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T:\HIRC\HIRC Products\PivotTables\ED\"/>
    </mc:Choice>
  </mc:AlternateContent>
  <xr:revisionPtr revIDLastSave="0" documentId="13_ncr:1_{C4351798-C338-429D-9F33-898A13F38BBC}" xr6:coauthVersionLast="45" xr6:coauthVersionMax="45" xr10:uidLastSave="{00000000-0000-0000-0000-000000000000}"/>
  <bookViews>
    <workbookView xWindow="1368" yWindow="348" windowWidth="22272" windowHeight="12960" tabRatio="772" activeTab="3" xr2:uid="{00000000-000D-0000-FFFF-FFFF00000000}"/>
  </bookViews>
  <sheets>
    <sheet name="Profile" sheetId="2" r:id="rId1"/>
    <sheet name="Pivot" sheetId="4" r:id="rId2"/>
    <sheet name="Data" sheetId="1" r:id="rId3"/>
    <sheet name="INSTRUCTIONS &amp; FOOTNOTES" sheetId="7" r:id="rId4"/>
  </sheets>
  <externalReferences>
    <externalReference r:id="rId5"/>
  </externalReferences>
  <definedNames>
    <definedName name="_AMO_SingleObject_328283544_ROM_F0.SEC2.Tabulate_1.SEC1.BDY.Cross_tabular_summary_report_Table_1" hidden="1">#REF!</definedName>
    <definedName name="_AMO_SingleObject_328283544_ROM_F0.SEC2.Tabulate_1.SEC1.FTR.TXT1" hidden="1">#REF!</definedName>
    <definedName name="_AMO_SingleObject_328283544_ROM_F0.SEC2.Tabulate_1.SEC1.FTR.TXT2" hidden="1">#REF!</definedName>
    <definedName name="_AMO_SingleObject_328283544_ROM_F0.SEC2.Tabulate_1.SEC1.HDR.TXT1" hidden="1">#REF!</definedName>
    <definedName name="_AMO_SingleObject_328283544_ROM_F0.SEC2.Tabulate_1.SEC1.HDR.TXT2" hidden="1">#REF!</definedName>
    <definedName name="_AMO_UniqueIdentifier" hidden="1">"'2d8022f5-dc70-4b0e-9385-c89a91221256'"</definedName>
    <definedName name="_xlnm._FilterDatabase" localSheetId="2" hidden="1">Data!$A$1:$FY$327</definedName>
    <definedName name="PIVOT">[1]Data!#REF!</definedName>
    <definedName name="PIVOT2">#REF!</definedName>
    <definedName name="_xlnm.Print_Area" localSheetId="2">Data!$A$2:$D$184</definedName>
    <definedName name="_xlnm.Print_Area" localSheetId="3">'INSTRUCTIONS &amp; FOOTNOTES'!$A$1:$C$70</definedName>
    <definedName name="_xlnm.Print_Area" localSheetId="1">Pivot!$A$1:$B$9</definedName>
    <definedName name="_xlnm.Print_Area" localSheetId="0">Profile!$A$1:$H$162</definedName>
    <definedName name="_xlnm.Print_Titles" localSheetId="3">'INSTRUCTIONS &amp; FOOTNOTES'!$1:$4</definedName>
    <definedName name="_xlnm.Print_Titles" localSheetId="0">Profile!$2:$2</definedName>
  </definedNames>
  <calcPr calcId="191029"/>
  <pivotCaches>
    <pivotCache cacheId="0"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63" i="2" l="1"/>
  <c r="D162" i="2"/>
  <c r="D161" i="2"/>
  <c r="D160" i="2"/>
  <c r="D159" i="2"/>
  <c r="D158" i="2"/>
  <c r="D157" i="2"/>
  <c r="D156" i="2"/>
  <c r="D155" i="2"/>
  <c r="D154" i="2"/>
  <c r="D153" i="2"/>
  <c r="D152" i="2"/>
  <c r="D151" i="2"/>
  <c r="D150" i="2"/>
  <c r="D149" i="2"/>
  <c r="D146" i="2"/>
  <c r="D145" i="2"/>
  <c r="D144" i="2"/>
  <c r="D143" i="2"/>
  <c r="B163" i="2"/>
  <c r="B162" i="2"/>
  <c r="B161" i="2"/>
  <c r="B160" i="2"/>
  <c r="B159" i="2"/>
  <c r="B158" i="2"/>
  <c r="B157" i="2"/>
  <c r="B156" i="2"/>
  <c r="B155" i="2"/>
  <c r="B154" i="2"/>
  <c r="B153" i="2"/>
  <c r="B152" i="2"/>
  <c r="B151" i="2"/>
  <c r="B149" i="2"/>
  <c r="B150" i="2"/>
  <c r="B147" i="2"/>
  <c r="B146" i="2"/>
  <c r="B145" i="2"/>
  <c r="B144" i="2"/>
  <c r="B143" i="2"/>
  <c r="B148" i="2"/>
  <c r="B164" i="2" l="1"/>
  <c r="F162" i="2"/>
  <c r="F163" i="2"/>
  <c r="A194" i="2" l="1"/>
  <c r="A195" i="2"/>
  <c r="A196" i="2"/>
  <c r="A197" i="2"/>
  <c r="A198" i="2"/>
  <c r="A193" i="2"/>
  <c r="D137" i="2"/>
  <c r="B92" i="2"/>
  <c r="D32" i="2"/>
  <c r="D135" i="2"/>
  <c r="D102" i="2"/>
  <c r="B57" i="2"/>
  <c r="D121" i="2"/>
  <c r="B60" i="2"/>
  <c r="B137" i="2"/>
  <c r="D83" i="2"/>
  <c r="D69" i="2"/>
  <c r="D101" i="2"/>
  <c r="B121" i="2"/>
  <c r="D111" i="2"/>
  <c r="D93" i="2"/>
  <c r="B61" i="2"/>
  <c r="B55" i="2"/>
  <c r="D57" i="2"/>
  <c r="D76" i="2"/>
  <c r="B62" i="2"/>
  <c r="B124" i="2"/>
  <c r="D78" i="2"/>
  <c r="D68" i="2"/>
  <c r="D124" i="2"/>
  <c r="B93" i="2"/>
  <c r="B64" i="2"/>
  <c r="D103" i="2"/>
  <c r="B66" i="2"/>
  <c r="B132" i="2"/>
  <c r="D92" i="2"/>
  <c r="D134" i="2"/>
  <c r="B58" i="2"/>
  <c r="D104" i="2"/>
  <c r="B91" i="2"/>
  <c r="D81" i="2"/>
  <c r="B101" i="2"/>
  <c r="B28" i="2"/>
  <c r="B77" i="2"/>
  <c r="D99" i="2"/>
  <c r="D112" i="2"/>
  <c r="B80" i="2"/>
  <c r="D131" i="2"/>
  <c r="D84" i="2"/>
  <c r="B30" i="2"/>
  <c r="H20" i="2"/>
  <c r="D62" i="2"/>
  <c r="B69" i="2"/>
  <c r="B67" i="2"/>
  <c r="D65" i="2"/>
  <c r="D30" i="2"/>
  <c r="B113" i="2"/>
  <c r="B114" i="2"/>
  <c r="B71" i="2"/>
  <c r="B81" i="2"/>
  <c r="D123" i="2"/>
  <c r="D138" i="2"/>
  <c r="D29" i="2"/>
  <c r="B131" i="2"/>
  <c r="B103" i="2"/>
  <c r="D58" i="2"/>
  <c r="D66" i="2"/>
  <c r="D27" i="2"/>
  <c r="B135" i="2"/>
  <c r="B86" i="2"/>
  <c r="D132" i="2"/>
  <c r="D31" i="2"/>
  <c r="D115" i="2"/>
  <c r="D86" i="2"/>
  <c r="D28" i="2"/>
  <c r="B32" i="2"/>
  <c r="D85" i="2"/>
  <c r="B104" i="2"/>
  <c r="B133" i="2"/>
  <c r="B99" i="2"/>
  <c r="B83" i="2"/>
  <c r="D60" i="2"/>
  <c r="B70" i="2"/>
  <c r="D133" i="2"/>
  <c r="B134" i="2"/>
  <c r="B79" i="2"/>
  <c r="B68" i="2"/>
  <c r="B122" i="2"/>
  <c r="D113" i="2"/>
  <c r="D55" i="2"/>
  <c r="D148" i="2"/>
  <c r="D91" i="2"/>
  <c r="B78" i="2"/>
  <c r="B102" i="2"/>
  <c r="D100" i="2"/>
  <c r="D82" i="2"/>
  <c r="D61" i="2"/>
  <c r="B100" i="2"/>
  <c r="D67" i="2"/>
  <c r="B84" i="2"/>
  <c r="B136" i="2"/>
  <c r="B111" i="2"/>
  <c r="B112" i="2"/>
  <c r="D80" i="2"/>
  <c r="B76" i="2"/>
  <c r="B65" i="2"/>
  <c r="D114" i="2"/>
  <c r="B31" i="2"/>
  <c r="B85" i="2"/>
  <c r="B130" i="2"/>
  <c r="B138" i="2"/>
  <c r="D147" i="2"/>
  <c r="D56" i="2"/>
  <c r="D136" i="2"/>
  <c r="B123" i="2"/>
  <c r="B29" i="2"/>
  <c r="B82" i="2"/>
  <c r="B27" i="2"/>
  <c r="D130" i="2"/>
  <c r="D63" i="2"/>
  <c r="D77" i="2"/>
  <c r="B115" i="2"/>
  <c r="B63" i="2"/>
  <c r="B56" i="2"/>
  <c r="D59" i="2"/>
  <c r="D70" i="2"/>
  <c r="B59" i="2"/>
  <c r="D64" i="2"/>
  <c r="D79" i="2"/>
  <c r="D71" i="2"/>
  <c r="D122" i="2"/>
  <c r="D164" i="2" l="1"/>
  <c r="F161" i="2"/>
  <c r="F104" i="2"/>
  <c r="F114" i="2"/>
  <c r="F135" i="2"/>
  <c r="F99" i="2"/>
  <c r="B105" i="2"/>
  <c r="F100" i="2"/>
  <c r="F101" i="2"/>
  <c r="F131" i="2"/>
  <c r="F102" i="2"/>
  <c r="D105" i="2"/>
  <c r="F103" i="2"/>
  <c r="F113" i="2"/>
  <c r="F134" i="2"/>
  <c r="F147" i="2"/>
  <c r="F155" i="2"/>
  <c r="F145" i="2"/>
  <c r="F149" i="2"/>
  <c r="F153" i="2"/>
  <c r="F146" i="2"/>
  <c r="F148" i="2"/>
  <c r="F150" i="2"/>
  <c r="F158" i="2"/>
  <c r="F154" i="2"/>
  <c r="F156" i="2"/>
  <c r="F144" i="2"/>
  <c r="F151" i="2"/>
  <c r="F159" i="2"/>
  <c r="F157" i="2"/>
  <c r="F143" i="2"/>
  <c r="F152" i="2"/>
  <c r="F160" i="2"/>
  <c r="B33" i="2"/>
  <c r="F138" i="2"/>
  <c r="F130" i="2"/>
  <c r="B139" i="2"/>
  <c r="F136" i="2"/>
  <c r="F137" i="2"/>
  <c r="F133" i="2"/>
  <c r="D139" i="2"/>
  <c r="F132" i="2"/>
  <c r="F28" i="2"/>
  <c r="F69" i="2"/>
  <c r="F66" i="2"/>
  <c r="F57" i="2"/>
  <c r="F81" i="2"/>
  <c r="F83" i="2"/>
  <c r="F68" i="2"/>
  <c r="B72" i="2"/>
  <c r="F55" i="2"/>
  <c r="F111" i="2"/>
  <c r="B116" i="2"/>
  <c r="F86" i="2"/>
  <c r="F70" i="2"/>
  <c r="F56" i="2"/>
  <c r="F27" i="2"/>
  <c r="B6" i="2"/>
  <c r="B11" i="2" s="1"/>
  <c r="F77" i="2"/>
  <c r="B94" i="2"/>
  <c r="F91" i="2"/>
  <c r="D94" i="2"/>
  <c r="F58" i="2"/>
  <c r="F80" i="2"/>
  <c r="F65" i="2"/>
  <c r="F115" i="2"/>
  <c r="F123" i="2"/>
  <c r="F122" i="2"/>
  <c r="D116" i="2"/>
  <c r="D87" i="2"/>
  <c r="F64" i="2"/>
  <c r="F59" i="2"/>
  <c r="F63" i="2"/>
  <c r="F61" i="2"/>
  <c r="D33" i="2"/>
  <c r="F85" i="2"/>
  <c r="F82" i="2"/>
  <c r="F121" i="2"/>
  <c r="B125" i="2"/>
  <c r="D72" i="2"/>
  <c r="F32" i="2"/>
  <c r="F30" i="2"/>
  <c r="F84" i="2"/>
  <c r="F60" i="2"/>
  <c r="D125" i="2"/>
  <c r="F93" i="2"/>
  <c r="F112" i="2"/>
  <c r="F31" i="2"/>
  <c r="F67" i="2"/>
  <c r="F92" i="2"/>
  <c r="F78" i="2"/>
  <c r="F71" i="2"/>
  <c r="F62" i="2"/>
  <c r="F76" i="2"/>
  <c r="B87" i="2"/>
  <c r="F124" i="2"/>
  <c r="F29" i="2"/>
  <c r="F79" i="2"/>
  <c r="B19" i="2" l="1"/>
  <c r="B21" i="2"/>
  <c r="B16" i="2"/>
  <c r="B13" i="2"/>
  <c r="B14" i="2"/>
  <c r="B9" i="2"/>
  <c r="B12" i="2"/>
  <c r="B22" i="2"/>
  <c r="B7" i="2"/>
  <c r="B10" i="2"/>
  <c r="B20" i="2"/>
  <c r="B17" i="2"/>
  <c r="B15" i="2"/>
  <c r="B18" i="2"/>
  <c r="B8" i="2"/>
  <c r="F164" i="2"/>
  <c r="F105" i="2"/>
  <c r="G99" i="2" s="1"/>
  <c r="F139" i="2"/>
  <c r="F72" i="2"/>
  <c r="G55" i="2" s="1"/>
  <c r="B195" i="2"/>
  <c r="B197" i="2"/>
  <c r="B198" i="2"/>
  <c r="B196" i="2"/>
  <c r="B193" i="2"/>
  <c r="F33" i="2"/>
  <c r="G29" i="2" s="1"/>
  <c r="F87" i="2"/>
  <c r="G84" i="2" s="1"/>
  <c r="F125" i="2"/>
  <c r="B194" i="2"/>
  <c r="F116" i="2"/>
  <c r="F94" i="2"/>
  <c r="C162" i="2" l="1"/>
  <c r="C163" i="2"/>
  <c r="E162" i="2"/>
  <c r="E163" i="2"/>
  <c r="C143" i="2"/>
  <c r="G163" i="2"/>
  <c r="G162" i="2"/>
  <c r="G161" i="2"/>
  <c r="E161" i="2"/>
  <c r="C161" i="2"/>
  <c r="G100" i="2"/>
  <c r="G104" i="2"/>
  <c r="G102" i="2"/>
  <c r="G101" i="2"/>
  <c r="G103" i="2"/>
  <c r="E143" i="2"/>
  <c r="E153" i="2"/>
  <c r="E156" i="2"/>
  <c r="E159" i="2"/>
  <c r="E149" i="2"/>
  <c r="E154" i="2"/>
  <c r="E157" i="2"/>
  <c r="E147" i="2"/>
  <c r="E152" i="2"/>
  <c r="E151" i="2"/>
  <c r="E150" i="2"/>
  <c r="E155" i="2"/>
  <c r="E145" i="2"/>
  <c r="E144" i="2"/>
  <c r="E158" i="2"/>
  <c r="E146" i="2"/>
  <c r="E160" i="2"/>
  <c r="E148" i="2"/>
  <c r="E104" i="2"/>
  <c r="E101" i="2"/>
  <c r="C104" i="2"/>
  <c r="C102" i="2"/>
  <c r="C100" i="2"/>
  <c r="E102" i="2"/>
  <c r="E99" i="2"/>
  <c r="E100" i="2"/>
  <c r="C101" i="2"/>
  <c r="C103" i="2"/>
  <c r="E103" i="2"/>
  <c r="C99" i="2"/>
  <c r="C144" i="2"/>
  <c r="C145" i="2"/>
  <c r="C146" i="2"/>
  <c r="C147" i="2"/>
  <c r="C148" i="2"/>
  <c r="C149" i="2"/>
  <c r="C150" i="2"/>
  <c r="C151" i="2"/>
  <c r="C152" i="2"/>
  <c r="C153" i="2"/>
  <c r="C154" i="2"/>
  <c r="C155" i="2"/>
  <c r="C156" i="2"/>
  <c r="C157" i="2"/>
  <c r="C158" i="2"/>
  <c r="C159" i="2"/>
  <c r="C160" i="2"/>
  <c r="G154" i="2"/>
  <c r="G146" i="2"/>
  <c r="C131" i="2"/>
  <c r="E131" i="2"/>
  <c r="G131" i="2"/>
  <c r="G137" i="2"/>
  <c r="E135" i="2"/>
  <c r="E134" i="2"/>
  <c r="C132" i="2"/>
  <c r="C135" i="2"/>
  <c r="C133" i="2"/>
  <c r="C134" i="2"/>
  <c r="G135" i="2"/>
  <c r="G134" i="2"/>
  <c r="E114" i="2"/>
  <c r="C114" i="2"/>
  <c r="G114" i="2"/>
  <c r="E113" i="2"/>
  <c r="C113" i="2"/>
  <c r="G113" i="2"/>
  <c r="G130" i="2"/>
  <c r="G132" i="2"/>
  <c r="G136" i="2"/>
  <c r="E139" i="2"/>
  <c r="G138" i="2"/>
  <c r="C125" i="2"/>
  <c r="E138" i="2"/>
  <c r="C136" i="2"/>
  <c r="C138" i="2"/>
  <c r="E137" i="2"/>
  <c r="E133" i="2"/>
  <c r="E130" i="2"/>
  <c r="C130" i="2"/>
  <c r="E132" i="2"/>
  <c r="C137" i="2"/>
  <c r="E136" i="2"/>
  <c r="C139" i="2"/>
  <c r="G133" i="2"/>
  <c r="G59" i="2"/>
  <c r="G58" i="2"/>
  <c r="G71" i="2"/>
  <c r="G65" i="2"/>
  <c r="G69" i="2"/>
  <c r="G70" i="2"/>
  <c r="G64" i="2"/>
  <c r="G68" i="2"/>
  <c r="G67" i="2"/>
  <c r="G57" i="2"/>
  <c r="G62" i="2"/>
  <c r="G60" i="2"/>
  <c r="G27" i="2"/>
  <c r="G76" i="2"/>
  <c r="G61" i="2"/>
  <c r="E125" i="2"/>
  <c r="G86" i="2"/>
  <c r="G30" i="2"/>
  <c r="G77" i="2"/>
  <c r="G66" i="2"/>
  <c r="G63" i="2"/>
  <c r="G81" i="2"/>
  <c r="G121" i="2"/>
  <c r="G122" i="2"/>
  <c r="G143" i="2"/>
  <c r="G111" i="2"/>
  <c r="E115" i="2"/>
  <c r="E112" i="2"/>
  <c r="C111" i="2"/>
  <c r="C115" i="2"/>
  <c r="C112" i="2"/>
  <c r="E111" i="2"/>
  <c r="B199" i="2"/>
  <c r="G157" i="2"/>
  <c r="G153" i="2"/>
  <c r="G147" i="2"/>
  <c r="G148" i="2"/>
  <c r="G92" i="2"/>
  <c r="E92" i="2"/>
  <c r="E91" i="2"/>
  <c r="E93" i="2"/>
  <c r="C91" i="2"/>
  <c r="C92" i="2"/>
  <c r="C93" i="2"/>
  <c r="G156" i="2"/>
  <c r="G158" i="2"/>
  <c r="E29" i="2"/>
  <c r="E31" i="2"/>
  <c r="E32" i="2"/>
  <c r="E27" i="2"/>
  <c r="C28" i="2"/>
  <c r="C29" i="2"/>
  <c r="C27" i="2"/>
  <c r="E30" i="2"/>
  <c r="C30" i="2"/>
  <c r="E28" i="2"/>
  <c r="C32" i="2"/>
  <c r="C31" i="2"/>
  <c r="G152" i="2"/>
  <c r="G78" i="2"/>
  <c r="C80" i="2"/>
  <c r="C82" i="2"/>
  <c r="E85" i="2"/>
  <c r="C78" i="2"/>
  <c r="E86" i="2"/>
  <c r="E76" i="2"/>
  <c r="E78" i="2"/>
  <c r="E81" i="2"/>
  <c r="C85" i="2"/>
  <c r="E83" i="2"/>
  <c r="E84" i="2"/>
  <c r="C76" i="2"/>
  <c r="E80" i="2"/>
  <c r="C79" i="2"/>
  <c r="E82" i="2"/>
  <c r="C83" i="2"/>
  <c r="E79" i="2"/>
  <c r="C84" i="2"/>
  <c r="E77" i="2"/>
  <c r="C81" i="2"/>
  <c r="C86" i="2"/>
  <c r="C77" i="2"/>
  <c r="G85" i="2"/>
  <c r="G150" i="2"/>
  <c r="G115" i="2"/>
  <c r="G93" i="2"/>
  <c r="G145" i="2"/>
  <c r="G112" i="2"/>
  <c r="G31" i="2"/>
  <c r="G149" i="2"/>
  <c r="C124" i="2"/>
  <c r="C123" i="2"/>
  <c r="E122" i="2"/>
  <c r="E121" i="2"/>
  <c r="E124" i="2"/>
  <c r="E123" i="2"/>
  <c r="C121" i="2"/>
  <c r="C122" i="2"/>
  <c r="G159" i="2"/>
  <c r="G124" i="2"/>
  <c r="G79" i="2"/>
  <c r="G155" i="2"/>
  <c r="G144" i="2"/>
  <c r="C66" i="2"/>
  <c r="C55" i="2"/>
  <c r="C56" i="2"/>
  <c r="E59" i="2"/>
  <c r="C67" i="2"/>
  <c r="C62" i="2"/>
  <c r="E61" i="2"/>
  <c r="C68" i="2"/>
  <c r="E69" i="2"/>
  <c r="E56" i="2"/>
  <c r="C57" i="2"/>
  <c r="C58" i="2"/>
  <c r="E58" i="2"/>
  <c r="C64" i="2"/>
  <c r="C61" i="2"/>
  <c r="E71" i="2"/>
  <c r="E68" i="2"/>
  <c r="C65" i="2"/>
  <c r="E70" i="2"/>
  <c r="E57" i="2"/>
  <c r="C71" i="2"/>
  <c r="E64" i="2"/>
  <c r="E67" i="2"/>
  <c r="E66" i="2"/>
  <c r="C59" i="2"/>
  <c r="E55" i="2"/>
  <c r="E63" i="2"/>
  <c r="C69" i="2"/>
  <c r="C70" i="2"/>
  <c r="C60" i="2"/>
  <c r="E65" i="2"/>
  <c r="C63" i="2"/>
  <c r="E62" i="2"/>
  <c r="E60" i="2"/>
  <c r="G160" i="2"/>
  <c r="G151" i="2"/>
  <c r="G91" i="2"/>
  <c r="G80" i="2"/>
  <c r="G123" i="2"/>
  <c r="G28" i="2"/>
  <c r="G83" i="2"/>
  <c r="G82" i="2"/>
  <c r="G32" i="2"/>
  <c r="G56" i="2"/>
  <c r="G164" i="2" l="1"/>
  <c r="E164" i="2"/>
  <c r="C164" i="2"/>
  <c r="G105" i="2"/>
  <c r="C105" i="2"/>
  <c r="E105" i="2"/>
  <c r="C33" i="2"/>
  <c r="G139" i="2"/>
  <c r="G72" i="2"/>
  <c r="G33" i="2"/>
  <c r="E116" i="2"/>
  <c r="G125" i="2"/>
  <c r="G116" i="2"/>
  <c r="G94" i="2"/>
  <c r="C87" i="2"/>
  <c r="G87" i="2"/>
  <c r="E87" i="2"/>
  <c r="C94" i="2"/>
  <c r="E94" i="2"/>
  <c r="C116" i="2"/>
  <c r="E72" i="2"/>
  <c r="C72" i="2"/>
  <c r="E33" i="2"/>
</calcChain>
</file>

<file path=xl/sharedStrings.xml><?xml version="1.0" encoding="utf-8"?>
<sst xmlns="http://schemas.openxmlformats.org/spreadsheetml/2006/main" count="5262" uniqueCount="2374">
  <si>
    <t>Sex_Female</t>
  </si>
  <si>
    <t>Sex_Male</t>
  </si>
  <si>
    <t>Age_01_09</t>
  </si>
  <si>
    <t>Age_10_19</t>
  </si>
  <si>
    <t>Age_20_29</t>
  </si>
  <si>
    <t>Age_30_39</t>
  </si>
  <si>
    <t>Age_40_49</t>
  </si>
  <si>
    <t>Age_50_59</t>
  </si>
  <si>
    <t>Age_60_69</t>
  </si>
  <si>
    <t>Age_70_79</t>
  </si>
  <si>
    <t>Age_80_</t>
  </si>
  <si>
    <t>Age_Under_1</t>
  </si>
  <si>
    <t>Age_Unknown</t>
  </si>
  <si>
    <t>Other</t>
  </si>
  <si>
    <t>White</t>
  </si>
  <si>
    <t>Acute Care</t>
  </si>
  <si>
    <t>Against Medical Advice</t>
  </si>
  <si>
    <t>Died</t>
  </si>
  <si>
    <t>Home Health Service</t>
  </si>
  <si>
    <t>Hospice Care</t>
  </si>
  <si>
    <t>Prison/Jail</t>
  </si>
  <si>
    <t>Psychiatric Care</t>
  </si>
  <si>
    <t>Residential Care Facility</t>
  </si>
  <si>
    <t>Routine (home)</t>
  </si>
  <si>
    <t>Children's or Cancer Center</t>
  </si>
  <si>
    <t>Critical Access Hospital</t>
  </si>
  <si>
    <t>Not Defined Elsewhere</t>
  </si>
  <si>
    <t>Medi-Cal</t>
  </si>
  <si>
    <t>Medicare</t>
  </si>
  <si>
    <t>Private Coverage</t>
  </si>
  <si>
    <t>ED Visit</t>
  </si>
  <si>
    <t>a_Sex_Female</t>
  </si>
  <si>
    <t>a_Sex_Male</t>
  </si>
  <si>
    <t>a_Age_10_19</t>
  </si>
  <si>
    <t>a_Age_20_29</t>
  </si>
  <si>
    <t>a_Age_30_39</t>
  </si>
  <si>
    <t>a_Age_40_49</t>
  </si>
  <si>
    <t>a_Age_50_59</t>
  </si>
  <si>
    <t>a_Age_60_69</t>
  </si>
  <si>
    <t>a_Age_70_79</t>
  </si>
  <si>
    <t>a_Age_80_</t>
  </si>
  <si>
    <t>a_Age_Under_1</t>
  </si>
  <si>
    <t>a_Age_01_09</t>
  </si>
  <si>
    <t>a_Age_Unknown</t>
  </si>
  <si>
    <t>a_Medicare</t>
  </si>
  <si>
    <t>DBA_ADDRESS1</t>
  </si>
  <si>
    <t>DBA_CITY</t>
  </si>
  <si>
    <t>DBA_ZIP_CODE</t>
  </si>
  <si>
    <t>010735</t>
  </si>
  <si>
    <t>ALAMEDA HOSPITAL</t>
  </si>
  <si>
    <t>94501</t>
  </si>
  <si>
    <t>Urban</t>
  </si>
  <si>
    <t>010739</t>
  </si>
  <si>
    <t>94705</t>
  </si>
  <si>
    <t>010776</t>
  </si>
  <si>
    <t>94609</t>
  </si>
  <si>
    <t>010846</t>
  </si>
  <si>
    <t>94602</t>
  </si>
  <si>
    <t>Teaching</t>
  </si>
  <si>
    <t>94611</t>
  </si>
  <si>
    <t>94545</t>
  </si>
  <si>
    <t>010937</t>
  </si>
  <si>
    <t>010967</t>
  </si>
  <si>
    <t>ST. ROSE HOSPITAL</t>
  </si>
  <si>
    <t>010987</t>
  </si>
  <si>
    <t>WASHINGTON HOSPITAL - FREMONT</t>
  </si>
  <si>
    <t>94538</t>
  </si>
  <si>
    <t>014050</t>
  </si>
  <si>
    <t>94588</t>
  </si>
  <si>
    <t>014233</t>
  </si>
  <si>
    <t>EDEN MEDICAL CENTER</t>
  </si>
  <si>
    <t>94546</t>
  </si>
  <si>
    <t>034002</t>
  </si>
  <si>
    <t>SUTTER AMADOR HOSPITAL</t>
  </si>
  <si>
    <t>95642</t>
  </si>
  <si>
    <t>Rural</t>
  </si>
  <si>
    <t>040802</t>
  </si>
  <si>
    <t>95948</t>
  </si>
  <si>
    <t>040937</t>
  </si>
  <si>
    <t>OROVILLE HOSPITAL</t>
  </si>
  <si>
    <t>95966</t>
  </si>
  <si>
    <t>040962</t>
  </si>
  <si>
    <t>95926</t>
  </si>
  <si>
    <t>050932</t>
  </si>
  <si>
    <t>MARK TWAIN MEDICAL CENTER</t>
  </si>
  <si>
    <t>95249</t>
  </si>
  <si>
    <t>070924</t>
  </si>
  <si>
    <t>CONTRA COSTA REGIONAL MEDICAL CENTER</t>
  </si>
  <si>
    <t>94553</t>
  </si>
  <si>
    <t>070934</t>
  </si>
  <si>
    <t>SUTTER DELTA MEDICAL CENTER</t>
  </si>
  <si>
    <t>94509</t>
  </si>
  <si>
    <t>070988</t>
  </si>
  <si>
    <t>JOHN MUIR MEDICAL CENTER-WALNUT CREEK CAMPUS</t>
  </si>
  <si>
    <t>94598</t>
  </si>
  <si>
    <t>070990</t>
  </si>
  <si>
    <t>071018</t>
  </si>
  <si>
    <t>JOHN MUIR MEDICAL CENTER-CONCORD CAMPUS</t>
  </si>
  <si>
    <t>94520</t>
  </si>
  <si>
    <t>074017</t>
  </si>
  <si>
    <t>SAN RAMON REGIONAL MEDICAL CENTER</t>
  </si>
  <si>
    <t>94583</t>
  </si>
  <si>
    <t>074097</t>
  </si>
  <si>
    <t>94531</t>
  </si>
  <si>
    <t>084001</t>
  </si>
  <si>
    <t>SUTTER COAST HOSPITAL</t>
  </si>
  <si>
    <t>95531</t>
  </si>
  <si>
    <t>090793</t>
  </si>
  <si>
    <t>BARTON MEMORIAL HOSPITAL</t>
  </si>
  <si>
    <t>96150</t>
  </si>
  <si>
    <t>090933</t>
  </si>
  <si>
    <t>95667</t>
  </si>
  <si>
    <t>100005</t>
  </si>
  <si>
    <t>CLOVIS COMMUNITY MEDICAL CENTER</t>
  </si>
  <si>
    <t>93611</t>
  </si>
  <si>
    <t>100717</t>
  </si>
  <si>
    <t>COMMUNITY REGIONAL MEDICAL CENTER-FRESNO</t>
  </si>
  <si>
    <t>93721</t>
  </si>
  <si>
    <t>100797</t>
  </si>
  <si>
    <t>93654</t>
  </si>
  <si>
    <t>100899</t>
  </si>
  <si>
    <t>ST. AGNES MEDICAL CENTER</t>
  </si>
  <si>
    <t>93720</t>
  </si>
  <si>
    <t>104062</t>
  </si>
  <si>
    <t>110889</t>
  </si>
  <si>
    <t>GLENN MEDICAL CENTER</t>
  </si>
  <si>
    <t>95988</t>
  </si>
  <si>
    <t>Frontier</t>
  </si>
  <si>
    <t>121002</t>
  </si>
  <si>
    <t>MAD RIVER COMMUNITY HOSPITAL</t>
  </si>
  <si>
    <t>95521</t>
  </si>
  <si>
    <t>121031</t>
  </si>
  <si>
    <t>JEROLD PHELPS COMMUNITY HOSPITAL</t>
  </si>
  <si>
    <t>95542</t>
  </si>
  <si>
    <t>121051</t>
  </si>
  <si>
    <t>95540</t>
  </si>
  <si>
    <t>121080</t>
  </si>
  <si>
    <t>95501</t>
  </si>
  <si>
    <t>130699</t>
  </si>
  <si>
    <t>EL CENTRO REGIONAL MEDICAL CENTER</t>
  </si>
  <si>
    <t>92243</t>
  </si>
  <si>
    <t>130760</t>
  </si>
  <si>
    <t>PIONEERS MEMORIAL HEALTHCARE DISTRICT</t>
  </si>
  <si>
    <t>92227</t>
  </si>
  <si>
    <t>141273</t>
  </si>
  <si>
    <t>NORTHERN INYO HOSPITAL</t>
  </si>
  <si>
    <t>93514</t>
  </si>
  <si>
    <t>141338</t>
  </si>
  <si>
    <t>SOUTHERN INYO HOSPITAL</t>
  </si>
  <si>
    <t>93545</t>
  </si>
  <si>
    <t>150706</t>
  </si>
  <si>
    <t>93215</t>
  </si>
  <si>
    <t>150722</t>
  </si>
  <si>
    <t>93301</t>
  </si>
  <si>
    <t>150736</t>
  </si>
  <si>
    <t>KERN MEDICAL CENTER</t>
  </si>
  <si>
    <t>93306</t>
  </si>
  <si>
    <t>150737</t>
  </si>
  <si>
    <t>KERN VALLEY HEALTHCARE DISTRICT</t>
  </si>
  <si>
    <t>93240</t>
  </si>
  <si>
    <t>150761</t>
  </si>
  <si>
    <t>MERCY HOSPITAL - BAKERSFIELD</t>
  </si>
  <si>
    <t>150782</t>
  </si>
  <si>
    <t>RIDGECREST REGIONAL HOSPITAL</t>
  </si>
  <si>
    <t>93555</t>
  </si>
  <si>
    <t>150788</t>
  </si>
  <si>
    <t>93561</t>
  </si>
  <si>
    <t>164029</t>
  </si>
  <si>
    <t>93230</t>
  </si>
  <si>
    <t>171049</t>
  </si>
  <si>
    <t>95422</t>
  </si>
  <si>
    <t>171395</t>
  </si>
  <si>
    <t>SUTTER LAKESIDE HOSPITAL</t>
  </si>
  <si>
    <t>95453</t>
  </si>
  <si>
    <t>184008</t>
  </si>
  <si>
    <t>BANNER LASSEN MEDICAL CENTER</t>
  </si>
  <si>
    <t>96130</t>
  </si>
  <si>
    <t>190017</t>
  </si>
  <si>
    <t>91801</t>
  </si>
  <si>
    <t>190034</t>
  </si>
  <si>
    <t>ANTELOPE VALLEY HOSPITAL</t>
  </si>
  <si>
    <t>93534</t>
  </si>
  <si>
    <t>190045</t>
  </si>
  <si>
    <t>CATALINA ISLAND MEDICAL CENTER</t>
  </si>
  <si>
    <t>90704</t>
  </si>
  <si>
    <t>190053</t>
  </si>
  <si>
    <t>ST. MARY MEDICAL CENTER - LONG BEACH</t>
  </si>
  <si>
    <t>90813</t>
  </si>
  <si>
    <t>190081</t>
  </si>
  <si>
    <t>BEVERLY HOSPITAL</t>
  </si>
  <si>
    <t>90640</t>
  </si>
  <si>
    <t>190110</t>
  </si>
  <si>
    <t>SOUTHERN CALIFORNIA HOSPITAL AT CULVER CITY</t>
  </si>
  <si>
    <t>190125</t>
  </si>
  <si>
    <t>CALIFORNIA HOSPITAL MEDICAL CENTER - LOS ANGELES</t>
  </si>
  <si>
    <t>90015</t>
  </si>
  <si>
    <t>190148</t>
  </si>
  <si>
    <t>CENTINELA HOSPITAL MEDICAL CENTER</t>
  </si>
  <si>
    <t>90301</t>
  </si>
  <si>
    <t>190170</t>
  </si>
  <si>
    <t>90027</t>
  </si>
  <si>
    <t>190197</t>
  </si>
  <si>
    <t>COMMUNITY HOSPITAL OF HUNTINGTON PARK</t>
  </si>
  <si>
    <t>90255</t>
  </si>
  <si>
    <t>190198</t>
  </si>
  <si>
    <t>LOS ANGELES COMMUNITY HOSPITAL</t>
  </si>
  <si>
    <t>90023</t>
  </si>
  <si>
    <t>190200</t>
  </si>
  <si>
    <t>SAN GABRIEL VALLEY MEDICAL CENTER</t>
  </si>
  <si>
    <t>91776</t>
  </si>
  <si>
    <t>190240</t>
  </si>
  <si>
    <t>LAKEWOOD REGIONAL MEDICAL CENTER</t>
  </si>
  <si>
    <t>90712</t>
  </si>
  <si>
    <t>190243</t>
  </si>
  <si>
    <t>90241</t>
  </si>
  <si>
    <t>190256</t>
  </si>
  <si>
    <t>EAST LOS ANGELES DOCTORS HOSPITAL</t>
  </si>
  <si>
    <t>190280</t>
  </si>
  <si>
    <t>ENCINO HOSPITAL MEDICAL CENTER</t>
  </si>
  <si>
    <t>91436</t>
  </si>
  <si>
    <t>190298</t>
  </si>
  <si>
    <t>91741</t>
  </si>
  <si>
    <t>190315</t>
  </si>
  <si>
    <t>GARFIELD MEDICAL CENTER</t>
  </si>
  <si>
    <t>91754</t>
  </si>
  <si>
    <t>190323</t>
  </si>
  <si>
    <t>91206</t>
  </si>
  <si>
    <t>190352</t>
  </si>
  <si>
    <t>GREATER EL MONTE COMMUNITY HOSPITAL</t>
  </si>
  <si>
    <t>91733</t>
  </si>
  <si>
    <t>190382</t>
  </si>
  <si>
    <t>HOLLYWOOD PRESBYTERIAN MEDICAL CENTER</t>
  </si>
  <si>
    <t>190385</t>
  </si>
  <si>
    <t>PROVIDENCE HOLY CROSS MEDICAL CENTER</t>
  </si>
  <si>
    <t>91345</t>
  </si>
  <si>
    <t>190392</t>
  </si>
  <si>
    <t>GOOD SAMARITAN HOSPITAL-LOS ANGELES</t>
  </si>
  <si>
    <t>90017</t>
  </si>
  <si>
    <t>190400</t>
  </si>
  <si>
    <t>HUNTINGTON MEMORIAL HOSPITAL</t>
  </si>
  <si>
    <t>91105</t>
  </si>
  <si>
    <t>190413</t>
  </si>
  <si>
    <t>91723</t>
  </si>
  <si>
    <t>190422</t>
  </si>
  <si>
    <t>TORRANCE MEMORIAL MEDICAL CENTER</t>
  </si>
  <si>
    <t>190429</t>
  </si>
  <si>
    <t>190431</t>
  </si>
  <si>
    <t>90710</t>
  </si>
  <si>
    <t>190432</t>
  </si>
  <si>
    <t>91402</t>
  </si>
  <si>
    <t>190434</t>
  </si>
  <si>
    <t>90034</t>
  </si>
  <si>
    <t>190470</t>
  </si>
  <si>
    <t>90503</t>
  </si>
  <si>
    <t>190500</t>
  </si>
  <si>
    <t>90292</t>
  </si>
  <si>
    <t>190517</t>
  </si>
  <si>
    <t>91356</t>
  </si>
  <si>
    <t>190521</t>
  </si>
  <si>
    <t>MEMORIAL HOSPITAL OF GARDENA</t>
  </si>
  <si>
    <t>90247</t>
  </si>
  <si>
    <t>190522</t>
  </si>
  <si>
    <t>GLENDALE MEMORIAL HOSPITAL AND HEALTH CENTER</t>
  </si>
  <si>
    <t>91204</t>
  </si>
  <si>
    <t>190524</t>
  </si>
  <si>
    <t>MISSION COMMUNITY HOSPITAL - PANORAMA CAMPUS</t>
  </si>
  <si>
    <t>190525</t>
  </si>
  <si>
    <t>90806</t>
  </si>
  <si>
    <t>190529</t>
  </si>
  <si>
    <t>METHODIST HOSPITAL OF SOUTHERN CALIFORNIA</t>
  </si>
  <si>
    <t>91007</t>
  </si>
  <si>
    <t>190534</t>
  </si>
  <si>
    <t>OLYMPIA MEDICAL CENTER</t>
  </si>
  <si>
    <t>90036</t>
  </si>
  <si>
    <t>190547</t>
  </si>
  <si>
    <t>MONTEREY PARK HOSPITAL</t>
  </si>
  <si>
    <t>190555</t>
  </si>
  <si>
    <t>90048</t>
  </si>
  <si>
    <t>190568</t>
  </si>
  <si>
    <t>NORTHRIDGE HOSPITAL MEDICAL CENTER</t>
  </si>
  <si>
    <t>91325</t>
  </si>
  <si>
    <t>190570</t>
  </si>
  <si>
    <t>NORWALK COMMUNITY HOSPITAL</t>
  </si>
  <si>
    <t>90650</t>
  </si>
  <si>
    <t>190587</t>
  </si>
  <si>
    <t>COLLEGE MEDICAL CENTER</t>
  </si>
  <si>
    <t>190630</t>
  </si>
  <si>
    <t>POMONA VALLEY HOSPITAL MEDICAL CENTER</t>
  </si>
  <si>
    <t>91767</t>
  </si>
  <si>
    <t>190631</t>
  </si>
  <si>
    <t>90602</t>
  </si>
  <si>
    <t>190636</t>
  </si>
  <si>
    <t>91790</t>
  </si>
  <si>
    <t>190673</t>
  </si>
  <si>
    <t>SAN DIMAS COMMUNITY HOSPITAL</t>
  </si>
  <si>
    <t>91773</t>
  </si>
  <si>
    <t>190680</t>
  </si>
  <si>
    <t>PROVIDENCE LITTLE COMPANY OF MARY MC - SAN PEDRO</t>
  </si>
  <si>
    <t>90732</t>
  </si>
  <si>
    <t>190687</t>
  </si>
  <si>
    <t>90404</t>
  </si>
  <si>
    <t>190696</t>
  </si>
  <si>
    <t>PACIFICA HOSPITAL OF THE VALLEY</t>
  </si>
  <si>
    <t>91352</t>
  </si>
  <si>
    <t>190708</t>
  </si>
  <si>
    <t>SHERMAN OAKS HOSPITAL</t>
  </si>
  <si>
    <t>91403</t>
  </si>
  <si>
    <t>190754</t>
  </si>
  <si>
    <t>ST. FRANCIS MEDICAL CENTER</t>
  </si>
  <si>
    <t>90262</t>
  </si>
  <si>
    <t>190756</t>
  </si>
  <si>
    <t>190758</t>
  </si>
  <si>
    <t>PROVIDENCE SAINT JOSEPH MEDICAL CENTER</t>
  </si>
  <si>
    <t>190762</t>
  </si>
  <si>
    <t>ST. VINCENT MEDICAL CENTER</t>
  </si>
  <si>
    <t>90057</t>
  </si>
  <si>
    <t>190766</t>
  </si>
  <si>
    <t>COAST PLAZA HOSPITAL</t>
  </si>
  <si>
    <t>190796</t>
  </si>
  <si>
    <t>RONALD REAGAN UCLA MEDICAL CENTER</t>
  </si>
  <si>
    <t>90095</t>
  </si>
  <si>
    <t>190812</t>
  </si>
  <si>
    <t>VALLEY PRESBYTERIAN HOSPITAL</t>
  </si>
  <si>
    <t>91405</t>
  </si>
  <si>
    <t>190818</t>
  </si>
  <si>
    <t>USC VERDUGO HILLS HOSPITAL</t>
  </si>
  <si>
    <t>91208</t>
  </si>
  <si>
    <t>190859</t>
  </si>
  <si>
    <t>WEST HILLS HOSPITAL AND MEDICAL CENTER</t>
  </si>
  <si>
    <t>91307</t>
  </si>
  <si>
    <t>190878</t>
  </si>
  <si>
    <t>90033</t>
  </si>
  <si>
    <t>190883</t>
  </si>
  <si>
    <t>WHITTIER HOSPITAL MEDICAL CENTER</t>
  </si>
  <si>
    <t>90605</t>
  </si>
  <si>
    <t>190949</t>
  </si>
  <si>
    <t>HENRY MAYO NEWHALL HOSPITAL</t>
  </si>
  <si>
    <t>91355</t>
  </si>
  <si>
    <t>191227</t>
  </si>
  <si>
    <t>LAC/HARBOR-UCLA MEDICAL CENTER</t>
  </si>
  <si>
    <t>90502</t>
  </si>
  <si>
    <t>191228</t>
  </si>
  <si>
    <t>LAC+USC MEDICAL CENTER</t>
  </si>
  <si>
    <t>191231</t>
  </si>
  <si>
    <t>LOS ANGELES COUNTY OLIVE VIEW-UCLA MEDICAL CENTER</t>
  </si>
  <si>
    <t>91342</t>
  </si>
  <si>
    <t>90242</t>
  </si>
  <si>
    <t>191450</t>
  </si>
  <si>
    <t>91367</t>
  </si>
  <si>
    <t>196035</t>
  </si>
  <si>
    <t>91706</t>
  </si>
  <si>
    <t>196403</t>
  </si>
  <si>
    <t>KAISER FOUNDATION HOSPITAL - DOWNEY</t>
  </si>
  <si>
    <t>196405</t>
  </si>
  <si>
    <t>PALMDALE REGIONAL MEDICAL CENTER</t>
  </si>
  <si>
    <t>93551</t>
  </si>
  <si>
    <t>201281</t>
  </si>
  <si>
    <t>MADERA COMMUNITY HOSPITAL</t>
  </si>
  <si>
    <t>93637</t>
  </si>
  <si>
    <t>204019</t>
  </si>
  <si>
    <t>210992</t>
  </si>
  <si>
    <t>94903</t>
  </si>
  <si>
    <t>211006</t>
  </si>
  <si>
    <t>94904</t>
  </si>
  <si>
    <t>214034</t>
  </si>
  <si>
    <t>NOVATO COMMUNITY HOSPITAL</t>
  </si>
  <si>
    <t>94945</t>
  </si>
  <si>
    <t>220733</t>
  </si>
  <si>
    <t>JOHN C FREMONT HEALTHCARE DISTRICT</t>
  </si>
  <si>
    <t>95338</t>
  </si>
  <si>
    <t>95490</t>
  </si>
  <si>
    <t>231013</t>
  </si>
  <si>
    <t>95437</t>
  </si>
  <si>
    <t>231396</t>
  </si>
  <si>
    <t>95482</t>
  </si>
  <si>
    <t>240924</t>
  </si>
  <si>
    <t>MEMORIAL HOSPITAL LOS BANOS</t>
  </si>
  <si>
    <t>93635</t>
  </si>
  <si>
    <t>240942</t>
  </si>
  <si>
    <t>MERCY MEDICAL CENTER - MERCED</t>
  </si>
  <si>
    <t>95340</t>
  </si>
  <si>
    <t>250955</t>
  </si>
  <si>
    <t>SURPRISE VALLEY COMMUNITY HOSPITAL</t>
  </si>
  <si>
    <t>96104</t>
  </si>
  <si>
    <t>250956</t>
  </si>
  <si>
    <t>MODOC MEDICAL CENTER</t>
  </si>
  <si>
    <t>96101</t>
  </si>
  <si>
    <t>260011</t>
  </si>
  <si>
    <t>MAMMOTH HOSPITAL</t>
  </si>
  <si>
    <t>93546</t>
  </si>
  <si>
    <t>270744</t>
  </si>
  <si>
    <t>93940</t>
  </si>
  <si>
    <t>270777</t>
  </si>
  <si>
    <t>93930</t>
  </si>
  <si>
    <t>270875</t>
  </si>
  <si>
    <t>SALINAS VALLEY MEMORIAL HOSPITAL</t>
  </si>
  <si>
    <t>93901</t>
  </si>
  <si>
    <t>274043</t>
  </si>
  <si>
    <t>NATIVIDAD MEDICAL CENTER</t>
  </si>
  <si>
    <t>93906</t>
  </si>
  <si>
    <t>281047</t>
  </si>
  <si>
    <t>94558</t>
  </si>
  <si>
    <t>281078</t>
  </si>
  <si>
    <t>94574</t>
  </si>
  <si>
    <t>291023</t>
  </si>
  <si>
    <t>SIERRA NEVADA MEMORIAL HOSPITAL</t>
  </si>
  <si>
    <t>95945</t>
  </si>
  <si>
    <t>291053</t>
  </si>
  <si>
    <t>TAHOE FOREST HOSPITAL</t>
  </si>
  <si>
    <t>96161</t>
  </si>
  <si>
    <t>300032</t>
  </si>
  <si>
    <t>92868</t>
  </si>
  <si>
    <t>300225</t>
  </si>
  <si>
    <t>92708</t>
  </si>
  <si>
    <t>92804</t>
  </si>
  <si>
    <t>301098</t>
  </si>
  <si>
    <t>AHMC ANAHEIM REGIONAL MEDICAL CENTER</t>
  </si>
  <si>
    <t>92801</t>
  </si>
  <si>
    <t>301140</t>
  </si>
  <si>
    <t>92869</t>
  </si>
  <si>
    <t>301175</t>
  </si>
  <si>
    <t>301188</t>
  </si>
  <si>
    <t>92805</t>
  </si>
  <si>
    <t>301205</t>
  </si>
  <si>
    <t>HOAG MEMORIAL HOSPITAL PRESBYTERIAN</t>
  </si>
  <si>
    <t>92663</t>
  </si>
  <si>
    <t>301209</t>
  </si>
  <si>
    <t>HUNTINGTON BEACH HOSPITAL</t>
  </si>
  <si>
    <t>92647</t>
  </si>
  <si>
    <t>301234</t>
  </si>
  <si>
    <t>LA PALMA INTERCOMMUNITY HOSPITAL</t>
  </si>
  <si>
    <t>90623</t>
  </si>
  <si>
    <t>301248</t>
  </si>
  <si>
    <t>LOS ALAMITOS MEDICAL CENTER</t>
  </si>
  <si>
    <t>90720</t>
  </si>
  <si>
    <t>301258</t>
  </si>
  <si>
    <t>92704</t>
  </si>
  <si>
    <t>301262</t>
  </si>
  <si>
    <t>92691</t>
  </si>
  <si>
    <t>301279</t>
  </si>
  <si>
    <t>UNIVERSITY OF CALIFORNIA IRVINE MEDICAL CENTER</t>
  </si>
  <si>
    <t>301283</t>
  </si>
  <si>
    <t>GARDEN GROVE HOSPITAL AND MEDICAL CENTER</t>
  </si>
  <si>
    <t>301297</t>
  </si>
  <si>
    <t>PLACENTIA LINDA HOSPITAL</t>
  </si>
  <si>
    <t>92870</t>
  </si>
  <si>
    <t>301317</t>
  </si>
  <si>
    <t>92653</t>
  </si>
  <si>
    <t>301337</t>
  </si>
  <si>
    <t>92651</t>
  </si>
  <si>
    <t>301340</t>
  </si>
  <si>
    <t>301342</t>
  </si>
  <si>
    <t>92835</t>
  </si>
  <si>
    <t>301379</t>
  </si>
  <si>
    <t>WEST ANAHEIM MEDICAL CENTER</t>
  </si>
  <si>
    <t>301566</t>
  </si>
  <si>
    <t>92705</t>
  </si>
  <si>
    <t>304113</t>
  </si>
  <si>
    <t>304409</t>
  </si>
  <si>
    <t>92806</t>
  </si>
  <si>
    <t>310791</t>
  </si>
  <si>
    <t>SUTTER AUBURN FAITH HOSPITAL</t>
  </si>
  <si>
    <t>95602</t>
  </si>
  <si>
    <t>311000</t>
  </si>
  <si>
    <t>SUTTER ROSEVILLE MEDICAL CENTER</t>
  </si>
  <si>
    <t>95661</t>
  </si>
  <si>
    <t>314024</t>
  </si>
  <si>
    <t>320859</t>
  </si>
  <si>
    <t>EASTERN PLUMAS HOSPITAL-PORTOLA CAMPUS</t>
  </si>
  <si>
    <t>96122</t>
  </si>
  <si>
    <t>320986</t>
  </si>
  <si>
    <t>PLUMAS DISTRICT HOSPITAL</t>
  </si>
  <si>
    <t>95971</t>
  </si>
  <si>
    <t>321016</t>
  </si>
  <si>
    <t>96020</t>
  </si>
  <si>
    <t>331152</t>
  </si>
  <si>
    <t>CORONA REGIONAL MEDICAL CENTER-MAIN</t>
  </si>
  <si>
    <t>92882</t>
  </si>
  <si>
    <t>331164</t>
  </si>
  <si>
    <t>DESERT REGIONAL MEDICAL CENTER</t>
  </si>
  <si>
    <t>92262</t>
  </si>
  <si>
    <t>331168</t>
  </si>
  <si>
    <t>EISENHOWER MEDICAL CENTER</t>
  </si>
  <si>
    <t>92270</t>
  </si>
  <si>
    <t>331194</t>
  </si>
  <si>
    <t>92543</t>
  </si>
  <si>
    <t>331216</t>
  </si>
  <si>
    <t>92201</t>
  </si>
  <si>
    <t>331288</t>
  </si>
  <si>
    <t>PALO VERDE HOSPITAL</t>
  </si>
  <si>
    <t>92225</t>
  </si>
  <si>
    <t>331293</t>
  </si>
  <si>
    <t>92503</t>
  </si>
  <si>
    <t>331312</t>
  </si>
  <si>
    <t>RIVERSIDE COMMUNITY HOSPITAL</t>
  </si>
  <si>
    <t>92501</t>
  </si>
  <si>
    <t>331326</t>
  </si>
  <si>
    <t>SAN GORGONIO MEMORIAL HOSPITAL</t>
  </si>
  <si>
    <t>92220</t>
  </si>
  <si>
    <t>334018</t>
  </si>
  <si>
    <t>92585</t>
  </si>
  <si>
    <t>334025</t>
  </si>
  <si>
    <t>92505</t>
  </si>
  <si>
    <t>334048</t>
  </si>
  <si>
    <t>92555</t>
  </si>
  <si>
    <t>334068</t>
  </si>
  <si>
    <t>SOUTHWEST HEALTHCARE SYSTEM-MURRIETA</t>
  </si>
  <si>
    <t>92562</t>
  </si>
  <si>
    <t>334487</t>
  </si>
  <si>
    <t>334564</t>
  </si>
  <si>
    <t>TEMECULA VALLEY HOSPITAL</t>
  </si>
  <si>
    <t>92592</t>
  </si>
  <si>
    <t>334589</t>
  </si>
  <si>
    <t>LOMA LINDA UNIVERSITY MEDICAL CENTER-MURRIETA</t>
  </si>
  <si>
    <t>92563</t>
  </si>
  <si>
    <t>340913</t>
  </si>
  <si>
    <t>95825</t>
  </si>
  <si>
    <t>340947</t>
  </si>
  <si>
    <t>MERCY GENERAL HOSPITAL</t>
  </si>
  <si>
    <t>95819</t>
  </si>
  <si>
    <t>340950</t>
  </si>
  <si>
    <t>95608</t>
  </si>
  <si>
    <t>340951</t>
  </si>
  <si>
    <t>METHODIST HOSPITAL OF SACRAMENTO</t>
  </si>
  <si>
    <t>95823</t>
  </si>
  <si>
    <t>341006</t>
  </si>
  <si>
    <t>UNIVERSITY OF CALIFORNIA DAVIS MEDICAL CENTER</t>
  </si>
  <si>
    <t>95817</t>
  </si>
  <si>
    <t>341051</t>
  </si>
  <si>
    <t>95816</t>
  </si>
  <si>
    <t>342344</t>
  </si>
  <si>
    <t>344029</t>
  </si>
  <si>
    <t>95630</t>
  </si>
  <si>
    <t>350784</t>
  </si>
  <si>
    <t>HAZEL HAWKINS MEMORIAL HOSPITAL</t>
  </si>
  <si>
    <t>95023</t>
  </si>
  <si>
    <t>361110</t>
  </si>
  <si>
    <t>BEAR VALLEY COMMUNITY HOSPITAL</t>
  </si>
  <si>
    <t>92315</t>
  </si>
  <si>
    <t>361144</t>
  </si>
  <si>
    <t>CHINO VALLEY MEDICAL CENTER</t>
  </si>
  <si>
    <t>91710</t>
  </si>
  <si>
    <t>361166</t>
  </si>
  <si>
    <t>MONTCLAIR HOSPITAL MEDICAL CENTER</t>
  </si>
  <si>
    <t>91763</t>
  </si>
  <si>
    <t>361223</t>
  </si>
  <si>
    <t>92335</t>
  </si>
  <si>
    <t>361246</t>
  </si>
  <si>
    <t>LOMA LINDA UNIVERSITY MEDICAL CENTER</t>
  </si>
  <si>
    <t>92354</t>
  </si>
  <si>
    <t>361266</t>
  </si>
  <si>
    <t>MOUNTAINS COMMUNITY HOSPITAL</t>
  </si>
  <si>
    <t>92352</t>
  </si>
  <si>
    <t>361308</t>
  </si>
  <si>
    <t>REDLANDS COMMUNITY HOSPITAL</t>
  </si>
  <si>
    <t>92373</t>
  </si>
  <si>
    <t>361318</t>
  </si>
  <si>
    <t>91786</t>
  </si>
  <si>
    <t>361323</t>
  </si>
  <si>
    <t>COMMUNITY HOSPITAL OF SAN BERNARDINO</t>
  </si>
  <si>
    <t>92411</t>
  </si>
  <si>
    <t>361339</t>
  </si>
  <si>
    <t>ST. BERNARDINE MEDICAL CENTER</t>
  </si>
  <si>
    <t>92404</t>
  </si>
  <si>
    <t>361343</t>
  </si>
  <si>
    <t>ST. MARY MEDICAL CENTER - APPLE VALLEY</t>
  </si>
  <si>
    <t>92307</t>
  </si>
  <si>
    <t>361370</t>
  </si>
  <si>
    <t>VICTOR VALLEY GLOBAL MEDICAL CENTER</t>
  </si>
  <si>
    <t>92395</t>
  </si>
  <si>
    <t>361458</t>
  </si>
  <si>
    <t>COLORADO RIVER MEDICAL CENTER</t>
  </si>
  <si>
    <t>92363</t>
  </si>
  <si>
    <t>362041</t>
  </si>
  <si>
    <t>HI-DESERT MEDICAL CENTER</t>
  </si>
  <si>
    <t>92252</t>
  </si>
  <si>
    <t>364144</t>
  </si>
  <si>
    <t>DESERT VALLEY HOSPITAL</t>
  </si>
  <si>
    <t>364231</t>
  </si>
  <si>
    <t>ARROWHEAD REGIONAL MEDICAL CENTER</t>
  </si>
  <si>
    <t>364430</t>
  </si>
  <si>
    <t>BARSTOW COMMUNITY HOSPITAL</t>
  </si>
  <si>
    <t>92311</t>
  </si>
  <si>
    <t>370652</t>
  </si>
  <si>
    <t>ALVARADO HOSPITAL MEDICAL CENTER</t>
  </si>
  <si>
    <t>92120</t>
  </si>
  <si>
    <t>370673</t>
  </si>
  <si>
    <t>92123</t>
  </si>
  <si>
    <t>370689</t>
  </si>
  <si>
    <t>SHARP CORONADO HOSPITAL AND HEALTHCARE CENTER</t>
  </si>
  <si>
    <t>92118</t>
  </si>
  <si>
    <t>370694</t>
  </si>
  <si>
    <t>SHARP MEMORIAL HOSPITAL</t>
  </si>
  <si>
    <t>370714</t>
  </si>
  <si>
    <t>GROSSMONT HOSPITAL</t>
  </si>
  <si>
    <t>91942</t>
  </si>
  <si>
    <t>370730</t>
  </si>
  <si>
    <t>370744</t>
  </si>
  <si>
    <t>SCRIPPS MERCY HOSPITAL</t>
  </si>
  <si>
    <t>92103</t>
  </si>
  <si>
    <t>370759</t>
  </si>
  <si>
    <t>PARADISE VALLEY HOSPITAL</t>
  </si>
  <si>
    <t>91950</t>
  </si>
  <si>
    <t>370771</t>
  </si>
  <si>
    <t>SCRIPPS MEMORIAL HOSPITAL - LA JOLLA</t>
  </si>
  <si>
    <t>92037</t>
  </si>
  <si>
    <t>370780</t>
  </si>
  <si>
    <t>TRI-CITY MEDICAL CENTER</t>
  </si>
  <si>
    <t>92056</t>
  </si>
  <si>
    <t>370782</t>
  </si>
  <si>
    <t>370875</t>
  </si>
  <si>
    <t>SHARP CHULA VISTA MEDICAL CENTER</t>
  </si>
  <si>
    <t>91911</t>
  </si>
  <si>
    <t>370977</t>
  </si>
  <si>
    <t>92064</t>
  </si>
  <si>
    <t>371394</t>
  </si>
  <si>
    <t>SCRIPPS MEMORIAL HOSPITAL - ENCINITAS</t>
  </si>
  <si>
    <t>92024</t>
  </si>
  <si>
    <t>380857</t>
  </si>
  <si>
    <t>94115</t>
  </si>
  <si>
    <t>380933</t>
  </si>
  <si>
    <t>94117</t>
  </si>
  <si>
    <t>380939</t>
  </si>
  <si>
    <t>94110</t>
  </si>
  <si>
    <t>380960</t>
  </si>
  <si>
    <t>ST. FRANCIS MEMORIAL HOSPITAL</t>
  </si>
  <si>
    <t>94109</t>
  </si>
  <si>
    <t>380965</t>
  </si>
  <si>
    <t>381154</t>
  </si>
  <si>
    <t>UCSF MEDICAL CENTER</t>
  </si>
  <si>
    <t>94143</t>
  </si>
  <si>
    <t>382715</t>
  </si>
  <si>
    <t>CHINESE HOSPITAL</t>
  </si>
  <si>
    <t>94133</t>
  </si>
  <si>
    <t>390846</t>
  </si>
  <si>
    <t>DAMERON HOSPITAL</t>
  </si>
  <si>
    <t>95203</t>
  </si>
  <si>
    <t>390923</t>
  </si>
  <si>
    <t>391010</t>
  </si>
  <si>
    <t>SAN JOAQUIN GENERAL HOSPITAL</t>
  </si>
  <si>
    <t>95231</t>
  </si>
  <si>
    <t>391042</t>
  </si>
  <si>
    <t>95204</t>
  </si>
  <si>
    <t>391056</t>
  </si>
  <si>
    <t>SUTTER TRACY COMMUNITY HOSPITAL</t>
  </si>
  <si>
    <t>95376</t>
  </si>
  <si>
    <t>392287</t>
  </si>
  <si>
    <t>DOCTORS HOSPITAL OF MANTECA</t>
  </si>
  <si>
    <t>95336</t>
  </si>
  <si>
    <t>394009</t>
  </si>
  <si>
    <t>400466</t>
  </si>
  <si>
    <t>MARIAN REGIONAL MEDICAL CENTER, ARROYO GRANDE</t>
  </si>
  <si>
    <t>93420</t>
  </si>
  <si>
    <t>400480</t>
  </si>
  <si>
    <t>FRENCH HOSPITAL MEDICAL CENTER</t>
  </si>
  <si>
    <t>93401</t>
  </si>
  <si>
    <t>400524</t>
  </si>
  <si>
    <t>SIERRA VISTA REGIONAL MEDICAL CENTER</t>
  </si>
  <si>
    <t>93405</t>
  </si>
  <si>
    <t>400548</t>
  </si>
  <si>
    <t>93465</t>
  </si>
  <si>
    <t>410782</t>
  </si>
  <si>
    <t>SAN MATEO MEDICAL CENTER</t>
  </si>
  <si>
    <t>94403</t>
  </si>
  <si>
    <t>94063</t>
  </si>
  <si>
    <t>410806</t>
  </si>
  <si>
    <t>94080</t>
  </si>
  <si>
    <t>410817</t>
  </si>
  <si>
    <t>94015</t>
  </si>
  <si>
    <t>410828</t>
  </si>
  <si>
    <t>94038</t>
  </si>
  <si>
    <t>410852</t>
  </si>
  <si>
    <t>MILLS-PENINSULA MEDICAL CENTER</t>
  </si>
  <si>
    <t>94010</t>
  </si>
  <si>
    <t>410891</t>
  </si>
  <si>
    <t>SEQUOIA HOSPITAL</t>
  </si>
  <si>
    <t>94062</t>
  </si>
  <si>
    <t>420483</t>
  </si>
  <si>
    <t>GOLETA VALLEY COTTAGE HOSPITAL</t>
  </si>
  <si>
    <t>93111</t>
  </si>
  <si>
    <t>420491</t>
  </si>
  <si>
    <t>LOMPOC VALLEY MEDICAL CENTER</t>
  </si>
  <si>
    <t>93436</t>
  </si>
  <si>
    <t>420493</t>
  </si>
  <si>
    <t>MARIAN REGIONAL MEDICAL CENTER</t>
  </si>
  <si>
    <t>93454</t>
  </si>
  <si>
    <t>420514</t>
  </si>
  <si>
    <t>SANTA BARBARA COTTAGE HOSPITAL</t>
  </si>
  <si>
    <t>420522</t>
  </si>
  <si>
    <t>SANTA YNEZ VALLEY COTTAGE HOSPITAL</t>
  </si>
  <si>
    <t>93463</t>
  </si>
  <si>
    <t>430705</t>
  </si>
  <si>
    <t>95116</t>
  </si>
  <si>
    <t>430763</t>
  </si>
  <si>
    <t>94040</t>
  </si>
  <si>
    <t>430779</t>
  </si>
  <si>
    <t>GOOD SAMARITAN HOSPITAL-SAN JOSE</t>
  </si>
  <si>
    <t>95124</t>
  </si>
  <si>
    <t>430837</t>
  </si>
  <si>
    <t>95128</t>
  </si>
  <si>
    <t>430883</t>
  </si>
  <si>
    <t>SANTA CLARA VALLEY MEDICAL CENTER</t>
  </si>
  <si>
    <t>430905</t>
  </si>
  <si>
    <t>94305</t>
  </si>
  <si>
    <t>431506</t>
  </si>
  <si>
    <t>95119</t>
  </si>
  <si>
    <t>434138</t>
  </si>
  <si>
    <t>ST. LOUISE REGIONAL HOSPITAL</t>
  </si>
  <si>
    <t>95020</t>
  </si>
  <si>
    <t>434153</t>
  </si>
  <si>
    <t>95051</t>
  </si>
  <si>
    <t>440755</t>
  </si>
  <si>
    <t>95065</t>
  </si>
  <si>
    <t>444013</t>
  </si>
  <si>
    <t>WATSONVILLE COMMUNITY HOSPITAL</t>
  </si>
  <si>
    <t>95076</t>
  </si>
  <si>
    <t>450936</t>
  </si>
  <si>
    <t>MAYERS MEMORIAL HOSPITAL</t>
  </si>
  <si>
    <t>96028</t>
  </si>
  <si>
    <t>450940</t>
  </si>
  <si>
    <t>SHASTA REGIONAL MEDICAL CENTER</t>
  </si>
  <si>
    <t>96001</t>
  </si>
  <si>
    <t>450949</t>
  </si>
  <si>
    <t>MERCY MEDICAL CENTER - REDDING</t>
  </si>
  <si>
    <t>470871</t>
  </si>
  <si>
    <t>MERCY MEDICAL CENTER MT. SHASTA</t>
  </si>
  <si>
    <t>96067</t>
  </si>
  <si>
    <t>474007</t>
  </si>
  <si>
    <t>FAIRCHILD MEDICAL CENTER</t>
  </si>
  <si>
    <t>96097</t>
  </si>
  <si>
    <t>480989</t>
  </si>
  <si>
    <t>94589</t>
  </si>
  <si>
    <t>481094</t>
  </si>
  <si>
    <t>SUTTER SOLANO MEDICAL CENTER</t>
  </si>
  <si>
    <t>481357</t>
  </si>
  <si>
    <t>94533</t>
  </si>
  <si>
    <t>484044</t>
  </si>
  <si>
    <t>KAISER FOUNDATION HOSPITAL - VACAVILLE</t>
  </si>
  <si>
    <t>95688</t>
  </si>
  <si>
    <t>490964</t>
  </si>
  <si>
    <t>95448</t>
  </si>
  <si>
    <t>491001</t>
  </si>
  <si>
    <t>95476</t>
  </si>
  <si>
    <t>PETALUMA VALLEY HOSPITAL</t>
  </si>
  <si>
    <t>94954</t>
  </si>
  <si>
    <t>491064</t>
  </si>
  <si>
    <t>95405</t>
  </si>
  <si>
    <t>491076</t>
  </si>
  <si>
    <t>SONOMA VALLEY HOSPITAL</t>
  </si>
  <si>
    <t>494019</t>
  </si>
  <si>
    <t>95403</t>
  </si>
  <si>
    <t>500852</t>
  </si>
  <si>
    <t>DOCTORS MEDICAL CENTER</t>
  </si>
  <si>
    <t>95350</t>
  </si>
  <si>
    <t>500867</t>
  </si>
  <si>
    <t>95382</t>
  </si>
  <si>
    <t>500939</t>
  </si>
  <si>
    <t>95355</t>
  </si>
  <si>
    <t>500967</t>
  </si>
  <si>
    <t>95361</t>
  </si>
  <si>
    <t>521041</t>
  </si>
  <si>
    <t>ST. ELIZABETH COMMUNITY HOSPITAL</t>
  </si>
  <si>
    <t>96080</t>
  </si>
  <si>
    <t>531059</t>
  </si>
  <si>
    <t>TRINITY HOSPITAL</t>
  </si>
  <si>
    <t>96093</t>
  </si>
  <si>
    <t>540734</t>
  </si>
  <si>
    <t>93291</t>
  </si>
  <si>
    <t>540798</t>
  </si>
  <si>
    <t>93257</t>
  </si>
  <si>
    <t>540816</t>
  </si>
  <si>
    <t>93274</t>
  </si>
  <si>
    <t>554011</t>
  </si>
  <si>
    <t>95370</t>
  </si>
  <si>
    <t>560473</t>
  </si>
  <si>
    <t>COMMUNITY MEMORIAL HOSPITAL-SAN BUENAVENTURA</t>
  </si>
  <si>
    <t>93003</t>
  </si>
  <si>
    <t>560481</t>
  </si>
  <si>
    <t>VENTURA COUNTY MEDICAL CENTER</t>
  </si>
  <si>
    <t>560492</t>
  </si>
  <si>
    <t>91360</t>
  </si>
  <si>
    <t>560501</t>
  </si>
  <si>
    <t>OJAI VALLEY COMMUNITY HOSPITAL</t>
  </si>
  <si>
    <t>93023</t>
  </si>
  <si>
    <t>560508</t>
  </si>
  <si>
    <t>93010</t>
  </si>
  <si>
    <t>560525</t>
  </si>
  <si>
    <t>93065</t>
  </si>
  <si>
    <t>560529</t>
  </si>
  <si>
    <t>93030</t>
  </si>
  <si>
    <t>571086</t>
  </si>
  <si>
    <t>WOODLAND MEMORIAL HOSPITAL</t>
  </si>
  <si>
    <t>95695</t>
  </si>
  <si>
    <t>574010</t>
  </si>
  <si>
    <t>95616</t>
  </si>
  <si>
    <t>SUTTER DAVIS HOSPITAL</t>
  </si>
  <si>
    <t>580996</t>
  </si>
  <si>
    <t>95901</t>
  </si>
  <si>
    <t>(All)</t>
  </si>
  <si>
    <t>Values</t>
  </si>
  <si>
    <t>Sum of Sex_Female</t>
  </si>
  <si>
    <t>Sum of a_Sex_Female</t>
  </si>
  <si>
    <t>Sum of Sex_Male</t>
  </si>
  <si>
    <t>Sum of a_Sex_Male</t>
  </si>
  <si>
    <t>FACILITY COUNTY</t>
  </si>
  <si>
    <t>Sum of a_Age_Under_1</t>
  </si>
  <si>
    <t>Sum of Age_Under_1</t>
  </si>
  <si>
    <t>Sum of Age_01_09</t>
  </si>
  <si>
    <t>Sum of a_Age_01_09</t>
  </si>
  <si>
    <t>Sum of Age_10_19</t>
  </si>
  <si>
    <t>Sum of a_Age_10_19</t>
  </si>
  <si>
    <t>Sum of Age_20_29</t>
  </si>
  <si>
    <t>Sum of a_Age_20_29</t>
  </si>
  <si>
    <t>Sum of Age_30_39</t>
  </si>
  <si>
    <t>Sum of a_Age_30_39</t>
  </si>
  <si>
    <t>Sum of Age_40_49</t>
  </si>
  <si>
    <t>Sum of a_Age_40_49</t>
  </si>
  <si>
    <t>Sum of Age_50_59</t>
  </si>
  <si>
    <t>Sum of a_Age_50_59</t>
  </si>
  <si>
    <t>Sum of Age_60_69</t>
  </si>
  <si>
    <t>Sum of a_Age_60_69</t>
  </si>
  <si>
    <t>Sum of Age_70_79</t>
  </si>
  <si>
    <t>Sum of a_Age_70_79</t>
  </si>
  <si>
    <t>Sum of Age_80_</t>
  </si>
  <si>
    <t>Sum of a_Age_80_</t>
  </si>
  <si>
    <t>Sum of Age_Unknown</t>
  </si>
  <si>
    <t>Sum of a_Age_Unknown</t>
  </si>
  <si>
    <t>Sum of Medicare</t>
  </si>
  <si>
    <t>Sum of a_Medicare</t>
  </si>
  <si>
    <t>Profile Characteristics (Individual Hospital Information will appear only if one hospital is selected)</t>
  </si>
  <si>
    <t>OSHPD Facility No.</t>
  </si>
  <si>
    <t>Address</t>
  </si>
  <si>
    <t>City</t>
  </si>
  <si>
    <t>ZIP Code</t>
  </si>
  <si>
    <t>Type of Control</t>
  </si>
  <si>
    <t>Senate District</t>
  </si>
  <si>
    <t>Assembly District</t>
  </si>
  <si>
    <t>Emergency Department Level</t>
  </si>
  <si>
    <t>ED Admit</t>
  </si>
  <si>
    <t>Total ED</t>
  </si>
  <si>
    <t>Expected Payer Source</t>
  </si>
  <si>
    <t>Routine</t>
  </si>
  <si>
    <t>Medi_Cal</t>
  </si>
  <si>
    <t>Other_Payer</t>
  </si>
  <si>
    <t>Private_Coverage</t>
  </si>
  <si>
    <t>a_Medi_Cal</t>
  </si>
  <si>
    <t>a_Other_Payer</t>
  </si>
  <si>
    <t>a_Private_Coverage</t>
  </si>
  <si>
    <t>Sum of Medi_Cal</t>
  </si>
  <si>
    <t>Sum of a_Medi_Cal</t>
  </si>
  <si>
    <t>Sum of Other_Payer</t>
  </si>
  <si>
    <t>Sum of a_Other_Payer</t>
  </si>
  <si>
    <t>Sum of Private_Coverage</t>
  </si>
  <si>
    <t>Sum of a_Private_Coverage</t>
  </si>
  <si>
    <t>Disposition</t>
  </si>
  <si>
    <t>Under 1</t>
  </si>
  <si>
    <t>1 - 9</t>
  </si>
  <si>
    <t>10 - 19</t>
  </si>
  <si>
    <t>20 - 29</t>
  </si>
  <si>
    <t>30 - 39</t>
  </si>
  <si>
    <t>40 - 49</t>
  </si>
  <si>
    <t>50 - 59</t>
  </si>
  <si>
    <t>60 - 69</t>
  </si>
  <si>
    <t>70 - 79</t>
  </si>
  <si>
    <t>80+</t>
  </si>
  <si>
    <t>Unknown</t>
  </si>
  <si>
    <t>Male</t>
  </si>
  <si>
    <t>Female</t>
  </si>
  <si>
    <t>Principal Diagnosis Group</t>
  </si>
  <si>
    <t>Number of Facilities</t>
  </si>
  <si>
    <t>oshpd_id2</t>
  </si>
  <si>
    <t>State of California</t>
  </si>
  <si>
    <t>Office of Statewide Health Planning and Development</t>
  </si>
  <si>
    <t>INSTRUCTIONS FOR USING THE PIVOT PROFILE:</t>
  </si>
  <si>
    <r>
      <t>1.</t>
    </r>
    <r>
      <rPr>
        <sz val="8"/>
        <rFont val="Arial"/>
        <family val="2"/>
      </rPr>
      <t xml:space="preserve">  Make your subsetting selections from the pulldown arrows on the </t>
    </r>
    <r>
      <rPr>
        <b/>
        <sz val="8"/>
        <rFont val="Arial"/>
        <family val="2"/>
      </rPr>
      <t>"PIVOT</t>
    </r>
    <r>
      <rPr>
        <sz val="8"/>
        <rFont val="Arial"/>
        <family val="2"/>
      </rPr>
      <t xml:space="preserve">" worksheet.  Note: Selecting incompatible parameters (e.g. incorrect county for a facility) may yield errors on the </t>
    </r>
    <r>
      <rPr>
        <b/>
        <sz val="8"/>
        <rFont val="Arial"/>
        <family val="2"/>
      </rPr>
      <t>"PROFILE</t>
    </r>
    <r>
      <rPr>
        <sz val="8"/>
        <rFont val="Arial"/>
        <family val="2"/>
      </rPr>
      <t xml:space="preserve">".  To get </t>
    </r>
    <r>
      <rPr>
        <b/>
        <sz val="8"/>
        <rFont val="Arial"/>
        <family val="2"/>
      </rPr>
      <t>Statewide</t>
    </r>
    <r>
      <rPr>
        <sz val="8"/>
        <rFont val="Arial"/>
        <family val="2"/>
      </rPr>
      <t xml:space="preserve"> totals, select </t>
    </r>
    <r>
      <rPr>
        <b/>
        <sz val="8"/>
        <rFont val="Arial"/>
        <family val="2"/>
      </rPr>
      <t>"All."</t>
    </r>
  </si>
  <si>
    <r>
      <t>2.</t>
    </r>
    <r>
      <rPr>
        <sz val="8"/>
        <rFont val="Arial"/>
        <family val="2"/>
      </rPr>
      <t xml:space="preserve">  Click on the </t>
    </r>
    <r>
      <rPr>
        <b/>
        <sz val="8"/>
        <rFont val="Arial"/>
        <family val="2"/>
      </rPr>
      <t>"PROFILE"</t>
    </r>
    <r>
      <rPr>
        <sz val="8"/>
        <rFont val="Arial"/>
        <family val="2"/>
      </rPr>
      <t xml:space="preserve"> worksheet tab to view your results.</t>
    </r>
  </si>
  <si>
    <t>DATA REFERENCES/NOTES:</t>
  </si>
  <si>
    <t>Description</t>
  </si>
  <si>
    <t>Other Payer</t>
  </si>
  <si>
    <t>Expected Payer Crosswalk</t>
  </si>
  <si>
    <t>Home Health Services</t>
  </si>
  <si>
    <t>From Emergency Department Data (PAYER)</t>
  </si>
  <si>
    <t>From Patient Discharge Data (PAY_CAT)</t>
  </si>
  <si>
    <t>Childrens Hospital or Cancer Center</t>
  </si>
  <si>
    <r>
      <rPr>
        <b/>
        <sz val="8"/>
        <rFont val="Arial"/>
        <family val="2"/>
      </rPr>
      <t>MA</t>
    </r>
    <r>
      <rPr>
        <sz val="8"/>
        <rFont val="Arial"/>
        <family val="2"/>
      </rPr>
      <t xml:space="preserve">=Medicare Part A, </t>
    </r>
    <r>
      <rPr>
        <b/>
        <sz val="8"/>
        <rFont val="Arial"/>
        <family val="2"/>
      </rPr>
      <t>MB</t>
    </r>
    <r>
      <rPr>
        <sz val="8"/>
        <rFont val="Arial"/>
        <family val="2"/>
      </rPr>
      <t xml:space="preserve">=Medicare Part B, or </t>
    </r>
    <r>
      <rPr>
        <b/>
        <sz val="8"/>
        <rFont val="Arial"/>
        <family val="2"/>
      </rPr>
      <t>16</t>
    </r>
    <r>
      <rPr>
        <sz val="8"/>
        <rFont val="Arial"/>
        <family val="2"/>
      </rPr>
      <t>=Health Maintenance Organization (HMO) Medicare Risk</t>
    </r>
  </si>
  <si>
    <r>
      <rPr>
        <b/>
        <sz val="8"/>
        <color theme="1"/>
        <rFont val="Arial"/>
        <family val="2"/>
      </rPr>
      <t>01</t>
    </r>
    <r>
      <rPr>
        <sz val="8"/>
        <color theme="1"/>
        <rFont val="Arial"/>
        <family val="2"/>
      </rPr>
      <t>=Medicare</t>
    </r>
  </si>
  <si>
    <r>
      <rPr>
        <b/>
        <sz val="8"/>
        <color theme="1"/>
        <rFont val="Arial"/>
        <family val="2"/>
      </rPr>
      <t>02</t>
    </r>
    <r>
      <rPr>
        <sz val="8"/>
        <color theme="1"/>
        <rFont val="Arial"/>
        <family val="2"/>
      </rPr>
      <t>=Medi-Cal</t>
    </r>
  </si>
  <si>
    <r>
      <rPr>
        <b/>
        <sz val="8"/>
        <color theme="1"/>
        <rFont val="Arial"/>
        <family val="2"/>
      </rPr>
      <t>03</t>
    </r>
    <r>
      <rPr>
        <sz val="8"/>
        <color theme="1"/>
        <rFont val="Arial"/>
        <family val="2"/>
      </rPr>
      <t>=Private Coverage</t>
    </r>
  </si>
  <si>
    <r>
      <rPr>
        <b/>
        <sz val="8"/>
        <color theme="1"/>
        <rFont val="Arial"/>
        <family val="2"/>
      </rPr>
      <t>05</t>
    </r>
    <r>
      <rPr>
        <sz val="8"/>
        <color theme="1"/>
        <rFont val="Arial"/>
        <family val="2"/>
      </rPr>
      <t>=County Indigent Programs,</t>
    </r>
    <r>
      <rPr>
        <b/>
        <sz val="8"/>
        <color theme="1"/>
        <rFont val="Arial"/>
        <family val="2"/>
      </rPr>
      <t xml:space="preserve"> 07</t>
    </r>
    <r>
      <rPr>
        <sz val="8"/>
        <color theme="1"/>
        <rFont val="Arial"/>
        <family val="2"/>
      </rPr>
      <t xml:space="preserve">=Other Indigent, or </t>
    </r>
    <r>
      <rPr>
        <b/>
        <sz val="8"/>
        <color theme="1"/>
        <rFont val="Arial"/>
        <family val="2"/>
      </rPr>
      <t>08</t>
    </r>
    <r>
      <rPr>
        <sz val="8"/>
        <color theme="1"/>
        <rFont val="Arial"/>
        <family val="2"/>
      </rPr>
      <t>=Self-Pay</t>
    </r>
  </si>
  <si>
    <t>English</t>
  </si>
  <si>
    <t>Spanish</t>
  </si>
  <si>
    <t>a_English</t>
  </si>
  <si>
    <t>a_Spanish</t>
  </si>
  <si>
    <t>All Other</t>
  </si>
  <si>
    <t>TEACHING HOSPITAL</t>
  </si>
  <si>
    <t>RURAL HOSPITAL</t>
  </si>
  <si>
    <t>ED_Visit</t>
  </si>
  <si>
    <t>Inpatient_from_ED</t>
  </si>
  <si>
    <t>HIGHLAND HOSPITAL</t>
  </si>
  <si>
    <t>014132</t>
  </si>
  <si>
    <t>014326</t>
  </si>
  <si>
    <t>ENLOE MEDICAL CENTER- ESPLANADE</t>
  </si>
  <si>
    <t>BAKERSFIELD MEMORIAL HOSPITAL</t>
  </si>
  <si>
    <t>ALHAMBRA HOSPITAL MEDICAL CENTER</t>
  </si>
  <si>
    <t>SANTA MONICA - UCLA MEDICAL CENTER AND ORTHOPAEDIC HOSPITAL</t>
  </si>
  <si>
    <t>COMMUNITY HOSPITAL OF THE MONTEREY PENINSULA</t>
  </si>
  <si>
    <t>DOMINICAN HOSPITAL</t>
  </si>
  <si>
    <t>SUTTER SANTA ROSA REGIONAL HOSPITAL</t>
  </si>
  <si>
    <t>494106</t>
  </si>
  <si>
    <t>EMANUEL MEDICAL CENTER</t>
  </si>
  <si>
    <t>SIERRA VIEW MEDICAL CENTER</t>
  </si>
  <si>
    <t>014337</t>
  </si>
  <si>
    <t>94577</t>
  </si>
  <si>
    <t>MSSA Designation</t>
  </si>
  <si>
    <t>MSSA Name</t>
  </si>
  <si>
    <t>Unknown Payer</t>
  </si>
  <si>
    <r>
      <rPr>
        <b/>
        <sz val="8"/>
        <rFont val="Arial"/>
        <family val="2"/>
      </rPr>
      <t>99</t>
    </r>
    <r>
      <rPr>
        <sz val="8"/>
        <rFont val="Arial"/>
        <family val="2"/>
      </rPr>
      <t>=Invalid/Unknown</t>
    </r>
  </si>
  <si>
    <r>
      <rPr>
        <b/>
        <sz val="8"/>
        <rFont val="Arial"/>
        <family val="2"/>
      </rPr>
      <t>09</t>
    </r>
    <r>
      <rPr>
        <sz val="8"/>
        <rFont val="Arial"/>
        <family val="2"/>
      </rPr>
      <t>=Self-Pay</t>
    </r>
  </si>
  <si>
    <r>
      <rPr>
        <b/>
        <sz val="8"/>
        <rFont val="Arial"/>
        <family val="2"/>
      </rPr>
      <t>11</t>
    </r>
    <r>
      <rPr>
        <sz val="8"/>
        <rFont val="Arial"/>
        <family val="2"/>
      </rPr>
      <t xml:space="preserve">=Other Non-federal Programs, </t>
    </r>
    <r>
      <rPr>
        <b/>
        <sz val="8"/>
        <rFont val="Arial"/>
        <family val="2"/>
      </rPr>
      <t>CH</t>
    </r>
    <r>
      <rPr>
        <sz val="8"/>
        <rFont val="Arial"/>
        <family val="2"/>
      </rPr>
      <t xml:space="preserve">=Champus (Tricare), </t>
    </r>
    <r>
      <rPr>
        <b/>
        <sz val="8"/>
        <rFont val="Arial"/>
        <family val="2"/>
      </rPr>
      <t>DS</t>
    </r>
    <r>
      <rPr>
        <sz val="8"/>
        <rFont val="Arial"/>
        <family val="2"/>
      </rPr>
      <t xml:space="preserve">=Disability, </t>
    </r>
    <r>
      <rPr>
        <b/>
        <sz val="8"/>
        <rFont val="Arial"/>
        <family val="2"/>
      </rPr>
      <t>OF</t>
    </r>
    <r>
      <rPr>
        <sz val="8"/>
        <rFont val="Arial"/>
        <family val="2"/>
      </rPr>
      <t xml:space="preserve">=Other Federal Programs, </t>
    </r>
    <r>
      <rPr>
        <b/>
        <sz val="8"/>
        <rFont val="Arial"/>
        <family val="2"/>
      </rPr>
      <t>TV</t>
    </r>
    <r>
      <rPr>
        <sz val="8"/>
        <rFont val="Arial"/>
        <family val="2"/>
      </rPr>
      <t xml:space="preserve">=Title V, </t>
    </r>
    <r>
      <rPr>
        <b/>
        <sz val="8"/>
        <rFont val="Arial"/>
        <family val="2"/>
      </rPr>
      <t>VA</t>
    </r>
    <r>
      <rPr>
        <sz val="8"/>
        <rFont val="Arial"/>
        <family val="2"/>
      </rPr>
      <t xml:space="preserve">=Veterans Affairs Plans, </t>
    </r>
    <r>
      <rPr>
        <b/>
        <sz val="8"/>
        <rFont val="Arial"/>
        <family val="2"/>
      </rPr>
      <t>00</t>
    </r>
    <r>
      <rPr>
        <sz val="8"/>
        <rFont val="Arial"/>
        <family val="2"/>
      </rPr>
      <t xml:space="preserve">=Other, or </t>
    </r>
    <r>
      <rPr>
        <b/>
        <sz val="8"/>
        <rFont val="Arial"/>
        <family val="2"/>
      </rPr>
      <t>WC</t>
    </r>
    <r>
      <rPr>
        <sz val="8"/>
        <rFont val="Arial"/>
        <family val="2"/>
      </rPr>
      <t>=Workers Compensation</t>
    </r>
  </si>
  <si>
    <r>
      <rPr>
        <b/>
        <sz val="8"/>
        <color theme="1"/>
        <rFont val="Arial"/>
        <family val="2"/>
      </rPr>
      <t>00</t>
    </r>
    <r>
      <rPr>
        <sz val="8"/>
        <color theme="1"/>
        <rFont val="Arial"/>
        <family val="2"/>
      </rPr>
      <t>=Invalid/Blank</t>
    </r>
  </si>
  <si>
    <t>Skilled Nursing</t>
  </si>
  <si>
    <t>SelfPay</t>
  </si>
  <si>
    <t>a_SelfPay</t>
  </si>
  <si>
    <t>Sum of SelfPay</t>
  </si>
  <si>
    <t>Sum of a_SelfPay</t>
  </si>
  <si>
    <t>EMS Treatment Stations</t>
  </si>
  <si>
    <t>CHART DATA:</t>
  </si>
  <si>
    <t>American Indian/Alaska Native</t>
  </si>
  <si>
    <t>3.  Printing: The four-page Profile is set to print in portrait format.</t>
  </si>
  <si>
    <t>Select your variables above using the pulldown arrows.  You can choose a specific hospital or county, or create a custom aggregation.  To get Statewide totals, select "All" for all fields.  When done, click on the "PROFILE" worksheet to see your results.</t>
  </si>
  <si>
    <t>Note:  Avoid changing the worksheets as they contain many links, formulas and custom formats.</t>
  </si>
  <si>
    <t>**No adjustments have been made to the data for any hospitals with reporting modifications, non-compliances, data anomalies, or shortened report periods due to facility openings, closures, or consolidations.  The data is aggregated at the facility level.  Therefore, it does not contain individually identifiable health information.</t>
  </si>
  <si>
    <t>Make your selections here</t>
  </si>
  <si>
    <t>Self-Pay/Uninsured</t>
  </si>
  <si>
    <t>Sex_Unk</t>
  </si>
  <si>
    <t>Sum of Sex_Unk</t>
  </si>
  <si>
    <t>Sex</t>
  </si>
  <si>
    <t>NOTE: The Emergency Department Data Pivot Profile uses all of the data from the Emergency Department dataset and those records from the Patient Discharge dataset where the Source of Admission was "The admitting hospital's Emergency Room."  No adjustments have been made to the data for any hospitals with reporting modifications, non-compliances, data anomalies, or shortened report periods due to facility openings, closures, or consolidations.  The data is aggregated at the facility level.  Therefore, it does not contain individually identifiable health information.</t>
  </si>
  <si>
    <r>
      <t xml:space="preserve">The purpose of the following notes is to help the data user understand the categorization of selected profile tables.  Detailed information regarding the individual data elements can be found in the </t>
    </r>
    <r>
      <rPr>
        <b/>
        <i/>
        <u/>
        <sz val="8"/>
        <rFont val="Arial"/>
        <family val="2"/>
      </rPr>
      <t>California Inpatient Data Reporting Manual</t>
    </r>
    <r>
      <rPr>
        <sz val="8"/>
        <rFont val="Arial"/>
        <family val="2"/>
      </rPr>
      <t xml:space="preserve"> and the </t>
    </r>
    <r>
      <rPr>
        <b/>
        <i/>
        <u/>
        <sz val="8"/>
        <rFont val="Arial"/>
        <family val="2"/>
      </rPr>
      <t>California Emergency Department and Ambulatory Surgery Data Reporting Manual</t>
    </r>
    <r>
      <rPr>
        <sz val="8"/>
        <rFont val="Arial"/>
        <family val="2"/>
      </rPr>
      <t xml:space="preserve"> on the OSHPD web site (</t>
    </r>
    <r>
      <rPr>
        <b/>
        <u/>
        <sz val="8"/>
        <rFont val="Arial"/>
        <family val="2"/>
      </rPr>
      <t>www.oshpd.ca.gov</t>
    </r>
    <r>
      <rPr>
        <sz val="8"/>
        <rFont val="Arial"/>
        <family val="2"/>
      </rPr>
      <t>).</t>
    </r>
  </si>
  <si>
    <r>
      <rPr>
        <b/>
        <sz val="8"/>
        <color theme="1"/>
        <rFont val="Arial"/>
        <family val="2"/>
      </rPr>
      <t>04</t>
    </r>
    <r>
      <rPr>
        <sz val="8"/>
        <color theme="1"/>
        <rFont val="Arial"/>
        <family val="2"/>
      </rPr>
      <t xml:space="preserve">=Workers Compensation, </t>
    </r>
    <r>
      <rPr>
        <b/>
        <sz val="8"/>
        <color theme="1"/>
        <rFont val="Arial"/>
        <family val="2"/>
      </rPr>
      <t>06</t>
    </r>
    <r>
      <rPr>
        <sz val="8"/>
        <color theme="1"/>
        <rFont val="Arial"/>
        <family val="2"/>
      </rPr>
      <t xml:space="preserve">=Other Government, or </t>
    </r>
    <r>
      <rPr>
        <b/>
        <sz val="8"/>
        <color theme="1"/>
        <rFont val="Arial"/>
        <family val="2"/>
      </rPr>
      <t>09</t>
    </r>
    <r>
      <rPr>
        <sz val="8"/>
        <color theme="1"/>
        <rFont val="Arial"/>
        <family val="2"/>
      </rPr>
      <t>=Other Payer</t>
    </r>
  </si>
  <si>
    <t>414139</t>
  </si>
  <si>
    <t>Preferred Language Spoken</t>
  </si>
  <si>
    <t>234038</t>
  </si>
  <si>
    <t>Invalid/Blank</t>
  </si>
  <si>
    <t>Disaster Care Site</t>
  </si>
  <si>
    <t>Inpatient Rehabilitation</t>
  </si>
  <si>
    <r>
      <rPr>
        <b/>
        <sz val="8"/>
        <rFont val="Arial"/>
        <family val="2"/>
      </rPr>
      <t>02</t>
    </r>
    <r>
      <rPr>
        <sz val="8"/>
        <rFont val="Arial"/>
        <family val="2"/>
      </rPr>
      <t xml:space="preserve">=Discharged/transferred to a short term general hospital for inpatient care
</t>
    </r>
    <r>
      <rPr>
        <b/>
        <sz val="8"/>
        <rFont val="Arial"/>
        <family val="2"/>
      </rPr>
      <t>82</t>
    </r>
    <r>
      <rPr>
        <sz val="8"/>
        <rFont val="Arial"/>
        <family val="2"/>
      </rPr>
      <t xml:space="preserve">=Discharged/Transferred to a Short Term General Hospital for Inpatient Care with a Planned Acute Care Hospital Inpatient Readmission
</t>
    </r>
    <r>
      <rPr>
        <b/>
        <sz val="8"/>
        <rFont val="Arial"/>
        <family val="2"/>
      </rPr>
      <t>63</t>
    </r>
    <r>
      <rPr>
        <sz val="8"/>
        <rFont val="Arial"/>
        <family val="2"/>
      </rPr>
      <t xml:space="preserve">=Discharged/transferred to a Medicare certified long term care hospital (LTCH)
</t>
    </r>
    <r>
      <rPr>
        <b/>
        <sz val="8"/>
        <rFont val="Arial"/>
        <family val="2"/>
      </rPr>
      <t>91</t>
    </r>
    <r>
      <rPr>
        <sz val="8"/>
        <rFont val="Arial"/>
        <family val="2"/>
      </rPr>
      <t xml:space="preserve">=Discharged/Transferred to a Medicare certified Long Term Care Hospital (LTCH) with a Planned Acute Care Hospital Inpatient Readmission
</t>
    </r>
    <r>
      <rPr>
        <b/>
        <sz val="8"/>
        <rFont val="Arial"/>
        <family val="2"/>
      </rPr>
      <t>43</t>
    </r>
    <r>
      <rPr>
        <sz val="8"/>
        <rFont val="Arial"/>
        <family val="2"/>
      </rPr>
      <t xml:space="preserve">=Discharged/transferred to a federal health care facility
</t>
    </r>
    <r>
      <rPr>
        <b/>
        <sz val="8"/>
        <rFont val="Arial"/>
        <family val="2"/>
      </rPr>
      <t>88</t>
    </r>
    <r>
      <rPr>
        <sz val="8"/>
        <rFont val="Arial"/>
        <family val="2"/>
      </rPr>
      <t>=Discharged/Transferred to a Federal Health Care Facility with a Planned Acute Care Hospital Inpatient Readmission</t>
    </r>
  </si>
  <si>
    <r>
      <rPr>
        <b/>
        <sz val="8"/>
        <rFont val="Arial"/>
        <family val="2"/>
      </rPr>
      <t>07</t>
    </r>
    <r>
      <rPr>
        <sz val="8"/>
        <rFont val="Arial"/>
        <family val="2"/>
      </rPr>
      <t>=Left against medical advice or discontinued care</t>
    </r>
  </si>
  <si>
    <r>
      <rPr>
        <b/>
        <sz val="8"/>
        <rFont val="Arial"/>
        <family val="2"/>
      </rPr>
      <t>05</t>
    </r>
    <r>
      <rPr>
        <sz val="8"/>
        <rFont val="Arial"/>
        <family val="2"/>
      </rPr>
      <t xml:space="preserve">=Discharged/transferred to a designated cancer center or children’s hospital
</t>
    </r>
    <r>
      <rPr>
        <b/>
        <sz val="8"/>
        <rFont val="Arial"/>
        <family val="2"/>
      </rPr>
      <t>85</t>
    </r>
    <r>
      <rPr>
        <sz val="8"/>
        <rFont val="Arial"/>
        <family val="2"/>
      </rPr>
      <t>=Discharged/Transferred to a designated Cancer Center or Children's Hospital with a Planned Acute Care Hospital Inpatient Readmission</t>
    </r>
  </si>
  <si>
    <r>
      <rPr>
        <b/>
        <sz val="8"/>
        <rFont val="Arial"/>
        <family val="2"/>
      </rPr>
      <t>66</t>
    </r>
    <r>
      <rPr>
        <sz val="8"/>
        <rFont val="Arial"/>
        <family val="2"/>
      </rPr>
      <t xml:space="preserve">=Discharged/transferred to a Critical Access Hospital (CAH)
</t>
    </r>
    <r>
      <rPr>
        <b/>
        <sz val="8"/>
        <rFont val="Arial"/>
        <family val="2"/>
      </rPr>
      <t>94</t>
    </r>
    <r>
      <rPr>
        <sz val="8"/>
        <rFont val="Arial"/>
        <family val="2"/>
      </rPr>
      <t>=Discharged/Transferred to a Critical Access Hospital (CAH) with a Planned Acute Care Hospital Inpatient Readmission</t>
    </r>
  </si>
  <si>
    <r>
      <rPr>
        <b/>
        <sz val="8"/>
        <rFont val="Arial"/>
        <family val="2"/>
      </rPr>
      <t>20</t>
    </r>
    <r>
      <rPr>
        <sz val="8"/>
        <rFont val="Arial"/>
        <family val="2"/>
      </rPr>
      <t>=Expired</t>
    </r>
  </si>
  <si>
    <r>
      <rPr>
        <b/>
        <sz val="8"/>
        <rFont val="Arial"/>
        <family val="2"/>
      </rPr>
      <t>69</t>
    </r>
    <r>
      <rPr>
        <sz val="8"/>
        <rFont val="Arial"/>
        <family val="2"/>
      </rPr>
      <t>=Discharged/Transferred to a designated Disaster Alternative Care Site</t>
    </r>
  </si>
  <si>
    <r>
      <rPr>
        <b/>
        <sz val="8"/>
        <rFont val="Arial"/>
        <family val="2"/>
      </rPr>
      <t>06</t>
    </r>
    <r>
      <rPr>
        <sz val="8"/>
        <rFont val="Arial"/>
        <family val="2"/>
      </rPr>
      <t xml:space="preserve">=Discharged/transferred to home under care of organized home health service organization in anticipation of covered skilled care
</t>
    </r>
    <r>
      <rPr>
        <b/>
        <sz val="8"/>
        <rFont val="Arial"/>
        <family val="2"/>
      </rPr>
      <t>86</t>
    </r>
    <r>
      <rPr>
        <sz val="8"/>
        <rFont val="Arial"/>
        <family val="2"/>
      </rPr>
      <t>=Discharged/Transferred to home under care of organized home health service organization with a Planned Acute Care Hospital Inpatient Readmission</t>
    </r>
  </si>
  <si>
    <r>
      <rPr>
        <b/>
        <sz val="8"/>
        <rFont val="Arial"/>
        <family val="2"/>
      </rPr>
      <t>50</t>
    </r>
    <r>
      <rPr>
        <sz val="8"/>
        <rFont val="Arial"/>
        <family val="2"/>
      </rPr>
      <t xml:space="preserve">=Discharged home with hospice care
</t>
    </r>
    <r>
      <rPr>
        <b/>
        <sz val="8"/>
        <rFont val="Arial"/>
        <family val="2"/>
      </rPr>
      <t>51</t>
    </r>
    <r>
      <rPr>
        <sz val="8"/>
        <rFont val="Arial"/>
        <family val="2"/>
      </rPr>
      <t>=Discharged to a medical facility with hospice care</t>
    </r>
  </si>
  <si>
    <r>
      <rPr>
        <b/>
        <sz val="8"/>
        <rFont val="Arial"/>
        <family val="2"/>
      </rPr>
      <t>62</t>
    </r>
    <r>
      <rPr>
        <sz val="8"/>
        <rFont val="Arial"/>
        <family val="2"/>
      </rPr>
      <t xml:space="preserve">=Discharged/transferred to an inpatient rehabilitation facility (IRF) including a rehabilitation distinct part unit of a hospital
</t>
    </r>
    <r>
      <rPr>
        <b/>
        <sz val="8"/>
        <rFont val="Arial"/>
        <family val="2"/>
      </rPr>
      <t>90</t>
    </r>
    <r>
      <rPr>
        <sz val="8"/>
        <rFont val="Arial"/>
        <family val="2"/>
      </rPr>
      <t>=Discharged/Transferred to an Inpatient Rehabilitation Facility (IRF) including Rehabilitation Distinct Part Unit of a Hospital with a Planned Acute Care Hospital Inpatient Readmission</t>
    </r>
  </si>
  <si>
    <r>
      <rPr>
        <b/>
        <sz val="8"/>
        <rFont val="Arial"/>
        <family val="2"/>
      </rPr>
      <t>99</t>
    </r>
    <r>
      <rPr>
        <sz val="8"/>
        <rFont val="Arial"/>
        <family val="2"/>
      </rPr>
      <t>=Invalid/Missing</t>
    </r>
  </si>
  <si>
    <r>
      <rPr>
        <b/>
        <sz val="8"/>
        <rFont val="Arial"/>
        <family val="2"/>
      </rPr>
      <t>70</t>
    </r>
    <r>
      <rPr>
        <sz val="8"/>
        <rFont val="Arial"/>
        <family val="2"/>
      </rPr>
      <t xml:space="preserve">=Discharged/transferred to another type of health care institution not defined elsewhere in this code list
</t>
    </r>
    <r>
      <rPr>
        <b/>
        <sz val="8"/>
        <rFont val="Arial"/>
        <family val="2"/>
      </rPr>
      <t>95</t>
    </r>
    <r>
      <rPr>
        <sz val="8"/>
        <rFont val="Arial"/>
        <family val="2"/>
      </rPr>
      <t>=Discharged/Transferred to another type of health care institution not defined elsewhere in this code list with a Planned Acute Care Hospital Inpatient Readmission</t>
    </r>
  </si>
  <si>
    <r>
      <rPr>
        <b/>
        <sz val="8"/>
        <rFont val="Arial"/>
        <family val="2"/>
      </rPr>
      <t>00</t>
    </r>
    <r>
      <rPr>
        <sz val="8"/>
        <rFont val="Arial"/>
        <family val="2"/>
      </rPr>
      <t>=Other</t>
    </r>
  </si>
  <si>
    <r>
      <rPr>
        <b/>
        <sz val="8"/>
        <rFont val="Arial"/>
        <family val="2"/>
      </rPr>
      <t>21</t>
    </r>
    <r>
      <rPr>
        <sz val="8"/>
        <rFont val="Arial"/>
        <family val="2"/>
      </rPr>
      <t xml:space="preserve">=Discharged/transferred to court/law enforcement
</t>
    </r>
    <r>
      <rPr>
        <b/>
        <sz val="8"/>
        <rFont val="Arial"/>
        <family val="2"/>
      </rPr>
      <t>87</t>
    </r>
    <r>
      <rPr>
        <sz val="8"/>
        <rFont val="Arial"/>
        <family val="2"/>
      </rPr>
      <t>=Discharged/Transferred to Court/Law Enforcement with a Planned Acute Care Hospital Inpatient Readmission</t>
    </r>
  </si>
  <si>
    <r>
      <rPr>
        <b/>
        <sz val="8"/>
        <rFont val="Arial"/>
        <family val="2"/>
      </rPr>
      <t>65</t>
    </r>
    <r>
      <rPr>
        <sz val="8"/>
        <rFont val="Arial"/>
        <family val="2"/>
      </rPr>
      <t xml:space="preserve">=Discharged/transferred to a psychiatric hospital or psychiatric distinct part unit of a hospital
</t>
    </r>
    <r>
      <rPr>
        <b/>
        <sz val="8"/>
        <rFont val="Arial"/>
        <family val="2"/>
      </rPr>
      <t>93</t>
    </r>
    <r>
      <rPr>
        <sz val="8"/>
        <rFont val="Arial"/>
        <family val="2"/>
      </rPr>
      <t>=Discharged/Transferred to a Psychiatric Hospital or Psychiatric Distinct Part Unit of a Hospital with a Planned Acute Care Hospital Inpatient Readmission</t>
    </r>
  </si>
  <si>
    <r>
      <rPr>
        <b/>
        <sz val="8"/>
        <rFont val="Arial"/>
        <family val="2"/>
      </rPr>
      <t>04</t>
    </r>
    <r>
      <rPr>
        <sz val="8"/>
        <rFont val="Arial"/>
        <family val="2"/>
      </rPr>
      <t xml:space="preserve">=Discharged/transferred to a facility that provides custodial or supportive care
</t>
    </r>
    <r>
      <rPr>
        <b/>
        <sz val="8"/>
        <rFont val="Arial"/>
        <family val="2"/>
      </rPr>
      <t>84</t>
    </r>
    <r>
      <rPr>
        <sz val="8"/>
        <rFont val="Arial"/>
        <family val="2"/>
      </rPr>
      <t>=Discharged/Transferred to a facility that provides custodial or supportive care (includes intermediate care facility) with a Planned Acute Care Hospital Inpatient Readmission</t>
    </r>
  </si>
  <si>
    <r>
      <rPr>
        <b/>
        <sz val="8"/>
        <rFont val="Arial"/>
        <family val="2"/>
      </rPr>
      <t>01</t>
    </r>
    <r>
      <rPr>
        <sz val="8"/>
        <rFont val="Arial"/>
        <family val="2"/>
      </rPr>
      <t xml:space="preserve">=Discharged to home or self care (routine discharge) o
</t>
    </r>
    <r>
      <rPr>
        <b/>
        <sz val="8"/>
        <rFont val="Arial"/>
        <family val="2"/>
      </rPr>
      <t>81</t>
    </r>
    <r>
      <rPr>
        <sz val="8"/>
        <rFont val="Arial"/>
        <family val="2"/>
      </rPr>
      <t>=Discharged/Transferred to Home or Self Care with a Planned Acute Care Hospital Inpatient Readmission</t>
    </r>
  </si>
  <si>
    <r>
      <rPr>
        <b/>
        <sz val="8"/>
        <rFont val="Arial"/>
        <family val="2"/>
      </rPr>
      <t>03</t>
    </r>
    <r>
      <rPr>
        <sz val="8"/>
        <rFont val="Arial"/>
        <family val="2"/>
      </rPr>
      <t xml:space="preserve">=Discharged/transferred to skilled nursing facility (SNF) with Medicare certification in anticipation of covered skilled care
</t>
    </r>
    <r>
      <rPr>
        <b/>
        <sz val="8"/>
        <rFont val="Arial"/>
        <family val="2"/>
      </rPr>
      <t>83</t>
    </r>
    <r>
      <rPr>
        <sz val="8"/>
        <rFont val="Arial"/>
        <family val="2"/>
      </rPr>
      <t xml:space="preserve">=Discharged/Transferred to Skilled Nursing Facility (SNF) with Medicare Certification with a Planned Acute Care Hospital Inpatient Readmission
</t>
    </r>
    <r>
      <rPr>
        <b/>
        <sz val="8"/>
        <rFont val="Arial"/>
        <family val="2"/>
      </rPr>
      <t>61</t>
    </r>
    <r>
      <rPr>
        <sz val="8"/>
        <rFont val="Arial"/>
        <family val="2"/>
      </rPr>
      <t xml:space="preserve">=Discharged/transferred to a hospital-based Medicare approved swing bed
</t>
    </r>
    <r>
      <rPr>
        <b/>
        <sz val="8"/>
        <rFont val="Arial"/>
        <family val="2"/>
      </rPr>
      <t>89</t>
    </r>
    <r>
      <rPr>
        <sz val="8"/>
        <rFont val="Arial"/>
        <family val="2"/>
      </rPr>
      <t xml:space="preserve">=Discharged/Transferred to a hospital-based Medicare approved swing bed with a Planned Acute Care Hospital Inpatient Readmission
</t>
    </r>
    <r>
      <rPr>
        <b/>
        <sz val="8"/>
        <rFont val="Arial"/>
        <family val="2"/>
      </rPr>
      <t>64</t>
    </r>
    <r>
      <rPr>
        <sz val="8"/>
        <rFont val="Arial"/>
        <family val="2"/>
      </rPr>
      <t xml:space="preserve">=Discharged/transferred to a nursing facility certified under Medicaid (Medi-Cal), but not certified under Medicare
</t>
    </r>
    <r>
      <rPr>
        <b/>
        <sz val="8"/>
        <rFont val="Arial"/>
        <family val="2"/>
      </rPr>
      <t>92</t>
    </r>
    <r>
      <rPr>
        <sz val="8"/>
        <rFont val="Arial"/>
        <family val="2"/>
      </rPr>
      <t>=Discharged/Transferred to a Nursing Facility certified under Medicaid (Medi-Cal), but not certified under Medicare with a Planned Acute Care Hospital Inpatient Readmission</t>
    </r>
  </si>
  <si>
    <t>100-149</t>
  </si>
  <si>
    <t>ALTA BATES SUMMIT MEDICAL CENTER-ALTA BATES CAMPUS</t>
  </si>
  <si>
    <t>300-499</t>
  </si>
  <si>
    <t>150-199</t>
  </si>
  <si>
    <t>200-299</t>
  </si>
  <si>
    <t>ALTA BATES SUMMIT MEDICAL CENTER</t>
  </si>
  <si>
    <t>District</t>
  </si>
  <si>
    <t>50-99</t>
  </si>
  <si>
    <t>KAISER FOUNDATION HOSPITAL - FREMONT</t>
  </si>
  <si>
    <t>KAISER FOUNDATION HOSPITAL - OAKLAND/RICHMOND</t>
  </si>
  <si>
    <t>KAISER FOUNDATION HOSPITAL - SAN LEANDRO</t>
  </si>
  <si>
    <t>SMALL/RURAL</t>
  </si>
  <si>
    <t>ORCHARD HOSPITAL</t>
  </si>
  <si>
    <t>1-49</t>
  </si>
  <si>
    <t>500+</t>
  </si>
  <si>
    <t>KAISER FOUNDATION HOSPITAL - WALNUT CREEK</t>
  </si>
  <si>
    <t>94596</t>
  </si>
  <si>
    <t>KAISER FOUNDATION HOSPITAL - ANTIOCH</t>
  </si>
  <si>
    <t>KAISER FOUNDATION HOSPITAL - FRESNO</t>
  </si>
  <si>
    <t>90232</t>
  </si>
  <si>
    <t>CHILDREN'S HOSPITAL OF LOS ANGELES</t>
  </si>
  <si>
    <t>90505</t>
  </si>
  <si>
    <t>KAISER FOUNDATION HOSPITAL - LOS ANGELES</t>
  </si>
  <si>
    <t>KAISER FOUNDATION HOSPITAL - SOUTH BAY</t>
  </si>
  <si>
    <t>KAISER FOUNDATION HOSPITAL - PANORAMA CITY</t>
  </si>
  <si>
    <t>KAISER FOUNDATION HOSPITAL - WEST LA</t>
  </si>
  <si>
    <t>PROVIDENCE LITTLE COMPANY OF MARY MEDICAL CENTER TORRANCE</t>
  </si>
  <si>
    <t>PROVIDENCE SAINT JOHN'S HEALTH CENTER</t>
  </si>
  <si>
    <t>91505</t>
  </si>
  <si>
    <t>KAISER FOUNDATION HOSPITAL - WOODLAND HILLS</t>
  </si>
  <si>
    <t>KAISER FOUNDATION HOSPITAL - BALDWIN PARK</t>
  </si>
  <si>
    <t>VALLEY CHILDREN'S HOSPITAL</t>
  </si>
  <si>
    <t>93636</t>
  </si>
  <si>
    <t>KAISER FOUNDATION HOSPITAL - SAN RAFAEL</t>
  </si>
  <si>
    <t>CHILDREN'S HOSPITAL OF ORANGE COUNTY</t>
  </si>
  <si>
    <t>CHAPMAN GLOBAL MEDICAL CENTER</t>
  </si>
  <si>
    <t>FOUNTAIN VALLEY REGIONAL HOSPITAL &amp; MEDICAL CENTER - EUCLID</t>
  </si>
  <si>
    <t>ANAHEIM GLOBAL MEDICAL CENTER</t>
  </si>
  <si>
    <t>SOUTH COAST GLOBAL MEDICAL CENTER</t>
  </si>
  <si>
    <t>92843</t>
  </si>
  <si>
    <t>ORANGE COUNTY GLOBAL MEDICAL CENTER</t>
  </si>
  <si>
    <t>CHILDREN'S HOSPITAL AT MISSION</t>
  </si>
  <si>
    <t>KAISER FOUNDATION HOSPITAL - ORANGE COUNTY - ANAHEIM</t>
  </si>
  <si>
    <t>KAISER FOUNDATION HOSPITAL - ROSEVILLE</t>
  </si>
  <si>
    <t>SENECA DISTRICT HOSPITAL</t>
  </si>
  <si>
    <t>KAISER FOUNDATION HOSPITAL - RIVERSIDE</t>
  </si>
  <si>
    <t>KAISER FOUNDATION HOSPITAL - MORENO VALLEY</t>
  </si>
  <si>
    <t>RIVERSIDE UNIVERSITY HEALTH SYSTEM - MEDICAL CENTER</t>
  </si>
  <si>
    <t>KAISER FOUNDATION HOSPITAL - SACRAMENTO</t>
  </si>
  <si>
    <t>SUTTER MEDICAL CENTER, SACRAMENTO</t>
  </si>
  <si>
    <t>KAISER FOUNDATION HOSPITAL - SOUTH SACRAMENTO</t>
  </si>
  <si>
    <t>MERCY HOSPITAL OF FOLSOM</t>
  </si>
  <si>
    <t>KAISER FOUNDATION HOSPITAL - FONTANA</t>
  </si>
  <si>
    <t>SAN ANTONIO REGIONAL HOSPITAL</t>
  </si>
  <si>
    <t>92324</t>
  </si>
  <si>
    <t>RADY CHILDREN'S HOSPITAL - SAN DIEGO</t>
  </si>
  <si>
    <t>KAISER FOUNDATION HOSPITAL - SAN DIEGO - ZION</t>
  </si>
  <si>
    <t>UC SAN DIEGO HEALTH HILLCREST - HILLCREST MEDICAL CENTER</t>
  </si>
  <si>
    <t>KAISER FOUNDATION HOSPITAL - SAN FRANCISCO</t>
  </si>
  <si>
    <t>PRISCILLA CHAN &amp; MARK ZUCKERBERG SAN FRANCISCO GENERAL HOSPITAL &amp; TRAUMA CENTER</t>
  </si>
  <si>
    <t>95240</t>
  </si>
  <si>
    <t>ST. JOSEPH'S MEDICAL CENTER OF STOCKTON</t>
  </si>
  <si>
    <t>KAISER FOUNDATION HOSPITAL - MANTECA</t>
  </si>
  <si>
    <t>95337</t>
  </si>
  <si>
    <t>KAISER FOUNDATION HOSPITAL - SOUTH SAN FRANCISCO</t>
  </si>
  <si>
    <t>KAISER FOUNDATION HOSPITAL - REDWOOD CITY</t>
  </si>
  <si>
    <t>O'CONNOR HOSPITAL</t>
  </si>
  <si>
    <t>STANFORD HEALTH CARE</t>
  </si>
  <si>
    <t>KAISER FOUNDATION HOSPITAL - SAN JOSE</t>
  </si>
  <si>
    <t>KAISER FOUNDATION HOSPITAL - SANTA CLARA</t>
  </si>
  <si>
    <t>KAISER FOUNDATION HOSPITAL - SANTA ROSA</t>
  </si>
  <si>
    <t>OAK VALLEY HOSPITAL DISTRICT</t>
  </si>
  <si>
    <t>LOS ROBLES HOSPITAL &amp; MEDICAL CENTER</t>
  </si>
  <si>
    <t>ST. JOHN'S PLEASANT VALLEY HOSPITAL</t>
  </si>
  <si>
    <t>ST. JOHN'S REGIONAL MEDICAL CENTER</t>
  </si>
  <si>
    <t>Sum of oshpd_id2</t>
  </si>
  <si>
    <t>City or County</t>
  </si>
  <si>
    <t>Non-profit Corporation (incl. Church-related)</t>
  </si>
  <si>
    <t>Investor - Corporation</t>
  </si>
  <si>
    <t>ADVENTIST HEALTH REEDLEY</t>
  </si>
  <si>
    <t>ADVENTIST HEALTH BAKERSFIELD</t>
  </si>
  <si>
    <t>ADVENTIST HEALTH TEHACHAPI VALLEY</t>
  </si>
  <si>
    <t>ADVENTIST HEALTH HANFORD</t>
  </si>
  <si>
    <t>ADVENTIST HEALTH CLEARLAKE</t>
  </si>
  <si>
    <t>Investor - Individual</t>
  </si>
  <si>
    <t>Investor - Limited Liability Company</t>
  </si>
  <si>
    <t>ADVENTIST HEALTH GLENDALE</t>
  </si>
  <si>
    <t>University of California</t>
  </si>
  <si>
    <t>ADVENTIST HEALTH WHITE MEMORIAL</t>
  </si>
  <si>
    <t>ADVENTIST HEALTH UKIAH VALLEY</t>
  </si>
  <si>
    <t>ADVENTIST HEALTH HOWARD MEMORIAL</t>
  </si>
  <si>
    <t>ADVENTIST HEALTH ST. HELENA</t>
  </si>
  <si>
    <t>ADVENTIST HEALTH LODI MEMORIAL</t>
  </si>
  <si>
    <t>KAISER FOUNDATION HOSPITAL &amp; REHAB CENTER - VALLEJO</t>
  </si>
  <si>
    <t>MEMORIAL MEDICAL CENTER - MODESTO</t>
  </si>
  <si>
    <t>ADVENTIST HEALTH SONORA - GREENLEY</t>
  </si>
  <si>
    <t>ADVENTIST HEALTH SIMI VALLEY</t>
  </si>
  <si>
    <t>Sum of a_English</t>
  </si>
  <si>
    <t>Sum of a_Spanish</t>
  </si>
  <si>
    <t>Count of OSHPD_ID</t>
  </si>
  <si>
    <t>Q00-Q99</t>
  </si>
  <si>
    <t>D50-D89</t>
  </si>
  <si>
    <t>N00-N99</t>
  </si>
  <si>
    <t>F01-F99</t>
  </si>
  <si>
    <t>M00-M99</t>
  </si>
  <si>
    <t>J00-J99</t>
  </si>
  <si>
    <t>L00-L99</t>
  </si>
  <si>
    <r>
      <t>4.  Database</t>
    </r>
    <r>
      <rPr>
        <sz val="8"/>
        <rFont val="Arial"/>
        <family val="2"/>
      </rPr>
      <t xml:space="preserve">:  The background data that is necessary to run the pivot table is located in the </t>
    </r>
    <r>
      <rPr>
        <b/>
        <sz val="8"/>
        <rFont val="Arial"/>
        <family val="2"/>
      </rPr>
      <t>"DATA"</t>
    </r>
    <r>
      <rPr>
        <sz val="8"/>
        <rFont val="Arial"/>
        <family val="2"/>
      </rPr>
      <t xml:space="preserve"> worksheet.  </t>
    </r>
    <r>
      <rPr>
        <b/>
        <sz val="8"/>
        <rFont val="Arial"/>
        <family val="2"/>
      </rPr>
      <t>DO NOT MAKE ANY CHANGES TO THIS WORKSHEET, AS IT CONTAINS MANY LINKS, FORMULAS AND CUSTOM FORMATS THAT CAN EASILY BE CORRUPTED.</t>
    </r>
    <r>
      <rPr>
        <sz val="8"/>
        <rFont val="Arial"/>
        <family val="2"/>
      </rPr>
      <t xml:space="preserve">  If you would like to use the data in the </t>
    </r>
    <r>
      <rPr>
        <b/>
        <sz val="8"/>
        <rFont val="Arial"/>
        <family val="2"/>
      </rPr>
      <t>"DATA"</t>
    </r>
    <r>
      <rPr>
        <sz val="8"/>
        <rFont val="Arial"/>
        <family val="2"/>
      </rPr>
      <t xml:space="preserve"> worksheet, make a copy of it and use the copy (in Excel, 'Copy Sheet' function).</t>
    </r>
  </si>
  <si>
    <t>060870</t>
  </si>
  <si>
    <t>95932</t>
  </si>
  <si>
    <t>93308</t>
  </si>
  <si>
    <t>154101</t>
  </si>
  <si>
    <t>BAKERSFIELD HEART HOSPITAL</t>
  </si>
  <si>
    <t>191230</t>
  </si>
  <si>
    <t>MARTIN LUTHER KING, JR. COMMUNITY HOSPITAL</t>
  </si>
  <si>
    <t>90059</t>
  </si>
  <si>
    <t>301357</t>
  </si>
  <si>
    <t>FOOTHILL REGIONAL MEDICAL CENTER</t>
  </si>
  <si>
    <t>92780</t>
  </si>
  <si>
    <t>304460</t>
  </si>
  <si>
    <t>HOAG ORTHOPEDIC INSTITUTE</t>
  </si>
  <si>
    <t>92618</t>
  </si>
  <si>
    <t>370755</t>
  </si>
  <si>
    <t>PALOMAR HEALTH DOWNTOWN CAMPUS</t>
  </si>
  <si>
    <t>92025</t>
  </si>
  <si>
    <t>oshpd_id</t>
  </si>
  <si>
    <t>Licensed Bed Size</t>
  </si>
  <si>
    <t>OSHPD ID</t>
  </si>
  <si>
    <t>FACILITY NAME</t>
  </si>
  <si>
    <t>TYPE OF CONTROL</t>
  </si>
  <si>
    <t>Facility Name</t>
  </si>
  <si>
    <t>Facility County</t>
  </si>
  <si>
    <r>
      <rPr>
        <b/>
        <sz val="8"/>
        <rFont val="Arial"/>
        <family val="2"/>
      </rPr>
      <t>MC</t>
    </r>
    <r>
      <rPr>
        <sz val="8"/>
        <rFont val="Arial"/>
        <family val="2"/>
      </rPr>
      <t>=Medicaid (California Medi-Cal Program)</t>
    </r>
  </si>
  <si>
    <r>
      <rPr>
        <b/>
        <sz val="8"/>
        <rFont val="Arial"/>
        <family val="2"/>
      </rPr>
      <t>12</t>
    </r>
    <r>
      <rPr>
        <sz val="8"/>
        <rFont val="Arial"/>
        <family val="2"/>
      </rPr>
      <t>=Preferred Provider Organization (PPO),</t>
    </r>
    <r>
      <rPr>
        <b/>
        <sz val="8"/>
        <rFont val="Arial"/>
        <family val="2"/>
      </rPr>
      <t>13</t>
    </r>
    <r>
      <rPr>
        <sz val="8"/>
        <rFont val="Arial"/>
        <family val="2"/>
      </rPr>
      <t xml:space="preserve">=Point of Service (POS), </t>
    </r>
    <r>
      <rPr>
        <b/>
        <sz val="8"/>
        <rFont val="Arial"/>
        <family val="2"/>
      </rPr>
      <t>14</t>
    </r>
    <r>
      <rPr>
        <sz val="8"/>
        <rFont val="Arial"/>
        <family val="2"/>
      </rPr>
      <t>=Exclusive Provider Organization (EPO),</t>
    </r>
    <r>
      <rPr>
        <b/>
        <sz val="8"/>
        <rFont val="Arial"/>
        <family val="2"/>
      </rPr>
      <t xml:space="preserve"> AM</t>
    </r>
    <r>
      <rPr>
        <sz val="8"/>
        <rFont val="Arial"/>
        <family val="2"/>
      </rPr>
      <t xml:space="preserve">=Automobile Medical, </t>
    </r>
    <r>
      <rPr>
        <b/>
        <sz val="8"/>
        <rFont val="Arial"/>
        <family val="2"/>
      </rPr>
      <t>BL</t>
    </r>
    <r>
      <rPr>
        <sz val="8"/>
        <rFont val="Arial"/>
        <family val="2"/>
      </rPr>
      <t xml:space="preserve">=Blue Cross/Blue Shield, </t>
    </r>
    <r>
      <rPr>
        <b/>
        <sz val="8"/>
        <rFont val="Arial"/>
        <family val="2"/>
      </rPr>
      <t>CI</t>
    </r>
    <r>
      <rPr>
        <sz val="8"/>
        <rFont val="Arial"/>
        <family val="2"/>
      </rPr>
      <t xml:space="preserve">=Commercial Insurance Company, or </t>
    </r>
    <r>
      <rPr>
        <b/>
        <sz val="8"/>
        <rFont val="Arial"/>
        <family val="2"/>
      </rPr>
      <t>HM</t>
    </r>
    <r>
      <rPr>
        <sz val="8"/>
        <rFont val="Arial"/>
        <family val="2"/>
      </rPr>
      <t>=Health Maintenance Organization</t>
    </r>
  </si>
  <si>
    <t>LICENSE_CATEGORY_DESC</t>
  </si>
  <si>
    <t>a_sex_Unknown</t>
  </si>
  <si>
    <t>District 9</t>
  </si>
  <si>
    <t>District 18</t>
  </si>
  <si>
    <t>General Acute Care Hospital</t>
  </si>
  <si>
    <t>District 15</t>
  </si>
  <si>
    <t>District 10</t>
  </si>
  <si>
    <t>District 20</t>
  </si>
  <si>
    <t>STANFORD HEALTH CARE - VALLEYCARE</t>
  </si>
  <si>
    <t>District 7</t>
  </si>
  <si>
    <t>District 16</t>
  </si>
  <si>
    <t>District 25</t>
  </si>
  <si>
    <t>District 8</t>
  </si>
  <si>
    <t>District 5</t>
  </si>
  <si>
    <t>District 4</t>
  </si>
  <si>
    <t>District 3</t>
  </si>
  <si>
    <t>COLUSA MEDICAL CENTER</t>
  </si>
  <si>
    <t>District 14</t>
  </si>
  <si>
    <t>District 11</t>
  </si>
  <si>
    <t>District 2</t>
  </si>
  <si>
    <t>District 1</t>
  </si>
  <si>
    <t>District 23</t>
  </si>
  <si>
    <t>District 12</t>
  </si>
  <si>
    <t>District 31</t>
  </si>
  <si>
    <t>District 40</t>
  </si>
  <si>
    <t>District 56</t>
  </si>
  <si>
    <t>District 26</t>
  </si>
  <si>
    <t>District 32</t>
  </si>
  <si>
    <t>District 34</t>
  </si>
  <si>
    <t>District 22</t>
  </si>
  <si>
    <t>District 49</t>
  </si>
  <si>
    <t>District 21</t>
  </si>
  <si>
    <t>District 36</t>
  </si>
  <si>
    <t>District 70</t>
  </si>
  <si>
    <t>District 33</t>
  </si>
  <si>
    <t>District 58</t>
  </si>
  <si>
    <t>District 30</t>
  </si>
  <si>
    <t>District 54</t>
  </si>
  <si>
    <t>District 53</t>
  </si>
  <si>
    <t>District 35</t>
  </si>
  <si>
    <t>District 62</t>
  </si>
  <si>
    <t>District 63</t>
  </si>
  <si>
    <t>District 48</t>
  </si>
  <si>
    <t>Acute Psychiatric Hospital</t>
  </si>
  <si>
    <t>District 24</t>
  </si>
  <si>
    <t>District 43</t>
  </si>
  <si>
    <t>District 51</t>
  </si>
  <si>
    <t>District 27</t>
  </si>
  <si>
    <t>District 45</t>
  </si>
  <si>
    <t>District 57</t>
  </si>
  <si>
    <t>District 50</t>
  </si>
  <si>
    <t>District 39</t>
  </si>
  <si>
    <t>District 41</t>
  </si>
  <si>
    <t>District 66</t>
  </si>
  <si>
    <t>District 46</t>
  </si>
  <si>
    <t>District 52</t>
  </si>
  <si>
    <t>District 38</t>
  </si>
  <si>
    <t>District 64</t>
  </si>
  <si>
    <t>District 17</t>
  </si>
  <si>
    <t>District 29</t>
  </si>
  <si>
    <t>District 37</t>
  </si>
  <si>
    <t>District 68</t>
  </si>
  <si>
    <t>District 72</t>
  </si>
  <si>
    <t>District 69</t>
  </si>
  <si>
    <t>District 74</t>
  </si>
  <si>
    <t>District 65</t>
  </si>
  <si>
    <t>District 73</t>
  </si>
  <si>
    <t>District 55</t>
  </si>
  <si>
    <t>District 6</t>
  </si>
  <si>
    <t>District 60</t>
  </si>
  <si>
    <t>District 28</t>
  </si>
  <si>
    <t>District 42</t>
  </si>
  <si>
    <t>District 61</t>
  </si>
  <si>
    <t>District 67</t>
  </si>
  <si>
    <t>District 75</t>
  </si>
  <si>
    <t>District 47</t>
  </si>
  <si>
    <t>District 79</t>
  </si>
  <si>
    <t>District 78</t>
  </si>
  <si>
    <t>District 76</t>
  </si>
  <si>
    <t>District 77</t>
  </si>
  <si>
    <t>District 19</t>
  </si>
  <si>
    <t>District 13</t>
  </si>
  <si>
    <t>93105</t>
  </si>
  <si>
    <t>District 44</t>
  </si>
  <si>
    <t>Sum of a_sex_Unknown</t>
  </si>
  <si>
    <t>Race</t>
  </si>
  <si>
    <t>Ethnicity</t>
  </si>
  <si>
    <t>Hispanic or Latino</t>
  </si>
  <si>
    <t>Non-Hispanic or Non-Latino</t>
  </si>
  <si>
    <t>Patient Zip Code Group</t>
  </si>
  <si>
    <t>UCSF BENIOFF CHILDREN'S HOSPITAL OAKLAND</t>
  </si>
  <si>
    <t>MARSHALL MEDICAL CENTER</t>
  </si>
  <si>
    <t>154168</t>
  </si>
  <si>
    <t>PIH HEALTH HOSPITAL - DOWNEY</t>
  </si>
  <si>
    <t>EMANATE HEALTH FOOTHILL PRESBYTERIAN HOSPITAL</t>
  </si>
  <si>
    <t>EMANATE HEALTH INTER-COMMUNITY HOSPITAL</t>
  </si>
  <si>
    <t>CEDARS-SINAI MARINA DEL REY HOSPITAL</t>
  </si>
  <si>
    <t>MEMORIALCARE LONG BEACH MEDICAL CENTER</t>
  </si>
  <si>
    <t>PIH HEALTH HOSPITAL - WHITTIER</t>
  </si>
  <si>
    <t>EMANATE HEALTH QUEEN OF THE VALLEY HOSPITAL</t>
  </si>
  <si>
    <t>GEORGE L. MEE MEMORIAL HOSPITAL</t>
  </si>
  <si>
    <t>MEMORIALCARE ORANGE COAST MEDICAL CENTER</t>
  </si>
  <si>
    <t>MEMORIALCARE SADDLEBACK MEDICAL CENTER</t>
  </si>
  <si>
    <t>JOHN F. KENNEDY MEMORIAL HOSPITAL</t>
  </si>
  <si>
    <t>MENIFEE GLOBAL MEDICAL CENTER</t>
  </si>
  <si>
    <t>CALIFORNIA PACIFIC MEDICAL CENTER - DAVIES CAMPUS HOSPITAL</t>
  </si>
  <si>
    <t>384202</t>
  </si>
  <si>
    <t>CALIFORNIA PACIFIC MEDICAL CENTER - MISSION BERNAL CAMPUS</t>
  </si>
  <si>
    <t>ADVENTIST HEALTH TULARE</t>
  </si>
  <si>
    <t>ADVENTIST HEALTH AND RIDEOUT</t>
  </si>
  <si>
    <t>FACILITY_NAME</t>
  </si>
  <si>
    <t>COUNTY_NAME</t>
  </si>
  <si>
    <t>CONTROL_TYPE_DESC</t>
  </si>
  <si>
    <t>RURAL_HOSPITAL_DESC</t>
  </si>
  <si>
    <t>TEACHING_HOSPITAL_DESC</t>
  </si>
  <si>
    <t>LICENSED_BED_SIZE</t>
  </si>
  <si>
    <t>SENATE_DISTRICT_DESC</t>
  </si>
  <si>
    <t>ASSEMBLY_DISTRICT_DESC</t>
  </si>
  <si>
    <t>MSSA_NAME</t>
  </si>
  <si>
    <t>MSSA_DESIGNATION</t>
  </si>
  <si>
    <t>racegrp_aman</t>
  </si>
  <si>
    <t>racegrp_asian</t>
  </si>
  <si>
    <t>racegrp_black</t>
  </si>
  <si>
    <t>racegrp_multirace</t>
  </si>
  <si>
    <t>racegrp_other</t>
  </si>
  <si>
    <t>racegrp_unknown</t>
  </si>
  <si>
    <t>racegrp_white</t>
  </si>
  <si>
    <t>racegrp_nhpi</t>
  </si>
  <si>
    <t>racegrp_inv_blank</t>
  </si>
  <si>
    <t>eth_Hispanic</t>
  </si>
  <si>
    <t>eth_NonHispanic</t>
  </si>
  <si>
    <t>eth_Unknown</t>
  </si>
  <si>
    <t>eth_Blank_Invalid</t>
  </si>
  <si>
    <t>disp_Acute_Care</t>
  </si>
  <si>
    <t>disp_Against_Medical_Advice</t>
  </si>
  <si>
    <t>disp_Died</t>
  </si>
  <si>
    <t>disp_Not_Defined_Elsewhere</t>
  </si>
  <si>
    <t>disp_Prison_Jail</t>
  </si>
  <si>
    <t>disp_Psychiatric_Care</t>
  </si>
  <si>
    <t>disp_Routine</t>
  </si>
  <si>
    <t>disp_SN_IC_Care</t>
  </si>
  <si>
    <t>disp_CAH</t>
  </si>
  <si>
    <t>disp_Childrens_or_Cancer</t>
  </si>
  <si>
    <t>disp_Home_Health_Service</t>
  </si>
  <si>
    <t>disp_Hospice_Care</t>
  </si>
  <si>
    <t>disp_Rehab</t>
  </si>
  <si>
    <t>disp_Residential_Care</t>
  </si>
  <si>
    <t>disp_Invalid_Blank</t>
  </si>
  <si>
    <t>disp_Other</t>
  </si>
  <si>
    <t>disp_Disaster_Care_Site</t>
  </si>
  <si>
    <t>Zip_Blank_Invalid</t>
  </si>
  <si>
    <t>Zip_CA_Resident</t>
  </si>
  <si>
    <t>Zip_Foreign</t>
  </si>
  <si>
    <t>Zip_Homeless</t>
  </si>
  <si>
    <t>Zip_Out_of_State</t>
  </si>
  <si>
    <t>Zip_Unknown</t>
  </si>
  <si>
    <t>a_racegrp_aman</t>
  </si>
  <si>
    <t>a_racegrp_asian</t>
  </si>
  <si>
    <t>a_racegrp_black</t>
  </si>
  <si>
    <t>a_racegrp_other</t>
  </si>
  <si>
    <t>a_racegrp_unknown</t>
  </si>
  <si>
    <t>a_racegrp_white</t>
  </si>
  <si>
    <t>a_racegrp_nhpi</t>
  </si>
  <si>
    <t>a_racegrp_inv_blank</t>
  </si>
  <si>
    <t>a_eth_Hispanic</t>
  </si>
  <si>
    <t>a_eth_NonHispanic</t>
  </si>
  <si>
    <t>a_eth_Unknown</t>
  </si>
  <si>
    <t>a_eth_Blank_Invalid</t>
  </si>
  <si>
    <t>a_disp_Acute_Care</t>
  </si>
  <si>
    <t>a_disp_Against_Medical_Advice</t>
  </si>
  <si>
    <t>a_disp_Died</t>
  </si>
  <si>
    <t>a_disp_Home_Health_Service</t>
  </si>
  <si>
    <t>a_disp_Hospice_Care</t>
  </si>
  <si>
    <t>a_disp_Psychiatric_Care</t>
  </si>
  <si>
    <t>a_disp_Rehab</t>
  </si>
  <si>
    <t>a_disp_Residential_Care</t>
  </si>
  <si>
    <t>a_disp_Routine</t>
  </si>
  <si>
    <t>a_disp_SN_IC_Care</t>
  </si>
  <si>
    <t>a_disp_CAH</t>
  </si>
  <si>
    <t>a_disp_Not_Defined_Elsewhere</t>
  </si>
  <si>
    <t>a_disp_Childrens_or_Cancer</t>
  </si>
  <si>
    <t>a_disp_Other</t>
  </si>
  <si>
    <t>a_disp_Prison_Jail</t>
  </si>
  <si>
    <t>a_disp_Invalid_Blank</t>
  </si>
  <si>
    <t>a_disp_Disaster_Care_Site</t>
  </si>
  <si>
    <t>a_Zip_CA_Resident</t>
  </si>
  <si>
    <t>a_Zip_Foreign</t>
  </si>
  <si>
    <t>a_Zip_Homeless</t>
  </si>
  <si>
    <t>a_Zip_Out_of_State</t>
  </si>
  <si>
    <t>a_Zip_Unknown</t>
  </si>
  <si>
    <t>a_Zip_Blank_Invalid</t>
  </si>
  <si>
    <t>ED_STATIONS_ON_1231</t>
  </si>
  <si>
    <t>Alameda</t>
  </si>
  <si>
    <t>2070 Clinton Ave</t>
  </si>
  <si>
    <t>Alameda/Jack London Square/Oakland Inner Harbor</t>
  </si>
  <si>
    <t>2450 Ashby Ave</t>
  </si>
  <si>
    <t>Berkeley</t>
  </si>
  <si>
    <t>Albany/Berkeley East and North/Claremont/Cragmont/Forest Park/Rockridge/Temescal/Thousand Oaks</t>
  </si>
  <si>
    <t>Oakland West Central</t>
  </si>
  <si>
    <t>1411 E 31st St</t>
  </si>
  <si>
    <t>Oakland</t>
  </si>
  <si>
    <t>Dimond/Montclair/Oakland East/Oakmore/Piedmont/Piedmont Pines/Trestle Glen</t>
  </si>
  <si>
    <t>San Leandro West/San Lorenzo West/Hayward West</t>
  </si>
  <si>
    <t>Fremont East/Niles/Union City Central</t>
  </si>
  <si>
    <t>Dublin/Pleasanton/Santa Rita/Sunol</t>
  </si>
  <si>
    <t>20103 Lake Chabot Rd</t>
  </si>
  <si>
    <t>Castro Valley</t>
  </si>
  <si>
    <t>Castro Valley Central and North/Oak Knoll/San Leandro Northeast/Sheffield Village/Union City East</t>
  </si>
  <si>
    <t>2500 Merced St</t>
  </si>
  <si>
    <t>San Leandro</t>
  </si>
  <si>
    <t>Amador</t>
  </si>
  <si>
    <t>Ione/Jackson/Pine Grove/Sutter Creek</t>
  </si>
  <si>
    <t>Butte</t>
  </si>
  <si>
    <t>240 Spruce St</t>
  </si>
  <si>
    <t>Gridley</t>
  </si>
  <si>
    <t>Biggs/East Biggs/Gridley</t>
  </si>
  <si>
    <t>Oroville/Palermo/Thermalito</t>
  </si>
  <si>
    <t>1531 Esplanade</t>
  </si>
  <si>
    <t>Chico</t>
  </si>
  <si>
    <t>Chapmantown/Chico</t>
  </si>
  <si>
    <t>Calaveras</t>
  </si>
  <si>
    <t>768 Mountain Ranch Rd</t>
  </si>
  <si>
    <t>San Andreas</t>
  </si>
  <si>
    <t>Angels Camp/Arnold/Copperopolis/Mountain Ranch/Murphys/San Andreas/Valley Springs/West Point</t>
  </si>
  <si>
    <t>Colusa</t>
  </si>
  <si>
    <t>199 E Webster St</t>
  </si>
  <si>
    <t>Contra Costa</t>
  </si>
  <si>
    <t>Crockett/Hercules/Martinez West/Pinole/Port Costa/Richmond Northeast/Rodeo</t>
  </si>
  <si>
    <t>Brentwood Central and West/Oakley</t>
  </si>
  <si>
    <t>1601 Ygnacio Valley Rd</t>
  </si>
  <si>
    <t>Walnut Creek</t>
  </si>
  <si>
    <t>Clayton/Concord South/Walnut Creek Central and East</t>
  </si>
  <si>
    <t>Avon/Clyde/Concord Central/Pittsburg Southwest</t>
  </si>
  <si>
    <t>6001 Norris Canyon Rd</t>
  </si>
  <si>
    <t>San Ramon</t>
  </si>
  <si>
    <t>Alamo/Danville/Diablo/San Ramon</t>
  </si>
  <si>
    <t>Del Norte</t>
  </si>
  <si>
    <t>Crescent City/Gasquet/Klamath/Smith River</t>
  </si>
  <si>
    <t>El Dorado</t>
  </si>
  <si>
    <t>2170 South Ave</t>
  </si>
  <si>
    <t>South Lake Tahoe</t>
  </si>
  <si>
    <t>1100 Marshall Way</t>
  </si>
  <si>
    <t>Placerville</t>
  </si>
  <si>
    <t>Cool/Diamond Springs/Latrobe/Pilot Hill/Placerville</t>
  </si>
  <si>
    <t>Fresno</t>
  </si>
  <si>
    <t>2755 Herndon Ave</t>
  </si>
  <si>
    <t>Clovis</t>
  </si>
  <si>
    <t>Auberry/Calwa/Centerville/Clovis East/Del Rey/Fowler/Friant/Sanger/Shaver Lake</t>
  </si>
  <si>
    <t>2823 Fresno St</t>
  </si>
  <si>
    <t>Fresno West Central</t>
  </si>
  <si>
    <t>Orange Cove/Parlier/Reedley/Squaw Valley/Tivy Valley/Wonder Valley</t>
  </si>
  <si>
    <t>1303 E Herndon Ave</t>
  </si>
  <si>
    <t>Fresno North Central</t>
  </si>
  <si>
    <t>Glenn</t>
  </si>
  <si>
    <t>Artois/Elk Creek/Glenn/Grindstone Indian Rancheria/Willows</t>
  </si>
  <si>
    <t>Humboldt</t>
  </si>
  <si>
    <t>Arcata/Eureka</t>
  </si>
  <si>
    <t>Garberville/Redway</t>
  </si>
  <si>
    <t>Ferndale/Fortuna/Rio Dell/Scotia</t>
  </si>
  <si>
    <t>Imperial</t>
  </si>
  <si>
    <t>El Centro/Heber/Holtville/Imperial/Seeley</t>
  </si>
  <si>
    <t>Brawley/Westmorland</t>
  </si>
  <si>
    <t>Inyo</t>
  </si>
  <si>
    <t>Bishop/Bishop Paiute Tribe/Mustang Mesa/Round Valley/West Bishop/Wilkerson</t>
  </si>
  <si>
    <t>501 E Locust St</t>
  </si>
  <si>
    <t>Lone Pine</t>
  </si>
  <si>
    <t>Alabama Hills/Cartago/Darwin/Keeler/Lone Pine/Lone Pine Paiute Shoshone Tribe/Olancha/Pearsonville</t>
  </si>
  <si>
    <t>Kern</t>
  </si>
  <si>
    <t>Delano/McFarland</t>
  </si>
  <si>
    <t>420 34th St</t>
  </si>
  <si>
    <t>Bakersfield</t>
  </si>
  <si>
    <t>Bakersfield Northeast/Oildale</t>
  </si>
  <si>
    <t>Alta Sierra/Bodfish/Glennville/Kernville/Lake Isabella/Weldon/Wofford Heights</t>
  </si>
  <si>
    <t>Bakersfield Northwest/Rosedale</t>
  </si>
  <si>
    <t>Inyokern/Ridgecrest</t>
  </si>
  <si>
    <t>Magellan Dr</t>
  </si>
  <si>
    <t>Tehachapi</t>
  </si>
  <si>
    <t>Bear Valley Springs/Keene/Stallion Springs/Tehachapi</t>
  </si>
  <si>
    <t>Kings</t>
  </si>
  <si>
    <t>115 Mall Dr</t>
  </si>
  <si>
    <t>Hanford</t>
  </si>
  <si>
    <t>Armona/Hanford/Lemoore</t>
  </si>
  <si>
    <t>Lake</t>
  </si>
  <si>
    <t>15630 18th Ave</t>
  </si>
  <si>
    <t>Clearlake</t>
  </si>
  <si>
    <t>Clearlake/Clearlake Oaks</t>
  </si>
  <si>
    <t>Kelseyville/Lakeport</t>
  </si>
  <si>
    <t>Lassen</t>
  </si>
  <si>
    <t>Susanville</t>
  </si>
  <si>
    <t>Los Angeles</t>
  </si>
  <si>
    <t>Alhambra/El Sereno South/San Gabriel Central</t>
  </si>
  <si>
    <t>Desert View Highlands/Lancaster West/Palmdale Northwest/Quartz Hill</t>
  </si>
  <si>
    <t>Avalon</t>
  </si>
  <si>
    <t>1050 Linden Ave</t>
  </si>
  <si>
    <t>Long Beach</t>
  </si>
  <si>
    <t>Belmont Shore/Long Beach East/Long Beach Shoreline/Los Altos/Naples</t>
  </si>
  <si>
    <t>Pico Rivera/Santa Fe Springs Northwest</t>
  </si>
  <si>
    <t>3828 Delmas Ter</t>
  </si>
  <si>
    <t>Culver City</t>
  </si>
  <si>
    <t>Culver City North/Palms</t>
  </si>
  <si>
    <t>Boyle Heights Northwest/Chinatown/Downtown Northwest/Little Tokyo/Westlake</t>
  </si>
  <si>
    <t>Del Aire/Inglewood West/Los Angeles International Airport</t>
  </si>
  <si>
    <t>4650 W Sunset Blvd</t>
  </si>
  <si>
    <t>Hollywood South Central/Inner Sunset</t>
  </si>
  <si>
    <t>Huntington Park/South Gate West/Walnut Park</t>
  </si>
  <si>
    <t>City Terrace East/East Los Angeles</t>
  </si>
  <si>
    <t>3700 South St</t>
  </si>
  <si>
    <t>Lakewood</t>
  </si>
  <si>
    <t>Cerritos/Hawaiian Gardens</t>
  </si>
  <si>
    <t>11500 Brookshire Ave</t>
  </si>
  <si>
    <t>Downey</t>
  </si>
  <si>
    <t>Downey Northeast</t>
  </si>
  <si>
    <t>Encino/Tarzana/Warner Center/Woodland Hills</t>
  </si>
  <si>
    <t>Asuza/Charter Oak/Covina</t>
  </si>
  <si>
    <t>Montebello North/Monterey Park/South San Gabriel</t>
  </si>
  <si>
    <t>1509 Wilson Ter</t>
  </si>
  <si>
    <t>Glendale</t>
  </si>
  <si>
    <t>Atwater Village/Glendale Central/Glendale Southwest/Griffith Park</t>
  </si>
  <si>
    <t>Glendora</t>
  </si>
  <si>
    <t>Bassett/Industry West/La Puente</t>
  </si>
  <si>
    <t>Granada Hills/Mission Hills/Porter Ranch</t>
  </si>
  <si>
    <t>Pasadena South/San Marino/South Pasadena</t>
  </si>
  <si>
    <t>3330 Lomita Blvd</t>
  </si>
  <si>
    <t>Torrance</t>
  </si>
  <si>
    <t>Harbor Gateway South/Lomita/Torrance East Central</t>
  </si>
  <si>
    <t>13652 Cantara St</t>
  </si>
  <si>
    <t>Panorama City</t>
  </si>
  <si>
    <t>Northridge South/Reseda North</t>
  </si>
  <si>
    <t>Hancock Park/Mid-City West/Park La Brea</t>
  </si>
  <si>
    <t>Redondo Beach Central and South/Torrance West Central</t>
  </si>
  <si>
    <t>4650 Lincoln Blvd</t>
  </si>
  <si>
    <t>Baldwin Hills/Culver City South/Fox Hills/Ladera Heights/Marina del Rey/View Park/Windsor Hills</t>
  </si>
  <si>
    <t>PROVIDENCE CEDARS-SINAI TARZANA MEDICAL CENTER</t>
  </si>
  <si>
    <t>Gardena Southeast/Harbor Gateway Central/Lawndale South/Moneta/Redondo Beach North/Torrance North</t>
  </si>
  <si>
    <t>Bixby Knolls/Long Beach Central</t>
  </si>
  <si>
    <t>Arcadia Central and Northeast/Bradbury/Monrovia/Sierra Madre</t>
  </si>
  <si>
    <t>5900 W Olympic Blvd</t>
  </si>
  <si>
    <t>CEDARS-SINAI MEDICAL CENTER</t>
  </si>
  <si>
    <t>8700 Beverly Blvd</t>
  </si>
  <si>
    <t>Hollywood Hills/Hollywood West/Mount Olympus/West Hollywood</t>
  </si>
  <si>
    <t>18300 Roscoe Blvd</t>
  </si>
  <si>
    <t>Northridge</t>
  </si>
  <si>
    <t>Norwalk/Studebaker</t>
  </si>
  <si>
    <t>Claremont/La Verne/Pomona Northwest/San Dimas</t>
  </si>
  <si>
    <t>12401 Washington Blvd</t>
  </si>
  <si>
    <t>Whittier</t>
  </si>
  <si>
    <t>La Habra Heights/Whittier</t>
  </si>
  <si>
    <t>Valinda/West Covina</t>
  </si>
  <si>
    <t>Miraleste/Palo Verdes Estates/Portuguese Bend/Rancho Palos Verdes/Rolling Hills/San Pedro West</t>
  </si>
  <si>
    <t>Santa Monica Central/Sawtelle/West Los Angeles</t>
  </si>
  <si>
    <t>Pacoima East/Sun Valley West</t>
  </si>
  <si>
    <t>Sherman Oaks/Studio City/Valley Village</t>
  </si>
  <si>
    <t>3630 E Imperial Hwy</t>
  </si>
  <si>
    <t>Lynwood</t>
  </si>
  <si>
    <t>Downey Southwest/Lynwood North Central/South Gate East</t>
  </si>
  <si>
    <t>2121 Santa Monica Blvd</t>
  </si>
  <si>
    <t>Santa Monica</t>
  </si>
  <si>
    <t>501 S Buena Vista St</t>
  </si>
  <si>
    <t>Burbank</t>
  </si>
  <si>
    <t>Burbank North/North Hollywood South</t>
  </si>
  <si>
    <t>13100 Studebaker Rd</t>
  </si>
  <si>
    <t>Norwalk</t>
  </si>
  <si>
    <t>Century City/Cheviot Hills/Rancho Park/West Los Angeles/Westwood</t>
  </si>
  <si>
    <t>15107 Vanowen St</t>
  </si>
  <si>
    <t>Van Nuys</t>
  </si>
  <si>
    <t>Burbank South/Eagle Rock/Glendale Northwest</t>
  </si>
  <si>
    <t>7300 Medical Center Dr</t>
  </si>
  <si>
    <t>West Hills</t>
  </si>
  <si>
    <t>Agoura Hills/Calabasas/Hidden Hills/West Hills/Westlake</t>
  </si>
  <si>
    <t>1720 E Cesar E Chavez Ave</t>
  </si>
  <si>
    <t>Valencia</t>
  </si>
  <si>
    <t>Canyon Country/Santa Clarita West/Saugus</t>
  </si>
  <si>
    <t>1000 W Carson St</t>
  </si>
  <si>
    <t>1200 N State St</t>
  </si>
  <si>
    <t>1680 E 120th St</t>
  </si>
  <si>
    <t>Paramount North/Willowbrook</t>
  </si>
  <si>
    <t>Angeles National Forest West/Kagel Canyon/Lake View Terrace/San Fernando East/Sylmar</t>
  </si>
  <si>
    <t>9333 Imperial Hwy</t>
  </si>
  <si>
    <t>38600 Medical Center Dr</t>
  </si>
  <si>
    <t>Palmdale</t>
  </si>
  <si>
    <t>Palmdale Central</t>
  </si>
  <si>
    <t>Madera</t>
  </si>
  <si>
    <t>1250 E Almond Ave</t>
  </si>
  <si>
    <t>9300 Valley Children's Pl</t>
  </si>
  <si>
    <t>Marin</t>
  </si>
  <si>
    <t>Corte Madera/Fairfax/Kentfield/Larkspur/Marinwood/Mill Valley/Ross/San Anselmo/San Rafael West/Terra Linda</t>
  </si>
  <si>
    <t>MARINHEALTH MEDICAL CENTER</t>
  </si>
  <si>
    <t>180 Rowland Way</t>
  </si>
  <si>
    <t>Novato</t>
  </si>
  <si>
    <t>Bel Marin Keys/Black Point/Ignacio/Novato/San Rafael East/Santa Venetia</t>
  </si>
  <si>
    <t>Mariposa</t>
  </si>
  <si>
    <t>5189 Hospital Rd</t>
  </si>
  <si>
    <t>Bootjack/Cathey’s Valley/Coulterville/Don Pedro/El Portal/Fish Camp/Mariposa</t>
  </si>
  <si>
    <t>Mendocino</t>
  </si>
  <si>
    <t>Fort Bragg/Westport</t>
  </si>
  <si>
    <t>Ukiah</t>
  </si>
  <si>
    <t>Willits</t>
  </si>
  <si>
    <t>Brooktrails/Pine Mountain/Willits</t>
  </si>
  <si>
    <t>Merced</t>
  </si>
  <si>
    <t>Dos Palos/Gustine/Los Banos</t>
  </si>
  <si>
    <t>333 Mercy Ave</t>
  </si>
  <si>
    <t>Merced Central and North/Merced Southeast</t>
  </si>
  <si>
    <t>Modoc</t>
  </si>
  <si>
    <t>741 Main St</t>
  </si>
  <si>
    <t>Cedarville</t>
  </si>
  <si>
    <t>Surprise Valley</t>
  </si>
  <si>
    <t>Alturas</t>
  </si>
  <si>
    <t>Alturas/Canby</t>
  </si>
  <si>
    <t>Mono</t>
  </si>
  <si>
    <t>Mammoth Lakes</t>
  </si>
  <si>
    <t>Monterey</t>
  </si>
  <si>
    <t>Carmel/Del Rey Oaks/Monterey/Pacific Grove/Sand City/Seaside</t>
  </si>
  <si>
    <t>King City/San Lucas</t>
  </si>
  <si>
    <t>Salinas/Spreckels</t>
  </si>
  <si>
    <t>Napa</t>
  </si>
  <si>
    <t>Napa Central</t>
  </si>
  <si>
    <t>Angwin/Deer Park/St. Helena</t>
  </si>
  <si>
    <t>Nevada</t>
  </si>
  <si>
    <t>Grass Valley/Nevada City/Penn Valley/Rough and Ready/Wildwood</t>
  </si>
  <si>
    <t>10121 Pine Ave</t>
  </si>
  <si>
    <t>Truckee</t>
  </si>
  <si>
    <t>North Bloomfield/North San Juan/Truckee</t>
  </si>
  <si>
    <t>Orange</t>
  </si>
  <si>
    <t>1201 W La Veta Ave</t>
  </si>
  <si>
    <t>City of Orange South/Santa Ana North/Tustin Foothills/Tustin West</t>
  </si>
  <si>
    <t>Fountain Valley/Huntington Beach Central</t>
  </si>
  <si>
    <t>Anaheim Central</t>
  </si>
  <si>
    <t>2601 E Chapman Ave</t>
  </si>
  <si>
    <t>Anaheim Hills/City of Orange East/Villa Park</t>
  </si>
  <si>
    <t>1 Hoag Dr</t>
  </si>
  <si>
    <t>Newport Beach</t>
  </si>
  <si>
    <t>Costa Mesa</t>
  </si>
  <si>
    <t>Huntington Beach North/Seal Beach East/Westminster</t>
  </si>
  <si>
    <t>7901 Walker St</t>
  </si>
  <si>
    <t>La Palma</t>
  </si>
  <si>
    <t>Buena Park/La Palma</t>
  </si>
  <si>
    <t>Cypress/Los Alamitos/Rossmoor</t>
  </si>
  <si>
    <t>2701 S Bristol St</t>
  </si>
  <si>
    <t>Santa Ana</t>
  </si>
  <si>
    <t>Santa Ana South</t>
  </si>
  <si>
    <t>Lake Forest East/Mission Viejo Central and South</t>
  </si>
  <si>
    <t>Garden Grove North/Stanton</t>
  </si>
  <si>
    <t>12601 Garden Grove Blvd</t>
  </si>
  <si>
    <t>Garden Grove</t>
  </si>
  <si>
    <t>1301 N Rose Dr</t>
  </si>
  <si>
    <t>Placentia</t>
  </si>
  <si>
    <t>Brea East/Placentia Central and North/Yorba Linda</t>
  </si>
  <si>
    <t>24451 Health Center Dr</t>
  </si>
  <si>
    <t>Laguna Hills</t>
  </si>
  <si>
    <t>Laguna Beach/Laguna Woods</t>
  </si>
  <si>
    <t>31872 Coast Hwy</t>
  </si>
  <si>
    <t>Laguna Beach</t>
  </si>
  <si>
    <t>Aliso Viejo/Laguna Hills/Laguna Niguel</t>
  </si>
  <si>
    <t>Fullerton Central and South</t>
  </si>
  <si>
    <t>14662 Newport Ave</t>
  </si>
  <si>
    <t>Tustin</t>
  </si>
  <si>
    <t>Anaheim West</t>
  </si>
  <si>
    <t>3440 E La Palma Ave</t>
  </si>
  <si>
    <t>Anaheim</t>
  </si>
  <si>
    <t>16250 Sand Canyon Ave</t>
  </si>
  <si>
    <t>Irvine</t>
  </si>
  <si>
    <t>Irvine Central/Tustin East</t>
  </si>
  <si>
    <t>Placer</t>
  </si>
  <si>
    <t>11815 Education St</t>
  </si>
  <si>
    <t>Auburn</t>
  </si>
  <si>
    <t>Auburn/Newcastle/Lincoln/Sheridan</t>
  </si>
  <si>
    <t>1 Medical Plaza Dr</t>
  </si>
  <si>
    <t>Roseville</t>
  </si>
  <si>
    <t>Rocklin/Granite Bay</t>
  </si>
  <si>
    <t>Plumas</t>
  </si>
  <si>
    <t>500 1st Ave</t>
  </si>
  <si>
    <t>Portola</t>
  </si>
  <si>
    <t>Beckwourth/Chilcoot/Crocker Mountain/Delleker/Iron Horse/Lake Davis/Maybe/Portola/Valley View/Vinton</t>
  </si>
  <si>
    <t>1065 Bucks Lake Rd</t>
  </si>
  <si>
    <t>Quincy</t>
  </si>
  <si>
    <t>Bucks Lake/Cromberg/East Quincy/Greenhorn/Keddie/Laporte/Little Grass Valley/Meadow Valley/Quincy/Sloat/Spring Garden</t>
  </si>
  <si>
    <t>130 Brentwood Dr</t>
  </si>
  <si>
    <t>Chester</t>
  </si>
  <si>
    <t>Bailey Creek/Canyondam/Chester/Eastshore/Foxwood/Hamilton Branch/Lake Almanor Peninsula/Lake Almanor Peninsula/Lake Almanor West/Prattville/Warner Valley</t>
  </si>
  <si>
    <t>Riverside</t>
  </si>
  <si>
    <t>800 S Main St</t>
  </si>
  <si>
    <t>Corona</t>
  </si>
  <si>
    <t>Arlington/Corona East/Home Gardens/La Sierra/Riverside Southwest</t>
  </si>
  <si>
    <t>Cathedral City Southeast/Palm Desert North/Palm Springs South/Rancho Mirage North</t>
  </si>
  <si>
    <t>39000 Bob Hope Dr</t>
  </si>
  <si>
    <t>Rancho Mirage</t>
  </si>
  <si>
    <t>Bermuda Dunes South/Indian Wells/La Quinta West/Palm Desert/Rancho Mirage Central and South</t>
  </si>
  <si>
    <t>HEMET GLOBAL MEDICAL CENTER</t>
  </si>
  <si>
    <t>East Hemet/Hemet/Valle Vista</t>
  </si>
  <si>
    <t>47111 Monroe St</t>
  </si>
  <si>
    <t>Indio</t>
  </si>
  <si>
    <t>Arabia/Coachella/Desert Beach/Flowing Wells/Indio South/La Quinta East/Mecca/Oasis/Thermal</t>
  </si>
  <si>
    <t>Blythe</t>
  </si>
  <si>
    <t>DOCTORS HOSPITAL OF RIVERSIDE</t>
  </si>
  <si>
    <t>Casablanca/Riverside Central</t>
  </si>
  <si>
    <t>Eastside/Fairmont Park/Riverside Downtown/Rubidoux/University</t>
  </si>
  <si>
    <t>600 N Highland Springs Ave</t>
  </si>
  <si>
    <t>Banning</t>
  </si>
  <si>
    <t>Banning/Beaumont/Cabizon/Calimesa/Cherry Valley</t>
  </si>
  <si>
    <t>Canyon Lake/Perris/Quail Valley/Romoland/Sun City/Winchester</t>
  </si>
  <si>
    <t>27300 Iris Ave</t>
  </si>
  <si>
    <t>Moreno Valley</t>
  </si>
  <si>
    <t>Lake Elsinore/Murrieta West/Sedco Hills/Wildomar</t>
  </si>
  <si>
    <t>31700 Temecula Pkwy</t>
  </si>
  <si>
    <t>Temecula</t>
  </si>
  <si>
    <t>Temecula South</t>
  </si>
  <si>
    <t>28100 Baxter Rd</t>
  </si>
  <si>
    <t>Murrieta</t>
  </si>
  <si>
    <t>French Valley/Murrieta East/Temecula/Winchester</t>
  </si>
  <si>
    <t>Sacramento</t>
  </si>
  <si>
    <t>Arcade/Arden/Town and Country Village</t>
  </si>
  <si>
    <t>Greenhaven/Land Park/Midtown/Pocket/Riverside/Sutterville</t>
  </si>
  <si>
    <t>Carmichael/Fair Oaks/Gold River</t>
  </si>
  <si>
    <t>Elk Grove/Laguna/Laguna West/Lakeside</t>
  </si>
  <si>
    <t>Florin/Fruitridge/Oak Park/Parkway/South Sacramento</t>
  </si>
  <si>
    <t>2825 Capitol Ave</t>
  </si>
  <si>
    <t>Folsom/Orangevale</t>
  </si>
  <si>
    <t>San Benito</t>
  </si>
  <si>
    <t>Hollister/Paicines/Panoche/San Juan Bautista</t>
  </si>
  <si>
    <t>San Bernardino</t>
  </si>
  <si>
    <t>Big Bear Lake/Fawnskin/Moorridge/Running Springs/Sugarloaf</t>
  </si>
  <si>
    <t>Chino Hills/Chino West Central/Los Serranos/Sleepy Hollow</t>
  </si>
  <si>
    <t>Montclair/Ontario Northwest/Upland South</t>
  </si>
  <si>
    <t>Bloomington/Colton Central and West/Fontana South/Rialto South</t>
  </si>
  <si>
    <t>Colton Southeast/Grand Terrace/Loma Linda/Redlands North</t>
  </si>
  <si>
    <t>Blue Jay/Crestline/Lake Arrowhead/Skyforest/Twin Peaks</t>
  </si>
  <si>
    <t>Mentone/Redlands South/Yucaipa</t>
  </si>
  <si>
    <t>Muscoy/San Bernardino Central</t>
  </si>
  <si>
    <t>Highland/San Bernardino East</t>
  </si>
  <si>
    <t>Apple Valley</t>
  </si>
  <si>
    <t>Apple Valley/Hesperia East</t>
  </si>
  <si>
    <t>15248 11th St</t>
  </si>
  <si>
    <t>Victorville</t>
  </si>
  <si>
    <t>Hesperia West/Mountain View Acres/Victorville Central and South</t>
  </si>
  <si>
    <t>Big River/Needles</t>
  </si>
  <si>
    <t>Joshua Tree/Landers/Morongo Valley/Rimrock/Yucca Valley</t>
  </si>
  <si>
    <t>16850 Bear Valley Rd</t>
  </si>
  <si>
    <t>820 E Mountain View St</t>
  </si>
  <si>
    <t>Barstow</t>
  </si>
  <si>
    <t>Barstow/Daggett/Lenwood/Nebo Center/Oro Grande/Yermo</t>
  </si>
  <si>
    <t>11234 Anderson St</t>
  </si>
  <si>
    <t>Loma Linda</t>
  </si>
  <si>
    <t>San Diego</t>
  </si>
  <si>
    <t>6655 Alvarado Rd</t>
  </si>
  <si>
    <t>College Heights/Hillcrest Southeast/Kensington/Rolando North/University Heights</t>
  </si>
  <si>
    <t>Bay Park/Five Points/Hillcrest Northwest/Mission Hills/Mission Valley/Morena/Normal Heights/Old Town/Serra Mesa</t>
  </si>
  <si>
    <t>Castle Park/Chula Vista Southwest/Imperial Beach West/Nestor East/Palm City/San Ysidro/South San Diego</t>
  </si>
  <si>
    <t>La Mesa/Rolando South</t>
  </si>
  <si>
    <t>Allied Gardens/Del Cerro/Grantville/Miramar/Tierrasanta</t>
  </si>
  <si>
    <t>555 E Valley Pkwy</t>
  </si>
  <si>
    <t>Escondido</t>
  </si>
  <si>
    <t>Escondido Central and South/San Marcos Central and East</t>
  </si>
  <si>
    <t>2400 E 4th St</t>
  </si>
  <si>
    <t>National City</t>
  </si>
  <si>
    <t>Encanto/Lemon Grove Northwest/Lincoln Acres/National City East/Paradise Hills Southwest</t>
  </si>
  <si>
    <t>Crown Point/Del Mar/La Jolla/Pacific Beach</t>
  </si>
  <si>
    <t>Oceanside East/San Marcos West/Vista</t>
  </si>
  <si>
    <t>Cockatoo Grove/Eastlake Greens/Otay Mesa</t>
  </si>
  <si>
    <t>Poway Central/Poway Grove/Rancho Bernardo Southwest/Sabre Springs</t>
  </si>
  <si>
    <t>Encinitas Central/Leucadia/Oceanside North and West/San Luis Rey/South Oceanside</t>
  </si>
  <si>
    <t>San Francisco</t>
  </si>
  <si>
    <t>Laurel Heights/Ocean Beach North/Richmond/Sutro Heights</t>
  </si>
  <si>
    <t>Cow Hollow/Financial District/Marina/Nob Hill/Pacific Heights/Russian Hill/Seacliff</t>
  </si>
  <si>
    <t>601 Duboce Ave</t>
  </si>
  <si>
    <t>Buena Vista/Castro/Eureka Valley/Forest Hill/Haight-Ashbury/Noe Valley/West of Twin Peaks</t>
  </si>
  <si>
    <t>Bernal Heights/Mission District/Potrero Hill</t>
  </si>
  <si>
    <t>505 Parnassus Ave</t>
  </si>
  <si>
    <t>Chinatown/Civic Center/Inner Mission/North Beach/South of Market/Tenderloin/Western Addition</t>
  </si>
  <si>
    <t>384176</t>
  </si>
  <si>
    <t>CALIFORNIA PACIFIC MEDICAL CENTER - VAN NESS CAMPUS</t>
  </si>
  <si>
    <t>1101 Van Ness Ave</t>
  </si>
  <si>
    <t>3555 Cesar Chavez St</t>
  </si>
  <si>
    <t>San Joaquin</t>
  </si>
  <si>
    <t>525 W Acacia St</t>
  </si>
  <si>
    <t>Stockton</t>
  </si>
  <si>
    <t>French Camp/Stockton South/Stockton Southeast</t>
  </si>
  <si>
    <t>Lodi</t>
  </si>
  <si>
    <t>Stockton North Central/Stockton Northeast</t>
  </si>
  <si>
    <t>Tracy</t>
  </si>
  <si>
    <t>1205 E North St</t>
  </si>
  <si>
    <t>Manteca</t>
  </si>
  <si>
    <t>Lathrop/Manteca</t>
  </si>
  <si>
    <t>1777 W Yosemite Ave</t>
  </si>
  <si>
    <t>San Luis Obispo</t>
  </si>
  <si>
    <t>Arroyo Grande/Nipomo/Oceano/Pismo Beach</t>
  </si>
  <si>
    <t>Atascadero/Templeton</t>
  </si>
  <si>
    <t>San Mateo</t>
  </si>
  <si>
    <t>Burlingame Hills/Burlingame Southwest/Hillsborough/Hillsdale/Millbrae West/San Bruno Central/San Mateo West</t>
  </si>
  <si>
    <t>Brisbane/Burlingame Northeast/Colma/Daly City East/Millbrae East/San Bruno/South San Francisco</t>
  </si>
  <si>
    <t>Broadmoor Village/Daly City West/San Bruno Northwest/Serramonte/Westborough</t>
  </si>
  <si>
    <t>El Granada/Half Moon Bay/Miramar/Montara/Moss Beach/Princeton by the Sea/Skyline</t>
  </si>
  <si>
    <t>1501 Trousdale Dr</t>
  </si>
  <si>
    <t>Burlingame</t>
  </si>
  <si>
    <t>Belmont/Devonshire/Emerald Lake/Farm Hills/Palomar Park/San Carlos West/The Highlands</t>
  </si>
  <si>
    <t>1100 Veterans Blvd</t>
  </si>
  <si>
    <t>Redwood City</t>
  </si>
  <si>
    <t>Atherton/Lindenwood/Menlo Oaks/Menlo Park/Redwood City Central/Sharon Heights/West Menlo Park/Woodside/Woodside Hills</t>
  </si>
  <si>
    <t>Santa Barbara</t>
  </si>
  <si>
    <t>Goleta South/Isla Vista/Santa Barbara South</t>
  </si>
  <si>
    <t>1515 E Ocean Ave</t>
  </si>
  <si>
    <t>Lompoc</t>
  </si>
  <si>
    <t>Lompoc/Mission Hills/Vandenberg</t>
  </si>
  <si>
    <t>Orcutt/Santa Maria</t>
  </si>
  <si>
    <t>400 W Pueblo St</t>
  </si>
  <si>
    <t>Goleta North/Mission Canyon/Montecito/Riviera/Santa Barbara North</t>
  </si>
  <si>
    <t>2050 Viborg Rd</t>
  </si>
  <si>
    <t>Solvang</t>
  </si>
  <si>
    <t>Buellton/Los Olivos/Santa Ynez/Solvang</t>
  </si>
  <si>
    <t>Santa Clara</t>
  </si>
  <si>
    <t>Berryessa/East San Jose/Milpitas East</t>
  </si>
  <si>
    <t>EL CAMINO HEALTH</t>
  </si>
  <si>
    <t>Los Altos/Los Altos Hills/Palo Alto Central/Stanford</t>
  </si>
  <si>
    <t>Cambrian Village West/Campbell South/Los Gatos/Monte Sereno/San Tomas</t>
  </si>
  <si>
    <t>San Jose Northwest</t>
  </si>
  <si>
    <t>New Almaden/San Jose Southwest</t>
  </si>
  <si>
    <t>Gilroy/Morgan Hill/Rucker/San Martin</t>
  </si>
  <si>
    <t>Cupertino/Rancho Rinconada/San Jose West/Saratoga</t>
  </si>
  <si>
    <t>Santa Cruz</t>
  </si>
  <si>
    <t>Aptos/Capitola/Live Oak/Rio del Mar/Santa Cruz</t>
  </si>
  <si>
    <t>Freedom/Watsonville</t>
  </si>
  <si>
    <t>Shasta</t>
  </si>
  <si>
    <t>Fall River Mills</t>
  </si>
  <si>
    <t>Burney/Cassel/Fall River Mills/Hat Creek/McArthur</t>
  </si>
  <si>
    <t>1100 Butte St</t>
  </si>
  <si>
    <t>Redding</t>
  </si>
  <si>
    <t>Siskiyou</t>
  </si>
  <si>
    <t>914 Pine St</t>
  </si>
  <si>
    <t>Mount Shasta</t>
  </si>
  <si>
    <t>Carrick/Edgewood/Mount Shasta/Weed</t>
  </si>
  <si>
    <t>444 Bruce St</t>
  </si>
  <si>
    <t>Yreka</t>
  </si>
  <si>
    <t>Gazelle/Grenada/Hilt/Hornbrook/Yreka</t>
  </si>
  <si>
    <t>Solano</t>
  </si>
  <si>
    <t>975 Sereno Dr</t>
  </si>
  <si>
    <t>Vallejo</t>
  </si>
  <si>
    <t>300 Hospital Dr</t>
  </si>
  <si>
    <t>NORTHBAY MEDICAL CENTER</t>
  </si>
  <si>
    <t>Fairfield</t>
  </si>
  <si>
    <t>Vacaville</t>
  </si>
  <si>
    <t>Sonoma</t>
  </si>
  <si>
    <t>Geyserville/Healdsburg</t>
  </si>
  <si>
    <t>Petaluma</t>
  </si>
  <si>
    <t>1165 Montgomery Dr</t>
  </si>
  <si>
    <t>Santa Rosa</t>
  </si>
  <si>
    <t>Boyes Hot Springs/Glen Ellen/Kenwood/Sonoma/Vineburg</t>
  </si>
  <si>
    <t>30 Mark West Springs Rd</t>
  </si>
  <si>
    <t>Stanislaus</t>
  </si>
  <si>
    <t>Modesto West</t>
  </si>
  <si>
    <t>825 Delbon Ave</t>
  </si>
  <si>
    <t>Turlock</t>
  </si>
  <si>
    <t>Denair/Turlock</t>
  </si>
  <si>
    <t>Modesto East</t>
  </si>
  <si>
    <t>Oakdale/Riverbank</t>
  </si>
  <si>
    <t>Tehama</t>
  </si>
  <si>
    <t>Gerber/Los Flores/Proberta/Red Bluff</t>
  </si>
  <si>
    <t>Trinity</t>
  </si>
  <si>
    <t>60 Easter Ave</t>
  </si>
  <si>
    <t>Weaverville</t>
  </si>
  <si>
    <t>Douglas City/Lewiston/Trinity Center/Weaverville</t>
  </si>
  <si>
    <t>Tulare</t>
  </si>
  <si>
    <t>Farmersville/Goshen/Visalia</t>
  </si>
  <si>
    <t>Alpaugh/Earlimart/Pixley/Porterville/Rich Grove/Terra Bella</t>
  </si>
  <si>
    <t>869 N Cherry St</t>
  </si>
  <si>
    <t>Tipton/Tulare/Woodville</t>
  </si>
  <si>
    <t>Tuolumne</t>
  </si>
  <si>
    <t>1000 Greenley Rd</t>
  </si>
  <si>
    <t>Sonora</t>
  </si>
  <si>
    <t>Columbia/Jamestown/Sonora</t>
  </si>
  <si>
    <t>Ventura</t>
  </si>
  <si>
    <t>300 Hillmont Ave</t>
  </si>
  <si>
    <t>215 W Janss Rd</t>
  </si>
  <si>
    <t>Thousand Oaks</t>
  </si>
  <si>
    <t>Thousand Oaks Central and West</t>
  </si>
  <si>
    <t>Meiners Oaks/Oak View/Ojai</t>
  </si>
  <si>
    <t>Camarillo/Moorpark</t>
  </si>
  <si>
    <t>2975 Sycamore Dr</t>
  </si>
  <si>
    <t>Simi Valley</t>
  </si>
  <si>
    <t>Simi Valley East</t>
  </si>
  <si>
    <t>Oxnard North Central</t>
  </si>
  <si>
    <t>Yolo</t>
  </si>
  <si>
    <t>Woodland</t>
  </si>
  <si>
    <t>2000 Sutter Pl</t>
  </si>
  <si>
    <t>Davis</t>
  </si>
  <si>
    <t>Yuba</t>
  </si>
  <si>
    <t>Marysville</t>
  </si>
  <si>
    <t>Sum of racegrp_aman</t>
  </si>
  <si>
    <t>Sum of racegrp_asian</t>
  </si>
  <si>
    <t>Sum of racegrp_black</t>
  </si>
  <si>
    <t>Sum of racegrp_multirace</t>
  </si>
  <si>
    <t>Sum of racegrp_other</t>
  </si>
  <si>
    <t>Sum of racegrp_unknown</t>
  </si>
  <si>
    <t>Sum of racegrp_white</t>
  </si>
  <si>
    <t>Sum of racegrp_nhpi</t>
  </si>
  <si>
    <t>Sum of racegrp_inv_blank</t>
  </si>
  <si>
    <t>Sum of eth_Hispanic</t>
  </si>
  <si>
    <t>Sum of eth_NonHispanic</t>
  </si>
  <si>
    <t>Sum of eth_Unknown</t>
  </si>
  <si>
    <t>Sum of eth_Blank_Invalid</t>
  </si>
  <si>
    <t>Sum of disp_Acute_Care</t>
  </si>
  <si>
    <t>Sum of disp_Against_Medical_Advice</t>
  </si>
  <si>
    <t>Sum of disp_Died</t>
  </si>
  <si>
    <t>Sum of disp_Not_Defined_Elsewhere</t>
  </si>
  <si>
    <t>Sum of disp_Prison_Jail</t>
  </si>
  <si>
    <t>Sum of disp_Psychiatric_Care</t>
  </si>
  <si>
    <t>Sum of disp_Routine</t>
  </si>
  <si>
    <t>Sum of disp_SN_IC_Care</t>
  </si>
  <si>
    <t>Sum of disp_CAH</t>
  </si>
  <si>
    <t>Sum of disp_Childrens_or_Cancer</t>
  </si>
  <si>
    <t>Sum of disp_Home_Health_Service</t>
  </si>
  <si>
    <t>Sum of disp_Hospice_Care</t>
  </si>
  <si>
    <t>Sum of disp_Rehab</t>
  </si>
  <si>
    <t>Sum of disp_Residential_Care</t>
  </si>
  <si>
    <t>Sum of disp_Invalid_Blank</t>
  </si>
  <si>
    <t>Sum of disp_Other</t>
  </si>
  <si>
    <t>Sum of disp_Disaster_Care_Site</t>
  </si>
  <si>
    <t>Sum of DX_Circulatory</t>
  </si>
  <si>
    <t>Sum of DX_Congenital</t>
  </si>
  <si>
    <t>Sum of DX_Digestive</t>
  </si>
  <si>
    <t>Sum of DX_Endocrine</t>
  </si>
  <si>
    <t>Sum of DX_Genitourinary</t>
  </si>
  <si>
    <t>Sum of DX_Injury_Poisoning</t>
  </si>
  <si>
    <t>Sum of DX_Neoplasms</t>
  </si>
  <si>
    <t>Sum of DX_Respiratory</t>
  </si>
  <si>
    <t>Sum of DX_Skin</t>
  </si>
  <si>
    <t>Sum of Zip_Blank_Invalid</t>
  </si>
  <si>
    <t>Sum of Zip_CA_Resident</t>
  </si>
  <si>
    <t>Sum of Zip_Foreign</t>
  </si>
  <si>
    <t>Sum of Zip_Homeless</t>
  </si>
  <si>
    <t>Sum of Zip_Out_of_State</t>
  </si>
  <si>
    <t>Sum of Zip_Unknown</t>
  </si>
  <si>
    <t>Sum of a_racegrp_aman</t>
  </si>
  <si>
    <t>Sum of a_racegrp_asian</t>
  </si>
  <si>
    <t>Sum of a_racegrp_black</t>
  </si>
  <si>
    <t>Sum of a_racegrp_other</t>
  </si>
  <si>
    <t>Sum of a_racegrp_unknown</t>
  </si>
  <si>
    <t>Sum of a_racegrp_white</t>
  </si>
  <si>
    <t>Sum of a_racegrp_nhpi</t>
  </si>
  <si>
    <t>Sum of a_racegrp_inv_blank</t>
  </si>
  <si>
    <t>Sum of a_eth_Hispanic</t>
  </si>
  <si>
    <t>Sum of a_eth_NonHispanic</t>
  </si>
  <si>
    <t>Sum of a_eth_Unknown</t>
  </si>
  <si>
    <t>Sum of a_eth_Blank_Invalid</t>
  </si>
  <si>
    <t>Sum of a_disp_Acute_Care</t>
  </si>
  <si>
    <t>Sum of a_disp_Against_Medical_Advice</t>
  </si>
  <si>
    <t>Sum of a_disp_Died</t>
  </si>
  <si>
    <t>Sum of a_disp_Home_Health_Service</t>
  </si>
  <si>
    <t>Sum of a_disp_Hospice_Care</t>
  </si>
  <si>
    <t>Sum of a_disp_Psychiatric_Care</t>
  </si>
  <si>
    <t>Sum of a_disp_Rehab</t>
  </si>
  <si>
    <t>Sum of a_disp_Residential_Care</t>
  </si>
  <si>
    <t>Sum of a_disp_Routine</t>
  </si>
  <si>
    <t>Sum of a_disp_SN_IC_Care</t>
  </si>
  <si>
    <t>Sum of a_disp_CAH</t>
  </si>
  <si>
    <t>Sum of a_disp_Not_Defined_Elsewhere</t>
  </si>
  <si>
    <t>Sum of a_disp_Childrens_or_Cancer</t>
  </si>
  <si>
    <t>Sum of a_disp_Other</t>
  </si>
  <si>
    <t>Sum of a_disp_Prison_Jail</t>
  </si>
  <si>
    <t>Sum of a_disp_Invalid_Blank</t>
  </si>
  <si>
    <t>Sum of a_disp_Disaster_Care_Site</t>
  </si>
  <si>
    <t>Sum of a_Zip_CA_Resident</t>
  </si>
  <si>
    <t>Sum of a_Zip_Foreign</t>
  </si>
  <si>
    <t>Sum of a_Zip_Homeless</t>
  </si>
  <si>
    <t>Sum of a_Zip_Out_of_State</t>
  </si>
  <si>
    <t>Sum of a_Zip_Unknown</t>
  </si>
  <si>
    <t>Sum of a_Zip_Blank_Invalid</t>
  </si>
  <si>
    <t>TRAUMA_CENTER_DESC</t>
  </si>
  <si>
    <t>ER_SERVICE_LEVEL_DESC</t>
  </si>
  <si>
    <t>Emergency - Basic</t>
  </si>
  <si>
    <t>Level I - Pediatric</t>
  </si>
  <si>
    <t>Level I</t>
  </si>
  <si>
    <t>Level II</t>
  </si>
  <si>
    <t>Emergency - Standby</t>
  </si>
  <si>
    <t>Level IV</t>
  </si>
  <si>
    <t>Level III</t>
  </si>
  <si>
    <t>Emergency - Comprehensive</t>
  </si>
  <si>
    <t>Level II &amp; Level II - Ped</t>
  </si>
  <si>
    <t>Level I &amp; Level II - Ped</t>
  </si>
  <si>
    <t>Level I &amp; Level I - Ped</t>
  </si>
  <si>
    <t>Level II - Pediatric</t>
  </si>
  <si>
    <t>Trauma Center Designation</t>
  </si>
  <si>
    <t>Unknown_inv_Payer</t>
  </si>
  <si>
    <t>a_Unknown_inv_Payer</t>
  </si>
  <si>
    <t>Sum of Unknown_inv_Payer</t>
  </si>
  <si>
    <t>Sum of a_Unknown_inv_Payer</t>
  </si>
  <si>
    <t>747 52nd St</t>
  </si>
  <si>
    <t>350 Hawthorne Ave</t>
  </si>
  <si>
    <t>27200 Calaroga Ave</t>
  </si>
  <si>
    <t>Hayward</t>
  </si>
  <si>
    <t>2000 Mowry Ave</t>
  </si>
  <si>
    <t>Fremont</t>
  </si>
  <si>
    <t>5555 W Las Positas Blvd</t>
  </si>
  <si>
    <t>Pleasanton</t>
  </si>
  <si>
    <t>39400 Paseo Padre Pkwy</t>
  </si>
  <si>
    <t>275 W Macarthur Blvd</t>
  </si>
  <si>
    <t>200 Mission Blvd</t>
  </si>
  <si>
    <t>Jackson</t>
  </si>
  <si>
    <t>2767 Olive Hwy</t>
  </si>
  <si>
    <t>Oroville</t>
  </si>
  <si>
    <t>2500 Alhambra Ave</t>
  </si>
  <si>
    <t>Martinez</t>
  </si>
  <si>
    <t>3901 Lone Tree Way</t>
  </si>
  <si>
    <t>Antioch</t>
  </si>
  <si>
    <t>1425 S Main St</t>
  </si>
  <si>
    <t>2540 East St</t>
  </si>
  <si>
    <t>Concord</t>
  </si>
  <si>
    <t>4501 Sand Creek Road</t>
  </si>
  <si>
    <t>800 E Washington Blvd</t>
  </si>
  <si>
    <t>Crescent City</t>
  </si>
  <si>
    <t>372 W Cypress Ave</t>
  </si>
  <si>
    <t>Reedley</t>
  </si>
  <si>
    <t>7300 N Fresno St</t>
  </si>
  <si>
    <t>1133 W Sycamore St</t>
  </si>
  <si>
    <t>Willows</t>
  </si>
  <si>
    <t>3800 Janes Rd</t>
  </si>
  <si>
    <t>Arcata</t>
  </si>
  <si>
    <t>733 Cedar St</t>
  </si>
  <si>
    <t>Garberville</t>
  </si>
  <si>
    <t>3300 Renner Dr</t>
  </si>
  <si>
    <t>Fortuna</t>
  </si>
  <si>
    <t>2700 Dolbeer St</t>
  </si>
  <si>
    <t>Eureka</t>
  </si>
  <si>
    <t>1415 Ross Ave</t>
  </si>
  <si>
    <t>El Centro</t>
  </si>
  <si>
    <t>207 W Legion Rd</t>
  </si>
  <si>
    <t>Brawley</t>
  </si>
  <si>
    <t>150 Pioneer Ln</t>
  </si>
  <si>
    <t>Bishop</t>
  </si>
  <si>
    <t>1401 Garces Hwy</t>
  </si>
  <si>
    <t>Delano</t>
  </si>
  <si>
    <t>1700 Mount Vernon Avenue</t>
  </si>
  <si>
    <t>6412 Laurel Ave</t>
  </si>
  <si>
    <t>Lake Isabella</t>
  </si>
  <si>
    <t>2215 Truxtun Ave</t>
  </si>
  <si>
    <t>1081 N China Lake Blvd</t>
  </si>
  <si>
    <t>Ridgecrest</t>
  </si>
  <si>
    <t>2615 Chester Ave</t>
  </si>
  <si>
    <t>3001 Sillect Ave</t>
  </si>
  <si>
    <t>5176 Hill Rd E</t>
  </si>
  <si>
    <t>Lakeport</t>
  </si>
  <si>
    <t>1800 Spring Ridge Dr</t>
  </si>
  <si>
    <t>100 S Raymond Ave</t>
  </si>
  <si>
    <t>Alhambra</t>
  </si>
  <si>
    <t>1600 W Ave J</t>
  </si>
  <si>
    <t>Lancaster</t>
  </si>
  <si>
    <t>100 Falls Canyon Rd</t>
  </si>
  <si>
    <t>309 W Beverly Blvd</t>
  </si>
  <si>
    <t>Montebello</t>
  </si>
  <si>
    <t>1401 S Grand Ave</t>
  </si>
  <si>
    <t>555 E Hardy St</t>
  </si>
  <si>
    <t>Inglewood</t>
  </si>
  <si>
    <t>2623 E Slauson Ave</t>
  </si>
  <si>
    <t>Huntington Park</t>
  </si>
  <si>
    <t>4081 E Olympic Blvd</t>
  </si>
  <si>
    <t>438 W Las Tunas Dr</t>
  </si>
  <si>
    <t>San Gabriel</t>
  </si>
  <si>
    <t>4060 Whittier Blvd</t>
  </si>
  <si>
    <t>16237 Ventura Blvd</t>
  </si>
  <si>
    <t>Encino</t>
  </si>
  <si>
    <t>250 S Grand Ave</t>
  </si>
  <si>
    <t>525 N Garfield Ave</t>
  </si>
  <si>
    <t>Monterey Park</t>
  </si>
  <si>
    <t>1701 Santa Anita Ave</t>
  </si>
  <si>
    <t>South El Monte</t>
  </si>
  <si>
    <t>1300 N Vermont Ave</t>
  </si>
  <si>
    <t>15031 Rinaldi St</t>
  </si>
  <si>
    <t>Mission Hills</t>
  </si>
  <si>
    <t>1225 Wilshire Blvd</t>
  </si>
  <si>
    <t>100 W California Blvd</t>
  </si>
  <si>
    <t>Pasadena</t>
  </si>
  <si>
    <t>210 W San Bernardino Rd</t>
  </si>
  <si>
    <t>Covina</t>
  </si>
  <si>
    <t>4867 W Sunset Blvd</t>
  </si>
  <si>
    <t>25825 Vermont Ave</t>
  </si>
  <si>
    <t>Harbor City</t>
  </si>
  <si>
    <t>6041 Cadillac Ave</t>
  </si>
  <si>
    <t>4101 Torrance Blvd</t>
  </si>
  <si>
    <t>Marina Del Rey</t>
  </si>
  <si>
    <t>18321 Clark St</t>
  </si>
  <si>
    <t>Tarzana</t>
  </si>
  <si>
    <t>1145 W Redondo Beach Blvd</t>
  </si>
  <si>
    <t>Gardena</t>
  </si>
  <si>
    <t>1420 S Central Ave</t>
  </si>
  <si>
    <t>14850 Roscoe Blvd</t>
  </si>
  <si>
    <t>2801 Atlantic Ave</t>
  </si>
  <si>
    <t>300 W Huntington Dr</t>
  </si>
  <si>
    <t>Arcadia</t>
  </si>
  <si>
    <t>900 S Atlantic Blvd</t>
  </si>
  <si>
    <t>13222 Bloomfield Ave</t>
  </si>
  <si>
    <t>2776 Pacific Ave</t>
  </si>
  <si>
    <t>1798 N Garey Ave</t>
  </si>
  <si>
    <t>Pomona</t>
  </si>
  <si>
    <t>1115 S Sunset Ave</t>
  </si>
  <si>
    <t>West Covina</t>
  </si>
  <si>
    <t>1350 W Covina Blvd</t>
  </si>
  <si>
    <t>San Dimas</t>
  </si>
  <si>
    <t>1300 W 7th St</t>
  </si>
  <si>
    <t>San Pedro</t>
  </si>
  <si>
    <t>1250 16th St</t>
  </si>
  <si>
    <t>9449 San Fernando Rd</t>
  </si>
  <si>
    <t>Sun Valley</t>
  </si>
  <si>
    <t>4929 Van Nuys Blvd</t>
  </si>
  <si>
    <t>Sherman Oaks</t>
  </si>
  <si>
    <t>2131 W 3rd St</t>
  </si>
  <si>
    <t>757 Westwood Plaza</t>
  </si>
  <si>
    <t>1812 Verdugo Blvd</t>
  </si>
  <si>
    <t>9080 Colima Rd</t>
  </si>
  <si>
    <t>23845 Mcbean Pkwy</t>
  </si>
  <si>
    <t>14445 Olive View Dr</t>
  </si>
  <si>
    <t>Sylmar</t>
  </si>
  <si>
    <t>5601 De Soto Ave</t>
  </si>
  <si>
    <t>Woodland Hills</t>
  </si>
  <si>
    <t>1011 Baldwin Park Blvd</t>
  </si>
  <si>
    <t>Baldwin Park</t>
  </si>
  <si>
    <t>99 Montecillo Rd</t>
  </si>
  <si>
    <t>San Rafael</t>
  </si>
  <si>
    <t>250 Bon Air Rd</t>
  </si>
  <si>
    <t>Greenbrae</t>
  </si>
  <si>
    <t>700 River Dr</t>
  </si>
  <si>
    <t>Fort Bragg</t>
  </si>
  <si>
    <t>275 Hospital Dr</t>
  </si>
  <si>
    <t>520 W I St</t>
  </si>
  <si>
    <t>Los Banos</t>
  </si>
  <si>
    <t>228 W Mcdowell Ave</t>
  </si>
  <si>
    <t>85 Sierra Park Road</t>
  </si>
  <si>
    <t>23625 Holman Hwy</t>
  </si>
  <si>
    <t>300 Canal St</t>
  </si>
  <si>
    <t>King City</t>
  </si>
  <si>
    <t>450 E Romie Ln</t>
  </si>
  <si>
    <t>Salinas</t>
  </si>
  <si>
    <t>1441 Constitution Blvd</t>
  </si>
  <si>
    <t>1000 Trancas St</t>
  </si>
  <si>
    <t>10 Woodland Rd</t>
  </si>
  <si>
    <t>St. Helena</t>
  </si>
  <si>
    <t>155 Glasson Way</t>
  </si>
  <si>
    <t>Grass Valley</t>
  </si>
  <si>
    <t>9920 Talbert Ave</t>
  </si>
  <si>
    <t>Fountain Valley</t>
  </si>
  <si>
    <t>1111 W La Palma Ave</t>
  </si>
  <si>
    <t>17100 Euclid St</t>
  </si>
  <si>
    <t>1025 S Anaheim Blvd</t>
  </si>
  <si>
    <t>17772 Beach Blvd</t>
  </si>
  <si>
    <t>Huntington Beach</t>
  </si>
  <si>
    <t>3751 Katella Ave</t>
  </si>
  <si>
    <t>Los Alamitos</t>
  </si>
  <si>
    <t>27700 Medical Center Rd</t>
  </si>
  <si>
    <t>Mission Viejo</t>
  </si>
  <si>
    <t>101 City Drive South</t>
  </si>
  <si>
    <t>1100 W Stewart Dr</t>
  </si>
  <si>
    <t>101 E Valencia Mesa Dr</t>
  </si>
  <si>
    <t>Fullerton</t>
  </si>
  <si>
    <t>3033 W Orange Ave</t>
  </si>
  <si>
    <t>1001 N Tustin Ave</t>
  </si>
  <si>
    <t>1600 Eureka Rd</t>
  </si>
  <si>
    <t>1150 N Indian Canyon Dr</t>
  </si>
  <si>
    <t>Palm Springs</t>
  </si>
  <si>
    <t>1117 E Devonshire Ave</t>
  </si>
  <si>
    <t>Hemet</t>
  </si>
  <si>
    <t>250 N 1st St</t>
  </si>
  <si>
    <t>3865 Jackson St</t>
  </si>
  <si>
    <t>4445 Magnolia Ave</t>
  </si>
  <si>
    <t>28400 Mccall Blvd</t>
  </si>
  <si>
    <t>Sun City</t>
  </si>
  <si>
    <t>10800 Magnolia Ave</t>
  </si>
  <si>
    <t>25500 Medical Center Dr</t>
  </si>
  <si>
    <t>26520 Cactus Ave</t>
  </si>
  <si>
    <t>2025 Morse Ave</t>
  </si>
  <si>
    <t>4001 J St</t>
  </si>
  <si>
    <t>6501 Coyle Ave</t>
  </si>
  <si>
    <t>Carmichael</t>
  </si>
  <si>
    <t>7500 Hospital Dr</t>
  </si>
  <si>
    <t>2315 Stockton Blvd</t>
  </si>
  <si>
    <t>6600 Bruceville Rd</t>
  </si>
  <si>
    <t>1650 Creekside Dr</t>
  </si>
  <si>
    <t>Folsom</t>
  </si>
  <si>
    <t>911 Sunset Dr</t>
  </si>
  <si>
    <t>Hollister</t>
  </si>
  <si>
    <t>41870 Garstin Dr</t>
  </si>
  <si>
    <t>Big Bear Lake</t>
  </si>
  <si>
    <t>5451 Walnut Ave</t>
  </si>
  <si>
    <t>Chino</t>
  </si>
  <si>
    <t>5000 San Bernardino St</t>
  </si>
  <si>
    <t>Montclair</t>
  </si>
  <si>
    <t>9961 Sierra Ave</t>
  </si>
  <si>
    <t>Fontana</t>
  </si>
  <si>
    <t>29101 Hospital Rd</t>
  </si>
  <si>
    <t>Lake Arrowhead</t>
  </si>
  <si>
    <t>350 Terracina Blvd</t>
  </si>
  <si>
    <t>Redlands</t>
  </si>
  <si>
    <t>999 San Bernardino Rd</t>
  </si>
  <si>
    <t>Upland</t>
  </si>
  <si>
    <t>1805 Medical Center Dr</t>
  </si>
  <si>
    <t>2101 N Waterman Ave</t>
  </si>
  <si>
    <t>18300 Us Highway 18</t>
  </si>
  <si>
    <t>1401 Bailey Ave</t>
  </si>
  <si>
    <t>Needles</t>
  </si>
  <si>
    <t>6601 White Feather Rd</t>
  </si>
  <si>
    <t>Joshua Tree</t>
  </si>
  <si>
    <t>400 N. Pepper Avenue</t>
  </si>
  <si>
    <t>Colton</t>
  </si>
  <si>
    <t>3020 Childrens Way</t>
  </si>
  <si>
    <t>250 Prospect Pl</t>
  </si>
  <si>
    <t>Coronado</t>
  </si>
  <si>
    <t>7901 Frost St</t>
  </si>
  <si>
    <t>5555 Grossmont Center Dr</t>
  </si>
  <si>
    <t>La Mesa</t>
  </si>
  <si>
    <t>4647 Zion Ave</t>
  </si>
  <si>
    <t>4077 5th Ave</t>
  </si>
  <si>
    <t>9888 Genesee Ave</t>
  </si>
  <si>
    <t>La Jolla</t>
  </si>
  <si>
    <t>4002 Vista Way</t>
  </si>
  <si>
    <t>Oceanside</t>
  </si>
  <si>
    <t>200 W Arbor Dr</t>
  </si>
  <si>
    <t>751 Medical Center Ct</t>
  </si>
  <si>
    <t>Chula Vista</t>
  </si>
  <si>
    <t>15615 Pomerado Rd</t>
  </si>
  <si>
    <t>Poway</t>
  </si>
  <si>
    <t>354 Santa Fe Dr</t>
  </si>
  <si>
    <t>Encinitas</t>
  </si>
  <si>
    <t>2425 Geary Blvd</t>
  </si>
  <si>
    <t>1001 Potrero Ave</t>
  </si>
  <si>
    <t>900 Hyde St</t>
  </si>
  <si>
    <t>450 Stanyan St</t>
  </si>
  <si>
    <t>845 Jackson St</t>
  </si>
  <si>
    <t>975 S Fairmont Ave</t>
  </si>
  <si>
    <t>500 W Hospital Rd</t>
  </si>
  <si>
    <t>French Camp</t>
  </si>
  <si>
    <t>1800 N California St</t>
  </si>
  <si>
    <t>1420 N Tracy Blvd</t>
  </si>
  <si>
    <t>345 S Halcyon Rd</t>
  </si>
  <si>
    <t>Arroyo Grande</t>
  </si>
  <si>
    <t>1911 Johnson Ave</t>
  </si>
  <si>
    <t>1010 Murray St</t>
  </si>
  <si>
    <t>1100 Las Tablas Rd</t>
  </si>
  <si>
    <t>Templeton</t>
  </si>
  <si>
    <t>222 W 39th Ave</t>
  </si>
  <si>
    <t>1200 El Camino Real</t>
  </si>
  <si>
    <t>South San Francisco</t>
  </si>
  <si>
    <t>1900 Sullivan Ave</t>
  </si>
  <si>
    <t>Daly City</t>
  </si>
  <si>
    <t>600 Marine Blvd</t>
  </si>
  <si>
    <t>Moss Beach</t>
  </si>
  <si>
    <t>170 Alameda</t>
  </si>
  <si>
    <t>351 S Patterson Ave</t>
  </si>
  <si>
    <t>1400 E Church St</t>
  </si>
  <si>
    <t>Santa Maria</t>
  </si>
  <si>
    <t>225 N Jackson Ave</t>
  </si>
  <si>
    <t>San Jose</t>
  </si>
  <si>
    <t>2500 Grant Rd</t>
  </si>
  <si>
    <t>Mountain View</t>
  </si>
  <si>
    <t>2425 Samaritan Dr</t>
  </si>
  <si>
    <t>2105 Forest Ave</t>
  </si>
  <si>
    <t>751 S Bascom Ave</t>
  </si>
  <si>
    <t>300 Pasteur Dr</t>
  </si>
  <si>
    <t>Palo Alto</t>
  </si>
  <si>
    <t>250 Hospital Pkwy</t>
  </si>
  <si>
    <t>9400 N Name Uno</t>
  </si>
  <si>
    <t>Gilroy</t>
  </si>
  <si>
    <t>700 Lawrence Expy</t>
  </si>
  <si>
    <t>1555 Soquel Dr</t>
  </si>
  <si>
    <t>75 Neilson St</t>
  </si>
  <si>
    <t>Watsonville</t>
  </si>
  <si>
    <t>43563 Ca-299 E</t>
  </si>
  <si>
    <t>2175 Rosaline Ave</t>
  </si>
  <si>
    <t>1200 B Gale Wilson Blvd</t>
  </si>
  <si>
    <t>1 Quality Drive</t>
  </si>
  <si>
    <t>1375 University St</t>
  </si>
  <si>
    <t>Healdsburg</t>
  </si>
  <si>
    <t>400 N Mcdowell Blvd</t>
  </si>
  <si>
    <t>347 Andrieux St</t>
  </si>
  <si>
    <t>401 Bicentennial Way</t>
  </si>
  <si>
    <t>1441 Florida Ave</t>
  </si>
  <si>
    <t>Modesto</t>
  </si>
  <si>
    <t>1700 Coffee Rd</t>
  </si>
  <si>
    <t>350 S Oak Ave</t>
  </si>
  <si>
    <t>Oakdale</t>
  </si>
  <si>
    <t>2550 Sister Mary Columba Dr</t>
  </si>
  <si>
    <t>Red Bluff</t>
  </si>
  <si>
    <t>400 W Mineral King Ave</t>
  </si>
  <si>
    <t>Visalia</t>
  </si>
  <si>
    <t>465 W Putnam Ave</t>
  </si>
  <si>
    <t>Porterville</t>
  </si>
  <si>
    <t>147 N Brent St</t>
  </si>
  <si>
    <t>1306 Maricopa Hwy</t>
  </si>
  <si>
    <t>Ojai</t>
  </si>
  <si>
    <t>2309 Antonio Ave</t>
  </si>
  <si>
    <t>Camarillo</t>
  </si>
  <si>
    <t>1600 N Rose Ave</t>
  </si>
  <si>
    <t>Oxnard</t>
  </si>
  <si>
    <t>1325 Cottonwood St</t>
  </si>
  <si>
    <t>726 Fourth St</t>
  </si>
  <si>
    <t>Homeless</t>
  </si>
  <si>
    <t>Out of State</t>
  </si>
  <si>
    <t>Does Not Reside in US</t>
  </si>
  <si>
    <t>Blank/Invalid</t>
  </si>
  <si>
    <t>California Resident</t>
  </si>
  <si>
    <t>a_All_Other_Languages</t>
  </si>
  <si>
    <t>All_Other_Languages</t>
  </si>
  <si>
    <t>Unknown_lang</t>
  </si>
  <si>
    <t>blank_inv_lang</t>
  </si>
  <si>
    <t>a_Unknown_lang</t>
  </si>
  <si>
    <t>a_blank_inv_lang</t>
  </si>
  <si>
    <t>Sum of All_Other_Languages</t>
  </si>
  <si>
    <t>Sum of English</t>
  </si>
  <si>
    <t>Sum of Spanish</t>
  </si>
  <si>
    <t>Sum of Unknown_lang</t>
  </si>
  <si>
    <t>Sum of blank_inv_lang</t>
  </si>
  <si>
    <t>Sum of a_All_Other_Languages</t>
  </si>
  <si>
    <t>Sum of a_Unknown_lang</t>
  </si>
  <si>
    <t>Sum of a_blank_inv_lang</t>
  </si>
  <si>
    <t>Asian</t>
  </si>
  <si>
    <t>Black or African American</t>
  </si>
  <si>
    <t>Multiracial</t>
  </si>
  <si>
    <t>Native Hawaiian or Other Pacific Islander</t>
  </si>
  <si>
    <t>Other Race</t>
  </si>
  <si>
    <t>a_racegrp_multirace</t>
  </si>
  <si>
    <t>Sum of a_racegrp_multirace</t>
  </si>
  <si>
    <t>Certain conditions originating in the perinatal period</t>
  </si>
  <si>
    <t>Complications of pregnancy; childbirth; and the puerperium</t>
  </si>
  <si>
    <t>Congenital anomalies</t>
  </si>
  <si>
    <t>Diseases of the blood and blood-forming organs</t>
  </si>
  <si>
    <t>Diseases of the circulatory system</t>
  </si>
  <si>
    <t>Diseases of the digestive system</t>
  </si>
  <si>
    <t>Diseases of the genitourinary system</t>
  </si>
  <si>
    <t>Diseases of the musculoskeletal system and connective tissue</t>
  </si>
  <si>
    <t>Diseases of the nervous system and sense organs</t>
  </si>
  <si>
    <t>Diseases of the respiratory system</t>
  </si>
  <si>
    <t>Diseases of the skin and subcutaneous tissue</t>
  </si>
  <si>
    <t>Endocrine; nutritional; and metabolic diseases and immunity disorders</t>
  </si>
  <si>
    <t>Infectious and parasitic diseases</t>
  </si>
  <si>
    <t>Injury and poisoning</t>
  </si>
  <si>
    <t>Mental Illness</t>
  </si>
  <si>
    <t>Neoplasms</t>
  </si>
  <si>
    <t>Residual codes; unclassified; External Cause codes</t>
  </si>
  <si>
    <t>Symptoms; signs; and ill-defined conditions and factors influencing health status</t>
  </si>
  <si>
    <t>Sum of a_DX_Circulatory</t>
  </si>
  <si>
    <t>Sum of a_DX_Digestive</t>
  </si>
  <si>
    <t>Sum of a_DX_Endocrine</t>
  </si>
  <si>
    <t>Sum of a_DX_Genitourinary</t>
  </si>
  <si>
    <t>Sum of a_DX_Injury_Poisoning</t>
  </si>
  <si>
    <t>Sum of a_DX_Neoplasms</t>
  </si>
  <si>
    <t>Sum of a_DX_Respiratory</t>
  </si>
  <si>
    <t>Sum of a_DX_Skin</t>
  </si>
  <si>
    <t>Sum of a_DX_Congenital</t>
  </si>
  <si>
    <t>I01-I99</t>
  </si>
  <si>
    <t>G00-G99; H00-H95</t>
  </si>
  <si>
    <t>A15-A99; B00-B99</t>
  </si>
  <si>
    <t>C00-C96; D00-D49</t>
  </si>
  <si>
    <t>K00-K95</t>
  </si>
  <si>
    <t>E00-E88</t>
  </si>
  <si>
    <t>S00-S99; T14-T88</t>
  </si>
  <si>
    <t>Varied Codes within T and Z</t>
  </si>
  <si>
    <t>Varied Codes within I, L, R, T, Z</t>
  </si>
  <si>
    <t>ADVENTIST HEALTH DELANO</t>
  </si>
  <si>
    <t>191306</t>
  </si>
  <si>
    <t>LAC/RANCHO LOS AMIGOS NATIONAL REHAB CENTER</t>
  </si>
  <si>
    <t>7601 Imperial Hwy</t>
  </si>
  <si>
    <t>TENET HEALTH CENTRAL COAST TWIN CITIES COMMUNITY HOSPITAL</t>
  </si>
  <si>
    <t>Psychiatric Health Facility</t>
  </si>
  <si>
    <t>434218</t>
  </si>
  <si>
    <t>KAISER PERMANENTE P.H.F - SANTA CLARA</t>
  </si>
  <si>
    <t>3598 Homestead Rd</t>
  </si>
  <si>
    <t>Santa Clara South and West</t>
  </si>
  <si>
    <t>No diagnosis group assigned</t>
  </si>
  <si>
    <t>This Excel pivot table uses the California Patient Discharge Database and the Emergency Department Database for January 1, 2019 to December 31, 2019.  It is a fast and simple way to aggregate and display data.</t>
  </si>
  <si>
    <t>REGIONAL MEDICAL CENTER OF SAN JOSE</t>
  </si>
  <si>
    <t>Unknown/Blank/Invalid</t>
  </si>
  <si>
    <t>P00-P96; Z38</t>
  </si>
  <si>
    <t>O00-O99; O9A; Z30-Z37</t>
  </si>
  <si>
    <t>HCUP has retired the current version of the CCS grouper.  As a result, new ICD-10-CM diagnosis codes after September 30, 2019, could not be assigned to a CCS grouper, so are included here.</t>
  </si>
  <si>
    <t>Age Group (at Date of Service/Date of Discharge)</t>
  </si>
  <si>
    <t>2020 Emergency Department Summary Report</t>
  </si>
  <si>
    <t>Source: 2020 California Emergency Department Data</t>
  </si>
  <si>
    <t>2020 Patient Discharge Data</t>
  </si>
  <si>
    <t>dx_Certain_Perinatal_Conditions</t>
  </si>
  <si>
    <t>dx_Circulatory</t>
  </si>
  <si>
    <t>dx_Congenital</t>
  </si>
  <si>
    <t>dx_Digestive</t>
  </si>
  <si>
    <t>dx_Diseases_of_the_Blood</t>
  </si>
  <si>
    <t>dx_Ear</t>
  </si>
  <si>
    <t>dx_Endocrine</t>
  </si>
  <si>
    <t>dx_Eye</t>
  </si>
  <si>
    <t>dx_Factors_Influencing_Health_St</t>
  </si>
  <si>
    <t>dx_Genitourinary</t>
  </si>
  <si>
    <t>dx_Infectious</t>
  </si>
  <si>
    <t>dx_Injury_Poisoning</t>
  </si>
  <si>
    <t>dx_MentalHealth</t>
  </si>
  <si>
    <t>dx_Musculoskeletal</t>
  </si>
  <si>
    <t>dx_Neoplasms</t>
  </si>
  <si>
    <t>dx_Nervous_System</t>
  </si>
  <si>
    <t>dx_Pregnancy_Childbirth</t>
  </si>
  <si>
    <t>dx_Respiratory</t>
  </si>
  <si>
    <t>dx_Skin</t>
  </si>
  <si>
    <t>dx_Symptoms_Signs_NEC</t>
  </si>
  <si>
    <t>dx_Unacceptable_principal_diagno</t>
  </si>
  <si>
    <t>a_dx_Circulatory</t>
  </si>
  <si>
    <t>a_dx_Digestive</t>
  </si>
  <si>
    <t>a_dx_Diseases_of_the_Blood</t>
  </si>
  <si>
    <t>a_dx_Ear</t>
  </si>
  <si>
    <t>a_dx_Endocrine</t>
  </si>
  <si>
    <t>a_dx_Eye</t>
  </si>
  <si>
    <t>a_dx_Genitourinary</t>
  </si>
  <si>
    <t>a_dx_Infectious</t>
  </si>
  <si>
    <t>a_dx_Injury_Poisoning</t>
  </si>
  <si>
    <t>a_dx_MentalHealth</t>
  </si>
  <si>
    <t>a_dx_Musculoskeletal</t>
  </si>
  <si>
    <t>a_dx_Neoplasms</t>
  </si>
  <si>
    <t>a_dx_Nervous_System</t>
  </si>
  <si>
    <t>a_dx_Respiratory</t>
  </si>
  <si>
    <t>a_dx_Skin</t>
  </si>
  <si>
    <t>a_dx_Symptoms_Signs_NEC</t>
  </si>
  <si>
    <t>a_dx_Certain_Perinatal_Condition</t>
  </si>
  <si>
    <t>a_dx_Factors_Influencing_Health_</t>
  </si>
  <si>
    <t>a_dx_Pregnancy_Childbirth</t>
  </si>
  <si>
    <t>a_dx_Congenital</t>
  </si>
  <si>
    <t>a_dx_Unacceptable_principal_diag</t>
  </si>
  <si>
    <t>100697</t>
  </si>
  <si>
    <t>COALINGA REGIONAL MEDICAL CENTER</t>
  </si>
  <si>
    <t>1191 Phelps Ave</t>
  </si>
  <si>
    <t>Coalinga</t>
  </si>
  <si>
    <t>93210</t>
  </si>
  <si>
    <t>PROVIDENCE REDWOOD MEMORIAL HOSPITAL</t>
  </si>
  <si>
    <t>PROVIDENCE ST. JOSEPH HOSPITAL - EUREKA</t>
  </si>
  <si>
    <t>190380</t>
  </si>
  <si>
    <t>SOUTHERN CALIFORNIA HOSPITAL AT HOLLYWOOD</t>
  </si>
  <si>
    <t>6245 De Longpre Ave</t>
  </si>
  <si>
    <t>Hollywood</t>
  </si>
  <si>
    <t>90028</t>
  </si>
  <si>
    <t>ADVENTIST HEALTH MENDOCINO COAST</t>
  </si>
  <si>
    <t>PROVIDENCE QUEEN OF THE VALLEY MEDICAL CENTER</t>
  </si>
  <si>
    <t>PROVIDENCE MISSION HOSPITAL</t>
  </si>
  <si>
    <t>PROVIDENCE MISSION HOSPITAL - LAGUNA BEACH</t>
  </si>
  <si>
    <t>PROVIDENCE ST. JOSEPH HOSPITAL</t>
  </si>
  <si>
    <t>PROVIDENCE ST. JUDE MEDICAL CENTER</t>
  </si>
  <si>
    <t>MERCY SAN JUAN MEDICAL CENTER</t>
  </si>
  <si>
    <t>PALOMAR MEDICAL CENTER POWAY</t>
  </si>
  <si>
    <t>ST. MARY'S MEDICAL CENTER</t>
  </si>
  <si>
    <t>AHMC SETON MEDICAL CENTER</t>
  </si>
  <si>
    <t>AHMC SETON MEDICAL CENTER COASTSIDE</t>
  </si>
  <si>
    <t>HEALDSBURG HOSPITAL</t>
  </si>
  <si>
    <t>PROVIDENCE SANTA ROSA MEMORIAL HOSPITAL-MONTGOMERY</t>
  </si>
  <si>
    <t>KAWEAH HEALTH MEDICAL CENTER</t>
  </si>
  <si>
    <t>560203</t>
  </si>
  <si>
    <t>AURORA VISTA DEL MAR HOSPITAL</t>
  </si>
  <si>
    <t>801 Seneca St</t>
  </si>
  <si>
    <t>93001</t>
  </si>
  <si>
    <t>Sum of dx_Certain_Perinatal_Conditions</t>
  </si>
  <si>
    <t>Sum of dx_Diseases_of_the_Blood</t>
  </si>
  <si>
    <t>Sum of dx_Ear</t>
  </si>
  <si>
    <t>Sum of dx_Eye</t>
  </si>
  <si>
    <t>Sum of dx_Factors_Influencing_Health_St</t>
  </si>
  <si>
    <t>Sum of dx_Infectious</t>
  </si>
  <si>
    <t>Sum of dx_MentalHealth</t>
  </si>
  <si>
    <t>Sum of dx_Musculoskeletal</t>
  </si>
  <si>
    <t>Sum of dx_Nervous_System</t>
  </si>
  <si>
    <t>Sum of dx_Pregnancy_Childbirth</t>
  </si>
  <si>
    <t>Sum of dx_Symptoms_Signs_NEC</t>
  </si>
  <si>
    <t>Sum of dx_Unacceptable_principal_diagno</t>
  </si>
  <si>
    <t>Sum of a_dx_Diseases_of_the_Blood</t>
  </si>
  <si>
    <t>Sum of a_dx_Ear</t>
  </si>
  <si>
    <t>Sum of a_dx_Eye</t>
  </si>
  <si>
    <t>Sum of a_dx_Infectious</t>
  </si>
  <si>
    <t>Sum of a_dx_MentalHealth</t>
  </si>
  <si>
    <t>Sum of a_dx_Musculoskeletal</t>
  </si>
  <si>
    <t>Sum of a_dx_Nervous_System</t>
  </si>
  <si>
    <t>Sum of a_dx_Symptoms_Signs_NEC</t>
  </si>
  <si>
    <t>Sum of a_dx_Certain_Perinatal_Condition</t>
  </si>
  <si>
    <t>Sum of a_dx_Factors_Influencing_Health_</t>
  </si>
  <si>
    <t>Sum of a_dx_Pregnancy_Childbirth</t>
  </si>
  <si>
    <t>Sum of a_dx_Unacceptable_principal_diag</t>
  </si>
  <si>
    <r>
      <t xml:space="preserve">Principal Diagnosis (ICD-10-CM) Code Range
</t>
    </r>
    <r>
      <rPr>
        <sz val="8"/>
        <rFont val="Arial"/>
        <family val="2"/>
      </rPr>
      <t>These ranges reflect the majority of codes in this grouping, not the entirety of codes.</t>
    </r>
  </si>
  <si>
    <t>Principal Diagnosis Group (based on CCSR* Grouping), Revised 2021</t>
  </si>
  <si>
    <t>* Clinical Classifications Software Refined (CCSR).  For more information:https: //www.hcup-us.ahrq.gov/toolssoftware/ccsr/ccs_refined.jsp</t>
  </si>
  <si>
    <t>Diseases of the Ear and Mastoid Process</t>
  </si>
  <si>
    <t>Diseases of the Eye and Adnexa</t>
  </si>
  <si>
    <t>Factors influencing health status</t>
  </si>
  <si>
    <t>July 2021</t>
  </si>
  <si>
    <t>2020 Emergency Department Pivot Profile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</si>
</sst>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_(* #,##0_);_(* \(#,##0\);_(* &quot;-&quot;??_);_(@_)"/>
  </numFmts>
  <fonts count="22" x14ac:knownFonts="1">
    <font>
      <sz val="11"/>
      <color theme="1"/>
      <name val="Calibri"/>
      <family val="2"/>
      <scheme val="minor"/>
    </font>
    <font>
      <sz val="11"/>
      <color theme="1"/>
      <name val="Calibri"/>
      <family val="2"/>
      <scheme val="minor"/>
    </font>
    <font>
      <sz val="10"/>
      <name val="MS Sans Serif"/>
      <family val="2"/>
    </font>
    <font>
      <sz val="10"/>
      <name val="Arial"/>
      <family val="2"/>
    </font>
    <font>
      <b/>
      <sz val="10"/>
      <name val="Arial"/>
      <family val="2"/>
    </font>
    <font>
      <sz val="10"/>
      <name val="MS Sans Serif"/>
    </font>
    <font>
      <sz val="8"/>
      <name val="Arial"/>
      <family val="2"/>
    </font>
    <font>
      <b/>
      <sz val="8"/>
      <name val="Arial"/>
      <family val="2"/>
    </font>
    <font>
      <b/>
      <i/>
      <u/>
      <sz val="8"/>
      <name val="Arial"/>
      <family val="2"/>
    </font>
    <font>
      <b/>
      <u/>
      <sz val="8"/>
      <name val="Arial"/>
      <family val="2"/>
    </font>
    <font>
      <sz val="8"/>
      <color theme="1"/>
      <name val="Arial"/>
      <family val="2"/>
    </font>
    <font>
      <b/>
      <sz val="8"/>
      <color theme="1"/>
      <name val="Arial"/>
      <family val="2"/>
    </font>
    <font>
      <sz val="10"/>
      <color indexed="8"/>
      <name val="Arial"/>
      <family val="2"/>
    </font>
    <font>
      <sz val="11"/>
      <color theme="1"/>
      <name val="Arial"/>
      <family val="2"/>
    </font>
    <font>
      <b/>
      <sz val="11"/>
      <color theme="0"/>
      <name val="Arial"/>
      <family val="2"/>
    </font>
    <font>
      <b/>
      <sz val="11"/>
      <color theme="1"/>
      <name val="Arial"/>
      <family val="2"/>
    </font>
    <font>
      <sz val="10"/>
      <color theme="1"/>
      <name val="Arial"/>
      <family val="2"/>
    </font>
    <font>
      <sz val="11"/>
      <name val="Arial"/>
      <family val="2"/>
    </font>
    <font>
      <b/>
      <sz val="14"/>
      <color theme="1"/>
      <name val="Arial"/>
      <family val="2"/>
    </font>
    <font>
      <sz val="11"/>
      <color rgb="FFFF0000"/>
      <name val="Arial"/>
      <family val="2"/>
    </font>
    <font>
      <sz val="8"/>
      <name val="Calibri"/>
      <family val="2"/>
      <scheme val="minor"/>
    </font>
    <font>
      <sz val="8"/>
      <color rgb="FFFF0000"/>
      <name val="Arial"/>
      <family val="2"/>
    </font>
  </fonts>
  <fills count="8">
    <fill>
      <patternFill patternType="none"/>
    </fill>
    <fill>
      <patternFill patternType="gray125"/>
    </fill>
    <fill>
      <patternFill patternType="solid">
        <fgColor theme="0"/>
        <bgColor indexed="64"/>
      </patternFill>
    </fill>
    <fill>
      <patternFill patternType="solid">
        <fgColor theme="3" tint="0.39997558519241921"/>
        <bgColor indexed="64"/>
      </patternFill>
    </fill>
    <fill>
      <patternFill patternType="solid">
        <fgColor indexed="13"/>
        <bgColor indexed="64"/>
      </patternFill>
    </fill>
    <fill>
      <patternFill patternType="solid">
        <fgColor rgb="FFFFFFFF"/>
        <bgColor indexed="64"/>
      </patternFill>
    </fill>
    <fill>
      <patternFill patternType="solid">
        <fgColor theme="3" tint="0.79998168889431442"/>
        <bgColor indexed="64"/>
      </patternFill>
    </fill>
    <fill>
      <patternFill patternType="solid">
        <fgColor indexed="9"/>
        <bgColor indexed="64"/>
      </patternFill>
    </fill>
  </fills>
  <borders count="13">
    <border>
      <left/>
      <right/>
      <top/>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5">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1" fillId="0" borderId="0"/>
    <xf numFmtId="0" fontId="2" fillId="0" borderId="0"/>
    <xf numFmtId="0" fontId="3" fillId="0" borderId="0"/>
    <xf numFmtId="9" fontId="2" fillId="0" borderId="0" applyFont="0" applyFill="0" applyBorder="0" applyAlignment="0" applyProtection="0"/>
    <xf numFmtId="9" fontId="2" fillId="0" borderId="0" applyFont="0" applyFill="0" applyBorder="0" applyAlignment="0" applyProtection="0"/>
    <xf numFmtId="0" fontId="5" fillId="0" borderId="0"/>
    <xf numFmtId="1" fontId="1" fillId="0" borderId="0"/>
    <xf numFmtId="0" fontId="12" fillId="0" borderId="0"/>
    <xf numFmtId="0" fontId="1" fillId="0" borderId="0"/>
  </cellStyleXfs>
  <cellXfs count="122">
    <xf numFmtId="0" fontId="0" fillId="0" borderId="0" xfId="0"/>
    <xf numFmtId="0" fontId="7" fillId="0" borderId="5" xfId="11" applyFont="1" applyFill="1" applyBorder="1" applyAlignment="1">
      <alignment vertical="center" wrapText="1"/>
    </xf>
    <xf numFmtId="0" fontId="7" fillId="0" borderId="5" xfId="11" applyFont="1" applyFill="1" applyBorder="1" applyAlignment="1">
      <alignment vertical="center"/>
    </xf>
    <xf numFmtId="0" fontId="6" fillId="0" borderId="5" xfId="11" applyFont="1" applyFill="1" applyBorder="1" applyAlignment="1">
      <alignment vertical="center" wrapText="1"/>
    </xf>
    <xf numFmtId="0" fontId="10" fillId="0" borderId="5" xfId="0" applyFont="1" applyBorder="1" applyAlignment="1">
      <alignment vertical="top"/>
    </xf>
    <xf numFmtId="0" fontId="10" fillId="0" borderId="5" xfId="0" applyFont="1" applyBorder="1" applyAlignment="1"/>
    <xf numFmtId="0" fontId="10" fillId="0" borderId="5" xfId="0" applyFont="1" applyBorder="1" applyAlignment="1">
      <alignment vertical="top" wrapText="1"/>
    </xf>
    <xf numFmtId="0" fontId="6" fillId="0" borderId="0" xfId="11" applyFont="1" applyBorder="1" applyAlignment="1">
      <alignment vertical="center" wrapText="1"/>
    </xf>
    <xf numFmtId="0" fontId="10" fillId="0" borderId="5" xfId="0" applyFont="1" applyBorder="1" applyAlignment="1">
      <alignment vertical="center" wrapText="1"/>
    </xf>
    <xf numFmtId="0" fontId="3" fillId="6" borderId="0" xfId="0" applyFont="1" applyFill="1" applyAlignment="1">
      <alignment horizontal="left" vertical="top" wrapText="1"/>
    </xf>
    <xf numFmtId="0" fontId="7" fillId="0" borderId="5" xfId="13" applyFont="1" applyBorder="1" applyAlignment="1">
      <alignment horizontal="center" vertical="center" wrapText="1"/>
    </xf>
    <xf numFmtId="0" fontId="6" fillId="0" borderId="5" xfId="13" applyFont="1" applyBorder="1" applyAlignment="1">
      <alignment vertical="center" wrapText="1"/>
    </xf>
    <xf numFmtId="0" fontId="13" fillId="2" borderId="0" xfId="0" applyFont="1" applyFill="1"/>
    <xf numFmtId="0" fontId="13" fillId="2" borderId="0" xfId="0" applyFont="1" applyFill="1" applyAlignment="1">
      <alignment horizontal="left" indent="1"/>
    </xf>
    <xf numFmtId="164" fontId="13" fillId="2" borderId="0" xfId="2" applyNumberFormat="1" applyFont="1" applyFill="1"/>
    <xf numFmtId="164" fontId="13" fillId="2" borderId="1" xfId="2" applyNumberFormat="1" applyFont="1" applyFill="1" applyBorder="1"/>
    <xf numFmtId="164" fontId="13" fillId="2" borderId="0" xfId="2" applyNumberFormat="1" applyFont="1" applyFill="1" applyBorder="1"/>
    <xf numFmtId="164" fontId="13" fillId="2" borderId="0" xfId="0" applyNumberFormat="1" applyFont="1" applyFill="1"/>
    <xf numFmtId="49" fontId="13" fillId="2" borderId="0" xfId="0" applyNumberFormat="1" applyFont="1" applyFill="1" applyAlignment="1">
      <alignment horizontal="left" indent="1"/>
    </xf>
    <xf numFmtId="165" fontId="13" fillId="2" borderId="0" xfId="0" applyNumberFormat="1" applyFont="1" applyFill="1"/>
    <xf numFmtId="49" fontId="13" fillId="5" borderId="0" xfId="0" applyNumberFormat="1" applyFont="1" applyFill="1"/>
    <xf numFmtId="49" fontId="13" fillId="2" borderId="0" xfId="0" applyNumberFormat="1" applyFont="1" applyFill="1"/>
    <xf numFmtId="0" fontId="13" fillId="5" borderId="0" xfId="0" applyNumberFormat="1" applyFont="1" applyFill="1"/>
    <xf numFmtId="0" fontId="13" fillId="5" borderId="0" xfId="0" applyFont="1" applyFill="1"/>
    <xf numFmtId="0" fontId="4" fillId="0" borderId="0" xfId="0" applyFont="1"/>
    <xf numFmtId="0" fontId="16" fillId="0" borderId="0" xfId="0" applyFont="1"/>
    <xf numFmtId="0" fontId="7" fillId="0" borderId="5" xfId="13" applyFont="1" applyBorder="1" applyAlignment="1">
      <alignment horizontal="center" wrapText="1"/>
    </xf>
    <xf numFmtId="0" fontId="6" fillId="0" borderId="5" xfId="13" applyFont="1" applyBorder="1" applyAlignment="1">
      <alignment wrapText="1"/>
    </xf>
    <xf numFmtId="0" fontId="6" fillId="0" borderId="5" xfId="13" quotePrefix="1" applyFont="1" applyBorder="1" applyAlignment="1">
      <alignment wrapText="1"/>
    </xf>
    <xf numFmtId="164" fontId="13" fillId="0" borderId="1" xfId="2" applyNumberFormat="1" applyFont="1" applyFill="1" applyBorder="1"/>
    <xf numFmtId="3" fontId="13" fillId="2" borderId="0" xfId="0" applyNumberFormat="1" applyFont="1" applyFill="1"/>
    <xf numFmtId="3" fontId="13" fillId="2" borderId="0" xfId="1" applyNumberFormat="1" applyFont="1" applyFill="1"/>
    <xf numFmtId="3" fontId="13" fillId="2" borderId="1" xfId="1" applyNumberFormat="1" applyFont="1" applyFill="1" applyBorder="1"/>
    <xf numFmtId="3" fontId="13" fillId="0" borderId="0" xfId="1" applyNumberFormat="1" applyFont="1" applyFill="1" applyBorder="1" applyAlignment="1">
      <alignment horizontal="right"/>
    </xf>
    <xf numFmtId="3" fontId="13" fillId="0" borderId="0" xfId="1" applyNumberFormat="1" applyFont="1" applyFill="1" applyBorder="1"/>
    <xf numFmtId="3" fontId="13" fillId="2" borderId="0" xfId="1" applyNumberFormat="1" applyFont="1" applyFill="1" applyBorder="1"/>
    <xf numFmtId="3" fontId="13" fillId="2" borderId="1" xfId="0" applyNumberFormat="1" applyFont="1" applyFill="1" applyBorder="1"/>
    <xf numFmtId="3" fontId="13" fillId="0" borderId="1" xfId="1" applyNumberFormat="1" applyFont="1" applyFill="1" applyBorder="1"/>
    <xf numFmtId="3" fontId="13" fillId="2" borderId="0" xfId="0" applyNumberFormat="1" applyFont="1" applyFill="1" applyBorder="1"/>
    <xf numFmtId="1" fontId="13" fillId="2" borderId="0" xfId="0" applyNumberFormat="1" applyFont="1" applyFill="1" applyAlignment="1">
      <alignment horizontal="left"/>
    </xf>
    <xf numFmtId="0" fontId="13" fillId="2" borderId="0" xfId="0" applyFont="1" applyFill="1" applyAlignment="1">
      <alignment horizontal="left" vertical="top" wrapText="1"/>
    </xf>
    <xf numFmtId="0" fontId="15" fillId="2" borderId="0" xfId="0" applyFont="1" applyFill="1" applyAlignment="1"/>
    <xf numFmtId="0" fontId="17" fillId="2" borderId="0" xfId="8" applyFont="1" applyFill="1" applyBorder="1"/>
    <xf numFmtId="0" fontId="17" fillId="2" borderId="0" xfId="8" applyFont="1" applyFill="1" applyBorder="1" applyAlignment="1">
      <alignment horizontal="left" indent="1"/>
    </xf>
    <xf numFmtId="0" fontId="13" fillId="2" borderId="0" xfId="0" applyFont="1" applyFill="1" applyAlignment="1">
      <alignment horizontal="right"/>
    </xf>
    <xf numFmtId="0" fontId="0" fillId="0" borderId="0" xfId="0"/>
    <xf numFmtId="0" fontId="4" fillId="0" borderId="0" xfId="11" applyFont="1" applyBorder="1" applyAlignment="1">
      <alignment horizontal="center" vertical="center" wrapText="1"/>
    </xf>
    <xf numFmtId="0" fontId="7" fillId="0" borderId="0" xfId="11" applyFont="1" applyBorder="1" applyAlignment="1">
      <alignment horizontal="center" vertical="center" wrapText="1"/>
    </xf>
    <xf numFmtId="0" fontId="17" fillId="0" borderId="0" xfId="8" applyFont="1" applyFill="1" applyBorder="1" applyAlignment="1">
      <alignment horizontal="left" indent="1"/>
    </xf>
    <xf numFmtId="3" fontId="13" fillId="2" borderId="0" xfId="1" applyNumberFormat="1" applyFont="1" applyFill="1" applyBorder="1" applyAlignment="1">
      <alignment horizontal="right"/>
    </xf>
    <xf numFmtId="164" fontId="13" fillId="2" borderId="0" xfId="0" applyNumberFormat="1" applyFont="1" applyFill="1" applyAlignment="1">
      <alignment horizontal="right" vertical="center" wrapText="1"/>
    </xf>
    <xf numFmtId="0" fontId="7" fillId="0" borderId="0" xfId="13" applyFont="1"/>
    <xf numFmtId="0" fontId="6" fillId="0" borderId="0" xfId="13" applyFont="1"/>
    <xf numFmtId="0" fontId="6" fillId="0" borderId="1" xfId="11" applyFont="1" applyBorder="1" applyAlignment="1">
      <alignment vertical="center" wrapText="1"/>
    </xf>
    <xf numFmtId="0" fontId="6" fillId="0" borderId="0" xfId="13" applyFont="1" applyBorder="1" applyAlignment="1">
      <alignment vertical="center" wrapText="1"/>
    </xf>
    <xf numFmtId="0" fontId="6" fillId="0" borderId="0" xfId="13" applyFont="1" applyBorder="1" applyAlignment="1">
      <alignment wrapText="1"/>
    </xf>
    <xf numFmtId="0" fontId="7" fillId="0" borderId="3" xfId="13" applyFont="1" applyBorder="1" applyAlignment="1">
      <alignment horizontal="center" vertical="center" wrapText="1"/>
    </xf>
    <xf numFmtId="0" fontId="6" fillId="0" borderId="5" xfId="13" applyFont="1" applyBorder="1" applyAlignment="1">
      <alignment horizontal="left" wrapText="1" indent="1"/>
    </xf>
    <xf numFmtId="0" fontId="6" fillId="0" borderId="0" xfId="13" applyFont="1" applyAlignment="1">
      <alignment vertical="center" wrapText="1"/>
    </xf>
    <xf numFmtId="0" fontId="13" fillId="2" borderId="0" xfId="0" applyFont="1" applyFill="1" applyAlignment="1">
      <alignment horizontal="left"/>
    </xf>
    <xf numFmtId="3" fontId="13" fillId="2" borderId="0" xfId="0" applyNumberFormat="1" applyFont="1" applyFill="1" applyAlignment="1">
      <alignment horizontal="left"/>
    </xf>
    <xf numFmtId="0" fontId="19" fillId="2" borderId="0" xfId="0" applyFont="1" applyFill="1"/>
    <xf numFmtId="0" fontId="16" fillId="2" borderId="0" xfId="0" applyFont="1" applyFill="1"/>
    <xf numFmtId="0" fontId="13" fillId="2" borderId="1" xfId="0" applyFont="1" applyFill="1" applyBorder="1"/>
    <xf numFmtId="0" fontId="6" fillId="0" borderId="10" xfId="13" applyFont="1" applyBorder="1" applyAlignment="1">
      <alignment wrapText="1"/>
    </xf>
    <xf numFmtId="164" fontId="13" fillId="2" borderId="0" xfId="0" applyNumberFormat="1" applyFont="1" applyFill="1" applyBorder="1" applyAlignment="1">
      <alignment horizontal="right" wrapText="1"/>
    </xf>
    <xf numFmtId="3" fontId="13" fillId="2" borderId="0" xfId="0" applyNumberFormat="1" applyFont="1" applyFill="1" applyAlignment="1"/>
    <xf numFmtId="3" fontId="13" fillId="2" borderId="0" xfId="0" applyNumberFormat="1" applyFont="1" applyFill="1" applyAlignment="1">
      <alignment horizontal="right" wrapText="1"/>
    </xf>
    <xf numFmtId="164" fontId="13" fillId="2" borderId="0" xfId="0" applyNumberFormat="1" applyFont="1" applyFill="1" applyAlignment="1">
      <alignment horizontal="right" wrapText="1"/>
    </xf>
    <xf numFmtId="164" fontId="13" fillId="2" borderId="1" xfId="0" applyNumberFormat="1" applyFont="1" applyFill="1" applyBorder="1" applyAlignment="1">
      <alignment horizontal="right" wrapText="1"/>
    </xf>
    <xf numFmtId="3" fontId="13" fillId="2" borderId="1" xfId="0" applyNumberFormat="1" applyFont="1" applyFill="1" applyBorder="1" applyAlignment="1">
      <alignment horizontal="right" wrapText="1"/>
    </xf>
    <xf numFmtId="0" fontId="6" fillId="0" borderId="0" xfId="13" applyFont="1" applyAlignment="1">
      <alignment horizontal="left" wrapText="1" indent="1"/>
    </xf>
    <xf numFmtId="0" fontId="3" fillId="6" borderId="0" xfId="0" applyFont="1" applyFill="1" applyAlignment="1">
      <alignment horizontal="left" vertical="top" wrapText="1"/>
    </xf>
    <xf numFmtId="0" fontId="0" fillId="0" borderId="0" xfId="0"/>
    <xf numFmtId="3" fontId="13" fillId="2" borderId="0" xfId="0" applyNumberFormat="1" applyFont="1" applyFill="1" applyBorder="1" applyAlignment="1"/>
    <xf numFmtId="3" fontId="13" fillId="2" borderId="0" xfId="0" applyNumberFormat="1" applyFont="1" applyFill="1" applyBorder="1" applyAlignment="1">
      <alignment horizontal="right" wrapText="1"/>
    </xf>
    <xf numFmtId="0" fontId="21" fillId="0" borderId="0" xfId="13" applyFont="1" applyFill="1" applyAlignment="1">
      <alignment wrapText="1"/>
    </xf>
    <xf numFmtId="0" fontId="7" fillId="0" borderId="5" xfId="13" applyFont="1" applyBorder="1" applyAlignment="1">
      <alignment horizontal="center" vertical="center" wrapText="1"/>
    </xf>
    <xf numFmtId="49" fontId="0" fillId="0" borderId="0" xfId="0" applyNumberFormat="1"/>
    <xf numFmtId="0" fontId="0" fillId="0" borderId="0" xfId="0" applyNumberFormat="1"/>
    <xf numFmtId="0" fontId="0" fillId="0" borderId="0" xfId="0"/>
    <xf numFmtId="49" fontId="0" fillId="0" borderId="0" xfId="0" applyNumberFormat="1"/>
    <xf numFmtId="0" fontId="0" fillId="0" borderId="0" xfId="0" applyNumberFormat="1"/>
    <xf numFmtId="1" fontId="0" fillId="0" borderId="0" xfId="0" applyNumberFormat="1"/>
    <xf numFmtId="0" fontId="16" fillId="0" borderId="0" xfId="0" pivotButton="1" applyFont="1"/>
    <xf numFmtId="0" fontId="16" fillId="0" borderId="0" xfId="0" applyNumberFormat="1" applyFont="1"/>
    <xf numFmtId="3" fontId="16" fillId="0" borderId="0" xfId="0" applyNumberFormat="1" applyFont="1"/>
    <xf numFmtId="0" fontId="6" fillId="7" borderId="0" xfId="8" applyFont="1" applyFill="1" applyAlignment="1">
      <alignment horizontal="left" vertical="center" wrapText="1" indent="1"/>
    </xf>
    <xf numFmtId="3" fontId="6" fillId="7" borderId="0" xfId="8" applyNumberFormat="1" applyFont="1" applyFill="1"/>
    <xf numFmtId="0" fontId="6" fillId="7" borderId="0" xfId="8" applyFont="1" applyFill="1" applyAlignment="1">
      <alignment horizontal="left" vertical="center" indent="1"/>
    </xf>
    <xf numFmtId="0" fontId="6" fillId="7" borderId="0" xfId="8" applyFont="1" applyFill="1" applyAlignment="1">
      <alignment vertical="center" wrapText="1"/>
    </xf>
    <xf numFmtId="0" fontId="6" fillId="7" borderId="0" xfId="8" applyFont="1" applyFill="1" applyAlignment="1"/>
    <xf numFmtId="0" fontId="6" fillId="7" borderId="0" xfId="8" applyFont="1" applyFill="1" applyBorder="1" applyAlignment="1">
      <alignment horizontal="left" indent="1"/>
    </xf>
    <xf numFmtId="3" fontId="6" fillId="7" borderId="0" xfId="8" applyNumberFormat="1" applyFont="1" applyFill="1" applyBorder="1"/>
    <xf numFmtId="3" fontId="13" fillId="2" borderId="0" xfId="0" applyNumberFormat="1" applyFont="1" applyFill="1" applyBorder="1" applyAlignment="1">
      <alignment horizontal="right"/>
    </xf>
    <xf numFmtId="0" fontId="13" fillId="2" borderId="0" xfId="0" applyFont="1" applyFill="1" applyAlignment="1">
      <alignment horizontal="left" wrapText="1" indent="1"/>
    </xf>
    <xf numFmtId="0" fontId="15" fillId="2" borderId="0" xfId="0" applyFont="1" applyFill="1" applyAlignment="1">
      <alignment horizontal="center"/>
    </xf>
    <xf numFmtId="0" fontId="14" fillId="3" borderId="0" xfId="0" applyFont="1" applyFill="1" applyAlignment="1">
      <alignment horizontal="center"/>
    </xf>
    <xf numFmtId="0" fontId="18" fillId="2" borderId="0" xfId="0" applyFont="1" applyFill="1" applyAlignment="1">
      <alignment horizontal="center"/>
    </xf>
    <xf numFmtId="0" fontId="13" fillId="2" borderId="0" xfId="0" applyFont="1" applyFill="1" applyAlignment="1">
      <alignment horizontal="center"/>
    </xf>
    <xf numFmtId="3" fontId="13" fillId="2" borderId="0" xfId="0" applyNumberFormat="1" applyFont="1" applyFill="1" applyAlignment="1">
      <alignment horizontal="left" vertical="top" wrapText="1"/>
    </xf>
    <xf numFmtId="0" fontId="3" fillId="6" borderId="0" xfId="0" applyFont="1" applyFill="1" applyAlignment="1">
      <alignment horizontal="left" vertical="top" wrapText="1"/>
    </xf>
    <xf numFmtId="0" fontId="7" fillId="4" borderId="11" xfId="11" applyFont="1" applyFill="1" applyBorder="1" applyAlignment="1">
      <alignment horizontal="left" vertical="center" wrapText="1"/>
    </xf>
    <xf numFmtId="0" fontId="7" fillId="4" borderId="12" xfId="11" applyFont="1" applyFill="1" applyBorder="1" applyAlignment="1">
      <alignment horizontal="left" vertical="center" wrapText="1"/>
    </xf>
    <xf numFmtId="0" fontId="6" fillId="0" borderId="4" xfId="11" applyFont="1" applyBorder="1" applyAlignment="1">
      <alignment horizontal="left" vertical="center" wrapText="1"/>
    </xf>
    <xf numFmtId="0" fontId="6" fillId="0" borderId="9" xfId="11" applyFont="1" applyBorder="1" applyAlignment="1">
      <alignment horizontal="left" vertical="center" wrapText="1"/>
    </xf>
    <xf numFmtId="0" fontId="6" fillId="0" borderId="0" xfId="11" applyFont="1" applyBorder="1" applyAlignment="1">
      <alignment horizontal="left" vertical="center" wrapText="1"/>
    </xf>
    <xf numFmtId="0" fontId="6" fillId="0" borderId="0" xfId="13" applyFont="1" applyAlignment="1">
      <alignment horizontal="left" vertical="center"/>
    </xf>
    <xf numFmtId="0" fontId="7" fillId="0" borderId="6" xfId="11" applyFont="1" applyBorder="1" applyAlignment="1">
      <alignment horizontal="left" vertical="center" wrapText="1"/>
    </xf>
    <xf numFmtId="0" fontId="7" fillId="0" borderId="8" xfId="11" applyFont="1" applyBorder="1" applyAlignment="1">
      <alignment horizontal="left" vertical="center" wrapText="1"/>
    </xf>
    <xf numFmtId="0" fontId="7" fillId="0" borderId="4" xfId="11" applyFont="1" applyBorder="1" applyAlignment="1">
      <alignment horizontal="left" vertical="center" wrapText="1"/>
    </xf>
    <xf numFmtId="0" fontId="7" fillId="0" borderId="9" xfId="11" applyFont="1" applyBorder="1" applyAlignment="1">
      <alignment horizontal="left" vertical="center" wrapText="1"/>
    </xf>
    <xf numFmtId="0" fontId="6" fillId="0" borderId="0" xfId="11" applyFont="1" applyBorder="1" applyAlignment="1">
      <alignment horizontal="center" vertical="center" wrapText="1"/>
    </xf>
    <xf numFmtId="0" fontId="4" fillId="0" borderId="2" xfId="11" applyFont="1" applyBorder="1" applyAlignment="1">
      <alignment horizontal="center" vertical="center" wrapText="1"/>
    </xf>
    <xf numFmtId="0" fontId="4" fillId="0" borderId="7" xfId="11" applyFont="1" applyBorder="1" applyAlignment="1">
      <alignment horizontal="center" vertical="center" wrapText="1"/>
    </xf>
    <xf numFmtId="0" fontId="4" fillId="0" borderId="6" xfId="11" applyFont="1" applyBorder="1" applyAlignment="1">
      <alignment horizontal="center" vertical="center" wrapText="1"/>
    </xf>
    <xf numFmtId="0" fontId="4" fillId="0" borderId="8" xfId="11" applyFont="1" applyBorder="1" applyAlignment="1">
      <alignment horizontal="center" vertical="center" wrapText="1"/>
    </xf>
    <xf numFmtId="49" fontId="7" fillId="0" borderId="4" xfId="11" applyNumberFormat="1" applyFont="1" applyBorder="1" applyAlignment="1">
      <alignment horizontal="center" vertical="center" wrapText="1"/>
    </xf>
    <xf numFmtId="49" fontId="7" fillId="0" borderId="9" xfId="11" applyNumberFormat="1" applyFont="1" applyBorder="1" applyAlignment="1">
      <alignment horizontal="center" vertical="center" wrapText="1"/>
    </xf>
    <xf numFmtId="0" fontId="7" fillId="0" borderId="0" xfId="11" applyFont="1" applyBorder="1" applyAlignment="1">
      <alignment horizontal="center" vertical="center" wrapText="1"/>
    </xf>
    <xf numFmtId="0" fontId="6" fillId="0" borderId="6" xfId="11" applyFont="1" applyBorder="1" applyAlignment="1">
      <alignment vertical="center" wrapText="1"/>
    </xf>
    <xf numFmtId="0" fontId="6" fillId="0" borderId="8" xfId="11" applyFont="1" applyBorder="1" applyAlignment="1">
      <alignment vertical="center" wrapText="1"/>
    </xf>
  </cellXfs>
  <cellStyles count="15">
    <cellStyle name="Comma" xfId="1" builtinId="3"/>
    <cellStyle name="Comma 2" xfId="5" xr:uid="{00000000-0005-0000-0000-000001000000}"/>
    <cellStyle name="Comma 3" xfId="4" xr:uid="{00000000-0005-0000-0000-000002000000}"/>
    <cellStyle name="Normal" xfId="0" builtinId="0"/>
    <cellStyle name="Normal 2" xfId="6" xr:uid="{00000000-0005-0000-0000-000004000000}"/>
    <cellStyle name="Normal 3" xfId="7" xr:uid="{00000000-0005-0000-0000-000005000000}"/>
    <cellStyle name="Normal 4" xfId="3" xr:uid="{00000000-0005-0000-0000-000006000000}"/>
    <cellStyle name="Normal 5" xfId="11" xr:uid="{00000000-0005-0000-0000-000007000000}"/>
    <cellStyle name="Normal 5 2" xfId="14" xr:uid="{00000000-0005-0000-0000-000008000000}"/>
    <cellStyle name="Normal_PDD_2003_Profile mk" xfId="13" xr:uid="{00000000-0005-0000-0000-000009000000}"/>
    <cellStyle name="Normal_Profile Worksheet-2000" xfId="8" xr:uid="{00000000-0005-0000-0000-00000A000000}"/>
    <cellStyle name="Percent" xfId="2" builtinId="5"/>
    <cellStyle name="Percent 2" xfId="10" xr:uid="{00000000-0005-0000-0000-00000C000000}"/>
    <cellStyle name="Percent 3" xfId="9" xr:uid="{00000000-0005-0000-0000-00000D000000}"/>
    <cellStyle name="Style 1" xfId="12" xr:uid="{00000000-0005-0000-0000-00000E000000}"/>
  </cellStyles>
  <dxfs count="13">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ED Visits and ED Admits by Expected Payer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c:spPr>
            <c:extLst>
              <c:ext xmlns:c16="http://schemas.microsoft.com/office/drawing/2014/chart" uri="{C3380CC4-5D6E-409C-BE32-E72D297353CC}">
                <c16:uniqueId val="{00000001-15CD-4E8C-98E5-C15D645791B2}"/>
              </c:ext>
            </c:extLst>
          </c:dPt>
          <c:dPt>
            <c:idx val="1"/>
            <c:bubble3D val="0"/>
            <c:spPr>
              <a:solidFill>
                <a:schemeClr val="accent2"/>
              </a:solidFill>
              <a:ln>
                <a:noFill/>
              </a:ln>
              <a:effectLst/>
            </c:spPr>
            <c:extLst>
              <c:ext xmlns:c16="http://schemas.microsoft.com/office/drawing/2014/chart" uri="{C3380CC4-5D6E-409C-BE32-E72D297353CC}">
                <c16:uniqueId val="{00000003-15CD-4E8C-98E5-C15D645791B2}"/>
              </c:ext>
            </c:extLst>
          </c:dPt>
          <c:dPt>
            <c:idx val="2"/>
            <c:bubble3D val="0"/>
            <c:spPr>
              <a:solidFill>
                <a:schemeClr val="accent3"/>
              </a:solidFill>
              <a:ln>
                <a:noFill/>
              </a:ln>
              <a:effectLst/>
            </c:spPr>
            <c:extLst>
              <c:ext xmlns:c16="http://schemas.microsoft.com/office/drawing/2014/chart" uri="{C3380CC4-5D6E-409C-BE32-E72D297353CC}">
                <c16:uniqueId val="{00000005-15CD-4E8C-98E5-C15D645791B2}"/>
              </c:ext>
            </c:extLst>
          </c:dPt>
          <c:dPt>
            <c:idx val="3"/>
            <c:bubble3D val="0"/>
            <c:spPr>
              <a:solidFill>
                <a:schemeClr val="accent4"/>
              </a:solidFill>
              <a:ln>
                <a:noFill/>
              </a:ln>
              <a:effectLst/>
            </c:spPr>
            <c:extLst>
              <c:ext xmlns:c16="http://schemas.microsoft.com/office/drawing/2014/chart" uri="{C3380CC4-5D6E-409C-BE32-E72D297353CC}">
                <c16:uniqueId val="{00000007-15CD-4E8C-98E5-C15D645791B2}"/>
              </c:ext>
            </c:extLst>
          </c:dPt>
          <c:dPt>
            <c:idx val="4"/>
            <c:bubble3D val="0"/>
            <c:spPr>
              <a:solidFill>
                <a:schemeClr val="accent5"/>
              </a:solidFill>
              <a:ln>
                <a:noFill/>
              </a:ln>
              <a:effectLst/>
            </c:spPr>
            <c:extLst>
              <c:ext xmlns:c16="http://schemas.microsoft.com/office/drawing/2014/chart" uri="{C3380CC4-5D6E-409C-BE32-E72D297353CC}">
                <c16:uniqueId val="{00000009-15CD-4E8C-98E5-C15D645791B2}"/>
              </c:ext>
            </c:extLst>
          </c:dPt>
          <c:dPt>
            <c:idx val="5"/>
            <c:bubble3D val="0"/>
            <c:spPr>
              <a:solidFill>
                <a:schemeClr val="accent6"/>
              </a:solidFill>
              <a:ln>
                <a:noFill/>
              </a:ln>
              <a:effectLst/>
            </c:spPr>
            <c:extLst>
              <c:ext xmlns:c16="http://schemas.microsoft.com/office/drawing/2014/chart" uri="{C3380CC4-5D6E-409C-BE32-E72D297353CC}">
                <c16:uniqueId val="{0000000B-15CD-4E8C-98E5-C15D645791B2}"/>
              </c:ext>
            </c:extLst>
          </c:dPt>
          <c:dLbls>
            <c:dLbl>
              <c:idx val="0"/>
              <c:layout>
                <c:manualLayout>
                  <c:x val="1.9096128608923884E-2"/>
                  <c:y val="5.16159959171770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CD-4E8C-98E5-C15D645791B2}"/>
                </c:ext>
              </c:extLst>
            </c:dLbl>
            <c:dLbl>
              <c:idx val="5"/>
              <c:layout>
                <c:manualLayout>
                  <c:x val="7.6735126859142605E-2"/>
                  <c:y val="2.041229221347331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15CD-4E8C-98E5-C15D645791B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Profile!$A$193:$A$198</c:f>
              <c:strCache>
                <c:ptCount val="6"/>
                <c:pt idx="0">
                  <c:v>Medicare</c:v>
                </c:pt>
                <c:pt idx="1">
                  <c:v>Medi-Cal</c:v>
                </c:pt>
                <c:pt idx="2">
                  <c:v>Private Coverage</c:v>
                </c:pt>
                <c:pt idx="3">
                  <c:v>Self-Pay/Uninsured</c:v>
                </c:pt>
                <c:pt idx="4">
                  <c:v>Other</c:v>
                </c:pt>
                <c:pt idx="5">
                  <c:v>Blank/Invalid</c:v>
                </c:pt>
              </c:strCache>
            </c:strRef>
          </c:cat>
          <c:val>
            <c:numRef>
              <c:f>Profile!$B$193:$B$198</c:f>
              <c:numCache>
                <c:formatCode>#,##0</c:formatCode>
                <c:ptCount val="6"/>
                <c:pt idx="0">
                  <c:v>2837241</c:v>
                </c:pt>
                <c:pt idx="1">
                  <c:v>4747732</c:v>
                </c:pt>
                <c:pt idx="2">
                  <c:v>3150379</c:v>
                </c:pt>
                <c:pt idx="3">
                  <c:v>750351</c:v>
                </c:pt>
                <c:pt idx="4">
                  <c:v>386384</c:v>
                </c:pt>
                <c:pt idx="5">
                  <c:v>3627</c:v>
                </c:pt>
              </c:numCache>
            </c:numRef>
          </c:val>
          <c:extLst>
            <c:ext xmlns:c16="http://schemas.microsoft.com/office/drawing/2014/chart" uri="{C3380CC4-5D6E-409C-BE32-E72D297353CC}">
              <c16:uniqueId val="{0000000C-15CD-4E8C-98E5-C15D645791B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5</xdr:col>
      <xdr:colOff>381000</xdr:colOff>
      <xdr:row>0</xdr:row>
      <xdr:rowOff>0</xdr:rowOff>
    </xdr:from>
    <xdr:to>
      <xdr:col>8</xdr:col>
      <xdr:colOff>22860</xdr:colOff>
      <xdr:row>2</xdr:row>
      <xdr:rowOff>40005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52160" y="0"/>
          <a:ext cx="1524000" cy="830580"/>
        </a:xfrm>
        <a:prstGeom prst="rect">
          <a:avLst/>
        </a:prstGeom>
      </xdr:spPr>
    </xdr:pic>
    <xdr:clientData/>
  </xdr:twoCellAnchor>
  <xdr:twoCellAnchor>
    <xdr:from>
      <xdr:col>0</xdr:col>
      <xdr:colOff>967740</xdr:colOff>
      <xdr:row>34</xdr:row>
      <xdr:rowOff>144780</xdr:rowOff>
    </xdr:from>
    <xdr:to>
      <xdr:col>5</xdr:col>
      <xdr:colOff>251460</xdr:colOff>
      <xdr:row>49</xdr:row>
      <xdr:rowOff>144780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0</xdr:rowOff>
    </xdr:from>
    <xdr:to>
      <xdr:col>3</xdr:col>
      <xdr:colOff>274320</xdr:colOff>
      <xdr:row>4</xdr:row>
      <xdr:rowOff>0</xdr:rowOff>
    </xdr:to>
    <xdr:sp macro="" textlink="">
      <xdr:nvSpPr>
        <xdr:cNvPr id="2" name="Left Arrow 1">
          <a:extLst>
            <a:ext uri="{FF2B5EF4-FFF2-40B4-BE49-F238E27FC236}">
              <a16:creationId xmlns:a16="http://schemas.microsoft.com/office/drawing/2014/main" id="{00000000-0008-0000-0100-000002000000}"/>
            </a:ext>
          </a:extLst>
        </xdr:cNvPr>
        <xdr:cNvSpPr/>
      </xdr:nvSpPr>
      <xdr:spPr>
        <a:xfrm>
          <a:off x="7330440" y="548640"/>
          <a:ext cx="274320" cy="18288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IRC/HIRC%20Products/PivotTables/PDD/2016PDDPivot_rev201711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file"/>
      <sheetName val="Pivot"/>
      <sheetName val="Data"/>
      <sheetName val="INSTRUCTIONS &amp; FOOTNOTES"/>
    </sheetNames>
    <sheetDataSet>
      <sheetData sheetId="0"/>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nderson, Karen@OSHPD" refreshedDate="44372.323617361108" createdVersion="6" refreshedVersion="6" minRefreshableVersion="3" recordCount="320" xr:uid="{4E1AF132-C015-4F89-8EE0-F0257D2B5AB4}">
  <cacheSource type="worksheet">
    <worksheetSource ref="A1:GC321" sheet="Data"/>
  </cacheSource>
  <cacheFields count="185">
    <cacheField name="oshpd_id2" numFmtId="1">
      <sharedItems containsSemiMixedTypes="0" containsString="0" containsNumber="1" containsInteger="1" minValue="106010735" maxValue="106580996"/>
    </cacheField>
    <cacheField name="oshpd_id" numFmtId="49">
      <sharedItems count="320">
        <s v="010735"/>
        <s v="010739"/>
        <s v="010776"/>
        <s v="010846"/>
        <s v="010937"/>
        <s v="010967"/>
        <s v="010987"/>
        <s v="014050"/>
        <s v="014132"/>
        <s v="014233"/>
        <s v="014326"/>
        <s v="014337"/>
        <s v="034002"/>
        <s v="040802"/>
        <s v="040937"/>
        <s v="040962"/>
        <s v="050932"/>
        <s v="060870"/>
        <s v="070924"/>
        <s v="070934"/>
        <s v="070988"/>
        <s v="070990"/>
        <s v="071018"/>
        <s v="074017"/>
        <s v="074097"/>
        <s v="084001"/>
        <s v="090793"/>
        <s v="090933"/>
        <s v="100005"/>
        <s v="100697"/>
        <s v="100717"/>
        <s v="100797"/>
        <s v="100899"/>
        <s v="104062"/>
        <s v="110889"/>
        <s v="121002"/>
        <s v="121031"/>
        <s v="121051"/>
        <s v="121080"/>
        <s v="130699"/>
        <s v="130760"/>
        <s v="141273"/>
        <s v="141338"/>
        <s v="150706"/>
        <s v="150722"/>
        <s v="150736"/>
        <s v="150737"/>
        <s v="150761"/>
        <s v="150782"/>
        <s v="150788"/>
        <s v="154101"/>
        <s v="154168"/>
        <s v="164029"/>
        <s v="171049"/>
        <s v="171395"/>
        <s v="184008"/>
        <s v="190017"/>
        <s v="190034"/>
        <s v="190045"/>
        <s v="190053"/>
        <s v="190081"/>
        <s v="190110"/>
        <s v="190125"/>
        <s v="190148"/>
        <s v="190170"/>
        <s v="190197"/>
        <s v="190198"/>
        <s v="190200"/>
        <s v="190240"/>
        <s v="190243"/>
        <s v="190256"/>
        <s v="190280"/>
        <s v="190298"/>
        <s v="190315"/>
        <s v="190323"/>
        <s v="190352"/>
        <s v="190380"/>
        <s v="190382"/>
        <s v="190385"/>
        <s v="190392"/>
        <s v="190400"/>
        <s v="190413"/>
        <s v="190422"/>
        <s v="190429"/>
        <s v="190431"/>
        <s v="190432"/>
        <s v="190434"/>
        <s v="190470"/>
        <s v="190500"/>
        <s v="190517"/>
        <s v="190521"/>
        <s v="190522"/>
        <s v="190524"/>
        <s v="190525"/>
        <s v="190529"/>
        <s v="190534"/>
        <s v="190547"/>
        <s v="190555"/>
        <s v="190568"/>
        <s v="190570"/>
        <s v="190587"/>
        <s v="190630"/>
        <s v="190631"/>
        <s v="190636"/>
        <s v="190673"/>
        <s v="190680"/>
        <s v="190687"/>
        <s v="190696"/>
        <s v="190708"/>
        <s v="190754"/>
        <s v="190756"/>
        <s v="190758"/>
        <s v="190762"/>
        <s v="190766"/>
        <s v="190796"/>
        <s v="190812"/>
        <s v="190818"/>
        <s v="190859"/>
        <s v="190878"/>
        <s v="190883"/>
        <s v="190949"/>
        <s v="191227"/>
        <s v="191228"/>
        <s v="191230"/>
        <s v="191231"/>
        <s v="191306"/>
        <s v="191450"/>
        <s v="196035"/>
        <s v="196403"/>
        <s v="196405"/>
        <s v="201281"/>
        <s v="204019"/>
        <s v="210992"/>
        <s v="211006"/>
        <s v="214034"/>
        <s v="220733"/>
        <s v="231013"/>
        <s v="231396"/>
        <s v="234038"/>
        <s v="240924"/>
        <s v="240942"/>
        <s v="250955"/>
        <s v="250956"/>
        <s v="260011"/>
        <s v="270744"/>
        <s v="270777"/>
        <s v="270875"/>
        <s v="274043"/>
        <s v="281047"/>
        <s v="281078"/>
        <s v="291023"/>
        <s v="291053"/>
        <s v="300032"/>
        <s v="300225"/>
        <s v="301098"/>
        <s v="301140"/>
        <s v="301175"/>
        <s v="301188"/>
        <s v="301205"/>
        <s v="301209"/>
        <s v="301234"/>
        <s v="301248"/>
        <s v="301258"/>
        <s v="301262"/>
        <s v="301279"/>
        <s v="301283"/>
        <s v="301297"/>
        <s v="301317"/>
        <s v="301337"/>
        <s v="301340"/>
        <s v="301342"/>
        <s v="301357"/>
        <s v="301379"/>
        <s v="301566"/>
        <s v="304113"/>
        <s v="304409"/>
        <s v="304460"/>
        <s v="310791"/>
        <s v="311000"/>
        <s v="314024"/>
        <s v="320859"/>
        <s v="320986"/>
        <s v="321016"/>
        <s v="331152"/>
        <s v="331164"/>
        <s v="331168"/>
        <s v="331194"/>
        <s v="331216"/>
        <s v="331288"/>
        <s v="331293"/>
        <s v="331312"/>
        <s v="331326"/>
        <s v="334018"/>
        <s v="334025"/>
        <s v="334048"/>
        <s v="334068"/>
        <s v="334487"/>
        <s v="334564"/>
        <s v="334589"/>
        <s v="340913"/>
        <s v="340947"/>
        <s v="340950"/>
        <s v="340951"/>
        <s v="341006"/>
        <s v="341051"/>
        <s v="342344"/>
        <s v="344029"/>
        <s v="350784"/>
        <s v="361110"/>
        <s v="361144"/>
        <s v="361166"/>
        <s v="361223"/>
        <s v="361246"/>
        <s v="361266"/>
        <s v="361308"/>
        <s v="361318"/>
        <s v="361323"/>
        <s v="361339"/>
        <s v="361343"/>
        <s v="361370"/>
        <s v="361458"/>
        <s v="362041"/>
        <s v="364144"/>
        <s v="364231"/>
        <s v="364430"/>
        <s v="370652"/>
        <s v="370673"/>
        <s v="370689"/>
        <s v="370694"/>
        <s v="370714"/>
        <s v="370730"/>
        <s v="370744"/>
        <s v="370755"/>
        <s v="370759"/>
        <s v="370771"/>
        <s v="370780"/>
        <s v="370782"/>
        <s v="370875"/>
        <s v="370977"/>
        <s v="371394"/>
        <s v="380857"/>
        <s v="380933"/>
        <s v="380939"/>
        <s v="380960"/>
        <s v="380965"/>
        <s v="381154"/>
        <s v="382715"/>
        <s v="384176"/>
        <s v="384202"/>
        <s v="390846"/>
        <s v="390923"/>
        <s v="391010"/>
        <s v="391042"/>
        <s v="391056"/>
        <s v="392287"/>
        <s v="394009"/>
        <s v="400466"/>
        <s v="400480"/>
        <s v="400524"/>
        <s v="400548"/>
        <s v="410782"/>
        <s v="410806"/>
        <s v="410817"/>
        <s v="410828"/>
        <s v="410852"/>
        <s v="410891"/>
        <s v="414139"/>
        <s v="420483"/>
        <s v="420491"/>
        <s v="420493"/>
        <s v="420514"/>
        <s v="420522"/>
        <s v="430705"/>
        <s v="430763"/>
        <s v="430779"/>
        <s v="430837"/>
        <s v="430883"/>
        <s v="430905"/>
        <s v="431506"/>
        <s v="434138"/>
        <s v="434153"/>
        <s v="434218"/>
        <s v="440755"/>
        <s v="444013"/>
        <s v="450936"/>
        <s v="450940"/>
        <s v="450949"/>
        <s v="470871"/>
        <s v="474007"/>
        <s v="480989"/>
        <s v="481094"/>
        <s v="481357"/>
        <s v="484044"/>
        <s v="490964"/>
        <s v="491001"/>
        <s v="491064"/>
        <s v="491076"/>
        <s v="494019"/>
        <s v="494106"/>
        <s v="500852"/>
        <s v="500867"/>
        <s v="500939"/>
        <s v="500967"/>
        <s v="521041"/>
        <s v="531059"/>
        <s v="540734"/>
        <s v="540798"/>
        <s v="540816"/>
        <s v="554011"/>
        <s v="560203"/>
        <s v="560473"/>
        <s v="560481"/>
        <s v="560492"/>
        <s v="560501"/>
        <s v="560508"/>
        <s v="560525"/>
        <s v="560529"/>
        <s v="571086"/>
        <s v="574010"/>
        <s v="580996"/>
      </sharedItems>
    </cacheField>
    <cacheField name="FACILITY_NAME" numFmtId="49">
      <sharedItems count="320">
        <s v="ALAMEDA HOSPITAL"/>
        <s v="ALTA BATES SUMMIT MEDICAL CENTER-ALTA BATES CAMPUS"/>
        <s v="UCSF BENIOFF CHILDREN'S HOSPITAL OAKLAND"/>
        <s v="HIGHLAND HOSPITAL"/>
        <s v="ALTA BATES SUMMIT MEDICAL CENTER"/>
        <s v="ST. ROSE HOSPITAL"/>
        <s v="WASHINGTON HOSPITAL - FREMONT"/>
        <s v="STANFORD HEALTH CARE - VALLEYCARE"/>
        <s v="KAISER FOUNDATION HOSPITAL - FREMONT"/>
        <s v="EDEN MEDICAL CENTER"/>
        <s v="KAISER FOUNDATION HOSPITAL - OAKLAND/RICHMOND"/>
        <s v="KAISER FOUNDATION HOSPITAL - SAN LEANDRO"/>
        <s v="SUTTER AMADOR HOSPITAL"/>
        <s v="ORCHARD HOSPITAL"/>
        <s v="OROVILLE HOSPITAL"/>
        <s v="ENLOE MEDICAL CENTER- ESPLANADE"/>
        <s v="MARK TWAIN MEDICAL CENTER"/>
        <s v="COLUSA MEDICAL CENTER"/>
        <s v="CONTRA COSTA REGIONAL MEDICAL CENTER"/>
        <s v="SUTTER DELTA MEDICAL CENTER"/>
        <s v="JOHN MUIR MEDICAL CENTER-WALNUT CREEK CAMPUS"/>
        <s v="KAISER FOUNDATION HOSPITAL - WALNUT CREEK"/>
        <s v="JOHN MUIR MEDICAL CENTER-CONCORD CAMPUS"/>
        <s v="SAN RAMON REGIONAL MEDICAL CENTER"/>
        <s v="KAISER FOUNDATION HOSPITAL - ANTIOCH"/>
        <s v="SUTTER COAST HOSPITAL"/>
        <s v="BARTON MEMORIAL HOSPITAL"/>
        <s v="MARSHALL MEDICAL CENTER"/>
        <s v="CLOVIS COMMUNITY MEDICAL CENTER"/>
        <s v="COALINGA REGIONAL MEDICAL CENTER"/>
        <s v="COMMUNITY REGIONAL MEDICAL CENTER-FRESNO"/>
        <s v="ADVENTIST HEALTH REEDLEY"/>
        <s v="ST. AGNES MEDICAL CENTER"/>
        <s v="KAISER FOUNDATION HOSPITAL - FRESNO"/>
        <s v="GLENN MEDICAL CENTER"/>
        <s v="MAD RIVER COMMUNITY HOSPITAL"/>
        <s v="JEROLD PHELPS COMMUNITY HOSPITAL"/>
        <s v="PROVIDENCE REDWOOD MEMORIAL HOSPITAL"/>
        <s v="PROVIDENCE ST. JOSEPH HOSPITAL - EUREKA"/>
        <s v="EL CENTRO REGIONAL MEDICAL CENTER"/>
        <s v="PIONEERS MEMORIAL HEALTHCARE DISTRICT"/>
        <s v="NORTHERN INYO HOSPITAL"/>
        <s v="SOUTHERN INYO HOSPITAL"/>
        <s v="ADVENTIST HEALTH DELANO"/>
        <s v="BAKERSFIELD MEMORIAL HOSPITAL"/>
        <s v="KERN MEDICAL CENTER"/>
        <s v="KERN VALLEY HEALTHCARE DISTRICT"/>
        <s v="MERCY HOSPITAL - BAKERSFIELD"/>
        <s v="RIDGECREST REGIONAL HOSPITAL"/>
        <s v="ADVENTIST HEALTH BAKERSFIELD"/>
        <s v="BAKERSFIELD HEART HOSPITAL"/>
        <s v="ADVENTIST HEALTH TEHACHAPI VALLEY"/>
        <s v="ADVENTIST HEALTH HANFORD"/>
        <s v="ADVENTIST HEALTH CLEARLAKE"/>
        <s v="SUTTER LAKESIDE HOSPITAL"/>
        <s v="BANNER LASSEN MEDICAL CENTER"/>
        <s v="ALHAMBRA HOSPITAL MEDICAL CENTER"/>
        <s v="ANTELOPE VALLEY HOSPITAL"/>
        <s v="CATALINA ISLAND MEDICAL CENTER"/>
        <s v="ST. MARY MEDICAL CENTER - LONG BEACH"/>
        <s v="BEVERLY HOSPITAL"/>
        <s v="SOUTHERN CALIFORNIA HOSPITAL AT CULVER CITY"/>
        <s v="CALIFORNIA HOSPITAL MEDICAL CENTER - LOS ANGELES"/>
        <s v="CENTINELA HOSPITAL MEDICAL CENTER"/>
        <s v="CHILDREN'S HOSPITAL OF LOS ANGELES"/>
        <s v="COMMUNITY HOSPITAL OF HUNTINGTON PARK"/>
        <s v="LOS ANGELES COMMUNITY HOSPITAL"/>
        <s v="SAN GABRIEL VALLEY MEDICAL CENTER"/>
        <s v="LAKEWOOD REGIONAL MEDICAL CENTER"/>
        <s v="PIH HEALTH HOSPITAL - DOWNEY"/>
        <s v="EAST LOS ANGELES DOCTORS HOSPITAL"/>
        <s v="ENCINO HOSPITAL MEDICAL CENTER"/>
        <s v="EMANATE HEALTH FOOTHILL PRESBYTERIAN HOSPITAL"/>
        <s v="GARFIELD MEDICAL CENTER"/>
        <s v="ADVENTIST HEALTH GLENDALE"/>
        <s v="GREATER EL MONTE COMMUNITY HOSPITAL"/>
        <s v="SOUTHERN CALIFORNIA HOSPITAL AT HOLLYWOOD"/>
        <s v="HOLLYWOOD PRESBYTERIAN MEDICAL CENTER"/>
        <s v="PROVIDENCE HOLY CROSS MEDICAL CENTER"/>
        <s v="GOOD SAMARITAN HOSPITAL-LOS ANGELES"/>
        <s v="HUNTINGTON MEMORIAL HOSPITAL"/>
        <s v="EMANATE HEALTH INTER-COMMUNITY HOSPITAL"/>
        <s v="TORRANCE MEMORIAL MEDICAL CENTER"/>
        <s v="KAISER FOUNDATION HOSPITAL - LOS ANGELES"/>
        <s v="KAISER FOUNDATION HOSPITAL - SOUTH BAY"/>
        <s v="KAISER FOUNDATION HOSPITAL - PANORAMA CITY"/>
        <s v="KAISER FOUNDATION HOSPITAL - WEST LA"/>
        <s v="PROVIDENCE LITTLE COMPANY OF MARY MEDICAL CENTER TORRANCE"/>
        <s v="CEDARS-SINAI MARINA DEL REY HOSPITAL"/>
        <s v="PROVIDENCE CEDARS-SINAI TARZANA MEDICAL CENTER"/>
        <s v="MEMORIAL HOSPITAL OF GARDENA"/>
        <s v="GLENDALE MEMORIAL HOSPITAL AND HEALTH CENTER"/>
        <s v="MISSION COMMUNITY HOSPITAL - PANORAMA CAMPUS"/>
        <s v="MEMORIALCARE LONG BEACH MEDICAL CENTER"/>
        <s v="METHODIST HOSPITAL OF SOUTHERN CALIFORNIA"/>
        <s v="OLYMPIA MEDICAL CENTER"/>
        <s v="MONTEREY PARK HOSPITAL"/>
        <s v="CEDARS-SINAI MEDICAL CENTER"/>
        <s v="NORTHRIDGE HOSPITAL MEDICAL CENTER"/>
        <s v="NORWALK COMMUNITY HOSPITAL"/>
        <s v="COLLEGE MEDICAL CENTER"/>
        <s v="POMONA VALLEY HOSPITAL MEDICAL CENTER"/>
        <s v="PIH HEALTH HOSPITAL - WHITTIER"/>
        <s v="EMANATE HEALTH QUEEN OF THE VALLEY HOSPITAL"/>
        <s v="SAN DIMAS COMMUNITY HOSPITAL"/>
        <s v="PROVIDENCE LITTLE COMPANY OF MARY MC - SAN PEDRO"/>
        <s v="SANTA MONICA - UCLA MEDICAL CENTER AND ORTHOPAEDIC HOSPITAL"/>
        <s v="PACIFICA HOSPITAL OF THE VALLEY"/>
        <s v="SHERMAN OAKS HOSPITAL"/>
        <s v="ST. FRANCIS MEDICAL CENTER"/>
        <s v="PROVIDENCE SAINT JOHN'S HEALTH CENTER"/>
        <s v="PROVIDENCE SAINT JOSEPH MEDICAL CENTER"/>
        <s v="ST. VINCENT MEDICAL CENTER"/>
        <s v="COAST PLAZA HOSPITAL"/>
        <s v="RONALD REAGAN UCLA MEDICAL CENTER"/>
        <s v="VALLEY PRESBYTERIAN HOSPITAL"/>
        <s v="USC VERDUGO HILLS HOSPITAL"/>
        <s v="WEST HILLS HOSPITAL AND MEDICAL CENTER"/>
        <s v="ADVENTIST HEALTH WHITE MEMORIAL"/>
        <s v="WHITTIER HOSPITAL MEDICAL CENTER"/>
        <s v="HENRY MAYO NEWHALL HOSPITAL"/>
        <s v="LAC/HARBOR-UCLA MEDICAL CENTER"/>
        <s v="LAC+USC MEDICAL CENTER"/>
        <s v="MARTIN LUTHER KING, JR. COMMUNITY HOSPITAL"/>
        <s v="LOS ANGELES COUNTY OLIVE VIEW-UCLA MEDICAL CENTER"/>
        <s v="LAC/RANCHO LOS AMIGOS NATIONAL REHAB CENTER"/>
        <s v="KAISER FOUNDATION HOSPITAL - WOODLAND HILLS"/>
        <s v="KAISER FOUNDATION HOSPITAL - BALDWIN PARK"/>
        <s v="KAISER FOUNDATION HOSPITAL - DOWNEY"/>
        <s v="PALMDALE REGIONAL MEDICAL CENTER"/>
        <s v="MADERA COMMUNITY HOSPITAL"/>
        <s v="VALLEY CHILDREN'S HOSPITAL"/>
        <s v="KAISER FOUNDATION HOSPITAL - SAN RAFAEL"/>
        <s v="MARINHEALTH MEDICAL CENTER"/>
        <s v="NOVATO COMMUNITY HOSPITAL"/>
        <s v="JOHN C FREMONT HEALTHCARE DISTRICT"/>
        <s v="ADVENTIST HEALTH MENDOCINO COAST"/>
        <s v="ADVENTIST HEALTH UKIAH VALLEY"/>
        <s v="ADVENTIST HEALTH HOWARD MEMORIAL"/>
        <s v="MEMORIAL HOSPITAL LOS BANOS"/>
        <s v="MERCY MEDICAL CENTER - MERCED"/>
        <s v="SURPRISE VALLEY COMMUNITY HOSPITAL"/>
        <s v="MODOC MEDICAL CENTER"/>
        <s v="MAMMOTH HOSPITAL"/>
        <s v="COMMUNITY HOSPITAL OF THE MONTEREY PENINSULA"/>
        <s v="GEORGE L. MEE MEMORIAL HOSPITAL"/>
        <s v="SALINAS VALLEY MEMORIAL HOSPITAL"/>
        <s v="NATIVIDAD MEDICAL CENTER"/>
        <s v="PROVIDENCE QUEEN OF THE VALLEY MEDICAL CENTER"/>
        <s v="ADVENTIST HEALTH ST. HELENA"/>
        <s v="SIERRA NEVADA MEMORIAL HOSPITAL"/>
        <s v="TAHOE FOREST HOSPITAL"/>
        <s v="CHILDREN'S HOSPITAL OF ORANGE COUNTY"/>
        <s v="MEMORIALCARE ORANGE COAST MEDICAL CENTER"/>
        <s v="AHMC ANAHEIM REGIONAL MEDICAL CENTER"/>
        <s v="CHAPMAN GLOBAL MEDICAL CENTER"/>
        <s v="FOUNTAIN VALLEY REGIONAL HOSPITAL &amp; MEDICAL CENTER - EUCLID"/>
        <s v="ANAHEIM GLOBAL MEDICAL CENTER"/>
        <s v="HOAG MEMORIAL HOSPITAL PRESBYTERIAN"/>
        <s v="HUNTINGTON BEACH HOSPITAL"/>
        <s v="LA PALMA INTERCOMMUNITY HOSPITAL"/>
        <s v="LOS ALAMITOS MEDICAL CENTER"/>
        <s v="SOUTH COAST GLOBAL MEDICAL CENTER"/>
        <s v="PROVIDENCE MISSION HOSPITAL"/>
        <s v="UNIVERSITY OF CALIFORNIA IRVINE MEDICAL CENTER"/>
        <s v="GARDEN GROVE HOSPITAL AND MEDICAL CENTER"/>
        <s v="PLACENTIA LINDA HOSPITAL"/>
        <s v="MEMORIALCARE SADDLEBACK MEDICAL CENTER"/>
        <s v="PROVIDENCE MISSION HOSPITAL - LAGUNA BEACH"/>
        <s v="PROVIDENCE ST. JOSEPH HOSPITAL"/>
        <s v="PROVIDENCE ST. JUDE MEDICAL CENTER"/>
        <s v="FOOTHILL REGIONAL MEDICAL CENTER"/>
        <s v="WEST ANAHEIM MEDICAL CENTER"/>
        <s v="ORANGE COUNTY GLOBAL MEDICAL CENTER"/>
        <s v="CHILDREN'S HOSPITAL AT MISSION"/>
        <s v="KAISER FOUNDATION HOSPITAL - ORANGE COUNTY - ANAHEIM"/>
        <s v="HOAG ORTHOPEDIC INSTITUTE"/>
        <s v="SUTTER AUBURN FAITH HOSPITAL"/>
        <s v="SUTTER ROSEVILLE MEDICAL CENTER"/>
        <s v="KAISER FOUNDATION HOSPITAL - ROSEVILLE"/>
        <s v="EASTERN PLUMAS HOSPITAL-PORTOLA CAMPUS"/>
        <s v="PLUMAS DISTRICT HOSPITAL"/>
        <s v="SENECA DISTRICT HOSPITAL"/>
        <s v="CORONA REGIONAL MEDICAL CENTER-MAIN"/>
        <s v="DESERT REGIONAL MEDICAL CENTER"/>
        <s v="EISENHOWER MEDICAL CENTER"/>
        <s v="HEMET GLOBAL MEDICAL CENTER"/>
        <s v="JOHN F. KENNEDY MEMORIAL HOSPITAL"/>
        <s v="PALO VERDE HOSPITAL"/>
        <s v="DOCTORS HOSPITAL OF RIVERSIDE"/>
        <s v="RIVERSIDE COMMUNITY HOSPITAL"/>
        <s v="SAN GORGONIO MEMORIAL HOSPITAL"/>
        <s v="MENIFEE GLOBAL MEDICAL CENTER"/>
        <s v="KAISER FOUNDATION HOSPITAL - RIVERSIDE"/>
        <s v="KAISER FOUNDATION HOSPITAL - MORENO VALLEY"/>
        <s v="SOUTHWEST HEALTHCARE SYSTEM-MURRIETA"/>
        <s v="RIVERSIDE UNIVERSITY HEALTH SYSTEM - MEDICAL CENTER"/>
        <s v="TEMECULA VALLEY HOSPITAL"/>
        <s v="LOMA LINDA UNIVERSITY MEDICAL CENTER-MURRIETA"/>
        <s v="KAISER FOUNDATION HOSPITAL - SACRAMENTO"/>
        <s v="MERCY GENERAL HOSPITAL"/>
        <s v="MERCY SAN JUAN MEDICAL CENTER"/>
        <s v="METHODIST HOSPITAL OF SACRAMENTO"/>
        <s v="UNIVERSITY OF CALIFORNIA DAVIS MEDICAL CENTER"/>
        <s v="SUTTER MEDICAL CENTER, SACRAMENTO"/>
        <s v="KAISER FOUNDATION HOSPITAL - SOUTH SACRAMENTO"/>
        <s v="MERCY HOSPITAL OF FOLSOM"/>
        <s v="HAZEL HAWKINS MEMORIAL HOSPITAL"/>
        <s v="BEAR VALLEY COMMUNITY HOSPITAL"/>
        <s v="CHINO VALLEY MEDICAL CENTER"/>
        <s v="MONTCLAIR HOSPITAL MEDICAL CENTER"/>
        <s v="KAISER FOUNDATION HOSPITAL - FONTANA"/>
        <s v="LOMA LINDA UNIVERSITY MEDICAL CENTER"/>
        <s v="MOUNTAINS COMMUNITY HOSPITAL"/>
        <s v="REDLANDS COMMUNITY HOSPITAL"/>
        <s v="SAN ANTONIO REGIONAL HOSPITAL"/>
        <s v="COMMUNITY HOSPITAL OF SAN BERNARDINO"/>
        <s v="ST. BERNARDINE MEDICAL CENTER"/>
        <s v="ST. MARY MEDICAL CENTER - APPLE VALLEY"/>
        <s v="VICTOR VALLEY GLOBAL MEDICAL CENTER"/>
        <s v="COLORADO RIVER MEDICAL CENTER"/>
        <s v="HI-DESERT MEDICAL CENTER"/>
        <s v="DESERT VALLEY HOSPITAL"/>
        <s v="ARROWHEAD REGIONAL MEDICAL CENTER"/>
        <s v="BARSTOW COMMUNITY HOSPITAL"/>
        <s v="ALVARADO HOSPITAL MEDICAL CENTER"/>
        <s v="RADY CHILDREN'S HOSPITAL - SAN DIEGO"/>
        <s v="SHARP CORONADO HOSPITAL AND HEALTHCARE CENTER"/>
        <s v="SHARP MEMORIAL HOSPITAL"/>
        <s v="GROSSMONT HOSPITAL"/>
        <s v="KAISER FOUNDATION HOSPITAL - SAN DIEGO - ZION"/>
        <s v="SCRIPPS MERCY HOSPITAL"/>
        <s v="PALOMAR HEALTH DOWNTOWN CAMPUS"/>
        <s v="PARADISE VALLEY HOSPITAL"/>
        <s v="SCRIPPS MEMORIAL HOSPITAL - LA JOLLA"/>
        <s v="TRI-CITY MEDICAL CENTER"/>
        <s v="UC SAN DIEGO HEALTH HILLCREST - HILLCREST MEDICAL CENTER"/>
        <s v="SHARP CHULA VISTA MEDICAL CENTER"/>
        <s v="PALOMAR MEDICAL CENTER POWAY"/>
        <s v="SCRIPPS MEMORIAL HOSPITAL - ENCINITAS"/>
        <s v="KAISER FOUNDATION HOSPITAL - SAN FRANCISCO"/>
        <s v="CALIFORNIA PACIFIC MEDICAL CENTER - DAVIES CAMPUS HOSPITAL"/>
        <s v="PRISCILLA CHAN &amp; MARK ZUCKERBERG SAN FRANCISCO GENERAL HOSPITAL &amp; TRAUMA CENTER"/>
        <s v="ST. FRANCIS MEMORIAL HOSPITAL"/>
        <s v="ST. MARY'S MEDICAL CENTER"/>
        <s v="UCSF MEDICAL CENTER"/>
        <s v="CHINESE HOSPITAL"/>
        <s v="CALIFORNIA PACIFIC MEDICAL CENTER - VAN NESS CAMPUS"/>
        <s v="CALIFORNIA PACIFIC MEDICAL CENTER - MISSION BERNAL CAMPUS"/>
        <s v="DAMERON HOSPITAL"/>
        <s v="ADVENTIST HEALTH LODI MEMORIAL"/>
        <s v="SAN JOAQUIN GENERAL HOSPITAL"/>
        <s v="ST. JOSEPH'S MEDICAL CENTER OF STOCKTON"/>
        <s v="SUTTER TRACY COMMUNITY HOSPITAL"/>
        <s v="DOCTORS HOSPITAL OF MANTECA"/>
        <s v="KAISER FOUNDATION HOSPITAL - MANTECA"/>
        <s v="MARIAN REGIONAL MEDICAL CENTER, ARROYO GRANDE"/>
        <s v="FRENCH HOSPITAL MEDICAL CENTER"/>
        <s v="SIERRA VISTA REGIONAL MEDICAL CENTER"/>
        <s v="TENET HEALTH CENTRAL COAST TWIN CITIES COMMUNITY HOSPITAL"/>
        <s v="SAN MATEO MEDICAL CENTER"/>
        <s v="KAISER FOUNDATION HOSPITAL - SOUTH SAN FRANCISCO"/>
        <s v="AHMC SETON MEDICAL CENTER"/>
        <s v="AHMC SETON MEDICAL CENTER COASTSIDE"/>
        <s v="MILLS-PENINSULA MEDICAL CENTER"/>
        <s v="SEQUOIA HOSPITAL"/>
        <s v="KAISER FOUNDATION HOSPITAL - REDWOOD CITY"/>
        <s v="GOLETA VALLEY COTTAGE HOSPITAL"/>
        <s v="LOMPOC VALLEY MEDICAL CENTER"/>
        <s v="MARIAN REGIONAL MEDICAL CENTER"/>
        <s v="SANTA BARBARA COTTAGE HOSPITAL"/>
        <s v="SANTA YNEZ VALLEY COTTAGE HOSPITAL"/>
        <s v="REGIONAL MEDICAL CENTER OF SAN JOSE"/>
        <s v="EL CAMINO HEALTH"/>
        <s v="GOOD SAMARITAN HOSPITAL-SAN JOSE"/>
        <s v="O'CONNOR HOSPITAL"/>
        <s v="SANTA CLARA VALLEY MEDICAL CENTER"/>
        <s v="STANFORD HEALTH CARE"/>
        <s v="KAISER FOUNDATION HOSPITAL - SAN JOSE"/>
        <s v="ST. LOUISE REGIONAL HOSPITAL"/>
        <s v="KAISER FOUNDATION HOSPITAL - SANTA CLARA"/>
        <s v="KAISER PERMANENTE P.H.F - SANTA CLARA"/>
        <s v="DOMINICAN HOSPITAL"/>
        <s v="WATSONVILLE COMMUNITY HOSPITAL"/>
        <s v="MAYERS MEMORIAL HOSPITAL"/>
        <s v="SHASTA REGIONAL MEDICAL CENTER"/>
        <s v="MERCY MEDICAL CENTER - REDDING"/>
        <s v="MERCY MEDICAL CENTER MT. SHASTA"/>
        <s v="FAIRCHILD MEDICAL CENTER"/>
        <s v="KAISER FOUNDATION HOSPITAL &amp; REHAB CENTER - VALLEJO"/>
        <s v="SUTTER SOLANO MEDICAL CENTER"/>
        <s v="NORTHBAY MEDICAL CENTER"/>
        <s v="KAISER FOUNDATION HOSPITAL - VACAVILLE"/>
        <s v="HEALDSBURG HOSPITAL"/>
        <s v="PETALUMA VALLEY HOSPITAL"/>
        <s v="PROVIDENCE SANTA ROSA MEMORIAL HOSPITAL-MONTGOMERY"/>
        <s v="SONOMA VALLEY HOSPITAL"/>
        <s v="KAISER FOUNDATION HOSPITAL - SANTA ROSA"/>
        <s v="SUTTER SANTA ROSA REGIONAL HOSPITAL"/>
        <s v="DOCTORS MEDICAL CENTER"/>
        <s v="EMANUEL MEDICAL CENTER"/>
        <s v="MEMORIAL MEDICAL CENTER - MODESTO"/>
        <s v="OAK VALLEY HOSPITAL DISTRICT"/>
        <s v="ST. ELIZABETH COMMUNITY HOSPITAL"/>
        <s v="TRINITY HOSPITAL"/>
        <s v="KAWEAH HEALTH MEDICAL CENTER"/>
        <s v="SIERRA VIEW MEDICAL CENTER"/>
        <s v="ADVENTIST HEALTH TULARE"/>
        <s v="ADVENTIST HEALTH SONORA - GREENLEY"/>
        <s v="AURORA VISTA DEL MAR HOSPITAL"/>
        <s v="COMMUNITY MEMORIAL HOSPITAL-SAN BUENAVENTURA"/>
        <s v="VENTURA COUNTY MEDICAL CENTER"/>
        <s v="LOS ROBLES HOSPITAL &amp; MEDICAL CENTER"/>
        <s v="OJAI VALLEY COMMUNITY HOSPITAL"/>
        <s v="ST. JOHN'S PLEASANT VALLEY HOSPITAL"/>
        <s v="ADVENTIST HEALTH SIMI VALLEY"/>
        <s v="ST. JOHN'S REGIONAL MEDICAL CENTER"/>
        <s v="WOODLAND MEMORIAL HOSPITAL"/>
        <s v="SUTTER DAVIS HOSPITAL"/>
        <s v="ADVENTIST HEALTH AND RIDEOUT"/>
      </sharedItems>
    </cacheField>
    <cacheField name="LICENSE_CATEGORY_DESC" numFmtId="49">
      <sharedItems/>
    </cacheField>
    <cacheField name="COUNTY_NAME" numFmtId="49">
      <sharedItems count="55">
        <s v="Alameda"/>
        <s v="Amador"/>
        <s v="Butte"/>
        <s v="Calaveras"/>
        <s v="Colusa"/>
        <s v="Contra Costa"/>
        <s v="Del Norte"/>
        <s v="El Dorado"/>
        <s v="Fresno"/>
        <s v="Glenn"/>
        <s v="Humboldt"/>
        <s v="Imperial"/>
        <s v="Inyo"/>
        <s v="Kern"/>
        <s v="Kings"/>
        <s v="Lake"/>
        <s v="Lassen"/>
        <s v="Los Angeles"/>
        <s v="Madera"/>
        <s v="Marin"/>
        <s v="Mariposa"/>
        <s v="Mendocino"/>
        <s v="Merced"/>
        <s v="Modoc"/>
        <s v="Mono"/>
        <s v="Monterey"/>
        <s v="Napa"/>
        <s v="Nevada"/>
        <s v="Orange"/>
        <s v="Placer"/>
        <s v="Plumas"/>
        <s v="Riverside"/>
        <s v="Sacramento"/>
        <s v="San Benito"/>
        <s v="San Bernardino"/>
        <s v="San Diego"/>
        <s v="San Francisco"/>
        <s v="San Joaquin"/>
        <s v="San Luis Obispo"/>
        <s v="San Mateo"/>
        <s v="Santa Barbara"/>
        <s v="Santa Clara"/>
        <s v="Santa Cruz"/>
        <s v="Shasta"/>
        <s v="Siskiyou"/>
        <s v="Solano"/>
        <s v="Sonoma"/>
        <s v="Stanislaus"/>
        <s v="Tehama"/>
        <s v="Trinity"/>
        <s v="Tulare"/>
        <s v="Tuolumne"/>
        <s v="Ventura"/>
        <s v="Yolo"/>
        <s v="Yuba"/>
      </sharedItems>
    </cacheField>
    <cacheField name="DBA_ADDRESS1" numFmtId="49">
      <sharedItems/>
    </cacheField>
    <cacheField name="DBA_CITY" numFmtId="49">
      <sharedItems/>
    </cacheField>
    <cacheField name="DBA_ZIP_CODE" numFmtId="49">
      <sharedItems/>
    </cacheField>
    <cacheField name="CONTROL_TYPE_DESC" numFmtId="49">
      <sharedItems count="7">
        <s v="City or County"/>
        <s v="Non-profit Corporation (incl. Church-related)"/>
        <s v="District"/>
        <s v="Investor - Limited Liability Company"/>
        <s v="Investor - Corporation"/>
        <s v="Investor - Individual"/>
        <s v="University of California"/>
      </sharedItems>
    </cacheField>
    <cacheField name="TRAUMA_CENTER_DESC" numFmtId="49">
      <sharedItems containsBlank="1"/>
    </cacheField>
    <cacheField name="ER_SERVICE_LEVEL_DESC" numFmtId="49">
      <sharedItems containsBlank="1"/>
    </cacheField>
    <cacheField name="RURAL_HOSPITAL_DESC" numFmtId="49">
      <sharedItems containsBlank="1" count="2">
        <m/>
        <s v="SMALL/RURAL"/>
      </sharedItems>
    </cacheField>
    <cacheField name="TEACHING_HOSPITAL_DESC" numFmtId="49">
      <sharedItems containsBlank="1" count="2">
        <m/>
        <s v="Teaching"/>
      </sharedItems>
    </cacheField>
    <cacheField name="LICENSED_BED_SIZE" numFmtId="49">
      <sharedItems/>
    </cacheField>
    <cacheField name="SENATE_DISTRICT_DESC" numFmtId="49">
      <sharedItems/>
    </cacheField>
    <cacheField name="ASSEMBLY_DISTRICT_DESC" numFmtId="49">
      <sharedItems/>
    </cacheField>
    <cacheField name="MSSA_NAME" numFmtId="49">
      <sharedItems/>
    </cacheField>
    <cacheField name="MSSA_DESIGNATION" numFmtId="49">
      <sharedItems/>
    </cacheField>
    <cacheField name="Sex_Female" numFmtId="0">
      <sharedItems containsString="0" containsBlank="1" containsNumber="1" containsInteger="1" minValue="177" maxValue="67621"/>
    </cacheField>
    <cacheField name="Sex_Male" numFmtId="0">
      <sharedItems containsString="0" containsBlank="1" containsNumber="1" containsInteger="1" minValue="153" maxValue="55212"/>
    </cacheField>
    <cacheField name="Sex_Unk" numFmtId="0">
      <sharedItems containsString="0" containsBlank="1" containsNumber="1" containsInteger="1" minValue="1" maxValue="46"/>
    </cacheField>
    <cacheField name="Age_01_09" numFmtId="0">
      <sharedItems containsString="0" containsBlank="1" containsNumber="1" containsInteger="1" minValue="4" maxValue="35914"/>
    </cacheField>
    <cacheField name="Age_10_19" numFmtId="0">
      <sharedItems containsString="0" containsBlank="1" containsNumber="1" containsInteger="1" minValue="14" maxValue="19115"/>
    </cacheField>
    <cacheField name="Age_20_29" numFmtId="0">
      <sharedItems containsString="0" containsBlank="1" containsNumber="1" containsInteger="1" minValue="1" maxValue="20060"/>
    </cacheField>
    <cacheField name="Age_30_39" numFmtId="0">
      <sharedItems containsString="0" containsBlank="1" containsNumber="1" containsInteger="1" minValue="29" maxValue="18884"/>
    </cacheField>
    <cacheField name="Age_40_49" numFmtId="0">
      <sharedItems containsString="0" containsBlank="1" containsNumber="1" containsInteger="1" minValue="1" maxValue="17495"/>
    </cacheField>
    <cacheField name="Age_50_59" numFmtId="0">
      <sharedItems containsString="0" containsBlank="1" containsNumber="1" containsInteger="1" minValue="28" maxValue="17416"/>
    </cacheField>
    <cacheField name="Age_60_69" numFmtId="0">
      <sharedItems containsString="0" containsBlank="1" containsNumber="1" containsInteger="1" minValue="10" maxValue="14408"/>
    </cacheField>
    <cacheField name="Age_70_79" numFmtId="0">
      <sharedItems containsString="0" containsBlank="1" containsNumber="1" containsInteger="1" minValue="2" maxValue="11376"/>
    </cacheField>
    <cacheField name="Age_80_" numFmtId="0">
      <sharedItems containsString="0" containsBlank="1" containsNumber="1" containsInteger="1" minValue="3" maxValue="10805"/>
    </cacheField>
    <cacheField name="Age_Under_1" numFmtId="0">
      <sharedItems containsString="0" containsBlank="1" containsNumber="1" containsInteger="1" minValue="3" maxValue="10406"/>
    </cacheField>
    <cacheField name="Age_Unknown" numFmtId="0">
      <sharedItems containsString="0" containsBlank="1" containsNumber="1" containsInteger="1" minValue="1" maxValue="66"/>
    </cacheField>
    <cacheField name="racegrp_aman" numFmtId="0">
      <sharedItems containsString="0" containsBlank="1" containsNumber="1" containsInteger="1" minValue="1" maxValue="1557"/>
    </cacheField>
    <cacheField name="racegrp_asian" numFmtId="0">
      <sharedItems containsString="0" containsBlank="1" containsNumber="1" containsInteger="1" minValue="2" maxValue="15579"/>
    </cacheField>
    <cacheField name="racegrp_black" numFmtId="0">
      <sharedItems containsString="0" containsBlank="1" containsNumber="1" containsInteger="1" minValue="1" maxValue="31382"/>
    </cacheField>
    <cacheField name="racegrp_multirace" numFmtId="0">
      <sharedItems containsString="0" containsBlank="1" containsNumber="1" containsInteger="1" minValue="1" maxValue="12435"/>
    </cacheField>
    <cacheField name="racegrp_nhpi" numFmtId="0">
      <sharedItems containsString="0" containsBlank="1" containsNumber="1" containsInteger="1" minValue="1" maxValue="2399"/>
    </cacheField>
    <cacheField name="racegrp_other" numFmtId="0">
      <sharedItems containsString="0" containsBlank="1" containsNumber="1" containsInteger="1" minValue="1" maxValue="70643"/>
    </cacheField>
    <cacheField name="racegrp_unknown" numFmtId="0">
      <sharedItems containsString="0" containsBlank="1" containsNumber="1" containsInteger="1" minValue="1" maxValue="11900"/>
    </cacheField>
    <cacheField name="racegrp_white" numFmtId="0">
      <sharedItems containsString="0" containsBlank="1" containsNumber="1" containsInteger="1" minValue="277" maxValue="73866"/>
    </cacheField>
    <cacheField name="racegrp_inv_blank" numFmtId="0">
      <sharedItems containsString="0" containsBlank="1" containsNumber="1" containsInteger="1" minValue="1" maxValue="243"/>
    </cacheField>
    <cacheField name="eth_Hispanic" numFmtId="0">
      <sharedItems containsString="0" containsBlank="1" containsNumber="1" containsInteger="1" minValue="23" maxValue="63539"/>
    </cacheField>
    <cacheField name="eth_NonHispanic" numFmtId="0">
      <sharedItems containsString="0" containsBlank="1" containsNumber="1" containsInteger="1" minValue="192" maxValue="80098"/>
    </cacheField>
    <cacheField name="eth_Unknown" numFmtId="0">
      <sharedItems containsString="0" containsBlank="1" containsNumber="1" containsInteger="1" minValue="1" maxValue="4621"/>
    </cacheField>
    <cacheField name="eth_Blank_Invalid" numFmtId="0">
      <sharedItems containsString="0" containsBlank="1" containsNumber="1" containsInteger="1" minValue="1" maxValue="259"/>
    </cacheField>
    <cacheField name="disp_Acute_Care" numFmtId="0">
      <sharedItems containsString="0" containsBlank="1" containsNumber="1" containsInteger="1" minValue="2" maxValue="2968"/>
    </cacheField>
    <cacheField name="disp_Against_Medical_Advice" numFmtId="0">
      <sharedItems containsString="0" containsBlank="1" containsNumber="1" containsInteger="1" minValue="7" maxValue="5881"/>
    </cacheField>
    <cacheField name="disp_Childrens_or_Cancer" numFmtId="0">
      <sharedItems containsString="0" containsBlank="1" containsNumber="1" containsInteger="1" minValue="1" maxValue="3634"/>
    </cacheField>
    <cacheField name="disp_Died" numFmtId="0">
      <sharedItems containsString="0" containsBlank="1" containsNumber="1" containsInteger="1" minValue="1" maxValue="390"/>
    </cacheField>
    <cacheField name="disp_Home_Health_Service" numFmtId="0">
      <sharedItems containsString="0" containsBlank="1" containsNumber="1" containsInteger="1" minValue="1" maxValue="1994"/>
    </cacheField>
    <cacheField name="disp_Hospice_Care" numFmtId="0">
      <sharedItems containsString="0" containsBlank="1" containsNumber="1" containsInteger="1" minValue="1" maxValue="330"/>
    </cacheField>
    <cacheField name="disp_Not_Defined_Elsewhere" numFmtId="0">
      <sharedItems containsString="0" containsBlank="1" containsNumber="1" containsInteger="1" minValue="1" maxValue="2144"/>
    </cacheField>
    <cacheField name="disp_Prison_Jail" numFmtId="0">
      <sharedItems containsString="0" containsBlank="1" containsNumber="1" containsInteger="1" minValue="1" maxValue="7312"/>
    </cacheField>
    <cacheField name="disp_Psychiatric_Care" numFmtId="0">
      <sharedItems containsString="0" containsBlank="1" containsNumber="1" containsInteger="1" minValue="1" maxValue="5471"/>
    </cacheField>
    <cacheField name="disp_Rehab" numFmtId="0">
      <sharedItems containsString="0" containsBlank="1" containsNumber="1" containsInteger="1" minValue="1" maxValue="356"/>
    </cacheField>
    <cacheField name="disp_Residential_Care" numFmtId="0">
      <sharedItems containsString="0" containsBlank="1" containsNumber="1" containsInteger="1" minValue="1" maxValue="544"/>
    </cacheField>
    <cacheField name="disp_Routine" numFmtId="0">
      <sharedItems containsString="0" containsBlank="1" containsNumber="1" containsInteger="1" minValue="290" maxValue="112172"/>
    </cacheField>
    <cacheField name="disp_SN_IC_Care" numFmtId="0">
      <sharedItems containsString="0" containsBlank="1" containsNumber="1" containsInteger="1" minValue="1" maxValue="1310"/>
    </cacheField>
    <cacheField name="disp_CAH" numFmtId="0">
      <sharedItems containsString="0" containsBlank="1" containsNumber="1" containsInteger="1" minValue="1" maxValue="220"/>
    </cacheField>
    <cacheField name="disp_Other" numFmtId="0">
      <sharedItems containsString="0" containsBlank="1" containsNumber="1" containsInteger="1" minValue="1" maxValue="199"/>
    </cacheField>
    <cacheField name="disp_Invalid_Blank" numFmtId="0">
      <sharedItems containsString="0" containsBlank="1" containsNumber="1" containsInteger="1" minValue="1" maxValue="261"/>
    </cacheField>
    <cacheField name="disp_Disaster_Care_Site" numFmtId="0">
      <sharedItems containsString="0" containsBlank="1" containsNumber="1" containsInteger="1" minValue="1" maxValue="85"/>
    </cacheField>
    <cacheField name="Medi_Cal" numFmtId="0">
      <sharedItems containsString="0" containsBlank="1" containsNumber="1" containsInteger="1" minValue="90" maxValue="66200"/>
    </cacheField>
    <cacheField name="Medicare" numFmtId="0">
      <sharedItems containsString="0" containsBlank="1" containsNumber="1" containsInteger="1" minValue="17" maxValue="27892"/>
    </cacheField>
    <cacheField name="Other_Payer" numFmtId="0">
      <sharedItems containsString="0" containsBlank="1" containsNumber="1" containsInteger="1" minValue="4" maxValue="13092"/>
    </cacheField>
    <cacheField name="Private_Coverage" numFmtId="0">
      <sharedItems containsString="0" containsBlank="1" containsNumber="1" containsInteger="1" minValue="56" maxValue="59343"/>
    </cacheField>
    <cacheField name="SelfPay" numFmtId="0">
      <sharedItems containsString="0" containsBlank="1" containsNumber="1" containsInteger="1" minValue="10" maxValue="9405"/>
    </cacheField>
    <cacheField name="Unknown_inv_Payer" numFmtId="0">
      <sharedItems containsString="0" containsBlank="1" containsNumber="1" containsInteger="1" minValue="1" maxValue="421"/>
    </cacheField>
    <cacheField name="dx_Certain_Perinatal_Conditions" numFmtId="0">
      <sharedItems containsString="0" containsBlank="1" containsNumber="1" containsInteger="1" minValue="1" maxValue="628"/>
    </cacheField>
    <cacheField name="dx_Circulatory" numFmtId="0">
      <sharedItems containsString="0" containsBlank="1" containsNumber="1" containsInteger="1" minValue="23" maxValue="11884"/>
    </cacheField>
    <cacheField name="dx_Congenital" numFmtId="0">
      <sharedItems containsString="0" containsBlank="1" containsNumber="1" containsInteger="1" minValue="1" maxValue="200"/>
    </cacheField>
    <cacheField name="dx_Digestive" numFmtId="0">
      <sharedItems containsString="0" containsBlank="1" containsNumber="1" containsInteger="1" minValue="19" maxValue="7345"/>
    </cacheField>
    <cacheField name="dx_Diseases_of_the_Blood" numFmtId="0">
      <sharedItems containsString="0" containsBlank="1" containsNumber="1" containsInteger="1" minValue="1" maxValue="898"/>
    </cacheField>
    <cacheField name="dx_Ear" numFmtId="0">
      <sharedItems containsString="0" containsBlank="1" containsNumber="1" containsInteger="1" minValue="7" maxValue="3120"/>
    </cacheField>
    <cacheField name="dx_Endocrine" numFmtId="0">
      <sharedItems containsString="0" containsBlank="1" containsNumber="1" containsInteger="1" minValue="5" maxValue="2549"/>
    </cacheField>
    <cacheField name="dx_Eye" numFmtId="0">
      <sharedItems containsString="0" containsBlank="1" containsNumber="1" containsInteger="1" minValue="2" maxValue="2427"/>
    </cacheField>
    <cacheField name="dx_Factors_Influencing_Health_St" numFmtId="0">
      <sharedItems containsString="0" containsBlank="1" containsNumber="1" containsInteger="1" minValue="3" maxValue="14050"/>
    </cacheField>
    <cacheField name="dx_Genitourinary" numFmtId="0">
      <sharedItems containsString="0" containsBlank="1" containsNumber="1" containsInteger="1" minValue="17" maxValue="7709"/>
    </cacheField>
    <cacheField name="dx_Infectious" numFmtId="0">
      <sharedItems containsString="0" containsBlank="1" containsNumber="1" containsInteger="1" minValue="8" maxValue="9414"/>
    </cacheField>
    <cacheField name="dx_Injury_Poisoning" numFmtId="0">
      <sharedItems containsString="0" containsBlank="1" containsNumber="1" containsInteger="1" minValue="63" maxValue="20313"/>
    </cacheField>
    <cacheField name="dx_MentalHealth" numFmtId="0">
      <sharedItems containsString="0" containsBlank="1" containsNumber="1" containsInteger="1" minValue="9" maxValue="10596"/>
    </cacheField>
    <cacheField name="dx_Musculoskeletal" numFmtId="0">
      <sharedItems containsString="0" containsBlank="1" containsNumber="1" containsInteger="1" minValue="26" maxValue="8711"/>
    </cacheField>
    <cacheField name="dx_Neoplasms" numFmtId="0">
      <sharedItems containsString="0" containsBlank="1" containsNumber="1" containsInteger="1" minValue="1" maxValue="436"/>
    </cacheField>
    <cacheField name="dx_Nervous_System" numFmtId="0">
      <sharedItems containsString="0" containsBlank="1" containsNumber="1" containsInteger="1" minValue="13" maxValue="5950"/>
    </cacheField>
    <cacheField name="dx_Pregnancy_Childbirth" numFmtId="0">
      <sharedItems containsString="0" containsBlank="1" containsNumber="1" containsInteger="1" minValue="1" maxValue="5015"/>
    </cacheField>
    <cacheField name="dx_Respiratory" numFmtId="0">
      <sharedItems containsString="0" containsBlank="1" containsNumber="1" containsInteger="1" minValue="28" maxValue="14294"/>
    </cacheField>
    <cacheField name="dx_Skin" numFmtId="0">
      <sharedItems containsString="0" containsBlank="1" containsNumber="1" containsInteger="1" minValue="6" maxValue="3640"/>
    </cacheField>
    <cacheField name="dx_Symptoms_Signs_NEC" numFmtId="0">
      <sharedItems containsString="0" containsBlank="1" containsNumber="1" containsInteger="1" minValue="44" maxValue="23984"/>
    </cacheField>
    <cacheField name="dx_Unacceptable_principal_diagno" numFmtId="0">
      <sharedItems containsString="0" containsBlank="1" containsNumber="1" containsInteger="1" minValue="1" maxValue="283"/>
    </cacheField>
    <cacheField name="ED_Visit" numFmtId="0">
      <sharedItems containsString="0" containsBlank="1" containsNumber="1" containsInteger="1" minValue="330" maxValue="122843"/>
    </cacheField>
    <cacheField name="All_Other_Languages" numFmtId="0">
      <sharedItems containsString="0" containsBlank="1" containsNumber="1" containsInteger="1" minValue="1" maxValue="4731"/>
    </cacheField>
    <cacheField name="English" numFmtId="0">
      <sharedItems containsString="0" containsBlank="1" containsNumber="1" containsInteger="1" minValue="322" maxValue="109780"/>
    </cacheField>
    <cacheField name="Spanish" numFmtId="0">
      <sharedItems containsString="0" containsBlank="1" containsNumber="1" containsInteger="1" minValue="1" maxValue="38181"/>
    </cacheField>
    <cacheField name="Unknown_lang" numFmtId="0">
      <sharedItems containsString="0" containsBlank="1" containsNumber="1" containsInteger="1" minValue="1" maxValue="423"/>
    </cacheField>
    <cacheField name="blank_inv_lang" numFmtId="0">
      <sharedItems containsString="0" containsBlank="1" containsNumber="1" containsInteger="1" minValue="1" maxValue="881"/>
    </cacheField>
    <cacheField name="Zip_Blank_Invalid" numFmtId="0">
      <sharedItems containsString="0" containsBlank="1" containsNumber="1" containsInteger="1" minValue="1" maxValue="367"/>
    </cacheField>
    <cacheField name="Zip_CA_Resident" numFmtId="0">
      <sharedItems containsString="0" containsBlank="1" containsNumber="1" containsInteger="1" minValue="314" maxValue="119932"/>
    </cacheField>
    <cacheField name="Zip_Foreign" numFmtId="0">
      <sharedItems containsString="0" containsBlank="1" containsNumber="1" containsInteger="1" minValue="1" maxValue="424"/>
    </cacheField>
    <cacheField name="Zip_Homeless" numFmtId="0">
      <sharedItems containsString="0" containsBlank="1" containsNumber="1" containsInteger="1" minValue="1" maxValue="13179"/>
    </cacheField>
    <cacheField name="Zip_Out_of_State" numFmtId="0">
      <sharedItems containsString="0" containsBlank="1" containsNumber="1" containsInteger="1" minValue="3" maxValue="2307"/>
    </cacheField>
    <cacheField name="Zip_Unknown" numFmtId="0">
      <sharedItems containsString="0" containsBlank="1" containsNumber="1" containsInteger="1" minValue="1" maxValue="1346"/>
    </cacheField>
    <cacheField name="a_Sex_Female" numFmtId="0">
      <sharedItems containsString="0" containsBlank="1" containsNumber="1" containsInteger="1" minValue="1" maxValue="11956"/>
    </cacheField>
    <cacheField name="a_Sex_Male" numFmtId="0">
      <sharedItems containsString="0" containsBlank="1" containsNumber="1" containsInteger="1" minValue="1" maxValue="14045"/>
    </cacheField>
    <cacheField name="a_sex_Unknown" numFmtId="0">
      <sharedItems containsString="0" containsBlank="1" containsNumber="1" containsInteger="1" minValue="1" maxValue="11"/>
    </cacheField>
    <cacheField name="a_Age_10_19" numFmtId="0">
      <sharedItems containsString="0" containsBlank="1" containsNumber="1" containsInteger="1" minValue="1" maxValue="2829"/>
    </cacheField>
    <cacheField name="a_Age_20_29" numFmtId="0">
      <sharedItems containsString="0" containsBlank="1" containsNumber="1" containsInteger="1" minValue="1" maxValue="2638"/>
    </cacheField>
    <cacheField name="a_Age_30_39" numFmtId="0">
      <sharedItems containsString="0" containsBlank="1" containsNumber="1" containsInteger="1" minValue="1" maxValue="2840"/>
    </cacheField>
    <cacheField name="a_Age_40_49" numFmtId="0">
      <sharedItems containsString="0" containsBlank="1" containsNumber="1" containsInteger="1" minValue="1" maxValue="3680"/>
    </cacheField>
    <cacheField name="a_Age_50_59" numFmtId="0">
      <sharedItems containsString="0" containsBlank="1" containsNumber="1" containsInteger="1" minValue="1" maxValue="4988"/>
    </cacheField>
    <cacheField name="a_Age_60_69" numFmtId="0">
      <sharedItems containsString="0" containsBlank="1" containsNumber="1" containsInteger="1" minValue="1" maxValue="4943"/>
    </cacheField>
    <cacheField name="a_Age_70_79" numFmtId="0">
      <sharedItems containsString="0" containsBlank="1" containsNumber="1" containsInteger="1" minValue="1" maxValue="4882"/>
    </cacheField>
    <cacheField name="a_Age_80_" numFmtId="0">
      <sharedItems containsString="0" containsBlank="1" containsNumber="1" containsInteger="1" minValue="1" maxValue="6180"/>
    </cacheField>
    <cacheField name="a_Age_Under_1" numFmtId="0">
      <sharedItems containsString="0" containsBlank="1" containsNumber="1" containsInteger="1" minValue="1" maxValue="2836"/>
    </cacheField>
    <cacheField name="a_Age_01_09" numFmtId="0">
      <sharedItems containsString="0" containsBlank="1" containsNumber="1" containsInteger="1" minValue="1" maxValue="3045"/>
    </cacheField>
    <cacheField name="a_Age_Unknown" numFmtId="0">
      <sharedItems containsString="0" containsBlank="1" containsNumber="1" containsInteger="1" minValue="1" maxValue="6"/>
    </cacheField>
    <cacheField name="a_racegrp_aman" numFmtId="0">
      <sharedItems containsString="0" containsBlank="1" containsNumber="1" containsInteger="1" minValue="1" maxValue="373"/>
    </cacheField>
    <cacheField name="a_racegrp_asian" numFmtId="0">
      <sharedItems containsString="0" containsBlank="1" containsNumber="1" containsInteger="1" minValue="1" maxValue="3904"/>
    </cacheField>
    <cacheField name="a_racegrp_black" numFmtId="0">
      <sharedItems containsString="0" containsBlank="1" containsNumber="1" containsInteger="1" minValue="1" maxValue="8122"/>
    </cacheField>
    <cacheField name="a_racegrp_multirace" numFmtId="0">
      <sharedItems containsString="0" containsBlank="1" containsNumber="1" containsInteger="1" minValue="1" maxValue="5268"/>
    </cacheField>
    <cacheField name="a_racegrp_nhpi" numFmtId="0">
      <sharedItems containsString="0" containsBlank="1" containsNumber="1" containsInteger="1" minValue="1" maxValue="565"/>
    </cacheField>
    <cacheField name="a_racegrp_other" numFmtId="0">
      <sharedItems containsString="0" containsBlank="1" containsNumber="1" containsInteger="1" minValue="1" maxValue="16429"/>
    </cacheField>
    <cacheField name="a_racegrp_unknown" numFmtId="0">
      <sharedItems containsString="0" containsBlank="1" containsNumber="1" containsInteger="1" minValue="1" maxValue="1780"/>
    </cacheField>
    <cacheField name="a_racegrp_white" numFmtId="0">
      <sharedItems containsString="0" containsBlank="1" containsNumber="1" containsInteger="1" minValue="1" maxValue="17393"/>
    </cacheField>
    <cacheField name="a_racegrp_inv_blank" numFmtId="0">
      <sharedItems containsString="0" containsBlank="1" containsNumber="1" containsInteger="1" minValue="1" maxValue="31"/>
    </cacheField>
    <cacheField name="a_eth_Hispanic" numFmtId="0">
      <sharedItems containsString="0" containsBlank="1" containsNumber="1" containsInteger="1" minValue="1" maxValue="14637"/>
    </cacheField>
    <cacheField name="a_eth_NonHispanic" numFmtId="0">
      <sharedItems containsString="0" containsBlank="1" containsNumber="1" containsInteger="1" minValue="1" maxValue="20638"/>
    </cacheField>
    <cacheField name="a_eth_Unknown" numFmtId="0">
      <sharedItems containsString="0" containsBlank="1" containsNumber="1" containsInteger="1" minValue="1" maxValue="1636"/>
    </cacheField>
    <cacheField name="a_eth_Blank_Invalid" numFmtId="0">
      <sharedItems containsString="0" containsBlank="1" containsNumber="1" containsInteger="1" minValue="1" maxValue="23"/>
    </cacheField>
    <cacheField name="a_disp_Acute_Care" numFmtId="0">
      <sharedItems containsString="0" containsBlank="1" containsNumber="1" containsInteger="1" minValue="1" maxValue="999"/>
    </cacheField>
    <cacheField name="a_disp_Against_Medical_Advice" numFmtId="0">
      <sharedItems containsString="0" containsBlank="1" containsNumber="1" containsInteger="1" minValue="1" maxValue="1413"/>
    </cacheField>
    <cacheField name="a_disp_Died" numFmtId="0">
      <sharedItems containsString="0" containsBlank="1" containsNumber="1" containsInteger="1" minValue="1" maxValue="1112"/>
    </cacheField>
    <cacheField name="a_disp_Home_Health_Service" numFmtId="0">
      <sharedItems containsString="0" containsBlank="1" containsNumber="1" containsInteger="1" minValue="1" maxValue="6756"/>
    </cacheField>
    <cacheField name="a_disp_Hospice_Care" numFmtId="0">
      <sharedItems containsString="0" containsBlank="1" containsNumber="1" containsInteger="1" minValue="1" maxValue="739"/>
    </cacheField>
    <cacheField name="a_disp_Not_Defined_Elsewhere" numFmtId="0">
      <sharedItems containsString="0" containsBlank="1" containsNumber="1" containsInteger="1" minValue="1" maxValue="1139"/>
    </cacheField>
    <cacheField name="a_disp_Prison_Jail" numFmtId="0">
      <sharedItems containsString="0" containsBlank="1" containsNumber="1" containsInteger="1" minValue="1" maxValue="1294"/>
    </cacheField>
    <cacheField name="a_disp_Psychiatric_Care" numFmtId="0">
      <sharedItems containsString="0" containsBlank="1" containsNumber="1" containsInteger="1" minValue="1" maxValue="225"/>
    </cacheField>
    <cacheField name="a_disp_Rehab" numFmtId="0">
      <sharedItems containsString="0" containsBlank="1" containsNumber="1" containsInteger="1" minValue="1" maxValue="1419"/>
    </cacheField>
    <cacheField name="a_disp_Residential_Care" numFmtId="0">
      <sharedItems containsString="0" containsBlank="1" containsNumber="1" containsInteger="1" minValue="1" maxValue="475"/>
    </cacheField>
    <cacheField name="a_disp_Routine" numFmtId="0">
      <sharedItems containsString="0" containsBlank="1" containsNumber="1" containsInteger="1" minValue="1" maxValue="16162"/>
    </cacheField>
    <cacheField name="a_disp_SN_IC_Care" numFmtId="0">
      <sharedItems containsString="0" containsBlank="1" containsNumber="1" containsInteger="1" minValue="1" maxValue="3728"/>
    </cacheField>
    <cacheField name="a_disp_Childrens_or_Cancer" numFmtId="0">
      <sharedItems containsString="0" containsBlank="1" containsNumber="1" containsInteger="1" minValue="1" maxValue="253"/>
    </cacheField>
    <cacheField name="a_disp_Disaster_Care_Site" numFmtId="0">
      <sharedItems containsString="0" containsBlank="1" containsNumber="1" containsInteger="1" minValue="1" maxValue="111"/>
    </cacheField>
    <cacheField name="a_disp_Other" numFmtId="0">
      <sharedItems containsString="0" containsBlank="1" containsNumber="1" containsInteger="1" minValue="1" maxValue="70"/>
    </cacheField>
    <cacheField name="a_disp_CAH" numFmtId="0">
      <sharedItems containsString="0" containsBlank="1" containsNumber="1" containsInteger="1" minValue="1" maxValue="38"/>
    </cacheField>
    <cacheField name="a_disp_Invalid_Blank" numFmtId="0">
      <sharedItems containsString="0" containsBlank="1" containsNumber="1" containsInteger="1" minValue="1" maxValue="7"/>
    </cacheField>
    <cacheField name="a_Medi_Cal" numFmtId="0">
      <sharedItems containsString="0" containsBlank="1" containsNumber="1" containsInteger="1" minValue="1" maxValue="15215"/>
    </cacheField>
    <cacheField name="a_Medicare" numFmtId="0">
      <sharedItems containsString="0" containsBlank="1" containsNumber="1" containsInteger="1" minValue="2" maxValue="15019"/>
    </cacheField>
    <cacheField name="a_Other_Payer" numFmtId="0">
      <sharedItems containsString="0" containsBlank="1" containsNumber="1" containsInteger="1" minValue="1" maxValue="3064"/>
    </cacheField>
    <cacheField name="a_Private_Coverage" numFmtId="0">
      <sharedItems containsString="0" containsBlank="1" containsNumber="1" containsInteger="1" minValue="1" maxValue="6134"/>
    </cacheField>
    <cacheField name="a_SelfPay" numFmtId="0">
      <sharedItems containsString="0" containsBlank="1" containsNumber="1" containsInteger="1" minValue="1" maxValue="928"/>
    </cacheField>
    <cacheField name="a_Unknown_inv_Payer" numFmtId="0">
      <sharedItems containsString="0" containsBlank="1" containsNumber="1" containsInteger="1" minValue="1" maxValue="92"/>
    </cacheField>
    <cacheField name="a_dx_Circulatory" numFmtId="0">
      <sharedItems containsString="0" containsBlank="1" containsNumber="1" containsInteger="1" minValue="1" maxValue="4184"/>
    </cacheField>
    <cacheField name="a_dx_Digestive" numFmtId="0">
      <sharedItems containsString="0" containsBlank="1" containsNumber="1" containsInteger="1" minValue="1" maxValue="3650"/>
    </cacheField>
    <cacheField name="a_dx_Diseases_of_the_Blood" numFmtId="0">
      <sharedItems containsString="0" containsBlank="1" containsNumber="1" containsInteger="1" minValue="1" maxValue="390"/>
    </cacheField>
    <cacheField name="a_dx_Ear" numFmtId="0">
      <sharedItems containsString="0" containsBlank="1" containsNumber="1" containsInteger="1" minValue="1" maxValue="59"/>
    </cacheField>
    <cacheField name="a_dx_Endocrine" numFmtId="0">
      <sharedItems containsString="0" containsBlank="1" containsNumber="1" containsInteger="1" minValue="1" maxValue="1276"/>
    </cacheField>
    <cacheField name="a_dx_Eye" numFmtId="0">
      <sharedItems containsString="0" containsBlank="1" containsNumber="1" containsInteger="1" minValue="1" maxValue="121"/>
    </cacheField>
    <cacheField name="a_dx_Genitourinary" numFmtId="0">
      <sharedItems containsString="0" containsBlank="1" containsNumber="1" containsInteger="1" minValue="1" maxValue="1621"/>
    </cacheField>
    <cacheField name="a_dx_Infectious" numFmtId="0">
      <sharedItems containsString="0" containsBlank="1" containsNumber="1" containsInteger="1" minValue="1" maxValue="5076"/>
    </cacheField>
    <cacheField name="a_dx_Injury_Poisoning" numFmtId="0">
      <sharedItems containsString="0" containsBlank="1" containsNumber="1" containsInteger="1" minValue="1" maxValue="4552"/>
    </cacheField>
    <cacheField name="a_dx_MentalHealth" numFmtId="0">
      <sharedItems containsString="0" containsBlank="1" containsNumber="1" containsInteger="1" minValue="1" maxValue="3563"/>
    </cacheField>
    <cacheField name="a_dx_Musculoskeletal" numFmtId="0">
      <sharedItems containsString="0" containsBlank="1" containsNumber="1" containsInteger="1" minValue="1" maxValue="783"/>
    </cacheField>
    <cacheField name="a_dx_Neoplasms" numFmtId="0">
      <sharedItems containsString="0" containsBlank="1" containsNumber="1" containsInteger="1" minValue="1" maxValue="1240"/>
    </cacheField>
    <cacheField name="a_dx_Nervous_System" numFmtId="0">
      <sharedItems containsString="0" containsBlank="1" containsNumber="1" containsInteger="1" minValue="1" maxValue="1153"/>
    </cacheField>
    <cacheField name="a_dx_Respiratory" numFmtId="0">
      <sharedItems containsString="0" containsBlank="1" containsNumber="1" containsInteger="1" minValue="1" maxValue="1786"/>
    </cacheField>
    <cacheField name="a_dx_Skin" numFmtId="0">
      <sharedItems containsString="0" containsBlank="1" containsNumber="1" containsInteger="1" minValue="1" maxValue="572"/>
    </cacheField>
    <cacheField name="a_dx_Symptoms_Signs_NEC" numFmtId="0">
      <sharedItems containsString="0" containsBlank="1" containsNumber="1" containsInteger="1" minValue="1" maxValue="659"/>
    </cacheField>
    <cacheField name="a_dx_Certain_Perinatal_Condition" numFmtId="0">
      <sharedItems containsString="0" containsBlank="1" containsNumber="1" containsInteger="1" minValue="1" maxValue="2829"/>
    </cacheField>
    <cacheField name="a_dx_Factors_Influencing_Health_" numFmtId="0">
      <sharedItems containsString="0" containsBlank="1" containsNumber="1" containsInteger="1" minValue="1" maxValue="102"/>
    </cacheField>
    <cacheField name="a_dx_Pregnancy_Childbirth" numFmtId="0">
      <sharedItems containsString="0" containsBlank="1" containsNumber="1" containsInteger="1" minValue="1" maxValue="2734"/>
    </cacheField>
    <cacheField name="a_dx_Congenital" numFmtId="0">
      <sharedItems containsString="0" containsBlank="1" containsNumber="1" containsInteger="1" minValue="1" maxValue="119"/>
    </cacheField>
    <cacheField name="a_dx_Unacceptable_principal_diag" numFmtId="0">
      <sharedItems containsString="0" containsBlank="1" containsNumber="1" containsInteger="1" minValue="1" maxValue="11"/>
    </cacheField>
    <cacheField name="Inpatient_from_ED" numFmtId="0">
      <sharedItems containsString="0" containsBlank="1" containsNumber="1" containsInteger="1" minValue="1" maxValue="24901"/>
    </cacheField>
    <cacheField name="a_All_Other_Languages" numFmtId="0">
      <sharedItems containsString="0" containsBlank="1" containsNumber="1" containsInteger="1" minValue="1" maxValue="2650"/>
    </cacheField>
    <cacheField name="a_English" numFmtId="0">
      <sharedItems containsString="0" containsBlank="1" containsNumber="1" containsInteger="1" minValue="1" maxValue="20497"/>
    </cacheField>
    <cacheField name="a_Spanish" numFmtId="0">
      <sharedItems containsString="0" containsBlank="1" containsNumber="1" containsInteger="1" minValue="1" maxValue="10177"/>
    </cacheField>
    <cacheField name="a_Unknown_lang" numFmtId="0">
      <sharedItems containsString="0" containsBlank="1" containsNumber="1" containsInteger="1" minValue="1" maxValue="83"/>
    </cacheField>
    <cacheField name="a_blank_inv_lang" numFmtId="0">
      <sharedItems containsString="0" containsBlank="1" containsNumber="1" containsInteger="1" minValue="1" maxValue="273"/>
    </cacheField>
    <cacheField name="a_Zip_CA_Resident" numFmtId="0">
      <sharedItems containsString="0" containsBlank="1" containsNumber="1" containsInteger="1" minValue="1" maxValue="23425"/>
    </cacheField>
    <cacheField name="a_Zip_Homeless" numFmtId="0">
      <sharedItems containsString="0" containsBlank="1" containsNumber="1" containsInteger="1" minValue="1" maxValue="2833"/>
    </cacheField>
    <cacheField name="a_Zip_Out_of_State" numFmtId="0">
      <sharedItems containsString="0" containsBlank="1" containsNumber="1" containsInteger="1" minValue="1" maxValue="522"/>
    </cacheField>
    <cacheField name="a_Zip_Unknown" numFmtId="0">
      <sharedItems containsString="0" containsBlank="1" containsNumber="1" containsInteger="1" minValue="1" maxValue="208"/>
    </cacheField>
    <cacheField name="a_Zip_Foreign" numFmtId="0">
      <sharedItems containsString="0" containsBlank="1" containsNumber="1" containsInteger="1" minValue="1" maxValue="76"/>
    </cacheField>
    <cacheField name="a_Zip_Blank_Invalid" numFmtId="0">
      <sharedItems containsString="0" containsBlank="1" containsNumber="1" containsInteger="1" minValue="1" maxValue="41"/>
    </cacheField>
    <cacheField name="ED_STATIONS_ON_1231" numFmtId="0">
      <sharedItems containsString="0" containsBlank="1" containsNumber="1" containsInteger="1" minValue="0" maxValue="1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0">
  <r>
    <n v="106010735"/>
    <x v="0"/>
    <x v="0"/>
    <s v="General Acute Care Hospital"/>
    <x v="0"/>
    <s v="2070 Clinton Ave"/>
    <s v="Alameda"/>
    <s v="94501"/>
    <x v="0"/>
    <m/>
    <s v="Emergency - Basic"/>
    <x v="0"/>
    <x v="0"/>
    <s v="100-149"/>
    <s v="District 9"/>
    <s v="District 18"/>
    <s v="Alameda/Jack London Square/Oakland Inner Harbor"/>
    <s v="Urban"/>
    <n v="5604"/>
    <n v="4750"/>
    <n v="3"/>
    <n v="255"/>
    <n v="620"/>
    <n v="1773"/>
    <n v="1971"/>
    <n v="1482"/>
    <n v="1532"/>
    <n v="1299"/>
    <n v="815"/>
    <n v="592"/>
    <n v="16"/>
    <n v="2"/>
    <n v="14"/>
    <n v="1066"/>
    <n v="2274"/>
    <n v="1057"/>
    <n v="21"/>
    <n v="2435"/>
    <n v="208"/>
    <n v="3282"/>
    <m/>
    <n v="2184"/>
    <n v="7519"/>
    <n v="654"/>
    <m/>
    <n v="39"/>
    <n v="178"/>
    <n v="3"/>
    <n v="11"/>
    <n v="2"/>
    <n v="2"/>
    <n v="413"/>
    <n v="56"/>
    <n v="18"/>
    <n v="1"/>
    <n v="10"/>
    <n v="9530"/>
    <n v="94"/>
    <m/>
    <m/>
    <m/>
    <m/>
    <n v="4519"/>
    <n v="2162"/>
    <n v="571"/>
    <n v="2131"/>
    <n v="974"/>
    <m/>
    <n v="1"/>
    <n v="704"/>
    <n v="3"/>
    <n v="544"/>
    <n v="42"/>
    <n v="133"/>
    <n v="117"/>
    <n v="134"/>
    <n v="367"/>
    <n v="648"/>
    <n v="323"/>
    <n v="2164"/>
    <n v="622"/>
    <n v="876"/>
    <n v="21"/>
    <n v="399"/>
    <n v="119"/>
    <n v="953"/>
    <n v="425"/>
    <n v="1758"/>
    <n v="4"/>
    <n v="10357"/>
    <n v="492"/>
    <n v="9181"/>
    <n v="649"/>
    <n v="22"/>
    <n v="13"/>
    <n v="1"/>
    <n v="9931"/>
    <n v="4"/>
    <n v="293"/>
    <n v="128"/>
    <m/>
    <n v="868"/>
    <n v="889"/>
    <n v="1"/>
    <n v="6"/>
    <n v="75"/>
    <n v="129"/>
    <n v="132"/>
    <n v="246"/>
    <n v="311"/>
    <n v="379"/>
    <n v="480"/>
    <m/>
    <m/>
    <m/>
    <n v="4"/>
    <n v="332"/>
    <n v="331"/>
    <n v="174"/>
    <n v="16"/>
    <n v="276"/>
    <n v="29"/>
    <n v="596"/>
    <m/>
    <n v="283"/>
    <n v="1356"/>
    <n v="119"/>
    <m/>
    <n v="111"/>
    <n v="69"/>
    <n v="79"/>
    <n v="240"/>
    <n v="39"/>
    <n v="1"/>
    <n v="1"/>
    <n v="14"/>
    <n v="41"/>
    <n v="23"/>
    <n v="753"/>
    <n v="387"/>
    <m/>
    <m/>
    <m/>
    <m/>
    <m/>
    <n v="409"/>
    <n v="1045"/>
    <n v="24"/>
    <n v="237"/>
    <n v="43"/>
    <m/>
    <n v="302"/>
    <n v="259"/>
    <n v="28"/>
    <n v="3"/>
    <n v="82"/>
    <n v="1"/>
    <n v="114"/>
    <n v="375"/>
    <n v="140"/>
    <n v="56"/>
    <n v="30"/>
    <n v="15"/>
    <n v="57"/>
    <n v="196"/>
    <n v="51"/>
    <n v="49"/>
    <m/>
    <m/>
    <m/>
    <m/>
    <m/>
    <n v="1758"/>
    <n v="234"/>
    <n v="1412"/>
    <n v="104"/>
    <n v="8"/>
    <m/>
    <n v="1680"/>
    <n v="65"/>
    <n v="13"/>
    <m/>
    <m/>
    <m/>
    <n v="12"/>
  </r>
  <r>
    <n v="106010739"/>
    <x v="1"/>
    <x v="1"/>
    <s v="General Acute Care Hospital"/>
    <x v="0"/>
    <s v="2450 Ashby Ave"/>
    <s v="Berkeley"/>
    <s v="94705"/>
    <x v="1"/>
    <m/>
    <s v="Emergency - Basic"/>
    <x v="0"/>
    <x v="0"/>
    <s v="300-499"/>
    <s v="District 9"/>
    <s v="District 15"/>
    <s v="Albany/Berkeley East and North/Claremont/Cragmont/Forest Park/Rockridge/Temescal/Thousand Oaks"/>
    <s v="Urban"/>
    <n v="14018"/>
    <n v="11415"/>
    <m/>
    <n v="239"/>
    <n v="1184"/>
    <n v="5209"/>
    <n v="4783"/>
    <n v="3428"/>
    <n v="3523"/>
    <n v="3106"/>
    <n v="2227"/>
    <n v="1614"/>
    <n v="120"/>
    <m/>
    <n v="46"/>
    <n v="1932"/>
    <n v="8140"/>
    <n v="360"/>
    <n v="254"/>
    <n v="5043"/>
    <n v="263"/>
    <n v="9395"/>
    <m/>
    <n v="4259"/>
    <n v="20792"/>
    <n v="382"/>
    <m/>
    <n v="267"/>
    <n v="400"/>
    <n v="12"/>
    <n v="13"/>
    <n v="27"/>
    <n v="7"/>
    <n v="1"/>
    <n v="92"/>
    <n v="1389"/>
    <n v="4"/>
    <n v="34"/>
    <n v="23006"/>
    <n v="181"/>
    <m/>
    <m/>
    <m/>
    <m/>
    <n v="9254"/>
    <n v="5995"/>
    <n v="678"/>
    <n v="7524"/>
    <n v="1982"/>
    <m/>
    <n v="17"/>
    <n v="1967"/>
    <n v="4"/>
    <n v="1451"/>
    <n v="107"/>
    <n v="248"/>
    <n v="375"/>
    <n v="249"/>
    <n v="409"/>
    <n v="1614"/>
    <n v="789"/>
    <n v="4746"/>
    <n v="2655"/>
    <n v="1672"/>
    <n v="79"/>
    <n v="946"/>
    <n v="1206"/>
    <n v="1618"/>
    <n v="877"/>
    <n v="4404"/>
    <m/>
    <n v="25433"/>
    <n v="595"/>
    <n v="23355"/>
    <n v="1395"/>
    <n v="61"/>
    <n v="27"/>
    <m/>
    <n v="23002"/>
    <n v="10"/>
    <n v="1813"/>
    <n v="302"/>
    <n v="306"/>
    <n v="2306"/>
    <n v="2103"/>
    <m/>
    <n v="35"/>
    <n v="274"/>
    <n v="487"/>
    <n v="417"/>
    <n v="574"/>
    <n v="824"/>
    <n v="871"/>
    <n v="923"/>
    <n v="4"/>
    <m/>
    <m/>
    <n v="11"/>
    <n v="390"/>
    <n v="1225"/>
    <n v="49"/>
    <n v="60"/>
    <n v="680"/>
    <n v="40"/>
    <n v="1954"/>
    <m/>
    <n v="623"/>
    <n v="3731"/>
    <n v="55"/>
    <m/>
    <n v="136"/>
    <n v="177"/>
    <n v="121"/>
    <n v="868"/>
    <n v="106"/>
    <n v="2"/>
    <n v="1"/>
    <n v="68"/>
    <n v="84"/>
    <n v="23"/>
    <n v="2173"/>
    <n v="649"/>
    <n v="1"/>
    <m/>
    <m/>
    <m/>
    <m/>
    <n v="1091"/>
    <n v="2132"/>
    <n v="35"/>
    <n v="1033"/>
    <n v="118"/>
    <m/>
    <n v="562"/>
    <n v="649"/>
    <n v="106"/>
    <n v="13"/>
    <n v="226"/>
    <n v="9"/>
    <n v="255"/>
    <n v="1018"/>
    <n v="446"/>
    <n v="108"/>
    <n v="118"/>
    <n v="119"/>
    <n v="151"/>
    <n v="204"/>
    <n v="87"/>
    <n v="100"/>
    <n v="4"/>
    <n v="5"/>
    <n v="229"/>
    <m/>
    <m/>
    <n v="4409"/>
    <n v="169"/>
    <n v="3985"/>
    <n v="238"/>
    <n v="7"/>
    <n v="10"/>
    <n v="4056"/>
    <n v="277"/>
    <n v="40"/>
    <n v="36"/>
    <m/>
    <m/>
    <n v="25"/>
  </r>
  <r>
    <n v="106010776"/>
    <x v="2"/>
    <x v="2"/>
    <s v="General Acute Care Hospital"/>
    <x v="0"/>
    <s v="747 52nd St"/>
    <s v="Oakland"/>
    <s v="94609"/>
    <x v="1"/>
    <s v="Level I - Pediatric"/>
    <s v="Emergency - Basic"/>
    <x v="0"/>
    <x v="1"/>
    <s v="200-299"/>
    <s v="District 9"/>
    <s v="District 15"/>
    <s v="Oakland West Central"/>
    <s v="Urban"/>
    <n v="10974"/>
    <n v="11721"/>
    <n v="3"/>
    <n v="12303"/>
    <n v="6659"/>
    <n v="423"/>
    <n v="81"/>
    <n v="35"/>
    <n v="50"/>
    <n v="17"/>
    <n v="3"/>
    <m/>
    <n v="3124"/>
    <n v="3"/>
    <n v="22"/>
    <n v="1398"/>
    <n v="5126"/>
    <n v="944"/>
    <n v="151"/>
    <n v="12276"/>
    <n v="185"/>
    <n v="2595"/>
    <n v="1"/>
    <n v="10998"/>
    <n v="11546"/>
    <n v="153"/>
    <n v="1"/>
    <n v="239"/>
    <n v="179"/>
    <n v="1"/>
    <n v="8"/>
    <n v="3"/>
    <n v="6"/>
    <m/>
    <n v="9"/>
    <n v="106"/>
    <n v="5"/>
    <n v="3"/>
    <n v="22132"/>
    <n v="2"/>
    <n v="4"/>
    <n v="1"/>
    <m/>
    <m/>
    <n v="16854"/>
    <n v="97"/>
    <n v="152"/>
    <n v="3977"/>
    <n v="1618"/>
    <m/>
    <n v="166"/>
    <n v="304"/>
    <n v="31"/>
    <n v="1740"/>
    <n v="250"/>
    <n v="835"/>
    <n v="66"/>
    <n v="391"/>
    <n v="747"/>
    <n v="810"/>
    <n v="1122"/>
    <n v="4854"/>
    <n v="383"/>
    <n v="818"/>
    <n v="41"/>
    <n v="657"/>
    <n v="36"/>
    <n v="3468"/>
    <n v="965"/>
    <n v="5000"/>
    <n v="14"/>
    <n v="22698"/>
    <n v="906"/>
    <n v="15536"/>
    <n v="6091"/>
    <n v="21"/>
    <n v="144"/>
    <m/>
    <n v="22538"/>
    <m/>
    <n v="71"/>
    <n v="82"/>
    <n v="7"/>
    <n v="2069"/>
    <n v="2387"/>
    <n v="1"/>
    <n v="1575"/>
    <n v="111"/>
    <m/>
    <m/>
    <m/>
    <m/>
    <m/>
    <m/>
    <n v="895"/>
    <n v="1876"/>
    <m/>
    <n v="10"/>
    <n v="328"/>
    <n v="778"/>
    <n v="204"/>
    <n v="34"/>
    <n v="2172"/>
    <n v="29"/>
    <n v="902"/>
    <m/>
    <n v="1882"/>
    <n v="2545"/>
    <n v="30"/>
    <m/>
    <n v="36"/>
    <n v="15"/>
    <n v="13"/>
    <n v="6"/>
    <m/>
    <m/>
    <n v="2"/>
    <n v="34"/>
    <n v="23"/>
    <n v="1"/>
    <n v="4323"/>
    <n v="2"/>
    <m/>
    <n v="1"/>
    <n v="1"/>
    <m/>
    <m/>
    <n v="2283"/>
    <n v="10"/>
    <n v="937"/>
    <n v="1151"/>
    <n v="76"/>
    <m/>
    <n v="36"/>
    <n v="651"/>
    <n v="223"/>
    <n v="8"/>
    <n v="226"/>
    <n v="22"/>
    <n v="195"/>
    <n v="262"/>
    <n v="950"/>
    <n v="72"/>
    <n v="126"/>
    <n v="97"/>
    <n v="231"/>
    <n v="739"/>
    <n v="175"/>
    <n v="203"/>
    <n v="134"/>
    <n v="38"/>
    <m/>
    <n v="68"/>
    <n v="1"/>
    <n v="4457"/>
    <n v="156"/>
    <n v="3327"/>
    <n v="953"/>
    <n v="2"/>
    <n v="19"/>
    <n v="4398"/>
    <n v="22"/>
    <n v="37"/>
    <m/>
    <m/>
    <m/>
    <n v="40"/>
  </r>
  <r>
    <n v="106010846"/>
    <x v="3"/>
    <x v="3"/>
    <s v="General Acute Care Hospital"/>
    <x v="0"/>
    <s v="1411 E 31st St"/>
    <s v="Oakland"/>
    <s v="94602"/>
    <x v="0"/>
    <s v="Level I"/>
    <s v="Emergency - Basic"/>
    <x v="0"/>
    <x v="0"/>
    <s v="200-299"/>
    <s v="District 9"/>
    <s v="District 18"/>
    <s v="Oakland West Central"/>
    <s v="Urban"/>
    <n v="27705"/>
    <n v="33012"/>
    <n v="46"/>
    <n v="777"/>
    <n v="2868"/>
    <n v="11849"/>
    <n v="12883"/>
    <n v="10434"/>
    <n v="10495"/>
    <n v="7375"/>
    <n v="2654"/>
    <n v="1270"/>
    <n v="156"/>
    <n v="2"/>
    <n v="176"/>
    <n v="3867"/>
    <n v="25810"/>
    <n v="3223"/>
    <n v="393"/>
    <n v="19803"/>
    <n v="163"/>
    <n v="7327"/>
    <n v="1"/>
    <n v="18691"/>
    <n v="41532"/>
    <n v="540"/>
    <m/>
    <n v="322"/>
    <n v="2016"/>
    <n v="22"/>
    <n v="170"/>
    <n v="21"/>
    <n v="12"/>
    <n v="2144"/>
    <n v="580"/>
    <n v="556"/>
    <n v="8"/>
    <n v="41"/>
    <n v="54680"/>
    <n v="191"/>
    <m/>
    <m/>
    <m/>
    <m/>
    <n v="35432"/>
    <n v="8574"/>
    <n v="4603"/>
    <n v="3612"/>
    <n v="8542"/>
    <m/>
    <n v="13"/>
    <n v="3349"/>
    <n v="7"/>
    <n v="3902"/>
    <n v="199"/>
    <n v="699"/>
    <n v="946"/>
    <n v="748"/>
    <n v="3653"/>
    <n v="3335"/>
    <n v="2429"/>
    <n v="11287"/>
    <n v="5064"/>
    <n v="5033"/>
    <n v="147"/>
    <n v="2618"/>
    <n v="1241"/>
    <n v="4231"/>
    <n v="2563"/>
    <n v="9290"/>
    <n v="9"/>
    <n v="60763"/>
    <n v="2567"/>
    <n v="46439"/>
    <n v="11388"/>
    <n v="63"/>
    <n v="306"/>
    <n v="1"/>
    <n v="55706"/>
    <n v="15"/>
    <n v="4672"/>
    <n v="369"/>
    <m/>
    <n v="3929"/>
    <n v="5706"/>
    <n v="6"/>
    <n v="135"/>
    <n v="863"/>
    <n v="1236"/>
    <n v="1400"/>
    <n v="1904"/>
    <n v="2052"/>
    <n v="1164"/>
    <n v="870"/>
    <n v="12"/>
    <m/>
    <n v="5"/>
    <n v="31"/>
    <n v="881"/>
    <n v="3588"/>
    <n v="681"/>
    <n v="71"/>
    <n v="2655"/>
    <n v="51"/>
    <n v="1683"/>
    <m/>
    <n v="2528"/>
    <n v="6976"/>
    <n v="137"/>
    <m/>
    <n v="337"/>
    <n v="566"/>
    <n v="351"/>
    <n v="757"/>
    <n v="127"/>
    <n v="22"/>
    <n v="58"/>
    <n v="141"/>
    <n v="326"/>
    <n v="75"/>
    <n v="5546"/>
    <n v="1335"/>
    <m/>
    <m/>
    <m/>
    <m/>
    <m/>
    <n v="5025"/>
    <n v="3177"/>
    <n v="123"/>
    <n v="689"/>
    <n v="627"/>
    <m/>
    <n v="1255"/>
    <n v="1182"/>
    <n v="108"/>
    <n v="24"/>
    <n v="557"/>
    <n v="18"/>
    <n v="430"/>
    <n v="1466"/>
    <n v="2148"/>
    <n v="402"/>
    <n v="169"/>
    <n v="230"/>
    <n v="310"/>
    <n v="708"/>
    <n v="278"/>
    <n v="214"/>
    <n v="12"/>
    <n v="14"/>
    <n v="109"/>
    <n v="3"/>
    <n v="4"/>
    <n v="9641"/>
    <n v="628"/>
    <n v="7233"/>
    <n v="1692"/>
    <n v="31"/>
    <n v="57"/>
    <n v="8591"/>
    <n v="1004"/>
    <n v="43"/>
    <n v="2"/>
    <n v="1"/>
    <m/>
    <n v="54"/>
  </r>
  <r>
    <n v="106010937"/>
    <x v="4"/>
    <x v="4"/>
    <s v="General Acute Care Hospital"/>
    <x v="0"/>
    <s v="350 Hawthorne Ave"/>
    <s v="Oakland"/>
    <s v="94609"/>
    <x v="1"/>
    <m/>
    <s v="Emergency - Basic"/>
    <x v="0"/>
    <x v="0"/>
    <s v="300-499"/>
    <s v="District 9"/>
    <s v="District 18"/>
    <s v="Dimond/Montclair/Oakland East/Oakmore/Piedmont/Piedmont Pines/Trestle Glen"/>
    <s v="Urban"/>
    <n v="13912"/>
    <n v="12770"/>
    <m/>
    <n v="101"/>
    <n v="638"/>
    <n v="3871"/>
    <n v="4603"/>
    <n v="3640"/>
    <n v="4436"/>
    <n v="4060"/>
    <n v="2895"/>
    <n v="2416"/>
    <n v="22"/>
    <m/>
    <n v="47"/>
    <n v="2755"/>
    <n v="13468"/>
    <n v="261"/>
    <n v="319"/>
    <n v="3612"/>
    <n v="188"/>
    <n v="6032"/>
    <m/>
    <n v="3043"/>
    <n v="23351"/>
    <n v="288"/>
    <m/>
    <n v="623"/>
    <n v="545"/>
    <n v="3"/>
    <n v="88"/>
    <n v="56"/>
    <n v="15"/>
    <n v="17"/>
    <n v="13"/>
    <n v="918"/>
    <n v="12"/>
    <n v="80"/>
    <n v="23885"/>
    <n v="426"/>
    <n v="1"/>
    <m/>
    <m/>
    <m/>
    <n v="11122"/>
    <n v="7891"/>
    <n v="778"/>
    <n v="4981"/>
    <n v="1910"/>
    <m/>
    <n v="2"/>
    <n v="2645"/>
    <n v="7"/>
    <n v="1527"/>
    <n v="161"/>
    <n v="239"/>
    <n v="528"/>
    <n v="234"/>
    <n v="381"/>
    <n v="1645"/>
    <n v="872"/>
    <n v="4582"/>
    <n v="2130"/>
    <n v="2086"/>
    <n v="117"/>
    <n v="1251"/>
    <n v="502"/>
    <n v="1893"/>
    <n v="1070"/>
    <n v="4808"/>
    <n v="2"/>
    <n v="26682"/>
    <n v="1862"/>
    <n v="23753"/>
    <n v="916"/>
    <n v="64"/>
    <n v="87"/>
    <m/>
    <n v="23446"/>
    <n v="18"/>
    <n v="2522"/>
    <n v="192"/>
    <n v="504"/>
    <n v="3762"/>
    <n v="4109"/>
    <m/>
    <n v="17"/>
    <n v="232"/>
    <n v="456"/>
    <n v="668"/>
    <n v="1112"/>
    <n v="1663"/>
    <n v="1790"/>
    <n v="1933"/>
    <m/>
    <m/>
    <m/>
    <n v="33"/>
    <n v="1290"/>
    <n v="3376"/>
    <n v="61"/>
    <n v="130"/>
    <n v="860"/>
    <n v="37"/>
    <n v="2084"/>
    <m/>
    <n v="785"/>
    <n v="7019"/>
    <n v="67"/>
    <m/>
    <n v="188"/>
    <n v="289"/>
    <n v="348"/>
    <n v="1746"/>
    <n v="276"/>
    <n v="6"/>
    <n v="1"/>
    <n v="10"/>
    <n v="205"/>
    <n v="41"/>
    <n v="3359"/>
    <n v="1401"/>
    <m/>
    <m/>
    <m/>
    <n v="1"/>
    <m/>
    <n v="2016"/>
    <n v="4297"/>
    <n v="207"/>
    <n v="1226"/>
    <n v="125"/>
    <m/>
    <n v="1744"/>
    <n v="922"/>
    <n v="233"/>
    <n v="21"/>
    <n v="390"/>
    <n v="11"/>
    <n v="478"/>
    <n v="1843"/>
    <n v="612"/>
    <n v="89"/>
    <n v="110"/>
    <n v="235"/>
    <n v="331"/>
    <n v="526"/>
    <n v="80"/>
    <n v="220"/>
    <m/>
    <n v="12"/>
    <n v="10"/>
    <n v="4"/>
    <m/>
    <n v="7871"/>
    <n v="1000"/>
    <n v="6433"/>
    <n v="371"/>
    <n v="14"/>
    <n v="53"/>
    <n v="7284"/>
    <n v="520"/>
    <n v="16"/>
    <n v="51"/>
    <m/>
    <m/>
    <n v="30"/>
  </r>
  <r>
    <n v="106010967"/>
    <x v="5"/>
    <x v="5"/>
    <s v="General Acute Care Hospital"/>
    <x v="0"/>
    <s v="27200 Calaroga Ave"/>
    <s v="Hayward"/>
    <s v="94545"/>
    <x v="1"/>
    <m/>
    <s v="Emergency - Basic"/>
    <x v="0"/>
    <x v="0"/>
    <s v="150-199"/>
    <s v="District 10"/>
    <s v="District 20"/>
    <s v="San Leandro West/San Lorenzo West/Hayward West"/>
    <s v="Urban"/>
    <n v="9397"/>
    <n v="9023"/>
    <n v="4"/>
    <n v="1062"/>
    <n v="1532"/>
    <n v="3225"/>
    <n v="3383"/>
    <n v="2814"/>
    <n v="2613"/>
    <n v="2007"/>
    <n v="993"/>
    <n v="606"/>
    <n v="189"/>
    <m/>
    <n v="42"/>
    <n v="2064"/>
    <n v="2956"/>
    <n v="267"/>
    <n v="675"/>
    <n v="8675"/>
    <n v="337"/>
    <n v="3408"/>
    <m/>
    <n v="8403"/>
    <n v="9937"/>
    <n v="84"/>
    <m/>
    <n v="245"/>
    <m/>
    <n v="9"/>
    <n v="101"/>
    <n v="7"/>
    <m/>
    <n v="43"/>
    <n v="163"/>
    <n v="347"/>
    <n v="3"/>
    <n v="12"/>
    <n v="17247"/>
    <n v="246"/>
    <m/>
    <m/>
    <n v="1"/>
    <m/>
    <n v="9265"/>
    <n v="2877"/>
    <n v="2085"/>
    <n v="2030"/>
    <n v="2167"/>
    <m/>
    <n v="11"/>
    <n v="1205"/>
    <n v="1"/>
    <n v="1277"/>
    <n v="39"/>
    <n v="399"/>
    <n v="404"/>
    <n v="177"/>
    <n v="247"/>
    <n v="1162"/>
    <n v="656"/>
    <n v="3652"/>
    <n v="1271"/>
    <n v="1181"/>
    <n v="33"/>
    <n v="731"/>
    <n v="555"/>
    <n v="1799"/>
    <n v="860"/>
    <n v="2764"/>
    <m/>
    <n v="18424"/>
    <n v="982"/>
    <n v="13269"/>
    <n v="4172"/>
    <m/>
    <n v="1"/>
    <m/>
    <n v="17337"/>
    <n v="4"/>
    <n v="869"/>
    <n v="106"/>
    <n v="108"/>
    <n v="1426"/>
    <n v="1686"/>
    <m/>
    <n v="11"/>
    <n v="125"/>
    <n v="211"/>
    <n v="293"/>
    <n v="556"/>
    <n v="704"/>
    <n v="608"/>
    <n v="604"/>
    <m/>
    <m/>
    <m/>
    <n v="10"/>
    <n v="625"/>
    <n v="494"/>
    <n v="26"/>
    <n v="170"/>
    <n v="903"/>
    <n v="24"/>
    <n v="860"/>
    <m/>
    <n v="863"/>
    <n v="2231"/>
    <n v="18"/>
    <m/>
    <n v="172"/>
    <n v="99"/>
    <n v="219"/>
    <n v="440"/>
    <n v="80"/>
    <m/>
    <n v="1"/>
    <n v="21"/>
    <n v="9"/>
    <n v="52"/>
    <n v="1471"/>
    <n v="547"/>
    <m/>
    <m/>
    <m/>
    <m/>
    <n v="1"/>
    <n v="1251"/>
    <n v="1434"/>
    <n v="69"/>
    <n v="274"/>
    <n v="84"/>
    <m/>
    <n v="742"/>
    <n v="470"/>
    <n v="26"/>
    <n v="2"/>
    <n v="222"/>
    <n v="2"/>
    <n v="200"/>
    <n v="608"/>
    <n v="159"/>
    <n v="50"/>
    <n v="29"/>
    <n v="33"/>
    <n v="82"/>
    <n v="339"/>
    <n v="69"/>
    <n v="63"/>
    <m/>
    <n v="4"/>
    <n v="11"/>
    <n v="1"/>
    <m/>
    <n v="3112"/>
    <n v="426"/>
    <n v="2242"/>
    <n v="443"/>
    <m/>
    <n v="1"/>
    <n v="2974"/>
    <n v="113"/>
    <n v="17"/>
    <n v="6"/>
    <n v="2"/>
    <m/>
    <n v="17"/>
  </r>
  <r>
    <n v="106010987"/>
    <x v="6"/>
    <x v="6"/>
    <s v="General Acute Care Hospital"/>
    <x v="0"/>
    <s v="2000 Mowry Ave"/>
    <s v="Fremont"/>
    <s v="94538"/>
    <x v="2"/>
    <m/>
    <s v="Emergency - Basic"/>
    <x v="0"/>
    <x v="0"/>
    <s v="300-499"/>
    <s v="District 10"/>
    <s v="District 20"/>
    <s v="Fremont East/Niles/Union City Central"/>
    <s v="Urban"/>
    <n v="25891"/>
    <n v="24092"/>
    <n v="3"/>
    <n v="2591"/>
    <n v="3035"/>
    <n v="7236"/>
    <n v="8419"/>
    <n v="6396"/>
    <n v="7209"/>
    <n v="6465"/>
    <n v="4642"/>
    <n v="3484"/>
    <n v="503"/>
    <n v="6"/>
    <n v="137"/>
    <n v="15579"/>
    <n v="4171"/>
    <n v="916"/>
    <n v="458"/>
    <n v="14084"/>
    <n v="848"/>
    <n v="13786"/>
    <n v="7"/>
    <n v="10202"/>
    <n v="38988"/>
    <n v="766"/>
    <n v="30"/>
    <n v="116"/>
    <m/>
    <n v="49"/>
    <n v="93"/>
    <n v="238"/>
    <n v="11"/>
    <n v="22"/>
    <n v="228"/>
    <n v="609"/>
    <n v="6"/>
    <n v="2"/>
    <n v="48229"/>
    <n v="373"/>
    <n v="7"/>
    <n v="2"/>
    <n v="1"/>
    <m/>
    <n v="14700"/>
    <n v="13628"/>
    <n v="1024"/>
    <n v="15722"/>
    <n v="4912"/>
    <m/>
    <n v="45"/>
    <n v="2885"/>
    <n v="7"/>
    <n v="2064"/>
    <n v="109"/>
    <n v="498"/>
    <n v="540"/>
    <n v="291"/>
    <n v="14050"/>
    <n v="2034"/>
    <n v="2424"/>
    <n v="6079"/>
    <n v="2291"/>
    <n v="2262"/>
    <n v="144"/>
    <n v="1491"/>
    <n v="685"/>
    <n v="4517"/>
    <n v="1061"/>
    <n v="6499"/>
    <n v="10"/>
    <n v="49986"/>
    <n v="3084"/>
    <n v="44558"/>
    <n v="1931"/>
    <n v="192"/>
    <n v="221"/>
    <n v="1"/>
    <n v="47814"/>
    <n v="100"/>
    <n v="1457"/>
    <n v="458"/>
    <n v="156"/>
    <n v="3481"/>
    <n v="3322"/>
    <m/>
    <n v="32"/>
    <n v="146"/>
    <n v="298"/>
    <n v="465"/>
    <n v="899"/>
    <n v="1412"/>
    <n v="1420"/>
    <n v="2054"/>
    <n v="44"/>
    <n v="33"/>
    <m/>
    <n v="16"/>
    <n v="2201"/>
    <n v="396"/>
    <n v="127"/>
    <n v="71"/>
    <n v="1479"/>
    <n v="150"/>
    <n v="2363"/>
    <m/>
    <n v="1002"/>
    <n v="5747"/>
    <n v="54"/>
    <m/>
    <n v="113"/>
    <m/>
    <n v="362"/>
    <n v="1827"/>
    <n v="155"/>
    <m/>
    <m/>
    <n v="19"/>
    <n v="64"/>
    <n v="2"/>
    <n v="3196"/>
    <n v="1063"/>
    <n v="1"/>
    <m/>
    <n v="1"/>
    <m/>
    <m/>
    <n v="1453"/>
    <n v="3997"/>
    <n v="24"/>
    <n v="1217"/>
    <n v="57"/>
    <n v="55"/>
    <n v="1528"/>
    <n v="1014"/>
    <n v="42"/>
    <n v="13"/>
    <n v="439"/>
    <n v="6"/>
    <n v="534"/>
    <n v="950"/>
    <n v="545"/>
    <n v="66"/>
    <n v="139"/>
    <n v="239"/>
    <n v="176"/>
    <n v="715"/>
    <n v="219"/>
    <n v="102"/>
    <n v="24"/>
    <n v="5"/>
    <n v="39"/>
    <n v="6"/>
    <n v="2"/>
    <n v="6803"/>
    <n v="1056"/>
    <n v="5353"/>
    <n v="325"/>
    <n v="16"/>
    <n v="53"/>
    <n v="6640"/>
    <n v="106"/>
    <n v="29"/>
    <n v="9"/>
    <n v="19"/>
    <m/>
    <n v="39"/>
  </r>
  <r>
    <n v="106014050"/>
    <x v="7"/>
    <x v="7"/>
    <s v="General Acute Care Hospital"/>
    <x v="0"/>
    <s v="5555 W Las Positas Blvd"/>
    <s v="Pleasanton"/>
    <s v="94588"/>
    <x v="1"/>
    <m/>
    <s v="Emergency - Basic"/>
    <x v="0"/>
    <x v="0"/>
    <s v="150-199"/>
    <s v="District 7"/>
    <s v="District 16"/>
    <s v="Dublin/Pleasanton/Santa Rita/Sunol"/>
    <s v="Urban"/>
    <n v="11090"/>
    <n v="10367"/>
    <n v="2"/>
    <n v="1412"/>
    <n v="1711"/>
    <n v="2979"/>
    <n v="3370"/>
    <n v="2933"/>
    <n v="3158"/>
    <n v="2192"/>
    <n v="1817"/>
    <n v="1607"/>
    <n v="280"/>
    <m/>
    <n v="51"/>
    <n v="3153"/>
    <n v="1761"/>
    <n v="425"/>
    <n v="76"/>
    <n v="5208"/>
    <n v="89"/>
    <n v="10696"/>
    <m/>
    <n v="3934"/>
    <n v="17390"/>
    <n v="135"/>
    <m/>
    <n v="481"/>
    <m/>
    <n v="12"/>
    <n v="63"/>
    <n v="129"/>
    <n v="11"/>
    <n v="38"/>
    <n v="614"/>
    <n v="655"/>
    <n v="3"/>
    <m/>
    <n v="19319"/>
    <n v="134"/>
    <m/>
    <m/>
    <m/>
    <m/>
    <n v="5400"/>
    <n v="4307"/>
    <n v="925"/>
    <n v="8437"/>
    <n v="2390"/>
    <m/>
    <n v="31"/>
    <n v="1982"/>
    <n v="1"/>
    <n v="1304"/>
    <n v="104"/>
    <n v="346"/>
    <n v="349"/>
    <n v="164"/>
    <n v="583"/>
    <n v="1352"/>
    <n v="685"/>
    <n v="4738"/>
    <n v="1424"/>
    <n v="1148"/>
    <n v="76"/>
    <n v="867"/>
    <n v="488"/>
    <n v="1613"/>
    <n v="588"/>
    <n v="3595"/>
    <n v="21"/>
    <n v="21459"/>
    <n v="636"/>
    <n v="19810"/>
    <n v="1012"/>
    <n v="1"/>
    <m/>
    <m/>
    <n v="20356"/>
    <n v="15"/>
    <n v="799"/>
    <n v="289"/>
    <m/>
    <n v="1735"/>
    <n v="1932"/>
    <m/>
    <n v="16"/>
    <n v="101"/>
    <n v="203"/>
    <n v="258"/>
    <n v="464"/>
    <n v="657"/>
    <n v="890"/>
    <n v="1050"/>
    <n v="19"/>
    <n v="9"/>
    <m/>
    <n v="1"/>
    <n v="517"/>
    <n v="182"/>
    <n v="69"/>
    <n v="17"/>
    <n v="594"/>
    <n v="26"/>
    <n v="2261"/>
    <m/>
    <n v="421"/>
    <n v="3209"/>
    <n v="37"/>
    <m/>
    <n v="154"/>
    <m/>
    <n v="219"/>
    <n v="886"/>
    <n v="125"/>
    <m/>
    <n v="22"/>
    <n v="15"/>
    <n v="42"/>
    <m/>
    <n v="1483"/>
    <n v="717"/>
    <m/>
    <m/>
    <n v="4"/>
    <m/>
    <m/>
    <n v="480"/>
    <n v="2149"/>
    <n v="206"/>
    <n v="701"/>
    <n v="131"/>
    <m/>
    <n v="775"/>
    <n v="558"/>
    <n v="27"/>
    <n v="3"/>
    <n v="175"/>
    <n v="1"/>
    <n v="245"/>
    <n v="784"/>
    <n v="335"/>
    <n v="52"/>
    <n v="63"/>
    <n v="100"/>
    <n v="80"/>
    <n v="338"/>
    <n v="58"/>
    <n v="34"/>
    <n v="14"/>
    <m/>
    <n v="22"/>
    <n v="3"/>
    <m/>
    <n v="3667"/>
    <n v="230"/>
    <n v="3303"/>
    <n v="134"/>
    <m/>
    <m/>
    <n v="3547"/>
    <n v="90"/>
    <n v="28"/>
    <m/>
    <n v="2"/>
    <m/>
    <n v="18"/>
  </r>
  <r>
    <n v="106014132"/>
    <x v="8"/>
    <x v="8"/>
    <s v="General Acute Care Hospital"/>
    <x v="0"/>
    <s v="39400 Paseo Padre Pkwy"/>
    <s v="Fremont"/>
    <s v="94538"/>
    <x v="1"/>
    <m/>
    <s v="Emergency - Basic"/>
    <x v="0"/>
    <x v="0"/>
    <s v="100-149"/>
    <s v="District 10"/>
    <s v="District 25"/>
    <s v="Fremont East/Niles/Union City Central"/>
    <s v="Urban"/>
    <n v="14063"/>
    <n v="13150"/>
    <n v="2"/>
    <n v="1686"/>
    <n v="1812"/>
    <n v="3767"/>
    <n v="4260"/>
    <n v="3367"/>
    <n v="3612"/>
    <n v="3142"/>
    <n v="2743"/>
    <n v="2474"/>
    <n v="352"/>
    <m/>
    <n v="107"/>
    <n v="8380"/>
    <n v="2455"/>
    <n v="337"/>
    <n v="313"/>
    <n v="6252"/>
    <n v="765"/>
    <n v="8606"/>
    <m/>
    <n v="6250"/>
    <n v="20139"/>
    <n v="826"/>
    <m/>
    <n v="215"/>
    <n v="462"/>
    <n v="3"/>
    <n v="62"/>
    <n v="526"/>
    <n v="49"/>
    <n v="152"/>
    <n v="7"/>
    <n v="512"/>
    <n v="4"/>
    <m/>
    <n v="25043"/>
    <n v="180"/>
    <m/>
    <m/>
    <m/>
    <m/>
    <n v="3256"/>
    <n v="6532"/>
    <n v="570"/>
    <n v="15567"/>
    <n v="1289"/>
    <n v="1"/>
    <n v="25"/>
    <n v="2884"/>
    <n v="6"/>
    <n v="1498"/>
    <n v="114"/>
    <n v="315"/>
    <n v="507"/>
    <n v="325"/>
    <n v="579"/>
    <n v="1488"/>
    <n v="857"/>
    <n v="5273"/>
    <n v="1413"/>
    <n v="1717"/>
    <n v="45"/>
    <n v="1399"/>
    <n v="492"/>
    <n v="1656"/>
    <n v="698"/>
    <n v="5920"/>
    <n v="4"/>
    <n v="27215"/>
    <n v="1422"/>
    <n v="24489"/>
    <n v="1237"/>
    <n v="2"/>
    <n v="65"/>
    <n v="10"/>
    <n v="26649"/>
    <n v="1"/>
    <n v="474"/>
    <n v="80"/>
    <n v="1"/>
    <n v="1664"/>
    <n v="1683"/>
    <m/>
    <n v="9"/>
    <n v="96"/>
    <n v="174"/>
    <n v="187"/>
    <n v="441"/>
    <n v="612"/>
    <n v="838"/>
    <n v="990"/>
    <m/>
    <m/>
    <m/>
    <n v="6"/>
    <n v="932"/>
    <n v="220"/>
    <n v="17"/>
    <n v="36"/>
    <n v="531"/>
    <n v="36"/>
    <n v="1569"/>
    <m/>
    <n v="527"/>
    <n v="2798"/>
    <n v="22"/>
    <m/>
    <n v="137"/>
    <n v="27"/>
    <n v="151"/>
    <n v="1208"/>
    <n v="126"/>
    <n v="18"/>
    <m/>
    <n v="22"/>
    <n v="15"/>
    <n v="1"/>
    <n v="1291"/>
    <n v="346"/>
    <m/>
    <m/>
    <n v="5"/>
    <m/>
    <m/>
    <n v="162"/>
    <n v="2129"/>
    <n v="15"/>
    <n v="995"/>
    <n v="46"/>
    <m/>
    <n v="526"/>
    <n v="441"/>
    <n v="58"/>
    <n v="3"/>
    <n v="140"/>
    <n v="6"/>
    <n v="170"/>
    <n v="1137"/>
    <n v="257"/>
    <n v="74"/>
    <n v="36"/>
    <n v="50"/>
    <n v="75"/>
    <n v="207"/>
    <n v="62"/>
    <n v="93"/>
    <m/>
    <n v="1"/>
    <n v="11"/>
    <m/>
    <m/>
    <n v="3347"/>
    <n v="250"/>
    <n v="2948"/>
    <n v="142"/>
    <n v="1"/>
    <n v="6"/>
    <n v="3301"/>
    <n v="34"/>
    <n v="12"/>
    <m/>
    <m/>
    <m/>
    <n v="16"/>
  </r>
  <r>
    <n v="106014233"/>
    <x v="9"/>
    <x v="9"/>
    <s v="General Acute Care Hospital"/>
    <x v="0"/>
    <s v="20103 Lake Chabot Rd"/>
    <s v="Castro Valley"/>
    <s v="94546"/>
    <x v="1"/>
    <s v="Level II"/>
    <s v="Emergency - Basic"/>
    <x v="0"/>
    <x v="0"/>
    <s v="100-149"/>
    <s v="District 10"/>
    <s v="District 20"/>
    <s v="Castro Valley Central and North/Oak Knoll/San Leandro Northeast/Sheffield Village/Union City East"/>
    <s v="Urban"/>
    <n v="14880"/>
    <n v="12646"/>
    <m/>
    <n v="1382"/>
    <n v="1770"/>
    <n v="4542"/>
    <n v="4672"/>
    <n v="3510"/>
    <n v="3944"/>
    <n v="3436"/>
    <n v="2065"/>
    <n v="1899"/>
    <n v="306"/>
    <m/>
    <n v="82"/>
    <n v="2367"/>
    <n v="5778"/>
    <n v="533"/>
    <n v="1040"/>
    <n v="5220"/>
    <n v="127"/>
    <n v="12379"/>
    <m/>
    <n v="8263"/>
    <n v="19098"/>
    <n v="165"/>
    <m/>
    <n v="497"/>
    <n v="299"/>
    <n v="36"/>
    <n v="62"/>
    <n v="30"/>
    <n v="16"/>
    <n v="29"/>
    <n v="129"/>
    <n v="681"/>
    <n v="21"/>
    <n v="113"/>
    <n v="25099"/>
    <n v="513"/>
    <n v="1"/>
    <m/>
    <m/>
    <m/>
    <n v="11292"/>
    <n v="5915"/>
    <n v="849"/>
    <n v="7222"/>
    <n v="2248"/>
    <m/>
    <n v="11"/>
    <n v="1777"/>
    <n v="3"/>
    <n v="1595"/>
    <n v="115"/>
    <n v="306"/>
    <n v="356"/>
    <n v="247"/>
    <n v="447"/>
    <n v="1767"/>
    <n v="882"/>
    <n v="5520"/>
    <n v="1536"/>
    <n v="2086"/>
    <n v="73"/>
    <n v="1215"/>
    <n v="802"/>
    <n v="2369"/>
    <n v="1074"/>
    <n v="5337"/>
    <n v="8"/>
    <n v="27526"/>
    <n v="947"/>
    <n v="24429"/>
    <n v="2094"/>
    <n v="41"/>
    <n v="15"/>
    <m/>
    <n v="25997"/>
    <m/>
    <n v="1062"/>
    <n v="174"/>
    <n v="293"/>
    <n v="3242"/>
    <n v="3435"/>
    <m/>
    <n v="70"/>
    <n v="353"/>
    <n v="501"/>
    <n v="612"/>
    <n v="975"/>
    <n v="1354"/>
    <n v="1307"/>
    <n v="1503"/>
    <n v="2"/>
    <m/>
    <m/>
    <n v="11"/>
    <n v="791"/>
    <n v="1174"/>
    <n v="92"/>
    <n v="340"/>
    <n v="982"/>
    <n v="21"/>
    <n v="3266"/>
    <m/>
    <n v="1306"/>
    <n v="5335"/>
    <n v="36"/>
    <m/>
    <n v="384"/>
    <n v="146"/>
    <n v="325"/>
    <n v="1258"/>
    <n v="316"/>
    <n v="4"/>
    <n v="15"/>
    <n v="42"/>
    <n v="195"/>
    <n v="41"/>
    <n v="2490"/>
    <n v="1461"/>
    <m/>
    <m/>
    <m/>
    <m/>
    <m/>
    <n v="1657"/>
    <n v="3280"/>
    <n v="149"/>
    <n v="1420"/>
    <n v="171"/>
    <m/>
    <n v="1139"/>
    <n v="759"/>
    <n v="112"/>
    <n v="9"/>
    <n v="321"/>
    <n v="5"/>
    <n v="341"/>
    <n v="1505"/>
    <n v="1286"/>
    <n v="115"/>
    <n v="79"/>
    <n v="217"/>
    <n v="204"/>
    <n v="327"/>
    <n v="70"/>
    <n v="131"/>
    <n v="2"/>
    <n v="4"/>
    <n v="51"/>
    <m/>
    <m/>
    <n v="6677"/>
    <n v="503"/>
    <n v="5712"/>
    <n v="443"/>
    <n v="17"/>
    <n v="2"/>
    <n v="6380"/>
    <n v="220"/>
    <n v="42"/>
    <n v="34"/>
    <m/>
    <n v="1"/>
    <n v="22"/>
  </r>
  <r>
    <n v="106014326"/>
    <x v="10"/>
    <x v="10"/>
    <s v="General Acute Care Hospital"/>
    <x v="0"/>
    <s v="275 W Macarthur Blvd"/>
    <s v="Oakland"/>
    <s v="94611"/>
    <x v="1"/>
    <m/>
    <s v="Emergency - Basic"/>
    <x v="0"/>
    <x v="0"/>
    <s v="300-499"/>
    <s v="District 9"/>
    <s v="District 15"/>
    <s v="Dimond/Montclair/Oakland East/Oakmore/Piedmont/Piedmont Pines/Trestle Glen"/>
    <s v="Urban"/>
    <n v="48173"/>
    <n v="42329"/>
    <n v="15"/>
    <n v="5346"/>
    <n v="6204"/>
    <n v="14443"/>
    <n v="15335"/>
    <n v="11613"/>
    <n v="12500"/>
    <n v="10608"/>
    <n v="7820"/>
    <n v="5620"/>
    <n v="1028"/>
    <m/>
    <n v="340"/>
    <n v="7910"/>
    <n v="31382"/>
    <n v="1403"/>
    <n v="557"/>
    <n v="24547"/>
    <n v="2315"/>
    <n v="22063"/>
    <m/>
    <n v="23169"/>
    <n v="65685"/>
    <n v="1663"/>
    <m/>
    <n v="1171"/>
    <n v="2085"/>
    <n v="8"/>
    <n v="154"/>
    <n v="274"/>
    <n v="74"/>
    <n v="52"/>
    <n v="89"/>
    <n v="1019"/>
    <n v="23"/>
    <n v="11"/>
    <n v="84874"/>
    <n v="597"/>
    <n v="1"/>
    <m/>
    <n v="85"/>
    <m/>
    <n v="23307"/>
    <n v="18895"/>
    <n v="1697"/>
    <n v="37206"/>
    <n v="9405"/>
    <n v="7"/>
    <n v="82"/>
    <n v="7369"/>
    <n v="10"/>
    <n v="4282"/>
    <n v="449"/>
    <n v="1107"/>
    <n v="1443"/>
    <n v="1073"/>
    <n v="3239"/>
    <n v="4299"/>
    <n v="3645"/>
    <n v="19283"/>
    <n v="3963"/>
    <n v="5518"/>
    <n v="160"/>
    <n v="4486"/>
    <n v="1857"/>
    <n v="6714"/>
    <n v="2867"/>
    <n v="18647"/>
    <n v="24"/>
    <n v="90517"/>
    <n v="2613"/>
    <n v="79306"/>
    <n v="8421"/>
    <n v="4"/>
    <n v="173"/>
    <n v="33"/>
    <n v="86794"/>
    <n v="1"/>
    <n v="3286"/>
    <n v="387"/>
    <n v="16"/>
    <n v="5533"/>
    <n v="5661"/>
    <n v="2"/>
    <n v="204"/>
    <n v="360"/>
    <n v="697"/>
    <n v="985"/>
    <n v="1564"/>
    <n v="2091"/>
    <n v="2415"/>
    <n v="2645"/>
    <n v="82"/>
    <n v="153"/>
    <m/>
    <n v="37"/>
    <n v="1470"/>
    <n v="3554"/>
    <n v="143"/>
    <n v="77"/>
    <n v="2007"/>
    <n v="177"/>
    <n v="3731"/>
    <m/>
    <n v="1934"/>
    <n v="9132"/>
    <n v="130"/>
    <m/>
    <n v="320"/>
    <n v="155"/>
    <n v="537"/>
    <n v="1689"/>
    <n v="312"/>
    <n v="37"/>
    <n v="1"/>
    <n v="25"/>
    <n v="61"/>
    <n v="8"/>
    <n v="6769"/>
    <n v="1273"/>
    <m/>
    <m/>
    <n v="9"/>
    <m/>
    <m/>
    <n v="1343"/>
    <n v="6332"/>
    <n v="63"/>
    <n v="3109"/>
    <n v="348"/>
    <n v="1"/>
    <n v="2261"/>
    <n v="1480"/>
    <n v="169"/>
    <n v="24"/>
    <n v="576"/>
    <n v="12"/>
    <n v="520"/>
    <n v="2686"/>
    <n v="782"/>
    <n v="256"/>
    <n v="165"/>
    <n v="306"/>
    <n v="371"/>
    <n v="869"/>
    <n v="172"/>
    <n v="373"/>
    <n v="26"/>
    <n v="21"/>
    <n v="117"/>
    <n v="10"/>
    <m/>
    <n v="11196"/>
    <n v="558"/>
    <n v="9764"/>
    <n v="868"/>
    <n v="1"/>
    <n v="5"/>
    <n v="10844"/>
    <n v="318"/>
    <n v="32"/>
    <n v="1"/>
    <m/>
    <n v="1"/>
    <n v="52"/>
  </r>
  <r>
    <n v="106014337"/>
    <x v="11"/>
    <x v="11"/>
    <s v="General Acute Care Hospital"/>
    <x v="0"/>
    <s v="2500 Merced St"/>
    <s v="San Leandro"/>
    <s v="94577"/>
    <x v="1"/>
    <m/>
    <s v="Emergency - Basic"/>
    <x v="0"/>
    <x v="0"/>
    <s v="200-299"/>
    <s v="District 9"/>
    <s v="District 18"/>
    <s v="San Leandro West/San Lorenzo West/Hayward West"/>
    <s v="Urban"/>
    <n v="28518"/>
    <n v="23641"/>
    <n v="6"/>
    <n v="3342"/>
    <n v="3666"/>
    <n v="8196"/>
    <n v="7846"/>
    <n v="6599"/>
    <n v="7094"/>
    <n v="6213"/>
    <n v="4571"/>
    <n v="3860"/>
    <n v="778"/>
    <m/>
    <n v="227"/>
    <n v="7884"/>
    <n v="11766"/>
    <n v="763"/>
    <n v="994"/>
    <n v="16398"/>
    <n v="1649"/>
    <n v="12484"/>
    <m/>
    <n v="16778"/>
    <n v="33565"/>
    <n v="1822"/>
    <m/>
    <n v="445"/>
    <n v="1108"/>
    <n v="10"/>
    <n v="67"/>
    <n v="730"/>
    <n v="81"/>
    <n v="258"/>
    <n v="12"/>
    <n v="615"/>
    <n v="19"/>
    <n v="14"/>
    <n v="48194"/>
    <n v="607"/>
    <m/>
    <m/>
    <n v="5"/>
    <m/>
    <n v="7613"/>
    <n v="11158"/>
    <n v="954"/>
    <n v="28848"/>
    <n v="3589"/>
    <n v="3"/>
    <n v="64"/>
    <n v="4817"/>
    <n v="11"/>
    <n v="2927"/>
    <n v="204"/>
    <n v="676"/>
    <n v="1009"/>
    <n v="622"/>
    <n v="1309"/>
    <n v="2849"/>
    <n v="2015"/>
    <n v="9190"/>
    <n v="2053"/>
    <n v="3599"/>
    <n v="126"/>
    <n v="2736"/>
    <n v="1198"/>
    <n v="3831"/>
    <n v="1601"/>
    <n v="11315"/>
    <n v="13"/>
    <n v="52165"/>
    <n v="1826"/>
    <n v="44886"/>
    <n v="5313"/>
    <n v="4"/>
    <n v="136"/>
    <n v="17"/>
    <n v="51624"/>
    <m/>
    <n v="366"/>
    <n v="156"/>
    <n v="2"/>
    <n v="2736"/>
    <n v="2640"/>
    <m/>
    <n v="25"/>
    <n v="223"/>
    <n v="374"/>
    <n v="468"/>
    <n v="735"/>
    <n v="1065"/>
    <n v="1136"/>
    <n v="1344"/>
    <n v="4"/>
    <n v="2"/>
    <m/>
    <n v="22"/>
    <n v="876"/>
    <n v="1115"/>
    <n v="41"/>
    <n v="90"/>
    <n v="1169"/>
    <n v="27"/>
    <n v="2036"/>
    <m/>
    <n v="1244"/>
    <n v="4102"/>
    <n v="30"/>
    <m/>
    <n v="158"/>
    <n v="65"/>
    <n v="333"/>
    <n v="1803"/>
    <n v="161"/>
    <n v="12"/>
    <m/>
    <n v="13"/>
    <n v="24"/>
    <m/>
    <n v="2134"/>
    <n v="670"/>
    <m/>
    <m/>
    <n v="3"/>
    <m/>
    <m/>
    <n v="357"/>
    <n v="3132"/>
    <n v="14"/>
    <n v="1790"/>
    <n v="83"/>
    <m/>
    <n v="823"/>
    <n v="699"/>
    <n v="64"/>
    <n v="3"/>
    <n v="272"/>
    <n v="3"/>
    <n v="280"/>
    <n v="1790"/>
    <n v="364"/>
    <n v="66"/>
    <n v="54"/>
    <n v="107"/>
    <n v="107"/>
    <n v="425"/>
    <n v="90"/>
    <n v="118"/>
    <n v="3"/>
    <n v="8"/>
    <n v="99"/>
    <n v="1"/>
    <m/>
    <n v="5376"/>
    <n v="264"/>
    <n v="4661"/>
    <n v="450"/>
    <n v="1"/>
    <m/>
    <n v="5326"/>
    <n v="35"/>
    <n v="14"/>
    <m/>
    <m/>
    <n v="1"/>
    <n v="40"/>
  </r>
  <r>
    <n v="106034002"/>
    <x v="12"/>
    <x v="12"/>
    <s v="General Acute Care Hospital"/>
    <x v="1"/>
    <s v="200 Mission Blvd"/>
    <s v="Jackson"/>
    <s v="95642"/>
    <x v="1"/>
    <m/>
    <s v="Emergency - Basic"/>
    <x v="1"/>
    <x v="0"/>
    <s v="50-99"/>
    <s v="District 8"/>
    <s v="District 5"/>
    <s v="Ione/Jackson/Pine Grove/Sutter Creek"/>
    <s v="Rural"/>
    <n v="10407"/>
    <n v="9221"/>
    <m/>
    <n v="1295"/>
    <n v="1343"/>
    <n v="2357"/>
    <n v="2671"/>
    <n v="2101"/>
    <n v="2728"/>
    <n v="2782"/>
    <n v="2412"/>
    <n v="1722"/>
    <n v="217"/>
    <m/>
    <n v="171"/>
    <n v="92"/>
    <n v="225"/>
    <n v="316"/>
    <n v="95"/>
    <n v="943"/>
    <n v="264"/>
    <n v="17522"/>
    <m/>
    <n v="2005"/>
    <n v="16999"/>
    <n v="624"/>
    <m/>
    <n v="646"/>
    <n v="123"/>
    <n v="2"/>
    <n v="26"/>
    <n v="9"/>
    <n v="4"/>
    <n v="36"/>
    <n v="540"/>
    <n v="116"/>
    <m/>
    <n v="32"/>
    <n v="18028"/>
    <n v="65"/>
    <n v="1"/>
    <m/>
    <m/>
    <m/>
    <n v="6487"/>
    <n v="6120"/>
    <n v="1381"/>
    <n v="4733"/>
    <n v="907"/>
    <m/>
    <n v="6"/>
    <n v="1306"/>
    <n v="3"/>
    <n v="1153"/>
    <n v="51"/>
    <n v="325"/>
    <n v="286"/>
    <n v="129"/>
    <n v="938"/>
    <n v="1072"/>
    <n v="815"/>
    <n v="4149"/>
    <n v="723"/>
    <n v="1313"/>
    <n v="51"/>
    <n v="645"/>
    <n v="300"/>
    <n v="2301"/>
    <n v="883"/>
    <n v="3175"/>
    <n v="4"/>
    <n v="19628"/>
    <n v="37"/>
    <n v="19273"/>
    <n v="283"/>
    <n v="30"/>
    <n v="5"/>
    <m/>
    <n v="19178"/>
    <n v="22"/>
    <n v="177"/>
    <n v="170"/>
    <n v="81"/>
    <n v="905"/>
    <n v="870"/>
    <m/>
    <n v="7"/>
    <n v="39"/>
    <n v="63"/>
    <n v="94"/>
    <n v="208"/>
    <n v="420"/>
    <n v="449"/>
    <n v="495"/>
    <m/>
    <m/>
    <m/>
    <n v="18"/>
    <n v="16"/>
    <n v="24"/>
    <n v="13"/>
    <n v="9"/>
    <n v="66"/>
    <n v="20"/>
    <n v="1609"/>
    <m/>
    <n v="109"/>
    <n v="1608"/>
    <n v="58"/>
    <m/>
    <n v="129"/>
    <n v="29"/>
    <n v="50"/>
    <n v="463"/>
    <n v="56"/>
    <n v="3"/>
    <n v="77"/>
    <n v="5"/>
    <n v="16"/>
    <n v="8"/>
    <n v="703"/>
    <n v="230"/>
    <m/>
    <m/>
    <m/>
    <n v="6"/>
    <m/>
    <n v="259"/>
    <n v="1165"/>
    <n v="141"/>
    <n v="183"/>
    <n v="27"/>
    <m/>
    <n v="270"/>
    <n v="257"/>
    <n v="14"/>
    <n v="3"/>
    <n v="70"/>
    <m/>
    <n v="60"/>
    <n v="529"/>
    <n v="180"/>
    <n v="29"/>
    <n v="29"/>
    <n v="23"/>
    <n v="63"/>
    <n v="157"/>
    <n v="37"/>
    <n v="40"/>
    <m/>
    <n v="1"/>
    <n v="12"/>
    <n v="1"/>
    <m/>
    <n v="1775"/>
    <n v="3"/>
    <n v="1751"/>
    <n v="19"/>
    <n v="2"/>
    <m/>
    <n v="1740"/>
    <n v="23"/>
    <n v="10"/>
    <n v="2"/>
    <m/>
    <m/>
    <n v="14"/>
  </r>
  <r>
    <n v="106040802"/>
    <x v="13"/>
    <x v="13"/>
    <s v="General Acute Care Hospital"/>
    <x v="2"/>
    <s v="240 Spruce St"/>
    <s v="Gridley"/>
    <s v="95948"/>
    <x v="1"/>
    <m/>
    <s v="Emergency - Standby"/>
    <x v="1"/>
    <x v="0"/>
    <s v="100-149"/>
    <s v="District 4"/>
    <s v="District 3"/>
    <s v="Biggs/East Biggs/Gridley"/>
    <s v="Rural"/>
    <n v="4432"/>
    <n v="3711"/>
    <m/>
    <n v="732"/>
    <n v="790"/>
    <n v="1142"/>
    <n v="1378"/>
    <n v="1108"/>
    <n v="1124"/>
    <n v="826"/>
    <n v="530"/>
    <n v="430"/>
    <n v="83"/>
    <m/>
    <n v="41"/>
    <n v="63"/>
    <n v="167"/>
    <n v="23"/>
    <n v="53"/>
    <n v="1083"/>
    <n v="75"/>
    <n v="6638"/>
    <m/>
    <n v="2459"/>
    <n v="5669"/>
    <n v="15"/>
    <m/>
    <n v="523"/>
    <n v="230"/>
    <m/>
    <n v="20"/>
    <n v="15"/>
    <n v="2"/>
    <m/>
    <n v="7"/>
    <n v="14"/>
    <m/>
    <n v="4"/>
    <n v="7241"/>
    <n v="58"/>
    <n v="15"/>
    <n v="14"/>
    <m/>
    <m/>
    <n v="4481"/>
    <n v="1552"/>
    <n v="20"/>
    <n v="1371"/>
    <n v="719"/>
    <m/>
    <n v="2"/>
    <n v="536"/>
    <n v="2"/>
    <n v="693"/>
    <n v="20"/>
    <n v="197"/>
    <n v="128"/>
    <n v="76"/>
    <n v="62"/>
    <n v="609"/>
    <n v="350"/>
    <n v="1880"/>
    <n v="214"/>
    <n v="492"/>
    <n v="32"/>
    <n v="242"/>
    <n v="166"/>
    <n v="952"/>
    <n v="534"/>
    <n v="951"/>
    <n v="5"/>
    <n v="8143"/>
    <n v="46"/>
    <n v="7215"/>
    <n v="879"/>
    <n v="3"/>
    <m/>
    <m/>
    <n v="8049"/>
    <m/>
    <n v="45"/>
    <n v="49"/>
    <m/>
    <n v="125"/>
    <n v="112"/>
    <m/>
    <n v="2"/>
    <n v="4"/>
    <n v="18"/>
    <n v="23"/>
    <n v="24"/>
    <n v="50"/>
    <n v="44"/>
    <n v="72"/>
    <m/>
    <m/>
    <m/>
    <n v="2"/>
    <n v="1"/>
    <n v="1"/>
    <m/>
    <n v="2"/>
    <n v="12"/>
    <m/>
    <n v="219"/>
    <m/>
    <n v="46"/>
    <n v="191"/>
    <m/>
    <m/>
    <n v="9"/>
    <n v="17"/>
    <n v="5"/>
    <n v="16"/>
    <m/>
    <n v="3"/>
    <m/>
    <n v="1"/>
    <n v="1"/>
    <m/>
    <n v="104"/>
    <n v="77"/>
    <m/>
    <m/>
    <m/>
    <n v="4"/>
    <m/>
    <n v="74"/>
    <n v="139"/>
    <n v="1"/>
    <n v="22"/>
    <n v="1"/>
    <m/>
    <n v="30"/>
    <n v="31"/>
    <n v="2"/>
    <n v="1"/>
    <n v="18"/>
    <m/>
    <n v="16"/>
    <n v="46"/>
    <n v="16"/>
    <n v="5"/>
    <n v="3"/>
    <n v="2"/>
    <n v="7"/>
    <n v="46"/>
    <n v="10"/>
    <n v="4"/>
    <m/>
    <m/>
    <m/>
    <m/>
    <m/>
    <n v="237"/>
    <n v="4"/>
    <n v="210"/>
    <n v="23"/>
    <m/>
    <m/>
    <n v="233"/>
    <n v="4"/>
    <m/>
    <m/>
    <m/>
    <m/>
    <n v="5"/>
  </r>
  <r>
    <n v="106040937"/>
    <x v="14"/>
    <x v="14"/>
    <s v="General Acute Care Hospital"/>
    <x v="2"/>
    <s v="2767 Olive Hwy"/>
    <s v="Oroville"/>
    <s v="95966"/>
    <x v="1"/>
    <m/>
    <s v="Emergency - Basic"/>
    <x v="0"/>
    <x v="0"/>
    <s v="100-149"/>
    <s v="District 4"/>
    <s v="District 3"/>
    <s v="Oroville/Palermo/Thermalito"/>
    <s v="Rural"/>
    <n v="4602"/>
    <n v="4382"/>
    <m/>
    <n v="708"/>
    <n v="805"/>
    <n v="1490"/>
    <n v="1695"/>
    <n v="1161"/>
    <n v="1185"/>
    <n v="913"/>
    <n v="499"/>
    <n v="337"/>
    <n v="191"/>
    <m/>
    <n v="294"/>
    <n v="298"/>
    <n v="367"/>
    <n v="115"/>
    <m/>
    <n v="756"/>
    <n v="99"/>
    <n v="7055"/>
    <m/>
    <n v="874"/>
    <n v="7882"/>
    <n v="228"/>
    <m/>
    <n v="186"/>
    <n v="827"/>
    <m/>
    <n v="29"/>
    <m/>
    <m/>
    <m/>
    <n v="203"/>
    <n v="133"/>
    <m/>
    <n v="2"/>
    <n v="7598"/>
    <n v="6"/>
    <m/>
    <m/>
    <m/>
    <m/>
    <n v="4641"/>
    <n v="1898"/>
    <n v="527"/>
    <n v="1384"/>
    <n v="534"/>
    <m/>
    <n v="14"/>
    <n v="607"/>
    <n v="6"/>
    <n v="388"/>
    <n v="11"/>
    <n v="65"/>
    <n v="88"/>
    <n v="80"/>
    <n v="552"/>
    <n v="385"/>
    <n v="133"/>
    <n v="1524"/>
    <n v="615"/>
    <n v="1349"/>
    <n v="17"/>
    <n v="399"/>
    <n v="208"/>
    <n v="435"/>
    <n v="268"/>
    <n v="1837"/>
    <n v="3"/>
    <n v="8984"/>
    <n v="107"/>
    <n v="8706"/>
    <n v="165"/>
    <n v="2"/>
    <n v="4"/>
    <m/>
    <n v="8820"/>
    <m/>
    <n v="45"/>
    <n v="90"/>
    <n v="29"/>
    <n v="6177"/>
    <n v="5870"/>
    <m/>
    <n v="207"/>
    <n v="793"/>
    <n v="1254"/>
    <n v="1482"/>
    <n v="2176"/>
    <n v="2549"/>
    <n v="1814"/>
    <n v="1673"/>
    <n v="38"/>
    <n v="61"/>
    <m/>
    <n v="347"/>
    <n v="344"/>
    <n v="389"/>
    <n v="107"/>
    <m/>
    <n v="772"/>
    <n v="54"/>
    <n v="10034"/>
    <m/>
    <n v="826"/>
    <n v="11105"/>
    <n v="116"/>
    <m/>
    <n v="184"/>
    <n v="1386"/>
    <n v="167"/>
    <n v="401"/>
    <n v="39"/>
    <m/>
    <n v="79"/>
    <n v="13"/>
    <n v="2"/>
    <n v="69"/>
    <n v="8678"/>
    <n v="1029"/>
    <m/>
    <m/>
    <m/>
    <m/>
    <m/>
    <n v="4717"/>
    <n v="5733"/>
    <n v="306"/>
    <n v="1050"/>
    <n v="241"/>
    <m/>
    <n v="1830"/>
    <n v="1329"/>
    <n v="55"/>
    <n v="29"/>
    <n v="461"/>
    <n v="13"/>
    <n v="504"/>
    <n v="3759"/>
    <n v="1463"/>
    <n v="233"/>
    <n v="347"/>
    <n v="148"/>
    <n v="563"/>
    <n v="289"/>
    <n v="178"/>
    <n v="659"/>
    <n v="3"/>
    <n v="51"/>
    <n v="129"/>
    <n v="4"/>
    <m/>
    <n v="12047"/>
    <n v="218"/>
    <n v="11591"/>
    <n v="238"/>
    <m/>
    <m/>
    <n v="11622"/>
    <n v="315"/>
    <n v="110"/>
    <m/>
    <m/>
    <m/>
    <n v="14"/>
  </r>
  <r>
    <n v="106040962"/>
    <x v="15"/>
    <x v="15"/>
    <s v="General Acute Care Hospital"/>
    <x v="2"/>
    <s v="1531 Esplanade"/>
    <s v="Chico"/>
    <s v="95926"/>
    <x v="1"/>
    <s v="Level II"/>
    <s v="Emergency - Basic"/>
    <x v="0"/>
    <x v="0"/>
    <s v="200-299"/>
    <s v="District 4"/>
    <s v="District 3"/>
    <s v="Chapmantown/Chico"/>
    <s v="Urban"/>
    <n v="26569"/>
    <n v="23001"/>
    <n v="1"/>
    <n v="3315"/>
    <n v="4430"/>
    <n v="8991"/>
    <n v="7614"/>
    <n v="5836"/>
    <n v="5711"/>
    <n v="5510"/>
    <n v="4190"/>
    <n v="3275"/>
    <n v="699"/>
    <m/>
    <n v="674"/>
    <n v="613"/>
    <n v="1611"/>
    <n v="515"/>
    <n v="88"/>
    <n v="10166"/>
    <n v="503"/>
    <n v="35401"/>
    <m/>
    <n v="8905"/>
    <n v="39705"/>
    <n v="961"/>
    <m/>
    <n v="324"/>
    <n v="1029"/>
    <n v="6"/>
    <n v="94"/>
    <m/>
    <n v="1"/>
    <m/>
    <n v="322"/>
    <n v="376"/>
    <n v="8"/>
    <n v="24"/>
    <n v="47298"/>
    <n v="85"/>
    <m/>
    <n v="4"/>
    <m/>
    <m/>
    <n v="20803"/>
    <n v="12620"/>
    <n v="1271"/>
    <n v="11682"/>
    <n v="3185"/>
    <n v="10"/>
    <n v="51"/>
    <n v="3512"/>
    <n v="12"/>
    <n v="3541"/>
    <n v="89"/>
    <n v="618"/>
    <n v="683"/>
    <n v="288"/>
    <n v="1266"/>
    <n v="3304"/>
    <n v="1294"/>
    <n v="10473"/>
    <n v="2215"/>
    <n v="3441"/>
    <n v="103"/>
    <n v="1851"/>
    <n v="1214"/>
    <n v="4685"/>
    <n v="2239"/>
    <n v="8685"/>
    <n v="7"/>
    <n v="49571"/>
    <n v="309"/>
    <n v="46597"/>
    <n v="2610"/>
    <n v="53"/>
    <n v="2"/>
    <m/>
    <n v="46692"/>
    <n v="5"/>
    <n v="2531"/>
    <n v="337"/>
    <n v="6"/>
    <n v="6242"/>
    <n v="6469"/>
    <m/>
    <n v="129"/>
    <n v="576"/>
    <n v="786"/>
    <n v="928"/>
    <n v="1752"/>
    <n v="2728"/>
    <n v="2836"/>
    <n v="2846"/>
    <n v="53"/>
    <n v="77"/>
    <m/>
    <n v="144"/>
    <n v="153"/>
    <n v="198"/>
    <n v="58"/>
    <n v="10"/>
    <n v="1681"/>
    <n v="82"/>
    <n v="10385"/>
    <m/>
    <n v="1439"/>
    <n v="11037"/>
    <n v="235"/>
    <m/>
    <n v="168"/>
    <m/>
    <n v="491"/>
    <n v="1739"/>
    <n v="241"/>
    <m/>
    <n v="1"/>
    <n v="48"/>
    <n v="362"/>
    <n v="59"/>
    <n v="8120"/>
    <n v="1481"/>
    <m/>
    <m/>
    <m/>
    <m/>
    <n v="1"/>
    <n v="2629"/>
    <n v="7639"/>
    <n v="82"/>
    <n v="2214"/>
    <n v="147"/>
    <m/>
    <n v="2522"/>
    <n v="1864"/>
    <n v="131"/>
    <n v="24"/>
    <n v="595"/>
    <n v="15"/>
    <n v="1005"/>
    <n v="1803"/>
    <n v="1643"/>
    <n v="251"/>
    <n v="290"/>
    <n v="358"/>
    <n v="380"/>
    <n v="1169"/>
    <n v="296"/>
    <n v="279"/>
    <n v="21"/>
    <n v="3"/>
    <n v="57"/>
    <n v="5"/>
    <m/>
    <n v="12711"/>
    <n v="108"/>
    <n v="11861"/>
    <n v="724"/>
    <n v="17"/>
    <n v="1"/>
    <n v="12174"/>
    <n v="467"/>
    <n v="70"/>
    <m/>
    <m/>
    <m/>
    <n v="50"/>
  </r>
  <r>
    <n v="106050932"/>
    <x v="16"/>
    <x v="16"/>
    <s v="General Acute Care Hospital"/>
    <x v="3"/>
    <s v="768 Mountain Ranch Rd"/>
    <s v="San Andreas"/>
    <s v="95249"/>
    <x v="1"/>
    <m/>
    <s v="Emergency - Basic"/>
    <x v="1"/>
    <x v="0"/>
    <s v="1-49"/>
    <s v="District 8"/>
    <s v="District 5"/>
    <s v="Angels Camp/Arnold/Copperopolis/Mountain Ranch/Murphys/San Andreas/Valley Springs/West Point"/>
    <s v="Rural"/>
    <n v="4988"/>
    <n v="4358"/>
    <n v="1"/>
    <n v="594"/>
    <n v="754"/>
    <n v="1082"/>
    <n v="1250"/>
    <n v="1061"/>
    <n v="1358"/>
    <n v="1306"/>
    <n v="1098"/>
    <n v="772"/>
    <n v="72"/>
    <m/>
    <n v="26"/>
    <n v="97"/>
    <m/>
    <n v="119"/>
    <n v="81"/>
    <n v="475"/>
    <n v="36"/>
    <n v="8513"/>
    <m/>
    <n v="546"/>
    <n v="8699"/>
    <n v="102"/>
    <m/>
    <n v="508"/>
    <n v="238"/>
    <m/>
    <n v="14"/>
    <n v="19"/>
    <n v="2"/>
    <n v="5"/>
    <n v="76"/>
    <n v="107"/>
    <m/>
    <n v="2"/>
    <n v="8302"/>
    <n v="74"/>
    <m/>
    <m/>
    <m/>
    <m/>
    <n v="3596"/>
    <n v="2801"/>
    <n v="331"/>
    <n v="2225"/>
    <n v="394"/>
    <m/>
    <n v="1"/>
    <n v="648"/>
    <n v="1"/>
    <n v="636"/>
    <n v="25"/>
    <n v="141"/>
    <n v="151"/>
    <n v="59"/>
    <n v="682"/>
    <n v="603"/>
    <n v="404"/>
    <n v="2257"/>
    <n v="398"/>
    <n v="503"/>
    <n v="35"/>
    <n v="342"/>
    <n v="76"/>
    <n v="843"/>
    <n v="414"/>
    <n v="1128"/>
    <m/>
    <n v="9347"/>
    <n v="10"/>
    <n v="9200"/>
    <n v="105"/>
    <n v="25"/>
    <n v="7"/>
    <n v="4"/>
    <n v="9206"/>
    <m/>
    <n v="41"/>
    <n v="87"/>
    <n v="9"/>
    <n v="391"/>
    <n v="427"/>
    <m/>
    <n v="2"/>
    <n v="20"/>
    <n v="51"/>
    <n v="56"/>
    <n v="87"/>
    <n v="188"/>
    <n v="192"/>
    <n v="222"/>
    <m/>
    <m/>
    <m/>
    <n v="2"/>
    <n v="3"/>
    <m/>
    <n v="7"/>
    <n v="5"/>
    <n v="33"/>
    <n v="2"/>
    <n v="766"/>
    <m/>
    <n v="45"/>
    <n v="770"/>
    <n v="3"/>
    <m/>
    <n v="73"/>
    <n v="23"/>
    <n v="21"/>
    <n v="161"/>
    <n v="14"/>
    <n v="3"/>
    <n v="1"/>
    <n v="3"/>
    <n v="4"/>
    <n v="4"/>
    <n v="380"/>
    <n v="129"/>
    <m/>
    <m/>
    <m/>
    <n v="2"/>
    <m/>
    <n v="185"/>
    <n v="524"/>
    <n v="20"/>
    <n v="81"/>
    <n v="8"/>
    <m/>
    <n v="120"/>
    <n v="114"/>
    <n v="4"/>
    <m/>
    <n v="55"/>
    <m/>
    <n v="39"/>
    <n v="183"/>
    <n v="79"/>
    <n v="22"/>
    <n v="13"/>
    <n v="7"/>
    <n v="22"/>
    <n v="114"/>
    <n v="32"/>
    <n v="13"/>
    <m/>
    <n v="1"/>
    <m/>
    <m/>
    <m/>
    <n v="818"/>
    <n v="2"/>
    <n v="802"/>
    <n v="13"/>
    <n v="1"/>
    <m/>
    <n v="791"/>
    <n v="19"/>
    <n v="7"/>
    <n v="1"/>
    <m/>
    <m/>
    <n v="8"/>
  </r>
  <r>
    <n v="106060870"/>
    <x v="17"/>
    <x v="17"/>
    <s v="General Acute Care Hospital"/>
    <x v="4"/>
    <s v="199 E Webster St"/>
    <s v="Colusa"/>
    <s v="95932"/>
    <x v="3"/>
    <m/>
    <s v="Emergency - Standby"/>
    <x v="1"/>
    <x v="0"/>
    <s v="1-49"/>
    <s v="District 4"/>
    <s v="District 3"/>
    <s v="Colusa"/>
    <s v="Rural"/>
    <n v="2296"/>
    <n v="2101"/>
    <m/>
    <n v="472"/>
    <n v="567"/>
    <n v="666"/>
    <n v="688"/>
    <n v="567"/>
    <n v="495"/>
    <n v="421"/>
    <n v="301"/>
    <n v="153"/>
    <n v="67"/>
    <m/>
    <n v="32"/>
    <n v="43"/>
    <n v="69"/>
    <n v="143"/>
    <m/>
    <n v="95"/>
    <n v="77"/>
    <n v="3938"/>
    <m/>
    <n v="2052"/>
    <n v="2343"/>
    <m/>
    <n v="2"/>
    <n v="209"/>
    <n v="102"/>
    <m/>
    <n v="5"/>
    <m/>
    <m/>
    <n v="1"/>
    <n v="94"/>
    <n v="20"/>
    <m/>
    <m/>
    <n v="3954"/>
    <n v="7"/>
    <m/>
    <n v="5"/>
    <m/>
    <m/>
    <n v="2235"/>
    <n v="749"/>
    <n v="217"/>
    <n v="742"/>
    <n v="454"/>
    <m/>
    <n v="7"/>
    <n v="233"/>
    <m/>
    <n v="295"/>
    <n v="8"/>
    <n v="144"/>
    <n v="78"/>
    <n v="54"/>
    <n v="119"/>
    <n v="190"/>
    <n v="109"/>
    <n v="1214"/>
    <n v="153"/>
    <n v="268"/>
    <n v="4"/>
    <n v="139"/>
    <n v="65"/>
    <n v="441"/>
    <n v="273"/>
    <n v="603"/>
    <m/>
    <n v="4397"/>
    <n v="3"/>
    <n v="3607"/>
    <n v="776"/>
    <m/>
    <n v="11"/>
    <m/>
    <n v="4308"/>
    <m/>
    <n v="9"/>
    <n v="80"/>
    <m/>
    <n v="280"/>
    <n v="214"/>
    <m/>
    <n v="1"/>
    <n v="20"/>
    <n v="27"/>
    <n v="42"/>
    <n v="65"/>
    <n v="94"/>
    <n v="110"/>
    <n v="135"/>
    <m/>
    <m/>
    <m/>
    <n v="10"/>
    <n v="2"/>
    <n v="14"/>
    <n v="22"/>
    <m/>
    <n v="8"/>
    <n v="3"/>
    <n v="435"/>
    <m/>
    <n v="139"/>
    <n v="355"/>
    <m/>
    <m/>
    <n v="50"/>
    <n v="33"/>
    <n v="12"/>
    <n v="21"/>
    <n v="3"/>
    <m/>
    <n v="2"/>
    <n v="1"/>
    <m/>
    <m/>
    <n v="282"/>
    <n v="90"/>
    <m/>
    <m/>
    <m/>
    <m/>
    <m/>
    <n v="104"/>
    <n v="317"/>
    <n v="16"/>
    <n v="47"/>
    <n v="10"/>
    <m/>
    <n v="81"/>
    <n v="48"/>
    <n v="8"/>
    <m/>
    <n v="37"/>
    <n v="1"/>
    <n v="47"/>
    <n v="111"/>
    <n v="25"/>
    <n v="9"/>
    <n v="10"/>
    <m/>
    <n v="18"/>
    <n v="64"/>
    <n v="18"/>
    <n v="12"/>
    <m/>
    <n v="1"/>
    <n v="4"/>
    <m/>
    <m/>
    <n v="494"/>
    <n v="1"/>
    <n v="411"/>
    <n v="82"/>
    <m/>
    <m/>
    <n v="486"/>
    <n v="5"/>
    <n v="3"/>
    <m/>
    <m/>
    <m/>
    <n v="4"/>
  </r>
  <r>
    <n v="106070924"/>
    <x v="18"/>
    <x v="18"/>
    <s v="General Acute Care Hospital"/>
    <x v="5"/>
    <s v="2500 Alhambra Ave"/>
    <s v="Martinez"/>
    <s v="94553"/>
    <x v="0"/>
    <m/>
    <s v="Emergency - Basic"/>
    <x v="0"/>
    <x v="0"/>
    <s v="150-199"/>
    <s v="District 3"/>
    <s v="District 14"/>
    <s v="Crockett/Hercules/Martinez West/Pinole/Port Costa/Richmond Northeast/Rodeo"/>
    <s v="Urban"/>
    <n v="16088"/>
    <n v="16966"/>
    <m/>
    <n v="989"/>
    <n v="2608"/>
    <n v="6333"/>
    <n v="7114"/>
    <n v="5274"/>
    <n v="5050"/>
    <n v="3719"/>
    <n v="1138"/>
    <n v="526"/>
    <n v="303"/>
    <m/>
    <n v="119"/>
    <n v="2672"/>
    <n v="5913"/>
    <n v="615"/>
    <n v="228"/>
    <n v="11676"/>
    <n v="1177"/>
    <n v="10654"/>
    <m/>
    <n v="12948"/>
    <n v="18869"/>
    <n v="1237"/>
    <m/>
    <n v="1187"/>
    <n v="212"/>
    <n v="6"/>
    <n v="4"/>
    <n v="3"/>
    <n v="19"/>
    <n v="124"/>
    <n v="585"/>
    <n v="2174"/>
    <n v="27"/>
    <n v="60"/>
    <n v="28574"/>
    <n v="79"/>
    <m/>
    <m/>
    <m/>
    <m/>
    <n v="9739"/>
    <n v="4037"/>
    <n v="12651"/>
    <n v="2984"/>
    <n v="3637"/>
    <n v="6"/>
    <n v="14"/>
    <n v="1329"/>
    <n v="10"/>
    <n v="1333"/>
    <n v="92"/>
    <n v="382"/>
    <n v="245"/>
    <n v="367"/>
    <n v="2634"/>
    <n v="1391"/>
    <n v="1167"/>
    <n v="3543"/>
    <n v="8329"/>
    <n v="2297"/>
    <n v="51"/>
    <n v="1027"/>
    <n v="672"/>
    <n v="1268"/>
    <n v="1139"/>
    <n v="5747"/>
    <n v="17"/>
    <n v="33054"/>
    <n v="1679"/>
    <n v="25170"/>
    <n v="6173"/>
    <n v="30"/>
    <n v="2"/>
    <m/>
    <n v="30925"/>
    <n v="8"/>
    <n v="1978"/>
    <n v="131"/>
    <n v="12"/>
    <n v="1655"/>
    <n v="1980"/>
    <m/>
    <n v="54"/>
    <n v="422"/>
    <n v="541"/>
    <n v="487"/>
    <n v="729"/>
    <n v="794"/>
    <n v="352"/>
    <n v="224"/>
    <n v="32"/>
    <m/>
    <m/>
    <n v="22"/>
    <n v="372"/>
    <n v="638"/>
    <n v="56"/>
    <n v="36"/>
    <n v="1217"/>
    <n v="8"/>
    <n v="1286"/>
    <m/>
    <n v="1237"/>
    <n v="2367"/>
    <n v="31"/>
    <m/>
    <n v="208"/>
    <n v="6"/>
    <n v="39"/>
    <n v="6"/>
    <n v="5"/>
    <m/>
    <n v="56"/>
    <n v="48"/>
    <m/>
    <n v="255"/>
    <n v="2884"/>
    <n v="127"/>
    <n v="1"/>
    <m/>
    <m/>
    <m/>
    <m/>
    <n v="2274"/>
    <n v="1021"/>
    <n v="59"/>
    <n v="175"/>
    <n v="106"/>
    <m/>
    <n v="545"/>
    <n v="588"/>
    <n v="43"/>
    <n v="5"/>
    <n v="262"/>
    <n v="6"/>
    <n v="191"/>
    <n v="355"/>
    <n v="161"/>
    <n v="651"/>
    <n v="70"/>
    <n v="82"/>
    <n v="99"/>
    <n v="209"/>
    <n v="119"/>
    <n v="110"/>
    <n v="32"/>
    <n v="10"/>
    <n v="91"/>
    <m/>
    <n v="6"/>
    <n v="3635"/>
    <n v="213"/>
    <n v="2719"/>
    <n v="701"/>
    <n v="2"/>
    <m/>
    <n v="3190"/>
    <n v="434"/>
    <n v="6"/>
    <n v="4"/>
    <m/>
    <n v="1"/>
    <n v="26"/>
  </r>
  <r>
    <n v="106070934"/>
    <x v="19"/>
    <x v="19"/>
    <s v="General Acute Care Hospital"/>
    <x v="5"/>
    <s v="3901 Lone Tree Way"/>
    <s v="Antioch"/>
    <s v="94509"/>
    <x v="1"/>
    <m/>
    <s v="Emergency - Basic"/>
    <x v="0"/>
    <x v="0"/>
    <s v="100-149"/>
    <s v="District 7"/>
    <s v="District 11"/>
    <s v="Brentwood Central and West/Oakley"/>
    <s v="Urban"/>
    <n v="18436"/>
    <n v="14797"/>
    <m/>
    <n v="2754"/>
    <n v="3248"/>
    <n v="5688"/>
    <n v="5940"/>
    <n v="4425"/>
    <n v="4373"/>
    <n v="3181"/>
    <n v="1761"/>
    <n v="1304"/>
    <n v="559"/>
    <m/>
    <n v="80"/>
    <n v="1348"/>
    <n v="9770"/>
    <n v="704"/>
    <n v="813"/>
    <n v="7362"/>
    <n v="144"/>
    <n v="13012"/>
    <m/>
    <n v="10306"/>
    <n v="22704"/>
    <n v="223"/>
    <m/>
    <n v="618"/>
    <n v="427"/>
    <n v="32"/>
    <n v="89"/>
    <n v="29"/>
    <n v="7"/>
    <n v="30"/>
    <n v="63"/>
    <n v="266"/>
    <n v="1"/>
    <n v="60"/>
    <n v="31469"/>
    <n v="141"/>
    <n v="1"/>
    <m/>
    <m/>
    <m/>
    <n v="17722"/>
    <n v="5389"/>
    <n v="1115"/>
    <n v="5762"/>
    <n v="3245"/>
    <m/>
    <n v="27"/>
    <n v="2250"/>
    <n v="6"/>
    <n v="2179"/>
    <n v="151"/>
    <n v="553"/>
    <n v="565"/>
    <n v="311"/>
    <n v="540"/>
    <n v="1949"/>
    <n v="1109"/>
    <n v="6499"/>
    <n v="1289"/>
    <n v="2548"/>
    <n v="65"/>
    <n v="1505"/>
    <n v="969"/>
    <n v="3169"/>
    <n v="1473"/>
    <n v="6073"/>
    <n v="3"/>
    <n v="33233"/>
    <n v="638"/>
    <n v="29271"/>
    <n v="3264"/>
    <n v="45"/>
    <n v="15"/>
    <m/>
    <n v="31610"/>
    <n v="1"/>
    <n v="1169"/>
    <n v="198"/>
    <n v="255"/>
    <n v="2772"/>
    <n v="2743"/>
    <m/>
    <n v="56"/>
    <n v="245"/>
    <n v="427"/>
    <n v="588"/>
    <n v="905"/>
    <n v="1261"/>
    <n v="1060"/>
    <n v="935"/>
    <n v="20"/>
    <n v="18"/>
    <m/>
    <n v="22"/>
    <n v="268"/>
    <n v="1208"/>
    <n v="86"/>
    <n v="180"/>
    <n v="835"/>
    <n v="35"/>
    <n v="2881"/>
    <m/>
    <n v="1168"/>
    <n v="4299"/>
    <n v="48"/>
    <m/>
    <n v="265"/>
    <n v="267"/>
    <n v="191"/>
    <n v="1196"/>
    <n v="140"/>
    <n v="2"/>
    <m/>
    <n v="13"/>
    <n v="13"/>
    <n v="51"/>
    <n v="2768"/>
    <n v="608"/>
    <n v="1"/>
    <m/>
    <m/>
    <m/>
    <m/>
    <n v="1667"/>
    <n v="2711"/>
    <n v="145"/>
    <n v="883"/>
    <n v="109"/>
    <m/>
    <n v="1369"/>
    <n v="683"/>
    <n v="89"/>
    <n v="7"/>
    <n v="331"/>
    <n v="3"/>
    <n v="335"/>
    <n v="1102"/>
    <n v="366"/>
    <n v="107"/>
    <n v="58"/>
    <n v="76"/>
    <n v="143"/>
    <n v="510"/>
    <n v="99"/>
    <n v="185"/>
    <n v="12"/>
    <n v="4"/>
    <n v="36"/>
    <m/>
    <m/>
    <n v="5515"/>
    <n v="204"/>
    <n v="4873"/>
    <n v="419"/>
    <n v="9"/>
    <n v="10"/>
    <n v="5214"/>
    <n v="237"/>
    <n v="36"/>
    <n v="27"/>
    <n v="1"/>
    <m/>
    <n v="30"/>
  </r>
  <r>
    <n v="106070988"/>
    <x v="20"/>
    <x v="20"/>
    <s v="General Acute Care Hospital"/>
    <x v="5"/>
    <s v="1601 Ygnacio Valley Rd"/>
    <s v="Walnut Creek"/>
    <s v="94598"/>
    <x v="1"/>
    <s v="Level II"/>
    <s v="Emergency - Basic"/>
    <x v="0"/>
    <x v="0"/>
    <s v="500+"/>
    <s v="District 7"/>
    <s v="District 16"/>
    <s v="Clayton/Concord South/Walnut Creek Central and East"/>
    <s v="Urban"/>
    <n v="18900"/>
    <n v="15144"/>
    <n v="1"/>
    <n v="2720"/>
    <n v="2541"/>
    <n v="3648"/>
    <n v="4113"/>
    <n v="3691"/>
    <n v="4318"/>
    <n v="4038"/>
    <n v="3890"/>
    <n v="4423"/>
    <n v="663"/>
    <m/>
    <n v="113"/>
    <n v="2866"/>
    <n v="2434"/>
    <n v="752"/>
    <n v="239"/>
    <n v="3479"/>
    <n v="1066"/>
    <n v="23096"/>
    <m/>
    <n v="6086"/>
    <n v="27021"/>
    <n v="938"/>
    <m/>
    <n v="217"/>
    <n v="276"/>
    <n v="10"/>
    <n v="70"/>
    <n v="441"/>
    <n v="76"/>
    <n v="9"/>
    <n v="32"/>
    <n v="294"/>
    <n v="7"/>
    <n v="5"/>
    <n v="31768"/>
    <n v="748"/>
    <m/>
    <n v="92"/>
    <m/>
    <m/>
    <n v="979"/>
    <n v="17056"/>
    <n v="651"/>
    <n v="13946"/>
    <n v="1412"/>
    <n v="1"/>
    <n v="48"/>
    <n v="3048"/>
    <n v="13"/>
    <n v="2167"/>
    <n v="155"/>
    <n v="370"/>
    <n v="539"/>
    <n v="373"/>
    <n v="693"/>
    <n v="2228"/>
    <n v="826"/>
    <n v="7373"/>
    <n v="1135"/>
    <n v="2116"/>
    <n v="103"/>
    <n v="1612"/>
    <n v="631"/>
    <n v="2286"/>
    <n v="1035"/>
    <n v="7279"/>
    <n v="15"/>
    <n v="34045"/>
    <n v="914"/>
    <n v="31499"/>
    <n v="1565"/>
    <n v="51"/>
    <n v="16"/>
    <m/>
    <n v="33224"/>
    <n v="6"/>
    <n v="441"/>
    <n v="350"/>
    <n v="24"/>
    <n v="5009"/>
    <n v="5235"/>
    <m/>
    <n v="230"/>
    <n v="442"/>
    <n v="559"/>
    <n v="729"/>
    <n v="1147"/>
    <n v="1663"/>
    <n v="2152"/>
    <n v="3095"/>
    <n v="104"/>
    <n v="123"/>
    <m/>
    <n v="26"/>
    <n v="893"/>
    <n v="651"/>
    <n v="192"/>
    <n v="52"/>
    <n v="799"/>
    <n v="284"/>
    <n v="7347"/>
    <m/>
    <n v="1187"/>
    <n v="8789"/>
    <n v="268"/>
    <m/>
    <n v="380"/>
    <n v="150"/>
    <n v="496"/>
    <n v="2631"/>
    <n v="257"/>
    <m/>
    <n v="6"/>
    <n v="71"/>
    <n v="204"/>
    <n v="1"/>
    <n v="4304"/>
    <n v="1727"/>
    <n v="12"/>
    <m/>
    <n v="5"/>
    <m/>
    <m/>
    <n v="1426"/>
    <n v="5771"/>
    <n v="280"/>
    <n v="2544"/>
    <n v="223"/>
    <m/>
    <n v="1519"/>
    <n v="1459"/>
    <n v="114"/>
    <n v="5"/>
    <n v="438"/>
    <n v="35"/>
    <n v="580"/>
    <n v="1452"/>
    <n v="2176"/>
    <n v="140"/>
    <n v="266"/>
    <n v="452"/>
    <n v="329"/>
    <n v="789"/>
    <n v="226"/>
    <n v="151"/>
    <n v="45"/>
    <n v="7"/>
    <n v="56"/>
    <n v="5"/>
    <m/>
    <n v="10244"/>
    <n v="443"/>
    <n v="9394"/>
    <n v="357"/>
    <n v="34"/>
    <n v="16"/>
    <n v="9913"/>
    <n v="258"/>
    <n v="68"/>
    <n v="3"/>
    <n v="2"/>
    <m/>
    <n v="44"/>
  </r>
  <r>
    <n v="106070990"/>
    <x v="21"/>
    <x v="21"/>
    <s v="General Acute Care Hospital"/>
    <x v="5"/>
    <s v="1425 S Main St"/>
    <s v="Walnut Creek"/>
    <s v="94596"/>
    <x v="1"/>
    <m/>
    <s v="Emergency - Basic"/>
    <x v="0"/>
    <x v="0"/>
    <s v="200-299"/>
    <s v="District 7"/>
    <s v="District 16"/>
    <s v="Clayton/Concord South/Walnut Creek Central and East"/>
    <s v="Urban"/>
    <n v="24555"/>
    <n v="20872"/>
    <n v="4"/>
    <n v="2554"/>
    <n v="3055"/>
    <n v="4650"/>
    <n v="5411"/>
    <n v="5082"/>
    <n v="6023"/>
    <n v="5789"/>
    <n v="5654"/>
    <n v="6616"/>
    <n v="597"/>
    <m/>
    <n v="161"/>
    <n v="5472"/>
    <n v="2713"/>
    <n v="603"/>
    <n v="263"/>
    <n v="6711"/>
    <n v="1649"/>
    <n v="27859"/>
    <m/>
    <n v="6429"/>
    <n v="37170"/>
    <n v="1832"/>
    <m/>
    <n v="534"/>
    <n v="750"/>
    <n v="1"/>
    <n v="83"/>
    <n v="737"/>
    <n v="160"/>
    <n v="35"/>
    <n v="9"/>
    <n v="467"/>
    <n v="20"/>
    <n v="71"/>
    <n v="42047"/>
    <n v="516"/>
    <n v="1"/>
    <m/>
    <m/>
    <m/>
    <n v="3260"/>
    <n v="14630"/>
    <n v="426"/>
    <n v="25741"/>
    <n v="1374"/>
    <m/>
    <n v="47"/>
    <n v="5434"/>
    <n v="10"/>
    <n v="2587"/>
    <n v="250"/>
    <n v="456"/>
    <n v="735"/>
    <n v="479"/>
    <n v="1280"/>
    <n v="2771"/>
    <n v="1480"/>
    <n v="8604"/>
    <n v="1750"/>
    <n v="2647"/>
    <n v="117"/>
    <n v="2150"/>
    <n v="663"/>
    <n v="2735"/>
    <n v="1172"/>
    <n v="10053"/>
    <n v="11"/>
    <n v="45431"/>
    <n v="607"/>
    <n v="43656"/>
    <n v="1099"/>
    <m/>
    <n v="69"/>
    <n v="5"/>
    <n v="45000"/>
    <m/>
    <n v="307"/>
    <n v="119"/>
    <m/>
    <n v="3395"/>
    <n v="3398"/>
    <m/>
    <n v="48"/>
    <n v="130"/>
    <n v="277"/>
    <n v="406"/>
    <n v="746"/>
    <n v="1075"/>
    <n v="1742"/>
    <n v="2285"/>
    <n v="39"/>
    <n v="45"/>
    <m/>
    <n v="10"/>
    <n v="747"/>
    <n v="326"/>
    <n v="39"/>
    <n v="23"/>
    <n v="625"/>
    <n v="25"/>
    <n v="4998"/>
    <m/>
    <n v="666"/>
    <n v="6108"/>
    <n v="19"/>
    <m/>
    <n v="200"/>
    <n v="43"/>
    <n v="272"/>
    <n v="1748"/>
    <n v="282"/>
    <n v="2"/>
    <m/>
    <n v="13"/>
    <n v="50"/>
    <n v="5"/>
    <n v="3219"/>
    <n v="950"/>
    <m/>
    <m/>
    <n v="8"/>
    <n v="1"/>
    <m/>
    <n v="183"/>
    <n v="4543"/>
    <n v="6"/>
    <n v="2018"/>
    <n v="43"/>
    <m/>
    <n v="1295"/>
    <n v="980"/>
    <n v="64"/>
    <n v="3"/>
    <n v="233"/>
    <n v="5"/>
    <n v="352"/>
    <n v="1834"/>
    <n v="596"/>
    <n v="116"/>
    <n v="99"/>
    <n v="165"/>
    <n v="146"/>
    <n v="478"/>
    <n v="130"/>
    <n v="196"/>
    <n v="7"/>
    <n v="6"/>
    <n v="84"/>
    <n v="4"/>
    <m/>
    <n v="6793"/>
    <n v="105"/>
    <n v="6547"/>
    <n v="132"/>
    <m/>
    <n v="9"/>
    <n v="6758"/>
    <n v="17"/>
    <n v="16"/>
    <m/>
    <m/>
    <n v="2"/>
    <n v="52"/>
  </r>
  <r>
    <n v="106071018"/>
    <x v="22"/>
    <x v="22"/>
    <s v="General Acute Care Hospital"/>
    <x v="5"/>
    <s v="2540 East St"/>
    <s v="Concord"/>
    <s v="94520"/>
    <x v="1"/>
    <m/>
    <s v="Emergency - Basic"/>
    <x v="0"/>
    <x v="0"/>
    <s v="200-299"/>
    <s v="District 7"/>
    <s v="District 14"/>
    <s v="Avon/Clyde/Concord Central/Pittsburg Southwest"/>
    <s v="Urban"/>
    <n v="20565"/>
    <n v="17906"/>
    <n v="2"/>
    <n v="2452"/>
    <n v="3113"/>
    <n v="5453"/>
    <n v="5969"/>
    <n v="5087"/>
    <n v="5374"/>
    <n v="4988"/>
    <n v="3183"/>
    <n v="2437"/>
    <n v="417"/>
    <m/>
    <n v="103"/>
    <n v="2242"/>
    <n v="5078"/>
    <n v="637"/>
    <n v="476"/>
    <n v="7242"/>
    <n v="385"/>
    <n v="22308"/>
    <n v="2"/>
    <n v="13326"/>
    <n v="24842"/>
    <n v="303"/>
    <n v="2"/>
    <n v="746"/>
    <n v="500"/>
    <n v="2"/>
    <n v="62"/>
    <n v="242"/>
    <n v="30"/>
    <n v="5"/>
    <n v="166"/>
    <n v="674"/>
    <n v="43"/>
    <m/>
    <n v="35521"/>
    <n v="357"/>
    <n v="1"/>
    <n v="124"/>
    <m/>
    <m/>
    <n v="2485"/>
    <n v="23940"/>
    <n v="699"/>
    <n v="7973"/>
    <n v="3376"/>
    <m/>
    <n v="10"/>
    <n v="3155"/>
    <n v="9"/>
    <n v="2200"/>
    <n v="132"/>
    <n v="587"/>
    <n v="742"/>
    <n v="362"/>
    <n v="1102"/>
    <n v="2401"/>
    <n v="1677"/>
    <n v="6534"/>
    <n v="2348"/>
    <n v="2810"/>
    <n v="109"/>
    <n v="1728"/>
    <n v="685"/>
    <n v="3180"/>
    <n v="1522"/>
    <n v="7153"/>
    <n v="27"/>
    <n v="38473"/>
    <n v="837"/>
    <n v="31868"/>
    <n v="5665"/>
    <n v="38"/>
    <n v="65"/>
    <m/>
    <n v="36917"/>
    <n v="11"/>
    <n v="1224"/>
    <n v="221"/>
    <n v="100"/>
    <n v="3614"/>
    <n v="4009"/>
    <m/>
    <n v="30"/>
    <n v="236"/>
    <n v="447"/>
    <n v="690"/>
    <n v="1229"/>
    <n v="1724"/>
    <n v="1624"/>
    <n v="1643"/>
    <m/>
    <m/>
    <m/>
    <n v="28"/>
    <n v="579"/>
    <n v="974"/>
    <n v="67"/>
    <n v="96"/>
    <n v="794"/>
    <n v="53"/>
    <n v="5032"/>
    <m/>
    <n v="1482"/>
    <n v="6091"/>
    <n v="50"/>
    <m/>
    <n v="191"/>
    <n v="206"/>
    <n v="304"/>
    <n v="2152"/>
    <n v="184"/>
    <n v="4"/>
    <n v="4"/>
    <n v="51"/>
    <n v="27"/>
    <n v="5"/>
    <n v="3430"/>
    <n v="1056"/>
    <m/>
    <m/>
    <n v="8"/>
    <n v="1"/>
    <m/>
    <n v="1825"/>
    <n v="3863"/>
    <n v="463"/>
    <n v="1316"/>
    <n v="156"/>
    <m/>
    <n v="1550"/>
    <n v="1137"/>
    <n v="119"/>
    <n v="16"/>
    <n v="488"/>
    <n v="2"/>
    <n v="631"/>
    <n v="1366"/>
    <n v="638"/>
    <n v="156"/>
    <n v="113"/>
    <n v="243"/>
    <n v="213"/>
    <n v="626"/>
    <n v="201"/>
    <n v="105"/>
    <m/>
    <n v="2"/>
    <n v="14"/>
    <n v="3"/>
    <m/>
    <n v="7623"/>
    <n v="269"/>
    <n v="6684"/>
    <n v="657"/>
    <n v="3"/>
    <n v="10"/>
    <n v="7223"/>
    <n v="368"/>
    <n v="30"/>
    <m/>
    <n v="2"/>
    <m/>
    <n v="32"/>
  </r>
  <r>
    <n v="106074017"/>
    <x v="23"/>
    <x v="23"/>
    <s v="General Acute Care Hospital"/>
    <x v="5"/>
    <s v="6001 Norris Canyon Rd"/>
    <s v="San Ramon"/>
    <s v="94583"/>
    <x v="4"/>
    <m/>
    <s v="Emergency - Basic"/>
    <x v="0"/>
    <x v="0"/>
    <s v="100-149"/>
    <s v="District 7"/>
    <s v="District 16"/>
    <s v="Alamo/Danville/Diablo/San Ramon"/>
    <s v="Urban"/>
    <n v="6628"/>
    <n v="5966"/>
    <m/>
    <n v="833"/>
    <n v="1176"/>
    <n v="1282"/>
    <n v="1609"/>
    <n v="1743"/>
    <n v="1902"/>
    <n v="1401"/>
    <n v="1417"/>
    <n v="1141"/>
    <n v="90"/>
    <m/>
    <n v="5"/>
    <n v="1331"/>
    <n v="759"/>
    <n v="44"/>
    <n v="84"/>
    <n v="2296"/>
    <n v="134"/>
    <n v="7941"/>
    <m/>
    <n v="653"/>
    <n v="11816"/>
    <n v="125"/>
    <m/>
    <n v="236"/>
    <n v="94"/>
    <n v="3"/>
    <n v="14"/>
    <n v="49"/>
    <n v="4"/>
    <m/>
    <m/>
    <n v="31"/>
    <n v="2"/>
    <n v="2"/>
    <n v="12144"/>
    <n v="15"/>
    <m/>
    <m/>
    <m/>
    <m/>
    <n v="2288"/>
    <n v="3103"/>
    <n v="427"/>
    <n v="6368"/>
    <n v="408"/>
    <m/>
    <n v="9"/>
    <n v="1245"/>
    <n v="5"/>
    <n v="865"/>
    <n v="33"/>
    <n v="153"/>
    <n v="187"/>
    <n v="106"/>
    <n v="214"/>
    <n v="878"/>
    <n v="224"/>
    <n v="3259"/>
    <n v="435"/>
    <n v="783"/>
    <n v="31"/>
    <n v="535"/>
    <n v="162"/>
    <n v="815"/>
    <n v="332"/>
    <n v="2317"/>
    <n v="6"/>
    <n v="12594"/>
    <n v="64"/>
    <n v="12455"/>
    <n v="61"/>
    <n v="2"/>
    <n v="12"/>
    <n v="8"/>
    <n v="12394"/>
    <m/>
    <n v="1"/>
    <n v="153"/>
    <n v="38"/>
    <n v="1299"/>
    <n v="1262"/>
    <m/>
    <n v="18"/>
    <n v="70"/>
    <n v="94"/>
    <n v="231"/>
    <n v="284"/>
    <n v="390"/>
    <n v="646"/>
    <n v="822"/>
    <n v="2"/>
    <n v="4"/>
    <m/>
    <m/>
    <n v="276"/>
    <n v="92"/>
    <n v="16"/>
    <n v="17"/>
    <n v="290"/>
    <n v="23"/>
    <n v="1847"/>
    <m/>
    <n v="83"/>
    <n v="2448"/>
    <n v="28"/>
    <n v="2"/>
    <n v="41"/>
    <n v="48"/>
    <n v="96"/>
    <n v="587"/>
    <n v="61"/>
    <m/>
    <m/>
    <n v="14"/>
    <n v="13"/>
    <n v="26"/>
    <n v="1305"/>
    <n v="370"/>
    <m/>
    <m/>
    <m/>
    <m/>
    <m/>
    <n v="152"/>
    <n v="1302"/>
    <n v="155"/>
    <n v="945"/>
    <n v="7"/>
    <m/>
    <n v="478"/>
    <n v="450"/>
    <n v="24"/>
    <n v="11"/>
    <n v="166"/>
    <n v="2"/>
    <n v="179"/>
    <n v="383"/>
    <n v="283"/>
    <n v="64"/>
    <n v="64"/>
    <n v="64"/>
    <n v="81"/>
    <n v="201"/>
    <n v="55"/>
    <n v="43"/>
    <n v="1"/>
    <n v="4"/>
    <n v="8"/>
    <m/>
    <m/>
    <n v="2561"/>
    <n v="29"/>
    <n v="2510"/>
    <n v="14"/>
    <n v="4"/>
    <n v="4"/>
    <n v="2539"/>
    <n v="2"/>
    <n v="18"/>
    <m/>
    <m/>
    <n v="2"/>
    <n v="12"/>
  </r>
  <r>
    <n v="106074097"/>
    <x v="24"/>
    <x v="24"/>
    <s v="General Acute Care Hospital"/>
    <x v="5"/>
    <s v="4501 Sand Creek Road"/>
    <s v="Antioch"/>
    <s v="94531"/>
    <x v="1"/>
    <m/>
    <s v="Emergency - Basic"/>
    <x v="0"/>
    <x v="0"/>
    <s v="150-199"/>
    <s v="District 7"/>
    <s v="District 11"/>
    <s v="Brentwood Central and West/Oakley"/>
    <s v="Urban"/>
    <n v="26999"/>
    <n v="21583"/>
    <n v="8"/>
    <n v="3581"/>
    <n v="4141"/>
    <n v="7346"/>
    <n v="7042"/>
    <n v="6146"/>
    <n v="6895"/>
    <n v="5549"/>
    <n v="4098"/>
    <n v="3128"/>
    <n v="664"/>
    <m/>
    <n v="202"/>
    <n v="3318"/>
    <n v="11493"/>
    <n v="805"/>
    <n v="484"/>
    <n v="12022"/>
    <n v="1478"/>
    <n v="18788"/>
    <m/>
    <n v="12038"/>
    <n v="35201"/>
    <n v="1351"/>
    <m/>
    <n v="609"/>
    <n v="1087"/>
    <n v="16"/>
    <n v="47"/>
    <n v="600"/>
    <n v="88"/>
    <n v="53"/>
    <n v="9"/>
    <n v="274"/>
    <n v="15"/>
    <n v="4"/>
    <n v="45557"/>
    <n v="222"/>
    <n v="8"/>
    <m/>
    <m/>
    <n v="1"/>
    <n v="9332"/>
    <n v="10606"/>
    <n v="750"/>
    <n v="24650"/>
    <n v="3252"/>
    <m/>
    <n v="42"/>
    <n v="4493"/>
    <n v="5"/>
    <n v="2727"/>
    <n v="250"/>
    <n v="760"/>
    <n v="862"/>
    <n v="534"/>
    <n v="1507"/>
    <n v="2767"/>
    <n v="2189"/>
    <n v="8961"/>
    <n v="1290"/>
    <n v="3393"/>
    <n v="127"/>
    <n v="2383"/>
    <n v="815"/>
    <n v="3999"/>
    <n v="1491"/>
    <n v="9982"/>
    <n v="13"/>
    <n v="48590"/>
    <n v="568"/>
    <n v="45123"/>
    <n v="2778"/>
    <n v="1"/>
    <n v="120"/>
    <n v="5"/>
    <n v="48129"/>
    <m/>
    <n v="336"/>
    <n v="112"/>
    <n v="8"/>
    <n v="2357"/>
    <n v="2310"/>
    <m/>
    <n v="30"/>
    <n v="210"/>
    <n v="327"/>
    <n v="452"/>
    <n v="755"/>
    <n v="948"/>
    <n v="1092"/>
    <n v="849"/>
    <n v="3"/>
    <n v="1"/>
    <m/>
    <n v="13"/>
    <n v="400"/>
    <n v="850"/>
    <n v="51"/>
    <n v="66"/>
    <n v="868"/>
    <n v="12"/>
    <n v="2407"/>
    <m/>
    <n v="876"/>
    <n v="3779"/>
    <n v="12"/>
    <m/>
    <n v="261"/>
    <n v="62"/>
    <n v="177"/>
    <n v="1287"/>
    <n v="160"/>
    <m/>
    <m/>
    <n v="12"/>
    <n v="8"/>
    <m/>
    <n v="2290"/>
    <n v="408"/>
    <m/>
    <m/>
    <n v="2"/>
    <m/>
    <m/>
    <n v="407"/>
    <n v="2629"/>
    <n v="17"/>
    <n v="1524"/>
    <n v="90"/>
    <m/>
    <n v="835"/>
    <n v="702"/>
    <n v="46"/>
    <n v="4"/>
    <n v="183"/>
    <n v="4"/>
    <n v="241"/>
    <n v="1428"/>
    <n v="344"/>
    <n v="66"/>
    <n v="64"/>
    <n v="94"/>
    <n v="98"/>
    <n v="302"/>
    <n v="74"/>
    <n v="114"/>
    <n v="3"/>
    <m/>
    <n v="64"/>
    <n v="1"/>
    <m/>
    <n v="4667"/>
    <n v="75"/>
    <n v="4364"/>
    <n v="225"/>
    <m/>
    <n v="3"/>
    <n v="4620"/>
    <n v="34"/>
    <n v="11"/>
    <m/>
    <m/>
    <n v="2"/>
    <n v="36"/>
  </r>
  <r>
    <n v="106084001"/>
    <x v="25"/>
    <x v="25"/>
    <s v="General Acute Care Hospital"/>
    <x v="6"/>
    <s v="800 E Washington Blvd"/>
    <s v="Crescent City"/>
    <s v="95531"/>
    <x v="1"/>
    <s v="Level IV"/>
    <s v="Emergency - Basic"/>
    <x v="1"/>
    <x v="0"/>
    <s v="1-49"/>
    <s v="District 2"/>
    <s v="District 2"/>
    <s v="Crescent City/Gasquet/Klamath/Smith River"/>
    <s v="Rural"/>
    <n v="6854"/>
    <n v="6463"/>
    <m/>
    <n v="1007"/>
    <n v="1165"/>
    <n v="1856"/>
    <n v="2182"/>
    <n v="1689"/>
    <n v="1681"/>
    <n v="1737"/>
    <n v="1165"/>
    <n v="652"/>
    <n v="183"/>
    <m/>
    <n v="677"/>
    <n v="186"/>
    <n v="159"/>
    <n v="521"/>
    <n v="35"/>
    <n v="871"/>
    <n v="82"/>
    <n v="10786"/>
    <m/>
    <n v="1346"/>
    <n v="11765"/>
    <n v="206"/>
    <m/>
    <n v="411"/>
    <n v="214"/>
    <n v="7"/>
    <n v="12"/>
    <n v="13"/>
    <n v="4"/>
    <n v="6"/>
    <n v="120"/>
    <n v="104"/>
    <n v="2"/>
    <n v="17"/>
    <n v="12343"/>
    <n v="61"/>
    <n v="3"/>
    <m/>
    <m/>
    <m/>
    <n v="6427"/>
    <n v="3501"/>
    <n v="762"/>
    <n v="1894"/>
    <n v="733"/>
    <m/>
    <n v="10"/>
    <n v="907"/>
    <n v="4"/>
    <n v="1078"/>
    <n v="42"/>
    <n v="185"/>
    <n v="210"/>
    <n v="82"/>
    <n v="239"/>
    <n v="758"/>
    <n v="317"/>
    <n v="3089"/>
    <n v="921"/>
    <n v="956"/>
    <n v="36"/>
    <n v="491"/>
    <n v="252"/>
    <n v="1324"/>
    <n v="702"/>
    <n v="1709"/>
    <n v="5"/>
    <n v="13317"/>
    <n v="54"/>
    <n v="13016"/>
    <n v="234"/>
    <n v="13"/>
    <m/>
    <m/>
    <n v="11753"/>
    <m/>
    <n v="533"/>
    <n v="943"/>
    <n v="88"/>
    <n v="641"/>
    <n v="723"/>
    <m/>
    <n v="14"/>
    <n v="67"/>
    <n v="97"/>
    <n v="122"/>
    <n v="192"/>
    <n v="335"/>
    <n v="276"/>
    <n v="237"/>
    <n v="8"/>
    <n v="16"/>
    <m/>
    <n v="61"/>
    <n v="15"/>
    <n v="16"/>
    <n v="36"/>
    <n v="1"/>
    <n v="64"/>
    <n v="5"/>
    <n v="1166"/>
    <m/>
    <n v="80"/>
    <n v="1266"/>
    <n v="18"/>
    <m/>
    <n v="108"/>
    <n v="69"/>
    <n v="54"/>
    <n v="190"/>
    <n v="8"/>
    <m/>
    <n v="12"/>
    <n v="4"/>
    <n v="59"/>
    <n v="2"/>
    <n v="758"/>
    <n v="100"/>
    <m/>
    <m/>
    <m/>
    <m/>
    <m/>
    <n v="339"/>
    <n v="748"/>
    <n v="118"/>
    <n v="134"/>
    <n v="25"/>
    <m/>
    <n v="189"/>
    <n v="174"/>
    <n v="16"/>
    <m/>
    <n v="61"/>
    <m/>
    <n v="48"/>
    <n v="453"/>
    <n v="141"/>
    <n v="52"/>
    <n v="15"/>
    <n v="22"/>
    <n v="30"/>
    <n v="90"/>
    <n v="39"/>
    <n v="13"/>
    <n v="2"/>
    <m/>
    <n v="19"/>
    <m/>
    <m/>
    <n v="1364"/>
    <n v="8"/>
    <n v="1342"/>
    <n v="12"/>
    <n v="2"/>
    <m/>
    <n v="1135"/>
    <n v="47"/>
    <n v="174"/>
    <n v="8"/>
    <m/>
    <m/>
    <n v="11"/>
  </r>
  <r>
    <n v="106090793"/>
    <x v="26"/>
    <x v="26"/>
    <s v="General Acute Care Hospital"/>
    <x v="7"/>
    <s v="2170 South Ave"/>
    <s v="South Lake Tahoe"/>
    <s v="96150"/>
    <x v="1"/>
    <s v="Level III"/>
    <s v="Emergency - Basic"/>
    <x v="1"/>
    <x v="0"/>
    <s v="100-149"/>
    <s v="District 1"/>
    <s v="District 5"/>
    <s v="South Lake Tahoe"/>
    <s v="Rural"/>
    <n v="6839"/>
    <n v="7168"/>
    <n v="3"/>
    <n v="928"/>
    <n v="1289"/>
    <n v="2506"/>
    <n v="2395"/>
    <n v="1769"/>
    <n v="1773"/>
    <n v="1812"/>
    <n v="929"/>
    <n v="449"/>
    <n v="160"/>
    <m/>
    <n v="54"/>
    <n v="435"/>
    <n v="262"/>
    <n v="129"/>
    <n v="32"/>
    <n v="332"/>
    <n v="567"/>
    <n v="12198"/>
    <n v="1"/>
    <n v="2654"/>
    <n v="11114"/>
    <n v="241"/>
    <n v="1"/>
    <n v="379"/>
    <n v="196"/>
    <n v="48"/>
    <n v="26"/>
    <m/>
    <m/>
    <m/>
    <n v="159"/>
    <n v="149"/>
    <m/>
    <m/>
    <n v="13043"/>
    <n v="8"/>
    <n v="2"/>
    <m/>
    <m/>
    <m/>
    <n v="4753"/>
    <n v="2427"/>
    <n v="591"/>
    <n v="4790"/>
    <n v="1449"/>
    <m/>
    <n v="2"/>
    <n v="888"/>
    <n v="2"/>
    <n v="720"/>
    <n v="27"/>
    <n v="159"/>
    <n v="189"/>
    <n v="122"/>
    <n v="405"/>
    <n v="660"/>
    <n v="315"/>
    <n v="4251"/>
    <n v="810"/>
    <n v="818"/>
    <n v="14"/>
    <n v="466"/>
    <n v="178"/>
    <n v="969"/>
    <n v="413"/>
    <n v="2598"/>
    <n v="4"/>
    <n v="14010"/>
    <n v="129"/>
    <n v="13186"/>
    <n v="687"/>
    <n v="2"/>
    <n v="6"/>
    <n v="1"/>
    <n v="11744"/>
    <n v="58"/>
    <n v="262"/>
    <n v="1938"/>
    <n v="7"/>
    <n v="482"/>
    <n v="591"/>
    <m/>
    <n v="31"/>
    <n v="81"/>
    <n v="109"/>
    <n v="116"/>
    <n v="157"/>
    <n v="233"/>
    <n v="181"/>
    <n v="137"/>
    <n v="12"/>
    <n v="16"/>
    <m/>
    <n v="4"/>
    <n v="38"/>
    <n v="14"/>
    <n v="7"/>
    <n v="4"/>
    <n v="21"/>
    <n v="26"/>
    <n v="959"/>
    <m/>
    <n v="141"/>
    <n v="910"/>
    <n v="22"/>
    <m/>
    <n v="59"/>
    <n v="17"/>
    <n v="24"/>
    <n v="135"/>
    <n v="12"/>
    <m/>
    <m/>
    <n v="11"/>
    <n v="4"/>
    <m/>
    <n v="751"/>
    <n v="59"/>
    <n v="1"/>
    <m/>
    <m/>
    <m/>
    <m/>
    <n v="274"/>
    <n v="423"/>
    <n v="42"/>
    <n v="269"/>
    <n v="65"/>
    <m/>
    <n v="105"/>
    <n v="188"/>
    <n v="6"/>
    <m/>
    <n v="60"/>
    <n v="1"/>
    <n v="50"/>
    <n v="149"/>
    <n v="194"/>
    <n v="85"/>
    <n v="20"/>
    <n v="19"/>
    <n v="19"/>
    <n v="125"/>
    <n v="27"/>
    <n v="11"/>
    <n v="3"/>
    <n v="1"/>
    <n v="10"/>
    <m/>
    <m/>
    <n v="1073"/>
    <n v="10"/>
    <n v="979"/>
    <n v="81"/>
    <m/>
    <n v="3"/>
    <n v="869"/>
    <n v="38"/>
    <n v="164"/>
    <m/>
    <n v="2"/>
    <m/>
    <n v="12"/>
  </r>
  <r>
    <n v="106090933"/>
    <x v="27"/>
    <x v="27"/>
    <s v="General Acute Care Hospital"/>
    <x v="7"/>
    <s v="1100 Marshall Way"/>
    <s v="Placerville"/>
    <s v="95667"/>
    <x v="1"/>
    <s v="Level III"/>
    <s v="Emergency - Basic"/>
    <x v="1"/>
    <x v="0"/>
    <s v="100-149"/>
    <s v="District 1"/>
    <s v="District 5"/>
    <s v="Cool/Diamond Springs/Latrobe/Pilot Hill/Placerville"/>
    <s v="Rural"/>
    <n v="11367"/>
    <n v="9791"/>
    <n v="1"/>
    <n v="1179"/>
    <n v="1716"/>
    <n v="2734"/>
    <n v="3006"/>
    <n v="2287"/>
    <n v="2802"/>
    <n v="2859"/>
    <n v="2354"/>
    <n v="2015"/>
    <n v="207"/>
    <m/>
    <n v="104"/>
    <n v="118"/>
    <n v="220"/>
    <n v="164"/>
    <n v="31"/>
    <n v="2085"/>
    <n v="201"/>
    <n v="18228"/>
    <n v="8"/>
    <n v="1798"/>
    <n v="19151"/>
    <n v="208"/>
    <n v="2"/>
    <n v="916"/>
    <n v="302"/>
    <m/>
    <n v="39"/>
    <n v="12"/>
    <n v="1"/>
    <n v="16"/>
    <n v="251"/>
    <n v="238"/>
    <n v="1"/>
    <n v="4"/>
    <n v="19228"/>
    <n v="147"/>
    <n v="2"/>
    <n v="2"/>
    <m/>
    <m/>
    <n v="8354"/>
    <n v="6347"/>
    <n v="808"/>
    <n v="5055"/>
    <n v="545"/>
    <n v="50"/>
    <n v="3"/>
    <n v="1370"/>
    <n v="7"/>
    <n v="1126"/>
    <n v="59"/>
    <n v="213"/>
    <n v="303"/>
    <n v="111"/>
    <n v="623"/>
    <n v="1199"/>
    <n v="456"/>
    <n v="5328"/>
    <n v="1310"/>
    <n v="1673"/>
    <n v="43"/>
    <n v="760"/>
    <n v="311"/>
    <n v="1463"/>
    <n v="690"/>
    <n v="4101"/>
    <n v="10"/>
    <n v="21159"/>
    <n v="43"/>
    <n v="20653"/>
    <n v="436"/>
    <n v="25"/>
    <n v="2"/>
    <n v="2"/>
    <n v="20570"/>
    <n v="1"/>
    <n v="386"/>
    <n v="200"/>
    <m/>
    <n v="1961"/>
    <n v="1917"/>
    <m/>
    <n v="11"/>
    <n v="154"/>
    <n v="233"/>
    <n v="268"/>
    <n v="518"/>
    <n v="841"/>
    <n v="863"/>
    <n v="989"/>
    <n v="1"/>
    <m/>
    <m/>
    <n v="13"/>
    <n v="30"/>
    <n v="15"/>
    <n v="16"/>
    <n v="8"/>
    <n v="221"/>
    <n v="18"/>
    <n v="3557"/>
    <m/>
    <n v="165"/>
    <n v="3684"/>
    <n v="29"/>
    <m/>
    <n v="216"/>
    <n v="91"/>
    <n v="105"/>
    <n v="481"/>
    <n v="176"/>
    <n v="4"/>
    <n v="18"/>
    <n v="7"/>
    <n v="3"/>
    <n v="15"/>
    <n v="2298"/>
    <n v="464"/>
    <m/>
    <m/>
    <m/>
    <m/>
    <m/>
    <n v="832"/>
    <n v="1921"/>
    <n v="162"/>
    <n v="935"/>
    <n v="20"/>
    <n v="8"/>
    <n v="659"/>
    <n v="692"/>
    <n v="27"/>
    <n v="7"/>
    <n v="169"/>
    <n v="2"/>
    <n v="240"/>
    <n v="582"/>
    <n v="421"/>
    <n v="142"/>
    <n v="132"/>
    <n v="87"/>
    <n v="107"/>
    <n v="371"/>
    <n v="87"/>
    <n v="78"/>
    <n v="1"/>
    <n v="2"/>
    <n v="67"/>
    <n v="4"/>
    <n v="1"/>
    <n v="3878"/>
    <n v="17"/>
    <n v="3820"/>
    <n v="37"/>
    <n v="4"/>
    <m/>
    <n v="3746"/>
    <n v="112"/>
    <n v="20"/>
    <m/>
    <m/>
    <m/>
    <n v="24"/>
  </r>
  <r>
    <n v="106100005"/>
    <x v="28"/>
    <x v="28"/>
    <s v="General Acute Care Hospital"/>
    <x v="8"/>
    <s v="2755 Herndon Ave"/>
    <s v="Clovis"/>
    <s v="93611"/>
    <x v="1"/>
    <m/>
    <s v="Emergency - Basic"/>
    <x v="0"/>
    <x v="0"/>
    <s v="200-299"/>
    <s v="District 8"/>
    <s v="District 23"/>
    <s v="Auberry/Calwa/Centerville/Clovis East/Del Rey/Fowler/Friant/Sanger/Shaver Lake"/>
    <s v="Rural"/>
    <n v="27644"/>
    <n v="20408"/>
    <n v="4"/>
    <n v="1401"/>
    <n v="3186"/>
    <n v="9981"/>
    <n v="9255"/>
    <n v="6459"/>
    <n v="6097"/>
    <n v="5050"/>
    <n v="3623"/>
    <n v="2753"/>
    <n v="251"/>
    <m/>
    <n v="648"/>
    <n v="2559"/>
    <n v="2401"/>
    <n v="493"/>
    <n v="144"/>
    <n v="3811"/>
    <n v="383"/>
    <n v="37617"/>
    <m/>
    <n v="20354"/>
    <n v="27243"/>
    <n v="454"/>
    <n v="5"/>
    <n v="485"/>
    <n v="2116"/>
    <n v="29"/>
    <n v="75"/>
    <n v="104"/>
    <n v="41"/>
    <n v="132"/>
    <n v="156"/>
    <n v="838"/>
    <n v="68"/>
    <n v="332"/>
    <n v="43317"/>
    <n v="317"/>
    <m/>
    <n v="46"/>
    <m/>
    <m/>
    <n v="20362"/>
    <n v="9980"/>
    <n v="1515"/>
    <n v="13290"/>
    <n v="2909"/>
    <m/>
    <n v="17"/>
    <n v="3806"/>
    <n v="4"/>
    <n v="2714"/>
    <n v="310"/>
    <n v="528"/>
    <n v="574"/>
    <n v="306"/>
    <n v="1254"/>
    <n v="3138"/>
    <n v="2195"/>
    <n v="7381"/>
    <n v="2371"/>
    <n v="3652"/>
    <n v="156"/>
    <n v="1951"/>
    <n v="1930"/>
    <n v="3208"/>
    <n v="1404"/>
    <n v="11116"/>
    <n v="41"/>
    <n v="48056"/>
    <n v="576"/>
    <n v="45162"/>
    <n v="2298"/>
    <n v="20"/>
    <m/>
    <n v="1"/>
    <n v="46918"/>
    <n v="2"/>
    <n v="810"/>
    <n v="276"/>
    <n v="49"/>
    <n v="4549"/>
    <n v="4522"/>
    <m/>
    <n v="35"/>
    <n v="389"/>
    <n v="689"/>
    <n v="841"/>
    <n v="1286"/>
    <n v="1877"/>
    <n v="2003"/>
    <n v="1947"/>
    <n v="4"/>
    <m/>
    <m/>
    <n v="101"/>
    <n v="616"/>
    <n v="395"/>
    <n v="46"/>
    <n v="27"/>
    <n v="356"/>
    <n v="39"/>
    <n v="7491"/>
    <m/>
    <n v="2886"/>
    <n v="6135"/>
    <n v="48"/>
    <n v="2"/>
    <n v="403"/>
    <n v="234"/>
    <n v="485"/>
    <n v="2289"/>
    <n v="355"/>
    <m/>
    <m/>
    <n v="16"/>
    <n v="343"/>
    <n v="83"/>
    <n v="3959"/>
    <n v="904"/>
    <m/>
    <m/>
    <m/>
    <m/>
    <m/>
    <n v="1992"/>
    <n v="5168"/>
    <n v="97"/>
    <n v="1657"/>
    <n v="157"/>
    <m/>
    <n v="1439"/>
    <n v="1521"/>
    <n v="75"/>
    <n v="12"/>
    <n v="693"/>
    <n v="4"/>
    <n v="808"/>
    <n v="1796"/>
    <n v="796"/>
    <n v="111"/>
    <n v="84"/>
    <n v="270"/>
    <n v="173"/>
    <n v="823"/>
    <n v="190"/>
    <n v="172"/>
    <n v="4"/>
    <n v="18"/>
    <n v="79"/>
    <n v="3"/>
    <m/>
    <n v="9071"/>
    <n v="215"/>
    <n v="8317"/>
    <n v="537"/>
    <n v="2"/>
    <m/>
    <n v="8951"/>
    <n v="85"/>
    <n v="34"/>
    <n v="1"/>
    <m/>
    <m/>
    <n v="41"/>
  </r>
  <r>
    <n v="106100697"/>
    <x v="29"/>
    <x v="29"/>
    <s v="General Acute Care Hospital"/>
    <x v="8"/>
    <s v="1191 Phelps Ave"/>
    <s v="Coalinga"/>
    <s v="93210"/>
    <x v="3"/>
    <m/>
    <s v="Emergency - Standby"/>
    <x v="1"/>
    <x v="0"/>
    <s v="100-149"/>
    <s v="District 12"/>
    <s v="District 31"/>
    <s v="Coalinga"/>
    <s v="Rural"/>
    <m/>
    <m/>
    <m/>
    <m/>
    <m/>
    <m/>
    <m/>
    <m/>
    <m/>
    <m/>
    <m/>
    <m/>
    <m/>
    <m/>
    <m/>
    <m/>
    <m/>
    <m/>
    <m/>
    <m/>
    <m/>
    <m/>
    <m/>
    <m/>
    <m/>
    <m/>
    <m/>
    <m/>
    <m/>
    <m/>
    <m/>
    <m/>
    <m/>
    <m/>
    <m/>
    <m/>
    <m/>
    <m/>
    <m/>
    <m/>
    <m/>
    <m/>
    <m/>
    <m/>
    <m/>
    <m/>
    <m/>
    <m/>
    <m/>
    <m/>
    <m/>
    <m/>
    <m/>
    <m/>
    <m/>
    <m/>
    <m/>
    <m/>
    <m/>
    <m/>
    <m/>
    <m/>
    <m/>
    <m/>
    <m/>
    <m/>
    <m/>
    <m/>
    <m/>
    <m/>
    <m/>
    <m/>
    <m/>
    <m/>
    <m/>
    <m/>
    <m/>
    <m/>
    <m/>
    <m/>
    <m/>
    <m/>
    <m/>
    <n v="16"/>
    <n v="14"/>
    <m/>
    <m/>
    <n v="3"/>
    <n v="1"/>
    <n v="4"/>
    <n v="5"/>
    <n v="7"/>
    <n v="6"/>
    <n v="4"/>
    <m/>
    <m/>
    <m/>
    <m/>
    <m/>
    <m/>
    <n v="1"/>
    <m/>
    <m/>
    <n v="6"/>
    <n v="23"/>
    <m/>
    <n v="16"/>
    <n v="9"/>
    <n v="5"/>
    <m/>
    <m/>
    <n v="1"/>
    <m/>
    <m/>
    <m/>
    <m/>
    <n v="2"/>
    <m/>
    <m/>
    <m/>
    <n v="18"/>
    <n v="5"/>
    <m/>
    <m/>
    <m/>
    <n v="4"/>
    <m/>
    <n v="9"/>
    <n v="10"/>
    <n v="4"/>
    <n v="5"/>
    <n v="2"/>
    <m/>
    <n v="2"/>
    <n v="2"/>
    <m/>
    <m/>
    <n v="3"/>
    <m/>
    <n v="1"/>
    <n v="12"/>
    <m/>
    <m/>
    <m/>
    <m/>
    <n v="1"/>
    <n v="6"/>
    <n v="2"/>
    <n v="1"/>
    <m/>
    <m/>
    <m/>
    <m/>
    <m/>
    <n v="30"/>
    <m/>
    <n v="21"/>
    <n v="9"/>
    <m/>
    <m/>
    <n v="30"/>
    <m/>
    <m/>
    <m/>
    <m/>
    <m/>
    <m/>
  </r>
  <r>
    <n v="106100717"/>
    <x v="30"/>
    <x v="30"/>
    <s v="General Acute Care Hospital"/>
    <x v="8"/>
    <s v="2823 Fresno St"/>
    <s v="Fresno"/>
    <s v="93721"/>
    <x v="1"/>
    <s v="Level I"/>
    <s v="Emergency - Comprehensive"/>
    <x v="0"/>
    <x v="1"/>
    <s v="500+"/>
    <s v="District 14"/>
    <s v="District 31"/>
    <s v="Fresno West Central"/>
    <s v="Urban"/>
    <n v="36803"/>
    <n v="39328"/>
    <m/>
    <n v="3597"/>
    <n v="5795"/>
    <n v="16885"/>
    <n v="15858"/>
    <n v="11734"/>
    <n v="10721"/>
    <n v="7063"/>
    <n v="2495"/>
    <n v="1243"/>
    <n v="740"/>
    <m/>
    <n v="532"/>
    <n v="2951"/>
    <n v="11036"/>
    <n v="767"/>
    <n v="147"/>
    <n v="3787"/>
    <n v="131"/>
    <n v="56780"/>
    <m/>
    <n v="41915"/>
    <n v="34027"/>
    <n v="189"/>
    <m/>
    <n v="178"/>
    <n v="4999"/>
    <n v="40"/>
    <n v="390"/>
    <n v="96"/>
    <n v="36"/>
    <n v="320"/>
    <n v="1867"/>
    <n v="333"/>
    <n v="33"/>
    <n v="273"/>
    <n v="66989"/>
    <n v="425"/>
    <m/>
    <n v="152"/>
    <m/>
    <m/>
    <n v="49798"/>
    <n v="9697"/>
    <n v="2794"/>
    <n v="5584"/>
    <n v="8258"/>
    <m/>
    <n v="44"/>
    <n v="4928"/>
    <n v="15"/>
    <n v="3738"/>
    <n v="218"/>
    <n v="849"/>
    <n v="840"/>
    <n v="660"/>
    <n v="2557"/>
    <n v="3505"/>
    <n v="4852"/>
    <n v="12517"/>
    <n v="5995"/>
    <n v="6230"/>
    <n v="112"/>
    <n v="3609"/>
    <n v="2621"/>
    <n v="4698"/>
    <n v="2559"/>
    <n v="15544"/>
    <n v="40"/>
    <n v="76131"/>
    <n v="895"/>
    <n v="66414"/>
    <n v="8767"/>
    <n v="50"/>
    <n v="5"/>
    <n v="1"/>
    <n v="68082"/>
    <n v="9"/>
    <n v="7460"/>
    <n v="343"/>
    <n v="236"/>
    <n v="9728"/>
    <n v="13024"/>
    <m/>
    <n v="462"/>
    <n v="1945"/>
    <n v="2543"/>
    <n v="2948"/>
    <n v="4401"/>
    <n v="4943"/>
    <n v="3036"/>
    <n v="2137"/>
    <n v="124"/>
    <n v="213"/>
    <m/>
    <n v="170"/>
    <n v="1469"/>
    <n v="2492"/>
    <n v="234"/>
    <n v="46"/>
    <n v="912"/>
    <n v="36"/>
    <n v="17393"/>
    <m/>
    <n v="10461"/>
    <n v="12241"/>
    <n v="50"/>
    <m/>
    <n v="332"/>
    <n v="1413"/>
    <n v="1112"/>
    <n v="4863"/>
    <n v="525"/>
    <n v="9"/>
    <n v="362"/>
    <n v="121"/>
    <n v="670"/>
    <n v="106"/>
    <n v="11038"/>
    <n v="2193"/>
    <n v="2"/>
    <n v="1"/>
    <n v="5"/>
    <m/>
    <m/>
    <n v="10378"/>
    <n v="8425"/>
    <n v="1044"/>
    <n v="2081"/>
    <n v="824"/>
    <m/>
    <n v="3525"/>
    <n v="2321"/>
    <n v="193"/>
    <n v="40"/>
    <n v="1184"/>
    <n v="37"/>
    <n v="1113"/>
    <n v="3752"/>
    <n v="4336"/>
    <n v="1171"/>
    <n v="466"/>
    <n v="668"/>
    <n v="903"/>
    <n v="1433"/>
    <n v="572"/>
    <n v="625"/>
    <n v="30"/>
    <n v="62"/>
    <n v="307"/>
    <n v="13"/>
    <n v="1"/>
    <n v="22752"/>
    <n v="741"/>
    <n v="18833"/>
    <n v="3175"/>
    <n v="2"/>
    <n v="1"/>
    <n v="21068"/>
    <n v="1558"/>
    <n v="92"/>
    <n v="27"/>
    <n v="7"/>
    <m/>
    <n v="73"/>
  </r>
  <r>
    <n v="106100797"/>
    <x v="31"/>
    <x v="31"/>
    <s v="General Acute Care Hospital"/>
    <x v="8"/>
    <s v="372 W Cypress Ave"/>
    <s v="Reedley"/>
    <s v="93654"/>
    <x v="1"/>
    <m/>
    <s v="Emergency - Standby"/>
    <x v="1"/>
    <x v="0"/>
    <s v="1-49"/>
    <s v="District 14"/>
    <s v="District 31"/>
    <s v="Orange Cove/Parlier/Reedley/Squaw Valley/Tivy Valley/Wonder Valley"/>
    <s v="Rural"/>
    <n v="16821"/>
    <n v="12906"/>
    <n v="3"/>
    <n v="4168"/>
    <n v="4016"/>
    <n v="5704"/>
    <n v="4563"/>
    <n v="3745"/>
    <n v="2771"/>
    <n v="1965"/>
    <n v="1197"/>
    <n v="894"/>
    <n v="707"/>
    <m/>
    <n v="15"/>
    <n v="79"/>
    <n v="68"/>
    <n v="13"/>
    <n v="6"/>
    <n v="1922"/>
    <n v="203"/>
    <n v="27408"/>
    <n v="16"/>
    <n v="25583"/>
    <n v="3845"/>
    <n v="268"/>
    <n v="34"/>
    <n v="997"/>
    <n v="694"/>
    <n v="3"/>
    <n v="48"/>
    <n v="5"/>
    <n v="5"/>
    <n v="28"/>
    <n v="67"/>
    <n v="35"/>
    <n v="2"/>
    <m/>
    <n v="27779"/>
    <n v="63"/>
    <m/>
    <n v="3"/>
    <m/>
    <n v="1"/>
    <n v="19902"/>
    <n v="3222"/>
    <n v="580"/>
    <n v="3507"/>
    <n v="2510"/>
    <n v="9"/>
    <n v="43"/>
    <n v="1023"/>
    <n v="12"/>
    <n v="2469"/>
    <n v="125"/>
    <n v="1350"/>
    <n v="429"/>
    <n v="251"/>
    <n v="1703"/>
    <n v="1984"/>
    <n v="2097"/>
    <n v="5212"/>
    <n v="1208"/>
    <n v="1620"/>
    <n v="52"/>
    <n v="972"/>
    <n v="1081"/>
    <n v="3633"/>
    <n v="1116"/>
    <n v="3344"/>
    <n v="6"/>
    <n v="29730"/>
    <n v="76"/>
    <n v="19020"/>
    <n v="10622"/>
    <n v="6"/>
    <n v="6"/>
    <n v="3"/>
    <n v="29609"/>
    <n v="2"/>
    <n v="21"/>
    <n v="73"/>
    <n v="22"/>
    <n v="201"/>
    <n v="126"/>
    <m/>
    <n v="9"/>
    <n v="29"/>
    <n v="24"/>
    <n v="36"/>
    <n v="28"/>
    <n v="56"/>
    <n v="53"/>
    <n v="79"/>
    <n v="13"/>
    <m/>
    <m/>
    <n v="1"/>
    <n v="3"/>
    <m/>
    <m/>
    <m/>
    <n v="11"/>
    <n v="1"/>
    <n v="311"/>
    <m/>
    <n v="224"/>
    <n v="99"/>
    <n v="4"/>
    <m/>
    <n v="28"/>
    <n v="5"/>
    <n v="3"/>
    <n v="33"/>
    <n v="8"/>
    <m/>
    <m/>
    <m/>
    <m/>
    <m/>
    <n v="198"/>
    <n v="51"/>
    <m/>
    <m/>
    <m/>
    <n v="1"/>
    <m/>
    <n v="127"/>
    <n v="164"/>
    <m/>
    <n v="32"/>
    <n v="4"/>
    <m/>
    <n v="54"/>
    <n v="26"/>
    <n v="1"/>
    <m/>
    <n v="36"/>
    <m/>
    <n v="30"/>
    <n v="34"/>
    <n v="11"/>
    <n v="6"/>
    <n v="4"/>
    <n v="3"/>
    <n v="9"/>
    <n v="46"/>
    <n v="8"/>
    <n v="6"/>
    <n v="13"/>
    <n v="1"/>
    <n v="39"/>
    <m/>
    <m/>
    <n v="327"/>
    <m/>
    <n v="213"/>
    <n v="114"/>
    <m/>
    <m/>
    <n v="325"/>
    <n v="1"/>
    <n v="1"/>
    <m/>
    <m/>
    <m/>
    <n v="10"/>
  </r>
  <r>
    <n v="106100899"/>
    <x v="32"/>
    <x v="32"/>
    <s v="General Acute Care Hospital"/>
    <x v="8"/>
    <s v="1303 E Herndon Ave"/>
    <s v="Fresno"/>
    <s v="93720"/>
    <x v="1"/>
    <m/>
    <s v="Emergency - Basic"/>
    <x v="0"/>
    <x v="0"/>
    <s v="300-499"/>
    <s v="District 8"/>
    <s v="District 23"/>
    <s v="Fresno North Central"/>
    <s v="Urban"/>
    <n v="34761"/>
    <n v="23537"/>
    <m/>
    <n v="1089"/>
    <n v="3463"/>
    <n v="13346"/>
    <n v="11175"/>
    <n v="8009"/>
    <n v="7498"/>
    <n v="6254"/>
    <n v="3855"/>
    <n v="3397"/>
    <n v="212"/>
    <m/>
    <n v="258"/>
    <n v="2449"/>
    <n v="6193"/>
    <n v="47"/>
    <n v="53"/>
    <n v="4133"/>
    <n v="353"/>
    <n v="44812"/>
    <m/>
    <n v="26909"/>
    <n v="31339"/>
    <n v="50"/>
    <m/>
    <n v="299"/>
    <n v="4039"/>
    <n v="31"/>
    <n v="40"/>
    <n v="331"/>
    <n v="11"/>
    <n v="10"/>
    <n v="24"/>
    <n v="482"/>
    <n v="18"/>
    <n v="143"/>
    <n v="52734"/>
    <n v="117"/>
    <n v="4"/>
    <n v="15"/>
    <m/>
    <m/>
    <n v="31429"/>
    <n v="12015"/>
    <n v="1439"/>
    <n v="9683"/>
    <n v="3732"/>
    <m/>
    <n v="14"/>
    <n v="4589"/>
    <n v="15"/>
    <n v="3836"/>
    <n v="250"/>
    <n v="730"/>
    <n v="1048"/>
    <n v="449"/>
    <n v="1041"/>
    <n v="4446"/>
    <n v="3034"/>
    <n v="8150"/>
    <n v="4046"/>
    <n v="3873"/>
    <n v="146"/>
    <n v="2332"/>
    <n v="4870"/>
    <n v="4270"/>
    <n v="1805"/>
    <n v="9336"/>
    <n v="18"/>
    <n v="58298"/>
    <n v="763"/>
    <n v="53290"/>
    <n v="4241"/>
    <n v="3"/>
    <n v="1"/>
    <n v="1"/>
    <n v="56628"/>
    <n v="2"/>
    <n v="1337"/>
    <n v="241"/>
    <n v="89"/>
    <n v="9482"/>
    <n v="7174"/>
    <m/>
    <n v="201"/>
    <n v="1832"/>
    <n v="1698"/>
    <n v="1422"/>
    <n v="2334"/>
    <n v="3125"/>
    <n v="2835"/>
    <n v="3208"/>
    <n v="1"/>
    <m/>
    <m/>
    <n v="98"/>
    <n v="1070"/>
    <n v="1252"/>
    <n v="22"/>
    <n v="15"/>
    <n v="961"/>
    <n v="110"/>
    <n v="13128"/>
    <m/>
    <n v="6306"/>
    <n v="10312"/>
    <n v="38"/>
    <m/>
    <n v="148"/>
    <n v="546"/>
    <n v="780"/>
    <n v="3512"/>
    <n v="399"/>
    <n v="9"/>
    <n v="2"/>
    <n v="35"/>
    <n v="158"/>
    <n v="120"/>
    <n v="9525"/>
    <n v="1411"/>
    <n v="6"/>
    <n v="5"/>
    <m/>
    <m/>
    <m/>
    <n v="5654"/>
    <n v="8542"/>
    <n v="185"/>
    <n v="2126"/>
    <n v="149"/>
    <m/>
    <n v="2651"/>
    <n v="2331"/>
    <n v="127"/>
    <n v="12"/>
    <n v="1034"/>
    <n v="11"/>
    <n v="1208"/>
    <n v="2348"/>
    <n v="1097"/>
    <n v="296"/>
    <n v="194"/>
    <n v="402"/>
    <n v="430"/>
    <n v="1652"/>
    <n v="390"/>
    <n v="288"/>
    <n v="1"/>
    <n v="16"/>
    <n v="2162"/>
    <n v="4"/>
    <n v="2"/>
    <n v="16656"/>
    <n v="510"/>
    <n v="14638"/>
    <n v="1508"/>
    <m/>
    <m/>
    <n v="16259"/>
    <n v="281"/>
    <n v="62"/>
    <n v="6"/>
    <n v="48"/>
    <m/>
    <n v="48"/>
  </r>
  <r>
    <n v="106104062"/>
    <x v="33"/>
    <x v="33"/>
    <s v="General Acute Care Hospital"/>
    <x v="8"/>
    <s v="7300 N Fresno St"/>
    <s v="Fresno"/>
    <s v="93720"/>
    <x v="1"/>
    <m/>
    <s v="Emergency - Basic"/>
    <x v="0"/>
    <x v="0"/>
    <s v="150-199"/>
    <s v="District 8"/>
    <s v="District 23"/>
    <s v="Fresno North Central"/>
    <s v="Urban"/>
    <n v="19684"/>
    <n v="15273"/>
    <n v="2"/>
    <n v="1749"/>
    <n v="2256"/>
    <n v="5265"/>
    <n v="4896"/>
    <n v="4089"/>
    <n v="4374"/>
    <n v="4259"/>
    <n v="3896"/>
    <n v="3846"/>
    <n v="329"/>
    <m/>
    <n v="264"/>
    <n v="2139"/>
    <n v="2715"/>
    <n v="307"/>
    <n v="68"/>
    <n v="13743"/>
    <n v="616"/>
    <n v="15107"/>
    <m/>
    <n v="14161"/>
    <n v="20200"/>
    <n v="598"/>
    <m/>
    <n v="213"/>
    <n v="843"/>
    <n v="142"/>
    <n v="62"/>
    <n v="462"/>
    <n v="85"/>
    <n v="14"/>
    <m/>
    <n v="401"/>
    <n v="4"/>
    <n v="2"/>
    <n v="32358"/>
    <n v="371"/>
    <n v="1"/>
    <m/>
    <n v="1"/>
    <m/>
    <n v="2567"/>
    <n v="10246"/>
    <n v="879"/>
    <n v="19828"/>
    <n v="1427"/>
    <n v="12"/>
    <n v="13"/>
    <n v="3557"/>
    <n v="8"/>
    <n v="1848"/>
    <n v="99"/>
    <n v="532"/>
    <n v="578"/>
    <n v="331"/>
    <n v="1124"/>
    <n v="1912"/>
    <n v="1413"/>
    <n v="6178"/>
    <n v="1156"/>
    <n v="2560"/>
    <n v="76"/>
    <n v="1816"/>
    <n v="686"/>
    <n v="2307"/>
    <n v="934"/>
    <n v="7826"/>
    <n v="5"/>
    <n v="34959"/>
    <n v="449"/>
    <n v="32511"/>
    <n v="1881"/>
    <n v="1"/>
    <n v="117"/>
    <n v="8"/>
    <n v="34582"/>
    <m/>
    <n v="219"/>
    <n v="149"/>
    <n v="1"/>
    <n v="3175"/>
    <n v="2829"/>
    <m/>
    <n v="13"/>
    <n v="195"/>
    <n v="317"/>
    <n v="427"/>
    <n v="874"/>
    <n v="1088"/>
    <n v="1441"/>
    <n v="1649"/>
    <m/>
    <m/>
    <m/>
    <n v="48"/>
    <n v="345"/>
    <n v="382"/>
    <n v="23"/>
    <n v="13"/>
    <n v="1858"/>
    <n v="6"/>
    <n v="3329"/>
    <m/>
    <n v="1892"/>
    <n v="4104"/>
    <n v="8"/>
    <m/>
    <n v="127"/>
    <n v="64"/>
    <n v="276"/>
    <n v="1831"/>
    <n v="312"/>
    <n v="2"/>
    <m/>
    <n v="16"/>
    <n v="32"/>
    <m/>
    <n v="2832"/>
    <n v="509"/>
    <m/>
    <m/>
    <n v="2"/>
    <n v="1"/>
    <m/>
    <n v="115"/>
    <n v="3897"/>
    <n v="15"/>
    <n v="1913"/>
    <n v="61"/>
    <n v="3"/>
    <n v="1103"/>
    <n v="907"/>
    <n v="73"/>
    <n v="1"/>
    <n v="244"/>
    <n v="3"/>
    <n v="320"/>
    <n v="1738"/>
    <n v="427"/>
    <n v="65"/>
    <n v="77"/>
    <n v="121"/>
    <n v="121"/>
    <n v="494"/>
    <n v="68"/>
    <n v="208"/>
    <m/>
    <m/>
    <n v="33"/>
    <m/>
    <n v="1"/>
    <n v="6004"/>
    <n v="91"/>
    <n v="5539"/>
    <n v="373"/>
    <m/>
    <n v="1"/>
    <n v="5965"/>
    <n v="26"/>
    <n v="13"/>
    <m/>
    <m/>
    <m/>
    <n v="22"/>
  </r>
  <r>
    <n v="106110889"/>
    <x v="34"/>
    <x v="34"/>
    <s v="General Acute Care Hospital"/>
    <x v="9"/>
    <s v="1133 W Sycamore St"/>
    <s v="Willows"/>
    <s v="95988"/>
    <x v="3"/>
    <s v="Level IV"/>
    <s v="Emergency - Standby"/>
    <x v="1"/>
    <x v="0"/>
    <s v="1-49"/>
    <s v="District 4"/>
    <s v="District 3"/>
    <s v="Artois/Elk Creek/Glenn/Grindstone Indian Rancheria/Willows"/>
    <s v="Frontier"/>
    <n v="2412"/>
    <n v="2127"/>
    <m/>
    <n v="362"/>
    <n v="429"/>
    <n v="692"/>
    <n v="735"/>
    <n v="500"/>
    <n v="554"/>
    <n v="534"/>
    <n v="398"/>
    <n v="290"/>
    <n v="45"/>
    <m/>
    <n v="113"/>
    <n v="2"/>
    <n v="93"/>
    <n v="39"/>
    <n v="125"/>
    <n v="890"/>
    <n v="35"/>
    <n v="3242"/>
    <m/>
    <n v="944"/>
    <n v="3592"/>
    <n v="3"/>
    <m/>
    <n v="481"/>
    <n v="160"/>
    <m/>
    <n v="5"/>
    <m/>
    <m/>
    <m/>
    <n v="163"/>
    <n v="44"/>
    <m/>
    <n v="1"/>
    <n v="3641"/>
    <n v="33"/>
    <n v="1"/>
    <n v="10"/>
    <m/>
    <m/>
    <n v="2080"/>
    <n v="1117"/>
    <n v="141"/>
    <n v="794"/>
    <n v="407"/>
    <m/>
    <m/>
    <n v="273"/>
    <n v="1"/>
    <n v="287"/>
    <n v="13"/>
    <n v="102"/>
    <n v="90"/>
    <n v="32"/>
    <n v="233"/>
    <n v="225"/>
    <n v="122"/>
    <n v="1127"/>
    <n v="204"/>
    <n v="222"/>
    <n v="1"/>
    <n v="131"/>
    <n v="71"/>
    <n v="428"/>
    <n v="228"/>
    <n v="746"/>
    <n v="3"/>
    <n v="4539"/>
    <n v="39"/>
    <n v="4241"/>
    <n v="259"/>
    <m/>
    <m/>
    <m/>
    <n v="4437"/>
    <m/>
    <m/>
    <n v="101"/>
    <n v="1"/>
    <n v="50"/>
    <n v="18"/>
    <m/>
    <m/>
    <n v="5"/>
    <n v="6"/>
    <n v="6"/>
    <n v="4"/>
    <n v="16"/>
    <n v="14"/>
    <n v="17"/>
    <m/>
    <m/>
    <m/>
    <m/>
    <m/>
    <m/>
    <m/>
    <n v="3"/>
    <n v="4"/>
    <m/>
    <n v="61"/>
    <m/>
    <n v="5"/>
    <n v="63"/>
    <m/>
    <m/>
    <n v="6"/>
    <n v="1"/>
    <n v="3"/>
    <m/>
    <m/>
    <m/>
    <m/>
    <m/>
    <m/>
    <m/>
    <n v="33"/>
    <n v="25"/>
    <m/>
    <m/>
    <m/>
    <m/>
    <m/>
    <n v="16"/>
    <n v="40"/>
    <m/>
    <n v="12"/>
    <m/>
    <m/>
    <n v="6"/>
    <n v="6"/>
    <n v="1"/>
    <m/>
    <n v="4"/>
    <m/>
    <n v="11"/>
    <n v="9"/>
    <n v="5"/>
    <n v="1"/>
    <m/>
    <m/>
    <m/>
    <n v="9"/>
    <n v="8"/>
    <n v="5"/>
    <m/>
    <n v="3"/>
    <m/>
    <m/>
    <m/>
    <n v="68"/>
    <m/>
    <n v="67"/>
    <n v="1"/>
    <m/>
    <m/>
    <n v="66"/>
    <n v="1"/>
    <n v="1"/>
    <m/>
    <m/>
    <m/>
    <n v="5"/>
  </r>
  <r>
    <n v="106121002"/>
    <x v="35"/>
    <x v="35"/>
    <s v="General Acute Care Hospital"/>
    <x v="10"/>
    <s v="3800 Janes Rd"/>
    <s v="Arcata"/>
    <s v="95521"/>
    <x v="4"/>
    <s v="Level IV"/>
    <s v="Emergency - Basic"/>
    <x v="0"/>
    <x v="0"/>
    <s v="50-99"/>
    <s v="District 2"/>
    <s v="District 2"/>
    <s v="Arcata/Eureka"/>
    <s v="Rural"/>
    <n v="5830"/>
    <n v="5820"/>
    <n v="2"/>
    <n v="654"/>
    <n v="1008"/>
    <n v="2414"/>
    <n v="1982"/>
    <n v="1501"/>
    <n v="1297"/>
    <n v="1325"/>
    <n v="811"/>
    <n v="507"/>
    <n v="153"/>
    <m/>
    <n v="1261"/>
    <n v="87"/>
    <n v="264"/>
    <n v="809"/>
    <n v="44"/>
    <n v="900"/>
    <n v="4"/>
    <n v="8283"/>
    <m/>
    <n v="1376"/>
    <n v="10070"/>
    <n v="206"/>
    <m/>
    <n v="372"/>
    <n v="237"/>
    <n v="2"/>
    <n v="21"/>
    <n v="3"/>
    <n v="1"/>
    <m/>
    <n v="153"/>
    <n v="90"/>
    <m/>
    <n v="4"/>
    <n v="10767"/>
    <n v="2"/>
    <m/>
    <m/>
    <m/>
    <m/>
    <n v="5521"/>
    <n v="2462"/>
    <n v="684"/>
    <n v="2261"/>
    <n v="724"/>
    <m/>
    <n v="4"/>
    <n v="681"/>
    <n v="2"/>
    <n v="741"/>
    <n v="17"/>
    <n v="212"/>
    <n v="129"/>
    <n v="95"/>
    <n v="359"/>
    <n v="723"/>
    <n v="413"/>
    <n v="2916"/>
    <n v="672"/>
    <n v="690"/>
    <n v="24"/>
    <n v="423"/>
    <n v="128"/>
    <n v="1057"/>
    <n v="860"/>
    <n v="1487"/>
    <n v="19"/>
    <n v="11652"/>
    <n v="12"/>
    <n v="11314"/>
    <n v="257"/>
    <m/>
    <n v="69"/>
    <n v="27"/>
    <n v="11012"/>
    <m/>
    <n v="357"/>
    <n v="226"/>
    <n v="30"/>
    <n v="674"/>
    <n v="708"/>
    <m/>
    <n v="18"/>
    <n v="43"/>
    <n v="77"/>
    <n v="99"/>
    <n v="150"/>
    <n v="179"/>
    <n v="157"/>
    <n v="142"/>
    <n v="505"/>
    <n v="12"/>
    <m/>
    <n v="194"/>
    <n v="26"/>
    <n v="22"/>
    <n v="62"/>
    <n v="4"/>
    <n v="70"/>
    <m/>
    <n v="1004"/>
    <m/>
    <n v="104"/>
    <n v="1255"/>
    <n v="23"/>
    <m/>
    <n v="34"/>
    <n v="66"/>
    <n v="26"/>
    <n v="35"/>
    <n v="7"/>
    <m/>
    <n v="1"/>
    <n v="2"/>
    <n v="17"/>
    <n v="12"/>
    <n v="1115"/>
    <n v="63"/>
    <n v="1"/>
    <m/>
    <m/>
    <n v="3"/>
    <m/>
    <n v="628"/>
    <n v="454"/>
    <n v="30"/>
    <n v="252"/>
    <n v="18"/>
    <m/>
    <n v="101"/>
    <n v="152"/>
    <n v="8"/>
    <n v="1"/>
    <n v="38"/>
    <m/>
    <n v="45"/>
    <n v="178"/>
    <n v="109"/>
    <n v="28"/>
    <n v="11"/>
    <n v="10"/>
    <n v="28"/>
    <n v="107"/>
    <n v="39"/>
    <n v="14"/>
    <n v="503"/>
    <m/>
    <n v="9"/>
    <n v="1"/>
    <m/>
    <n v="1382"/>
    <n v="8"/>
    <n v="1349"/>
    <n v="22"/>
    <m/>
    <n v="3"/>
    <n v="1330"/>
    <n v="39"/>
    <n v="11"/>
    <m/>
    <m/>
    <n v="2"/>
    <n v="7"/>
  </r>
  <r>
    <n v="106121031"/>
    <x v="36"/>
    <x v="36"/>
    <s v="General Acute Care Hospital"/>
    <x v="10"/>
    <s v="733 Cedar St"/>
    <s v="Garberville"/>
    <s v="95542"/>
    <x v="2"/>
    <m/>
    <s v="Emergency - Standby"/>
    <x v="1"/>
    <x v="0"/>
    <s v="1-49"/>
    <s v="District 2"/>
    <s v="District 2"/>
    <s v="Garberville/Redway"/>
    <s v="Frontier"/>
    <n v="1043"/>
    <n v="1487"/>
    <m/>
    <n v="109"/>
    <n v="154"/>
    <n v="402"/>
    <n v="560"/>
    <n v="367"/>
    <n v="318"/>
    <n v="299"/>
    <n v="226"/>
    <n v="81"/>
    <n v="14"/>
    <m/>
    <n v="43"/>
    <n v="28"/>
    <n v="40"/>
    <n v="46"/>
    <n v="23"/>
    <n v="420"/>
    <n v="66"/>
    <n v="1864"/>
    <m/>
    <n v="300"/>
    <n v="2109"/>
    <n v="121"/>
    <m/>
    <n v="132"/>
    <n v="54"/>
    <m/>
    <n v="5"/>
    <m/>
    <m/>
    <n v="5"/>
    <n v="16"/>
    <n v="2"/>
    <m/>
    <n v="2"/>
    <n v="2314"/>
    <m/>
    <m/>
    <m/>
    <m/>
    <m/>
    <n v="130"/>
    <n v="428"/>
    <n v="132"/>
    <n v="1317"/>
    <n v="523"/>
    <m/>
    <n v="2"/>
    <n v="143"/>
    <n v="1"/>
    <n v="193"/>
    <n v="13"/>
    <n v="43"/>
    <n v="44"/>
    <n v="23"/>
    <n v="40"/>
    <n v="125"/>
    <n v="53"/>
    <n v="816"/>
    <n v="84"/>
    <n v="126"/>
    <n v="7"/>
    <n v="82"/>
    <n v="8"/>
    <n v="187"/>
    <n v="265"/>
    <n v="275"/>
    <m/>
    <n v="2530"/>
    <n v="29"/>
    <n v="2359"/>
    <n v="142"/>
    <m/>
    <m/>
    <m/>
    <n v="2282"/>
    <n v="43"/>
    <n v="66"/>
    <n v="138"/>
    <n v="1"/>
    <n v="13"/>
    <n v="26"/>
    <m/>
    <m/>
    <m/>
    <n v="3"/>
    <n v="1"/>
    <n v="3"/>
    <n v="8"/>
    <n v="11"/>
    <n v="13"/>
    <m/>
    <m/>
    <m/>
    <m/>
    <m/>
    <m/>
    <m/>
    <m/>
    <n v="2"/>
    <m/>
    <n v="37"/>
    <m/>
    <n v="1"/>
    <n v="34"/>
    <n v="4"/>
    <m/>
    <n v="1"/>
    <m/>
    <n v="4"/>
    <n v="1"/>
    <n v="1"/>
    <m/>
    <m/>
    <m/>
    <m/>
    <m/>
    <n v="20"/>
    <n v="12"/>
    <m/>
    <m/>
    <m/>
    <m/>
    <m/>
    <n v="10"/>
    <n v="25"/>
    <n v="3"/>
    <n v="1"/>
    <m/>
    <m/>
    <n v="4"/>
    <n v="1"/>
    <n v="1"/>
    <m/>
    <n v="3"/>
    <m/>
    <n v="6"/>
    <n v="3"/>
    <n v="1"/>
    <n v="1"/>
    <m/>
    <n v="2"/>
    <n v="1"/>
    <n v="7"/>
    <n v="6"/>
    <n v="3"/>
    <m/>
    <m/>
    <m/>
    <m/>
    <m/>
    <n v="39"/>
    <m/>
    <n v="38"/>
    <n v="1"/>
    <m/>
    <m/>
    <n v="38"/>
    <n v="1"/>
    <m/>
    <m/>
    <m/>
    <m/>
    <n v="2"/>
  </r>
  <r>
    <n v="106121051"/>
    <x v="37"/>
    <x v="37"/>
    <s v="General Acute Care Hospital"/>
    <x v="10"/>
    <s v="3300 Renner Dr"/>
    <s v="Fortuna"/>
    <s v="95540"/>
    <x v="3"/>
    <m/>
    <s v="Emergency - Basic"/>
    <x v="1"/>
    <x v="0"/>
    <s v="1-49"/>
    <s v="District 2"/>
    <s v="District 2"/>
    <s v="Ferndale/Fortuna/Rio Dell/Scotia"/>
    <s v="Rural"/>
    <n v="4887"/>
    <n v="4487"/>
    <m/>
    <n v="568"/>
    <n v="851"/>
    <n v="1350"/>
    <n v="1654"/>
    <n v="1037"/>
    <n v="1151"/>
    <n v="1262"/>
    <n v="771"/>
    <n v="629"/>
    <n v="101"/>
    <m/>
    <n v="248"/>
    <n v="62"/>
    <n v="148"/>
    <n v="63"/>
    <n v="12"/>
    <n v="1042"/>
    <n v="123"/>
    <n v="7676"/>
    <m/>
    <n v="841"/>
    <n v="8418"/>
    <n v="115"/>
    <m/>
    <n v="528"/>
    <n v="91"/>
    <m/>
    <n v="16"/>
    <n v="3"/>
    <n v="3"/>
    <n v="4"/>
    <n v="25"/>
    <n v="53"/>
    <m/>
    <n v="5"/>
    <n v="8630"/>
    <n v="16"/>
    <m/>
    <m/>
    <m/>
    <m/>
    <n v="4175"/>
    <n v="2304"/>
    <n v="506"/>
    <n v="1664"/>
    <n v="725"/>
    <m/>
    <n v="6"/>
    <n v="732"/>
    <m/>
    <n v="708"/>
    <n v="35"/>
    <n v="171"/>
    <n v="153"/>
    <n v="77"/>
    <n v="182"/>
    <n v="556"/>
    <n v="194"/>
    <n v="2294"/>
    <n v="381"/>
    <n v="547"/>
    <n v="9"/>
    <n v="310"/>
    <n v="193"/>
    <n v="888"/>
    <n v="632"/>
    <n v="1306"/>
    <m/>
    <n v="9374"/>
    <n v="27"/>
    <n v="9049"/>
    <n v="293"/>
    <m/>
    <n v="5"/>
    <n v="3"/>
    <n v="8935"/>
    <n v="6"/>
    <n v="287"/>
    <n v="142"/>
    <n v="1"/>
    <n v="284"/>
    <n v="270"/>
    <m/>
    <n v="10"/>
    <n v="17"/>
    <n v="45"/>
    <n v="55"/>
    <n v="69"/>
    <n v="146"/>
    <n v="95"/>
    <n v="111"/>
    <n v="3"/>
    <n v="3"/>
    <m/>
    <n v="14"/>
    <n v="4"/>
    <n v="2"/>
    <n v="4"/>
    <n v="1"/>
    <n v="35"/>
    <n v="4"/>
    <n v="490"/>
    <m/>
    <n v="26"/>
    <n v="525"/>
    <n v="3"/>
    <m/>
    <n v="56"/>
    <n v="14"/>
    <n v="18"/>
    <n v="54"/>
    <n v="19"/>
    <n v="1"/>
    <m/>
    <n v="4"/>
    <n v="1"/>
    <n v="4"/>
    <n v="335"/>
    <n v="47"/>
    <n v="1"/>
    <m/>
    <m/>
    <m/>
    <m/>
    <n v="157"/>
    <n v="292"/>
    <n v="34"/>
    <n v="66"/>
    <n v="5"/>
    <m/>
    <n v="57"/>
    <n v="115"/>
    <n v="5"/>
    <n v="2"/>
    <n v="37"/>
    <m/>
    <n v="22"/>
    <n v="141"/>
    <n v="37"/>
    <n v="20"/>
    <n v="4"/>
    <n v="13"/>
    <n v="14"/>
    <n v="53"/>
    <n v="19"/>
    <n v="4"/>
    <m/>
    <n v="4"/>
    <n v="7"/>
    <m/>
    <m/>
    <n v="554"/>
    <n v="4"/>
    <n v="541"/>
    <n v="9"/>
    <m/>
    <m/>
    <n v="519"/>
    <n v="30"/>
    <n v="4"/>
    <m/>
    <n v="1"/>
    <m/>
    <n v="8"/>
  </r>
  <r>
    <n v="106121080"/>
    <x v="38"/>
    <x v="38"/>
    <s v="General Acute Care Hospital"/>
    <x v="10"/>
    <s v="2700 Dolbeer St"/>
    <s v="Eureka"/>
    <s v="95501"/>
    <x v="3"/>
    <s v="Level III"/>
    <s v="Emergency - Basic"/>
    <x v="0"/>
    <x v="0"/>
    <s v="100-149"/>
    <s v="District 2"/>
    <s v="District 2"/>
    <s v="Arcata/Eureka"/>
    <s v="Rural"/>
    <n v="10359"/>
    <n v="11041"/>
    <n v="2"/>
    <n v="935"/>
    <n v="1438"/>
    <n v="3647"/>
    <n v="3969"/>
    <n v="2986"/>
    <n v="2796"/>
    <n v="2569"/>
    <n v="1697"/>
    <n v="1149"/>
    <n v="216"/>
    <m/>
    <n v="1001"/>
    <n v="421"/>
    <n v="616"/>
    <n v="96"/>
    <n v="70"/>
    <n v="1939"/>
    <n v="621"/>
    <n v="16638"/>
    <m/>
    <n v="1264"/>
    <n v="19073"/>
    <n v="1065"/>
    <m/>
    <n v="310"/>
    <n v="273"/>
    <n v="4"/>
    <n v="65"/>
    <n v="11"/>
    <n v="5"/>
    <n v="64"/>
    <n v="391"/>
    <n v="371"/>
    <n v="1"/>
    <n v="50"/>
    <n v="19785"/>
    <n v="72"/>
    <m/>
    <m/>
    <m/>
    <m/>
    <n v="9639"/>
    <n v="5169"/>
    <n v="1262"/>
    <n v="3979"/>
    <n v="1353"/>
    <m/>
    <n v="10"/>
    <n v="1474"/>
    <n v="5"/>
    <n v="1643"/>
    <n v="88"/>
    <n v="295"/>
    <n v="313"/>
    <n v="119"/>
    <n v="821"/>
    <n v="1172"/>
    <n v="523"/>
    <n v="4743"/>
    <n v="1573"/>
    <n v="1330"/>
    <n v="74"/>
    <n v="853"/>
    <n v="302"/>
    <n v="1707"/>
    <n v="1406"/>
    <n v="2949"/>
    <n v="2"/>
    <n v="21402"/>
    <n v="86"/>
    <n v="20945"/>
    <n v="297"/>
    <n v="11"/>
    <n v="63"/>
    <n v="15"/>
    <n v="18807"/>
    <n v="17"/>
    <n v="2265"/>
    <n v="278"/>
    <n v="20"/>
    <n v="1915"/>
    <n v="2455"/>
    <m/>
    <n v="48"/>
    <n v="228"/>
    <n v="323"/>
    <n v="407"/>
    <n v="600"/>
    <n v="1016"/>
    <n v="952"/>
    <n v="750"/>
    <n v="13"/>
    <n v="33"/>
    <m/>
    <n v="234"/>
    <n v="59"/>
    <n v="79"/>
    <n v="5"/>
    <n v="11"/>
    <n v="228"/>
    <n v="100"/>
    <n v="3654"/>
    <m/>
    <n v="128"/>
    <n v="4198"/>
    <n v="44"/>
    <m/>
    <n v="169"/>
    <n v="273"/>
    <n v="162"/>
    <n v="383"/>
    <n v="191"/>
    <n v="8"/>
    <n v="8"/>
    <n v="20"/>
    <n v="188"/>
    <n v="44"/>
    <n v="2588"/>
    <n v="335"/>
    <m/>
    <m/>
    <m/>
    <n v="1"/>
    <m/>
    <n v="1203"/>
    <n v="2459"/>
    <n v="184"/>
    <n v="470"/>
    <n v="54"/>
    <m/>
    <n v="868"/>
    <n v="485"/>
    <n v="37"/>
    <n v="5"/>
    <n v="182"/>
    <m/>
    <n v="266"/>
    <n v="709"/>
    <n v="688"/>
    <n v="172"/>
    <n v="100"/>
    <n v="136"/>
    <n v="111"/>
    <n v="381"/>
    <n v="128"/>
    <n v="59"/>
    <n v="3"/>
    <n v="10"/>
    <n v="27"/>
    <n v="3"/>
    <m/>
    <n v="4370"/>
    <n v="30"/>
    <n v="4306"/>
    <n v="28"/>
    <n v="4"/>
    <n v="2"/>
    <n v="3900"/>
    <n v="437"/>
    <n v="31"/>
    <n v="2"/>
    <m/>
    <m/>
    <n v="20"/>
  </r>
  <r>
    <n v="106130699"/>
    <x v="39"/>
    <x v="39"/>
    <s v="General Acute Care Hospital"/>
    <x v="11"/>
    <s v="1415 Ross Ave"/>
    <s v="El Centro"/>
    <s v="92243"/>
    <x v="0"/>
    <s v="Level IV"/>
    <s v="Emergency - Basic"/>
    <x v="0"/>
    <x v="0"/>
    <s v="150-199"/>
    <s v="District 40"/>
    <s v="District 56"/>
    <s v="El Centro/Heber/Holtville/Imperial/Seeley"/>
    <s v="Rural"/>
    <n v="14813"/>
    <n v="14375"/>
    <m/>
    <n v="2193"/>
    <n v="2585"/>
    <n v="4387"/>
    <n v="4194"/>
    <n v="3534"/>
    <n v="3572"/>
    <n v="3755"/>
    <n v="2505"/>
    <n v="2032"/>
    <n v="429"/>
    <n v="2"/>
    <n v="32"/>
    <n v="139"/>
    <n v="618"/>
    <n v="474"/>
    <n v="1"/>
    <n v="17896"/>
    <n v="322"/>
    <n v="9706"/>
    <m/>
    <n v="25307"/>
    <n v="3798"/>
    <n v="83"/>
    <m/>
    <n v="971"/>
    <n v="1007"/>
    <n v="122"/>
    <n v="100"/>
    <n v="203"/>
    <n v="9"/>
    <m/>
    <n v="71"/>
    <n v="10"/>
    <n v="1"/>
    <n v="1"/>
    <n v="26319"/>
    <n v="68"/>
    <n v="220"/>
    <m/>
    <n v="1"/>
    <n v="85"/>
    <n v="14539"/>
    <n v="7655"/>
    <n v="995"/>
    <n v="4698"/>
    <n v="1301"/>
    <m/>
    <n v="31"/>
    <n v="2193"/>
    <n v="14"/>
    <n v="1564"/>
    <n v="135"/>
    <n v="478"/>
    <n v="571"/>
    <n v="178"/>
    <n v="1572"/>
    <n v="1978"/>
    <n v="2590"/>
    <n v="4564"/>
    <n v="1064"/>
    <n v="1729"/>
    <n v="123"/>
    <n v="1197"/>
    <n v="598"/>
    <n v="3453"/>
    <n v="925"/>
    <n v="4192"/>
    <n v="39"/>
    <n v="29188"/>
    <n v="7"/>
    <n v="16532"/>
    <n v="12626"/>
    <n v="23"/>
    <m/>
    <n v="8"/>
    <n v="28009"/>
    <n v="62"/>
    <n v="606"/>
    <n v="461"/>
    <n v="42"/>
    <n v="1883"/>
    <n v="2270"/>
    <m/>
    <n v="22"/>
    <n v="177"/>
    <n v="208"/>
    <n v="376"/>
    <n v="583"/>
    <n v="951"/>
    <n v="811"/>
    <n v="978"/>
    <n v="23"/>
    <n v="24"/>
    <m/>
    <n v="2"/>
    <n v="23"/>
    <n v="65"/>
    <n v="108"/>
    <m/>
    <n v="2152"/>
    <n v="38"/>
    <n v="1765"/>
    <m/>
    <n v="3610"/>
    <n v="525"/>
    <n v="18"/>
    <m/>
    <n v="360"/>
    <n v="130"/>
    <n v="363"/>
    <n v="822"/>
    <n v="62"/>
    <n v="1"/>
    <n v="52"/>
    <n v="1"/>
    <n v="17"/>
    <n v="6"/>
    <n v="1821"/>
    <n v="402"/>
    <n v="4"/>
    <n v="111"/>
    <m/>
    <n v="1"/>
    <m/>
    <n v="1175"/>
    <n v="2451"/>
    <n v="52"/>
    <n v="435"/>
    <n v="40"/>
    <m/>
    <n v="552"/>
    <n v="655"/>
    <n v="47"/>
    <n v="1"/>
    <n v="257"/>
    <n v="1"/>
    <n v="278"/>
    <n v="1480"/>
    <n v="154"/>
    <n v="31"/>
    <n v="44"/>
    <n v="58"/>
    <n v="74"/>
    <n v="374"/>
    <n v="91"/>
    <n v="30"/>
    <n v="1"/>
    <m/>
    <n v="24"/>
    <n v="1"/>
    <m/>
    <n v="4153"/>
    <n v="1"/>
    <n v="1650"/>
    <n v="2499"/>
    <n v="3"/>
    <m/>
    <n v="3977"/>
    <n v="111"/>
    <n v="50"/>
    <n v="3"/>
    <n v="12"/>
    <m/>
    <n v="20"/>
  </r>
  <r>
    <n v="106130760"/>
    <x v="40"/>
    <x v="40"/>
    <s v="General Acute Care Hospital"/>
    <x v="11"/>
    <s v="207 W Legion Rd"/>
    <s v="Brawley"/>
    <s v="92227"/>
    <x v="2"/>
    <s v="Level IV"/>
    <s v="Emergency - Basic"/>
    <x v="1"/>
    <x v="0"/>
    <s v="100-149"/>
    <s v="District 40"/>
    <s v="District 56"/>
    <s v="Brawley/Westmorland"/>
    <s v="Rural"/>
    <n v="20139"/>
    <n v="16926"/>
    <n v="4"/>
    <n v="3399"/>
    <n v="4201"/>
    <n v="6610"/>
    <n v="6128"/>
    <n v="4605"/>
    <n v="4250"/>
    <n v="3856"/>
    <n v="2144"/>
    <n v="1276"/>
    <n v="600"/>
    <m/>
    <n v="20"/>
    <n v="73"/>
    <n v="682"/>
    <n v="13"/>
    <n v="2"/>
    <n v="88"/>
    <n v="23"/>
    <n v="36168"/>
    <m/>
    <n v="31426"/>
    <n v="5573"/>
    <n v="70"/>
    <m/>
    <n v="840"/>
    <n v="618"/>
    <m/>
    <n v="36"/>
    <n v="15"/>
    <n v="7"/>
    <m/>
    <n v="458"/>
    <n v="128"/>
    <m/>
    <m/>
    <n v="34802"/>
    <n v="125"/>
    <m/>
    <n v="1"/>
    <m/>
    <n v="39"/>
    <n v="2692"/>
    <n v="4788"/>
    <n v="841"/>
    <n v="27627"/>
    <n v="1121"/>
    <m/>
    <n v="50"/>
    <n v="1978"/>
    <n v="11"/>
    <n v="1791"/>
    <n v="221"/>
    <n v="463"/>
    <n v="665"/>
    <n v="203"/>
    <n v="6954"/>
    <n v="2013"/>
    <n v="3047"/>
    <n v="4920"/>
    <n v="550"/>
    <n v="2379"/>
    <n v="79"/>
    <n v="1178"/>
    <n v="905"/>
    <n v="2812"/>
    <n v="1085"/>
    <n v="5727"/>
    <n v="38"/>
    <n v="37069"/>
    <n v="8"/>
    <n v="26726"/>
    <n v="10321"/>
    <n v="14"/>
    <m/>
    <m/>
    <n v="36391"/>
    <n v="43"/>
    <n v="165"/>
    <n v="381"/>
    <n v="89"/>
    <n v="1041"/>
    <n v="1264"/>
    <m/>
    <n v="29"/>
    <n v="118"/>
    <n v="166"/>
    <n v="209"/>
    <n v="375"/>
    <n v="504"/>
    <n v="384"/>
    <n v="404"/>
    <n v="63"/>
    <n v="53"/>
    <m/>
    <m/>
    <n v="8"/>
    <n v="45"/>
    <n v="1"/>
    <m/>
    <n v="9"/>
    <n v="5"/>
    <n v="2237"/>
    <m/>
    <n v="1799"/>
    <n v="500"/>
    <n v="6"/>
    <m/>
    <n v="195"/>
    <n v="114"/>
    <n v="143"/>
    <n v="232"/>
    <n v="41"/>
    <n v="7"/>
    <n v="42"/>
    <n v="2"/>
    <n v="15"/>
    <m/>
    <n v="1313"/>
    <n v="164"/>
    <n v="1"/>
    <n v="29"/>
    <m/>
    <n v="7"/>
    <m/>
    <n v="796"/>
    <n v="1107"/>
    <n v="69"/>
    <n v="286"/>
    <n v="47"/>
    <m/>
    <n v="256"/>
    <n v="321"/>
    <n v="29"/>
    <n v="1"/>
    <n v="127"/>
    <m/>
    <n v="141"/>
    <n v="694"/>
    <n v="148"/>
    <n v="8"/>
    <n v="44"/>
    <n v="19"/>
    <n v="43"/>
    <n v="329"/>
    <n v="71"/>
    <n v="18"/>
    <n v="17"/>
    <m/>
    <n v="38"/>
    <m/>
    <n v="1"/>
    <n v="2305"/>
    <n v="1"/>
    <n v="1384"/>
    <n v="919"/>
    <n v="1"/>
    <m/>
    <n v="2255"/>
    <n v="18"/>
    <n v="21"/>
    <n v="1"/>
    <n v="9"/>
    <n v="1"/>
    <n v="16"/>
  </r>
  <r>
    <n v="106141273"/>
    <x v="41"/>
    <x v="41"/>
    <s v="General Acute Care Hospital"/>
    <x v="12"/>
    <s v="150 Pioneer Ln"/>
    <s v="Bishop"/>
    <s v="93514"/>
    <x v="2"/>
    <m/>
    <s v="Emergency - Basic"/>
    <x v="1"/>
    <x v="0"/>
    <s v="1-49"/>
    <s v="District 8"/>
    <s v="District 26"/>
    <s v="Bishop/Bishop Paiute Tribe/Mustang Mesa/Round Valley/West Bishop/Wilkerson"/>
    <s v="Rural"/>
    <n v="3191"/>
    <n v="3140"/>
    <m/>
    <n v="461"/>
    <n v="550"/>
    <n v="929"/>
    <n v="928"/>
    <n v="707"/>
    <n v="716"/>
    <n v="823"/>
    <n v="605"/>
    <n v="526"/>
    <n v="86"/>
    <m/>
    <n v="1106"/>
    <n v="53"/>
    <n v="53"/>
    <n v="4"/>
    <n v="17"/>
    <n v="209"/>
    <n v="10"/>
    <n v="4879"/>
    <m/>
    <n v="1225"/>
    <n v="5093"/>
    <n v="13"/>
    <m/>
    <n v="19"/>
    <n v="113"/>
    <m/>
    <n v="14"/>
    <n v="4"/>
    <n v="1"/>
    <n v="320"/>
    <n v="45"/>
    <n v="6"/>
    <n v="1"/>
    <m/>
    <n v="5772"/>
    <n v="15"/>
    <m/>
    <n v="21"/>
    <m/>
    <m/>
    <n v="608"/>
    <n v="1577"/>
    <n v="376"/>
    <n v="3294"/>
    <n v="476"/>
    <m/>
    <n v="2"/>
    <n v="448"/>
    <m/>
    <n v="438"/>
    <n v="39"/>
    <n v="97"/>
    <n v="170"/>
    <n v="41"/>
    <n v="174"/>
    <n v="448"/>
    <n v="154"/>
    <n v="1756"/>
    <n v="304"/>
    <n v="472"/>
    <n v="8"/>
    <n v="217"/>
    <n v="118"/>
    <n v="417"/>
    <n v="197"/>
    <n v="830"/>
    <n v="1"/>
    <n v="6331"/>
    <n v="9"/>
    <n v="6005"/>
    <n v="313"/>
    <n v="4"/>
    <m/>
    <m/>
    <n v="5925"/>
    <n v="7"/>
    <n v="10"/>
    <n v="389"/>
    <m/>
    <n v="279"/>
    <n v="310"/>
    <m/>
    <n v="10"/>
    <n v="26"/>
    <n v="31"/>
    <n v="47"/>
    <n v="69"/>
    <n v="101"/>
    <n v="119"/>
    <n v="169"/>
    <n v="4"/>
    <n v="13"/>
    <m/>
    <n v="98"/>
    <n v="2"/>
    <n v="2"/>
    <m/>
    <n v="1"/>
    <n v="11"/>
    <m/>
    <n v="475"/>
    <m/>
    <n v="69"/>
    <n v="520"/>
    <m/>
    <m/>
    <n v="7"/>
    <n v="11"/>
    <n v="13"/>
    <n v="83"/>
    <n v="3"/>
    <n v="23"/>
    <n v="1"/>
    <m/>
    <n v="3"/>
    <n v="1"/>
    <n v="351"/>
    <n v="78"/>
    <n v="1"/>
    <m/>
    <n v="1"/>
    <n v="13"/>
    <m/>
    <n v="130"/>
    <n v="334"/>
    <n v="20"/>
    <n v="92"/>
    <n v="13"/>
    <m/>
    <n v="73"/>
    <n v="111"/>
    <n v="5"/>
    <n v="1"/>
    <n v="32"/>
    <m/>
    <n v="40"/>
    <n v="78"/>
    <n v="75"/>
    <n v="8"/>
    <n v="14"/>
    <n v="2"/>
    <n v="9"/>
    <n v="91"/>
    <n v="15"/>
    <n v="29"/>
    <n v="1"/>
    <m/>
    <n v="5"/>
    <m/>
    <m/>
    <n v="589"/>
    <m/>
    <n v="567"/>
    <n v="22"/>
    <m/>
    <m/>
    <n v="553"/>
    <n v="10"/>
    <n v="26"/>
    <m/>
    <m/>
    <m/>
    <n v="7"/>
  </r>
  <r>
    <n v="106141338"/>
    <x v="42"/>
    <x v="42"/>
    <s v="General Acute Care Hospital"/>
    <x v="12"/>
    <s v="501 E Locust St"/>
    <s v="Lone Pine"/>
    <s v="93545"/>
    <x v="2"/>
    <m/>
    <s v="Emergency - Standby"/>
    <x v="1"/>
    <x v="0"/>
    <s v="1-49"/>
    <s v="District 8"/>
    <s v="District 26"/>
    <s v="Alabama Hills/Cartago/Darwin/Keeler/Lone Pine/Lone Pine Paiute Shoshone Tribe/Olancha/Pearsonville"/>
    <s v="Frontier"/>
    <n v="604"/>
    <n v="659"/>
    <m/>
    <n v="74"/>
    <n v="95"/>
    <n v="136"/>
    <n v="185"/>
    <n v="102"/>
    <n v="175"/>
    <n v="227"/>
    <n v="153"/>
    <n v="106"/>
    <n v="10"/>
    <m/>
    <n v="124"/>
    <n v="7"/>
    <n v="23"/>
    <n v="25"/>
    <n v="1"/>
    <n v="245"/>
    <n v="3"/>
    <n v="835"/>
    <m/>
    <n v="255"/>
    <n v="1006"/>
    <n v="2"/>
    <m/>
    <n v="75"/>
    <n v="28"/>
    <m/>
    <n v="6"/>
    <m/>
    <m/>
    <m/>
    <n v="29"/>
    <n v="4"/>
    <m/>
    <m/>
    <n v="1095"/>
    <n v="2"/>
    <n v="23"/>
    <m/>
    <m/>
    <n v="1"/>
    <n v="322"/>
    <n v="370"/>
    <n v="83"/>
    <n v="324"/>
    <n v="164"/>
    <m/>
    <m/>
    <n v="98"/>
    <m/>
    <n v="87"/>
    <m/>
    <n v="25"/>
    <n v="38"/>
    <n v="13"/>
    <n v="7"/>
    <n v="67"/>
    <n v="31"/>
    <n v="396"/>
    <n v="39"/>
    <n v="78"/>
    <n v="6"/>
    <n v="60"/>
    <n v="5"/>
    <n v="134"/>
    <n v="41"/>
    <n v="137"/>
    <n v="1"/>
    <n v="1263"/>
    <n v="12"/>
    <n v="1201"/>
    <n v="50"/>
    <m/>
    <m/>
    <m/>
    <n v="1197"/>
    <n v="2"/>
    <m/>
    <n v="64"/>
    <m/>
    <n v="21"/>
    <n v="14"/>
    <m/>
    <m/>
    <n v="1"/>
    <m/>
    <n v="2"/>
    <n v="1"/>
    <n v="7"/>
    <n v="11"/>
    <n v="13"/>
    <m/>
    <m/>
    <m/>
    <n v="3"/>
    <m/>
    <m/>
    <m/>
    <m/>
    <n v="2"/>
    <m/>
    <n v="30"/>
    <m/>
    <n v="2"/>
    <n v="33"/>
    <m/>
    <m/>
    <n v="4"/>
    <n v="1"/>
    <n v="1"/>
    <m/>
    <m/>
    <m/>
    <m/>
    <m/>
    <m/>
    <m/>
    <n v="16"/>
    <n v="12"/>
    <m/>
    <m/>
    <m/>
    <n v="1"/>
    <m/>
    <n v="4"/>
    <n v="28"/>
    <n v="3"/>
    <m/>
    <m/>
    <m/>
    <n v="2"/>
    <n v="2"/>
    <m/>
    <m/>
    <n v="5"/>
    <m/>
    <n v="5"/>
    <n v="5"/>
    <n v="2"/>
    <m/>
    <m/>
    <m/>
    <n v="1"/>
    <n v="7"/>
    <n v="1"/>
    <n v="5"/>
    <m/>
    <m/>
    <m/>
    <m/>
    <m/>
    <n v="35"/>
    <m/>
    <n v="35"/>
    <m/>
    <m/>
    <m/>
    <n v="34"/>
    <m/>
    <n v="1"/>
    <m/>
    <m/>
    <m/>
    <n v="2"/>
  </r>
  <r>
    <n v="106150706"/>
    <x v="43"/>
    <x v="43"/>
    <s v="General Acute Care Hospital"/>
    <x v="13"/>
    <s v="1401 Garces Hwy"/>
    <s v="Delano"/>
    <s v="93215"/>
    <x v="1"/>
    <m/>
    <s v="Emergency - Basic"/>
    <x v="0"/>
    <x v="0"/>
    <s v="150-199"/>
    <s v="District 14"/>
    <s v="District 32"/>
    <s v="Delano/McFarland"/>
    <s v="Urban"/>
    <n v="10993"/>
    <n v="9637"/>
    <n v="2"/>
    <n v="2737"/>
    <n v="2658"/>
    <n v="3858"/>
    <n v="3142"/>
    <n v="2437"/>
    <n v="2082"/>
    <n v="1529"/>
    <n v="968"/>
    <n v="670"/>
    <n v="551"/>
    <m/>
    <n v="78"/>
    <n v="1076"/>
    <n v="373"/>
    <n v="140"/>
    <n v="38"/>
    <n v="10836"/>
    <n v="114"/>
    <n v="7977"/>
    <m/>
    <n v="17026"/>
    <n v="3347"/>
    <n v="259"/>
    <m/>
    <n v="304"/>
    <n v="125"/>
    <m/>
    <n v="34"/>
    <m/>
    <m/>
    <m/>
    <n v="7312"/>
    <m/>
    <n v="1"/>
    <n v="242"/>
    <n v="12541"/>
    <n v="49"/>
    <n v="1"/>
    <n v="23"/>
    <m/>
    <m/>
    <n v="12459"/>
    <n v="1884"/>
    <n v="604"/>
    <n v="3737"/>
    <n v="1948"/>
    <m/>
    <n v="30"/>
    <n v="1322"/>
    <n v="4"/>
    <n v="1488"/>
    <n v="77"/>
    <n v="433"/>
    <n v="665"/>
    <n v="156"/>
    <n v="576"/>
    <n v="1433"/>
    <n v="1026"/>
    <n v="3950"/>
    <n v="857"/>
    <n v="1267"/>
    <n v="39"/>
    <n v="692"/>
    <n v="715"/>
    <n v="2098"/>
    <n v="640"/>
    <n v="3164"/>
    <m/>
    <n v="20632"/>
    <n v="94"/>
    <n v="13120"/>
    <n v="7399"/>
    <n v="19"/>
    <m/>
    <n v="1"/>
    <n v="20457"/>
    <n v="2"/>
    <n v="97"/>
    <n v="48"/>
    <n v="27"/>
    <n v="646"/>
    <n v="648"/>
    <m/>
    <n v="18"/>
    <n v="86"/>
    <n v="125"/>
    <n v="155"/>
    <n v="228"/>
    <n v="244"/>
    <n v="208"/>
    <n v="215"/>
    <n v="4"/>
    <n v="11"/>
    <m/>
    <m/>
    <n v="150"/>
    <n v="27"/>
    <n v="8"/>
    <n v="6"/>
    <n v="619"/>
    <n v="3"/>
    <n v="481"/>
    <m/>
    <n v="909"/>
    <n v="375"/>
    <n v="10"/>
    <m/>
    <n v="41"/>
    <n v="27"/>
    <n v="106"/>
    <n v="6"/>
    <n v="7"/>
    <m/>
    <n v="18"/>
    <m/>
    <n v="10"/>
    <n v="9"/>
    <n v="969"/>
    <n v="101"/>
    <m/>
    <m/>
    <m/>
    <m/>
    <m/>
    <n v="662"/>
    <n v="452"/>
    <n v="36"/>
    <n v="119"/>
    <n v="25"/>
    <m/>
    <n v="119"/>
    <n v="235"/>
    <n v="9"/>
    <n v="1"/>
    <n v="140"/>
    <m/>
    <n v="109"/>
    <n v="370"/>
    <n v="47"/>
    <n v="22"/>
    <n v="16"/>
    <n v="11"/>
    <n v="17"/>
    <n v="134"/>
    <n v="31"/>
    <n v="13"/>
    <n v="1"/>
    <m/>
    <n v="18"/>
    <n v="1"/>
    <m/>
    <n v="1294"/>
    <n v="10"/>
    <n v="734"/>
    <n v="550"/>
    <m/>
    <m/>
    <n v="1277"/>
    <n v="14"/>
    <n v="2"/>
    <n v="1"/>
    <m/>
    <m/>
    <n v="10"/>
  </r>
  <r>
    <n v="106150722"/>
    <x v="44"/>
    <x v="44"/>
    <s v="General Acute Care Hospital"/>
    <x v="13"/>
    <s v="420 34th St"/>
    <s v="Bakersfield"/>
    <s v="93301"/>
    <x v="1"/>
    <m/>
    <s v="Emergency - Basic"/>
    <x v="0"/>
    <x v="0"/>
    <s v="300-499"/>
    <s v="District 16"/>
    <s v="District 34"/>
    <s v="Bakersfield Northeast/Oildale"/>
    <s v="Urban"/>
    <n v="33536"/>
    <n v="27100"/>
    <n v="3"/>
    <n v="12033"/>
    <n v="6550"/>
    <n v="9872"/>
    <n v="8457"/>
    <n v="6014"/>
    <n v="5445"/>
    <n v="4400"/>
    <n v="2567"/>
    <n v="1751"/>
    <n v="3550"/>
    <m/>
    <n v="572"/>
    <n v="753"/>
    <n v="5354"/>
    <n v="9"/>
    <n v="58"/>
    <n v="7956"/>
    <n v="689"/>
    <n v="45248"/>
    <m/>
    <n v="34485"/>
    <n v="25828"/>
    <n v="326"/>
    <m/>
    <n v="374"/>
    <n v="2144"/>
    <n v="28"/>
    <n v="74"/>
    <n v="204"/>
    <n v="38"/>
    <n v="18"/>
    <n v="20"/>
    <n v="37"/>
    <n v="31"/>
    <n v="8"/>
    <n v="57404"/>
    <n v="249"/>
    <n v="10"/>
    <m/>
    <m/>
    <m/>
    <n v="41159"/>
    <n v="7778"/>
    <n v="449"/>
    <n v="7529"/>
    <n v="3711"/>
    <n v="13"/>
    <n v="269"/>
    <n v="3629"/>
    <n v="35"/>
    <n v="4091"/>
    <n v="258"/>
    <n v="1388"/>
    <n v="972"/>
    <n v="478"/>
    <n v="1392"/>
    <n v="3883"/>
    <n v="3948"/>
    <n v="9911"/>
    <n v="1424"/>
    <n v="2947"/>
    <n v="128"/>
    <n v="2742"/>
    <n v="2649"/>
    <n v="8525"/>
    <n v="2662"/>
    <n v="9270"/>
    <n v="38"/>
    <n v="60639"/>
    <n v="163"/>
    <n v="52183"/>
    <n v="8209"/>
    <n v="82"/>
    <n v="2"/>
    <n v="155"/>
    <n v="58915"/>
    <n v="1"/>
    <n v="1324"/>
    <n v="210"/>
    <n v="34"/>
    <n v="5855"/>
    <n v="5310"/>
    <m/>
    <n v="497"/>
    <n v="1225"/>
    <n v="1121"/>
    <n v="984"/>
    <n v="1633"/>
    <n v="2076"/>
    <n v="1582"/>
    <n v="1342"/>
    <n v="319"/>
    <n v="386"/>
    <m/>
    <n v="75"/>
    <n v="210"/>
    <n v="836"/>
    <n v="1"/>
    <n v="17"/>
    <n v="1125"/>
    <n v="128"/>
    <n v="8773"/>
    <m/>
    <n v="5003"/>
    <n v="6107"/>
    <n v="55"/>
    <m/>
    <n v="127"/>
    <n v="372"/>
    <n v="530"/>
    <n v="1458"/>
    <n v="217"/>
    <n v="8"/>
    <n v="9"/>
    <n v="8"/>
    <n v="243"/>
    <n v="58"/>
    <n v="7055"/>
    <n v="1058"/>
    <n v="22"/>
    <m/>
    <m/>
    <m/>
    <m/>
    <n v="5100"/>
    <n v="4267"/>
    <n v="108"/>
    <n v="1589"/>
    <n v="101"/>
    <m/>
    <n v="2002"/>
    <n v="1351"/>
    <n v="56"/>
    <n v="6"/>
    <n v="764"/>
    <n v="9"/>
    <n v="598"/>
    <n v="1825"/>
    <n v="881"/>
    <n v="87"/>
    <n v="150"/>
    <n v="197"/>
    <n v="323"/>
    <n v="953"/>
    <n v="206"/>
    <n v="197"/>
    <n v="113"/>
    <n v="6"/>
    <n v="1430"/>
    <n v="11"/>
    <m/>
    <n v="11165"/>
    <n v="86"/>
    <n v="9272"/>
    <n v="1800"/>
    <n v="7"/>
    <m/>
    <n v="10873"/>
    <n v="240"/>
    <n v="46"/>
    <n v="5"/>
    <n v="1"/>
    <m/>
    <n v="36"/>
  </r>
  <r>
    <n v="106150736"/>
    <x v="45"/>
    <x v="45"/>
    <s v="General Acute Care Hospital"/>
    <x v="13"/>
    <s v="1700 Mount Vernon Avenue"/>
    <s v="Bakersfield"/>
    <s v="93306"/>
    <x v="0"/>
    <s v="Level II"/>
    <s v="Emergency - Basic"/>
    <x v="0"/>
    <x v="1"/>
    <s v="200-299"/>
    <s v="District 16"/>
    <s v="District 32"/>
    <s v="Bakersfield Northeast/Oildale"/>
    <s v="Urban"/>
    <n v="19344"/>
    <n v="21879"/>
    <m/>
    <n v="2365"/>
    <n v="4073"/>
    <n v="9217"/>
    <n v="8938"/>
    <n v="6250"/>
    <n v="5452"/>
    <n v="3011"/>
    <n v="913"/>
    <n v="348"/>
    <n v="656"/>
    <m/>
    <n v="109"/>
    <n v="344"/>
    <n v="4807"/>
    <n v="309"/>
    <n v="20"/>
    <n v="985"/>
    <n v="553"/>
    <n v="34096"/>
    <m/>
    <n v="24798"/>
    <n v="15954"/>
    <n v="471"/>
    <m/>
    <n v="166"/>
    <n v="3976"/>
    <n v="70"/>
    <n v="95"/>
    <n v="32"/>
    <n v="20"/>
    <n v="60"/>
    <n v="2010"/>
    <n v="2371"/>
    <n v="15"/>
    <m/>
    <n v="32244"/>
    <n v="97"/>
    <n v="21"/>
    <n v="44"/>
    <m/>
    <n v="2"/>
    <n v="33294"/>
    <n v="39"/>
    <n v="1581"/>
    <n v="2610"/>
    <n v="3698"/>
    <n v="1"/>
    <n v="60"/>
    <n v="1716"/>
    <n v="9"/>
    <n v="2327"/>
    <n v="170"/>
    <n v="500"/>
    <n v="609"/>
    <n v="333"/>
    <n v="4073"/>
    <n v="2112"/>
    <n v="1837"/>
    <n v="9032"/>
    <n v="3131"/>
    <n v="3003"/>
    <n v="82"/>
    <n v="1808"/>
    <n v="1423"/>
    <n v="2142"/>
    <n v="1640"/>
    <n v="5208"/>
    <n v="8"/>
    <n v="41223"/>
    <n v="178"/>
    <n v="33273"/>
    <n v="7748"/>
    <m/>
    <n v="24"/>
    <n v="28"/>
    <n v="40410"/>
    <m/>
    <n v="576"/>
    <n v="209"/>
    <m/>
    <n v="3956"/>
    <n v="3342"/>
    <m/>
    <n v="364"/>
    <n v="1816"/>
    <n v="1539"/>
    <n v="885"/>
    <n v="1049"/>
    <n v="893"/>
    <n v="377"/>
    <n v="190"/>
    <n v="123"/>
    <n v="62"/>
    <m/>
    <n v="21"/>
    <n v="95"/>
    <n v="778"/>
    <n v="87"/>
    <n v="4"/>
    <n v="113"/>
    <n v="31"/>
    <n v="6169"/>
    <m/>
    <n v="4241"/>
    <n v="2970"/>
    <n v="87"/>
    <m/>
    <n v="127"/>
    <n v="500"/>
    <n v="198"/>
    <n v="151"/>
    <n v="85"/>
    <n v="25"/>
    <n v="152"/>
    <n v="109"/>
    <n v="284"/>
    <n v="3"/>
    <n v="5297"/>
    <n v="336"/>
    <n v="20"/>
    <m/>
    <n v="8"/>
    <n v="3"/>
    <m/>
    <n v="5018"/>
    <n v="1100"/>
    <n v="230"/>
    <n v="615"/>
    <n v="335"/>
    <m/>
    <n v="505"/>
    <n v="527"/>
    <n v="87"/>
    <n v="12"/>
    <n v="243"/>
    <n v="1"/>
    <n v="277"/>
    <n v="559"/>
    <n v="1625"/>
    <n v="564"/>
    <n v="124"/>
    <n v="108"/>
    <n v="171"/>
    <n v="271"/>
    <n v="230"/>
    <n v="77"/>
    <n v="76"/>
    <n v="9"/>
    <n v="1825"/>
    <n v="5"/>
    <n v="2"/>
    <n v="7298"/>
    <n v="42"/>
    <n v="5654"/>
    <n v="1599"/>
    <m/>
    <n v="3"/>
    <n v="6903"/>
    <n v="368"/>
    <n v="26"/>
    <m/>
    <m/>
    <n v="1"/>
    <n v="30"/>
  </r>
  <r>
    <n v="106150737"/>
    <x v="46"/>
    <x v="46"/>
    <s v="General Acute Care Hospital"/>
    <x v="13"/>
    <s v="6412 Laurel Ave"/>
    <s v="Lake Isabella"/>
    <s v="93240"/>
    <x v="2"/>
    <m/>
    <s v="Emergency - Standby"/>
    <x v="1"/>
    <x v="0"/>
    <s v="100-149"/>
    <s v="District 16"/>
    <s v="District 26"/>
    <s v="Alta Sierra/Bodfish/Glennville/Kernville/Lake Isabella/Weldon/Wofford Heights"/>
    <s v="Frontier"/>
    <n v="3060"/>
    <n v="2923"/>
    <m/>
    <n v="328"/>
    <n v="380"/>
    <n v="593"/>
    <n v="653"/>
    <n v="638"/>
    <n v="905"/>
    <n v="1133"/>
    <n v="807"/>
    <n v="510"/>
    <n v="36"/>
    <m/>
    <n v="88"/>
    <n v="22"/>
    <n v="31"/>
    <n v="41"/>
    <n v="4"/>
    <n v="305"/>
    <n v="340"/>
    <n v="5152"/>
    <m/>
    <n v="464"/>
    <n v="4988"/>
    <n v="531"/>
    <m/>
    <n v="1012"/>
    <n v="648"/>
    <m/>
    <n v="36"/>
    <m/>
    <n v="3"/>
    <m/>
    <m/>
    <m/>
    <m/>
    <m/>
    <n v="4271"/>
    <n v="9"/>
    <n v="4"/>
    <m/>
    <m/>
    <m/>
    <n v="1155"/>
    <n v="1066"/>
    <n v="81"/>
    <n v="3333"/>
    <n v="348"/>
    <m/>
    <n v="2"/>
    <n v="591"/>
    <m/>
    <n v="410"/>
    <n v="26"/>
    <n v="93"/>
    <n v="125"/>
    <n v="49"/>
    <n v="83"/>
    <n v="301"/>
    <n v="113"/>
    <n v="1399"/>
    <n v="156"/>
    <n v="429"/>
    <n v="24"/>
    <n v="240"/>
    <n v="38"/>
    <n v="619"/>
    <n v="315"/>
    <n v="970"/>
    <m/>
    <n v="5983"/>
    <n v="13"/>
    <n v="5946"/>
    <n v="23"/>
    <m/>
    <n v="1"/>
    <m/>
    <n v="5892"/>
    <m/>
    <n v="9"/>
    <n v="81"/>
    <n v="1"/>
    <n v="131"/>
    <n v="104"/>
    <m/>
    <m/>
    <n v="4"/>
    <n v="8"/>
    <n v="12"/>
    <n v="25"/>
    <n v="74"/>
    <n v="67"/>
    <n v="45"/>
    <m/>
    <m/>
    <m/>
    <m/>
    <n v="1"/>
    <n v="1"/>
    <n v="2"/>
    <m/>
    <n v="10"/>
    <n v="4"/>
    <n v="217"/>
    <m/>
    <n v="9"/>
    <n v="218"/>
    <n v="8"/>
    <m/>
    <n v="8"/>
    <n v="20"/>
    <n v="4"/>
    <n v="1"/>
    <n v="2"/>
    <m/>
    <m/>
    <m/>
    <m/>
    <m/>
    <n v="155"/>
    <n v="45"/>
    <m/>
    <m/>
    <m/>
    <m/>
    <m/>
    <n v="58"/>
    <n v="156"/>
    <n v="3"/>
    <n v="13"/>
    <n v="5"/>
    <m/>
    <n v="24"/>
    <n v="27"/>
    <n v="3"/>
    <m/>
    <n v="10"/>
    <m/>
    <n v="21"/>
    <n v="21"/>
    <n v="11"/>
    <n v="4"/>
    <n v="11"/>
    <n v="3"/>
    <n v="2"/>
    <n v="76"/>
    <n v="14"/>
    <n v="8"/>
    <m/>
    <m/>
    <m/>
    <m/>
    <m/>
    <n v="235"/>
    <m/>
    <n v="234"/>
    <n v="1"/>
    <m/>
    <m/>
    <n v="229"/>
    <n v="5"/>
    <n v="1"/>
    <m/>
    <m/>
    <m/>
    <n v="8"/>
  </r>
  <r>
    <n v="106150761"/>
    <x v="47"/>
    <x v="47"/>
    <s v="General Acute Care Hospital"/>
    <x v="13"/>
    <s v="2215 Truxtun Ave"/>
    <s v="Bakersfield"/>
    <s v="93301"/>
    <x v="1"/>
    <m/>
    <s v="Emergency - Basic"/>
    <x v="0"/>
    <x v="0"/>
    <s v="100-149"/>
    <s v="District 16"/>
    <s v="District 34"/>
    <s v="Bakersfield Northwest/Rosedale"/>
    <s v="Urban"/>
    <n v="31662"/>
    <n v="24518"/>
    <m/>
    <n v="4322"/>
    <n v="5515"/>
    <n v="11956"/>
    <n v="10743"/>
    <n v="7594"/>
    <n v="6248"/>
    <n v="4597"/>
    <n v="2655"/>
    <n v="1713"/>
    <n v="837"/>
    <m/>
    <n v="221"/>
    <n v="1119"/>
    <n v="6560"/>
    <n v="5"/>
    <n v="87"/>
    <n v="14048"/>
    <n v="651"/>
    <n v="33489"/>
    <m/>
    <n v="28176"/>
    <n v="27801"/>
    <n v="203"/>
    <m/>
    <n v="712"/>
    <n v="2389"/>
    <n v="53"/>
    <n v="76"/>
    <n v="96"/>
    <n v="49"/>
    <n v="30"/>
    <n v="113"/>
    <n v="106"/>
    <n v="48"/>
    <n v="12"/>
    <n v="52221"/>
    <n v="275"/>
    <m/>
    <m/>
    <m/>
    <m/>
    <n v="32711"/>
    <n v="8001"/>
    <n v="963"/>
    <n v="11118"/>
    <n v="3379"/>
    <n v="8"/>
    <n v="77"/>
    <n v="3698"/>
    <n v="8"/>
    <n v="3823"/>
    <n v="227"/>
    <n v="1007"/>
    <n v="908"/>
    <n v="417"/>
    <n v="784"/>
    <n v="4405"/>
    <n v="2348"/>
    <n v="9637"/>
    <n v="1475"/>
    <n v="4088"/>
    <n v="159"/>
    <n v="2683"/>
    <n v="2608"/>
    <n v="5135"/>
    <n v="2167"/>
    <n v="10507"/>
    <n v="19"/>
    <n v="56180"/>
    <n v="486"/>
    <n v="49830"/>
    <n v="5769"/>
    <n v="91"/>
    <n v="4"/>
    <n v="94"/>
    <n v="53773"/>
    <n v="4"/>
    <n v="1887"/>
    <n v="410"/>
    <n v="12"/>
    <n v="3592"/>
    <n v="3631"/>
    <m/>
    <n v="87"/>
    <n v="553"/>
    <n v="798"/>
    <n v="993"/>
    <n v="1272"/>
    <n v="1476"/>
    <n v="1087"/>
    <n v="933"/>
    <n v="23"/>
    <n v="1"/>
    <m/>
    <n v="19"/>
    <n v="189"/>
    <n v="648"/>
    <n v="3"/>
    <n v="16"/>
    <n v="1416"/>
    <n v="83"/>
    <n v="4849"/>
    <m/>
    <n v="2797"/>
    <n v="4393"/>
    <n v="33"/>
    <m/>
    <n v="221"/>
    <n v="356"/>
    <n v="341"/>
    <n v="757"/>
    <n v="175"/>
    <n v="10"/>
    <n v="58"/>
    <n v="13"/>
    <n v="172"/>
    <n v="55"/>
    <n v="4357"/>
    <n v="706"/>
    <m/>
    <n v="2"/>
    <m/>
    <m/>
    <m/>
    <n v="2664"/>
    <n v="2840"/>
    <n v="171"/>
    <n v="1423"/>
    <n v="125"/>
    <m/>
    <n v="816"/>
    <n v="1119"/>
    <n v="51"/>
    <n v="7"/>
    <n v="476"/>
    <n v="4"/>
    <n v="559"/>
    <n v="1857"/>
    <n v="605"/>
    <n v="125"/>
    <n v="142"/>
    <n v="119"/>
    <n v="198"/>
    <n v="674"/>
    <n v="206"/>
    <n v="93"/>
    <n v="23"/>
    <n v="1"/>
    <n v="147"/>
    <n v="1"/>
    <m/>
    <n v="7223"/>
    <n v="123"/>
    <n v="6149"/>
    <n v="939"/>
    <n v="11"/>
    <n v="1"/>
    <n v="6957"/>
    <n v="220"/>
    <n v="46"/>
    <m/>
    <m/>
    <m/>
    <n v="18"/>
  </r>
  <r>
    <n v="106150782"/>
    <x v="48"/>
    <x v="48"/>
    <s v="General Acute Care Hospital"/>
    <x v="13"/>
    <s v="1081 N China Lake Blvd"/>
    <s v="Ridgecrest"/>
    <s v="93555"/>
    <x v="1"/>
    <s v="Level IV"/>
    <s v="Emergency - Basic"/>
    <x v="1"/>
    <x v="0"/>
    <s v="50-99"/>
    <s v="District 16"/>
    <s v="District 34"/>
    <s v="Inyokern/Ridgecrest"/>
    <s v="Rural"/>
    <n v="7119"/>
    <n v="6375"/>
    <m/>
    <n v="1046"/>
    <n v="1164"/>
    <n v="2077"/>
    <n v="2014"/>
    <n v="1587"/>
    <n v="1673"/>
    <n v="1656"/>
    <n v="1111"/>
    <n v="889"/>
    <n v="277"/>
    <m/>
    <n v="108"/>
    <n v="198"/>
    <n v="1053"/>
    <n v="36"/>
    <n v="96"/>
    <n v="1961"/>
    <n v="96"/>
    <n v="9946"/>
    <m/>
    <n v="2206"/>
    <n v="11134"/>
    <n v="154"/>
    <m/>
    <n v="537"/>
    <n v="123"/>
    <m/>
    <n v="17"/>
    <n v="6"/>
    <m/>
    <m/>
    <n v="210"/>
    <n v="65"/>
    <n v="6"/>
    <n v="2"/>
    <n v="12494"/>
    <n v="34"/>
    <m/>
    <m/>
    <m/>
    <m/>
    <n v="5388"/>
    <n v="3111"/>
    <n v="1281"/>
    <n v="3244"/>
    <n v="470"/>
    <m/>
    <n v="12"/>
    <n v="1118"/>
    <n v="2"/>
    <n v="985"/>
    <n v="44"/>
    <n v="296"/>
    <n v="267"/>
    <n v="109"/>
    <n v="786"/>
    <n v="993"/>
    <n v="395"/>
    <n v="2843"/>
    <n v="318"/>
    <n v="774"/>
    <n v="25"/>
    <n v="509"/>
    <n v="222"/>
    <n v="1261"/>
    <n v="550"/>
    <n v="1980"/>
    <n v="5"/>
    <n v="13494"/>
    <n v="55"/>
    <n v="13069"/>
    <n v="367"/>
    <n v="2"/>
    <n v="1"/>
    <m/>
    <n v="13216"/>
    <n v="10"/>
    <n v="51"/>
    <n v="170"/>
    <n v="47"/>
    <n v="658"/>
    <n v="575"/>
    <m/>
    <n v="21"/>
    <n v="71"/>
    <n v="85"/>
    <n v="102"/>
    <n v="157"/>
    <n v="271"/>
    <n v="213"/>
    <n v="251"/>
    <n v="55"/>
    <n v="7"/>
    <m/>
    <n v="6"/>
    <n v="13"/>
    <n v="71"/>
    <n v="2"/>
    <n v="9"/>
    <n v="106"/>
    <n v="5"/>
    <n v="1021"/>
    <m/>
    <n v="119"/>
    <n v="1111"/>
    <n v="3"/>
    <m/>
    <n v="64"/>
    <n v="37"/>
    <n v="49"/>
    <n v="58"/>
    <n v="7"/>
    <m/>
    <m/>
    <m/>
    <n v="4"/>
    <m/>
    <n v="868"/>
    <n v="146"/>
    <m/>
    <m/>
    <m/>
    <m/>
    <m/>
    <n v="281"/>
    <n v="643"/>
    <n v="60"/>
    <n v="223"/>
    <n v="26"/>
    <m/>
    <n v="163"/>
    <n v="200"/>
    <n v="15"/>
    <m/>
    <n v="97"/>
    <m/>
    <n v="63"/>
    <n v="104"/>
    <n v="66"/>
    <n v="27"/>
    <n v="24"/>
    <n v="24"/>
    <n v="21"/>
    <n v="233"/>
    <n v="58"/>
    <n v="37"/>
    <n v="44"/>
    <n v="3"/>
    <n v="54"/>
    <m/>
    <m/>
    <n v="1233"/>
    <n v="8"/>
    <n v="1202"/>
    <n v="22"/>
    <n v="1"/>
    <m/>
    <n v="1219"/>
    <n v="9"/>
    <n v="5"/>
    <m/>
    <m/>
    <m/>
    <n v="12"/>
  </r>
  <r>
    <n v="106150788"/>
    <x v="49"/>
    <x v="49"/>
    <s v="General Acute Care Hospital"/>
    <x v="13"/>
    <s v="2615 Chester Ave"/>
    <s v="Bakersfield"/>
    <s v="93301"/>
    <x v="1"/>
    <m/>
    <s v="Emergency - Basic"/>
    <x v="0"/>
    <x v="0"/>
    <s v="200-299"/>
    <s v="District 16"/>
    <s v="District 34"/>
    <s v="Bakersfield Northeast/Oildale"/>
    <s v="Urban"/>
    <n v="28735"/>
    <n v="24006"/>
    <m/>
    <n v="2925"/>
    <n v="3770"/>
    <n v="9255"/>
    <n v="9131"/>
    <n v="7169"/>
    <n v="7321"/>
    <n v="5901"/>
    <n v="3975"/>
    <n v="2578"/>
    <n v="716"/>
    <m/>
    <n v="202"/>
    <n v="1915"/>
    <n v="5614"/>
    <n v="36"/>
    <n v="76"/>
    <n v="11487"/>
    <n v="1017"/>
    <n v="32359"/>
    <n v="35"/>
    <n v="26930"/>
    <n v="25310"/>
    <n v="445"/>
    <n v="56"/>
    <n v="483"/>
    <n v="2609"/>
    <n v="5"/>
    <n v="92"/>
    <n v="20"/>
    <n v="33"/>
    <n v="67"/>
    <n v="1218"/>
    <n v="94"/>
    <n v="17"/>
    <n v="48"/>
    <n v="47768"/>
    <n v="282"/>
    <m/>
    <n v="5"/>
    <m/>
    <m/>
    <n v="19927"/>
    <n v="14700"/>
    <n v="2837"/>
    <n v="11272"/>
    <n v="3909"/>
    <n v="96"/>
    <n v="51"/>
    <n v="4991"/>
    <n v="8"/>
    <n v="3366"/>
    <n v="271"/>
    <n v="664"/>
    <n v="1032"/>
    <n v="405"/>
    <n v="1851"/>
    <n v="3341"/>
    <n v="3439"/>
    <n v="7136"/>
    <n v="1712"/>
    <n v="3159"/>
    <n v="112"/>
    <n v="2614"/>
    <n v="1718"/>
    <n v="4167"/>
    <n v="1845"/>
    <n v="10839"/>
    <n v="20"/>
    <n v="52741"/>
    <n v="159"/>
    <n v="45625"/>
    <n v="6939"/>
    <n v="8"/>
    <n v="10"/>
    <n v="72"/>
    <n v="51046"/>
    <m/>
    <n v="630"/>
    <n v="250"/>
    <n v="743"/>
    <n v="4658"/>
    <n v="5322"/>
    <m/>
    <n v="99"/>
    <n v="533"/>
    <n v="870"/>
    <n v="1046"/>
    <n v="1780"/>
    <n v="2014"/>
    <n v="2002"/>
    <n v="1573"/>
    <n v="22"/>
    <n v="41"/>
    <m/>
    <n v="27"/>
    <n v="187"/>
    <n v="830"/>
    <n v="2"/>
    <n v="17"/>
    <n v="1642"/>
    <n v="138"/>
    <n v="7136"/>
    <n v="1"/>
    <n v="3973"/>
    <n v="5930"/>
    <n v="68"/>
    <n v="9"/>
    <n v="188"/>
    <n v="241"/>
    <n v="528"/>
    <n v="1444"/>
    <n v="398"/>
    <n v="3"/>
    <n v="550"/>
    <n v="11"/>
    <n v="182"/>
    <n v="6"/>
    <n v="5455"/>
    <n v="974"/>
    <m/>
    <m/>
    <m/>
    <m/>
    <m/>
    <n v="2341"/>
    <n v="5017"/>
    <n v="740"/>
    <n v="1740"/>
    <n v="129"/>
    <n v="13"/>
    <n v="1917"/>
    <n v="1406"/>
    <n v="74"/>
    <n v="9"/>
    <n v="497"/>
    <n v="14"/>
    <n v="585"/>
    <n v="2658"/>
    <n v="844"/>
    <n v="74"/>
    <n v="171"/>
    <n v="227"/>
    <n v="304"/>
    <n v="676"/>
    <n v="189"/>
    <n v="126"/>
    <n v="9"/>
    <n v="7"/>
    <n v="191"/>
    <n v="2"/>
    <m/>
    <n v="9980"/>
    <n v="41"/>
    <n v="8488"/>
    <n v="1449"/>
    <m/>
    <n v="2"/>
    <n v="9778"/>
    <n v="122"/>
    <n v="40"/>
    <n v="37"/>
    <m/>
    <n v="3"/>
    <n v="32"/>
  </r>
  <r>
    <n v="106154101"/>
    <x v="50"/>
    <x v="50"/>
    <s v="General Acute Care Hospital"/>
    <x v="13"/>
    <s v="3001 Sillect Ave"/>
    <s v="Bakersfield"/>
    <s v="93308"/>
    <x v="4"/>
    <m/>
    <s v="Emergency - Basic"/>
    <x v="0"/>
    <x v="0"/>
    <s v="1-49"/>
    <s v="District 16"/>
    <s v="District 34"/>
    <s v="Bakersfield Northwest/Rosedale"/>
    <s v="Urban"/>
    <n v="3736"/>
    <n v="3213"/>
    <m/>
    <n v="78"/>
    <n v="189"/>
    <n v="708"/>
    <n v="967"/>
    <n v="1020"/>
    <n v="1204"/>
    <n v="1191"/>
    <n v="942"/>
    <n v="642"/>
    <n v="8"/>
    <m/>
    <n v="30"/>
    <n v="244"/>
    <n v="508"/>
    <m/>
    <m/>
    <n v="2133"/>
    <m/>
    <n v="4034"/>
    <m/>
    <n v="2107"/>
    <n v="4832"/>
    <n v="10"/>
    <m/>
    <n v="154"/>
    <n v="324"/>
    <m/>
    <n v="12"/>
    <n v="14"/>
    <n v="2"/>
    <m/>
    <n v="1"/>
    <m/>
    <m/>
    <n v="1"/>
    <n v="6409"/>
    <n v="26"/>
    <m/>
    <n v="6"/>
    <m/>
    <m/>
    <n v="2603"/>
    <n v="2519"/>
    <n v="99"/>
    <n v="1481"/>
    <n v="247"/>
    <m/>
    <m/>
    <n v="2110"/>
    <n v="1"/>
    <n v="404"/>
    <n v="72"/>
    <n v="55"/>
    <n v="149"/>
    <n v="41"/>
    <n v="155"/>
    <n v="360"/>
    <n v="189"/>
    <n v="614"/>
    <n v="196"/>
    <n v="405"/>
    <n v="14"/>
    <n v="251"/>
    <n v="34"/>
    <n v="366"/>
    <n v="253"/>
    <n v="1277"/>
    <n v="3"/>
    <n v="6949"/>
    <n v="35"/>
    <n v="6616"/>
    <n v="298"/>
    <m/>
    <m/>
    <n v="2"/>
    <n v="6748"/>
    <m/>
    <n v="132"/>
    <n v="34"/>
    <n v="33"/>
    <n v="1124"/>
    <n v="1208"/>
    <m/>
    <n v="4"/>
    <n v="37"/>
    <n v="91"/>
    <n v="182"/>
    <n v="334"/>
    <n v="565"/>
    <n v="598"/>
    <n v="521"/>
    <m/>
    <m/>
    <m/>
    <n v="9"/>
    <n v="94"/>
    <n v="178"/>
    <m/>
    <m/>
    <n v="599"/>
    <m/>
    <n v="1452"/>
    <m/>
    <n v="600"/>
    <n v="1729"/>
    <n v="3"/>
    <m/>
    <n v="38"/>
    <n v="112"/>
    <n v="120"/>
    <n v="203"/>
    <n v="38"/>
    <m/>
    <m/>
    <m/>
    <n v="87"/>
    <m/>
    <n v="1363"/>
    <n v="371"/>
    <m/>
    <m/>
    <m/>
    <m/>
    <m/>
    <n v="441"/>
    <n v="1586"/>
    <n v="33"/>
    <n v="255"/>
    <n v="17"/>
    <m/>
    <n v="919"/>
    <n v="230"/>
    <n v="16"/>
    <n v="4"/>
    <n v="105"/>
    <m/>
    <n v="159"/>
    <n v="427"/>
    <n v="108"/>
    <n v="4"/>
    <n v="19"/>
    <n v="20"/>
    <n v="27"/>
    <n v="222"/>
    <n v="42"/>
    <n v="29"/>
    <m/>
    <n v="1"/>
    <m/>
    <m/>
    <m/>
    <n v="2332"/>
    <n v="21"/>
    <n v="2097"/>
    <n v="208"/>
    <n v="5"/>
    <n v="1"/>
    <n v="2301"/>
    <n v="19"/>
    <n v="11"/>
    <m/>
    <m/>
    <n v="1"/>
    <n v="8"/>
  </r>
  <r>
    <n v="106154168"/>
    <x v="51"/>
    <x v="51"/>
    <s v="General Acute Care Hospital"/>
    <x v="13"/>
    <s v="Magellan Dr"/>
    <s v="Tehachapi"/>
    <s v="93561"/>
    <x v="1"/>
    <m/>
    <s v="Emergency - Basic"/>
    <x v="1"/>
    <x v="0"/>
    <s v="1-49"/>
    <s v="District 16"/>
    <s v="District 34"/>
    <s v="Bear Valley Springs/Keene/Stallion Springs/Tehachapi"/>
    <s v="Rural"/>
    <n v="7894"/>
    <n v="7087"/>
    <n v="3"/>
    <n v="1421"/>
    <n v="1297"/>
    <n v="2377"/>
    <n v="2320"/>
    <n v="1688"/>
    <n v="1814"/>
    <n v="1778"/>
    <n v="1251"/>
    <n v="843"/>
    <n v="195"/>
    <m/>
    <n v="46"/>
    <n v="118"/>
    <n v="1443"/>
    <n v="59"/>
    <n v="52"/>
    <n v="2000"/>
    <n v="201"/>
    <n v="11065"/>
    <m/>
    <n v="3616"/>
    <n v="11194"/>
    <n v="174"/>
    <m/>
    <n v="800"/>
    <n v="325"/>
    <n v="6"/>
    <n v="18"/>
    <n v="14"/>
    <n v="6"/>
    <n v="22"/>
    <n v="206"/>
    <n v="64"/>
    <n v="6"/>
    <n v="1"/>
    <n v="13507"/>
    <n v="9"/>
    <m/>
    <m/>
    <m/>
    <m/>
    <n v="5055"/>
    <n v="4240"/>
    <n v="1281"/>
    <n v="3638"/>
    <n v="770"/>
    <m/>
    <n v="6"/>
    <n v="1050"/>
    <n v="9"/>
    <n v="1091"/>
    <n v="67"/>
    <n v="347"/>
    <n v="383"/>
    <n v="152"/>
    <n v="513"/>
    <n v="1017"/>
    <n v="815"/>
    <n v="3129"/>
    <n v="376"/>
    <n v="801"/>
    <n v="49"/>
    <n v="490"/>
    <n v="289"/>
    <n v="1740"/>
    <n v="637"/>
    <n v="2021"/>
    <n v="2"/>
    <n v="14984"/>
    <n v="32"/>
    <n v="14423"/>
    <n v="529"/>
    <m/>
    <m/>
    <m/>
    <n v="14642"/>
    <n v="1"/>
    <n v="33"/>
    <n v="267"/>
    <n v="41"/>
    <n v="193"/>
    <n v="280"/>
    <m/>
    <n v="2"/>
    <n v="19"/>
    <n v="38"/>
    <n v="63"/>
    <n v="75"/>
    <n v="99"/>
    <n v="102"/>
    <n v="75"/>
    <m/>
    <m/>
    <m/>
    <n v="1"/>
    <n v="4"/>
    <n v="34"/>
    <n v="1"/>
    <n v="2"/>
    <n v="66"/>
    <n v="13"/>
    <n v="352"/>
    <m/>
    <n v="101"/>
    <n v="360"/>
    <n v="12"/>
    <m/>
    <n v="52"/>
    <n v="12"/>
    <n v="21"/>
    <n v="35"/>
    <n v="12"/>
    <n v="2"/>
    <n v="27"/>
    <n v="5"/>
    <n v="4"/>
    <m/>
    <n v="293"/>
    <n v="9"/>
    <m/>
    <m/>
    <m/>
    <n v="1"/>
    <m/>
    <n v="105"/>
    <n v="228"/>
    <n v="64"/>
    <n v="69"/>
    <n v="7"/>
    <m/>
    <n v="65"/>
    <n v="67"/>
    <n v="1"/>
    <m/>
    <n v="24"/>
    <m/>
    <n v="28"/>
    <n v="161"/>
    <n v="22"/>
    <n v="17"/>
    <n v="5"/>
    <n v="2"/>
    <n v="7"/>
    <n v="60"/>
    <n v="10"/>
    <n v="4"/>
    <m/>
    <m/>
    <m/>
    <m/>
    <m/>
    <n v="473"/>
    <n v="3"/>
    <n v="447"/>
    <n v="23"/>
    <m/>
    <m/>
    <n v="463"/>
    <n v="2"/>
    <n v="7"/>
    <n v="1"/>
    <m/>
    <m/>
    <n v="13"/>
  </r>
  <r>
    <n v="106164029"/>
    <x v="52"/>
    <x v="52"/>
    <s v="General Acute Care Hospital"/>
    <x v="14"/>
    <s v="115 Mall Dr"/>
    <s v="Hanford"/>
    <s v="93230"/>
    <x v="1"/>
    <m/>
    <s v="Emergency - Basic"/>
    <x v="1"/>
    <x v="0"/>
    <s v="150-199"/>
    <s v="District 14"/>
    <s v="District 32"/>
    <s v="Armona/Hanford/Lemoore"/>
    <s v="Urban"/>
    <n v="45399"/>
    <n v="36597"/>
    <n v="1"/>
    <n v="8167"/>
    <n v="9000"/>
    <n v="16158"/>
    <n v="13931"/>
    <n v="10832"/>
    <n v="9176"/>
    <n v="6990"/>
    <n v="3833"/>
    <n v="2627"/>
    <n v="1283"/>
    <m/>
    <n v="357"/>
    <n v="646"/>
    <n v="3816"/>
    <n v="56"/>
    <n v="74"/>
    <n v="2052"/>
    <n v="1053"/>
    <n v="73866"/>
    <n v="77"/>
    <n v="56078"/>
    <n v="25198"/>
    <n v="668"/>
    <n v="53"/>
    <n v="1594"/>
    <n v="3143"/>
    <n v="30"/>
    <n v="135"/>
    <n v="55"/>
    <n v="16"/>
    <n v="53"/>
    <n v="425"/>
    <n v="197"/>
    <n v="7"/>
    <n v="1"/>
    <n v="76085"/>
    <n v="247"/>
    <m/>
    <n v="4"/>
    <m/>
    <n v="5"/>
    <n v="45304"/>
    <n v="11101"/>
    <n v="5516"/>
    <n v="13473"/>
    <n v="6182"/>
    <n v="421"/>
    <n v="76"/>
    <n v="4435"/>
    <n v="16"/>
    <n v="6179"/>
    <n v="370"/>
    <n v="1939"/>
    <n v="1305"/>
    <n v="603"/>
    <n v="5836"/>
    <n v="6193"/>
    <n v="4789"/>
    <n v="13617"/>
    <n v="2996"/>
    <n v="5011"/>
    <n v="168"/>
    <n v="3143"/>
    <n v="2455"/>
    <n v="8472"/>
    <n v="2859"/>
    <n v="11517"/>
    <n v="18"/>
    <n v="81997"/>
    <n v="384"/>
    <n v="63741"/>
    <n v="17844"/>
    <n v="5"/>
    <n v="23"/>
    <n v="46"/>
    <n v="80653"/>
    <m/>
    <n v="544"/>
    <n v="365"/>
    <n v="389"/>
    <n v="3271"/>
    <n v="3276"/>
    <m/>
    <n v="61"/>
    <n v="413"/>
    <n v="656"/>
    <n v="812"/>
    <n v="1122"/>
    <n v="1287"/>
    <n v="1126"/>
    <n v="1054"/>
    <n v="16"/>
    <m/>
    <m/>
    <n v="39"/>
    <n v="95"/>
    <n v="309"/>
    <n v="1"/>
    <n v="1"/>
    <n v="124"/>
    <n v="45"/>
    <n v="5933"/>
    <m/>
    <n v="3748"/>
    <n v="2754"/>
    <n v="45"/>
    <m/>
    <n v="206"/>
    <n v="242"/>
    <n v="306"/>
    <n v="1435"/>
    <n v="123"/>
    <n v="22"/>
    <n v="50"/>
    <n v="5"/>
    <n v="9"/>
    <m/>
    <n v="3423"/>
    <n v="725"/>
    <m/>
    <n v="1"/>
    <m/>
    <m/>
    <m/>
    <n v="2265"/>
    <n v="2810"/>
    <n v="265"/>
    <n v="1057"/>
    <n v="150"/>
    <m/>
    <n v="979"/>
    <n v="977"/>
    <n v="41"/>
    <n v="8"/>
    <n v="602"/>
    <n v="3"/>
    <n v="531"/>
    <n v="1612"/>
    <n v="425"/>
    <n v="99"/>
    <n v="71"/>
    <n v="61"/>
    <n v="202"/>
    <n v="571"/>
    <n v="137"/>
    <n v="96"/>
    <n v="16"/>
    <m/>
    <n v="116"/>
    <m/>
    <m/>
    <n v="6547"/>
    <n v="49"/>
    <n v="4906"/>
    <n v="1591"/>
    <n v="1"/>
    <m/>
    <n v="6456"/>
    <n v="58"/>
    <n v="26"/>
    <n v="6"/>
    <m/>
    <n v="1"/>
    <n v="25"/>
  </r>
  <r>
    <n v="106171049"/>
    <x v="53"/>
    <x v="53"/>
    <s v="General Acute Care Hospital"/>
    <x v="15"/>
    <s v="15630 18th Ave"/>
    <s v="Clearlake"/>
    <s v="95422"/>
    <x v="1"/>
    <m/>
    <s v="Emergency - Standby"/>
    <x v="1"/>
    <x v="0"/>
    <s v="1-49"/>
    <s v="District 2"/>
    <s v="District 4"/>
    <s v="Clearlake/Clearlake Oaks"/>
    <s v="Rural"/>
    <n v="8895"/>
    <n v="8172"/>
    <n v="1"/>
    <n v="1345"/>
    <n v="1378"/>
    <n v="2438"/>
    <n v="2470"/>
    <n v="1865"/>
    <n v="2444"/>
    <n v="2399"/>
    <n v="1588"/>
    <n v="895"/>
    <n v="246"/>
    <m/>
    <n v="244"/>
    <n v="149"/>
    <n v="736"/>
    <n v="14"/>
    <n v="31"/>
    <n v="2535"/>
    <n v="411"/>
    <n v="12947"/>
    <n v="1"/>
    <n v="2984"/>
    <n v="13857"/>
    <n v="188"/>
    <n v="39"/>
    <n v="1088"/>
    <n v="419"/>
    <n v="1"/>
    <n v="42"/>
    <n v="2"/>
    <n v="1"/>
    <n v="11"/>
    <n v="110"/>
    <n v="49"/>
    <m/>
    <m/>
    <n v="15301"/>
    <n v="43"/>
    <m/>
    <m/>
    <m/>
    <n v="1"/>
    <n v="8858"/>
    <n v="4353"/>
    <n v="711"/>
    <n v="1969"/>
    <n v="1157"/>
    <n v="20"/>
    <n v="11"/>
    <n v="999"/>
    <n v="6"/>
    <n v="1237"/>
    <n v="56"/>
    <n v="316"/>
    <n v="331"/>
    <n v="190"/>
    <n v="620"/>
    <n v="1071"/>
    <n v="540"/>
    <n v="3719"/>
    <n v="664"/>
    <n v="1098"/>
    <n v="39"/>
    <n v="553"/>
    <n v="297"/>
    <n v="1836"/>
    <n v="1170"/>
    <n v="2315"/>
    <m/>
    <n v="17068"/>
    <n v="25"/>
    <n v="15880"/>
    <n v="1159"/>
    <m/>
    <n v="4"/>
    <n v="7"/>
    <n v="16498"/>
    <m/>
    <n v="178"/>
    <n v="118"/>
    <n v="267"/>
    <n v="572"/>
    <n v="475"/>
    <m/>
    <n v="10"/>
    <n v="48"/>
    <n v="58"/>
    <n v="56"/>
    <n v="191"/>
    <n v="265"/>
    <n v="239"/>
    <n v="179"/>
    <m/>
    <n v="1"/>
    <m/>
    <n v="11"/>
    <n v="3"/>
    <n v="38"/>
    <m/>
    <n v="3"/>
    <n v="59"/>
    <n v="11"/>
    <n v="922"/>
    <m/>
    <n v="74"/>
    <n v="968"/>
    <n v="4"/>
    <n v="1"/>
    <n v="70"/>
    <n v="59"/>
    <n v="18"/>
    <n v="184"/>
    <n v="18"/>
    <n v="2"/>
    <m/>
    <m/>
    <n v="1"/>
    <n v="1"/>
    <n v="556"/>
    <n v="138"/>
    <m/>
    <m/>
    <m/>
    <m/>
    <m/>
    <n v="298"/>
    <n v="596"/>
    <n v="53"/>
    <n v="78"/>
    <n v="22"/>
    <m/>
    <n v="153"/>
    <n v="160"/>
    <n v="12"/>
    <n v="1"/>
    <n v="92"/>
    <m/>
    <n v="86"/>
    <n v="186"/>
    <n v="53"/>
    <n v="21"/>
    <n v="7"/>
    <n v="6"/>
    <n v="25"/>
    <n v="166"/>
    <n v="46"/>
    <n v="13"/>
    <m/>
    <n v="4"/>
    <n v="16"/>
    <m/>
    <m/>
    <n v="1047"/>
    <n v="3"/>
    <n v="1019"/>
    <n v="25"/>
    <m/>
    <m/>
    <n v="1011"/>
    <n v="28"/>
    <n v="7"/>
    <n v="1"/>
    <m/>
    <m/>
    <n v="8"/>
  </r>
  <r>
    <n v="106171395"/>
    <x v="54"/>
    <x v="54"/>
    <s v="General Acute Care Hospital"/>
    <x v="15"/>
    <s v="5176 Hill Rd E"/>
    <s v="Lakeport"/>
    <s v="95453"/>
    <x v="1"/>
    <s v="Level IV"/>
    <s v="Emergency - Basic"/>
    <x v="1"/>
    <x v="0"/>
    <s v="1-49"/>
    <s v="District 2"/>
    <s v="District 4"/>
    <s v="Kelseyville/Lakeport"/>
    <s v="Rural"/>
    <n v="8123"/>
    <n v="7360"/>
    <m/>
    <n v="1105"/>
    <n v="1217"/>
    <n v="2217"/>
    <n v="2289"/>
    <n v="1869"/>
    <n v="2114"/>
    <n v="2083"/>
    <n v="1516"/>
    <n v="885"/>
    <n v="188"/>
    <m/>
    <n v="979"/>
    <n v="77"/>
    <n v="313"/>
    <n v="353"/>
    <n v="75"/>
    <n v="1486"/>
    <n v="72"/>
    <n v="12128"/>
    <m/>
    <n v="2730"/>
    <n v="12541"/>
    <n v="212"/>
    <m/>
    <n v="759"/>
    <n v="185"/>
    <n v="14"/>
    <n v="31"/>
    <n v="5"/>
    <m/>
    <n v="20"/>
    <n v="221"/>
    <n v="85"/>
    <m/>
    <n v="1"/>
    <n v="14139"/>
    <n v="23"/>
    <m/>
    <m/>
    <m/>
    <m/>
    <n v="7163"/>
    <n v="4267"/>
    <n v="828"/>
    <n v="2238"/>
    <n v="987"/>
    <m/>
    <n v="15"/>
    <n v="1103"/>
    <n v="2"/>
    <n v="1137"/>
    <n v="40"/>
    <n v="270"/>
    <n v="232"/>
    <n v="168"/>
    <n v="302"/>
    <n v="924"/>
    <n v="477"/>
    <n v="3599"/>
    <n v="587"/>
    <n v="1010"/>
    <n v="31"/>
    <n v="550"/>
    <n v="277"/>
    <n v="1432"/>
    <n v="971"/>
    <n v="2354"/>
    <n v="2"/>
    <n v="15483"/>
    <n v="23"/>
    <n v="14728"/>
    <n v="726"/>
    <n v="5"/>
    <n v="1"/>
    <m/>
    <n v="14919"/>
    <n v="1"/>
    <n v="358"/>
    <n v="119"/>
    <n v="86"/>
    <n v="607"/>
    <n v="598"/>
    <m/>
    <n v="8"/>
    <n v="38"/>
    <n v="61"/>
    <n v="120"/>
    <n v="164"/>
    <n v="261"/>
    <n v="302"/>
    <n v="248"/>
    <m/>
    <n v="3"/>
    <m/>
    <n v="66"/>
    <n v="4"/>
    <n v="14"/>
    <n v="12"/>
    <n v="6"/>
    <n v="95"/>
    <n v="6"/>
    <n v="1002"/>
    <m/>
    <n v="133"/>
    <n v="1058"/>
    <n v="14"/>
    <m/>
    <n v="116"/>
    <n v="36"/>
    <n v="23"/>
    <n v="209"/>
    <n v="28"/>
    <n v="1"/>
    <n v="4"/>
    <n v="3"/>
    <m/>
    <n v="1"/>
    <n v="614"/>
    <n v="169"/>
    <m/>
    <m/>
    <m/>
    <n v="1"/>
    <m/>
    <n v="277"/>
    <n v="752"/>
    <n v="60"/>
    <n v="94"/>
    <n v="22"/>
    <m/>
    <n v="155"/>
    <n v="202"/>
    <n v="22"/>
    <n v="1"/>
    <n v="59"/>
    <m/>
    <n v="63"/>
    <n v="276"/>
    <n v="121"/>
    <n v="26"/>
    <n v="22"/>
    <n v="25"/>
    <n v="19"/>
    <n v="110"/>
    <n v="64"/>
    <n v="23"/>
    <m/>
    <n v="9"/>
    <n v="8"/>
    <m/>
    <m/>
    <n v="1205"/>
    <n v="4"/>
    <n v="1154"/>
    <n v="46"/>
    <n v="1"/>
    <m/>
    <n v="1154"/>
    <n v="42"/>
    <n v="7"/>
    <n v="2"/>
    <m/>
    <m/>
    <n v="12"/>
  </r>
  <r>
    <n v="106184008"/>
    <x v="55"/>
    <x v="55"/>
    <s v="General Acute Care Hospital"/>
    <x v="16"/>
    <s v="1800 Spring Ridge Dr"/>
    <s v="Susanville"/>
    <s v="96130"/>
    <x v="1"/>
    <s v="Level IV"/>
    <s v="Emergency - Basic"/>
    <x v="1"/>
    <x v="0"/>
    <s v="1-49"/>
    <s v="District 1"/>
    <s v="District 1"/>
    <s v="Susanville"/>
    <s v="Rural"/>
    <n v="4572"/>
    <n v="4528"/>
    <m/>
    <n v="738"/>
    <n v="744"/>
    <n v="1411"/>
    <n v="1377"/>
    <n v="1050"/>
    <n v="1165"/>
    <n v="1159"/>
    <n v="761"/>
    <n v="533"/>
    <n v="162"/>
    <m/>
    <n v="262"/>
    <n v="55"/>
    <n v="248"/>
    <n v="14"/>
    <n v="67"/>
    <n v="590"/>
    <n v="37"/>
    <n v="7827"/>
    <m/>
    <n v="812"/>
    <n v="8285"/>
    <n v="3"/>
    <m/>
    <n v="595"/>
    <n v="28"/>
    <m/>
    <n v="9"/>
    <m/>
    <m/>
    <m/>
    <n v="444"/>
    <n v="18"/>
    <m/>
    <m/>
    <n v="7990"/>
    <n v="11"/>
    <n v="2"/>
    <n v="3"/>
    <m/>
    <m/>
    <n v="3487"/>
    <n v="2114"/>
    <n v="991"/>
    <n v="2166"/>
    <n v="342"/>
    <m/>
    <n v="9"/>
    <n v="601"/>
    <n v="2"/>
    <n v="576"/>
    <n v="16"/>
    <n v="174"/>
    <n v="131"/>
    <n v="78"/>
    <n v="272"/>
    <n v="471"/>
    <n v="288"/>
    <n v="2189"/>
    <n v="471"/>
    <n v="705"/>
    <n v="50"/>
    <n v="372"/>
    <n v="159"/>
    <n v="801"/>
    <n v="314"/>
    <n v="1420"/>
    <n v="1"/>
    <n v="9100"/>
    <n v="16"/>
    <n v="9007"/>
    <n v="77"/>
    <m/>
    <m/>
    <m/>
    <n v="8779"/>
    <m/>
    <n v="108"/>
    <n v="213"/>
    <m/>
    <n v="262"/>
    <n v="294"/>
    <m/>
    <n v="6"/>
    <n v="28"/>
    <n v="52"/>
    <n v="65"/>
    <n v="83"/>
    <n v="98"/>
    <n v="107"/>
    <n v="111"/>
    <n v="2"/>
    <n v="4"/>
    <m/>
    <n v="5"/>
    <n v="4"/>
    <n v="14"/>
    <n v="4"/>
    <n v="8"/>
    <n v="27"/>
    <m/>
    <n v="494"/>
    <m/>
    <n v="34"/>
    <n v="522"/>
    <m/>
    <m/>
    <n v="8"/>
    <n v="57"/>
    <n v="23"/>
    <n v="11"/>
    <n v="1"/>
    <m/>
    <n v="46"/>
    <m/>
    <n v="4"/>
    <m/>
    <n v="367"/>
    <n v="1"/>
    <n v="35"/>
    <m/>
    <n v="1"/>
    <n v="2"/>
    <m/>
    <n v="108"/>
    <n v="299"/>
    <n v="74"/>
    <n v="73"/>
    <n v="2"/>
    <m/>
    <n v="61"/>
    <n v="99"/>
    <n v="3"/>
    <m/>
    <n v="45"/>
    <m/>
    <n v="30"/>
    <n v="83"/>
    <n v="38"/>
    <n v="7"/>
    <n v="9"/>
    <n v="5"/>
    <n v="12"/>
    <n v="102"/>
    <n v="42"/>
    <n v="8"/>
    <n v="2"/>
    <n v="1"/>
    <n v="8"/>
    <m/>
    <n v="1"/>
    <n v="556"/>
    <n v="2"/>
    <n v="552"/>
    <n v="2"/>
    <m/>
    <m/>
    <n v="539"/>
    <n v="10"/>
    <n v="7"/>
    <m/>
    <m/>
    <m/>
    <n v="8"/>
  </r>
  <r>
    <n v="106190017"/>
    <x v="56"/>
    <x v="56"/>
    <s v="General Acute Care Hospital"/>
    <x v="17"/>
    <s v="100 S Raymond Ave"/>
    <s v="Alhambra"/>
    <s v="91801"/>
    <x v="5"/>
    <m/>
    <s v="Emergency - Basic"/>
    <x v="0"/>
    <x v="0"/>
    <s v="100-149"/>
    <s v="District 22"/>
    <s v="District 49"/>
    <s v="Alhambra/El Sereno South/San Gabriel Central"/>
    <s v="Urban"/>
    <n v="6581"/>
    <n v="5960"/>
    <m/>
    <n v="640"/>
    <n v="886"/>
    <n v="2269"/>
    <n v="1983"/>
    <n v="1636"/>
    <n v="1904"/>
    <n v="1451"/>
    <n v="856"/>
    <n v="850"/>
    <n v="66"/>
    <m/>
    <n v="106"/>
    <n v="2273"/>
    <n v="644"/>
    <n v="69"/>
    <n v="41"/>
    <n v="3765"/>
    <n v="581"/>
    <n v="5062"/>
    <m/>
    <n v="7860"/>
    <n v="4486"/>
    <n v="195"/>
    <m/>
    <n v="234"/>
    <n v="426"/>
    <n v="24"/>
    <n v="30"/>
    <n v="29"/>
    <n v="2"/>
    <n v="46"/>
    <n v="28"/>
    <n v="130"/>
    <n v="1"/>
    <n v="37"/>
    <n v="11356"/>
    <n v="198"/>
    <m/>
    <m/>
    <m/>
    <m/>
    <n v="1107"/>
    <n v="2441"/>
    <n v="453"/>
    <n v="7736"/>
    <n v="804"/>
    <m/>
    <m/>
    <n v="739"/>
    <n v="2"/>
    <n v="801"/>
    <n v="38"/>
    <n v="251"/>
    <n v="166"/>
    <n v="113"/>
    <n v="316"/>
    <n v="780"/>
    <n v="698"/>
    <n v="2259"/>
    <n v="739"/>
    <n v="783"/>
    <n v="31"/>
    <n v="609"/>
    <n v="168"/>
    <n v="1346"/>
    <n v="448"/>
    <n v="2254"/>
    <m/>
    <n v="12541"/>
    <n v="1278"/>
    <n v="9752"/>
    <n v="1486"/>
    <n v="25"/>
    <m/>
    <n v="2"/>
    <n v="12189"/>
    <n v="1"/>
    <n v="262"/>
    <n v="72"/>
    <n v="15"/>
    <n v="1452"/>
    <n v="1420"/>
    <m/>
    <n v="7"/>
    <n v="83"/>
    <n v="146"/>
    <n v="214"/>
    <n v="400"/>
    <n v="507"/>
    <n v="558"/>
    <n v="957"/>
    <m/>
    <m/>
    <m/>
    <n v="11"/>
    <n v="1331"/>
    <n v="80"/>
    <n v="10"/>
    <n v="4"/>
    <n v="554"/>
    <n v="95"/>
    <n v="787"/>
    <m/>
    <n v="1122"/>
    <n v="1706"/>
    <n v="43"/>
    <n v="1"/>
    <n v="157"/>
    <n v="114"/>
    <n v="177"/>
    <n v="461"/>
    <n v="50"/>
    <m/>
    <m/>
    <n v="9"/>
    <n v="90"/>
    <n v="12"/>
    <n v="1215"/>
    <n v="587"/>
    <m/>
    <m/>
    <m/>
    <m/>
    <m/>
    <n v="851"/>
    <n v="1721"/>
    <n v="14"/>
    <n v="261"/>
    <n v="25"/>
    <m/>
    <n v="356"/>
    <n v="397"/>
    <n v="75"/>
    <n v="12"/>
    <n v="160"/>
    <n v="4"/>
    <n v="223"/>
    <n v="733"/>
    <n v="166"/>
    <n v="37"/>
    <n v="54"/>
    <n v="117"/>
    <n v="79"/>
    <n v="285"/>
    <n v="76"/>
    <n v="85"/>
    <m/>
    <n v="4"/>
    <n v="6"/>
    <m/>
    <n v="3"/>
    <n v="2872"/>
    <n v="1025"/>
    <n v="1387"/>
    <n v="445"/>
    <n v="14"/>
    <n v="1"/>
    <n v="2823"/>
    <n v="44"/>
    <n v="5"/>
    <m/>
    <m/>
    <m/>
    <n v="8"/>
  </r>
  <r>
    <n v="106190034"/>
    <x v="57"/>
    <x v="57"/>
    <s v="General Acute Care Hospital"/>
    <x v="17"/>
    <s v="1600 W Ave J"/>
    <s v="Lancaster"/>
    <s v="93534"/>
    <x v="2"/>
    <s v="Level II"/>
    <s v="Emergency - Basic"/>
    <x v="0"/>
    <x v="0"/>
    <s v="300-499"/>
    <s v="District 21"/>
    <s v="District 36"/>
    <s v="Desert View Highlands/Lancaster West/Palmdale Northwest/Quartz Hill"/>
    <s v="Urban"/>
    <n v="53286"/>
    <n v="41048"/>
    <n v="4"/>
    <n v="8846"/>
    <n v="8638"/>
    <n v="18109"/>
    <n v="16671"/>
    <n v="12339"/>
    <n v="11828"/>
    <n v="8940"/>
    <n v="4295"/>
    <n v="2629"/>
    <n v="2043"/>
    <m/>
    <n v="241"/>
    <n v="1006"/>
    <n v="28857"/>
    <n v="1602"/>
    <n v="144"/>
    <n v="36502"/>
    <n v="429"/>
    <n v="25557"/>
    <m/>
    <n v="40077"/>
    <n v="53513"/>
    <n v="748"/>
    <m/>
    <n v="244"/>
    <n v="1727"/>
    <n v="216"/>
    <n v="169"/>
    <n v="1"/>
    <n v="3"/>
    <n v="1"/>
    <n v="1738"/>
    <n v="236"/>
    <m/>
    <n v="78"/>
    <n v="89598"/>
    <n v="327"/>
    <m/>
    <m/>
    <m/>
    <m/>
    <n v="48865"/>
    <n v="14028"/>
    <n v="2794"/>
    <n v="22749"/>
    <n v="5902"/>
    <m/>
    <n v="133"/>
    <n v="5876"/>
    <n v="16"/>
    <n v="5169"/>
    <n v="898"/>
    <n v="1576"/>
    <n v="1761"/>
    <n v="857"/>
    <n v="5007"/>
    <n v="6531"/>
    <n v="4031"/>
    <n v="16244"/>
    <n v="4538"/>
    <n v="5480"/>
    <n v="307"/>
    <n v="3968"/>
    <n v="3948"/>
    <n v="10834"/>
    <n v="2985"/>
    <n v="14165"/>
    <n v="14"/>
    <n v="94338"/>
    <n v="468"/>
    <n v="85096"/>
    <n v="8709"/>
    <n v="54"/>
    <n v="11"/>
    <m/>
    <n v="92537"/>
    <n v="1"/>
    <n v="1237"/>
    <n v="563"/>
    <m/>
    <n v="6168"/>
    <n v="6666"/>
    <m/>
    <n v="284"/>
    <n v="1111"/>
    <n v="1271"/>
    <n v="1335"/>
    <n v="2242"/>
    <n v="2720"/>
    <n v="1986"/>
    <n v="1580"/>
    <n v="161"/>
    <n v="144"/>
    <m/>
    <n v="28"/>
    <n v="244"/>
    <n v="3139"/>
    <n v="156"/>
    <n v="15"/>
    <n v="3932"/>
    <n v="54"/>
    <n v="5265"/>
    <n v="1"/>
    <n v="3991"/>
    <n v="8729"/>
    <n v="114"/>
    <m/>
    <n v="237"/>
    <n v="482"/>
    <n v="748"/>
    <n v="2607"/>
    <n v="314"/>
    <n v="6"/>
    <n v="90"/>
    <n v="9"/>
    <n v="186"/>
    <n v="73"/>
    <n v="6679"/>
    <n v="1383"/>
    <n v="18"/>
    <n v="2"/>
    <m/>
    <m/>
    <m/>
    <n v="4853"/>
    <n v="5470"/>
    <n v="370"/>
    <n v="2002"/>
    <n v="139"/>
    <m/>
    <n v="1733"/>
    <n v="1736"/>
    <n v="137"/>
    <n v="8"/>
    <n v="655"/>
    <n v="7"/>
    <n v="658"/>
    <n v="2533"/>
    <n v="1921"/>
    <n v="745"/>
    <n v="210"/>
    <n v="246"/>
    <n v="364"/>
    <n v="1164"/>
    <n v="171"/>
    <n v="216"/>
    <n v="59"/>
    <n v="7"/>
    <n v="260"/>
    <n v="3"/>
    <n v="1"/>
    <n v="12834"/>
    <n v="117"/>
    <n v="11361"/>
    <n v="1312"/>
    <n v="40"/>
    <n v="4"/>
    <n v="12494"/>
    <n v="269"/>
    <n v="69"/>
    <m/>
    <n v="2"/>
    <m/>
    <n v="28"/>
  </r>
  <r>
    <n v="106190045"/>
    <x v="58"/>
    <x v="58"/>
    <s v="General Acute Care Hospital"/>
    <x v="17"/>
    <s v="100 Falls Canyon Rd"/>
    <s v="Avalon"/>
    <s v="90704"/>
    <x v="1"/>
    <m/>
    <s v="Emergency - Standby"/>
    <x v="1"/>
    <x v="0"/>
    <s v="1-49"/>
    <s v="District 26"/>
    <s v="District 70"/>
    <s v="Avalon"/>
    <s v="Frontier"/>
    <n v="710"/>
    <n v="759"/>
    <m/>
    <n v="107"/>
    <n v="160"/>
    <n v="225"/>
    <n v="205"/>
    <n v="189"/>
    <n v="154"/>
    <n v="176"/>
    <n v="118"/>
    <n v="96"/>
    <n v="37"/>
    <n v="2"/>
    <m/>
    <n v="5"/>
    <n v="23"/>
    <n v="21"/>
    <m/>
    <n v="514"/>
    <n v="116"/>
    <n v="789"/>
    <n v="1"/>
    <n v="543"/>
    <n v="824"/>
    <n v="102"/>
    <m/>
    <n v="115"/>
    <n v="12"/>
    <m/>
    <n v="1"/>
    <m/>
    <m/>
    <n v="5"/>
    <n v="27"/>
    <n v="3"/>
    <m/>
    <m/>
    <n v="1305"/>
    <n v="1"/>
    <m/>
    <m/>
    <m/>
    <m/>
    <n v="416"/>
    <n v="239"/>
    <n v="67"/>
    <n v="600"/>
    <n v="147"/>
    <m/>
    <n v="2"/>
    <n v="96"/>
    <m/>
    <n v="66"/>
    <n v="5"/>
    <n v="30"/>
    <n v="27"/>
    <n v="20"/>
    <n v="13"/>
    <n v="63"/>
    <n v="42"/>
    <n v="457"/>
    <n v="54"/>
    <n v="112"/>
    <n v="3"/>
    <n v="59"/>
    <n v="27"/>
    <n v="59"/>
    <n v="52"/>
    <n v="282"/>
    <m/>
    <n v="1469"/>
    <n v="6"/>
    <n v="1205"/>
    <n v="256"/>
    <n v="2"/>
    <m/>
    <m/>
    <n v="1415"/>
    <m/>
    <m/>
    <n v="54"/>
    <m/>
    <m/>
    <m/>
    <m/>
    <m/>
    <m/>
    <m/>
    <m/>
    <m/>
    <m/>
    <m/>
    <m/>
    <m/>
    <m/>
    <m/>
    <m/>
    <m/>
    <m/>
    <m/>
    <m/>
    <m/>
    <m/>
    <m/>
    <m/>
    <m/>
    <m/>
    <m/>
    <m/>
    <m/>
    <m/>
    <m/>
    <m/>
    <m/>
    <m/>
    <m/>
    <m/>
    <m/>
    <m/>
    <m/>
    <m/>
    <m/>
    <m/>
    <m/>
    <m/>
    <m/>
    <m/>
    <m/>
    <m/>
    <m/>
    <m/>
    <m/>
    <m/>
    <m/>
    <m/>
    <m/>
    <m/>
    <m/>
    <m/>
    <m/>
    <m/>
    <m/>
    <m/>
    <m/>
    <m/>
    <m/>
    <m/>
    <m/>
    <m/>
    <m/>
    <m/>
    <m/>
    <m/>
    <m/>
    <m/>
    <m/>
    <m/>
    <m/>
    <m/>
    <m/>
    <m/>
    <m/>
    <m/>
    <m/>
    <m/>
    <n v="2"/>
  </r>
  <r>
    <n v="106190053"/>
    <x v="59"/>
    <x v="59"/>
    <s v="General Acute Care Hospital"/>
    <x v="17"/>
    <s v="1050 Linden Ave"/>
    <s v="Long Beach"/>
    <s v="90813"/>
    <x v="1"/>
    <s v="Level II"/>
    <s v="Emergency - Basic"/>
    <x v="0"/>
    <x v="0"/>
    <s v="300-499"/>
    <s v="District 33"/>
    <s v="District 70"/>
    <s v="Belmont Shore/Long Beach East/Long Beach Shoreline/Los Altos/Naples"/>
    <s v="Urban"/>
    <n v="16567"/>
    <n v="17060"/>
    <n v="5"/>
    <n v="1905"/>
    <n v="2187"/>
    <n v="6571"/>
    <n v="6463"/>
    <n v="5078"/>
    <n v="5199"/>
    <n v="3564"/>
    <n v="1489"/>
    <n v="809"/>
    <n v="367"/>
    <m/>
    <n v="127"/>
    <n v="769"/>
    <n v="5432"/>
    <n v="10797"/>
    <n v="352"/>
    <n v="1973"/>
    <n v="381"/>
    <n v="13801"/>
    <m/>
    <n v="14024"/>
    <n v="19423"/>
    <n v="185"/>
    <m/>
    <n v="344"/>
    <n v="1760"/>
    <n v="3"/>
    <n v="88"/>
    <n v="27"/>
    <n v="6"/>
    <n v="11"/>
    <n v="657"/>
    <n v="240"/>
    <n v="7"/>
    <n v="7"/>
    <n v="30332"/>
    <n v="149"/>
    <n v="1"/>
    <m/>
    <m/>
    <m/>
    <n v="22018"/>
    <n v="4905"/>
    <n v="583"/>
    <n v="3411"/>
    <n v="2634"/>
    <n v="81"/>
    <n v="18"/>
    <n v="1915"/>
    <n v="7"/>
    <n v="2063"/>
    <n v="88"/>
    <n v="521"/>
    <n v="459"/>
    <n v="296"/>
    <n v="1578"/>
    <n v="2154"/>
    <n v="2205"/>
    <n v="5785"/>
    <n v="1393"/>
    <n v="2874"/>
    <n v="63"/>
    <n v="1534"/>
    <n v="1036"/>
    <n v="2956"/>
    <n v="1638"/>
    <n v="5035"/>
    <n v="14"/>
    <n v="33632"/>
    <n v="183"/>
    <n v="28859"/>
    <n v="4521"/>
    <n v="67"/>
    <n v="2"/>
    <n v="38"/>
    <n v="30538"/>
    <n v="11"/>
    <n v="2686"/>
    <n v="320"/>
    <n v="39"/>
    <n v="3166"/>
    <n v="3992"/>
    <m/>
    <n v="80"/>
    <n v="420"/>
    <n v="690"/>
    <n v="815"/>
    <n v="1509"/>
    <n v="1579"/>
    <n v="1161"/>
    <n v="847"/>
    <n v="44"/>
    <n v="13"/>
    <m/>
    <n v="20"/>
    <n v="320"/>
    <n v="1136"/>
    <n v="1889"/>
    <n v="138"/>
    <n v="420"/>
    <n v="84"/>
    <n v="3151"/>
    <m/>
    <n v="2209"/>
    <n v="4898"/>
    <n v="51"/>
    <m/>
    <n v="274"/>
    <n v="455"/>
    <n v="322"/>
    <n v="673"/>
    <n v="87"/>
    <n v="74"/>
    <n v="14"/>
    <n v="22"/>
    <n v="197"/>
    <n v="56"/>
    <n v="4064"/>
    <n v="920"/>
    <m/>
    <m/>
    <m/>
    <m/>
    <m/>
    <n v="3189"/>
    <n v="3090"/>
    <n v="87"/>
    <n v="612"/>
    <n v="157"/>
    <n v="23"/>
    <n v="1446"/>
    <n v="730"/>
    <n v="71"/>
    <n v="6"/>
    <n v="409"/>
    <n v="3"/>
    <n v="398"/>
    <n v="1671"/>
    <n v="976"/>
    <n v="153"/>
    <n v="114"/>
    <n v="137"/>
    <n v="202"/>
    <n v="430"/>
    <n v="121"/>
    <n v="127"/>
    <n v="31"/>
    <n v="3"/>
    <n v="128"/>
    <n v="2"/>
    <m/>
    <n v="7158"/>
    <n v="170"/>
    <n v="5938"/>
    <n v="1042"/>
    <n v="8"/>
    <m/>
    <n v="6538"/>
    <n v="555"/>
    <n v="56"/>
    <n v="6"/>
    <n v="2"/>
    <n v="1"/>
    <n v="26"/>
  </r>
  <r>
    <n v="106190081"/>
    <x v="60"/>
    <x v="60"/>
    <s v="General Acute Care Hospital"/>
    <x v="17"/>
    <s v="309 W Beverly Blvd"/>
    <s v="Montebello"/>
    <s v="90640"/>
    <x v="1"/>
    <m/>
    <s v="Emergency - Basic"/>
    <x v="0"/>
    <x v="0"/>
    <s v="200-299"/>
    <s v="District 32"/>
    <s v="District 58"/>
    <s v="Pico Rivera/Santa Fe Springs Northwest"/>
    <s v="Urban"/>
    <n v="11767"/>
    <n v="10930"/>
    <m/>
    <n v="1827"/>
    <n v="2083"/>
    <n v="4221"/>
    <n v="3729"/>
    <n v="3052"/>
    <n v="2670"/>
    <n v="2296"/>
    <n v="1342"/>
    <n v="1134"/>
    <n v="343"/>
    <m/>
    <n v="21"/>
    <n v="467"/>
    <n v="422"/>
    <n v="13"/>
    <m/>
    <n v="423"/>
    <n v="64"/>
    <n v="21287"/>
    <m/>
    <n v="19840"/>
    <n v="2730"/>
    <n v="127"/>
    <m/>
    <n v="285"/>
    <n v="790"/>
    <n v="30"/>
    <n v="50"/>
    <m/>
    <n v="1"/>
    <n v="340"/>
    <n v="10"/>
    <n v="171"/>
    <n v="2"/>
    <m/>
    <n v="20975"/>
    <n v="43"/>
    <m/>
    <m/>
    <m/>
    <m/>
    <n v="12348"/>
    <n v="6002"/>
    <n v="449"/>
    <n v="1409"/>
    <n v="2489"/>
    <m/>
    <n v="21"/>
    <n v="1464"/>
    <n v="5"/>
    <n v="1134"/>
    <n v="76"/>
    <n v="357"/>
    <n v="339"/>
    <n v="211"/>
    <n v="1268"/>
    <n v="1409"/>
    <n v="1329"/>
    <n v="3977"/>
    <n v="1305"/>
    <n v="1558"/>
    <n v="45"/>
    <n v="975"/>
    <n v="528"/>
    <n v="1722"/>
    <n v="827"/>
    <n v="4144"/>
    <n v="3"/>
    <n v="22697"/>
    <n v="172"/>
    <n v="18257"/>
    <n v="4217"/>
    <n v="46"/>
    <n v="5"/>
    <n v="2"/>
    <n v="21823"/>
    <n v="2"/>
    <n v="577"/>
    <n v="99"/>
    <n v="194"/>
    <n v="3086"/>
    <n v="3149"/>
    <m/>
    <n v="88"/>
    <n v="361"/>
    <n v="597"/>
    <n v="690"/>
    <n v="1031"/>
    <n v="1157"/>
    <n v="1050"/>
    <n v="1172"/>
    <n v="46"/>
    <n v="43"/>
    <m/>
    <n v="3"/>
    <n v="273"/>
    <n v="161"/>
    <n v="12"/>
    <n v="4"/>
    <n v="96"/>
    <n v="7"/>
    <n v="5679"/>
    <m/>
    <n v="5158"/>
    <n v="1051"/>
    <n v="26"/>
    <m/>
    <n v="242"/>
    <n v="302"/>
    <n v="325"/>
    <n v="717"/>
    <n v="93"/>
    <n v="7"/>
    <m/>
    <n v="16"/>
    <n v="14"/>
    <n v="14"/>
    <n v="3639"/>
    <n v="864"/>
    <n v="2"/>
    <m/>
    <m/>
    <m/>
    <m/>
    <n v="2670"/>
    <n v="2844"/>
    <n v="19"/>
    <n v="635"/>
    <n v="67"/>
    <m/>
    <n v="1058"/>
    <n v="917"/>
    <n v="75"/>
    <n v="16"/>
    <n v="421"/>
    <n v="3"/>
    <n v="440"/>
    <n v="1270"/>
    <n v="504"/>
    <n v="105"/>
    <n v="110"/>
    <n v="122"/>
    <n v="245"/>
    <n v="431"/>
    <n v="155"/>
    <n v="252"/>
    <n v="11"/>
    <n v="4"/>
    <n v="94"/>
    <n v="2"/>
    <m/>
    <n v="6235"/>
    <n v="219"/>
    <n v="3749"/>
    <n v="2245"/>
    <n v="9"/>
    <n v="13"/>
    <n v="5971"/>
    <n v="221"/>
    <n v="19"/>
    <n v="23"/>
    <m/>
    <n v="1"/>
    <n v="32"/>
  </r>
  <r>
    <n v="106190110"/>
    <x v="61"/>
    <x v="61"/>
    <s v="General Acute Care Hospital"/>
    <x v="17"/>
    <s v="3828 Delmas Ter"/>
    <s v="Culver City"/>
    <s v="90232"/>
    <x v="4"/>
    <m/>
    <s v="Emergency - Basic"/>
    <x v="0"/>
    <x v="0"/>
    <s v="300-499"/>
    <s v="District 30"/>
    <s v="District 54"/>
    <s v="Culver City North/Palms"/>
    <s v="Urban"/>
    <n v="4981"/>
    <n v="5796"/>
    <m/>
    <n v="181"/>
    <n v="447"/>
    <n v="2232"/>
    <n v="2201"/>
    <n v="1751"/>
    <n v="1829"/>
    <n v="1350"/>
    <n v="457"/>
    <n v="307"/>
    <n v="18"/>
    <n v="4"/>
    <n v="33"/>
    <n v="328"/>
    <n v="4097"/>
    <n v="284"/>
    <n v="41"/>
    <n v="5"/>
    <n v="2"/>
    <n v="5987"/>
    <m/>
    <n v="2856"/>
    <n v="7914"/>
    <n v="7"/>
    <m/>
    <n v="411"/>
    <n v="791"/>
    <n v="3"/>
    <n v="20"/>
    <n v="12"/>
    <n v="1"/>
    <n v="11"/>
    <n v="41"/>
    <n v="461"/>
    <n v="3"/>
    <n v="7"/>
    <n v="8784"/>
    <n v="208"/>
    <n v="1"/>
    <n v="23"/>
    <m/>
    <m/>
    <n v="1435"/>
    <n v="1734"/>
    <n v="141"/>
    <n v="6564"/>
    <n v="897"/>
    <n v="6"/>
    <m/>
    <n v="544"/>
    <n v="3"/>
    <n v="735"/>
    <n v="54"/>
    <n v="124"/>
    <n v="172"/>
    <n v="91"/>
    <n v="579"/>
    <n v="576"/>
    <n v="361"/>
    <n v="2145"/>
    <n v="1853"/>
    <n v="695"/>
    <n v="45"/>
    <n v="499"/>
    <n v="130"/>
    <n v="798"/>
    <n v="356"/>
    <n v="1011"/>
    <n v="6"/>
    <n v="10777"/>
    <n v="7"/>
    <n v="10702"/>
    <n v="68"/>
    <m/>
    <m/>
    <n v="68"/>
    <n v="9965"/>
    <m/>
    <n v="532"/>
    <n v="212"/>
    <m/>
    <n v="1845"/>
    <n v="3404"/>
    <m/>
    <n v="34"/>
    <n v="494"/>
    <n v="716"/>
    <n v="852"/>
    <n v="1122"/>
    <n v="954"/>
    <n v="560"/>
    <n v="517"/>
    <m/>
    <m/>
    <m/>
    <n v="11"/>
    <n v="163"/>
    <n v="2056"/>
    <n v="116"/>
    <n v="15"/>
    <n v="203"/>
    <n v="1"/>
    <n v="2683"/>
    <n v="1"/>
    <n v="1095"/>
    <n v="4145"/>
    <n v="9"/>
    <m/>
    <n v="194"/>
    <n v="345"/>
    <n v="124"/>
    <n v="341"/>
    <n v="12"/>
    <n v="171"/>
    <n v="4"/>
    <n v="43"/>
    <n v="140"/>
    <n v="55"/>
    <n v="2802"/>
    <n v="1016"/>
    <m/>
    <m/>
    <n v="2"/>
    <m/>
    <m/>
    <n v="1878"/>
    <n v="1601"/>
    <n v="12"/>
    <n v="1738"/>
    <n v="20"/>
    <m/>
    <n v="473"/>
    <n v="271"/>
    <n v="15"/>
    <n v="5"/>
    <n v="123"/>
    <n v="1"/>
    <n v="170"/>
    <n v="747"/>
    <n v="210"/>
    <n v="2415"/>
    <n v="81"/>
    <n v="42"/>
    <n v="220"/>
    <n v="219"/>
    <n v="68"/>
    <n v="126"/>
    <m/>
    <n v="58"/>
    <n v="5"/>
    <m/>
    <m/>
    <n v="5249"/>
    <m/>
    <n v="5234"/>
    <n v="10"/>
    <n v="5"/>
    <m/>
    <n v="4855"/>
    <n v="332"/>
    <n v="47"/>
    <m/>
    <m/>
    <n v="15"/>
    <n v="17"/>
  </r>
  <r>
    <n v="106190125"/>
    <x v="62"/>
    <x v="62"/>
    <s v="General Acute Care Hospital"/>
    <x v="17"/>
    <s v="1401 S Grand Ave"/>
    <s v="Los Angeles"/>
    <s v="90015"/>
    <x v="1"/>
    <s v="Level II"/>
    <s v="Emergency - Basic"/>
    <x v="0"/>
    <x v="0"/>
    <s v="300-499"/>
    <s v="District 30"/>
    <s v="District 53"/>
    <s v="Boyle Heights Northwest/Chinatown/Downtown Northwest/Little Tokyo/Westlake"/>
    <s v="Urban"/>
    <n v="23659"/>
    <n v="24292"/>
    <n v="1"/>
    <n v="2409"/>
    <n v="3492"/>
    <n v="11683"/>
    <n v="9542"/>
    <n v="7148"/>
    <n v="6885"/>
    <n v="4391"/>
    <n v="1209"/>
    <n v="590"/>
    <n v="603"/>
    <m/>
    <n v="56"/>
    <n v="765"/>
    <n v="16285"/>
    <n v="85"/>
    <n v="10"/>
    <n v="8611"/>
    <n v="331"/>
    <n v="21809"/>
    <m/>
    <n v="26711"/>
    <n v="20757"/>
    <n v="484"/>
    <m/>
    <n v="273"/>
    <n v="2895"/>
    <n v="3"/>
    <n v="78"/>
    <n v="135"/>
    <n v="7"/>
    <m/>
    <n v="181"/>
    <n v="575"/>
    <m/>
    <m/>
    <n v="43702"/>
    <n v="38"/>
    <n v="3"/>
    <n v="61"/>
    <m/>
    <n v="1"/>
    <n v="35477"/>
    <n v="4344"/>
    <n v="665"/>
    <n v="3013"/>
    <n v="4453"/>
    <m/>
    <n v="74"/>
    <n v="3209"/>
    <n v="8"/>
    <n v="2455"/>
    <n v="166"/>
    <n v="735"/>
    <n v="527"/>
    <n v="476"/>
    <n v="1802"/>
    <n v="2911"/>
    <n v="1722"/>
    <n v="9750"/>
    <n v="1797"/>
    <n v="4051"/>
    <n v="163"/>
    <n v="2231"/>
    <n v="2105"/>
    <n v="3531"/>
    <n v="1823"/>
    <n v="8408"/>
    <n v="8"/>
    <n v="47952"/>
    <n v="44"/>
    <n v="35639"/>
    <n v="12246"/>
    <n v="13"/>
    <n v="10"/>
    <n v="367"/>
    <n v="41800"/>
    <n v="23"/>
    <n v="5096"/>
    <n v="449"/>
    <n v="217"/>
    <n v="4245"/>
    <n v="5862"/>
    <m/>
    <n v="236"/>
    <n v="1144"/>
    <n v="1409"/>
    <n v="1413"/>
    <n v="2103"/>
    <n v="2031"/>
    <n v="966"/>
    <n v="646"/>
    <n v="75"/>
    <n v="84"/>
    <m/>
    <n v="12"/>
    <n v="230"/>
    <n v="3156"/>
    <n v="3"/>
    <n v="2"/>
    <n v="2038"/>
    <n v="56"/>
    <n v="4610"/>
    <m/>
    <n v="5895"/>
    <n v="4109"/>
    <n v="103"/>
    <m/>
    <n v="242"/>
    <n v="808"/>
    <n v="321"/>
    <n v="669"/>
    <n v="164"/>
    <n v="13"/>
    <n v="7"/>
    <n v="19"/>
    <n v="24"/>
    <n v="10"/>
    <n v="7205"/>
    <n v="605"/>
    <m/>
    <n v="19"/>
    <m/>
    <n v="1"/>
    <m/>
    <n v="6636"/>
    <n v="2554"/>
    <n v="121"/>
    <n v="515"/>
    <n v="281"/>
    <m/>
    <n v="1424"/>
    <n v="1177"/>
    <n v="111"/>
    <n v="19"/>
    <n v="579"/>
    <n v="15"/>
    <n v="548"/>
    <n v="2295"/>
    <n v="1792"/>
    <n v="204"/>
    <n v="151"/>
    <n v="256"/>
    <n v="280"/>
    <n v="510"/>
    <n v="196"/>
    <n v="276"/>
    <n v="48"/>
    <n v="9"/>
    <n v="213"/>
    <n v="4"/>
    <m/>
    <n v="10107"/>
    <n v="41"/>
    <n v="6296"/>
    <n v="3763"/>
    <n v="6"/>
    <n v="1"/>
    <n v="8766"/>
    <n v="1267"/>
    <n v="42"/>
    <n v="24"/>
    <n v="8"/>
    <m/>
    <n v="35"/>
  </r>
  <r>
    <n v="106190148"/>
    <x v="63"/>
    <x v="63"/>
    <s v="General Acute Care Hospital"/>
    <x v="17"/>
    <s v="555 E Hardy St"/>
    <s v="Inglewood"/>
    <s v="90301"/>
    <x v="3"/>
    <m/>
    <s v="Emergency - Basic"/>
    <x v="0"/>
    <x v="0"/>
    <s v="300-499"/>
    <s v="District 35"/>
    <s v="District 62"/>
    <s v="Del Aire/Inglewood West/Los Angeles International Airport"/>
    <s v="Urban"/>
    <n v="15139"/>
    <n v="14379"/>
    <n v="1"/>
    <n v="1389"/>
    <n v="2053"/>
    <n v="6078"/>
    <n v="5648"/>
    <n v="4061"/>
    <n v="4403"/>
    <n v="3427"/>
    <n v="1331"/>
    <n v="797"/>
    <n v="332"/>
    <m/>
    <n v="34"/>
    <n v="317"/>
    <n v="17089"/>
    <n v="1060"/>
    <m/>
    <n v="2244"/>
    <m/>
    <n v="8775"/>
    <m/>
    <n v="8894"/>
    <n v="20573"/>
    <n v="52"/>
    <m/>
    <n v="1319"/>
    <n v="800"/>
    <m/>
    <n v="74"/>
    <m/>
    <m/>
    <m/>
    <m/>
    <m/>
    <n v="356"/>
    <m/>
    <n v="26880"/>
    <n v="87"/>
    <m/>
    <n v="3"/>
    <m/>
    <m/>
    <n v="18849"/>
    <n v="4506"/>
    <n v="258"/>
    <n v="2500"/>
    <n v="3405"/>
    <n v="1"/>
    <n v="29"/>
    <n v="1997"/>
    <n v="4"/>
    <n v="1299"/>
    <n v="96"/>
    <n v="354"/>
    <n v="397"/>
    <n v="252"/>
    <n v="1163"/>
    <n v="1847"/>
    <n v="955"/>
    <n v="6260"/>
    <n v="2342"/>
    <n v="2363"/>
    <n v="91"/>
    <n v="1814"/>
    <n v="941"/>
    <n v="2133"/>
    <n v="848"/>
    <n v="4319"/>
    <n v="15"/>
    <n v="29519"/>
    <n v="24"/>
    <n v="26775"/>
    <n v="2708"/>
    <n v="7"/>
    <n v="5"/>
    <n v="35"/>
    <n v="27166"/>
    <n v="20"/>
    <n v="1617"/>
    <n v="469"/>
    <n v="212"/>
    <n v="7036"/>
    <n v="6171"/>
    <m/>
    <n v="118"/>
    <n v="921"/>
    <n v="1188"/>
    <n v="1289"/>
    <n v="2495"/>
    <n v="3195"/>
    <n v="1897"/>
    <n v="1907"/>
    <n v="197"/>
    <m/>
    <m/>
    <n v="11"/>
    <n v="169"/>
    <n v="8122"/>
    <n v="235"/>
    <m/>
    <n v="997"/>
    <m/>
    <n v="3673"/>
    <m/>
    <n v="3468"/>
    <n v="9706"/>
    <n v="33"/>
    <m/>
    <n v="616"/>
    <n v="897"/>
    <n v="633"/>
    <n v="1260"/>
    <m/>
    <m/>
    <m/>
    <m/>
    <n v="320"/>
    <n v="17"/>
    <n v="8154"/>
    <n v="1293"/>
    <m/>
    <m/>
    <n v="17"/>
    <m/>
    <m/>
    <n v="6837"/>
    <n v="5541"/>
    <n v="3"/>
    <n v="615"/>
    <n v="211"/>
    <m/>
    <n v="1990"/>
    <n v="1315"/>
    <n v="95"/>
    <n v="13"/>
    <n v="557"/>
    <n v="18"/>
    <n v="653"/>
    <n v="3213"/>
    <n v="824"/>
    <n v="104"/>
    <n v="727"/>
    <n v="151"/>
    <n v="1153"/>
    <n v="955"/>
    <n v="139"/>
    <n v="168"/>
    <n v="197"/>
    <n v="5"/>
    <n v="928"/>
    <m/>
    <n v="2"/>
    <n v="13207"/>
    <n v="7"/>
    <n v="12714"/>
    <n v="433"/>
    <n v="31"/>
    <n v="22"/>
    <n v="12533"/>
    <n v="568"/>
    <n v="75"/>
    <n v="11"/>
    <n v="2"/>
    <n v="18"/>
    <n v="60"/>
  </r>
  <r>
    <n v="106190170"/>
    <x v="64"/>
    <x v="64"/>
    <s v="General Acute Care Hospital"/>
    <x v="17"/>
    <s v="4650 W Sunset Blvd"/>
    <s v="Los Angeles"/>
    <s v="90027"/>
    <x v="1"/>
    <s v="Level I - Pediatric"/>
    <s v="Emergency - Basic"/>
    <x v="0"/>
    <x v="1"/>
    <s v="300-499"/>
    <s v="District 24"/>
    <s v="District 43"/>
    <s v="Hollywood South Central/Inner Sunset"/>
    <s v="Urban"/>
    <n v="24964"/>
    <n v="27085"/>
    <n v="1"/>
    <n v="30032"/>
    <n v="13194"/>
    <n v="564"/>
    <n v="127"/>
    <n v="52"/>
    <n v="33"/>
    <n v="10"/>
    <n v="2"/>
    <n v="3"/>
    <n v="8032"/>
    <n v="1"/>
    <n v="18"/>
    <n v="1804"/>
    <n v="3093"/>
    <n v="38"/>
    <m/>
    <n v="42154"/>
    <n v="1065"/>
    <n v="3862"/>
    <n v="16"/>
    <n v="36516"/>
    <n v="13740"/>
    <n v="1745"/>
    <n v="49"/>
    <n v="2"/>
    <n v="163"/>
    <m/>
    <n v="3"/>
    <m/>
    <m/>
    <m/>
    <m/>
    <n v="267"/>
    <m/>
    <m/>
    <n v="51537"/>
    <n v="46"/>
    <m/>
    <n v="25"/>
    <n v="7"/>
    <m/>
    <n v="46311"/>
    <n v="50"/>
    <n v="372"/>
    <n v="5305"/>
    <n v="10"/>
    <n v="2"/>
    <n v="585"/>
    <n v="824"/>
    <n v="200"/>
    <n v="5567"/>
    <n v="330"/>
    <n v="3120"/>
    <n v="345"/>
    <n v="1033"/>
    <n v="1273"/>
    <n v="2552"/>
    <n v="5909"/>
    <n v="8653"/>
    <n v="843"/>
    <n v="1664"/>
    <n v="157"/>
    <n v="1585"/>
    <n v="26"/>
    <n v="9847"/>
    <n v="2874"/>
    <n v="4638"/>
    <n v="25"/>
    <n v="52050"/>
    <n v="415"/>
    <n v="35037"/>
    <n v="16451"/>
    <m/>
    <n v="147"/>
    <n v="17"/>
    <n v="51788"/>
    <m/>
    <m/>
    <n v="245"/>
    <m/>
    <n v="3347"/>
    <n v="3850"/>
    <m/>
    <n v="2667"/>
    <n v="152"/>
    <m/>
    <m/>
    <m/>
    <m/>
    <m/>
    <m/>
    <n v="1333"/>
    <n v="3045"/>
    <m/>
    <n v="7"/>
    <n v="366"/>
    <n v="546"/>
    <n v="30"/>
    <m/>
    <n v="5233"/>
    <n v="4"/>
    <n v="999"/>
    <n v="12"/>
    <n v="4464"/>
    <n v="2565"/>
    <n v="167"/>
    <n v="1"/>
    <n v="63"/>
    <n v="12"/>
    <n v="29"/>
    <n v="4"/>
    <m/>
    <m/>
    <m/>
    <m/>
    <m/>
    <n v="18"/>
    <n v="7063"/>
    <n v="7"/>
    <n v="1"/>
    <m/>
    <m/>
    <m/>
    <m/>
    <n v="5751"/>
    <n v="23"/>
    <n v="52"/>
    <n v="1366"/>
    <n v="5"/>
    <m/>
    <n v="121"/>
    <n v="1357"/>
    <n v="333"/>
    <n v="36"/>
    <n v="290"/>
    <n v="48"/>
    <n v="292"/>
    <n v="585"/>
    <n v="1042"/>
    <n v="113"/>
    <n v="221"/>
    <n v="293"/>
    <n v="520"/>
    <n v="1153"/>
    <n v="192"/>
    <n v="207"/>
    <n v="211"/>
    <n v="62"/>
    <m/>
    <n v="119"/>
    <n v="2"/>
    <n v="7197"/>
    <n v="42"/>
    <n v="5182"/>
    <n v="1972"/>
    <m/>
    <n v="1"/>
    <n v="7139"/>
    <m/>
    <n v="55"/>
    <m/>
    <m/>
    <n v="3"/>
    <n v="39"/>
  </r>
  <r>
    <n v="106190197"/>
    <x v="65"/>
    <x v="65"/>
    <s v="General Acute Care Hospital"/>
    <x v="17"/>
    <s v="2623 E Slauson Ave"/>
    <s v="Huntington Park"/>
    <s v="90255"/>
    <x v="4"/>
    <m/>
    <s v="Emergency - Basic"/>
    <x v="0"/>
    <x v="0"/>
    <s v="50-99"/>
    <s v="District 33"/>
    <s v="District 53"/>
    <s v="Huntington Park/South Gate West/Walnut Park"/>
    <s v="Urban"/>
    <n v="15205"/>
    <n v="15181"/>
    <n v="2"/>
    <n v="2125"/>
    <n v="3183"/>
    <n v="6074"/>
    <n v="4972"/>
    <n v="5112"/>
    <n v="4258"/>
    <n v="2623"/>
    <n v="1214"/>
    <n v="596"/>
    <n v="231"/>
    <m/>
    <n v="43"/>
    <n v="64"/>
    <n v="2457"/>
    <n v="25"/>
    <n v="8"/>
    <n v="16111"/>
    <n v="24"/>
    <n v="11655"/>
    <n v="1"/>
    <n v="26847"/>
    <n v="3512"/>
    <n v="27"/>
    <n v="2"/>
    <n v="937"/>
    <n v="2889"/>
    <n v="2"/>
    <n v="39"/>
    <n v="2"/>
    <n v="2"/>
    <m/>
    <n v="82"/>
    <n v="67"/>
    <m/>
    <m/>
    <n v="26327"/>
    <n v="41"/>
    <m/>
    <m/>
    <m/>
    <m/>
    <n v="21879"/>
    <n v="2870"/>
    <n v="530"/>
    <n v="1845"/>
    <n v="3264"/>
    <m/>
    <n v="10"/>
    <n v="1556"/>
    <n v="1"/>
    <n v="2451"/>
    <n v="74"/>
    <n v="726"/>
    <n v="538"/>
    <n v="315"/>
    <n v="946"/>
    <n v="1851"/>
    <n v="2360"/>
    <n v="5744"/>
    <n v="2225"/>
    <n v="1918"/>
    <n v="61"/>
    <n v="1184"/>
    <n v="735"/>
    <n v="2818"/>
    <n v="1207"/>
    <n v="3667"/>
    <n v="1"/>
    <n v="30388"/>
    <n v="26"/>
    <n v="15975"/>
    <n v="14364"/>
    <n v="1"/>
    <n v="22"/>
    <n v="36"/>
    <n v="29507"/>
    <n v="11"/>
    <n v="476"/>
    <n v="89"/>
    <n v="269"/>
    <n v="1280"/>
    <n v="1515"/>
    <m/>
    <n v="27"/>
    <n v="175"/>
    <n v="240"/>
    <n v="377"/>
    <n v="621"/>
    <n v="550"/>
    <n v="412"/>
    <n v="393"/>
    <m/>
    <m/>
    <m/>
    <n v="4"/>
    <n v="29"/>
    <n v="272"/>
    <n v="2"/>
    <n v="2"/>
    <n v="1616"/>
    <n v="1"/>
    <n v="869"/>
    <m/>
    <n v="2375"/>
    <n v="419"/>
    <n v="1"/>
    <m/>
    <n v="144"/>
    <n v="308"/>
    <n v="236"/>
    <n v="76"/>
    <n v="10"/>
    <m/>
    <m/>
    <n v="7"/>
    <n v="1"/>
    <n v="17"/>
    <n v="1719"/>
    <n v="272"/>
    <n v="3"/>
    <m/>
    <m/>
    <n v="2"/>
    <m/>
    <n v="1689"/>
    <n v="941"/>
    <n v="10"/>
    <n v="130"/>
    <n v="25"/>
    <m/>
    <n v="381"/>
    <n v="479"/>
    <n v="49"/>
    <n v="2"/>
    <n v="190"/>
    <n v="1"/>
    <n v="138"/>
    <n v="964"/>
    <n v="118"/>
    <n v="44"/>
    <n v="21"/>
    <n v="35"/>
    <n v="75"/>
    <n v="164"/>
    <n v="48"/>
    <n v="61"/>
    <m/>
    <n v="2"/>
    <n v="23"/>
    <m/>
    <m/>
    <n v="2795"/>
    <n v="11"/>
    <n v="1008"/>
    <n v="1773"/>
    <m/>
    <n v="3"/>
    <n v="2711"/>
    <n v="62"/>
    <n v="5"/>
    <n v="16"/>
    <m/>
    <n v="1"/>
    <n v="14"/>
  </r>
  <r>
    <n v="106190198"/>
    <x v="66"/>
    <x v="66"/>
    <s v="General Acute Care Hospital"/>
    <x v="17"/>
    <s v="4081 E Olympic Blvd"/>
    <s v="Los Angeles"/>
    <s v="90023"/>
    <x v="4"/>
    <m/>
    <s v="Emergency - Standby"/>
    <x v="0"/>
    <x v="0"/>
    <s v="100-149"/>
    <s v="District 24"/>
    <s v="District 51"/>
    <s v="City Terrace East/East Los Angeles"/>
    <s v="Urban"/>
    <n v="1670"/>
    <n v="2101"/>
    <m/>
    <n v="154"/>
    <n v="288"/>
    <n v="617"/>
    <n v="703"/>
    <n v="621"/>
    <n v="650"/>
    <n v="509"/>
    <n v="149"/>
    <n v="57"/>
    <n v="23"/>
    <m/>
    <n v="15"/>
    <n v="135"/>
    <n v="498"/>
    <n v="258"/>
    <n v="10"/>
    <n v="1629"/>
    <n v="193"/>
    <n v="1033"/>
    <m/>
    <n v="2456"/>
    <n v="1275"/>
    <n v="40"/>
    <m/>
    <n v="61"/>
    <n v="328"/>
    <n v="3"/>
    <n v="4"/>
    <m/>
    <m/>
    <n v="49"/>
    <n v="2"/>
    <n v="462"/>
    <n v="5"/>
    <n v="75"/>
    <n v="2548"/>
    <n v="233"/>
    <n v="1"/>
    <m/>
    <m/>
    <m/>
    <n v="2500"/>
    <n v="606"/>
    <n v="21"/>
    <n v="395"/>
    <n v="249"/>
    <m/>
    <m/>
    <n v="137"/>
    <m/>
    <n v="327"/>
    <n v="11"/>
    <n v="70"/>
    <n v="37"/>
    <n v="28"/>
    <n v="283"/>
    <n v="163"/>
    <n v="219"/>
    <n v="636"/>
    <n v="679"/>
    <n v="160"/>
    <n v="7"/>
    <n v="113"/>
    <n v="52"/>
    <n v="313"/>
    <n v="106"/>
    <n v="429"/>
    <n v="1"/>
    <n v="3771"/>
    <n v="8"/>
    <n v="2818"/>
    <n v="938"/>
    <n v="2"/>
    <n v="5"/>
    <n v="8"/>
    <n v="3589"/>
    <m/>
    <n v="148"/>
    <n v="26"/>
    <m/>
    <n v="585"/>
    <n v="753"/>
    <m/>
    <n v="5"/>
    <n v="68"/>
    <n v="127"/>
    <n v="159"/>
    <n v="277"/>
    <n v="338"/>
    <n v="211"/>
    <n v="153"/>
    <m/>
    <m/>
    <m/>
    <n v="4"/>
    <n v="59"/>
    <n v="241"/>
    <n v="55"/>
    <n v="2"/>
    <n v="460"/>
    <n v="68"/>
    <n v="449"/>
    <m/>
    <n v="688"/>
    <n v="607"/>
    <n v="43"/>
    <m/>
    <n v="27"/>
    <n v="41"/>
    <n v="41"/>
    <n v="54"/>
    <n v="12"/>
    <n v="1"/>
    <m/>
    <n v="13"/>
    <n v="1"/>
    <n v="60"/>
    <n v="594"/>
    <n v="494"/>
    <m/>
    <m/>
    <m/>
    <m/>
    <m/>
    <n v="641"/>
    <n v="635"/>
    <n v="1"/>
    <n v="60"/>
    <n v="1"/>
    <m/>
    <n v="72"/>
    <n v="160"/>
    <n v="11"/>
    <m/>
    <n v="82"/>
    <n v="3"/>
    <n v="123"/>
    <n v="462"/>
    <n v="81"/>
    <n v="15"/>
    <n v="45"/>
    <n v="26"/>
    <n v="37"/>
    <n v="116"/>
    <n v="61"/>
    <n v="38"/>
    <m/>
    <n v="3"/>
    <n v="3"/>
    <m/>
    <m/>
    <n v="1338"/>
    <n v="12"/>
    <n v="945"/>
    <n v="377"/>
    <n v="4"/>
    <m/>
    <n v="1291"/>
    <n v="42"/>
    <n v="3"/>
    <n v="1"/>
    <m/>
    <n v="1"/>
    <n v="4"/>
  </r>
  <r>
    <n v="106190200"/>
    <x v="67"/>
    <x v="67"/>
    <s v="General Acute Care Hospital"/>
    <x v="17"/>
    <s v="438 W Las Tunas Dr"/>
    <s v="San Gabriel"/>
    <s v="91776"/>
    <x v="3"/>
    <m/>
    <s v="Emergency - Basic"/>
    <x v="0"/>
    <x v="0"/>
    <s v="200-299"/>
    <s v="District 22"/>
    <s v="District 49"/>
    <s v="Alhambra/El Sereno South/San Gabriel Central"/>
    <s v="Urban"/>
    <n v="7728"/>
    <n v="6681"/>
    <m/>
    <n v="1151"/>
    <n v="1235"/>
    <n v="2407"/>
    <n v="2317"/>
    <n v="1886"/>
    <n v="1880"/>
    <n v="1444"/>
    <n v="951"/>
    <n v="907"/>
    <n v="231"/>
    <m/>
    <n v="37"/>
    <n v="4618"/>
    <n v="444"/>
    <n v="62"/>
    <n v="33"/>
    <n v="677"/>
    <n v="36"/>
    <n v="8481"/>
    <n v="21"/>
    <n v="6874"/>
    <n v="7502"/>
    <n v="33"/>
    <m/>
    <n v="148"/>
    <n v="474"/>
    <n v="14"/>
    <n v="29"/>
    <n v="1"/>
    <n v="3"/>
    <m/>
    <n v="407"/>
    <n v="299"/>
    <n v="1"/>
    <n v="42"/>
    <n v="12712"/>
    <n v="176"/>
    <n v="84"/>
    <n v="15"/>
    <n v="4"/>
    <m/>
    <n v="1139"/>
    <n v="2714"/>
    <n v="152"/>
    <n v="8907"/>
    <n v="1497"/>
    <m/>
    <n v="15"/>
    <n v="867"/>
    <m/>
    <n v="831"/>
    <n v="68"/>
    <n v="282"/>
    <n v="191"/>
    <n v="161"/>
    <n v="655"/>
    <n v="966"/>
    <n v="767"/>
    <n v="2837"/>
    <n v="738"/>
    <n v="839"/>
    <n v="28"/>
    <n v="544"/>
    <n v="350"/>
    <n v="1183"/>
    <n v="525"/>
    <n v="2559"/>
    <n v="3"/>
    <n v="14409"/>
    <n v="2053"/>
    <n v="11118"/>
    <n v="1169"/>
    <n v="13"/>
    <n v="56"/>
    <n v="112"/>
    <n v="14013"/>
    <m/>
    <n v="150"/>
    <n v="89"/>
    <n v="45"/>
    <n v="2098"/>
    <n v="1865"/>
    <m/>
    <n v="20"/>
    <n v="99"/>
    <n v="200"/>
    <n v="255"/>
    <n v="456"/>
    <n v="724"/>
    <n v="823"/>
    <n v="1382"/>
    <n v="4"/>
    <m/>
    <m/>
    <n v="2"/>
    <n v="2142"/>
    <n v="107"/>
    <n v="15"/>
    <n v="4"/>
    <n v="91"/>
    <n v="5"/>
    <n v="1596"/>
    <n v="1"/>
    <n v="1047"/>
    <n v="2913"/>
    <n v="3"/>
    <m/>
    <n v="289"/>
    <n v="83"/>
    <n v="252"/>
    <n v="492"/>
    <n v="80"/>
    <m/>
    <n v="1"/>
    <n v="33"/>
    <n v="44"/>
    <n v="53"/>
    <n v="1684"/>
    <n v="951"/>
    <m/>
    <m/>
    <m/>
    <n v="1"/>
    <m/>
    <n v="1015"/>
    <n v="2522"/>
    <n v="8"/>
    <n v="379"/>
    <n v="39"/>
    <m/>
    <n v="448"/>
    <n v="536"/>
    <n v="77"/>
    <n v="13"/>
    <n v="206"/>
    <n v="7"/>
    <n v="331"/>
    <n v="980"/>
    <n v="263"/>
    <n v="216"/>
    <n v="64"/>
    <n v="190"/>
    <n v="132"/>
    <n v="338"/>
    <n v="48"/>
    <n v="61"/>
    <n v="4"/>
    <n v="2"/>
    <n v="45"/>
    <n v="1"/>
    <n v="1"/>
    <n v="3963"/>
    <n v="1420"/>
    <n v="2164"/>
    <n v="374"/>
    <n v="5"/>
    <m/>
    <n v="3902"/>
    <n v="49"/>
    <n v="10"/>
    <n v="2"/>
    <m/>
    <m/>
    <n v="12"/>
  </r>
  <r>
    <n v="106190240"/>
    <x v="68"/>
    <x v="68"/>
    <s v="General Acute Care Hospital"/>
    <x v="17"/>
    <s v="3700 South St"/>
    <s v="Lakewood"/>
    <s v="90712"/>
    <x v="4"/>
    <m/>
    <s v="Emergency - Basic"/>
    <x v="0"/>
    <x v="0"/>
    <s v="150-199"/>
    <s v="District 33"/>
    <s v="District 63"/>
    <s v="Cerritos/Hawaiian Gardens"/>
    <s v="Urban"/>
    <n v="17856"/>
    <n v="15399"/>
    <n v="1"/>
    <n v="1577"/>
    <n v="2350"/>
    <n v="6400"/>
    <n v="5610"/>
    <n v="4929"/>
    <n v="4349"/>
    <n v="3758"/>
    <n v="2403"/>
    <n v="1652"/>
    <n v="228"/>
    <m/>
    <n v="24"/>
    <n v="2288"/>
    <n v="8503"/>
    <n v="43"/>
    <n v="380"/>
    <n v="9040"/>
    <n v="690"/>
    <n v="12288"/>
    <m/>
    <n v="14166"/>
    <n v="18342"/>
    <n v="748"/>
    <m/>
    <n v="756"/>
    <n v="1738"/>
    <n v="6"/>
    <n v="105"/>
    <n v="156"/>
    <n v="18"/>
    <m/>
    <m/>
    <n v="118"/>
    <m/>
    <m/>
    <n v="30134"/>
    <n v="223"/>
    <n v="1"/>
    <m/>
    <n v="1"/>
    <m/>
    <n v="17090"/>
    <n v="6731"/>
    <n v="303"/>
    <n v="6556"/>
    <n v="2575"/>
    <n v="1"/>
    <n v="3"/>
    <n v="2352"/>
    <n v="3"/>
    <n v="1996"/>
    <n v="162"/>
    <n v="528"/>
    <n v="688"/>
    <n v="374"/>
    <n v="1615"/>
    <n v="2452"/>
    <n v="1326"/>
    <n v="6041"/>
    <n v="1380"/>
    <n v="2325"/>
    <n v="84"/>
    <n v="1259"/>
    <n v="687"/>
    <n v="3544"/>
    <n v="1155"/>
    <n v="5272"/>
    <n v="10"/>
    <n v="33256"/>
    <n v="123"/>
    <n v="30763"/>
    <n v="2357"/>
    <m/>
    <n v="13"/>
    <n v="5"/>
    <n v="31456"/>
    <n v="1"/>
    <n v="1322"/>
    <n v="208"/>
    <n v="264"/>
    <n v="3150"/>
    <n v="3361"/>
    <m/>
    <n v="34"/>
    <n v="282"/>
    <n v="481"/>
    <n v="699"/>
    <n v="1116"/>
    <n v="1429"/>
    <n v="1310"/>
    <n v="1160"/>
    <m/>
    <m/>
    <m/>
    <n v="2"/>
    <n v="618"/>
    <n v="1141"/>
    <n v="13"/>
    <n v="87"/>
    <n v="1713"/>
    <n v="132"/>
    <n v="2805"/>
    <m/>
    <n v="2471"/>
    <n v="3879"/>
    <n v="160"/>
    <n v="1"/>
    <n v="264"/>
    <n v="290"/>
    <n v="405"/>
    <n v="940"/>
    <n v="159"/>
    <m/>
    <n v="1"/>
    <n v="25"/>
    <n v="27"/>
    <n v="53"/>
    <n v="3291"/>
    <n v="1056"/>
    <m/>
    <m/>
    <m/>
    <m/>
    <m/>
    <n v="1855"/>
    <n v="3172"/>
    <n v="74"/>
    <n v="1298"/>
    <n v="111"/>
    <n v="1"/>
    <n v="1155"/>
    <n v="926"/>
    <n v="89"/>
    <n v="7"/>
    <n v="495"/>
    <n v="2"/>
    <n v="442"/>
    <n v="1554"/>
    <n v="530"/>
    <n v="100"/>
    <n v="129"/>
    <n v="170"/>
    <n v="195"/>
    <n v="440"/>
    <n v="123"/>
    <n v="126"/>
    <m/>
    <n v="2"/>
    <n v="24"/>
    <n v="2"/>
    <m/>
    <n v="6511"/>
    <n v="56"/>
    <n v="5770"/>
    <n v="679"/>
    <m/>
    <n v="6"/>
    <n v="6287"/>
    <n v="172"/>
    <n v="31"/>
    <n v="19"/>
    <m/>
    <n v="2"/>
    <n v="14"/>
  </r>
  <r>
    <n v="106190243"/>
    <x v="69"/>
    <x v="69"/>
    <s v="General Acute Care Hospital"/>
    <x v="17"/>
    <s v="11500 Brookshire Ave"/>
    <s v="Downey"/>
    <s v="90241"/>
    <x v="1"/>
    <m/>
    <s v="Emergency - Basic"/>
    <x v="0"/>
    <x v="0"/>
    <s v="150-199"/>
    <s v="District 32"/>
    <s v="District 58"/>
    <s v="Downey Northeast"/>
    <s v="Urban"/>
    <n v="20516"/>
    <n v="15977"/>
    <n v="10"/>
    <n v="3024"/>
    <n v="3696"/>
    <n v="7070"/>
    <n v="5640"/>
    <n v="4668"/>
    <n v="4416"/>
    <n v="3479"/>
    <n v="2282"/>
    <n v="1636"/>
    <n v="592"/>
    <m/>
    <n v="417"/>
    <n v="749"/>
    <n v="1285"/>
    <n v="331"/>
    <m/>
    <n v="17601"/>
    <n v="5400"/>
    <n v="10720"/>
    <m/>
    <n v="27224"/>
    <n v="4718"/>
    <n v="4561"/>
    <m/>
    <n v="1037"/>
    <n v="525"/>
    <n v="194"/>
    <n v="27"/>
    <n v="9"/>
    <n v="5"/>
    <n v="3"/>
    <n v="224"/>
    <n v="212"/>
    <n v="1"/>
    <n v="9"/>
    <n v="34121"/>
    <n v="136"/>
    <m/>
    <m/>
    <m/>
    <m/>
    <n v="20056"/>
    <n v="5904"/>
    <n v="584"/>
    <n v="7194"/>
    <n v="2763"/>
    <n v="2"/>
    <n v="25"/>
    <n v="2477"/>
    <n v="7"/>
    <n v="2007"/>
    <n v="114"/>
    <n v="940"/>
    <n v="462"/>
    <n v="360"/>
    <n v="1029"/>
    <n v="2537"/>
    <n v="2506"/>
    <n v="6371"/>
    <n v="1012"/>
    <n v="2355"/>
    <n v="105"/>
    <n v="1478"/>
    <n v="1151"/>
    <n v="3171"/>
    <n v="1380"/>
    <n v="6989"/>
    <n v="27"/>
    <n v="36503"/>
    <n v="101"/>
    <n v="26390"/>
    <n v="10004"/>
    <n v="3"/>
    <n v="5"/>
    <n v="3"/>
    <n v="35723"/>
    <n v="4"/>
    <n v="562"/>
    <n v="149"/>
    <n v="62"/>
    <n v="3887"/>
    <n v="3800"/>
    <n v="2"/>
    <n v="45"/>
    <n v="360"/>
    <n v="597"/>
    <n v="796"/>
    <n v="1225"/>
    <n v="1580"/>
    <n v="1479"/>
    <n v="1606"/>
    <n v="1"/>
    <m/>
    <m/>
    <n v="93"/>
    <n v="239"/>
    <n v="263"/>
    <n v="49"/>
    <m/>
    <n v="3019"/>
    <n v="1693"/>
    <n v="2333"/>
    <m/>
    <n v="4487"/>
    <n v="1594"/>
    <n v="1608"/>
    <m/>
    <n v="282"/>
    <n v="219"/>
    <n v="288"/>
    <n v="1362"/>
    <n v="150"/>
    <n v="15"/>
    <n v="1"/>
    <n v="14"/>
    <n v="16"/>
    <n v="32"/>
    <n v="4479"/>
    <n v="829"/>
    <n v="2"/>
    <m/>
    <m/>
    <m/>
    <m/>
    <n v="2346"/>
    <n v="4062"/>
    <n v="37"/>
    <n v="1080"/>
    <n v="164"/>
    <m/>
    <n v="1376"/>
    <n v="1194"/>
    <n v="151"/>
    <n v="20"/>
    <n v="542"/>
    <n v="15"/>
    <n v="474"/>
    <n v="1988"/>
    <n v="411"/>
    <n v="81"/>
    <n v="109"/>
    <n v="197"/>
    <n v="276"/>
    <n v="412"/>
    <n v="98"/>
    <n v="271"/>
    <n v="1"/>
    <n v="9"/>
    <n v="59"/>
    <n v="5"/>
    <m/>
    <n v="7689"/>
    <n v="50"/>
    <n v="4494"/>
    <n v="3142"/>
    <n v="1"/>
    <n v="2"/>
    <n v="7537"/>
    <n v="131"/>
    <n v="17"/>
    <n v="3"/>
    <m/>
    <n v="1"/>
    <n v="22"/>
  </r>
  <r>
    <n v="106190256"/>
    <x v="70"/>
    <x v="70"/>
    <s v="General Acute Care Hospital"/>
    <x v="17"/>
    <s v="4060 Whittier Blvd"/>
    <s v="Los Angeles"/>
    <s v="90023"/>
    <x v="5"/>
    <m/>
    <s v="Emergency - Basic"/>
    <x v="0"/>
    <x v="0"/>
    <s v="100-149"/>
    <s v="District 24"/>
    <s v="District 51"/>
    <s v="City Terrace East/East Los Angeles"/>
    <s v="Urban"/>
    <n v="5465"/>
    <n v="5990"/>
    <m/>
    <n v="688"/>
    <n v="957"/>
    <n v="2405"/>
    <n v="2036"/>
    <n v="1829"/>
    <n v="1720"/>
    <n v="983"/>
    <n v="434"/>
    <n v="294"/>
    <n v="109"/>
    <m/>
    <n v="21"/>
    <n v="110"/>
    <n v="548"/>
    <n v="89"/>
    <n v="6"/>
    <n v="4353"/>
    <n v="21"/>
    <n v="6307"/>
    <m/>
    <n v="10185"/>
    <n v="1249"/>
    <n v="21"/>
    <m/>
    <n v="205"/>
    <n v="527"/>
    <m/>
    <n v="10"/>
    <n v="2"/>
    <m/>
    <m/>
    <n v="582"/>
    <n v="40"/>
    <m/>
    <n v="5"/>
    <n v="10052"/>
    <n v="32"/>
    <m/>
    <m/>
    <m/>
    <m/>
    <n v="7751"/>
    <n v="1182"/>
    <n v="626"/>
    <n v="716"/>
    <n v="1180"/>
    <m/>
    <n v="8"/>
    <n v="539"/>
    <n v="3"/>
    <n v="922"/>
    <n v="24"/>
    <n v="197"/>
    <n v="189"/>
    <n v="123"/>
    <n v="907"/>
    <n v="676"/>
    <n v="723"/>
    <n v="1927"/>
    <n v="1265"/>
    <n v="521"/>
    <n v="24"/>
    <n v="481"/>
    <n v="414"/>
    <n v="987"/>
    <n v="330"/>
    <n v="1194"/>
    <n v="1"/>
    <n v="11455"/>
    <n v="13"/>
    <n v="7086"/>
    <n v="4351"/>
    <m/>
    <n v="5"/>
    <n v="1"/>
    <n v="10730"/>
    <m/>
    <n v="604"/>
    <n v="40"/>
    <n v="80"/>
    <n v="609"/>
    <n v="802"/>
    <m/>
    <n v="33"/>
    <n v="73"/>
    <n v="131"/>
    <n v="174"/>
    <n v="309"/>
    <n v="276"/>
    <n v="189"/>
    <n v="202"/>
    <n v="9"/>
    <n v="15"/>
    <m/>
    <n v="4"/>
    <n v="14"/>
    <n v="100"/>
    <n v="13"/>
    <m/>
    <n v="573"/>
    <n v="1"/>
    <n v="706"/>
    <m/>
    <n v="1224"/>
    <n v="186"/>
    <n v="1"/>
    <m/>
    <n v="78"/>
    <n v="159"/>
    <n v="121"/>
    <n v="102"/>
    <n v="11"/>
    <m/>
    <m/>
    <n v="3"/>
    <m/>
    <n v="3"/>
    <n v="748"/>
    <n v="186"/>
    <m/>
    <m/>
    <m/>
    <m/>
    <m/>
    <n v="838"/>
    <n v="475"/>
    <n v="9"/>
    <n v="83"/>
    <n v="6"/>
    <m/>
    <n v="163"/>
    <n v="215"/>
    <n v="17"/>
    <n v="1"/>
    <n v="62"/>
    <n v="1"/>
    <n v="128"/>
    <n v="467"/>
    <n v="76"/>
    <n v="6"/>
    <n v="2"/>
    <n v="12"/>
    <n v="30"/>
    <n v="129"/>
    <n v="58"/>
    <n v="12"/>
    <n v="1"/>
    <m/>
    <n v="31"/>
    <m/>
    <m/>
    <n v="1411"/>
    <n v="3"/>
    <n v="633"/>
    <n v="775"/>
    <m/>
    <m/>
    <n v="1337"/>
    <n v="66"/>
    <n v="1"/>
    <n v="7"/>
    <m/>
    <m/>
    <n v="8"/>
  </r>
  <r>
    <n v="106190280"/>
    <x v="71"/>
    <x v="71"/>
    <s v="General Acute Care Hospital"/>
    <x v="17"/>
    <s v="16237 Ventura Blvd"/>
    <s v="Encino"/>
    <s v="91436"/>
    <x v="1"/>
    <m/>
    <s v="Emergency - Basic"/>
    <x v="0"/>
    <x v="0"/>
    <s v="100-149"/>
    <s v="District 27"/>
    <s v="District 45"/>
    <s v="Encino/Tarzana/Warner Center/Woodland Hills"/>
    <s v="Urban"/>
    <n v="3279"/>
    <n v="2994"/>
    <m/>
    <n v="206"/>
    <n v="346"/>
    <n v="1103"/>
    <n v="1229"/>
    <n v="1001"/>
    <n v="1067"/>
    <n v="666"/>
    <n v="327"/>
    <n v="313"/>
    <n v="15"/>
    <m/>
    <n v="106"/>
    <n v="222"/>
    <n v="697"/>
    <n v="75"/>
    <n v="17"/>
    <n v="1030"/>
    <n v="140"/>
    <n v="3986"/>
    <m/>
    <n v="1302"/>
    <n v="4776"/>
    <n v="195"/>
    <m/>
    <n v="161"/>
    <n v="238"/>
    <m/>
    <n v="6"/>
    <m/>
    <m/>
    <n v="3"/>
    <n v="12"/>
    <n v="37"/>
    <n v="1"/>
    <n v="62"/>
    <n v="5719"/>
    <n v="27"/>
    <m/>
    <n v="7"/>
    <m/>
    <m/>
    <n v="3251"/>
    <n v="1053"/>
    <n v="132"/>
    <n v="1374"/>
    <n v="463"/>
    <m/>
    <m/>
    <n v="327"/>
    <n v="1"/>
    <n v="327"/>
    <n v="6"/>
    <n v="114"/>
    <n v="50"/>
    <n v="57"/>
    <n v="293"/>
    <n v="369"/>
    <n v="241"/>
    <n v="1408"/>
    <n v="351"/>
    <n v="449"/>
    <n v="8"/>
    <n v="362"/>
    <n v="71"/>
    <n v="598"/>
    <n v="358"/>
    <n v="881"/>
    <n v="2"/>
    <n v="6273"/>
    <n v="44"/>
    <n v="6107"/>
    <n v="122"/>
    <m/>
    <m/>
    <m/>
    <n v="5555"/>
    <n v="7"/>
    <n v="546"/>
    <n v="144"/>
    <n v="21"/>
    <n v="801"/>
    <n v="728"/>
    <m/>
    <n v="3"/>
    <n v="59"/>
    <n v="95"/>
    <n v="103"/>
    <n v="166"/>
    <n v="304"/>
    <n v="362"/>
    <n v="437"/>
    <m/>
    <m/>
    <m/>
    <n v="1"/>
    <n v="45"/>
    <n v="124"/>
    <n v="7"/>
    <n v="8"/>
    <n v="195"/>
    <n v="15"/>
    <n v="1134"/>
    <m/>
    <n v="224"/>
    <n v="1295"/>
    <n v="10"/>
    <m/>
    <n v="68"/>
    <n v="99"/>
    <n v="54"/>
    <n v="172"/>
    <n v="17"/>
    <n v="2"/>
    <m/>
    <n v="26"/>
    <n v="63"/>
    <n v="109"/>
    <n v="544"/>
    <n v="374"/>
    <m/>
    <m/>
    <n v="1"/>
    <m/>
    <m/>
    <n v="324"/>
    <n v="1033"/>
    <n v="7"/>
    <n v="150"/>
    <n v="15"/>
    <m/>
    <n v="182"/>
    <n v="156"/>
    <n v="10"/>
    <n v="5"/>
    <n v="61"/>
    <m/>
    <n v="95"/>
    <n v="312"/>
    <n v="95"/>
    <n v="354"/>
    <n v="51"/>
    <n v="12"/>
    <n v="54"/>
    <n v="79"/>
    <n v="46"/>
    <n v="14"/>
    <m/>
    <n v="2"/>
    <n v="1"/>
    <m/>
    <m/>
    <n v="1529"/>
    <n v="47"/>
    <n v="1435"/>
    <n v="47"/>
    <m/>
    <m/>
    <n v="1382"/>
    <n v="123"/>
    <n v="23"/>
    <n v="1"/>
    <m/>
    <m/>
    <n v="9"/>
  </r>
  <r>
    <n v="106190298"/>
    <x v="72"/>
    <x v="72"/>
    <s v="General Acute Care Hospital"/>
    <x v="17"/>
    <s v="250 S Grand Ave"/>
    <s v="Glendora"/>
    <s v="91741"/>
    <x v="1"/>
    <m/>
    <s v="Emergency - Basic"/>
    <x v="0"/>
    <x v="0"/>
    <s v="100-149"/>
    <s v="District 25"/>
    <s v="District 48"/>
    <s v="Asuza/Charter Oak/Covina"/>
    <s v="Urban"/>
    <n v="15626"/>
    <n v="12674"/>
    <n v="1"/>
    <n v="2048"/>
    <n v="2431"/>
    <n v="4830"/>
    <n v="4373"/>
    <n v="3842"/>
    <n v="3908"/>
    <n v="3072"/>
    <n v="1882"/>
    <n v="1626"/>
    <n v="289"/>
    <m/>
    <n v="63"/>
    <n v="967"/>
    <n v="1178"/>
    <n v="11"/>
    <n v="23"/>
    <n v="1015"/>
    <n v="799"/>
    <n v="24245"/>
    <m/>
    <n v="15288"/>
    <n v="12865"/>
    <n v="148"/>
    <m/>
    <n v="474"/>
    <n v="769"/>
    <n v="49"/>
    <n v="18"/>
    <n v="1"/>
    <n v="8"/>
    <n v="8"/>
    <n v="291"/>
    <n v="290"/>
    <m/>
    <n v="3"/>
    <n v="26191"/>
    <n v="196"/>
    <m/>
    <m/>
    <n v="3"/>
    <m/>
    <n v="12694"/>
    <n v="5631"/>
    <n v="685"/>
    <n v="6868"/>
    <n v="2423"/>
    <m/>
    <n v="11"/>
    <n v="1699"/>
    <n v="5"/>
    <n v="1687"/>
    <n v="107"/>
    <n v="535"/>
    <n v="470"/>
    <n v="257"/>
    <n v="1559"/>
    <n v="1833"/>
    <n v="1655"/>
    <n v="4894"/>
    <n v="1219"/>
    <n v="2025"/>
    <n v="84"/>
    <n v="1082"/>
    <n v="593"/>
    <n v="2998"/>
    <n v="995"/>
    <n v="4593"/>
    <m/>
    <n v="28301"/>
    <n v="115"/>
    <n v="26679"/>
    <n v="1495"/>
    <n v="11"/>
    <n v="1"/>
    <n v="19"/>
    <n v="27422"/>
    <m/>
    <n v="503"/>
    <n v="170"/>
    <n v="187"/>
    <n v="2081"/>
    <n v="2117"/>
    <m/>
    <n v="15"/>
    <n v="191"/>
    <n v="279"/>
    <n v="365"/>
    <n v="663"/>
    <n v="925"/>
    <n v="845"/>
    <n v="915"/>
    <m/>
    <m/>
    <m/>
    <n v="7"/>
    <n v="216"/>
    <n v="160"/>
    <n v="3"/>
    <n v="4"/>
    <n v="135"/>
    <n v="126"/>
    <n v="3547"/>
    <m/>
    <n v="1697"/>
    <n v="2490"/>
    <n v="11"/>
    <m/>
    <n v="330"/>
    <n v="155"/>
    <n v="205"/>
    <n v="621"/>
    <n v="140"/>
    <m/>
    <n v="1"/>
    <n v="22"/>
    <n v="33"/>
    <n v="8"/>
    <n v="2001"/>
    <n v="682"/>
    <m/>
    <m/>
    <m/>
    <m/>
    <m/>
    <n v="1000"/>
    <n v="2326"/>
    <n v="21"/>
    <n v="779"/>
    <n v="72"/>
    <m/>
    <n v="536"/>
    <n v="802"/>
    <n v="69"/>
    <n v="3"/>
    <n v="270"/>
    <n v="4"/>
    <n v="333"/>
    <n v="938"/>
    <n v="292"/>
    <n v="41"/>
    <n v="63"/>
    <n v="108"/>
    <n v="102"/>
    <n v="451"/>
    <n v="78"/>
    <n v="92"/>
    <m/>
    <n v="2"/>
    <n v="13"/>
    <n v="1"/>
    <m/>
    <n v="4198"/>
    <n v="57"/>
    <n v="3763"/>
    <n v="377"/>
    <n v="1"/>
    <m/>
    <n v="4100"/>
    <n v="75"/>
    <n v="16"/>
    <n v="7"/>
    <m/>
    <m/>
    <n v="22"/>
  </r>
  <r>
    <n v="106190315"/>
    <x v="73"/>
    <x v="73"/>
    <s v="General Acute Care Hospital"/>
    <x v="17"/>
    <s v="525 N Garfield Ave"/>
    <s v="Monterey Park"/>
    <s v="91754"/>
    <x v="5"/>
    <m/>
    <s v="Emergency - Basic"/>
    <x v="0"/>
    <x v="0"/>
    <s v="200-299"/>
    <s v="District 22"/>
    <s v="District 49"/>
    <s v="Montebello North/Monterey Park/South San Gabriel"/>
    <s v="Urban"/>
    <n v="6991"/>
    <n v="6299"/>
    <n v="1"/>
    <n v="927"/>
    <n v="893"/>
    <n v="1867"/>
    <n v="1932"/>
    <n v="1771"/>
    <n v="2071"/>
    <n v="1738"/>
    <n v="969"/>
    <n v="918"/>
    <n v="205"/>
    <m/>
    <n v="79"/>
    <n v="6414"/>
    <n v="196"/>
    <n v="98"/>
    <n v="11"/>
    <n v="891"/>
    <n v="717"/>
    <n v="4885"/>
    <m/>
    <n v="5689"/>
    <n v="7455"/>
    <n v="147"/>
    <m/>
    <n v="183"/>
    <n v="494"/>
    <n v="21"/>
    <n v="63"/>
    <n v="25"/>
    <n v="2"/>
    <m/>
    <n v="133"/>
    <n v="121"/>
    <m/>
    <n v="5"/>
    <n v="12189"/>
    <n v="51"/>
    <m/>
    <n v="2"/>
    <m/>
    <n v="2"/>
    <n v="1184"/>
    <n v="2772"/>
    <n v="213"/>
    <n v="8139"/>
    <n v="983"/>
    <m/>
    <n v="35"/>
    <n v="909"/>
    <n v="2"/>
    <n v="817"/>
    <n v="41"/>
    <n v="214"/>
    <n v="217"/>
    <n v="103"/>
    <n v="282"/>
    <n v="1166"/>
    <n v="850"/>
    <n v="2270"/>
    <n v="527"/>
    <n v="656"/>
    <n v="38"/>
    <n v="571"/>
    <n v="488"/>
    <n v="1239"/>
    <n v="460"/>
    <n v="2398"/>
    <n v="8"/>
    <n v="13291"/>
    <n v="4237"/>
    <n v="7400"/>
    <n v="1654"/>
    <m/>
    <m/>
    <m/>
    <n v="13004"/>
    <n v="7"/>
    <n v="179"/>
    <n v="57"/>
    <n v="44"/>
    <n v="1997"/>
    <n v="2296"/>
    <m/>
    <n v="36"/>
    <n v="155"/>
    <n v="197"/>
    <n v="335"/>
    <n v="615"/>
    <n v="833"/>
    <n v="870"/>
    <n v="1218"/>
    <n v="28"/>
    <n v="6"/>
    <m/>
    <n v="11"/>
    <n v="2850"/>
    <n v="55"/>
    <n v="20"/>
    <n v="5"/>
    <n v="170"/>
    <n v="104"/>
    <n v="1078"/>
    <m/>
    <n v="1094"/>
    <n v="3163"/>
    <n v="36"/>
    <m/>
    <n v="157"/>
    <n v="152"/>
    <n v="349"/>
    <n v="900"/>
    <n v="78"/>
    <m/>
    <n v="1"/>
    <n v="12"/>
    <n v="164"/>
    <m/>
    <n v="2052"/>
    <n v="425"/>
    <n v="3"/>
    <m/>
    <m/>
    <m/>
    <m/>
    <n v="1282"/>
    <n v="2333"/>
    <n v="32"/>
    <n v="610"/>
    <n v="35"/>
    <n v="1"/>
    <n v="867"/>
    <n v="609"/>
    <n v="59"/>
    <n v="12"/>
    <n v="222"/>
    <n v="8"/>
    <n v="403"/>
    <n v="761"/>
    <n v="303"/>
    <n v="34"/>
    <n v="61"/>
    <n v="283"/>
    <n v="106"/>
    <n v="334"/>
    <n v="61"/>
    <n v="95"/>
    <n v="28"/>
    <m/>
    <n v="42"/>
    <n v="2"/>
    <n v="3"/>
    <n v="4293"/>
    <n v="1939"/>
    <n v="1975"/>
    <n v="379"/>
    <m/>
    <m/>
    <n v="4219"/>
    <n v="64"/>
    <n v="7"/>
    <m/>
    <n v="1"/>
    <n v="2"/>
    <n v="21"/>
  </r>
  <r>
    <n v="106190323"/>
    <x v="74"/>
    <x v="74"/>
    <s v="General Acute Care Hospital"/>
    <x v="17"/>
    <s v="1509 Wilson Ter"/>
    <s v="Glendale"/>
    <s v="91206"/>
    <x v="1"/>
    <m/>
    <s v="Emergency - Basic"/>
    <x v="0"/>
    <x v="0"/>
    <s v="500+"/>
    <s v="District 25"/>
    <s v="District 43"/>
    <s v="Atwater Village/Glendale Central/Glendale Southwest/Griffith Park"/>
    <s v="Urban"/>
    <n v="18467"/>
    <n v="15780"/>
    <n v="1"/>
    <n v="1536"/>
    <n v="2092"/>
    <n v="5155"/>
    <n v="5998"/>
    <n v="4570"/>
    <n v="4717"/>
    <n v="4555"/>
    <n v="2947"/>
    <n v="2444"/>
    <n v="234"/>
    <m/>
    <n v="40"/>
    <n v="1862"/>
    <n v="862"/>
    <n v="17"/>
    <n v="50"/>
    <n v="3980"/>
    <n v="1220"/>
    <n v="26201"/>
    <n v="16"/>
    <n v="9842"/>
    <n v="23843"/>
    <n v="540"/>
    <n v="23"/>
    <n v="689"/>
    <n v="1627"/>
    <n v="1"/>
    <n v="66"/>
    <n v="89"/>
    <n v="13"/>
    <n v="72"/>
    <n v="61"/>
    <n v="31"/>
    <n v="11"/>
    <n v="4"/>
    <n v="31261"/>
    <n v="321"/>
    <m/>
    <n v="2"/>
    <m/>
    <m/>
    <n v="15532"/>
    <n v="7341"/>
    <n v="1155"/>
    <n v="7758"/>
    <n v="2322"/>
    <n v="140"/>
    <n v="16"/>
    <n v="3139"/>
    <n v="13"/>
    <n v="2163"/>
    <n v="123"/>
    <n v="492"/>
    <n v="414"/>
    <n v="271"/>
    <n v="1427"/>
    <n v="2324"/>
    <n v="2493"/>
    <n v="5520"/>
    <n v="1657"/>
    <n v="2008"/>
    <n v="86"/>
    <n v="1282"/>
    <n v="775"/>
    <n v="3298"/>
    <n v="1079"/>
    <n v="5655"/>
    <n v="13"/>
    <n v="34248"/>
    <n v="4350"/>
    <n v="27715"/>
    <n v="2167"/>
    <n v="13"/>
    <n v="3"/>
    <n v="18"/>
    <n v="33111"/>
    <m/>
    <n v="462"/>
    <n v="208"/>
    <n v="449"/>
    <n v="5754"/>
    <n v="6009"/>
    <m/>
    <n v="83"/>
    <n v="615"/>
    <n v="852"/>
    <n v="975"/>
    <n v="1508"/>
    <n v="2142"/>
    <n v="2326"/>
    <n v="3240"/>
    <n v="22"/>
    <m/>
    <m/>
    <n v="9"/>
    <n v="818"/>
    <n v="356"/>
    <n v="2"/>
    <n v="24"/>
    <n v="1139"/>
    <n v="365"/>
    <n v="9049"/>
    <n v="1"/>
    <n v="2588"/>
    <n v="9016"/>
    <n v="157"/>
    <n v="2"/>
    <n v="355"/>
    <n v="345"/>
    <n v="461"/>
    <n v="1849"/>
    <n v="274"/>
    <n v="33"/>
    <n v="6"/>
    <n v="90"/>
    <n v="300"/>
    <n v="57"/>
    <n v="6088"/>
    <n v="1905"/>
    <m/>
    <m/>
    <m/>
    <m/>
    <m/>
    <n v="2974"/>
    <n v="6851"/>
    <n v="161"/>
    <n v="1448"/>
    <n v="328"/>
    <n v="1"/>
    <n v="2090"/>
    <n v="1201"/>
    <n v="111"/>
    <n v="20"/>
    <n v="392"/>
    <n v="5"/>
    <n v="655"/>
    <n v="2587"/>
    <n v="834"/>
    <n v="1459"/>
    <n v="259"/>
    <n v="346"/>
    <n v="305"/>
    <n v="907"/>
    <n v="210"/>
    <n v="255"/>
    <n v="22"/>
    <n v="35"/>
    <n v="63"/>
    <n v="7"/>
    <m/>
    <n v="11763"/>
    <n v="2650"/>
    <n v="8167"/>
    <n v="930"/>
    <n v="13"/>
    <n v="3"/>
    <n v="11262"/>
    <n v="359"/>
    <n v="60"/>
    <n v="69"/>
    <m/>
    <n v="13"/>
    <n v="39"/>
  </r>
  <r>
    <n v="106190352"/>
    <x v="75"/>
    <x v="75"/>
    <s v="General Acute Care Hospital"/>
    <x v="17"/>
    <s v="1701 Santa Anita Ave"/>
    <s v="South El Monte"/>
    <s v="91733"/>
    <x v="4"/>
    <m/>
    <s v="Emergency - Basic"/>
    <x v="0"/>
    <x v="0"/>
    <s v="100-149"/>
    <s v="District 22"/>
    <s v="District 57"/>
    <s v="Bassett/Industry West/La Puente"/>
    <s v="Urban"/>
    <n v="8328"/>
    <n v="8930"/>
    <m/>
    <n v="1712"/>
    <n v="1968"/>
    <n v="3253"/>
    <n v="3115"/>
    <n v="2629"/>
    <n v="2160"/>
    <n v="1318"/>
    <n v="497"/>
    <n v="347"/>
    <n v="259"/>
    <m/>
    <n v="163"/>
    <n v="1057"/>
    <n v="357"/>
    <n v="64"/>
    <n v="22"/>
    <n v="182"/>
    <n v="1874"/>
    <n v="13537"/>
    <n v="2"/>
    <n v="13998"/>
    <n v="2253"/>
    <n v="1001"/>
    <n v="6"/>
    <n v="358"/>
    <n v="509"/>
    <n v="8"/>
    <n v="28"/>
    <m/>
    <n v="1"/>
    <m/>
    <n v="293"/>
    <n v="206"/>
    <m/>
    <m/>
    <n v="15846"/>
    <n v="9"/>
    <m/>
    <m/>
    <m/>
    <m/>
    <n v="3536"/>
    <n v="1077"/>
    <n v="168"/>
    <n v="10746"/>
    <n v="1731"/>
    <m/>
    <n v="12"/>
    <n v="706"/>
    <n v="1"/>
    <n v="773"/>
    <n v="32"/>
    <n v="416"/>
    <n v="168"/>
    <n v="185"/>
    <n v="1071"/>
    <n v="682"/>
    <n v="1813"/>
    <n v="3015"/>
    <n v="1433"/>
    <n v="935"/>
    <n v="8"/>
    <n v="545"/>
    <n v="314"/>
    <n v="1787"/>
    <n v="600"/>
    <n v="2761"/>
    <n v="1"/>
    <n v="17258"/>
    <n v="395"/>
    <n v="11904"/>
    <n v="4940"/>
    <n v="9"/>
    <n v="10"/>
    <n v="3"/>
    <n v="17058"/>
    <m/>
    <n v="109"/>
    <n v="85"/>
    <n v="3"/>
    <n v="971"/>
    <n v="1216"/>
    <m/>
    <n v="45"/>
    <n v="105"/>
    <n v="191"/>
    <n v="278"/>
    <n v="386"/>
    <n v="427"/>
    <n v="320"/>
    <n v="400"/>
    <n v="13"/>
    <n v="22"/>
    <m/>
    <n v="14"/>
    <n v="429"/>
    <n v="62"/>
    <n v="5"/>
    <n v="2"/>
    <n v="10"/>
    <n v="195"/>
    <n v="1470"/>
    <m/>
    <n v="1382"/>
    <n v="620"/>
    <n v="184"/>
    <n v="1"/>
    <n v="218"/>
    <n v="153"/>
    <n v="184"/>
    <n v="112"/>
    <n v="27"/>
    <m/>
    <n v="2"/>
    <n v="6"/>
    <n v="3"/>
    <m/>
    <n v="1254"/>
    <n v="220"/>
    <n v="8"/>
    <m/>
    <m/>
    <m/>
    <m/>
    <n v="1129"/>
    <n v="868"/>
    <n v="29"/>
    <n v="144"/>
    <n v="17"/>
    <m/>
    <n v="328"/>
    <n v="305"/>
    <n v="28"/>
    <n v="8"/>
    <n v="140"/>
    <n v="1"/>
    <n v="122"/>
    <n v="651"/>
    <n v="74"/>
    <n v="25"/>
    <n v="14"/>
    <n v="18"/>
    <n v="61"/>
    <n v="244"/>
    <n v="41"/>
    <n v="85"/>
    <n v="4"/>
    <n v="2"/>
    <n v="36"/>
    <m/>
    <m/>
    <n v="2187"/>
    <n v="257"/>
    <n v="1242"/>
    <n v="687"/>
    <m/>
    <n v="1"/>
    <n v="2096"/>
    <n v="85"/>
    <n v="5"/>
    <m/>
    <m/>
    <n v="1"/>
    <n v="9"/>
  </r>
  <r>
    <n v="106190380"/>
    <x v="76"/>
    <x v="76"/>
    <s v="General Acute Care Hospital"/>
    <x v="17"/>
    <s v="6245 De Longpre Ave"/>
    <s v="Hollywood"/>
    <s v="90028"/>
    <x v="4"/>
    <m/>
    <m/>
    <x v="0"/>
    <x v="0"/>
    <s v="100-149"/>
    <s v="District 26"/>
    <s v="District 50"/>
    <s v="Hollywood South Central/Inner Sunset"/>
    <s v="Urban"/>
    <m/>
    <m/>
    <m/>
    <m/>
    <m/>
    <m/>
    <m/>
    <m/>
    <m/>
    <m/>
    <m/>
    <m/>
    <m/>
    <m/>
    <m/>
    <m/>
    <m/>
    <m/>
    <m/>
    <m/>
    <m/>
    <m/>
    <m/>
    <m/>
    <m/>
    <m/>
    <m/>
    <m/>
    <m/>
    <m/>
    <m/>
    <m/>
    <m/>
    <m/>
    <m/>
    <m/>
    <m/>
    <m/>
    <m/>
    <m/>
    <m/>
    <m/>
    <m/>
    <m/>
    <m/>
    <m/>
    <m/>
    <m/>
    <m/>
    <m/>
    <m/>
    <m/>
    <m/>
    <m/>
    <m/>
    <m/>
    <m/>
    <m/>
    <m/>
    <m/>
    <m/>
    <m/>
    <m/>
    <m/>
    <m/>
    <m/>
    <m/>
    <m/>
    <m/>
    <m/>
    <m/>
    <m/>
    <m/>
    <m/>
    <m/>
    <m/>
    <m/>
    <m/>
    <m/>
    <m/>
    <m/>
    <m/>
    <m/>
    <n v="1"/>
    <n v="2"/>
    <m/>
    <m/>
    <m/>
    <m/>
    <m/>
    <m/>
    <n v="2"/>
    <m/>
    <n v="1"/>
    <m/>
    <m/>
    <m/>
    <m/>
    <m/>
    <m/>
    <m/>
    <m/>
    <n v="1"/>
    <n v="1"/>
    <n v="1"/>
    <m/>
    <n v="1"/>
    <n v="1"/>
    <n v="1"/>
    <m/>
    <m/>
    <m/>
    <m/>
    <m/>
    <m/>
    <m/>
    <m/>
    <m/>
    <m/>
    <m/>
    <n v="1"/>
    <n v="2"/>
    <m/>
    <m/>
    <m/>
    <m/>
    <m/>
    <m/>
    <n v="3"/>
    <m/>
    <m/>
    <m/>
    <m/>
    <m/>
    <m/>
    <m/>
    <m/>
    <m/>
    <m/>
    <m/>
    <n v="1"/>
    <m/>
    <n v="2"/>
    <m/>
    <m/>
    <m/>
    <m/>
    <m/>
    <m/>
    <m/>
    <m/>
    <m/>
    <m/>
    <m/>
    <n v="3"/>
    <m/>
    <n v="3"/>
    <m/>
    <m/>
    <m/>
    <n v="3"/>
    <m/>
    <m/>
    <m/>
    <m/>
    <m/>
    <n v="0"/>
  </r>
  <r>
    <n v="106190382"/>
    <x v="77"/>
    <x v="77"/>
    <s v="General Acute Care Hospital"/>
    <x v="17"/>
    <s v="1300 N Vermont Ave"/>
    <s v="Los Angeles"/>
    <s v="90027"/>
    <x v="5"/>
    <m/>
    <s v="Emergency - Basic"/>
    <x v="0"/>
    <x v="0"/>
    <s v="300-499"/>
    <s v="District 24"/>
    <s v="District 43"/>
    <s v="Hollywood South Central/Inner Sunset"/>
    <s v="Urban"/>
    <n v="11495"/>
    <n v="12057"/>
    <n v="10"/>
    <n v="52"/>
    <n v="763"/>
    <n v="5041"/>
    <n v="4936"/>
    <n v="3924"/>
    <n v="3912"/>
    <n v="2842"/>
    <n v="1212"/>
    <n v="872"/>
    <n v="8"/>
    <m/>
    <n v="4"/>
    <n v="1510"/>
    <n v="2960"/>
    <n v="93"/>
    <n v="48"/>
    <n v="14572"/>
    <n v="712"/>
    <n v="3663"/>
    <m/>
    <n v="11291"/>
    <n v="11926"/>
    <n v="345"/>
    <m/>
    <n v="283"/>
    <n v="1244"/>
    <m/>
    <n v="81"/>
    <n v="10"/>
    <n v="2"/>
    <m/>
    <m/>
    <n v="400"/>
    <n v="2"/>
    <n v="12"/>
    <n v="21337"/>
    <n v="166"/>
    <m/>
    <n v="8"/>
    <n v="17"/>
    <m/>
    <n v="4766"/>
    <n v="2961"/>
    <n v="256"/>
    <n v="12579"/>
    <n v="2934"/>
    <n v="66"/>
    <n v="2"/>
    <n v="1570"/>
    <n v="2"/>
    <n v="1222"/>
    <n v="69"/>
    <n v="271"/>
    <n v="308"/>
    <n v="206"/>
    <n v="635"/>
    <n v="1490"/>
    <n v="1065"/>
    <n v="4479"/>
    <n v="1956"/>
    <n v="1827"/>
    <n v="78"/>
    <n v="976"/>
    <n v="988"/>
    <n v="1633"/>
    <n v="933"/>
    <n v="3852"/>
    <m/>
    <n v="23562"/>
    <n v="3"/>
    <n v="21963"/>
    <n v="1592"/>
    <n v="2"/>
    <n v="2"/>
    <n v="169"/>
    <n v="21215"/>
    <m/>
    <n v="1766"/>
    <n v="363"/>
    <n v="49"/>
    <n v="3618"/>
    <n v="4204"/>
    <n v="1"/>
    <n v="42"/>
    <n v="424"/>
    <n v="614"/>
    <n v="766"/>
    <n v="1235"/>
    <n v="1708"/>
    <n v="1353"/>
    <n v="1678"/>
    <n v="3"/>
    <m/>
    <m/>
    <n v="8"/>
    <n v="1792"/>
    <n v="953"/>
    <n v="25"/>
    <n v="28"/>
    <n v="3848"/>
    <n v="1"/>
    <n v="1168"/>
    <m/>
    <n v="2806"/>
    <n v="4997"/>
    <n v="5"/>
    <n v="15"/>
    <n v="170"/>
    <n v="511"/>
    <n v="449"/>
    <n v="559"/>
    <n v="132"/>
    <n v="41"/>
    <n v="1"/>
    <n v="3"/>
    <n v="165"/>
    <m/>
    <n v="4468"/>
    <n v="1319"/>
    <n v="5"/>
    <m/>
    <m/>
    <m/>
    <m/>
    <n v="3445"/>
    <n v="3527"/>
    <n v="13"/>
    <n v="701"/>
    <n v="136"/>
    <n v="1"/>
    <n v="1279"/>
    <n v="1167"/>
    <n v="80"/>
    <n v="14"/>
    <n v="408"/>
    <n v="9"/>
    <n v="472"/>
    <n v="2050"/>
    <n v="680"/>
    <n v="87"/>
    <n v="164"/>
    <n v="316"/>
    <n v="191"/>
    <n v="433"/>
    <n v="147"/>
    <n v="190"/>
    <n v="3"/>
    <n v="14"/>
    <n v="108"/>
    <n v="7"/>
    <n v="4"/>
    <n v="7823"/>
    <n v="1567"/>
    <n v="4436"/>
    <n v="1813"/>
    <n v="1"/>
    <n v="6"/>
    <n v="7531"/>
    <n v="207"/>
    <n v="41"/>
    <n v="15"/>
    <m/>
    <n v="29"/>
    <n v="20"/>
  </r>
  <r>
    <n v="106190385"/>
    <x v="78"/>
    <x v="78"/>
    <s v="General Acute Care Hospital"/>
    <x v="17"/>
    <s v="15031 Rinaldi St"/>
    <s v="Mission Hills"/>
    <s v="91345"/>
    <x v="1"/>
    <s v="Level II"/>
    <s v="Emergency - Basic"/>
    <x v="0"/>
    <x v="0"/>
    <s v="300-499"/>
    <s v="District 18"/>
    <s v="District 39"/>
    <s v="Granada Hills/Mission Hills/Porter Ranch"/>
    <s v="Urban"/>
    <n v="34430"/>
    <n v="26103"/>
    <n v="4"/>
    <n v="6942"/>
    <n v="6867"/>
    <n v="11593"/>
    <n v="9544"/>
    <n v="7386"/>
    <n v="6770"/>
    <n v="4996"/>
    <n v="2975"/>
    <n v="2149"/>
    <n v="1315"/>
    <m/>
    <n v="59"/>
    <n v="1076"/>
    <n v="1712"/>
    <n v="2204"/>
    <n v="122"/>
    <n v="32136"/>
    <n v="513"/>
    <n v="22472"/>
    <n v="243"/>
    <n v="46817"/>
    <n v="12898"/>
    <n v="563"/>
    <n v="259"/>
    <n v="764"/>
    <n v="494"/>
    <n v="72"/>
    <n v="115"/>
    <n v="21"/>
    <n v="3"/>
    <m/>
    <n v="71"/>
    <n v="173"/>
    <n v="1"/>
    <n v="17"/>
    <n v="58565"/>
    <n v="207"/>
    <n v="2"/>
    <m/>
    <n v="32"/>
    <m/>
    <n v="36379"/>
    <n v="7437"/>
    <n v="1011"/>
    <n v="10105"/>
    <n v="5603"/>
    <n v="2"/>
    <n v="108"/>
    <n v="3134"/>
    <n v="10"/>
    <n v="3411"/>
    <n v="141"/>
    <n v="1750"/>
    <n v="631"/>
    <n v="637"/>
    <n v="1097"/>
    <n v="4440"/>
    <n v="4541"/>
    <n v="11374"/>
    <n v="1441"/>
    <n v="3538"/>
    <n v="116"/>
    <n v="2559"/>
    <n v="2363"/>
    <n v="6286"/>
    <n v="2331"/>
    <n v="10613"/>
    <n v="16"/>
    <n v="60537"/>
    <n v="702"/>
    <n v="43933"/>
    <n v="15784"/>
    <n v="103"/>
    <n v="15"/>
    <n v="2"/>
    <n v="60096"/>
    <n v="4"/>
    <n v="104"/>
    <n v="194"/>
    <n v="137"/>
    <n v="5176"/>
    <n v="5672"/>
    <m/>
    <n v="91"/>
    <n v="669"/>
    <n v="797"/>
    <n v="1019"/>
    <n v="1773"/>
    <n v="2164"/>
    <n v="2035"/>
    <n v="2266"/>
    <n v="34"/>
    <m/>
    <m/>
    <n v="7"/>
    <n v="455"/>
    <n v="457"/>
    <n v="475"/>
    <n v="54"/>
    <n v="4748"/>
    <n v="141"/>
    <n v="4495"/>
    <n v="16"/>
    <n v="6085"/>
    <n v="4600"/>
    <n v="145"/>
    <n v="18"/>
    <n v="339"/>
    <n v="220"/>
    <n v="480"/>
    <n v="2658"/>
    <n v="335"/>
    <m/>
    <n v="10"/>
    <n v="35"/>
    <n v="100"/>
    <n v="26"/>
    <n v="5165"/>
    <n v="1477"/>
    <n v="2"/>
    <m/>
    <m/>
    <n v="1"/>
    <m/>
    <n v="2930"/>
    <n v="5306"/>
    <n v="109"/>
    <n v="2221"/>
    <n v="280"/>
    <n v="2"/>
    <n v="1896"/>
    <n v="1357"/>
    <n v="102"/>
    <n v="14"/>
    <n v="488"/>
    <n v="15"/>
    <n v="773"/>
    <n v="2625"/>
    <n v="1579"/>
    <n v="111"/>
    <n v="166"/>
    <n v="388"/>
    <n v="246"/>
    <n v="536"/>
    <n v="164"/>
    <n v="168"/>
    <n v="34"/>
    <n v="18"/>
    <n v="162"/>
    <n v="4"/>
    <n v="2"/>
    <n v="10848"/>
    <n v="502"/>
    <n v="7022"/>
    <n v="3291"/>
    <n v="28"/>
    <n v="5"/>
    <n v="10592"/>
    <n v="223"/>
    <n v="27"/>
    <n v="6"/>
    <m/>
    <m/>
    <n v="30"/>
  </r>
  <r>
    <n v="106190392"/>
    <x v="79"/>
    <x v="79"/>
    <s v="General Acute Care Hospital"/>
    <x v="17"/>
    <s v="1225 Wilshire Blvd"/>
    <s v="Los Angeles"/>
    <s v="90017"/>
    <x v="1"/>
    <m/>
    <s v="Emergency - Basic"/>
    <x v="0"/>
    <x v="0"/>
    <s v="300-499"/>
    <s v="District 24"/>
    <s v="District 53"/>
    <s v="Boyle Heights Northwest/Chinatown/Downtown Northwest/Little Tokyo/Westlake"/>
    <s v="Urban"/>
    <n v="13702"/>
    <n v="15487"/>
    <n v="5"/>
    <n v="410"/>
    <n v="1091"/>
    <n v="6346"/>
    <n v="5902"/>
    <n v="4555"/>
    <n v="4497"/>
    <n v="3242"/>
    <n v="1764"/>
    <n v="1259"/>
    <n v="128"/>
    <m/>
    <n v="14"/>
    <n v="2491"/>
    <n v="6494"/>
    <n v="9"/>
    <n v="19"/>
    <n v="498"/>
    <n v="84"/>
    <n v="19585"/>
    <m/>
    <n v="14689"/>
    <n v="14428"/>
    <n v="77"/>
    <m/>
    <n v="651"/>
    <n v="581"/>
    <m/>
    <n v="153"/>
    <m/>
    <n v="1"/>
    <m/>
    <n v="89"/>
    <n v="562"/>
    <m/>
    <m/>
    <n v="27147"/>
    <n v="10"/>
    <m/>
    <m/>
    <m/>
    <m/>
    <n v="16711"/>
    <n v="5012"/>
    <n v="596"/>
    <n v="3810"/>
    <n v="3065"/>
    <m/>
    <n v="19"/>
    <n v="2130"/>
    <n v="3"/>
    <n v="1784"/>
    <n v="129"/>
    <n v="387"/>
    <n v="418"/>
    <n v="314"/>
    <n v="809"/>
    <n v="2193"/>
    <n v="1139"/>
    <n v="4764"/>
    <n v="2337"/>
    <n v="2014"/>
    <n v="109"/>
    <n v="1397"/>
    <n v="898"/>
    <n v="2234"/>
    <n v="1122"/>
    <n v="4994"/>
    <m/>
    <n v="29194"/>
    <n v="1059"/>
    <n v="19463"/>
    <n v="8555"/>
    <n v="4"/>
    <n v="113"/>
    <n v="40"/>
    <n v="25314"/>
    <n v="12"/>
    <n v="3231"/>
    <n v="593"/>
    <n v="4"/>
    <n v="3913"/>
    <n v="4497"/>
    <m/>
    <n v="56"/>
    <n v="595"/>
    <n v="769"/>
    <n v="879"/>
    <n v="1335"/>
    <n v="1599"/>
    <n v="1441"/>
    <n v="1712"/>
    <n v="24"/>
    <m/>
    <m/>
    <n v="2"/>
    <n v="1790"/>
    <n v="1439"/>
    <n v="8"/>
    <n v="13"/>
    <n v="137"/>
    <n v="35"/>
    <n v="4986"/>
    <m/>
    <n v="3983"/>
    <n v="4403"/>
    <n v="24"/>
    <m/>
    <n v="217"/>
    <n v="408"/>
    <n v="782"/>
    <n v="795"/>
    <n v="49"/>
    <n v="26"/>
    <n v="2"/>
    <n v="14"/>
    <n v="344"/>
    <n v="60"/>
    <n v="4446"/>
    <n v="1257"/>
    <n v="1"/>
    <n v="9"/>
    <m/>
    <m/>
    <m/>
    <n v="3256"/>
    <n v="2828"/>
    <n v="52"/>
    <n v="2080"/>
    <n v="193"/>
    <n v="1"/>
    <n v="1731"/>
    <n v="876"/>
    <n v="103"/>
    <n v="16"/>
    <n v="457"/>
    <n v="12"/>
    <n v="383"/>
    <n v="2229"/>
    <n v="674"/>
    <n v="125"/>
    <n v="146"/>
    <n v="249"/>
    <n v="271"/>
    <n v="451"/>
    <n v="123"/>
    <n v="175"/>
    <n v="23"/>
    <n v="5"/>
    <n v="353"/>
    <n v="6"/>
    <n v="2"/>
    <n v="8410"/>
    <n v="1181"/>
    <n v="4174"/>
    <n v="2965"/>
    <n v="3"/>
    <n v="87"/>
    <n v="7657"/>
    <n v="671"/>
    <n v="78"/>
    <m/>
    <n v="1"/>
    <n v="3"/>
    <n v="12"/>
  </r>
  <r>
    <n v="106190400"/>
    <x v="80"/>
    <x v="80"/>
    <s v="General Acute Care Hospital"/>
    <x v="17"/>
    <s v="100 W California Blvd"/>
    <s v="Pasadena"/>
    <s v="91105"/>
    <x v="1"/>
    <s v="Level II"/>
    <s v="Emergency - Basic"/>
    <x v="0"/>
    <x v="1"/>
    <s v="500+"/>
    <s v="District 25"/>
    <s v="District 41"/>
    <s v="Pasadena South/San Marino/South Pasadena"/>
    <s v="Urban"/>
    <n v="21942"/>
    <n v="19200"/>
    <n v="3"/>
    <n v="2766"/>
    <n v="3069"/>
    <n v="7209"/>
    <n v="7738"/>
    <n v="5430"/>
    <n v="5367"/>
    <n v="4155"/>
    <n v="2648"/>
    <n v="2135"/>
    <n v="628"/>
    <m/>
    <n v="103"/>
    <n v="3177"/>
    <n v="5837"/>
    <n v="336"/>
    <n v="60"/>
    <n v="14411"/>
    <n v="200"/>
    <n v="17019"/>
    <n v="2"/>
    <n v="16005"/>
    <n v="24264"/>
    <n v="859"/>
    <n v="17"/>
    <n v="979"/>
    <n v="1085"/>
    <n v="7"/>
    <n v="125"/>
    <n v="65"/>
    <n v="22"/>
    <n v="374"/>
    <n v="209"/>
    <n v="286"/>
    <n v="31"/>
    <n v="16"/>
    <n v="37694"/>
    <n v="233"/>
    <m/>
    <n v="19"/>
    <m/>
    <m/>
    <n v="2821"/>
    <n v="7219"/>
    <n v="13092"/>
    <n v="14158"/>
    <n v="3855"/>
    <m/>
    <n v="40"/>
    <n v="2626"/>
    <n v="9"/>
    <n v="2667"/>
    <n v="201"/>
    <n v="608"/>
    <n v="675"/>
    <n v="474"/>
    <n v="1488"/>
    <n v="2723"/>
    <n v="2024"/>
    <n v="8331"/>
    <n v="2282"/>
    <n v="2394"/>
    <n v="135"/>
    <n v="1895"/>
    <n v="2340"/>
    <n v="3304"/>
    <n v="1189"/>
    <n v="5708"/>
    <n v="32"/>
    <n v="41145"/>
    <n v="807"/>
    <n v="36568"/>
    <n v="3692"/>
    <n v="73"/>
    <n v="5"/>
    <n v="12"/>
    <n v="38955"/>
    <n v="14"/>
    <n v="1522"/>
    <n v="368"/>
    <n v="274"/>
    <n v="8183"/>
    <n v="8425"/>
    <n v="1"/>
    <n v="290"/>
    <n v="1105"/>
    <n v="1652"/>
    <n v="1580"/>
    <n v="2307"/>
    <n v="2789"/>
    <n v="2949"/>
    <n v="3618"/>
    <n v="147"/>
    <n v="172"/>
    <m/>
    <n v="33"/>
    <n v="1786"/>
    <n v="2086"/>
    <n v="289"/>
    <n v="58"/>
    <n v="4430"/>
    <n v="122"/>
    <n v="7805"/>
    <m/>
    <n v="5383"/>
    <n v="10788"/>
    <n v="426"/>
    <n v="12"/>
    <n v="401"/>
    <n v="389"/>
    <n v="628"/>
    <n v="1876"/>
    <n v="326"/>
    <n v="72"/>
    <n v="10"/>
    <n v="81"/>
    <n v="271"/>
    <n v="3"/>
    <n v="10793"/>
    <n v="1754"/>
    <n v="5"/>
    <m/>
    <m/>
    <m/>
    <m/>
    <n v="3583"/>
    <n v="6957"/>
    <n v="408"/>
    <n v="5054"/>
    <n v="515"/>
    <n v="92"/>
    <n v="2421"/>
    <n v="2242"/>
    <n v="227"/>
    <n v="49"/>
    <n v="652"/>
    <n v="37"/>
    <n v="943"/>
    <n v="2777"/>
    <n v="2032"/>
    <n v="1189"/>
    <n v="446"/>
    <n v="537"/>
    <n v="521"/>
    <n v="1114"/>
    <n v="334"/>
    <n v="449"/>
    <n v="37"/>
    <n v="34"/>
    <n v="549"/>
    <n v="17"/>
    <n v="2"/>
    <n v="16609"/>
    <n v="776"/>
    <n v="13947"/>
    <n v="1837"/>
    <n v="49"/>
    <m/>
    <n v="15468"/>
    <n v="1009"/>
    <n v="127"/>
    <n v="3"/>
    <n v="2"/>
    <m/>
    <n v="50"/>
  </r>
  <r>
    <n v="106190413"/>
    <x v="81"/>
    <x v="81"/>
    <s v="General Acute Care Hospital"/>
    <x v="17"/>
    <s v="210 W San Bernardino Rd"/>
    <s v="Covina"/>
    <s v="91723"/>
    <x v="4"/>
    <m/>
    <s v="Emergency - Basic"/>
    <x v="0"/>
    <x v="0"/>
    <s v="150-199"/>
    <s v="District 22"/>
    <s v="District 48"/>
    <s v="Asuza/Charter Oak/Covina"/>
    <s v="Urban"/>
    <n v="14123"/>
    <n v="11588"/>
    <m/>
    <n v="1553"/>
    <n v="2029"/>
    <n v="4223"/>
    <n v="3976"/>
    <n v="3560"/>
    <n v="3762"/>
    <n v="2964"/>
    <n v="1886"/>
    <n v="1568"/>
    <n v="190"/>
    <m/>
    <n v="19"/>
    <n v="1560"/>
    <n v="1247"/>
    <n v="15"/>
    <n v="25"/>
    <n v="1862"/>
    <n v="217"/>
    <n v="20766"/>
    <m/>
    <n v="16186"/>
    <n v="9465"/>
    <n v="60"/>
    <m/>
    <n v="426"/>
    <n v="801"/>
    <n v="21"/>
    <n v="91"/>
    <n v="5"/>
    <n v="5"/>
    <n v="12"/>
    <n v="116"/>
    <n v="428"/>
    <m/>
    <n v="4"/>
    <n v="23676"/>
    <n v="122"/>
    <n v="3"/>
    <m/>
    <n v="1"/>
    <m/>
    <n v="12516"/>
    <n v="5642"/>
    <n v="701"/>
    <n v="4872"/>
    <n v="1980"/>
    <m/>
    <n v="7"/>
    <n v="1751"/>
    <n v="2"/>
    <n v="1457"/>
    <n v="117"/>
    <n v="488"/>
    <n v="469"/>
    <n v="243"/>
    <n v="1399"/>
    <n v="1553"/>
    <n v="1531"/>
    <n v="4043"/>
    <n v="1483"/>
    <n v="1810"/>
    <n v="59"/>
    <n v="1116"/>
    <n v="427"/>
    <n v="2721"/>
    <n v="1007"/>
    <n v="4025"/>
    <n v="3"/>
    <n v="25711"/>
    <n v="421"/>
    <n v="23229"/>
    <n v="2048"/>
    <n v="13"/>
    <m/>
    <n v="13"/>
    <n v="24897"/>
    <m/>
    <n v="518"/>
    <n v="130"/>
    <n v="153"/>
    <n v="2826"/>
    <n v="3330"/>
    <m/>
    <n v="46"/>
    <n v="443"/>
    <n v="530"/>
    <n v="617"/>
    <n v="918"/>
    <n v="1202"/>
    <n v="1044"/>
    <n v="1356"/>
    <m/>
    <m/>
    <m/>
    <n v="10"/>
    <n v="563"/>
    <n v="311"/>
    <n v="2"/>
    <n v="10"/>
    <n v="331"/>
    <n v="44"/>
    <n v="4885"/>
    <m/>
    <n v="3145"/>
    <n v="2996"/>
    <n v="15"/>
    <m/>
    <n v="334"/>
    <n v="227"/>
    <n v="309"/>
    <n v="969"/>
    <n v="148"/>
    <n v="3"/>
    <n v="13"/>
    <n v="44"/>
    <n v="22"/>
    <n v="22"/>
    <n v="3203"/>
    <n v="862"/>
    <m/>
    <m/>
    <m/>
    <m/>
    <m/>
    <n v="1952"/>
    <n v="3227"/>
    <n v="31"/>
    <n v="776"/>
    <n v="170"/>
    <m/>
    <n v="1174"/>
    <n v="774"/>
    <n v="107"/>
    <n v="4"/>
    <n v="350"/>
    <n v="1"/>
    <n v="363"/>
    <n v="1109"/>
    <n v="367"/>
    <n v="861"/>
    <n v="72"/>
    <n v="133"/>
    <n v="103"/>
    <n v="470"/>
    <n v="106"/>
    <n v="135"/>
    <m/>
    <n v="10"/>
    <n v="14"/>
    <n v="3"/>
    <m/>
    <n v="6156"/>
    <n v="222"/>
    <n v="5145"/>
    <n v="787"/>
    <n v="1"/>
    <n v="1"/>
    <n v="5653"/>
    <n v="452"/>
    <n v="20"/>
    <n v="31"/>
    <m/>
    <m/>
    <n v="20"/>
  </r>
  <r>
    <n v="106190422"/>
    <x v="82"/>
    <x v="82"/>
    <s v="General Acute Care Hospital"/>
    <x v="17"/>
    <s v="3330 Lomita Blvd"/>
    <s v="Torrance"/>
    <s v="90505"/>
    <x v="1"/>
    <m/>
    <s v="Emergency - Basic"/>
    <x v="0"/>
    <x v="0"/>
    <s v="500+"/>
    <s v="District 26"/>
    <s v="District 66"/>
    <s v="Harbor Gateway South/Lomita/Torrance East Central"/>
    <s v="Urban"/>
    <n v="29045"/>
    <n v="21057"/>
    <n v="6"/>
    <n v="3510"/>
    <n v="3788"/>
    <n v="7557"/>
    <n v="7176"/>
    <n v="6318"/>
    <n v="6656"/>
    <n v="5676"/>
    <n v="4462"/>
    <n v="4238"/>
    <n v="726"/>
    <n v="1"/>
    <n v="94"/>
    <n v="5128"/>
    <n v="6484"/>
    <n v="718"/>
    <n v="478"/>
    <n v="17810"/>
    <n v="871"/>
    <n v="18287"/>
    <n v="238"/>
    <n v="18032"/>
    <n v="30535"/>
    <n v="1492"/>
    <n v="49"/>
    <n v="544"/>
    <n v="248"/>
    <n v="98"/>
    <n v="58"/>
    <n v="20"/>
    <n v="4"/>
    <n v="192"/>
    <n v="190"/>
    <n v="562"/>
    <n v="6"/>
    <n v="43"/>
    <n v="47831"/>
    <n v="312"/>
    <m/>
    <m/>
    <m/>
    <m/>
    <n v="14807"/>
    <n v="11759"/>
    <n v="682"/>
    <n v="19939"/>
    <n v="2921"/>
    <m/>
    <n v="42"/>
    <n v="4041"/>
    <n v="3"/>
    <n v="2557"/>
    <n v="139"/>
    <n v="771"/>
    <n v="577"/>
    <n v="535"/>
    <n v="711"/>
    <n v="3368"/>
    <n v="1646"/>
    <n v="8822"/>
    <n v="1408"/>
    <n v="3837"/>
    <n v="117"/>
    <n v="2105"/>
    <n v="1232"/>
    <n v="4420"/>
    <n v="1775"/>
    <n v="11984"/>
    <n v="18"/>
    <n v="50108"/>
    <n v="782"/>
    <n v="45978"/>
    <n v="3327"/>
    <n v="2"/>
    <n v="19"/>
    <n v="16"/>
    <n v="49333"/>
    <m/>
    <n v="292"/>
    <n v="422"/>
    <n v="45"/>
    <n v="7867"/>
    <n v="7435"/>
    <m/>
    <n v="185"/>
    <n v="527"/>
    <n v="841"/>
    <n v="1150"/>
    <n v="1987"/>
    <n v="2743"/>
    <n v="3304"/>
    <n v="4336"/>
    <n v="111"/>
    <n v="118"/>
    <m/>
    <n v="35"/>
    <n v="2197"/>
    <n v="1678"/>
    <n v="125"/>
    <n v="142"/>
    <n v="3516"/>
    <n v="268"/>
    <n v="7335"/>
    <n v="6"/>
    <n v="3430"/>
    <n v="11433"/>
    <n v="433"/>
    <n v="6"/>
    <n v="228"/>
    <n v="233"/>
    <n v="588"/>
    <n v="3137"/>
    <n v="362"/>
    <m/>
    <m/>
    <n v="46"/>
    <n v="43"/>
    <n v="134"/>
    <n v="8706"/>
    <n v="1815"/>
    <n v="6"/>
    <m/>
    <n v="4"/>
    <m/>
    <m/>
    <n v="1545"/>
    <n v="9254"/>
    <n v="122"/>
    <n v="4102"/>
    <n v="278"/>
    <n v="1"/>
    <n v="3189"/>
    <n v="2610"/>
    <n v="195"/>
    <n v="34"/>
    <n v="717"/>
    <n v="18"/>
    <n v="1063"/>
    <n v="2429"/>
    <n v="1322"/>
    <n v="213"/>
    <n v="367"/>
    <n v="522"/>
    <n v="477"/>
    <n v="1091"/>
    <n v="340"/>
    <n v="499"/>
    <n v="48"/>
    <n v="19"/>
    <n v="126"/>
    <n v="12"/>
    <n v="11"/>
    <n v="15302"/>
    <n v="513"/>
    <n v="13689"/>
    <n v="1093"/>
    <n v="2"/>
    <n v="5"/>
    <n v="15094"/>
    <n v="79"/>
    <n v="126"/>
    <n v="2"/>
    <m/>
    <n v="1"/>
    <n v="29"/>
  </r>
  <r>
    <n v="106190429"/>
    <x v="83"/>
    <x v="83"/>
    <s v="General Acute Care Hospital"/>
    <x v="17"/>
    <s v="4867 W Sunset Blvd"/>
    <s v="Los Angeles"/>
    <s v="90027"/>
    <x v="1"/>
    <m/>
    <s v="Emergency - Basic"/>
    <x v="0"/>
    <x v="1"/>
    <s v="300-499"/>
    <s v="District 24"/>
    <s v="District 43"/>
    <s v="Hollywood South Central/Inner Sunset"/>
    <s v="Urban"/>
    <n v="24540"/>
    <n v="23928"/>
    <n v="12"/>
    <n v="2103"/>
    <n v="2386"/>
    <n v="8808"/>
    <n v="8526"/>
    <n v="6473"/>
    <n v="6459"/>
    <n v="5500"/>
    <n v="4284"/>
    <n v="3347"/>
    <n v="594"/>
    <m/>
    <n v="146"/>
    <n v="4488"/>
    <n v="6704"/>
    <n v="257"/>
    <n v="344"/>
    <n v="21664"/>
    <n v="3049"/>
    <n v="11828"/>
    <m/>
    <n v="22214"/>
    <n v="23830"/>
    <n v="2436"/>
    <m/>
    <n v="675"/>
    <n v="960"/>
    <n v="5"/>
    <n v="32"/>
    <n v="725"/>
    <n v="37"/>
    <n v="19"/>
    <n v="14"/>
    <n v="664"/>
    <n v="7"/>
    <n v="3"/>
    <n v="45146"/>
    <n v="189"/>
    <m/>
    <m/>
    <n v="3"/>
    <n v="1"/>
    <n v="12788"/>
    <n v="10386"/>
    <n v="141"/>
    <n v="20977"/>
    <n v="4188"/>
    <m/>
    <n v="63"/>
    <n v="3895"/>
    <n v="7"/>
    <n v="3433"/>
    <n v="288"/>
    <n v="706"/>
    <n v="871"/>
    <n v="581"/>
    <n v="1555"/>
    <n v="3118"/>
    <n v="2921"/>
    <n v="7557"/>
    <n v="2792"/>
    <n v="3087"/>
    <n v="191"/>
    <n v="2151"/>
    <n v="1066"/>
    <n v="3532"/>
    <n v="1829"/>
    <n v="8824"/>
    <n v="13"/>
    <n v="48480"/>
    <n v="974"/>
    <n v="40349"/>
    <n v="7018"/>
    <n v="87"/>
    <n v="52"/>
    <m/>
    <n v="43917"/>
    <n v="20"/>
    <n v="4164"/>
    <n v="378"/>
    <n v="1"/>
    <n v="3139"/>
    <n v="3873"/>
    <m/>
    <n v="125"/>
    <n v="390"/>
    <n v="543"/>
    <n v="549"/>
    <n v="1013"/>
    <n v="1459"/>
    <n v="1465"/>
    <n v="1305"/>
    <n v="71"/>
    <n v="92"/>
    <m/>
    <n v="19"/>
    <n v="992"/>
    <n v="746"/>
    <n v="31"/>
    <n v="39"/>
    <n v="3020"/>
    <n v="122"/>
    <n v="2043"/>
    <m/>
    <n v="3149"/>
    <n v="3795"/>
    <n v="68"/>
    <m/>
    <n v="121"/>
    <n v="123"/>
    <n v="332"/>
    <n v="2270"/>
    <n v="165"/>
    <n v="2"/>
    <m/>
    <n v="9"/>
    <n v="16"/>
    <n v="1"/>
    <n v="3613"/>
    <n v="358"/>
    <m/>
    <m/>
    <n v="2"/>
    <m/>
    <m/>
    <n v="635"/>
    <n v="3478"/>
    <n v="10"/>
    <n v="2782"/>
    <n v="107"/>
    <m/>
    <n v="1331"/>
    <n v="871"/>
    <n v="113"/>
    <n v="7"/>
    <n v="329"/>
    <n v="17"/>
    <n v="325"/>
    <n v="1746"/>
    <n v="534"/>
    <n v="251"/>
    <n v="217"/>
    <n v="295"/>
    <n v="266"/>
    <n v="336"/>
    <n v="76"/>
    <n v="174"/>
    <n v="13"/>
    <n v="13"/>
    <n v="86"/>
    <n v="12"/>
    <m/>
    <n v="7012"/>
    <n v="264"/>
    <n v="5276"/>
    <n v="1456"/>
    <n v="5"/>
    <n v="11"/>
    <n v="6889"/>
    <n v="102"/>
    <n v="21"/>
    <m/>
    <m/>
    <m/>
    <n v="57"/>
  </r>
  <r>
    <n v="106190431"/>
    <x v="84"/>
    <x v="84"/>
    <s v="General Acute Care Hospital"/>
    <x v="17"/>
    <s v="25825 Vermont Ave"/>
    <s v="Harbor City"/>
    <s v="90710"/>
    <x v="1"/>
    <m/>
    <s v="Emergency - Basic"/>
    <x v="0"/>
    <x v="0"/>
    <s v="200-299"/>
    <s v="District 35"/>
    <s v="District 66"/>
    <s v="Harbor Gateway South/Lomita/Torrance East Central"/>
    <s v="Urban"/>
    <n v="30720"/>
    <n v="24338"/>
    <n v="1"/>
    <n v="3615"/>
    <n v="3258"/>
    <n v="7726"/>
    <n v="7605"/>
    <n v="6879"/>
    <n v="7142"/>
    <n v="6732"/>
    <n v="5901"/>
    <n v="5436"/>
    <n v="765"/>
    <m/>
    <n v="105"/>
    <n v="4136"/>
    <n v="16885"/>
    <n v="254"/>
    <n v="758"/>
    <n v="19094"/>
    <n v="3133"/>
    <n v="10694"/>
    <m/>
    <n v="19309"/>
    <n v="33435"/>
    <n v="2315"/>
    <m/>
    <n v="970"/>
    <n v="1902"/>
    <n v="5"/>
    <n v="56"/>
    <n v="1457"/>
    <n v="95"/>
    <n v="2"/>
    <n v="19"/>
    <n v="605"/>
    <n v="15"/>
    <n v="14"/>
    <n v="49592"/>
    <n v="326"/>
    <n v="1"/>
    <m/>
    <m/>
    <m/>
    <n v="11078"/>
    <n v="14444"/>
    <n v="99"/>
    <n v="27249"/>
    <n v="2189"/>
    <m/>
    <n v="57"/>
    <n v="5632"/>
    <n v="5"/>
    <n v="3490"/>
    <n v="480"/>
    <n v="789"/>
    <n v="1295"/>
    <n v="601"/>
    <n v="975"/>
    <n v="3491"/>
    <n v="3148"/>
    <n v="8677"/>
    <n v="1935"/>
    <n v="3798"/>
    <n v="244"/>
    <n v="2344"/>
    <n v="1556"/>
    <n v="4186"/>
    <n v="1640"/>
    <n v="10702"/>
    <n v="14"/>
    <n v="55059"/>
    <n v="465"/>
    <n v="50374"/>
    <n v="4093"/>
    <n v="40"/>
    <n v="87"/>
    <m/>
    <n v="53620"/>
    <m/>
    <n v="1304"/>
    <n v="133"/>
    <n v="2"/>
    <n v="2376"/>
    <n v="2441"/>
    <m/>
    <n v="16"/>
    <n v="186"/>
    <n v="341"/>
    <n v="463"/>
    <n v="676"/>
    <n v="959"/>
    <n v="971"/>
    <n v="1201"/>
    <n v="2"/>
    <n v="2"/>
    <m/>
    <n v="13"/>
    <n v="473"/>
    <n v="1522"/>
    <n v="11"/>
    <n v="105"/>
    <n v="1392"/>
    <n v="74"/>
    <n v="1227"/>
    <m/>
    <n v="1461"/>
    <n v="3319"/>
    <n v="37"/>
    <m/>
    <n v="155"/>
    <n v="61"/>
    <n v="321"/>
    <n v="1646"/>
    <n v="179"/>
    <m/>
    <m/>
    <n v="5"/>
    <n v="11"/>
    <n v="1"/>
    <n v="2124"/>
    <n v="309"/>
    <m/>
    <n v="1"/>
    <n v="4"/>
    <m/>
    <m/>
    <n v="350"/>
    <n v="2593"/>
    <n v="6"/>
    <n v="1785"/>
    <n v="83"/>
    <m/>
    <n v="621"/>
    <n v="746"/>
    <n v="73"/>
    <n v="3"/>
    <n v="217"/>
    <n v="2"/>
    <n v="233"/>
    <n v="1673"/>
    <n v="306"/>
    <n v="48"/>
    <n v="115"/>
    <n v="203"/>
    <n v="88"/>
    <n v="283"/>
    <n v="62"/>
    <n v="79"/>
    <n v="1"/>
    <n v="8"/>
    <n v="54"/>
    <n v="2"/>
    <m/>
    <n v="4817"/>
    <n v="80"/>
    <n v="4238"/>
    <n v="489"/>
    <n v="3"/>
    <n v="7"/>
    <n v="4723"/>
    <n v="79"/>
    <n v="15"/>
    <m/>
    <m/>
    <m/>
    <n v="43"/>
  </r>
  <r>
    <n v="106190432"/>
    <x v="85"/>
    <x v="85"/>
    <s v="General Acute Care Hospital"/>
    <x v="17"/>
    <s v="13652 Cantara St"/>
    <s v="Panorama City"/>
    <s v="91402"/>
    <x v="1"/>
    <m/>
    <s v="Emergency - Basic"/>
    <x v="0"/>
    <x v="0"/>
    <s v="200-299"/>
    <s v="District 18"/>
    <s v="District 46"/>
    <s v="Northridge South/Reseda North"/>
    <s v="Urban"/>
    <n v="29600"/>
    <n v="25821"/>
    <n v="4"/>
    <n v="3250"/>
    <n v="3549"/>
    <n v="8002"/>
    <n v="7616"/>
    <n v="6560"/>
    <n v="7341"/>
    <n v="7258"/>
    <n v="6122"/>
    <n v="4949"/>
    <n v="778"/>
    <m/>
    <n v="135"/>
    <n v="4801"/>
    <n v="3655"/>
    <n v="192"/>
    <n v="473"/>
    <n v="28171"/>
    <n v="1388"/>
    <n v="16610"/>
    <m/>
    <n v="29025"/>
    <n v="25404"/>
    <n v="996"/>
    <m/>
    <n v="1113"/>
    <n v="2055"/>
    <m/>
    <n v="112"/>
    <n v="1312"/>
    <n v="169"/>
    <n v="12"/>
    <n v="6"/>
    <n v="641"/>
    <n v="5"/>
    <n v="3"/>
    <n v="49672"/>
    <n v="308"/>
    <m/>
    <m/>
    <n v="17"/>
    <m/>
    <n v="12400"/>
    <n v="14400"/>
    <n v="96"/>
    <n v="26329"/>
    <n v="2200"/>
    <m/>
    <n v="50"/>
    <n v="5819"/>
    <n v="11"/>
    <n v="3423"/>
    <n v="359"/>
    <n v="856"/>
    <n v="1025"/>
    <n v="634"/>
    <n v="880"/>
    <n v="3633"/>
    <n v="4249"/>
    <n v="7998"/>
    <n v="1991"/>
    <n v="3463"/>
    <n v="202"/>
    <n v="2350"/>
    <n v="1033"/>
    <n v="4850"/>
    <n v="1517"/>
    <n v="11069"/>
    <n v="13"/>
    <n v="55425"/>
    <n v="1028"/>
    <n v="46281"/>
    <n v="7941"/>
    <n v="130"/>
    <n v="45"/>
    <n v="1"/>
    <n v="54631"/>
    <m/>
    <n v="658"/>
    <n v="133"/>
    <n v="2"/>
    <n v="1708"/>
    <n v="1826"/>
    <m/>
    <n v="23"/>
    <n v="158"/>
    <n v="225"/>
    <n v="295"/>
    <n v="512"/>
    <n v="715"/>
    <n v="802"/>
    <n v="802"/>
    <n v="2"/>
    <m/>
    <m/>
    <n v="7"/>
    <n v="384"/>
    <n v="212"/>
    <n v="7"/>
    <n v="33"/>
    <n v="1465"/>
    <n v="26"/>
    <n v="1400"/>
    <m/>
    <n v="1524"/>
    <n v="1996"/>
    <n v="14"/>
    <m/>
    <n v="107"/>
    <n v="24"/>
    <n v="248"/>
    <n v="1121"/>
    <n v="120"/>
    <m/>
    <m/>
    <n v="6"/>
    <n v="2"/>
    <m/>
    <n v="1566"/>
    <n v="338"/>
    <m/>
    <m/>
    <n v="2"/>
    <m/>
    <m/>
    <n v="251"/>
    <n v="1957"/>
    <n v="6"/>
    <n v="1281"/>
    <n v="39"/>
    <m/>
    <n v="363"/>
    <n v="574"/>
    <n v="43"/>
    <m/>
    <n v="138"/>
    <n v="1"/>
    <n v="145"/>
    <n v="1335"/>
    <n v="339"/>
    <n v="24"/>
    <n v="68"/>
    <n v="98"/>
    <n v="58"/>
    <n v="212"/>
    <n v="32"/>
    <n v="49"/>
    <n v="2"/>
    <n v="2"/>
    <n v="49"/>
    <n v="2"/>
    <m/>
    <n v="3534"/>
    <n v="89"/>
    <n v="2827"/>
    <n v="610"/>
    <n v="6"/>
    <n v="2"/>
    <n v="3508"/>
    <n v="20"/>
    <n v="5"/>
    <m/>
    <m/>
    <n v="1"/>
    <n v="35"/>
  </r>
  <r>
    <n v="106190434"/>
    <x v="86"/>
    <x v="86"/>
    <s v="General Acute Care Hospital"/>
    <x v="17"/>
    <s v="6041 Cadillac Ave"/>
    <s v="Los Angeles"/>
    <s v="90034"/>
    <x v="1"/>
    <m/>
    <s v="Emergency - Basic"/>
    <x v="0"/>
    <x v="0"/>
    <s v="200-299"/>
    <s v="District 30"/>
    <s v="District 54"/>
    <s v="Hancock Park/Mid-City West/Park La Brea"/>
    <s v="Urban"/>
    <n v="35376"/>
    <n v="27204"/>
    <n v="4"/>
    <n v="3623"/>
    <n v="3902"/>
    <n v="11089"/>
    <n v="9388"/>
    <n v="7200"/>
    <n v="7977"/>
    <n v="7242"/>
    <n v="5889"/>
    <n v="5533"/>
    <n v="741"/>
    <m/>
    <n v="153"/>
    <n v="2126"/>
    <n v="28558"/>
    <n v="282"/>
    <n v="160"/>
    <n v="20018"/>
    <n v="1935"/>
    <n v="9352"/>
    <m/>
    <n v="19685"/>
    <n v="41617"/>
    <n v="1282"/>
    <m/>
    <n v="1316"/>
    <n v="1149"/>
    <n v="11"/>
    <n v="85"/>
    <n v="1122"/>
    <n v="68"/>
    <n v="30"/>
    <n v="25"/>
    <n v="594"/>
    <n v="28"/>
    <n v="4"/>
    <n v="57955"/>
    <n v="189"/>
    <m/>
    <m/>
    <n v="8"/>
    <m/>
    <n v="17152"/>
    <n v="15007"/>
    <n v="97"/>
    <n v="24260"/>
    <n v="6068"/>
    <m/>
    <n v="58"/>
    <n v="5388"/>
    <n v="10"/>
    <n v="3737"/>
    <n v="601"/>
    <n v="976"/>
    <n v="1270"/>
    <n v="744"/>
    <n v="1769"/>
    <n v="4172"/>
    <n v="3821"/>
    <n v="9632"/>
    <n v="2431"/>
    <n v="4037"/>
    <n v="192"/>
    <n v="2778"/>
    <n v="1538"/>
    <n v="5720"/>
    <n v="2099"/>
    <n v="11587"/>
    <n v="24"/>
    <n v="62584"/>
    <n v="303"/>
    <n v="56448"/>
    <n v="5628"/>
    <n v="142"/>
    <n v="63"/>
    <n v="4"/>
    <n v="59918"/>
    <n v="1"/>
    <n v="2365"/>
    <n v="295"/>
    <n v="1"/>
    <n v="2075"/>
    <n v="2026"/>
    <m/>
    <n v="27"/>
    <n v="181"/>
    <n v="289"/>
    <n v="363"/>
    <n v="531"/>
    <n v="823"/>
    <n v="883"/>
    <n v="1002"/>
    <m/>
    <n v="2"/>
    <m/>
    <n v="7"/>
    <n v="190"/>
    <n v="2069"/>
    <n v="9"/>
    <n v="9"/>
    <n v="1086"/>
    <n v="26"/>
    <n v="705"/>
    <m/>
    <n v="1127"/>
    <n v="2963"/>
    <n v="11"/>
    <m/>
    <n v="185"/>
    <n v="31"/>
    <n v="315"/>
    <n v="1706"/>
    <n v="137"/>
    <m/>
    <m/>
    <n v="4"/>
    <n v="6"/>
    <m/>
    <n v="1456"/>
    <n v="257"/>
    <m/>
    <n v="1"/>
    <n v="3"/>
    <m/>
    <m/>
    <n v="427"/>
    <n v="2293"/>
    <n v="6"/>
    <n v="1270"/>
    <n v="105"/>
    <m/>
    <n v="688"/>
    <n v="548"/>
    <n v="114"/>
    <n v="2"/>
    <n v="219"/>
    <m/>
    <n v="159"/>
    <n v="1437"/>
    <n v="219"/>
    <n v="33"/>
    <n v="86"/>
    <n v="114"/>
    <n v="92"/>
    <n v="231"/>
    <n v="17"/>
    <n v="65"/>
    <m/>
    <n v="2"/>
    <n v="74"/>
    <n v="1"/>
    <m/>
    <n v="4101"/>
    <n v="27"/>
    <n v="3521"/>
    <n v="545"/>
    <n v="2"/>
    <n v="6"/>
    <n v="4044"/>
    <n v="48"/>
    <n v="9"/>
    <m/>
    <m/>
    <m/>
    <n v="53"/>
  </r>
  <r>
    <n v="106190470"/>
    <x v="87"/>
    <x v="87"/>
    <s v="General Acute Care Hospital"/>
    <x v="17"/>
    <s v="4101 Torrance Blvd"/>
    <s v="Torrance"/>
    <s v="90503"/>
    <x v="1"/>
    <m/>
    <s v="Emergency - Basic"/>
    <x v="0"/>
    <x v="0"/>
    <s v="300-499"/>
    <s v="District 26"/>
    <s v="District 66"/>
    <s v="Redondo Beach Central and South/Torrance West Central"/>
    <s v="Urban"/>
    <n v="20935"/>
    <n v="16332"/>
    <n v="8"/>
    <n v="2963"/>
    <n v="2908"/>
    <n v="6296"/>
    <n v="6230"/>
    <n v="4976"/>
    <n v="4960"/>
    <n v="4004"/>
    <n v="2287"/>
    <n v="1938"/>
    <n v="713"/>
    <m/>
    <n v="45"/>
    <n v="2637"/>
    <n v="5935"/>
    <n v="604"/>
    <n v="313"/>
    <n v="9201"/>
    <n v="445"/>
    <n v="18075"/>
    <n v="20"/>
    <n v="16712"/>
    <n v="20121"/>
    <n v="423"/>
    <n v="19"/>
    <n v="976"/>
    <m/>
    <n v="108"/>
    <n v="94"/>
    <n v="37"/>
    <n v="4"/>
    <n v="3"/>
    <n v="92"/>
    <n v="508"/>
    <n v="4"/>
    <n v="35"/>
    <n v="35171"/>
    <n v="225"/>
    <m/>
    <m/>
    <n v="18"/>
    <m/>
    <n v="17297"/>
    <n v="6262"/>
    <n v="879"/>
    <n v="10947"/>
    <n v="1889"/>
    <n v="1"/>
    <n v="63"/>
    <n v="2472"/>
    <n v="10"/>
    <n v="2042"/>
    <n v="124"/>
    <n v="621"/>
    <n v="448"/>
    <n v="321"/>
    <n v="813"/>
    <n v="2658"/>
    <n v="2071"/>
    <n v="6594"/>
    <n v="1762"/>
    <n v="2644"/>
    <n v="101"/>
    <n v="1733"/>
    <n v="1232"/>
    <n v="3550"/>
    <n v="1228"/>
    <n v="6777"/>
    <n v="11"/>
    <n v="37275"/>
    <n v="839"/>
    <n v="31328"/>
    <n v="5033"/>
    <n v="42"/>
    <n v="33"/>
    <n v="1"/>
    <n v="36134"/>
    <n v="46"/>
    <n v="702"/>
    <n v="381"/>
    <n v="11"/>
    <n v="5921"/>
    <n v="5451"/>
    <m/>
    <n v="134"/>
    <n v="559"/>
    <n v="922"/>
    <n v="979"/>
    <n v="1608"/>
    <n v="2234"/>
    <n v="2054"/>
    <n v="2663"/>
    <n v="97"/>
    <n v="122"/>
    <m/>
    <n v="5"/>
    <n v="1210"/>
    <n v="1998"/>
    <n v="148"/>
    <n v="138"/>
    <n v="2002"/>
    <n v="109"/>
    <n v="5762"/>
    <m/>
    <n v="3465"/>
    <n v="7802"/>
    <n v="105"/>
    <m/>
    <n v="350"/>
    <n v="210"/>
    <n v="532"/>
    <n v="1810"/>
    <n v="331"/>
    <m/>
    <n v="16"/>
    <n v="45"/>
    <n v="118"/>
    <n v="14"/>
    <n v="6513"/>
    <n v="1425"/>
    <n v="8"/>
    <m/>
    <m/>
    <m/>
    <m/>
    <n v="2639"/>
    <n v="5934"/>
    <n v="107"/>
    <n v="2444"/>
    <n v="245"/>
    <n v="3"/>
    <n v="2366"/>
    <n v="1609"/>
    <n v="154"/>
    <n v="29"/>
    <n v="476"/>
    <n v="17"/>
    <n v="776"/>
    <n v="1947"/>
    <n v="976"/>
    <n v="186"/>
    <n v="293"/>
    <n v="326"/>
    <n v="442"/>
    <n v="843"/>
    <n v="223"/>
    <n v="312"/>
    <n v="50"/>
    <n v="9"/>
    <n v="328"/>
    <n v="9"/>
    <n v="1"/>
    <n v="11372"/>
    <n v="527"/>
    <n v="9122"/>
    <n v="1706"/>
    <n v="4"/>
    <n v="13"/>
    <n v="11010"/>
    <n v="258"/>
    <n v="93"/>
    <m/>
    <n v="10"/>
    <n v="1"/>
    <n v="29"/>
  </r>
  <r>
    <n v="106190500"/>
    <x v="88"/>
    <x v="88"/>
    <s v="General Acute Care Hospital"/>
    <x v="17"/>
    <s v="4650 Lincoln Blvd"/>
    <s v="Marina Del Rey"/>
    <s v="90292"/>
    <x v="1"/>
    <m/>
    <s v="Emergency - Basic"/>
    <x v="0"/>
    <x v="0"/>
    <s v="100-149"/>
    <s v="District 26"/>
    <s v="District 62"/>
    <s v="Baldwin Hills/Culver City South/Fox Hills/Ladera Heights/Marina del Rey/View Park/Windsor Hills"/>
    <s v="Urban"/>
    <n v="12938"/>
    <n v="13305"/>
    <n v="3"/>
    <n v="733"/>
    <n v="1362"/>
    <n v="5420"/>
    <n v="5229"/>
    <n v="3850"/>
    <n v="3750"/>
    <n v="2753"/>
    <n v="1649"/>
    <n v="1367"/>
    <n v="94"/>
    <n v="39"/>
    <n v="65"/>
    <n v="921"/>
    <n v="7459"/>
    <n v="262"/>
    <n v="103"/>
    <n v="2141"/>
    <n v="89"/>
    <n v="15196"/>
    <n v="10"/>
    <n v="5757"/>
    <n v="20344"/>
    <n v="145"/>
    <m/>
    <n v="978"/>
    <n v="915"/>
    <n v="3"/>
    <n v="30"/>
    <n v="70"/>
    <n v="2"/>
    <n v="167"/>
    <m/>
    <n v="611"/>
    <n v="5"/>
    <n v="1"/>
    <n v="23393"/>
    <n v="71"/>
    <m/>
    <m/>
    <m/>
    <m/>
    <n v="11211"/>
    <n v="4325"/>
    <n v="907"/>
    <n v="8098"/>
    <n v="1705"/>
    <m/>
    <n v="3"/>
    <n v="1821"/>
    <n v="5"/>
    <n v="1350"/>
    <n v="66"/>
    <n v="284"/>
    <n v="321"/>
    <n v="223"/>
    <n v="1584"/>
    <n v="1459"/>
    <n v="880"/>
    <n v="5646"/>
    <n v="2093"/>
    <n v="1727"/>
    <n v="55"/>
    <n v="1072"/>
    <n v="465"/>
    <n v="1893"/>
    <n v="1058"/>
    <n v="4229"/>
    <n v="12"/>
    <n v="26246"/>
    <n v="242"/>
    <n v="24963"/>
    <n v="1016"/>
    <n v="9"/>
    <n v="16"/>
    <m/>
    <n v="21999"/>
    <n v="145"/>
    <n v="2987"/>
    <n v="1113"/>
    <n v="2"/>
    <n v="1627"/>
    <n v="1680"/>
    <m/>
    <n v="14"/>
    <n v="189"/>
    <n v="256"/>
    <n v="278"/>
    <n v="451"/>
    <n v="574"/>
    <n v="579"/>
    <n v="964"/>
    <m/>
    <m/>
    <n v="2"/>
    <n v="6"/>
    <n v="152"/>
    <n v="882"/>
    <n v="47"/>
    <n v="14"/>
    <n v="212"/>
    <n v="19"/>
    <n v="1972"/>
    <n v="3"/>
    <n v="557"/>
    <n v="2724"/>
    <n v="26"/>
    <m/>
    <n v="285"/>
    <n v="179"/>
    <n v="140"/>
    <n v="498"/>
    <n v="52"/>
    <n v="39"/>
    <m/>
    <n v="14"/>
    <n v="147"/>
    <n v="17"/>
    <n v="1337"/>
    <n v="599"/>
    <m/>
    <m/>
    <m/>
    <m/>
    <m/>
    <n v="663"/>
    <n v="1887"/>
    <n v="35"/>
    <n v="653"/>
    <n v="69"/>
    <m/>
    <n v="365"/>
    <n v="449"/>
    <n v="34"/>
    <n v="4"/>
    <n v="184"/>
    <n v="2"/>
    <n v="207"/>
    <n v="933"/>
    <n v="313"/>
    <n v="102"/>
    <n v="100"/>
    <n v="57"/>
    <n v="127"/>
    <n v="267"/>
    <n v="103"/>
    <n v="47"/>
    <m/>
    <m/>
    <n v="11"/>
    <n v="1"/>
    <n v="1"/>
    <n v="3307"/>
    <n v="85"/>
    <n v="3019"/>
    <n v="196"/>
    <m/>
    <n v="7"/>
    <n v="2928"/>
    <n v="294"/>
    <n v="76"/>
    <m/>
    <n v="9"/>
    <m/>
    <n v="18"/>
  </r>
  <r>
    <n v="106190517"/>
    <x v="89"/>
    <x v="89"/>
    <s v="General Acute Care Hospital"/>
    <x v="17"/>
    <s v="18321 Clark St"/>
    <s v="Tarzana"/>
    <s v="91356"/>
    <x v="3"/>
    <m/>
    <s v="Emergency - Basic"/>
    <x v="0"/>
    <x v="0"/>
    <s v="200-299"/>
    <s v="District 27"/>
    <s v="District 45"/>
    <s v="Encino/Tarzana/Warner Center/Woodland Hills"/>
    <s v="Urban"/>
    <n v="15689"/>
    <n v="12878"/>
    <n v="6"/>
    <n v="3341"/>
    <n v="2519"/>
    <n v="4233"/>
    <n v="4575"/>
    <n v="3373"/>
    <n v="3236"/>
    <n v="2760"/>
    <n v="1885"/>
    <n v="1909"/>
    <n v="742"/>
    <m/>
    <n v="18"/>
    <n v="616"/>
    <n v="1439"/>
    <n v="713"/>
    <n v="41"/>
    <n v="4932"/>
    <n v="167"/>
    <n v="20635"/>
    <n v="12"/>
    <n v="8704"/>
    <n v="19658"/>
    <n v="197"/>
    <n v="14"/>
    <n v="270"/>
    <n v="254"/>
    <n v="2"/>
    <n v="27"/>
    <n v="8"/>
    <n v="4"/>
    <n v="10"/>
    <n v="41"/>
    <n v="263"/>
    <n v="3"/>
    <n v="61"/>
    <n v="27447"/>
    <n v="178"/>
    <m/>
    <m/>
    <n v="5"/>
    <m/>
    <n v="14266"/>
    <n v="5077"/>
    <n v="289"/>
    <n v="7527"/>
    <n v="1414"/>
    <m/>
    <n v="55"/>
    <n v="1722"/>
    <n v="2"/>
    <n v="1252"/>
    <n v="73"/>
    <n v="570"/>
    <n v="260"/>
    <n v="357"/>
    <n v="634"/>
    <n v="1672"/>
    <n v="1552"/>
    <n v="5205"/>
    <n v="1046"/>
    <n v="1597"/>
    <n v="39"/>
    <n v="1029"/>
    <n v="884"/>
    <n v="3410"/>
    <n v="1046"/>
    <n v="6166"/>
    <n v="2"/>
    <n v="28573"/>
    <n v="1782"/>
    <n v="24060"/>
    <n v="2689"/>
    <n v="26"/>
    <n v="16"/>
    <n v="4"/>
    <n v="28011"/>
    <n v="16"/>
    <n v="276"/>
    <n v="253"/>
    <n v="13"/>
    <n v="3126"/>
    <n v="2988"/>
    <m/>
    <n v="150"/>
    <n v="212"/>
    <n v="321"/>
    <n v="356"/>
    <n v="610"/>
    <n v="974"/>
    <n v="1148"/>
    <n v="2042"/>
    <n v="131"/>
    <n v="170"/>
    <m/>
    <n v="4"/>
    <n v="193"/>
    <n v="232"/>
    <n v="135"/>
    <n v="19"/>
    <n v="738"/>
    <n v="51"/>
    <n v="4742"/>
    <m/>
    <n v="1001"/>
    <n v="5051"/>
    <n v="62"/>
    <m/>
    <n v="139"/>
    <n v="132"/>
    <n v="259"/>
    <n v="1408"/>
    <n v="149"/>
    <n v="1"/>
    <m/>
    <n v="31"/>
    <n v="39"/>
    <n v="38"/>
    <n v="2920"/>
    <n v="987"/>
    <n v="11"/>
    <m/>
    <m/>
    <m/>
    <m/>
    <n v="1157"/>
    <n v="3636"/>
    <n v="25"/>
    <n v="1235"/>
    <n v="61"/>
    <m/>
    <n v="1114"/>
    <n v="940"/>
    <n v="75"/>
    <n v="19"/>
    <n v="293"/>
    <n v="8"/>
    <n v="439"/>
    <n v="1225"/>
    <n v="528"/>
    <n v="77"/>
    <n v="124"/>
    <n v="168"/>
    <n v="178"/>
    <n v="489"/>
    <n v="126"/>
    <n v="192"/>
    <n v="49"/>
    <n v="3"/>
    <n v="61"/>
    <n v="6"/>
    <m/>
    <n v="6114"/>
    <n v="833"/>
    <n v="4795"/>
    <n v="482"/>
    <n v="3"/>
    <n v="1"/>
    <n v="5985"/>
    <n v="98"/>
    <n v="31"/>
    <m/>
    <m/>
    <m/>
    <n v="15"/>
  </r>
  <r>
    <n v="106190521"/>
    <x v="90"/>
    <x v="90"/>
    <s v="General Acute Care Hospital"/>
    <x v="17"/>
    <s v="1145 W Redondo Beach Blvd"/>
    <s v="Gardena"/>
    <s v="90247"/>
    <x v="5"/>
    <m/>
    <s v="Emergency - Basic"/>
    <x v="0"/>
    <x v="0"/>
    <s v="150-199"/>
    <s v="District 35"/>
    <s v="District 66"/>
    <s v="Gardena Southeast/Harbor Gateway Central/Lawndale South/Moneta/Redondo Beach North/Torrance North"/>
    <s v="Urban"/>
    <n v="13881"/>
    <n v="11637"/>
    <n v="1"/>
    <n v="1395"/>
    <n v="1872"/>
    <n v="5456"/>
    <n v="5113"/>
    <n v="3658"/>
    <n v="3505"/>
    <n v="2678"/>
    <n v="989"/>
    <n v="673"/>
    <n v="180"/>
    <m/>
    <n v="40"/>
    <n v="625"/>
    <n v="12581"/>
    <n v="111"/>
    <n v="98"/>
    <n v="5431"/>
    <n v="271"/>
    <n v="6362"/>
    <m/>
    <n v="8824"/>
    <n v="16308"/>
    <n v="387"/>
    <m/>
    <n v="864"/>
    <n v="1498"/>
    <n v="2"/>
    <n v="62"/>
    <n v="13"/>
    <n v="1"/>
    <m/>
    <n v="586"/>
    <n v="42"/>
    <m/>
    <n v="4"/>
    <n v="22221"/>
    <n v="124"/>
    <n v="102"/>
    <m/>
    <m/>
    <m/>
    <n v="16142"/>
    <n v="3346"/>
    <n v="902"/>
    <n v="1972"/>
    <n v="3157"/>
    <m/>
    <n v="8"/>
    <n v="1318"/>
    <n v="3"/>
    <n v="1607"/>
    <n v="63"/>
    <n v="442"/>
    <n v="371"/>
    <n v="257"/>
    <n v="1370"/>
    <n v="1596"/>
    <n v="1015"/>
    <n v="4954"/>
    <n v="1976"/>
    <n v="1669"/>
    <n v="88"/>
    <n v="1165"/>
    <n v="942"/>
    <n v="2368"/>
    <n v="947"/>
    <n v="3354"/>
    <n v="6"/>
    <n v="25519"/>
    <n v="41"/>
    <n v="23394"/>
    <n v="2070"/>
    <n v="14"/>
    <m/>
    <m/>
    <n v="24627"/>
    <n v="6"/>
    <n v="218"/>
    <n v="205"/>
    <n v="463"/>
    <n v="2304"/>
    <n v="2430"/>
    <m/>
    <n v="28"/>
    <n v="256"/>
    <n v="404"/>
    <n v="520"/>
    <n v="993"/>
    <n v="1244"/>
    <n v="669"/>
    <n v="620"/>
    <m/>
    <m/>
    <m/>
    <n v="4"/>
    <n v="237"/>
    <n v="2404"/>
    <n v="3"/>
    <n v="10"/>
    <n v="930"/>
    <n v="39"/>
    <n v="1107"/>
    <m/>
    <n v="1329"/>
    <n v="3353"/>
    <n v="52"/>
    <m/>
    <n v="375"/>
    <n v="430"/>
    <n v="239"/>
    <n v="287"/>
    <n v="51"/>
    <m/>
    <n v="2"/>
    <n v="1"/>
    <n v="3"/>
    <n v="61"/>
    <n v="2580"/>
    <n v="703"/>
    <n v="2"/>
    <m/>
    <m/>
    <m/>
    <m/>
    <n v="2545"/>
    <n v="1876"/>
    <n v="44"/>
    <n v="225"/>
    <n v="44"/>
    <m/>
    <n v="771"/>
    <n v="654"/>
    <n v="63"/>
    <n v="7"/>
    <n v="301"/>
    <m/>
    <n v="273"/>
    <n v="1183"/>
    <n v="310"/>
    <n v="79"/>
    <n v="67"/>
    <n v="87"/>
    <n v="258"/>
    <n v="425"/>
    <n v="69"/>
    <n v="131"/>
    <m/>
    <n v="5"/>
    <n v="51"/>
    <m/>
    <m/>
    <n v="4734"/>
    <n v="25"/>
    <n v="4185"/>
    <n v="521"/>
    <n v="2"/>
    <n v="1"/>
    <n v="4624"/>
    <n v="57"/>
    <n v="16"/>
    <n v="37"/>
    <m/>
    <m/>
    <n v="10"/>
  </r>
  <r>
    <n v="106190522"/>
    <x v="91"/>
    <x v="91"/>
    <s v="General Acute Care Hospital"/>
    <x v="17"/>
    <s v="1420 S Central Ave"/>
    <s v="Glendale"/>
    <s v="91204"/>
    <x v="1"/>
    <m/>
    <s v="Emergency - Basic"/>
    <x v="0"/>
    <x v="0"/>
    <s v="300-499"/>
    <s v="District 25"/>
    <s v="District 43"/>
    <s v="Atwater Village/Glendale Central/Glendale Southwest/Griffith Park"/>
    <s v="Urban"/>
    <n v="11234"/>
    <n v="9987"/>
    <m/>
    <n v="1102"/>
    <n v="1338"/>
    <n v="3402"/>
    <n v="3749"/>
    <n v="2875"/>
    <n v="3052"/>
    <n v="2575"/>
    <n v="1464"/>
    <n v="1418"/>
    <n v="246"/>
    <m/>
    <m/>
    <n v="1006"/>
    <n v="11"/>
    <m/>
    <n v="1067"/>
    <n v="1"/>
    <n v="198"/>
    <n v="18938"/>
    <m/>
    <n v="9354"/>
    <n v="11721"/>
    <n v="146"/>
    <m/>
    <n v="220"/>
    <n v="561"/>
    <m/>
    <n v="35"/>
    <n v="61"/>
    <n v="1"/>
    <n v="151"/>
    <n v="41"/>
    <n v="17"/>
    <n v="6"/>
    <n v="2"/>
    <n v="20126"/>
    <m/>
    <m/>
    <m/>
    <m/>
    <m/>
    <n v="12102"/>
    <n v="4093"/>
    <n v="259"/>
    <n v="3373"/>
    <n v="1394"/>
    <m/>
    <n v="21"/>
    <n v="1861"/>
    <n v="3"/>
    <n v="1240"/>
    <n v="62"/>
    <n v="449"/>
    <n v="190"/>
    <n v="219"/>
    <n v="502"/>
    <n v="1357"/>
    <n v="1013"/>
    <n v="3674"/>
    <n v="1005"/>
    <n v="1736"/>
    <n v="44"/>
    <n v="898"/>
    <n v="638"/>
    <n v="1763"/>
    <n v="833"/>
    <n v="3710"/>
    <n v="3"/>
    <n v="21221"/>
    <n v="1566"/>
    <n v="16927"/>
    <n v="2638"/>
    <n v="1"/>
    <n v="89"/>
    <n v="148"/>
    <n v="20348"/>
    <n v="1"/>
    <n v="521"/>
    <n v="180"/>
    <n v="23"/>
    <n v="2211"/>
    <n v="2698"/>
    <m/>
    <n v="39"/>
    <n v="275"/>
    <n v="411"/>
    <n v="429"/>
    <n v="701"/>
    <n v="924"/>
    <n v="828"/>
    <n v="1258"/>
    <n v="44"/>
    <m/>
    <m/>
    <m/>
    <n v="242"/>
    <n v="3"/>
    <m/>
    <n v="447"/>
    <m/>
    <n v="56"/>
    <n v="4161"/>
    <m/>
    <n v="1465"/>
    <n v="3383"/>
    <n v="61"/>
    <m/>
    <n v="183"/>
    <n v="834"/>
    <n v="238"/>
    <n v="708"/>
    <n v="86"/>
    <n v="18"/>
    <n v="1"/>
    <n v="44"/>
    <n v="195"/>
    <n v="12"/>
    <n v="2589"/>
    <m/>
    <n v="1"/>
    <m/>
    <m/>
    <m/>
    <m/>
    <n v="1689"/>
    <n v="2590"/>
    <n v="13"/>
    <n v="538"/>
    <n v="79"/>
    <m/>
    <n v="945"/>
    <n v="572"/>
    <n v="38"/>
    <n v="4"/>
    <n v="177"/>
    <n v="3"/>
    <n v="291"/>
    <n v="1194"/>
    <n v="268"/>
    <n v="547"/>
    <n v="50"/>
    <n v="113"/>
    <n v="77"/>
    <n v="371"/>
    <n v="63"/>
    <n v="93"/>
    <n v="42"/>
    <n v="1"/>
    <n v="58"/>
    <n v="1"/>
    <n v="1"/>
    <n v="4909"/>
    <n v="768"/>
    <n v="3508"/>
    <n v="613"/>
    <n v="3"/>
    <n v="17"/>
    <n v="4629"/>
    <n v="215"/>
    <n v="36"/>
    <n v="16"/>
    <m/>
    <n v="13"/>
    <n v="16"/>
  </r>
  <r>
    <n v="106190524"/>
    <x v="92"/>
    <x v="92"/>
    <s v="General Acute Care Hospital"/>
    <x v="17"/>
    <s v="14850 Roscoe Blvd"/>
    <s v="Panorama City"/>
    <s v="91402"/>
    <x v="3"/>
    <m/>
    <s v="Emergency - Basic"/>
    <x v="0"/>
    <x v="0"/>
    <s v="100-149"/>
    <s v="District 18"/>
    <s v="District 46"/>
    <s v="Northridge South/Reseda North"/>
    <s v="Urban"/>
    <n v="3510"/>
    <n v="4288"/>
    <n v="1"/>
    <n v="207"/>
    <n v="555"/>
    <n v="1482"/>
    <n v="1348"/>
    <n v="1217"/>
    <n v="1265"/>
    <n v="998"/>
    <n v="435"/>
    <n v="273"/>
    <n v="19"/>
    <m/>
    <n v="25"/>
    <n v="141"/>
    <n v="686"/>
    <n v="58"/>
    <n v="362"/>
    <n v="62"/>
    <n v="280"/>
    <n v="6185"/>
    <m/>
    <n v="4610"/>
    <n v="3181"/>
    <n v="8"/>
    <m/>
    <n v="152"/>
    <n v="533"/>
    <m/>
    <n v="22"/>
    <n v="5"/>
    <m/>
    <m/>
    <n v="34"/>
    <m/>
    <m/>
    <n v="3"/>
    <n v="6829"/>
    <n v="3"/>
    <n v="218"/>
    <m/>
    <m/>
    <m/>
    <n v="4428"/>
    <n v="1345"/>
    <n v="162"/>
    <n v="549"/>
    <n v="1315"/>
    <m/>
    <n v="1"/>
    <n v="437"/>
    <n v="1"/>
    <n v="573"/>
    <n v="17"/>
    <n v="122"/>
    <n v="105"/>
    <n v="63"/>
    <n v="461"/>
    <n v="450"/>
    <n v="353"/>
    <n v="1538"/>
    <n v="768"/>
    <n v="498"/>
    <n v="22"/>
    <n v="331"/>
    <n v="87"/>
    <n v="675"/>
    <n v="299"/>
    <n v="995"/>
    <n v="3"/>
    <n v="7799"/>
    <n v="362"/>
    <n v="5157"/>
    <n v="2273"/>
    <n v="6"/>
    <n v="1"/>
    <n v="3"/>
    <n v="6999"/>
    <m/>
    <n v="677"/>
    <n v="64"/>
    <n v="56"/>
    <n v="2016"/>
    <n v="2916"/>
    <m/>
    <n v="46"/>
    <n v="685"/>
    <n v="720"/>
    <n v="703"/>
    <n v="898"/>
    <n v="800"/>
    <n v="517"/>
    <n v="563"/>
    <m/>
    <m/>
    <m/>
    <n v="12"/>
    <n v="181"/>
    <n v="818"/>
    <n v="44"/>
    <n v="194"/>
    <n v="63"/>
    <n v="12"/>
    <n v="3608"/>
    <m/>
    <n v="1975"/>
    <n v="2947"/>
    <n v="9"/>
    <n v="1"/>
    <n v="84"/>
    <n v="266"/>
    <n v="215"/>
    <n v="313"/>
    <n v="30"/>
    <n v="4"/>
    <m/>
    <n v="28"/>
    <n v="22"/>
    <n v="2"/>
    <n v="2901"/>
    <n v="1063"/>
    <m/>
    <m/>
    <m/>
    <n v="4"/>
    <m/>
    <n v="2339"/>
    <n v="1451"/>
    <n v="26"/>
    <n v="1005"/>
    <n v="109"/>
    <n v="2"/>
    <n v="251"/>
    <n v="321"/>
    <n v="37"/>
    <n v="2"/>
    <n v="141"/>
    <n v="2"/>
    <n v="171"/>
    <n v="1022"/>
    <n v="180"/>
    <n v="2194"/>
    <n v="71"/>
    <n v="50"/>
    <n v="90"/>
    <n v="283"/>
    <n v="49"/>
    <n v="65"/>
    <m/>
    <n v="1"/>
    <n v="2"/>
    <m/>
    <m/>
    <n v="4932"/>
    <n v="221"/>
    <n v="3894"/>
    <n v="817"/>
    <m/>
    <m/>
    <n v="4083"/>
    <n v="816"/>
    <n v="12"/>
    <n v="21"/>
    <m/>
    <m/>
    <n v="8"/>
  </r>
  <r>
    <n v="106190525"/>
    <x v="93"/>
    <x v="93"/>
    <s v="General Acute Care Hospital"/>
    <x v="17"/>
    <s v="2801 Atlantic Ave"/>
    <s v="Long Beach"/>
    <s v="90806"/>
    <x v="1"/>
    <s v="Level II &amp; Level II - Ped"/>
    <s v="Emergency - Basic"/>
    <x v="0"/>
    <x v="1"/>
    <s v="300-499"/>
    <s v="District 33"/>
    <s v="District 70"/>
    <s v="Bixby Knolls/Long Beach Central"/>
    <s v="Urban"/>
    <n v="31267"/>
    <n v="24875"/>
    <n v="3"/>
    <n v="9520"/>
    <n v="6514"/>
    <n v="9721"/>
    <n v="8157"/>
    <n v="5757"/>
    <n v="5559"/>
    <n v="4107"/>
    <n v="2272"/>
    <n v="1430"/>
    <n v="3108"/>
    <m/>
    <n v="296"/>
    <n v="3296"/>
    <n v="10565"/>
    <n v="1435"/>
    <n v="704"/>
    <n v="14616"/>
    <n v="591"/>
    <n v="24635"/>
    <n v="7"/>
    <n v="30032"/>
    <n v="25680"/>
    <n v="426"/>
    <n v="7"/>
    <n v="578"/>
    <m/>
    <n v="2086"/>
    <n v="88"/>
    <n v="279"/>
    <n v="7"/>
    <n v="3"/>
    <n v="11"/>
    <n v="395"/>
    <n v="13"/>
    <n v="3"/>
    <n v="52448"/>
    <n v="232"/>
    <m/>
    <m/>
    <n v="2"/>
    <m/>
    <n v="34267"/>
    <n v="6306"/>
    <n v="492"/>
    <n v="11700"/>
    <n v="3380"/>
    <m/>
    <n v="285"/>
    <n v="3298"/>
    <n v="44"/>
    <n v="3247"/>
    <n v="353"/>
    <n v="975"/>
    <n v="700"/>
    <n v="582"/>
    <n v="2905"/>
    <n v="3343"/>
    <n v="4049"/>
    <n v="8430"/>
    <n v="1382"/>
    <n v="3395"/>
    <n v="245"/>
    <n v="2242"/>
    <n v="1745"/>
    <n v="6758"/>
    <n v="1729"/>
    <n v="10415"/>
    <n v="23"/>
    <n v="56145"/>
    <n v="653"/>
    <n v="47402"/>
    <n v="7952"/>
    <n v="136"/>
    <n v="2"/>
    <n v="2"/>
    <n v="54480"/>
    <n v="10"/>
    <n v="1297"/>
    <n v="341"/>
    <n v="15"/>
    <n v="6621"/>
    <n v="6563"/>
    <m/>
    <n v="130"/>
    <n v="1044"/>
    <n v="1301"/>
    <n v="1326"/>
    <n v="2186"/>
    <n v="2751"/>
    <n v="2294"/>
    <n v="2152"/>
    <m/>
    <m/>
    <m/>
    <n v="56"/>
    <n v="1337"/>
    <n v="2459"/>
    <n v="436"/>
    <n v="227"/>
    <n v="2462"/>
    <n v="111"/>
    <n v="6094"/>
    <n v="2"/>
    <n v="4581"/>
    <n v="8463"/>
    <n v="140"/>
    <m/>
    <n v="465"/>
    <m/>
    <n v="657"/>
    <n v="2103"/>
    <n v="157"/>
    <n v="7"/>
    <n v="4"/>
    <n v="19"/>
    <n v="339"/>
    <n v="21"/>
    <n v="7826"/>
    <n v="1573"/>
    <n v="12"/>
    <m/>
    <m/>
    <n v="1"/>
    <m/>
    <n v="4289"/>
    <n v="6236"/>
    <n v="127"/>
    <n v="2399"/>
    <n v="133"/>
    <m/>
    <n v="2576"/>
    <n v="1804"/>
    <n v="208"/>
    <n v="20"/>
    <n v="593"/>
    <n v="38"/>
    <n v="673"/>
    <n v="2417"/>
    <n v="1807"/>
    <n v="106"/>
    <n v="311"/>
    <n v="470"/>
    <n v="518"/>
    <n v="817"/>
    <n v="231"/>
    <n v="431"/>
    <m/>
    <n v="18"/>
    <n v="135"/>
    <n v="11"/>
    <m/>
    <n v="13184"/>
    <n v="548"/>
    <n v="10574"/>
    <n v="2017"/>
    <n v="45"/>
    <m/>
    <n v="12753"/>
    <n v="347"/>
    <n v="77"/>
    <n v="1"/>
    <n v="5"/>
    <n v="1"/>
    <n v="64"/>
  </r>
  <r>
    <n v="106190529"/>
    <x v="94"/>
    <x v="94"/>
    <s v="General Acute Care Hospital"/>
    <x v="17"/>
    <s v="300 W Huntington Dr"/>
    <s v="Arcadia"/>
    <s v="91007"/>
    <x v="1"/>
    <m/>
    <s v="Emergency - Basic"/>
    <x v="0"/>
    <x v="0"/>
    <s v="300-499"/>
    <s v="District 22"/>
    <s v="District 49"/>
    <s v="Arcadia Central and Northeast/Bradbury/Monrovia/Sierra Madre"/>
    <s v="Urban"/>
    <n v="15451"/>
    <n v="13334"/>
    <n v="1"/>
    <n v="2124"/>
    <n v="2188"/>
    <n v="4107"/>
    <n v="4280"/>
    <n v="3578"/>
    <n v="3928"/>
    <n v="3231"/>
    <n v="2489"/>
    <n v="2463"/>
    <n v="398"/>
    <m/>
    <n v="19"/>
    <n v="4188"/>
    <n v="1648"/>
    <n v="284"/>
    <n v="142"/>
    <n v="13220"/>
    <n v="477"/>
    <n v="8808"/>
    <m/>
    <n v="2690"/>
    <n v="25616"/>
    <n v="480"/>
    <m/>
    <n v="828"/>
    <n v="1722"/>
    <n v="54"/>
    <n v="113"/>
    <n v="50"/>
    <n v="2"/>
    <n v="2"/>
    <n v="137"/>
    <n v="217"/>
    <n v="13"/>
    <n v="39"/>
    <n v="25286"/>
    <n v="321"/>
    <m/>
    <m/>
    <n v="2"/>
    <m/>
    <n v="2359"/>
    <n v="6995"/>
    <n v="789"/>
    <n v="16681"/>
    <n v="1962"/>
    <m/>
    <n v="11"/>
    <n v="2320"/>
    <n v="4"/>
    <n v="1771"/>
    <n v="92"/>
    <n v="487"/>
    <n v="383"/>
    <n v="257"/>
    <n v="708"/>
    <n v="1793"/>
    <n v="1436"/>
    <n v="6054"/>
    <n v="1111"/>
    <n v="1716"/>
    <n v="102"/>
    <n v="1227"/>
    <n v="605"/>
    <n v="2556"/>
    <n v="930"/>
    <n v="5215"/>
    <n v="8"/>
    <n v="28786"/>
    <n v="1537"/>
    <n v="24186"/>
    <n v="2983"/>
    <n v="56"/>
    <n v="24"/>
    <n v="65"/>
    <n v="27538"/>
    <n v="5"/>
    <n v="780"/>
    <n v="228"/>
    <n v="170"/>
    <n v="4764"/>
    <n v="4610"/>
    <m/>
    <n v="36"/>
    <n v="270"/>
    <n v="465"/>
    <n v="661"/>
    <n v="1202"/>
    <n v="1742"/>
    <n v="2015"/>
    <n v="2978"/>
    <n v="4"/>
    <n v="1"/>
    <m/>
    <n v="8"/>
    <n v="2069"/>
    <n v="456"/>
    <n v="58"/>
    <m/>
    <n v="3299"/>
    <n v="8"/>
    <n v="3476"/>
    <m/>
    <n v="423"/>
    <n v="8943"/>
    <n v="8"/>
    <m/>
    <n v="501"/>
    <n v="237"/>
    <n v="633"/>
    <n v="1501"/>
    <n v="284"/>
    <n v="1"/>
    <m/>
    <n v="27"/>
    <n v="585"/>
    <m/>
    <n v="4116"/>
    <n v="1489"/>
    <m/>
    <m/>
    <m/>
    <m/>
    <m/>
    <n v="720"/>
    <n v="5546"/>
    <n v="36"/>
    <n v="2994"/>
    <n v="78"/>
    <m/>
    <n v="1751"/>
    <n v="1300"/>
    <n v="118"/>
    <n v="22"/>
    <n v="516"/>
    <n v="8"/>
    <n v="611"/>
    <n v="1911"/>
    <n v="882"/>
    <n v="92"/>
    <n v="169"/>
    <n v="428"/>
    <n v="365"/>
    <n v="745"/>
    <n v="183"/>
    <n v="197"/>
    <n v="4"/>
    <n v="4"/>
    <n v="62"/>
    <n v="6"/>
    <m/>
    <n v="9374"/>
    <n v="1420"/>
    <n v="6772"/>
    <n v="1149"/>
    <n v="25"/>
    <n v="8"/>
    <n v="9155"/>
    <n v="162"/>
    <n v="33"/>
    <n v="3"/>
    <n v="5"/>
    <n v="16"/>
    <n v="26"/>
  </r>
  <r>
    <n v="106190534"/>
    <x v="95"/>
    <x v="95"/>
    <s v="General Acute Care Hospital"/>
    <x v="17"/>
    <s v="5900 W Olympic Blvd"/>
    <s v="Los Angeles"/>
    <s v="90036"/>
    <x v="3"/>
    <m/>
    <s v="Emergency - Basic"/>
    <x v="0"/>
    <x v="0"/>
    <s v="200-299"/>
    <s v="District 26"/>
    <s v="District 50"/>
    <s v="Hancock Park/Mid-City West/Park La Brea"/>
    <s v="Urban"/>
    <n v="8106"/>
    <n v="7429"/>
    <n v="1"/>
    <n v="535"/>
    <n v="969"/>
    <n v="3385"/>
    <n v="3149"/>
    <n v="2213"/>
    <n v="2406"/>
    <n v="1739"/>
    <n v="676"/>
    <n v="405"/>
    <n v="59"/>
    <m/>
    <n v="29"/>
    <n v="564"/>
    <n v="7366"/>
    <n v="113"/>
    <n v="4"/>
    <n v="4714"/>
    <n v="30"/>
    <n v="2716"/>
    <m/>
    <n v="3861"/>
    <n v="11660"/>
    <n v="15"/>
    <m/>
    <n v="2"/>
    <n v="575"/>
    <n v="594"/>
    <n v="24"/>
    <m/>
    <m/>
    <m/>
    <n v="167"/>
    <n v="105"/>
    <m/>
    <n v="37"/>
    <n v="13871"/>
    <n v="161"/>
    <m/>
    <m/>
    <m/>
    <m/>
    <n v="8917"/>
    <n v="2396"/>
    <n v="228"/>
    <n v="1847"/>
    <n v="2148"/>
    <m/>
    <n v="2"/>
    <n v="784"/>
    <n v="2"/>
    <n v="1022"/>
    <n v="64"/>
    <n v="260"/>
    <n v="158"/>
    <n v="200"/>
    <n v="553"/>
    <n v="1082"/>
    <n v="469"/>
    <n v="3259"/>
    <n v="1124"/>
    <n v="1062"/>
    <n v="46"/>
    <n v="658"/>
    <n v="290"/>
    <n v="1527"/>
    <n v="646"/>
    <n v="2327"/>
    <n v="1"/>
    <n v="15536"/>
    <n v="147"/>
    <n v="14759"/>
    <n v="624"/>
    <n v="1"/>
    <n v="5"/>
    <n v="11"/>
    <n v="14598"/>
    <n v="13"/>
    <n v="686"/>
    <n v="224"/>
    <n v="4"/>
    <n v="1677"/>
    <n v="1729"/>
    <m/>
    <n v="4"/>
    <n v="162"/>
    <n v="243"/>
    <n v="312"/>
    <n v="524"/>
    <n v="749"/>
    <n v="638"/>
    <n v="774"/>
    <m/>
    <m/>
    <m/>
    <m/>
    <n v="282"/>
    <n v="1356"/>
    <n v="22"/>
    <n v="1"/>
    <n v="1037"/>
    <n v="2"/>
    <n v="706"/>
    <m/>
    <n v="826"/>
    <n v="2573"/>
    <n v="7"/>
    <m/>
    <n v="20"/>
    <n v="269"/>
    <n v="242"/>
    <n v="200"/>
    <n v="18"/>
    <n v="3"/>
    <m/>
    <n v="6"/>
    <n v="48"/>
    <n v="173"/>
    <n v="1433"/>
    <n v="919"/>
    <n v="64"/>
    <m/>
    <m/>
    <n v="11"/>
    <m/>
    <n v="1138"/>
    <n v="2018"/>
    <n v="28"/>
    <n v="138"/>
    <n v="84"/>
    <m/>
    <n v="468"/>
    <n v="426"/>
    <n v="56"/>
    <n v="5"/>
    <n v="217"/>
    <m/>
    <n v="248"/>
    <n v="1063"/>
    <n v="195"/>
    <n v="32"/>
    <n v="71"/>
    <n v="84"/>
    <n v="117"/>
    <n v="270"/>
    <n v="67"/>
    <n v="68"/>
    <m/>
    <n v="13"/>
    <n v="6"/>
    <m/>
    <m/>
    <n v="3406"/>
    <n v="208"/>
    <n v="2800"/>
    <n v="396"/>
    <n v="1"/>
    <n v="1"/>
    <n v="3209"/>
    <n v="151"/>
    <n v="44"/>
    <n v="1"/>
    <n v="1"/>
    <m/>
    <n v="16"/>
  </r>
  <r>
    <n v="106190547"/>
    <x v="96"/>
    <x v="96"/>
    <s v="General Acute Care Hospital"/>
    <x v="17"/>
    <s v="900 S Atlantic Blvd"/>
    <s v="Monterey Park"/>
    <s v="91754"/>
    <x v="5"/>
    <m/>
    <s v="Emergency - Basic"/>
    <x v="0"/>
    <x v="0"/>
    <s v="100-149"/>
    <s v="District 22"/>
    <s v="District 49"/>
    <s v="Montebello North/Monterey Park/South San Gabriel"/>
    <s v="Urban"/>
    <n v="8916"/>
    <n v="6396"/>
    <m/>
    <n v="1579"/>
    <n v="1635"/>
    <n v="3067"/>
    <n v="2511"/>
    <n v="1945"/>
    <n v="1744"/>
    <n v="1254"/>
    <n v="734"/>
    <n v="615"/>
    <n v="228"/>
    <m/>
    <n v="17"/>
    <n v="742"/>
    <n v="259"/>
    <n v="9"/>
    <n v="7"/>
    <n v="200"/>
    <n v="23"/>
    <n v="14055"/>
    <m/>
    <n v="13640"/>
    <n v="1650"/>
    <n v="22"/>
    <m/>
    <n v="226"/>
    <n v="462"/>
    <m/>
    <n v="4"/>
    <n v="3"/>
    <m/>
    <m/>
    <n v="11"/>
    <n v="42"/>
    <m/>
    <n v="1"/>
    <n v="14547"/>
    <n v="14"/>
    <n v="2"/>
    <m/>
    <m/>
    <m/>
    <n v="2372"/>
    <n v="1848"/>
    <n v="125"/>
    <n v="9744"/>
    <n v="1223"/>
    <m/>
    <n v="5"/>
    <n v="757"/>
    <m/>
    <n v="1595"/>
    <n v="26"/>
    <n v="365"/>
    <n v="221"/>
    <n v="207"/>
    <n v="220"/>
    <n v="1131"/>
    <n v="1105"/>
    <n v="2862"/>
    <n v="604"/>
    <n v="783"/>
    <n v="37"/>
    <n v="605"/>
    <n v="480"/>
    <n v="2022"/>
    <n v="619"/>
    <n v="1666"/>
    <n v="2"/>
    <n v="15312"/>
    <n v="212"/>
    <n v="10114"/>
    <n v="4986"/>
    <m/>
    <m/>
    <m/>
    <n v="15116"/>
    <n v="1"/>
    <n v="118"/>
    <n v="53"/>
    <n v="24"/>
    <n v="1055"/>
    <n v="968"/>
    <m/>
    <n v="35"/>
    <n v="138"/>
    <n v="215"/>
    <n v="238"/>
    <n v="300"/>
    <n v="379"/>
    <n v="305"/>
    <n v="401"/>
    <n v="2"/>
    <n v="10"/>
    <m/>
    <n v="1"/>
    <n v="219"/>
    <n v="20"/>
    <m/>
    <n v="2"/>
    <n v="16"/>
    <n v="1"/>
    <n v="1764"/>
    <m/>
    <n v="1681"/>
    <n v="341"/>
    <n v="1"/>
    <m/>
    <n v="79"/>
    <n v="103"/>
    <n v="100"/>
    <n v="255"/>
    <n v="29"/>
    <m/>
    <m/>
    <n v="2"/>
    <n v="13"/>
    <m/>
    <n v="1288"/>
    <n v="153"/>
    <m/>
    <m/>
    <m/>
    <n v="1"/>
    <m/>
    <n v="857"/>
    <n v="949"/>
    <n v="7"/>
    <n v="189"/>
    <n v="21"/>
    <m/>
    <n v="261"/>
    <n v="362"/>
    <n v="25"/>
    <n v="2"/>
    <n v="151"/>
    <m/>
    <n v="184"/>
    <n v="432"/>
    <n v="117"/>
    <n v="17"/>
    <n v="30"/>
    <n v="74"/>
    <n v="42"/>
    <n v="170"/>
    <n v="51"/>
    <n v="63"/>
    <n v="2"/>
    <m/>
    <n v="40"/>
    <m/>
    <m/>
    <n v="2023"/>
    <n v="77"/>
    <n v="920"/>
    <n v="1026"/>
    <m/>
    <m/>
    <n v="1993"/>
    <n v="25"/>
    <n v="4"/>
    <n v="1"/>
    <m/>
    <m/>
    <n v="6"/>
  </r>
  <r>
    <n v="106190555"/>
    <x v="97"/>
    <x v="97"/>
    <s v="General Acute Care Hospital"/>
    <x v="17"/>
    <s v="8700 Beverly Blvd"/>
    <s v="Los Angeles"/>
    <s v="90048"/>
    <x v="1"/>
    <s v="Level I &amp; Level II - Ped"/>
    <s v="Emergency - Basic"/>
    <x v="0"/>
    <x v="1"/>
    <s v="500+"/>
    <s v="District 26"/>
    <s v="District 50"/>
    <s v="Hollywood Hills/Hollywood West/Mount Olympus/West Hollywood"/>
    <s v="Urban"/>
    <n v="25469"/>
    <n v="25073"/>
    <n v="18"/>
    <n v="1282"/>
    <n v="1749"/>
    <n v="8816"/>
    <n v="9933"/>
    <n v="7494"/>
    <n v="7381"/>
    <n v="6270"/>
    <n v="3935"/>
    <n v="3233"/>
    <n v="401"/>
    <n v="66"/>
    <n v="68"/>
    <n v="2675"/>
    <n v="10864"/>
    <n v="472"/>
    <n v="104"/>
    <n v="3361"/>
    <n v="424"/>
    <n v="32563"/>
    <n v="29"/>
    <n v="10439"/>
    <n v="39535"/>
    <n v="586"/>
    <m/>
    <n v="957"/>
    <n v="1537"/>
    <n v="2"/>
    <n v="155"/>
    <n v="441"/>
    <n v="15"/>
    <n v="357"/>
    <m/>
    <n v="615"/>
    <n v="3"/>
    <n v="13"/>
    <n v="46283"/>
    <n v="181"/>
    <m/>
    <m/>
    <n v="1"/>
    <m/>
    <n v="15068"/>
    <n v="11293"/>
    <n v="1494"/>
    <n v="18819"/>
    <n v="3886"/>
    <m/>
    <n v="34"/>
    <n v="5403"/>
    <n v="19"/>
    <n v="2851"/>
    <n v="318"/>
    <n v="444"/>
    <n v="838"/>
    <n v="476"/>
    <n v="1405"/>
    <n v="3164"/>
    <n v="1988"/>
    <n v="8769"/>
    <n v="2912"/>
    <n v="3648"/>
    <n v="259"/>
    <n v="2341"/>
    <n v="1004"/>
    <n v="3097"/>
    <n v="1588"/>
    <n v="9981"/>
    <n v="21"/>
    <n v="50560"/>
    <n v="1911"/>
    <n v="45931"/>
    <n v="2561"/>
    <n v="83"/>
    <n v="74"/>
    <n v="2"/>
    <n v="44503"/>
    <n v="162"/>
    <n v="4506"/>
    <n v="1379"/>
    <n v="8"/>
    <n v="11956"/>
    <n v="12943"/>
    <n v="2"/>
    <n v="285"/>
    <n v="1207"/>
    <n v="1957"/>
    <n v="2242"/>
    <n v="3349"/>
    <n v="4545"/>
    <n v="4882"/>
    <n v="6180"/>
    <n v="112"/>
    <n v="136"/>
    <n v="6"/>
    <n v="40"/>
    <n v="1529"/>
    <n v="4572"/>
    <n v="294"/>
    <n v="36"/>
    <n v="1327"/>
    <n v="156"/>
    <n v="16926"/>
    <n v="21"/>
    <n v="4024"/>
    <n v="20638"/>
    <n v="238"/>
    <n v="1"/>
    <n v="274"/>
    <n v="571"/>
    <n v="1071"/>
    <n v="6756"/>
    <n v="352"/>
    <n v="127"/>
    <m/>
    <n v="56"/>
    <n v="1419"/>
    <n v="127"/>
    <n v="11837"/>
    <n v="2309"/>
    <n v="2"/>
    <m/>
    <m/>
    <m/>
    <m/>
    <n v="3184"/>
    <n v="15019"/>
    <n v="209"/>
    <n v="6134"/>
    <n v="354"/>
    <n v="1"/>
    <n v="4184"/>
    <n v="3650"/>
    <n v="370"/>
    <n v="38"/>
    <n v="1066"/>
    <n v="29"/>
    <n v="1621"/>
    <n v="4438"/>
    <n v="3662"/>
    <n v="342"/>
    <n v="783"/>
    <n v="1226"/>
    <n v="894"/>
    <n v="1260"/>
    <n v="557"/>
    <n v="502"/>
    <n v="37"/>
    <n v="48"/>
    <n v="147"/>
    <n v="45"/>
    <n v="2"/>
    <n v="24901"/>
    <n v="2579"/>
    <n v="20497"/>
    <n v="1722"/>
    <n v="49"/>
    <n v="54"/>
    <n v="23425"/>
    <n v="934"/>
    <n v="511"/>
    <n v="1"/>
    <n v="29"/>
    <n v="1"/>
    <n v="51"/>
  </r>
  <r>
    <n v="106190568"/>
    <x v="98"/>
    <x v="98"/>
    <s v="General Acute Care Hospital"/>
    <x v="17"/>
    <s v="18300 Roscoe Blvd"/>
    <s v="Northridge"/>
    <s v="91325"/>
    <x v="1"/>
    <s v="Level II &amp; Level II - Ped"/>
    <s v="Emergency - Basic"/>
    <x v="0"/>
    <x v="0"/>
    <s v="300-499"/>
    <s v="District 27"/>
    <s v="District 45"/>
    <s v="Northridge South/Reseda North"/>
    <s v="Urban"/>
    <n v="19478"/>
    <n v="18242"/>
    <n v="3"/>
    <n v="2855"/>
    <n v="3200"/>
    <n v="7005"/>
    <n v="6267"/>
    <n v="4933"/>
    <n v="4906"/>
    <n v="3889"/>
    <n v="2316"/>
    <n v="1875"/>
    <n v="477"/>
    <m/>
    <n v="35"/>
    <n v="2169"/>
    <n v="3054"/>
    <n v="1374"/>
    <n v="33"/>
    <n v="2921"/>
    <n v="350"/>
    <n v="27787"/>
    <m/>
    <n v="17228"/>
    <n v="20112"/>
    <n v="383"/>
    <m/>
    <n v="598"/>
    <n v="1209"/>
    <n v="4"/>
    <n v="99"/>
    <n v="206"/>
    <n v="57"/>
    <m/>
    <n v="1"/>
    <n v="149"/>
    <m/>
    <n v="19"/>
    <n v="35068"/>
    <n v="201"/>
    <n v="2"/>
    <n v="110"/>
    <m/>
    <m/>
    <n v="20404"/>
    <n v="6090"/>
    <n v="962"/>
    <n v="6776"/>
    <n v="3491"/>
    <m/>
    <n v="24"/>
    <n v="2816"/>
    <n v="3"/>
    <n v="1611"/>
    <n v="80"/>
    <n v="562"/>
    <n v="407"/>
    <n v="382"/>
    <n v="853"/>
    <n v="2080"/>
    <n v="1916"/>
    <n v="7362"/>
    <n v="2091"/>
    <n v="2581"/>
    <n v="54"/>
    <n v="1611"/>
    <n v="894"/>
    <n v="3358"/>
    <n v="1274"/>
    <n v="7750"/>
    <n v="14"/>
    <n v="37723"/>
    <n v="573"/>
    <n v="30407"/>
    <n v="6680"/>
    <n v="9"/>
    <n v="54"/>
    <n v="248"/>
    <n v="35986"/>
    <m/>
    <n v="1167"/>
    <n v="320"/>
    <n v="2"/>
    <n v="4703"/>
    <n v="5391"/>
    <n v="1"/>
    <n v="425"/>
    <n v="635"/>
    <n v="713"/>
    <n v="800"/>
    <n v="1447"/>
    <n v="1830"/>
    <n v="1690"/>
    <n v="2234"/>
    <n v="126"/>
    <n v="195"/>
    <m/>
    <n v="12"/>
    <n v="901"/>
    <n v="587"/>
    <n v="214"/>
    <n v="16"/>
    <n v="960"/>
    <n v="42"/>
    <n v="7363"/>
    <m/>
    <n v="3023"/>
    <n v="7061"/>
    <n v="11"/>
    <m/>
    <n v="537"/>
    <n v="254"/>
    <n v="450"/>
    <n v="1663"/>
    <n v="271"/>
    <n v="47"/>
    <n v="7"/>
    <n v="51"/>
    <n v="253"/>
    <n v="140"/>
    <n v="5052"/>
    <n v="1366"/>
    <n v="3"/>
    <n v="1"/>
    <m/>
    <m/>
    <m/>
    <n v="2869"/>
    <n v="5045"/>
    <n v="148"/>
    <n v="1726"/>
    <n v="307"/>
    <m/>
    <n v="1879"/>
    <n v="1032"/>
    <n v="62"/>
    <n v="16"/>
    <n v="413"/>
    <n v="8"/>
    <n v="499"/>
    <n v="2340"/>
    <n v="1386"/>
    <n v="841"/>
    <n v="128"/>
    <n v="180"/>
    <n v="331"/>
    <n v="529"/>
    <n v="106"/>
    <n v="206"/>
    <n v="74"/>
    <n v="7"/>
    <n v="53"/>
    <n v="5"/>
    <m/>
    <n v="10095"/>
    <n v="392"/>
    <n v="8211"/>
    <n v="1460"/>
    <m/>
    <n v="32"/>
    <n v="9685"/>
    <n v="349"/>
    <n v="60"/>
    <m/>
    <m/>
    <n v="1"/>
    <n v="36"/>
  </r>
  <r>
    <n v="106190570"/>
    <x v="99"/>
    <x v="99"/>
    <s v="General Acute Care Hospital"/>
    <x v="17"/>
    <s v="13222 Bloomfield Ave"/>
    <s v="Norwalk"/>
    <s v="90650"/>
    <x v="4"/>
    <m/>
    <s v="Emergency - Basic"/>
    <x v="0"/>
    <x v="0"/>
    <s v="50-99"/>
    <s v="District 32"/>
    <s v="District 57"/>
    <s v="Norwalk/Studebaker"/>
    <s v="Urban"/>
    <n v="2147"/>
    <n v="2417"/>
    <m/>
    <n v="189"/>
    <n v="252"/>
    <n v="812"/>
    <n v="813"/>
    <n v="669"/>
    <n v="734"/>
    <n v="630"/>
    <n v="277"/>
    <n v="164"/>
    <n v="24"/>
    <m/>
    <n v="19"/>
    <n v="279"/>
    <n v="574"/>
    <n v="289"/>
    <n v="33"/>
    <n v="1624"/>
    <n v="686"/>
    <n v="1060"/>
    <m/>
    <n v="2688"/>
    <n v="1741"/>
    <n v="135"/>
    <m/>
    <n v="258"/>
    <n v="331"/>
    <m/>
    <n v="12"/>
    <m/>
    <m/>
    <n v="73"/>
    <n v="24"/>
    <n v="286"/>
    <n v="19"/>
    <n v="67"/>
    <n v="3236"/>
    <n v="258"/>
    <m/>
    <m/>
    <m/>
    <m/>
    <n v="2801"/>
    <n v="834"/>
    <n v="63"/>
    <n v="609"/>
    <n v="257"/>
    <m/>
    <n v="1"/>
    <n v="232"/>
    <n v="1"/>
    <n v="328"/>
    <n v="12"/>
    <n v="84"/>
    <n v="95"/>
    <n v="35"/>
    <n v="277"/>
    <n v="271"/>
    <n v="201"/>
    <n v="885"/>
    <n v="651"/>
    <n v="266"/>
    <n v="6"/>
    <n v="168"/>
    <n v="30"/>
    <n v="377"/>
    <n v="165"/>
    <n v="477"/>
    <n v="2"/>
    <n v="4564"/>
    <n v="22"/>
    <n v="3937"/>
    <n v="595"/>
    <n v="3"/>
    <n v="7"/>
    <n v="3"/>
    <n v="4310"/>
    <n v="1"/>
    <n v="205"/>
    <n v="39"/>
    <n v="6"/>
    <n v="478"/>
    <n v="615"/>
    <m/>
    <n v="5"/>
    <n v="43"/>
    <n v="73"/>
    <n v="101"/>
    <n v="193"/>
    <n v="310"/>
    <n v="182"/>
    <n v="186"/>
    <m/>
    <m/>
    <m/>
    <n v="4"/>
    <n v="88"/>
    <n v="202"/>
    <n v="13"/>
    <n v="4"/>
    <n v="325"/>
    <m/>
    <n v="457"/>
    <m/>
    <n v="479"/>
    <n v="574"/>
    <n v="40"/>
    <m/>
    <n v="129"/>
    <n v="36"/>
    <n v="65"/>
    <n v="17"/>
    <n v="3"/>
    <n v="4"/>
    <n v="1"/>
    <n v="12"/>
    <m/>
    <n v="17"/>
    <n v="419"/>
    <n v="390"/>
    <m/>
    <m/>
    <m/>
    <m/>
    <m/>
    <n v="449"/>
    <n v="574"/>
    <n v="28"/>
    <n v="39"/>
    <n v="3"/>
    <m/>
    <n v="70"/>
    <n v="118"/>
    <n v="9"/>
    <n v="1"/>
    <n v="58"/>
    <m/>
    <n v="83"/>
    <n v="450"/>
    <n v="73"/>
    <n v="20"/>
    <n v="34"/>
    <n v="11"/>
    <n v="64"/>
    <n v="50"/>
    <n v="27"/>
    <n v="22"/>
    <m/>
    <m/>
    <n v="3"/>
    <m/>
    <m/>
    <n v="1093"/>
    <n v="12"/>
    <n v="879"/>
    <n v="201"/>
    <n v="1"/>
    <m/>
    <n v="1043"/>
    <n v="45"/>
    <n v="4"/>
    <n v="1"/>
    <m/>
    <m/>
    <n v="4"/>
  </r>
  <r>
    <n v="106190587"/>
    <x v="100"/>
    <x v="100"/>
    <s v="General Acute Care Hospital"/>
    <x v="17"/>
    <s v="2776 Pacific Ave"/>
    <s v="Long Beach"/>
    <s v="90806"/>
    <x v="3"/>
    <m/>
    <s v="Emergency - Basic"/>
    <x v="0"/>
    <x v="0"/>
    <s v="100-149"/>
    <s v="District 33"/>
    <s v="District 70"/>
    <s v="Bixby Knolls/Long Beach Central"/>
    <s v="Urban"/>
    <n v="2827"/>
    <n v="3857"/>
    <n v="1"/>
    <n v="86"/>
    <n v="258"/>
    <n v="1320"/>
    <n v="1633"/>
    <n v="1090"/>
    <n v="1110"/>
    <n v="778"/>
    <n v="285"/>
    <n v="121"/>
    <n v="4"/>
    <m/>
    <n v="20"/>
    <n v="280"/>
    <n v="2023"/>
    <n v="75"/>
    <n v="93"/>
    <n v="941"/>
    <n v="278"/>
    <n v="2975"/>
    <m/>
    <n v="2197"/>
    <n v="4219"/>
    <n v="269"/>
    <m/>
    <n v="204"/>
    <n v="407"/>
    <m/>
    <n v="12"/>
    <n v="6"/>
    <m/>
    <n v="8"/>
    <n v="26"/>
    <n v="702"/>
    <n v="42"/>
    <n v="68"/>
    <n v="5073"/>
    <n v="136"/>
    <m/>
    <n v="1"/>
    <m/>
    <m/>
    <n v="4264"/>
    <n v="1464"/>
    <n v="33"/>
    <n v="519"/>
    <n v="405"/>
    <m/>
    <n v="1"/>
    <n v="338"/>
    <n v="2"/>
    <n v="229"/>
    <n v="32"/>
    <n v="44"/>
    <n v="79"/>
    <n v="33"/>
    <n v="237"/>
    <n v="221"/>
    <n v="89"/>
    <n v="788"/>
    <n v="2862"/>
    <n v="341"/>
    <n v="10"/>
    <n v="212"/>
    <n v="68"/>
    <n v="346"/>
    <n v="191"/>
    <n v="561"/>
    <n v="1"/>
    <n v="6685"/>
    <n v="23"/>
    <n v="6404"/>
    <n v="253"/>
    <m/>
    <n v="5"/>
    <m/>
    <n v="4917"/>
    <n v="4"/>
    <n v="1320"/>
    <n v="35"/>
    <n v="409"/>
    <n v="2065"/>
    <n v="3451"/>
    <m/>
    <n v="67"/>
    <n v="1012"/>
    <n v="1262"/>
    <n v="955"/>
    <n v="919"/>
    <n v="657"/>
    <n v="357"/>
    <n v="287"/>
    <m/>
    <m/>
    <m/>
    <n v="19"/>
    <n v="282"/>
    <n v="1584"/>
    <n v="59"/>
    <n v="46"/>
    <n v="765"/>
    <n v="112"/>
    <n v="2649"/>
    <m/>
    <n v="1682"/>
    <n v="3715"/>
    <n v="110"/>
    <n v="9"/>
    <n v="186"/>
    <n v="478"/>
    <n v="93"/>
    <n v="79"/>
    <n v="26"/>
    <n v="1"/>
    <n v="13"/>
    <n v="225"/>
    <n v="311"/>
    <n v="107"/>
    <n v="3467"/>
    <n v="525"/>
    <m/>
    <m/>
    <n v="5"/>
    <m/>
    <m/>
    <n v="3980"/>
    <n v="1264"/>
    <n v="19"/>
    <n v="162"/>
    <n v="91"/>
    <m/>
    <n v="265"/>
    <n v="243"/>
    <n v="23"/>
    <n v="3"/>
    <n v="184"/>
    <n v="1"/>
    <n v="127"/>
    <n v="390"/>
    <n v="149"/>
    <n v="3563"/>
    <n v="94"/>
    <n v="24"/>
    <n v="75"/>
    <n v="205"/>
    <n v="69"/>
    <n v="71"/>
    <m/>
    <n v="2"/>
    <n v="27"/>
    <m/>
    <n v="1"/>
    <n v="5516"/>
    <n v="58"/>
    <n v="5243"/>
    <n v="195"/>
    <m/>
    <n v="20"/>
    <n v="3227"/>
    <n v="2063"/>
    <n v="15"/>
    <n v="208"/>
    <n v="3"/>
    <m/>
    <n v="7"/>
  </r>
  <r>
    <n v="106190630"/>
    <x v="101"/>
    <x v="101"/>
    <s v="General Acute Care Hospital"/>
    <x v="17"/>
    <s v="1798 N Garey Ave"/>
    <s v="Pomona"/>
    <s v="91767"/>
    <x v="1"/>
    <s v="Level II"/>
    <s v="Emergency - Basic"/>
    <x v="0"/>
    <x v="0"/>
    <s v="300-499"/>
    <s v="District 20"/>
    <s v="District 52"/>
    <s v="Claremont/La Verne/Pomona Northwest/San Dimas"/>
    <s v="Urban"/>
    <n v="33186"/>
    <n v="29456"/>
    <m/>
    <n v="4967"/>
    <n v="5112"/>
    <n v="11428"/>
    <n v="10155"/>
    <n v="8624"/>
    <n v="8280"/>
    <n v="6146"/>
    <n v="3491"/>
    <n v="3006"/>
    <n v="1433"/>
    <m/>
    <n v="60"/>
    <n v="2954"/>
    <n v="5663"/>
    <n v="3327"/>
    <n v="360"/>
    <n v="8465"/>
    <n v="29"/>
    <n v="41784"/>
    <m/>
    <n v="36486"/>
    <n v="25074"/>
    <n v="1082"/>
    <m/>
    <n v="519"/>
    <n v="3138"/>
    <n v="99"/>
    <n v="163"/>
    <n v="10"/>
    <n v="8"/>
    <n v="583"/>
    <n v="1260"/>
    <n v="271"/>
    <n v="18"/>
    <m/>
    <n v="56213"/>
    <n v="305"/>
    <m/>
    <m/>
    <m/>
    <n v="55"/>
    <n v="35693"/>
    <n v="8534"/>
    <n v="1268"/>
    <n v="12990"/>
    <n v="4157"/>
    <m/>
    <n v="113"/>
    <n v="3815"/>
    <n v="8"/>
    <n v="2957"/>
    <n v="341"/>
    <n v="818"/>
    <n v="868"/>
    <n v="553"/>
    <n v="4804"/>
    <n v="3752"/>
    <n v="4348"/>
    <n v="11175"/>
    <n v="2221"/>
    <n v="4324"/>
    <n v="138"/>
    <n v="2553"/>
    <n v="1919"/>
    <n v="4505"/>
    <n v="1966"/>
    <n v="11437"/>
    <n v="27"/>
    <n v="62642"/>
    <n v="597"/>
    <n v="53480"/>
    <n v="8212"/>
    <n v="264"/>
    <n v="89"/>
    <m/>
    <n v="61415"/>
    <m/>
    <n v="770"/>
    <n v="433"/>
    <n v="24"/>
    <n v="5271"/>
    <n v="6345"/>
    <m/>
    <n v="168"/>
    <n v="740"/>
    <n v="887"/>
    <n v="1137"/>
    <n v="1896"/>
    <n v="2278"/>
    <n v="2003"/>
    <n v="2350"/>
    <n v="79"/>
    <n v="78"/>
    <m/>
    <n v="6"/>
    <n v="851"/>
    <n v="943"/>
    <n v="688"/>
    <n v="113"/>
    <n v="1433"/>
    <n v="2"/>
    <n v="7580"/>
    <m/>
    <n v="5363"/>
    <n v="6085"/>
    <n v="168"/>
    <m/>
    <n v="424"/>
    <n v="295"/>
    <n v="882"/>
    <n v="31"/>
    <n v="313"/>
    <n v="1139"/>
    <n v="17"/>
    <n v="28"/>
    <n v="132"/>
    <n v="172"/>
    <n v="6750"/>
    <n v="1414"/>
    <n v="9"/>
    <n v="10"/>
    <m/>
    <m/>
    <m/>
    <n v="3829"/>
    <n v="5657"/>
    <n v="174"/>
    <n v="1779"/>
    <n v="177"/>
    <m/>
    <n v="2343"/>
    <n v="1148"/>
    <n v="86"/>
    <n v="7"/>
    <n v="521"/>
    <n v="12"/>
    <n v="524"/>
    <n v="3264"/>
    <n v="1829"/>
    <n v="111"/>
    <n v="194"/>
    <n v="314"/>
    <n v="352"/>
    <n v="520"/>
    <n v="127"/>
    <n v="100"/>
    <n v="27"/>
    <n v="8"/>
    <n v="124"/>
    <n v="3"/>
    <n v="2"/>
    <n v="11616"/>
    <n v="272"/>
    <n v="9353"/>
    <n v="1908"/>
    <n v="83"/>
    <m/>
    <n v="11188"/>
    <n v="353"/>
    <n v="71"/>
    <n v="4"/>
    <m/>
    <m/>
    <n v="70"/>
  </r>
  <r>
    <n v="106190631"/>
    <x v="102"/>
    <x v="102"/>
    <s v="General Acute Care Hospital"/>
    <x v="17"/>
    <s v="12401 Washington Blvd"/>
    <s v="Whittier"/>
    <s v="90602"/>
    <x v="1"/>
    <m/>
    <s v="Emergency - Basic"/>
    <x v="0"/>
    <x v="0"/>
    <s v="500+"/>
    <s v="District 32"/>
    <s v="District 57"/>
    <s v="La Habra Heights/Whittier"/>
    <s v="Urban"/>
    <n v="27731"/>
    <n v="22015"/>
    <n v="3"/>
    <n v="3909"/>
    <n v="4221"/>
    <n v="8570"/>
    <n v="7563"/>
    <n v="6477"/>
    <n v="6350"/>
    <n v="4853"/>
    <n v="3572"/>
    <n v="3432"/>
    <n v="802"/>
    <m/>
    <n v="801"/>
    <n v="1254"/>
    <n v="928"/>
    <n v="503"/>
    <m/>
    <n v="13345"/>
    <n v="4705"/>
    <n v="28213"/>
    <m/>
    <n v="36225"/>
    <n v="9363"/>
    <n v="4161"/>
    <m/>
    <n v="1112"/>
    <n v="1155"/>
    <n v="285"/>
    <n v="98"/>
    <n v="16"/>
    <n v="6"/>
    <m/>
    <n v="223"/>
    <n v="501"/>
    <n v="1"/>
    <n v="44"/>
    <n v="46143"/>
    <n v="161"/>
    <m/>
    <n v="4"/>
    <m/>
    <m/>
    <n v="22313"/>
    <n v="10215"/>
    <n v="868"/>
    <n v="12931"/>
    <n v="3422"/>
    <m/>
    <n v="51"/>
    <n v="3259"/>
    <n v="8"/>
    <n v="2590"/>
    <n v="121"/>
    <n v="980"/>
    <n v="590"/>
    <n v="479"/>
    <n v="1554"/>
    <n v="3471"/>
    <n v="3611"/>
    <n v="8695"/>
    <n v="1712"/>
    <n v="3188"/>
    <n v="109"/>
    <n v="2047"/>
    <n v="1274"/>
    <n v="4148"/>
    <n v="1856"/>
    <n v="9995"/>
    <n v="11"/>
    <n v="49749"/>
    <n v="182"/>
    <n v="42801"/>
    <n v="6759"/>
    <n v="4"/>
    <n v="3"/>
    <n v="3"/>
    <n v="47831"/>
    <n v="5"/>
    <n v="1664"/>
    <n v="192"/>
    <n v="54"/>
    <n v="7268"/>
    <n v="6708"/>
    <n v="2"/>
    <n v="72"/>
    <n v="537"/>
    <n v="932"/>
    <n v="1263"/>
    <n v="2093"/>
    <n v="2631"/>
    <n v="2792"/>
    <n v="3625"/>
    <n v="32"/>
    <n v="1"/>
    <m/>
    <n v="204"/>
    <n v="572"/>
    <n v="160"/>
    <n v="88"/>
    <m/>
    <n v="3021"/>
    <n v="1780"/>
    <n v="8153"/>
    <m/>
    <n v="8289"/>
    <n v="4053"/>
    <n v="1636"/>
    <m/>
    <n v="468"/>
    <n v="265"/>
    <n v="605"/>
    <n v="3731"/>
    <n v="326"/>
    <n v="1"/>
    <n v="1"/>
    <n v="23"/>
    <n v="176"/>
    <n v="35"/>
    <n v="6851"/>
    <n v="1489"/>
    <n v="5"/>
    <n v="2"/>
    <m/>
    <m/>
    <m/>
    <n v="2739"/>
    <n v="8560"/>
    <n v="109"/>
    <n v="2379"/>
    <n v="191"/>
    <m/>
    <n v="2797"/>
    <n v="2064"/>
    <n v="150"/>
    <n v="35"/>
    <n v="713"/>
    <n v="34"/>
    <n v="793"/>
    <n v="3262"/>
    <n v="1124"/>
    <n v="149"/>
    <n v="299"/>
    <n v="403"/>
    <n v="665"/>
    <n v="625"/>
    <n v="225"/>
    <n v="457"/>
    <n v="29"/>
    <n v="10"/>
    <n v="135"/>
    <n v="9"/>
    <m/>
    <n v="13978"/>
    <n v="114"/>
    <n v="11265"/>
    <n v="2596"/>
    <n v="3"/>
    <m/>
    <n v="13585"/>
    <n v="340"/>
    <n v="45"/>
    <n v="4"/>
    <n v="2"/>
    <n v="2"/>
    <n v="61"/>
  </r>
  <r>
    <n v="106190636"/>
    <x v="103"/>
    <x v="103"/>
    <s v="General Acute Care Hospital"/>
    <x v="17"/>
    <s v="1115 S Sunset Ave"/>
    <s v="West Covina"/>
    <s v="91790"/>
    <x v="4"/>
    <m/>
    <s v="Emergency - Basic"/>
    <x v="0"/>
    <x v="0"/>
    <s v="300-499"/>
    <s v="District 22"/>
    <s v="District 48"/>
    <s v="Valinda/West Covina"/>
    <s v="Urban"/>
    <n v="25325"/>
    <n v="20903"/>
    <n v="3"/>
    <n v="5079"/>
    <n v="4401"/>
    <n v="8763"/>
    <n v="7604"/>
    <n v="5910"/>
    <n v="5557"/>
    <n v="4160"/>
    <n v="2066"/>
    <n v="1469"/>
    <n v="1222"/>
    <m/>
    <n v="58"/>
    <n v="3048"/>
    <n v="1394"/>
    <n v="14"/>
    <n v="189"/>
    <n v="3376"/>
    <n v="518"/>
    <n v="37634"/>
    <m/>
    <n v="36697"/>
    <n v="9265"/>
    <n v="269"/>
    <m/>
    <n v="574"/>
    <n v="1499"/>
    <n v="104"/>
    <n v="46"/>
    <m/>
    <n v="5"/>
    <n v="7"/>
    <n v="384"/>
    <n v="277"/>
    <m/>
    <m/>
    <n v="43210"/>
    <n v="119"/>
    <n v="3"/>
    <m/>
    <n v="3"/>
    <m/>
    <n v="26982"/>
    <n v="6100"/>
    <n v="813"/>
    <n v="7211"/>
    <n v="5125"/>
    <m/>
    <n v="96"/>
    <n v="2341"/>
    <n v="7"/>
    <n v="2525"/>
    <n v="188"/>
    <n v="1110"/>
    <n v="572"/>
    <n v="448"/>
    <n v="2574"/>
    <n v="3094"/>
    <n v="3119"/>
    <n v="7598"/>
    <n v="1571"/>
    <n v="2632"/>
    <n v="92"/>
    <n v="1955"/>
    <n v="1781"/>
    <n v="5574"/>
    <n v="1606"/>
    <n v="7341"/>
    <n v="7"/>
    <n v="46231"/>
    <n v="293"/>
    <n v="39636"/>
    <n v="6263"/>
    <n v="38"/>
    <n v="1"/>
    <n v="22"/>
    <n v="45225"/>
    <m/>
    <n v="622"/>
    <n v="160"/>
    <n v="202"/>
    <n v="3655"/>
    <n v="3604"/>
    <m/>
    <n v="143"/>
    <n v="476"/>
    <n v="660"/>
    <n v="780"/>
    <n v="1232"/>
    <n v="1445"/>
    <n v="1078"/>
    <n v="1174"/>
    <n v="162"/>
    <n v="109"/>
    <m/>
    <n v="7"/>
    <n v="752"/>
    <n v="204"/>
    <m/>
    <n v="47"/>
    <n v="513"/>
    <n v="47"/>
    <n v="5689"/>
    <m/>
    <n v="5044"/>
    <n v="2186"/>
    <n v="29"/>
    <m/>
    <n v="502"/>
    <n v="272"/>
    <n v="301"/>
    <n v="1096"/>
    <n v="131"/>
    <n v="4"/>
    <n v="2"/>
    <n v="30"/>
    <n v="113"/>
    <n v="33"/>
    <n v="4066"/>
    <n v="706"/>
    <n v="3"/>
    <m/>
    <m/>
    <m/>
    <m/>
    <n v="2985"/>
    <n v="3033"/>
    <n v="59"/>
    <n v="984"/>
    <n v="198"/>
    <m/>
    <n v="944"/>
    <n v="1368"/>
    <n v="132"/>
    <n v="7"/>
    <n v="470"/>
    <n v="6"/>
    <n v="570"/>
    <n v="1401"/>
    <n v="531"/>
    <n v="70"/>
    <n v="106"/>
    <n v="185"/>
    <n v="206"/>
    <n v="654"/>
    <n v="141"/>
    <n v="164"/>
    <n v="90"/>
    <n v="5"/>
    <n v="200"/>
    <n v="9"/>
    <m/>
    <n v="7259"/>
    <n v="191"/>
    <n v="5316"/>
    <n v="1749"/>
    <n v="2"/>
    <n v="1"/>
    <n v="7021"/>
    <n v="204"/>
    <n v="27"/>
    <n v="6"/>
    <m/>
    <n v="1"/>
    <n v="24"/>
  </r>
  <r>
    <n v="106190673"/>
    <x v="104"/>
    <x v="104"/>
    <s v="General Acute Care Hospital"/>
    <x v="17"/>
    <s v="1350 W Covina Blvd"/>
    <s v="San Dimas"/>
    <s v="91773"/>
    <x v="3"/>
    <m/>
    <s v="Emergency - Basic"/>
    <x v="0"/>
    <x v="0"/>
    <s v="100-149"/>
    <s v="District 25"/>
    <s v="District 41"/>
    <s v="Claremont/La Verne/Pomona Northwest/San Dimas"/>
    <s v="Urban"/>
    <n v="5883"/>
    <n v="5130"/>
    <m/>
    <n v="664"/>
    <n v="869"/>
    <n v="2010"/>
    <n v="1760"/>
    <n v="1494"/>
    <n v="1513"/>
    <n v="1152"/>
    <n v="769"/>
    <n v="683"/>
    <n v="99"/>
    <m/>
    <n v="31"/>
    <n v="732"/>
    <n v="764"/>
    <n v="52"/>
    <n v="11"/>
    <n v="95"/>
    <m/>
    <n v="9328"/>
    <m/>
    <n v="5017"/>
    <n v="5995"/>
    <n v="1"/>
    <m/>
    <n v="323"/>
    <n v="295"/>
    <n v="13"/>
    <n v="21"/>
    <n v="2"/>
    <m/>
    <m/>
    <n v="310"/>
    <n v="237"/>
    <m/>
    <n v="1"/>
    <n v="9788"/>
    <n v="23"/>
    <m/>
    <m/>
    <m/>
    <m/>
    <n v="949"/>
    <n v="2293"/>
    <n v="298"/>
    <n v="6852"/>
    <n v="621"/>
    <m/>
    <n v="1"/>
    <n v="678"/>
    <n v="3"/>
    <n v="737"/>
    <n v="40"/>
    <n v="184"/>
    <n v="222"/>
    <n v="108"/>
    <n v="335"/>
    <n v="798"/>
    <n v="420"/>
    <n v="2489"/>
    <n v="575"/>
    <n v="682"/>
    <n v="35"/>
    <n v="496"/>
    <n v="223"/>
    <n v="1058"/>
    <n v="398"/>
    <n v="1528"/>
    <n v="3"/>
    <n v="11013"/>
    <n v="64"/>
    <n v="10572"/>
    <n v="377"/>
    <m/>
    <m/>
    <n v="30"/>
    <n v="10779"/>
    <m/>
    <n v="91"/>
    <n v="94"/>
    <n v="19"/>
    <n v="1247"/>
    <n v="1143"/>
    <m/>
    <n v="16"/>
    <n v="98"/>
    <n v="168"/>
    <n v="206"/>
    <n v="336"/>
    <n v="516"/>
    <n v="458"/>
    <n v="583"/>
    <n v="9"/>
    <m/>
    <m/>
    <n v="6"/>
    <n v="223"/>
    <n v="146"/>
    <n v="9"/>
    <n v="2"/>
    <n v="4"/>
    <m/>
    <n v="2000"/>
    <m/>
    <n v="877"/>
    <n v="1512"/>
    <n v="1"/>
    <m/>
    <n v="159"/>
    <n v="305"/>
    <n v="166"/>
    <n v="186"/>
    <n v="51"/>
    <m/>
    <m/>
    <n v="45"/>
    <n v="18"/>
    <m/>
    <n v="1095"/>
    <n v="365"/>
    <m/>
    <m/>
    <m/>
    <m/>
    <m/>
    <n v="522"/>
    <n v="1387"/>
    <n v="20"/>
    <n v="432"/>
    <n v="29"/>
    <m/>
    <n v="251"/>
    <n v="359"/>
    <n v="25"/>
    <n v="2"/>
    <n v="99"/>
    <m/>
    <n v="164"/>
    <n v="798"/>
    <n v="133"/>
    <n v="27"/>
    <n v="88"/>
    <n v="24"/>
    <n v="105"/>
    <n v="187"/>
    <n v="58"/>
    <n v="31"/>
    <n v="9"/>
    <m/>
    <n v="30"/>
    <m/>
    <m/>
    <n v="2390"/>
    <n v="42"/>
    <n v="2233"/>
    <n v="115"/>
    <m/>
    <m/>
    <n v="2323"/>
    <n v="52"/>
    <n v="12"/>
    <n v="1"/>
    <m/>
    <n v="2"/>
    <n v="8"/>
  </r>
  <r>
    <n v="106190680"/>
    <x v="105"/>
    <x v="105"/>
    <s v="General Acute Care Hospital"/>
    <x v="17"/>
    <s v="1300 W 7th St"/>
    <s v="San Pedro"/>
    <s v="90732"/>
    <x v="1"/>
    <m/>
    <s v="Emergency - Basic"/>
    <x v="0"/>
    <x v="0"/>
    <s v="200-299"/>
    <s v="District 35"/>
    <s v="District 70"/>
    <s v="Miraleste/Palo Verdes Estates/Portuguese Bend/Rancho Palos Verdes/Rolling Hills/San Pedro West"/>
    <s v="Urban"/>
    <n v="15296"/>
    <n v="12327"/>
    <n v="13"/>
    <n v="2058"/>
    <n v="2494"/>
    <n v="4817"/>
    <n v="4577"/>
    <n v="4159"/>
    <n v="3723"/>
    <n v="2766"/>
    <n v="1463"/>
    <n v="1304"/>
    <n v="275"/>
    <m/>
    <n v="29"/>
    <n v="461"/>
    <n v="2605"/>
    <n v="455"/>
    <n v="109"/>
    <n v="13626"/>
    <n v="306"/>
    <n v="10015"/>
    <n v="30"/>
    <n v="15498"/>
    <n v="11724"/>
    <n v="383"/>
    <n v="31"/>
    <n v="795"/>
    <n v="236"/>
    <n v="10"/>
    <n v="24"/>
    <n v="19"/>
    <n v="3"/>
    <n v="2"/>
    <n v="136"/>
    <n v="457"/>
    <n v="5"/>
    <m/>
    <n v="25843"/>
    <n v="88"/>
    <m/>
    <m/>
    <n v="18"/>
    <m/>
    <n v="15349"/>
    <n v="4379"/>
    <n v="994"/>
    <n v="5289"/>
    <n v="1625"/>
    <m/>
    <n v="6"/>
    <n v="1361"/>
    <n v="7"/>
    <n v="1476"/>
    <n v="46"/>
    <n v="539"/>
    <n v="337"/>
    <n v="283"/>
    <n v="856"/>
    <n v="1604"/>
    <n v="1873"/>
    <n v="5023"/>
    <n v="1235"/>
    <n v="2027"/>
    <n v="25"/>
    <n v="1334"/>
    <n v="659"/>
    <n v="2481"/>
    <n v="1427"/>
    <n v="5023"/>
    <n v="14"/>
    <n v="27636"/>
    <n v="243"/>
    <n v="23654"/>
    <n v="3709"/>
    <n v="21"/>
    <n v="9"/>
    <n v="3"/>
    <n v="27012"/>
    <n v="9"/>
    <n v="470"/>
    <n v="123"/>
    <n v="19"/>
    <n v="1450"/>
    <n v="1499"/>
    <m/>
    <n v="28"/>
    <n v="193"/>
    <n v="273"/>
    <n v="341"/>
    <n v="461"/>
    <n v="590"/>
    <n v="446"/>
    <n v="617"/>
    <m/>
    <m/>
    <m/>
    <n v="8"/>
    <n v="90"/>
    <n v="247"/>
    <n v="52"/>
    <n v="17"/>
    <n v="957"/>
    <n v="36"/>
    <n v="1542"/>
    <m/>
    <n v="1140"/>
    <n v="1763"/>
    <n v="46"/>
    <m/>
    <n v="154"/>
    <n v="117"/>
    <n v="108"/>
    <n v="327"/>
    <n v="87"/>
    <n v="3"/>
    <n v="21"/>
    <n v="39"/>
    <n v="34"/>
    <n v="9"/>
    <n v="1643"/>
    <n v="406"/>
    <m/>
    <m/>
    <m/>
    <n v="1"/>
    <m/>
    <n v="993"/>
    <n v="1455"/>
    <n v="52"/>
    <n v="383"/>
    <n v="66"/>
    <m/>
    <n v="377"/>
    <n v="478"/>
    <n v="28"/>
    <n v="7"/>
    <n v="134"/>
    <n v="2"/>
    <n v="201"/>
    <n v="569"/>
    <n v="301"/>
    <n v="229"/>
    <n v="44"/>
    <n v="54"/>
    <n v="114"/>
    <n v="222"/>
    <n v="112"/>
    <n v="52"/>
    <m/>
    <n v="1"/>
    <n v="23"/>
    <n v="1"/>
    <m/>
    <n v="2949"/>
    <n v="83"/>
    <n v="2457"/>
    <n v="405"/>
    <n v="1"/>
    <n v="3"/>
    <n v="2720"/>
    <n v="206"/>
    <n v="23"/>
    <m/>
    <m/>
    <m/>
    <n v="16"/>
  </r>
  <r>
    <n v="106190687"/>
    <x v="106"/>
    <x v="106"/>
    <s v="General Acute Care Hospital"/>
    <x v="17"/>
    <s v="1250 16th St"/>
    <s v="Santa Monica"/>
    <s v="90404"/>
    <x v="6"/>
    <m/>
    <s v="Emergency - Basic"/>
    <x v="0"/>
    <x v="0"/>
    <s v="200-299"/>
    <s v="District 26"/>
    <s v="District 50"/>
    <s v="Santa Monica Central/Sawtelle/West Los Angeles"/>
    <s v="Urban"/>
    <n v="14685"/>
    <n v="14041"/>
    <m/>
    <n v="2011"/>
    <n v="2054"/>
    <n v="5051"/>
    <n v="5127"/>
    <n v="3872"/>
    <n v="3953"/>
    <n v="3023"/>
    <n v="1760"/>
    <n v="1497"/>
    <n v="378"/>
    <m/>
    <n v="130"/>
    <n v="1483"/>
    <n v="3690"/>
    <n v="676"/>
    <n v="33"/>
    <n v="6289"/>
    <n v="494"/>
    <n v="15930"/>
    <n v="1"/>
    <n v="8011"/>
    <n v="20298"/>
    <n v="417"/>
    <m/>
    <n v="508"/>
    <n v="212"/>
    <n v="9"/>
    <n v="25"/>
    <n v="33"/>
    <n v="3"/>
    <n v="7"/>
    <n v="106"/>
    <n v="223"/>
    <n v="14"/>
    <m/>
    <n v="27440"/>
    <n v="146"/>
    <m/>
    <m/>
    <m/>
    <m/>
    <n v="10070"/>
    <n v="4275"/>
    <n v="731"/>
    <n v="11201"/>
    <n v="2449"/>
    <m/>
    <n v="37"/>
    <n v="1713"/>
    <n v="5"/>
    <n v="1214"/>
    <n v="169"/>
    <n v="472"/>
    <n v="318"/>
    <n v="302"/>
    <n v="1060"/>
    <n v="1645"/>
    <n v="1018"/>
    <n v="6608"/>
    <n v="1205"/>
    <n v="2032"/>
    <n v="69"/>
    <n v="1090"/>
    <n v="488"/>
    <n v="2229"/>
    <n v="1220"/>
    <n v="5815"/>
    <n v="17"/>
    <n v="28726"/>
    <n v="479"/>
    <n v="26229"/>
    <n v="1932"/>
    <n v="50"/>
    <n v="36"/>
    <m/>
    <n v="25364"/>
    <n v="67"/>
    <n v="2568"/>
    <n v="687"/>
    <n v="40"/>
    <n v="3429"/>
    <n v="3090"/>
    <m/>
    <n v="185"/>
    <n v="289"/>
    <n v="485"/>
    <n v="510"/>
    <n v="791"/>
    <n v="1123"/>
    <n v="1231"/>
    <n v="1689"/>
    <n v="90"/>
    <n v="126"/>
    <m/>
    <n v="16"/>
    <n v="511"/>
    <n v="769"/>
    <n v="137"/>
    <n v="5"/>
    <n v="1140"/>
    <n v="56"/>
    <n v="3885"/>
    <m/>
    <n v="1296"/>
    <n v="5151"/>
    <n v="72"/>
    <m/>
    <n v="212"/>
    <n v="150"/>
    <n v="239"/>
    <n v="1740"/>
    <n v="235"/>
    <n v="3"/>
    <m/>
    <n v="16"/>
    <n v="133"/>
    <m/>
    <n v="2796"/>
    <n v="995"/>
    <m/>
    <m/>
    <m/>
    <m/>
    <m/>
    <n v="1015"/>
    <n v="3581"/>
    <n v="37"/>
    <n v="1855"/>
    <n v="31"/>
    <m/>
    <n v="824"/>
    <n v="867"/>
    <n v="159"/>
    <n v="14"/>
    <n v="370"/>
    <n v="3"/>
    <n v="313"/>
    <n v="1457"/>
    <n v="685"/>
    <n v="116"/>
    <n v="250"/>
    <n v="379"/>
    <n v="213"/>
    <n v="493"/>
    <n v="119"/>
    <n v="154"/>
    <n v="37"/>
    <n v="33"/>
    <n v="27"/>
    <n v="4"/>
    <n v="2"/>
    <n v="6519"/>
    <n v="355"/>
    <n v="5623"/>
    <n v="525"/>
    <m/>
    <n v="16"/>
    <n v="6203"/>
    <n v="225"/>
    <n v="89"/>
    <m/>
    <n v="2"/>
    <m/>
    <n v="21"/>
  </r>
  <r>
    <n v="106190696"/>
    <x v="107"/>
    <x v="107"/>
    <s v="General Acute Care Hospital"/>
    <x v="17"/>
    <s v="9449 San Fernando Rd"/>
    <s v="Sun Valley"/>
    <s v="91352"/>
    <x v="4"/>
    <m/>
    <s v="Emergency - Basic"/>
    <x v="0"/>
    <x v="0"/>
    <s v="200-299"/>
    <s v="District 18"/>
    <s v="District 39"/>
    <s v="Pacoima East/Sun Valley West"/>
    <s v="Urban"/>
    <n v="2727"/>
    <n v="3246"/>
    <m/>
    <n v="277"/>
    <n v="588"/>
    <n v="1195"/>
    <n v="1145"/>
    <n v="971"/>
    <n v="941"/>
    <n v="586"/>
    <n v="158"/>
    <n v="95"/>
    <n v="17"/>
    <m/>
    <n v="512"/>
    <n v="314"/>
    <n v="239"/>
    <m/>
    <n v="58"/>
    <n v="1895"/>
    <m/>
    <n v="2955"/>
    <m/>
    <n v="4125"/>
    <n v="1841"/>
    <n v="7"/>
    <m/>
    <n v="139"/>
    <n v="603"/>
    <m/>
    <n v="15"/>
    <n v="1"/>
    <m/>
    <n v="1"/>
    <n v="28"/>
    <n v="2"/>
    <m/>
    <n v="2"/>
    <n v="5178"/>
    <n v="2"/>
    <m/>
    <n v="1"/>
    <m/>
    <n v="1"/>
    <n v="4032"/>
    <n v="554"/>
    <n v="126"/>
    <n v="646"/>
    <n v="615"/>
    <m/>
    <n v="1"/>
    <n v="177"/>
    <n v="1"/>
    <n v="332"/>
    <n v="14"/>
    <n v="106"/>
    <n v="41"/>
    <n v="70"/>
    <n v="158"/>
    <n v="334"/>
    <n v="291"/>
    <n v="1327"/>
    <n v="687"/>
    <n v="501"/>
    <n v="6"/>
    <n v="208"/>
    <n v="40"/>
    <n v="620"/>
    <n v="231"/>
    <n v="828"/>
    <m/>
    <n v="5973"/>
    <n v="25"/>
    <n v="4565"/>
    <n v="1380"/>
    <n v="2"/>
    <n v="1"/>
    <m/>
    <n v="5257"/>
    <n v="1"/>
    <n v="651"/>
    <n v="55"/>
    <n v="9"/>
    <n v="1060"/>
    <n v="1715"/>
    <m/>
    <n v="38"/>
    <n v="440"/>
    <n v="494"/>
    <n v="500"/>
    <n v="579"/>
    <n v="407"/>
    <n v="175"/>
    <n v="142"/>
    <m/>
    <m/>
    <m/>
    <n v="373"/>
    <n v="271"/>
    <n v="185"/>
    <m/>
    <n v="37"/>
    <n v="673"/>
    <n v="2"/>
    <n v="1234"/>
    <m/>
    <n v="1467"/>
    <n v="1303"/>
    <n v="5"/>
    <m/>
    <n v="44"/>
    <n v="257"/>
    <n v="80"/>
    <n v="48"/>
    <m/>
    <n v="9"/>
    <n v="6"/>
    <n v="17"/>
    <n v="6"/>
    <n v="115"/>
    <n v="2039"/>
    <n v="152"/>
    <m/>
    <m/>
    <n v="2"/>
    <m/>
    <m/>
    <n v="1935"/>
    <n v="622"/>
    <n v="14"/>
    <n v="143"/>
    <n v="61"/>
    <m/>
    <n v="167"/>
    <n v="224"/>
    <n v="11"/>
    <n v="15"/>
    <n v="76"/>
    <n v="2"/>
    <n v="109"/>
    <n v="250"/>
    <n v="96"/>
    <n v="1236"/>
    <n v="45"/>
    <n v="14"/>
    <n v="92"/>
    <n v="190"/>
    <n v="72"/>
    <n v="170"/>
    <m/>
    <n v="4"/>
    <n v="2"/>
    <m/>
    <m/>
    <n v="2775"/>
    <n v="15"/>
    <n v="2288"/>
    <n v="471"/>
    <n v="1"/>
    <m/>
    <n v="2091"/>
    <n v="669"/>
    <n v="6"/>
    <n v="9"/>
    <m/>
    <m/>
    <n v="7"/>
  </r>
  <r>
    <n v="106190708"/>
    <x v="108"/>
    <x v="108"/>
    <s v="General Acute Care Hospital"/>
    <x v="17"/>
    <s v="4929 Van Nuys Blvd"/>
    <s v="Sherman Oaks"/>
    <s v="91403"/>
    <x v="1"/>
    <m/>
    <s v="Emergency - Basic"/>
    <x v="0"/>
    <x v="0"/>
    <s v="150-199"/>
    <s v="District 18"/>
    <s v="District 46"/>
    <s v="Sherman Oaks/Studio City/Valley Village"/>
    <s v="Urban"/>
    <n v="9120"/>
    <n v="10208"/>
    <n v="1"/>
    <n v="640"/>
    <n v="951"/>
    <n v="3615"/>
    <n v="4283"/>
    <n v="3064"/>
    <n v="3061"/>
    <n v="1913"/>
    <n v="948"/>
    <n v="777"/>
    <n v="77"/>
    <m/>
    <n v="86"/>
    <n v="1340"/>
    <n v="2374"/>
    <n v="89"/>
    <n v="28"/>
    <n v="5997"/>
    <n v="444"/>
    <n v="8971"/>
    <m/>
    <n v="5218"/>
    <n v="14013"/>
    <n v="98"/>
    <m/>
    <n v="511"/>
    <n v="439"/>
    <m/>
    <n v="21"/>
    <m/>
    <n v="1"/>
    <m/>
    <n v="463"/>
    <n v="635"/>
    <m/>
    <n v="148"/>
    <n v="16965"/>
    <n v="132"/>
    <m/>
    <n v="14"/>
    <m/>
    <m/>
    <n v="9132"/>
    <n v="2992"/>
    <n v="1990"/>
    <n v="3511"/>
    <n v="1704"/>
    <m/>
    <n v="1"/>
    <n v="1009"/>
    <n v="6"/>
    <n v="871"/>
    <n v="53"/>
    <n v="238"/>
    <n v="221"/>
    <n v="164"/>
    <n v="2068"/>
    <n v="902"/>
    <n v="779"/>
    <n v="4119"/>
    <n v="2227"/>
    <n v="1042"/>
    <n v="43"/>
    <n v="704"/>
    <n v="189"/>
    <n v="1435"/>
    <n v="657"/>
    <n v="2592"/>
    <n v="9"/>
    <n v="19329"/>
    <n v="163"/>
    <n v="18452"/>
    <n v="707"/>
    <n v="7"/>
    <m/>
    <m/>
    <n v="16922"/>
    <n v="7"/>
    <n v="1859"/>
    <n v="315"/>
    <n v="226"/>
    <n v="1806"/>
    <n v="1842"/>
    <m/>
    <n v="4"/>
    <n v="125"/>
    <n v="206"/>
    <n v="281"/>
    <n v="554"/>
    <n v="739"/>
    <n v="767"/>
    <n v="972"/>
    <m/>
    <m/>
    <m/>
    <n v="9"/>
    <n v="102"/>
    <n v="329"/>
    <n v="26"/>
    <n v="12"/>
    <n v="948"/>
    <n v="98"/>
    <n v="2124"/>
    <m/>
    <n v="691"/>
    <n v="2943"/>
    <n v="14"/>
    <m/>
    <n v="167"/>
    <n v="202"/>
    <n v="237"/>
    <n v="324"/>
    <n v="50"/>
    <n v="2"/>
    <n v="6"/>
    <n v="44"/>
    <n v="89"/>
    <n v="182"/>
    <n v="1244"/>
    <n v="1100"/>
    <m/>
    <m/>
    <n v="1"/>
    <m/>
    <m/>
    <n v="1109"/>
    <n v="2220"/>
    <n v="10"/>
    <n v="280"/>
    <n v="29"/>
    <m/>
    <n v="551"/>
    <n v="430"/>
    <n v="24"/>
    <n v="10"/>
    <n v="210"/>
    <n v="2"/>
    <n v="222"/>
    <n v="919"/>
    <n v="319"/>
    <n v="254"/>
    <n v="84"/>
    <n v="52"/>
    <n v="145"/>
    <n v="281"/>
    <n v="99"/>
    <n v="25"/>
    <m/>
    <n v="4"/>
    <n v="14"/>
    <n v="3"/>
    <m/>
    <n v="3648"/>
    <n v="96"/>
    <n v="3415"/>
    <n v="137"/>
    <m/>
    <m/>
    <n v="3318"/>
    <n v="281"/>
    <n v="33"/>
    <n v="16"/>
    <m/>
    <m/>
    <n v="12"/>
  </r>
  <r>
    <n v="106190754"/>
    <x v="109"/>
    <x v="109"/>
    <s v="General Acute Care Hospital"/>
    <x v="17"/>
    <s v="3630 E Imperial Hwy"/>
    <s v="Lynwood"/>
    <s v="90262"/>
    <x v="3"/>
    <s v="Level II"/>
    <s v="Emergency - Basic"/>
    <x v="0"/>
    <x v="0"/>
    <s v="300-499"/>
    <s v="District 33"/>
    <s v="District 63"/>
    <s v="Downey Southwest/Lynwood North Central/South Gate East"/>
    <s v="Urban"/>
    <n v="19223"/>
    <n v="18484"/>
    <n v="11"/>
    <n v="2719"/>
    <n v="3276"/>
    <n v="7798"/>
    <n v="6820"/>
    <n v="5030"/>
    <n v="4757"/>
    <n v="3657"/>
    <n v="1792"/>
    <n v="1052"/>
    <n v="815"/>
    <n v="2"/>
    <n v="35"/>
    <n v="245"/>
    <n v="7647"/>
    <n v="122"/>
    <n v="111"/>
    <n v="27494"/>
    <n v="769"/>
    <n v="1286"/>
    <n v="9"/>
    <n v="26965"/>
    <n v="9742"/>
    <n v="986"/>
    <n v="25"/>
    <n v="184"/>
    <n v="1817"/>
    <n v="7"/>
    <n v="220"/>
    <n v="108"/>
    <n v="8"/>
    <n v="262"/>
    <n v="164"/>
    <n v="57"/>
    <n v="2"/>
    <n v="21"/>
    <n v="34078"/>
    <n v="758"/>
    <n v="8"/>
    <n v="24"/>
    <m/>
    <m/>
    <n v="12167"/>
    <n v="2489"/>
    <n v="356"/>
    <n v="18402"/>
    <n v="4304"/>
    <m/>
    <n v="106"/>
    <n v="2552"/>
    <n v="12"/>
    <n v="2097"/>
    <n v="219"/>
    <n v="550"/>
    <n v="674"/>
    <n v="213"/>
    <n v="1804"/>
    <n v="2547"/>
    <n v="2055"/>
    <n v="7711"/>
    <n v="1967"/>
    <n v="2144"/>
    <n v="123"/>
    <n v="1694"/>
    <n v="1767"/>
    <n v="3228"/>
    <n v="1080"/>
    <n v="5160"/>
    <n v="15"/>
    <n v="37718"/>
    <n v="34"/>
    <n v="26907"/>
    <n v="10738"/>
    <n v="39"/>
    <m/>
    <n v="60"/>
    <n v="36223"/>
    <n v="1"/>
    <n v="1097"/>
    <n v="138"/>
    <n v="199"/>
    <n v="4645"/>
    <n v="6165"/>
    <n v="6"/>
    <n v="262"/>
    <n v="1381"/>
    <n v="1384"/>
    <n v="1378"/>
    <n v="1926"/>
    <n v="2008"/>
    <n v="1332"/>
    <n v="1020"/>
    <n v="85"/>
    <n v="39"/>
    <n v="1"/>
    <n v="32"/>
    <n v="140"/>
    <n v="2433"/>
    <n v="71"/>
    <n v="39"/>
    <n v="7128"/>
    <n v="376"/>
    <n v="597"/>
    <m/>
    <n v="6952"/>
    <n v="3444"/>
    <n v="420"/>
    <m/>
    <n v="413"/>
    <n v="581"/>
    <n v="719"/>
    <n v="984"/>
    <n v="132"/>
    <n v="41"/>
    <n v="41"/>
    <n v="43"/>
    <n v="50"/>
    <n v="136"/>
    <n v="6862"/>
    <n v="813"/>
    <n v="1"/>
    <m/>
    <m/>
    <m/>
    <m/>
    <n v="6889"/>
    <n v="2619"/>
    <n v="83"/>
    <n v="767"/>
    <n v="458"/>
    <m/>
    <n v="1453"/>
    <n v="951"/>
    <n v="78"/>
    <n v="7"/>
    <n v="463"/>
    <n v="9"/>
    <n v="534"/>
    <n v="2260"/>
    <n v="1505"/>
    <n v="1645"/>
    <n v="151"/>
    <n v="151"/>
    <n v="312"/>
    <n v="578"/>
    <n v="139"/>
    <n v="167"/>
    <n v="64"/>
    <n v="5"/>
    <n v="338"/>
    <n v="4"/>
    <n v="2"/>
    <n v="10816"/>
    <n v="25"/>
    <n v="7042"/>
    <n v="3722"/>
    <n v="25"/>
    <n v="2"/>
    <n v="10060"/>
    <n v="672"/>
    <n v="24"/>
    <n v="54"/>
    <n v="2"/>
    <n v="4"/>
    <n v="42"/>
  </r>
  <r>
    <n v="106190756"/>
    <x v="110"/>
    <x v="110"/>
    <s v="General Acute Care Hospital"/>
    <x v="17"/>
    <s v="2121 Santa Monica Blvd"/>
    <s v="Santa Monica"/>
    <s v="90404"/>
    <x v="1"/>
    <m/>
    <s v="Emergency - Basic"/>
    <x v="0"/>
    <x v="0"/>
    <s v="200-299"/>
    <s v="District 26"/>
    <s v="District 50"/>
    <s v="Santa Monica Central/Sawtelle/West Los Angeles"/>
    <s v="Urban"/>
    <n v="8425"/>
    <n v="8772"/>
    <n v="12"/>
    <n v="475"/>
    <n v="685"/>
    <n v="2414"/>
    <n v="2822"/>
    <n v="2439"/>
    <n v="2625"/>
    <n v="2293"/>
    <n v="1652"/>
    <n v="1715"/>
    <n v="89"/>
    <m/>
    <n v="48"/>
    <n v="638"/>
    <n v="1836"/>
    <n v="565"/>
    <n v="16"/>
    <n v="3859"/>
    <n v="346"/>
    <n v="9832"/>
    <n v="69"/>
    <n v="3026"/>
    <n v="13795"/>
    <n v="318"/>
    <n v="70"/>
    <n v="219"/>
    <n v="597"/>
    <n v="8"/>
    <n v="43"/>
    <n v="26"/>
    <n v="5"/>
    <n v="1"/>
    <n v="33"/>
    <n v="471"/>
    <n v="3"/>
    <n v="15"/>
    <n v="15590"/>
    <n v="193"/>
    <m/>
    <m/>
    <n v="5"/>
    <m/>
    <n v="5647"/>
    <n v="4416"/>
    <n v="345"/>
    <n v="5589"/>
    <n v="1212"/>
    <m/>
    <n v="14"/>
    <n v="1157"/>
    <n v="1"/>
    <n v="803"/>
    <n v="83"/>
    <n v="159"/>
    <n v="219"/>
    <n v="171"/>
    <n v="522"/>
    <n v="922"/>
    <n v="531"/>
    <n v="4075"/>
    <n v="1429"/>
    <n v="1091"/>
    <n v="50"/>
    <n v="887"/>
    <n v="289"/>
    <n v="1005"/>
    <n v="600"/>
    <n v="3198"/>
    <n v="3"/>
    <n v="17209"/>
    <n v="530"/>
    <n v="15888"/>
    <n v="718"/>
    <n v="63"/>
    <n v="10"/>
    <n v="4"/>
    <n v="14693"/>
    <n v="22"/>
    <n v="2006"/>
    <n v="440"/>
    <n v="44"/>
    <n v="2915"/>
    <n v="2896"/>
    <m/>
    <n v="21"/>
    <n v="147"/>
    <n v="310"/>
    <n v="386"/>
    <n v="684"/>
    <n v="937"/>
    <n v="1272"/>
    <n v="2033"/>
    <n v="21"/>
    <m/>
    <m/>
    <n v="11"/>
    <n v="261"/>
    <n v="396"/>
    <n v="190"/>
    <n v="7"/>
    <n v="969"/>
    <n v="102"/>
    <n v="3870"/>
    <n v="5"/>
    <n v="740"/>
    <n v="4971"/>
    <n v="95"/>
    <n v="5"/>
    <n v="140"/>
    <n v="138"/>
    <n v="323"/>
    <n v="1447"/>
    <n v="178"/>
    <m/>
    <m/>
    <n v="14"/>
    <n v="158"/>
    <n v="12"/>
    <n v="2435"/>
    <n v="965"/>
    <m/>
    <m/>
    <m/>
    <m/>
    <n v="1"/>
    <n v="720"/>
    <n v="3701"/>
    <n v="42"/>
    <n v="1258"/>
    <n v="89"/>
    <n v="1"/>
    <n v="1125"/>
    <n v="732"/>
    <n v="62"/>
    <n v="9"/>
    <n v="198"/>
    <n v="9"/>
    <n v="316"/>
    <n v="1138"/>
    <n v="666"/>
    <n v="94"/>
    <n v="151"/>
    <n v="287"/>
    <n v="232"/>
    <n v="418"/>
    <n v="128"/>
    <n v="147"/>
    <n v="21"/>
    <n v="9"/>
    <n v="65"/>
    <n v="3"/>
    <n v="1"/>
    <n v="5811"/>
    <n v="470"/>
    <n v="4999"/>
    <n v="333"/>
    <n v="5"/>
    <n v="4"/>
    <n v="5379"/>
    <n v="337"/>
    <n v="91"/>
    <m/>
    <n v="4"/>
    <m/>
    <n v="27"/>
  </r>
  <r>
    <n v="106190758"/>
    <x v="111"/>
    <x v="111"/>
    <s v="General Acute Care Hospital"/>
    <x v="17"/>
    <s v="501 S Buena Vista St"/>
    <s v="Burbank"/>
    <s v="91505"/>
    <x v="1"/>
    <m/>
    <s v="Emergency - Basic"/>
    <x v="0"/>
    <x v="0"/>
    <s v="300-499"/>
    <s v="District 25"/>
    <s v="District 43"/>
    <s v="Burbank North/North Hollywood South"/>
    <s v="Urban"/>
    <n v="19601"/>
    <n v="17413"/>
    <n v="6"/>
    <n v="2468"/>
    <n v="2501"/>
    <n v="6934"/>
    <n v="6765"/>
    <n v="4853"/>
    <n v="4785"/>
    <n v="3922"/>
    <n v="2404"/>
    <n v="1884"/>
    <n v="504"/>
    <m/>
    <n v="38"/>
    <n v="834"/>
    <n v="1920"/>
    <n v="671"/>
    <n v="52"/>
    <n v="9123"/>
    <n v="417"/>
    <n v="23935"/>
    <n v="30"/>
    <n v="12953"/>
    <n v="23644"/>
    <n v="390"/>
    <n v="33"/>
    <n v="586"/>
    <n v="901"/>
    <n v="10"/>
    <n v="108"/>
    <n v="26"/>
    <m/>
    <n v="6"/>
    <n v="523"/>
    <n v="303"/>
    <m/>
    <n v="3"/>
    <n v="34310"/>
    <n v="235"/>
    <n v="1"/>
    <m/>
    <n v="8"/>
    <m/>
    <n v="16038"/>
    <n v="6014"/>
    <n v="1015"/>
    <n v="11523"/>
    <n v="2430"/>
    <m/>
    <n v="56"/>
    <n v="2580"/>
    <n v="5"/>
    <n v="2143"/>
    <n v="97"/>
    <n v="737"/>
    <n v="327"/>
    <n v="399"/>
    <n v="880"/>
    <n v="2527"/>
    <n v="2000"/>
    <n v="7126"/>
    <n v="1528"/>
    <n v="2563"/>
    <n v="106"/>
    <n v="1581"/>
    <n v="1090"/>
    <n v="3500"/>
    <n v="1182"/>
    <n v="6589"/>
    <n v="4"/>
    <n v="37020"/>
    <n v="2581"/>
    <n v="30014"/>
    <n v="4378"/>
    <n v="31"/>
    <n v="16"/>
    <n v="5"/>
    <n v="35787"/>
    <n v="21"/>
    <n v="678"/>
    <n v="508"/>
    <n v="21"/>
    <n v="5052"/>
    <n v="5107"/>
    <n v="1"/>
    <n v="51"/>
    <n v="449"/>
    <n v="781"/>
    <n v="822"/>
    <n v="1434"/>
    <n v="1875"/>
    <n v="2095"/>
    <n v="2618"/>
    <n v="35"/>
    <m/>
    <m/>
    <n v="10"/>
    <n v="373"/>
    <n v="454"/>
    <n v="236"/>
    <n v="11"/>
    <n v="2208"/>
    <n v="85"/>
    <n v="6783"/>
    <m/>
    <n v="2396"/>
    <n v="7677"/>
    <n v="87"/>
    <m/>
    <n v="265"/>
    <n v="196"/>
    <n v="479"/>
    <n v="1724"/>
    <n v="316"/>
    <n v="1"/>
    <n v="1"/>
    <n v="10"/>
    <n v="135"/>
    <n v="24"/>
    <n v="5463"/>
    <n v="1546"/>
    <m/>
    <m/>
    <m/>
    <m/>
    <m/>
    <n v="2147"/>
    <n v="5748"/>
    <n v="79"/>
    <n v="2054"/>
    <n v="129"/>
    <n v="3"/>
    <n v="1761"/>
    <n v="1527"/>
    <n v="112"/>
    <n v="17"/>
    <n v="361"/>
    <n v="16"/>
    <n v="683"/>
    <n v="2306"/>
    <n v="927"/>
    <n v="136"/>
    <n v="244"/>
    <n v="348"/>
    <n v="377"/>
    <n v="753"/>
    <n v="196"/>
    <n v="224"/>
    <n v="32"/>
    <n v="8"/>
    <n v="126"/>
    <n v="4"/>
    <n v="2"/>
    <n v="10160"/>
    <n v="1441"/>
    <n v="7423"/>
    <n v="1283"/>
    <n v="5"/>
    <n v="8"/>
    <n v="9860"/>
    <n v="202"/>
    <n v="96"/>
    <m/>
    <n v="1"/>
    <n v="1"/>
    <n v="24"/>
  </r>
  <r>
    <n v="106190762"/>
    <x v="112"/>
    <x v="112"/>
    <s v="General Acute Care Hospital"/>
    <x v="17"/>
    <s v="2131 W 3rd St"/>
    <s v="Los Angeles"/>
    <s v="90057"/>
    <x v="1"/>
    <m/>
    <s v="Emergency - Basic"/>
    <x v="0"/>
    <x v="0"/>
    <s v="300-499"/>
    <s v="District 24"/>
    <s v="District 51"/>
    <s v="Boyle Heights Northwest/Chinatown/Downtown Northwest/Little Tokyo/Westlake"/>
    <s v="Urban"/>
    <n v="238"/>
    <n v="220"/>
    <m/>
    <n v="4"/>
    <n v="14"/>
    <n v="90"/>
    <n v="74"/>
    <n v="66"/>
    <n v="86"/>
    <n v="57"/>
    <n v="36"/>
    <n v="31"/>
    <m/>
    <m/>
    <n v="1"/>
    <n v="69"/>
    <n v="67"/>
    <m/>
    <m/>
    <n v="22"/>
    <n v="22"/>
    <n v="277"/>
    <m/>
    <n v="247"/>
    <n v="192"/>
    <n v="19"/>
    <m/>
    <n v="4"/>
    <n v="7"/>
    <m/>
    <n v="2"/>
    <m/>
    <m/>
    <m/>
    <m/>
    <n v="1"/>
    <m/>
    <m/>
    <n v="441"/>
    <n v="3"/>
    <m/>
    <m/>
    <m/>
    <m/>
    <n v="297"/>
    <n v="45"/>
    <n v="4"/>
    <n v="56"/>
    <n v="56"/>
    <m/>
    <m/>
    <n v="32"/>
    <m/>
    <n v="19"/>
    <m/>
    <n v="7"/>
    <n v="6"/>
    <n v="4"/>
    <n v="4"/>
    <n v="28"/>
    <n v="15"/>
    <n v="63"/>
    <n v="30"/>
    <n v="43"/>
    <n v="2"/>
    <n v="13"/>
    <n v="3"/>
    <n v="78"/>
    <n v="28"/>
    <n v="83"/>
    <m/>
    <n v="458"/>
    <n v="29"/>
    <n v="348"/>
    <n v="81"/>
    <m/>
    <m/>
    <m/>
    <n v="431"/>
    <m/>
    <n v="19"/>
    <n v="3"/>
    <n v="5"/>
    <n v="78"/>
    <n v="87"/>
    <m/>
    <n v="1"/>
    <n v="1"/>
    <n v="8"/>
    <n v="14"/>
    <n v="29"/>
    <n v="35"/>
    <n v="30"/>
    <n v="47"/>
    <m/>
    <m/>
    <m/>
    <m/>
    <n v="46"/>
    <n v="16"/>
    <m/>
    <m/>
    <n v="5"/>
    <n v="4"/>
    <n v="94"/>
    <m/>
    <n v="76"/>
    <n v="86"/>
    <n v="2"/>
    <n v="1"/>
    <n v="10"/>
    <n v="5"/>
    <n v="7"/>
    <n v="12"/>
    <n v="3"/>
    <n v="2"/>
    <m/>
    <m/>
    <n v="2"/>
    <m/>
    <n v="92"/>
    <n v="32"/>
    <m/>
    <m/>
    <m/>
    <m/>
    <m/>
    <n v="18"/>
    <n v="56"/>
    <n v="11"/>
    <n v="80"/>
    <m/>
    <m/>
    <n v="26"/>
    <n v="20"/>
    <n v="2"/>
    <n v="1"/>
    <n v="9"/>
    <m/>
    <n v="8"/>
    <n v="39"/>
    <n v="23"/>
    <m/>
    <n v="9"/>
    <n v="5"/>
    <n v="1"/>
    <n v="15"/>
    <n v="3"/>
    <n v="4"/>
    <m/>
    <m/>
    <m/>
    <m/>
    <m/>
    <n v="165"/>
    <n v="28"/>
    <n v="92"/>
    <n v="45"/>
    <m/>
    <m/>
    <n v="158"/>
    <n v="6"/>
    <m/>
    <n v="1"/>
    <m/>
    <m/>
    <n v="8"/>
  </r>
  <r>
    <n v="106190766"/>
    <x v="113"/>
    <x v="113"/>
    <s v="General Acute Care Hospital"/>
    <x v="17"/>
    <s v="13100 Studebaker Rd"/>
    <s v="Norwalk"/>
    <s v="90650"/>
    <x v="3"/>
    <m/>
    <s v="Emergency - Basic"/>
    <x v="0"/>
    <x v="0"/>
    <s v="100-149"/>
    <s v="District 32"/>
    <s v="District 57"/>
    <s v="Norwalk/Studebaker"/>
    <s v="Urban"/>
    <n v="4831"/>
    <n v="4781"/>
    <m/>
    <n v="507"/>
    <n v="753"/>
    <n v="1789"/>
    <n v="1769"/>
    <n v="1364"/>
    <n v="1489"/>
    <n v="985"/>
    <n v="507"/>
    <n v="403"/>
    <n v="46"/>
    <m/>
    <n v="33"/>
    <n v="402"/>
    <n v="1101"/>
    <n v="8"/>
    <n v="41"/>
    <n v="3410"/>
    <n v="12"/>
    <n v="4605"/>
    <m/>
    <n v="6252"/>
    <n v="3353"/>
    <n v="7"/>
    <m/>
    <n v="440"/>
    <n v="614"/>
    <n v="2"/>
    <n v="34"/>
    <n v="17"/>
    <n v="1"/>
    <m/>
    <n v="287"/>
    <n v="202"/>
    <n v="1"/>
    <n v="33"/>
    <n v="7888"/>
    <n v="93"/>
    <m/>
    <m/>
    <m/>
    <m/>
    <n v="5661"/>
    <n v="1518"/>
    <n v="231"/>
    <n v="1120"/>
    <n v="1082"/>
    <m/>
    <n v="2"/>
    <n v="559"/>
    <n v="1"/>
    <n v="653"/>
    <n v="25"/>
    <n v="247"/>
    <n v="165"/>
    <n v="98"/>
    <n v="502"/>
    <n v="503"/>
    <n v="365"/>
    <n v="2020"/>
    <n v="643"/>
    <n v="534"/>
    <n v="31"/>
    <n v="459"/>
    <n v="123"/>
    <n v="1101"/>
    <n v="417"/>
    <n v="1162"/>
    <n v="2"/>
    <n v="9612"/>
    <n v="53"/>
    <n v="8010"/>
    <n v="1546"/>
    <n v="3"/>
    <m/>
    <m/>
    <n v="9217"/>
    <n v="2"/>
    <n v="230"/>
    <n v="46"/>
    <n v="117"/>
    <n v="896"/>
    <n v="988"/>
    <m/>
    <n v="6"/>
    <n v="97"/>
    <n v="133"/>
    <n v="196"/>
    <n v="301"/>
    <n v="413"/>
    <n v="300"/>
    <n v="438"/>
    <m/>
    <m/>
    <m/>
    <n v="2"/>
    <n v="166"/>
    <n v="191"/>
    <n v="1"/>
    <n v="12"/>
    <n v="575"/>
    <n v="4"/>
    <n v="933"/>
    <m/>
    <n v="961"/>
    <n v="922"/>
    <n v="1"/>
    <m/>
    <n v="92"/>
    <n v="139"/>
    <n v="149"/>
    <n v="126"/>
    <n v="29"/>
    <m/>
    <n v="2"/>
    <n v="31"/>
    <n v="1"/>
    <n v="45"/>
    <n v="787"/>
    <n v="478"/>
    <n v="3"/>
    <m/>
    <m/>
    <n v="2"/>
    <m/>
    <n v="730"/>
    <n v="968"/>
    <n v="7"/>
    <n v="144"/>
    <n v="35"/>
    <m/>
    <n v="247"/>
    <n v="223"/>
    <n v="17"/>
    <m/>
    <n v="120"/>
    <n v="4"/>
    <n v="84"/>
    <n v="644"/>
    <n v="132"/>
    <n v="41"/>
    <n v="30"/>
    <n v="23"/>
    <n v="83"/>
    <n v="131"/>
    <n v="38"/>
    <n v="49"/>
    <m/>
    <n v="8"/>
    <n v="10"/>
    <m/>
    <m/>
    <n v="1884"/>
    <n v="52"/>
    <n v="1441"/>
    <n v="391"/>
    <m/>
    <m/>
    <n v="1817"/>
    <n v="50"/>
    <n v="5"/>
    <n v="12"/>
    <m/>
    <m/>
    <n v="8"/>
  </r>
  <r>
    <n v="106190796"/>
    <x v="114"/>
    <x v="114"/>
    <s v="General Acute Care Hospital"/>
    <x v="17"/>
    <s v="757 Westwood Plaza"/>
    <s v="Los Angeles"/>
    <s v="90095"/>
    <x v="6"/>
    <s v="Level I &amp; Level I - Ped"/>
    <s v="Emergency - Comprehensive"/>
    <x v="0"/>
    <x v="1"/>
    <s v="300-499"/>
    <s v="District 26"/>
    <s v="District 54"/>
    <s v="Century City/Cheviot Hills/Rancho Park/West Los Angeles/Westwood"/>
    <s v="Urban"/>
    <n v="14139"/>
    <n v="13929"/>
    <n v="4"/>
    <n v="1349"/>
    <n v="2630"/>
    <n v="6026"/>
    <n v="4874"/>
    <n v="3452"/>
    <n v="3510"/>
    <n v="2707"/>
    <n v="1712"/>
    <n v="1464"/>
    <n v="348"/>
    <m/>
    <n v="96"/>
    <n v="2361"/>
    <n v="3998"/>
    <n v="680"/>
    <n v="40"/>
    <n v="6558"/>
    <n v="364"/>
    <n v="13962"/>
    <n v="13"/>
    <n v="6473"/>
    <n v="21231"/>
    <n v="354"/>
    <n v="14"/>
    <n v="1530"/>
    <n v="203"/>
    <n v="10"/>
    <n v="77"/>
    <n v="59"/>
    <n v="6"/>
    <n v="3"/>
    <n v="52"/>
    <n v="2120"/>
    <n v="21"/>
    <n v="1"/>
    <n v="23944"/>
    <n v="46"/>
    <m/>
    <m/>
    <m/>
    <m/>
    <n v="7810"/>
    <n v="4647"/>
    <n v="905"/>
    <n v="12768"/>
    <n v="1942"/>
    <m/>
    <n v="33"/>
    <n v="1561"/>
    <n v="13"/>
    <n v="1211"/>
    <n v="221"/>
    <n v="301"/>
    <n v="255"/>
    <n v="673"/>
    <n v="686"/>
    <n v="1577"/>
    <n v="1026"/>
    <n v="5147"/>
    <n v="3769"/>
    <n v="2016"/>
    <n v="112"/>
    <n v="1368"/>
    <n v="425"/>
    <n v="1429"/>
    <n v="725"/>
    <n v="5501"/>
    <n v="23"/>
    <n v="28072"/>
    <n v="677"/>
    <n v="25946"/>
    <n v="1383"/>
    <n v="21"/>
    <n v="45"/>
    <m/>
    <n v="24700"/>
    <n v="38"/>
    <n v="2454"/>
    <n v="868"/>
    <n v="12"/>
    <n v="4268"/>
    <n v="5234"/>
    <m/>
    <n v="420"/>
    <n v="785"/>
    <n v="916"/>
    <n v="985"/>
    <n v="1444"/>
    <n v="1806"/>
    <n v="1440"/>
    <n v="1230"/>
    <n v="141"/>
    <n v="335"/>
    <m/>
    <n v="34"/>
    <n v="764"/>
    <n v="1191"/>
    <n v="219"/>
    <n v="14"/>
    <n v="2452"/>
    <n v="82"/>
    <n v="4744"/>
    <n v="2"/>
    <n v="2635"/>
    <n v="6787"/>
    <n v="78"/>
    <n v="2"/>
    <n v="516"/>
    <n v="204"/>
    <n v="304"/>
    <n v="2133"/>
    <n v="206"/>
    <n v="13"/>
    <n v="3"/>
    <n v="127"/>
    <n v="444"/>
    <n v="4"/>
    <n v="5030"/>
    <n v="513"/>
    <n v="5"/>
    <m/>
    <m/>
    <m/>
    <m/>
    <n v="2385"/>
    <n v="4057"/>
    <n v="129"/>
    <n v="2847"/>
    <n v="84"/>
    <m/>
    <n v="1556"/>
    <n v="1218"/>
    <n v="153"/>
    <n v="16"/>
    <n v="405"/>
    <n v="62"/>
    <n v="400"/>
    <n v="1529"/>
    <n v="1958"/>
    <n v="220"/>
    <n v="174"/>
    <n v="377"/>
    <n v="392"/>
    <n v="513"/>
    <n v="102"/>
    <n v="241"/>
    <n v="16"/>
    <n v="34"/>
    <n v="91"/>
    <n v="41"/>
    <n v="4"/>
    <n v="9502"/>
    <n v="467"/>
    <n v="8082"/>
    <n v="913"/>
    <n v="6"/>
    <n v="34"/>
    <n v="8852"/>
    <n v="396"/>
    <n v="244"/>
    <n v="1"/>
    <n v="9"/>
    <m/>
    <n v="41"/>
  </r>
  <r>
    <n v="106190812"/>
    <x v="115"/>
    <x v="115"/>
    <s v="General Acute Care Hospital"/>
    <x v="17"/>
    <s v="15107 Vanowen St"/>
    <s v="Van Nuys"/>
    <s v="91405"/>
    <x v="1"/>
    <m/>
    <s v="Emergency - Basic"/>
    <x v="0"/>
    <x v="0"/>
    <s v="300-499"/>
    <s v="District 18"/>
    <s v="District 46"/>
    <s v="Northridge South/Reseda North"/>
    <s v="Urban"/>
    <n v="21607"/>
    <n v="18060"/>
    <m/>
    <n v="5087"/>
    <n v="4211"/>
    <n v="7166"/>
    <n v="6561"/>
    <n v="5206"/>
    <n v="4784"/>
    <n v="3322"/>
    <n v="1284"/>
    <n v="763"/>
    <n v="1283"/>
    <m/>
    <n v="14"/>
    <n v="1261"/>
    <n v="2197"/>
    <n v="24"/>
    <n v="7"/>
    <n v="432"/>
    <n v="15"/>
    <n v="35717"/>
    <m/>
    <n v="29019"/>
    <n v="10568"/>
    <n v="80"/>
    <m/>
    <n v="294"/>
    <n v="816"/>
    <n v="31"/>
    <n v="70"/>
    <m/>
    <n v="4"/>
    <m/>
    <n v="99"/>
    <n v="201"/>
    <m/>
    <m/>
    <n v="38147"/>
    <n v="5"/>
    <m/>
    <m/>
    <m/>
    <m/>
    <n v="7401"/>
    <n v="3480"/>
    <n v="170"/>
    <n v="25318"/>
    <n v="3298"/>
    <m/>
    <n v="151"/>
    <n v="1746"/>
    <n v="17"/>
    <n v="2205"/>
    <n v="180"/>
    <n v="1244"/>
    <n v="430"/>
    <n v="519"/>
    <n v="1403"/>
    <n v="2760"/>
    <n v="2029"/>
    <n v="5944"/>
    <n v="1456"/>
    <n v="2941"/>
    <n v="114"/>
    <n v="1288"/>
    <n v="1665"/>
    <n v="4790"/>
    <n v="1526"/>
    <n v="7259"/>
    <m/>
    <n v="39667"/>
    <n v="891"/>
    <n v="23727"/>
    <n v="15033"/>
    <n v="11"/>
    <n v="5"/>
    <n v="22"/>
    <n v="38658"/>
    <m/>
    <n v="773"/>
    <n v="158"/>
    <n v="56"/>
    <n v="2956"/>
    <n v="3457"/>
    <m/>
    <n v="167"/>
    <n v="381"/>
    <n v="586"/>
    <n v="737"/>
    <n v="1202"/>
    <n v="1304"/>
    <n v="930"/>
    <n v="865"/>
    <n v="92"/>
    <n v="149"/>
    <m/>
    <n v="3"/>
    <n v="340"/>
    <n v="441"/>
    <n v="2"/>
    <n v="4"/>
    <n v="36"/>
    <n v="3"/>
    <n v="5584"/>
    <m/>
    <n v="3473"/>
    <n v="2934"/>
    <n v="6"/>
    <m/>
    <n v="202"/>
    <n v="290"/>
    <n v="366"/>
    <n v="846"/>
    <n v="85"/>
    <m/>
    <n v="1"/>
    <n v="10"/>
    <n v="171"/>
    <n v="71"/>
    <n v="3662"/>
    <n v="702"/>
    <n v="7"/>
    <m/>
    <m/>
    <m/>
    <m/>
    <n v="3478"/>
    <n v="2261"/>
    <n v="36"/>
    <n v="526"/>
    <n v="112"/>
    <m/>
    <n v="888"/>
    <n v="1084"/>
    <n v="118"/>
    <n v="14"/>
    <n v="390"/>
    <n v="5"/>
    <n v="437"/>
    <n v="1743"/>
    <n v="406"/>
    <n v="77"/>
    <n v="129"/>
    <n v="171"/>
    <n v="145"/>
    <n v="399"/>
    <n v="122"/>
    <n v="141"/>
    <n v="33"/>
    <n v="4"/>
    <n v="101"/>
    <n v="6"/>
    <m/>
    <n v="6413"/>
    <n v="462"/>
    <n v="3793"/>
    <n v="2149"/>
    <n v="4"/>
    <n v="5"/>
    <n v="6162"/>
    <n v="220"/>
    <n v="30"/>
    <n v="1"/>
    <m/>
    <m/>
    <n v="33"/>
  </r>
  <r>
    <n v="106190818"/>
    <x v="116"/>
    <x v="116"/>
    <s v="General Acute Care Hospital"/>
    <x v="17"/>
    <s v="1812 Verdugo Blvd"/>
    <s v="Glendale"/>
    <s v="91208"/>
    <x v="1"/>
    <m/>
    <s v="Emergency - Basic"/>
    <x v="0"/>
    <x v="0"/>
    <s v="150-199"/>
    <s v="District 25"/>
    <s v="District 43"/>
    <s v="Burbank South/Eagle Rock/Glendale Northwest"/>
    <s v="Urban"/>
    <n v="9503"/>
    <n v="8378"/>
    <n v="8"/>
    <n v="975"/>
    <n v="1404"/>
    <n v="2829"/>
    <n v="2877"/>
    <n v="2476"/>
    <n v="2470"/>
    <n v="2165"/>
    <n v="1395"/>
    <n v="1176"/>
    <n v="122"/>
    <m/>
    <n v="58"/>
    <n v="1124"/>
    <n v="1017"/>
    <n v="193"/>
    <m/>
    <n v="1318"/>
    <n v="84"/>
    <n v="14095"/>
    <m/>
    <n v="3150"/>
    <n v="14550"/>
    <n v="189"/>
    <m/>
    <n v="32"/>
    <n v="364"/>
    <m/>
    <n v="18"/>
    <n v="1"/>
    <m/>
    <n v="865"/>
    <n v="146"/>
    <n v="8"/>
    <m/>
    <n v="1"/>
    <n v="16412"/>
    <n v="42"/>
    <m/>
    <m/>
    <m/>
    <m/>
    <n v="6164"/>
    <n v="3349"/>
    <n v="292"/>
    <n v="7019"/>
    <n v="1065"/>
    <m/>
    <n v="5"/>
    <n v="1290"/>
    <n v="2"/>
    <n v="977"/>
    <n v="55"/>
    <n v="265"/>
    <n v="263"/>
    <n v="210"/>
    <n v="835"/>
    <n v="1224"/>
    <n v="1130"/>
    <n v="3863"/>
    <n v="685"/>
    <n v="1183"/>
    <n v="51"/>
    <n v="769"/>
    <n v="347"/>
    <n v="1528"/>
    <n v="585"/>
    <n v="2617"/>
    <n v="5"/>
    <n v="17889"/>
    <n v="642"/>
    <n v="16836"/>
    <n v="376"/>
    <n v="2"/>
    <n v="33"/>
    <n v="19"/>
    <n v="17627"/>
    <n v="16"/>
    <n v="64"/>
    <n v="146"/>
    <n v="17"/>
    <n v="1971"/>
    <n v="1957"/>
    <m/>
    <n v="16"/>
    <n v="104"/>
    <n v="196"/>
    <n v="274"/>
    <n v="457"/>
    <n v="801"/>
    <n v="888"/>
    <n v="1182"/>
    <n v="10"/>
    <m/>
    <m/>
    <n v="16"/>
    <n v="273"/>
    <n v="187"/>
    <n v="37"/>
    <m/>
    <n v="289"/>
    <n v="16"/>
    <n v="3110"/>
    <m/>
    <n v="563"/>
    <n v="3315"/>
    <n v="50"/>
    <m/>
    <n v="353"/>
    <n v="96"/>
    <n v="132"/>
    <n v="722"/>
    <n v="108"/>
    <n v="6"/>
    <n v="1"/>
    <n v="85"/>
    <n v="21"/>
    <n v="61"/>
    <n v="1619"/>
    <n v="723"/>
    <m/>
    <m/>
    <m/>
    <n v="1"/>
    <m/>
    <n v="520"/>
    <n v="2450"/>
    <n v="18"/>
    <n v="889"/>
    <n v="51"/>
    <m/>
    <n v="496"/>
    <n v="547"/>
    <n v="38"/>
    <n v="13"/>
    <n v="168"/>
    <n v="3"/>
    <n v="243"/>
    <n v="980"/>
    <n v="348"/>
    <n v="245"/>
    <n v="73"/>
    <n v="104"/>
    <n v="121"/>
    <n v="357"/>
    <n v="51"/>
    <n v="95"/>
    <n v="10"/>
    <n v="4"/>
    <n v="31"/>
    <n v="1"/>
    <m/>
    <n v="3928"/>
    <n v="284"/>
    <n v="3476"/>
    <n v="154"/>
    <m/>
    <n v="14"/>
    <n v="3848"/>
    <n v="49"/>
    <n v="26"/>
    <n v="3"/>
    <n v="1"/>
    <n v="1"/>
    <n v="13"/>
  </r>
  <r>
    <n v="106190859"/>
    <x v="117"/>
    <x v="117"/>
    <s v="General Acute Care Hospital"/>
    <x v="17"/>
    <s v="7300 Medical Center Dr"/>
    <s v="West Hills"/>
    <s v="91307"/>
    <x v="4"/>
    <m/>
    <s v="Emergency - Basic"/>
    <x v="0"/>
    <x v="0"/>
    <s v="200-299"/>
    <s v="District 27"/>
    <s v="District 45"/>
    <s v="Agoura Hills/Calabasas/Hidden Hills/West Hills/Westlake"/>
    <s v="Urban"/>
    <n v="19599"/>
    <n v="17656"/>
    <n v="1"/>
    <n v="2613"/>
    <n v="3076"/>
    <n v="6639"/>
    <n v="6360"/>
    <n v="5240"/>
    <n v="5122"/>
    <n v="3669"/>
    <n v="2124"/>
    <n v="2049"/>
    <n v="364"/>
    <m/>
    <n v="37"/>
    <n v="1285"/>
    <n v="2215"/>
    <n v="2793"/>
    <n v="22"/>
    <n v="16468"/>
    <n v="124"/>
    <n v="14312"/>
    <m/>
    <n v="10277"/>
    <n v="26027"/>
    <n v="952"/>
    <m/>
    <n v="619"/>
    <n v="1123"/>
    <n v="2"/>
    <n v="63"/>
    <n v="112"/>
    <n v="1"/>
    <n v="29"/>
    <n v="166"/>
    <n v="345"/>
    <n v="4"/>
    <m/>
    <n v="34725"/>
    <n v="64"/>
    <m/>
    <n v="3"/>
    <m/>
    <m/>
    <n v="16863"/>
    <n v="6050"/>
    <n v="1703"/>
    <n v="8249"/>
    <n v="4391"/>
    <m/>
    <n v="22"/>
    <n v="2265"/>
    <n v="2"/>
    <n v="2216"/>
    <n v="204"/>
    <n v="584"/>
    <n v="461"/>
    <n v="393"/>
    <n v="911"/>
    <n v="2312"/>
    <n v="1442"/>
    <n v="8550"/>
    <n v="2229"/>
    <n v="2338"/>
    <n v="106"/>
    <n v="1616"/>
    <n v="937"/>
    <n v="3580"/>
    <n v="1337"/>
    <n v="5734"/>
    <n v="17"/>
    <n v="37256"/>
    <n v="294"/>
    <n v="35315"/>
    <n v="1610"/>
    <n v="20"/>
    <n v="17"/>
    <n v="58"/>
    <n v="35831"/>
    <n v="16"/>
    <n v="369"/>
    <n v="937"/>
    <n v="45"/>
    <n v="3608"/>
    <n v="3610"/>
    <m/>
    <n v="42"/>
    <n v="386"/>
    <n v="558"/>
    <n v="583"/>
    <n v="892"/>
    <n v="1234"/>
    <n v="1419"/>
    <n v="2081"/>
    <n v="6"/>
    <n v="17"/>
    <m/>
    <n v="9"/>
    <n v="351"/>
    <n v="280"/>
    <n v="531"/>
    <n v="4"/>
    <n v="2408"/>
    <n v="15"/>
    <n v="3619"/>
    <n v="1"/>
    <n v="1235"/>
    <n v="5835"/>
    <n v="148"/>
    <m/>
    <n v="333"/>
    <n v="294"/>
    <n v="244"/>
    <n v="1438"/>
    <n v="334"/>
    <n v="11"/>
    <n v="4"/>
    <n v="25"/>
    <n v="68"/>
    <n v="100"/>
    <n v="3158"/>
    <n v="1209"/>
    <m/>
    <m/>
    <m/>
    <m/>
    <m/>
    <n v="1391"/>
    <n v="4145"/>
    <n v="146"/>
    <n v="1300"/>
    <n v="150"/>
    <n v="86"/>
    <n v="1251"/>
    <n v="974"/>
    <n v="139"/>
    <n v="14"/>
    <n v="327"/>
    <n v="11"/>
    <n v="439"/>
    <n v="1540"/>
    <n v="848"/>
    <n v="125"/>
    <n v="136"/>
    <n v="199"/>
    <n v="226"/>
    <n v="454"/>
    <n v="128"/>
    <n v="171"/>
    <m/>
    <n v="7"/>
    <n v="222"/>
    <n v="7"/>
    <m/>
    <n v="7218"/>
    <n v="166"/>
    <n v="6688"/>
    <n v="341"/>
    <n v="7"/>
    <n v="16"/>
    <n v="6888"/>
    <n v="196"/>
    <n v="122"/>
    <n v="11"/>
    <n v="1"/>
    <m/>
    <n v="30"/>
  </r>
  <r>
    <n v="106190878"/>
    <x v="118"/>
    <x v="118"/>
    <s v="General Acute Care Hospital"/>
    <x v="17"/>
    <s v="1720 E Cesar E Chavez Ave"/>
    <s v="Los Angeles"/>
    <s v="90033"/>
    <x v="1"/>
    <m/>
    <s v="Emergency - Basic"/>
    <x v="0"/>
    <x v="1"/>
    <s v="300-499"/>
    <s v="District 24"/>
    <s v="District 53"/>
    <s v="Boyle Heights Northwest/Chinatown/Downtown Northwest/Little Tokyo/Westlake"/>
    <s v="Urban"/>
    <n v="21813"/>
    <n v="17565"/>
    <n v="2"/>
    <n v="4274"/>
    <n v="3644"/>
    <n v="7929"/>
    <n v="6507"/>
    <n v="4868"/>
    <n v="4273"/>
    <n v="3557"/>
    <n v="1868"/>
    <n v="1310"/>
    <n v="1150"/>
    <m/>
    <n v="31"/>
    <n v="690"/>
    <n v="1324"/>
    <n v="87"/>
    <n v="28"/>
    <n v="10283"/>
    <n v="988"/>
    <n v="25816"/>
    <n v="133"/>
    <n v="35233"/>
    <n v="3679"/>
    <n v="383"/>
    <n v="85"/>
    <n v="457"/>
    <n v="1236"/>
    <n v="2"/>
    <n v="29"/>
    <n v="19"/>
    <n v="6"/>
    <n v="38"/>
    <n v="311"/>
    <n v="17"/>
    <n v="3"/>
    <n v="2"/>
    <n v="37070"/>
    <n v="186"/>
    <m/>
    <n v="3"/>
    <m/>
    <n v="1"/>
    <n v="23804"/>
    <n v="5509"/>
    <n v="1645"/>
    <n v="4212"/>
    <n v="4099"/>
    <n v="111"/>
    <n v="116"/>
    <n v="2506"/>
    <n v="4"/>
    <n v="1998"/>
    <n v="119"/>
    <n v="914"/>
    <n v="480"/>
    <n v="486"/>
    <n v="1214"/>
    <n v="2362"/>
    <n v="1565"/>
    <n v="5889"/>
    <n v="765"/>
    <n v="3104"/>
    <n v="73"/>
    <n v="1559"/>
    <n v="1597"/>
    <n v="3603"/>
    <n v="1436"/>
    <n v="9589"/>
    <n v="1"/>
    <n v="39380"/>
    <n v="77"/>
    <n v="25209"/>
    <n v="14085"/>
    <n v="4"/>
    <n v="5"/>
    <n v="107"/>
    <n v="37835"/>
    <m/>
    <n v="596"/>
    <n v="139"/>
    <n v="703"/>
    <n v="4845"/>
    <n v="5475"/>
    <m/>
    <n v="261"/>
    <n v="974"/>
    <n v="1207"/>
    <n v="1390"/>
    <n v="1780"/>
    <n v="1840"/>
    <n v="1355"/>
    <n v="1255"/>
    <n v="144"/>
    <n v="114"/>
    <m/>
    <n v="13"/>
    <n v="187"/>
    <n v="680"/>
    <n v="6"/>
    <n v="8"/>
    <n v="2946"/>
    <n v="184"/>
    <n v="6296"/>
    <m/>
    <n v="8559"/>
    <n v="1715"/>
    <n v="46"/>
    <m/>
    <n v="188"/>
    <n v="342"/>
    <n v="326"/>
    <n v="1387"/>
    <n v="110"/>
    <n v="38"/>
    <n v="50"/>
    <n v="86"/>
    <n v="119"/>
    <n v="1"/>
    <n v="6836"/>
    <n v="837"/>
    <m/>
    <m/>
    <m/>
    <m/>
    <m/>
    <n v="4914"/>
    <n v="3894"/>
    <n v="438"/>
    <n v="688"/>
    <n v="375"/>
    <n v="11"/>
    <n v="1486"/>
    <n v="1271"/>
    <n v="130"/>
    <n v="15"/>
    <n v="684"/>
    <n v="13"/>
    <n v="545"/>
    <n v="1949"/>
    <n v="589"/>
    <n v="1790"/>
    <n v="168"/>
    <n v="268"/>
    <n v="340"/>
    <n v="455"/>
    <n v="177"/>
    <n v="243"/>
    <n v="51"/>
    <n v="12"/>
    <n v="114"/>
    <n v="15"/>
    <n v="5"/>
    <n v="10320"/>
    <n v="45"/>
    <n v="5620"/>
    <n v="4650"/>
    <n v="3"/>
    <n v="2"/>
    <n v="9232"/>
    <n v="887"/>
    <n v="44"/>
    <n v="116"/>
    <m/>
    <n v="41"/>
    <n v="28"/>
  </r>
  <r>
    <n v="106190883"/>
    <x v="119"/>
    <x v="119"/>
    <s v="General Acute Care Hospital"/>
    <x v="17"/>
    <s v="9080 Colima Rd"/>
    <s v="Whittier"/>
    <s v="90605"/>
    <x v="4"/>
    <m/>
    <s v="Emergency - Basic"/>
    <x v="0"/>
    <x v="0"/>
    <s v="150-199"/>
    <s v="District 32"/>
    <s v="District 57"/>
    <s v="La Habra Heights/Whittier"/>
    <s v="Urban"/>
    <n v="10962"/>
    <n v="9036"/>
    <m/>
    <n v="1749"/>
    <n v="1866"/>
    <n v="4042"/>
    <n v="3371"/>
    <n v="2827"/>
    <n v="2382"/>
    <n v="1842"/>
    <n v="867"/>
    <n v="745"/>
    <n v="307"/>
    <m/>
    <n v="105"/>
    <n v="1627"/>
    <n v="450"/>
    <n v="1021"/>
    <n v="17"/>
    <n v="10575"/>
    <n v="1132"/>
    <n v="5071"/>
    <m/>
    <n v="11999"/>
    <n v="6940"/>
    <n v="1059"/>
    <m/>
    <n v="534"/>
    <n v="906"/>
    <n v="203"/>
    <n v="28"/>
    <m/>
    <n v="1"/>
    <m/>
    <n v="137"/>
    <n v="219"/>
    <m/>
    <n v="3"/>
    <n v="17896"/>
    <n v="71"/>
    <m/>
    <m/>
    <m/>
    <m/>
    <n v="3061"/>
    <n v="2504"/>
    <n v="306"/>
    <n v="13167"/>
    <n v="960"/>
    <m/>
    <n v="32"/>
    <n v="1023"/>
    <n v="4"/>
    <n v="1130"/>
    <n v="30"/>
    <n v="440"/>
    <n v="190"/>
    <n v="224"/>
    <n v="1187"/>
    <n v="1266"/>
    <n v="1384"/>
    <n v="3484"/>
    <n v="964"/>
    <n v="1218"/>
    <n v="41"/>
    <n v="759"/>
    <n v="601"/>
    <n v="2162"/>
    <n v="758"/>
    <n v="3095"/>
    <n v="6"/>
    <n v="19998"/>
    <n v="805"/>
    <n v="16157"/>
    <n v="3031"/>
    <n v="5"/>
    <m/>
    <n v="2"/>
    <n v="19465"/>
    <n v="8"/>
    <n v="385"/>
    <n v="137"/>
    <n v="1"/>
    <n v="1764"/>
    <n v="1864"/>
    <m/>
    <n v="30"/>
    <n v="189"/>
    <n v="294"/>
    <n v="407"/>
    <n v="577"/>
    <n v="723"/>
    <n v="623"/>
    <n v="782"/>
    <n v="3"/>
    <m/>
    <m/>
    <n v="5"/>
    <n v="625"/>
    <n v="68"/>
    <n v="203"/>
    <n v="5"/>
    <n v="1489"/>
    <n v="172"/>
    <n v="1060"/>
    <n v="1"/>
    <n v="1656"/>
    <n v="1827"/>
    <n v="145"/>
    <m/>
    <n v="287"/>
    <n v="206"/>
    <n v="228"/>
    <n v="276"/>
    <n v="62"/>
    <m/>
    <n v="1"/>
    <n v="21"/>
    <m/>
    <n v="23"/>
    <n v="1995"/>
    <n v="482"/>
    <n v="47"/>
    <m/>
    <m/>
    <m/>
    <m/>
    <n v="1269"/>
    <n v="1536"/>
    <n v="30"/>
    <n v="733"/>
    <n v="57"/>
    <n v="3"/>
    <n v="452"/>
    <n v="664"/>
    <n v="66"/>
    <n v="3"/>
    <n v="193"/>
    <n v="1"/>
    <n v="254"/>
    <n v="805"/>
    <n v="208"/>
    <n v="97"/>
    <n v="37"/>
    <n v="133"/>
    <n v="91"/>
    <n v="320"/>
    <n v="107"/>
    <n v="132"/>
    <n v="3"/>
    <n v="1"/>
    <n v="56"/>
    <n v="3"/>
    <n v="2"/>
    <n v="3628"/>
    <n v="449"/>
    <n v="2530"/>
    <n v="648"/>
    <m/>
    <n v="1"/>
    <n v="3468"/>
    <n v="134"/>
    <n v="22"/>
    <n v="1"/>
    <n v="3"/>
    <m/>
    <n v="11"/>
  </r>
  <r>
    <n v="106190949"/>
    <x v="120"/>
    <x v="120"/>
    <s v="General Acute Care Hospital"/>
    <x v="17"/>
    <s v="23845 Mcbean Pkwy"/>
    <s v="Valencia"/>
    <s v="91355"/>
    <x v="1"/>
    <s v="Level II"/>
    <s v="Emergency - Basic"/>
    <x v="0"/>
    <x v="0"/>
    <s v="300-499"/>
    <s v="District 27"/>
    <s v="District 38"/>
    <s v="Canyon Country/Santa Clarita West/Saugus"/>
    <s v="Urban"/>
    <n v="23721"/>
    <n v="21048"/>
    <n v="1"/>
    <n v="3365"/>
    <n v="4277"/>
    <n v="7460"/>
    <n v="7194"/>
    <n v="5968"/>
    <n v="5999"/>
    <n v="4352"/>
    <n v="2999"/>
    <n v="2586"/>
    <n v="570"/>
    <m/>
    <n v="78"/>
    <n v="1691"/>
    <n v="2739"/>
    <n v="62"/>
    <n v="69"/>
    <n v="4774"/>
    <n v="213"/>
    <n v="35144"/>
    <m/>
    <n v="15199"/>
    <n v="28968"/>
    <n v="603"/>
    <m/>
    <n v="1804"/>
    <n v="874"/>
    <m/>
    <n v="64"/>
    <n v="60"/>
    <m/>
    <m/>
    <n v="824"/>
    <n v="106"/>
    <n v="2"/>
    <n v="4"/>
    <n v="40924"/>
    <n v="108"/>
    <m/>
    <m/>
    <m/>
    <m/>
    <n v="16915"/>
    <n v="7898"/>
    <n v="2314"/>
    <n v="15402"/>
    <n v="2241"/>
    <m/>
    <n v="21"/>
    <n v="3835"/>
    <n v="2"/>
    <n v="2518"/>
    <n v="179"/>
    <n v="828"/>
    <n v="710"/>
    <n v="328"/>
    <n v="2999"/>
    <n v="2536"/>
    <n v="2488"/>
    <n v="9010"/>
    <n v="2109"/>
    <n v="2030"/>
    <n v="129"/>
    <n v="1961"/>
    <n v="724"/>
    <n v="4471"/>
    <n v="1117"/>
    <n v="6733"/>
    <n v="42"/>
    <n v="44770"/>
    <n v="83"/>
    <n v="43909"/>
    <n v="778"/>
    <m/>
    <m/>
    <n v="14"/>
    <n v="43638"/>
    <n v="14"/>
    <n v="408"/>
    <n v="454"/>
    <n v="242"/>
    <n v="3964"/>
    <n v="4213"/>
    <m/>
    <n v="145"/>
    <n v="632"/>
    <n v="786"/>
    <n v="764"/>
    <n v="1273"/>
    <n v="1480"/>
    <n v="1452"/>
    <n v="1633"/>
    <n v="11"/>
    <n v="1"/>
    <m/>
    <n v="10"/>
    <n v="413"/>
    <n v="419"/>
    <n v="10"/>
    <n v="16"/>
    <n v="568"/>
    <n v="36"/>
    <n v="6705"/>
    <m/>
    <n v="1651"/>
    <n v="6499"/>
    <n v="27"/>
    <m/>
    <n v="470"/>
    <n v="184"/>
    <n v="308"/>
    <n v="1269"/>
    <n v="6"/>
    <m/>
    <n v="35"/>
    <n v="51"/>
    <n v="161"/>
    <n v="51"/>
    <n v="5020"/>
    <n v="622"/>
    <m/>
    <m/>
    <m/>
    <m/>
    <m/>
    <n v="1714"/>
    <n v="4030"/>
    <n v="86"/>
    <n v="2167"/>
    <n v="180"/>
    <m/>
    <n v="1292"/>
    <n v="1031"/>
    <n v="47"/>
    <n v="11"/>
    <n v="336"/>
    <n v="8"/>
    <n v="469"/>
    <n v="1377"/>
    <n v="1193"/>
    <n v="993"/>
    <n v="142"/>
    <n v="220"/>
    <n v="195"/>
    <n v="612"/>
    <n v="99"/>
    <n v="73"/>
    <n v="11"/>
    <n v="3"/>
    <n v="58"/>
    <n v="6"/>
    <n v="1"/>
    <n v="8177"/>
    <n v="68"/>
    <n v="7764"/>
    <n v="341"/>
    <n v="4"/>
    <m/>
    <n v="7831"/>
    <n v="255"/>
    <n v="72"/>
    <n v="16"/>
    <n v="2"/>
    <n v="1"/>
    <n v="30"/>
  </r>
  <r>
    <n v="106191227"/>
    <x v="121"/>
    <x v="121"/>
    <s v="General Acute Care Hospital"/>
    <x v="17"/>
    <s v="1000 W Carson St"/>
    <s v="Torrance"/>
    <s v="90502"/>
    <x v="0"/>
    <s v="Level I &amp; Level II - Ped"/>
    <s v="Emergency - Basic"/>
    <x v="0"/>
    <x v="1"/>
    <s v="300-499"/>
    <s v="District 35"/>
    <s v="District 66"/>
    <s v="Harbor Gateway South/Lomita/Torrance East Central"/>
    <s v="Urban"/>
    <n v="26822"/>
    <n v="29638"/>
    <n v="20"/>
    <n v="5837"/>
    <n v="5879"/>
    <n v="9875"/>
    <n v="8638"/>
    <n v="8150"/>
    <n v="8387"/>
    <n v="5645"/>
    <n v="1692"/>
    <n v="936"/>
    <n v="1441"/>
    <m/>
    <n v="393"/>
    <n v="2520"/>
    <n v="11304"/>
    <n v="467"/>
    <n v="306"/>
    <n v="36047"/>
    <n v="610"/>
    <n v="4822"/>
    <n v="11"/>
    <n v="34126"/>
    <n v="21204"/>
    <n v="1150"/>
    <m/>
    <n v="2077"/>
    <n v="375"/>
    <n v="22"/>
    <n v="78"/>
    <n v="1"/>
    <m/>
    <n v="188"/>
    <n v="315"/>
    <n v="2598"/>
    <m/>
    <n v="60"/>
    <n v="50657"/>
    <n v="109"/>
    <m/>
    <m/>
    <m/>
    <m/>
    <n v="41965"/>
    <n v="4395"/>
    <n v="1302"/>
    <n v="3442"/>
    <n v="5374"/>
    <n v="2"/>
    <n v="50"/>
    <n v="3054"/>
    <n v="20"/>
    <n v="2805"/>
    <n v="273"/>
    <n v="974"/>
    <n v="830"/>
    <n v="1125"/>
    <n v="3216"/>
    <n v="3326"/>
    <n v="2493"/>
    <n v="7794"/>
    <n v="6394"/>
    <n v="4275"/>
    <n v="211"/>
    <n v="2379"/>
    <n v="869"/>
    <n v="3368"/>
    <n v="1930"/>
    <n v="11063"/>
    <n v="31"/>
    <n v="56480"/>
    <n v="852"/>
    <n v="37753"/>
    <n v="17652"/>
    <n v="125"/>
    <n v="98"/>
    <n v="21"/>
    <n v="52148"/>
    <n v="186"/>
    <n v="3389"/>
    <n v="297"/>
    <n v="439"/>
    <n v="5742"/>
    <n v="7658"/>
    <n v="3"/>
    <n v="574"/>
    <n v="1419"/>
    <n v="1711"/>
    <n v="1877"/>
    <n v="2731"/>
    <n v="2392"/>
    <n v="1212"/>
    <n v="954"/>
    <n v="221"/>
    <n v="312"/>
    <m/>
    <n v="137"/>
    <n v="905"/>
    <n v="2874"/>
    <n v="127"/>
    <n v="79"/>
    <n v="7815"/>
    <n v="113"/>
    <n v="1350"/>
    <n v="3"/>
    <n v="7249"/>
    <n v="5890"/>
    <n v="264"/>
    <m/>
    <n v="580"/>
    <n v="463"/>
    <n v="493"/>
    <n v="528"/>
    <n v="160"/>
    <n v="130"/>
    <n v="17"/>
    <n v="99"/>
    <n v="321"/>
    <n v="104"/>
    <n v="9900"/>
    <n v="582"/>
    <n v="6"/>
    <n v="19"/>
    <m/>
    <m/>
    <n v="1"/>
    <n v="8719"/>
    <n v="2867"/>
    <n v="299"/>
    <n v="846"/>
    <n v="672"/>
    <m/>
    <n v="2078"/>
    <n v="1626"/>
    <n v="170"/>
    <n v="26"/>
    <n v="766"/>
    <n v="62"/>
    <n v="623"/>
    <n v="1643"/>
    <n v="2609"/>
    <n v="769"/>
    <n v="251"/>
    <n v="386"/>
    <n v="446"/>
    <n v="593"/>
    <n v="304"/>
    <n v="478"/>
    <n v="56"/>
    <n v="40"/>
    <n v="459"/>
    <n v="18"/>
    <m/>
    <n v="13403"/>
    <n v="384"/>
    <n v="8371"/>
    <n v="4596"/>
    <n v="26"/>
    <n v="26"/>
    <n v="12416"/>
    <n v="835"/>
    <n v="54"/>
    <n v="91"/>
    <n v="5"/>
    <n v="2"/>
    <n v="75"/>
  </r>
  <r>
    <n v="106191228"/>
    <x v="122"/>
    <x v="122"/>
    <s v="General Acute Care Hospital"/>
    <x v="17"/>
    <s v="1200 N State St"/>
    <s v="Los Angeles"/>
    <s v="90033"/>
    <x v="0"/>
    <s v="Level I &amp; Level II - Ped"/>
    <s v="Emergency - Comprehensive"/>
    <x v="0"/>
    <x v="1"/>
    <s v="500+"/>
    <s v="District 24"/>
    <s v="District 51"/>
    <s v="Boyle Heights Northwest/Chinatown/Downtown Northwest/Little Tokyo/Westlake"/>
    <s v="Urban"/>
    <n v="39942"/>
    <n v="53716"/>
    <n v="39"/>
    <n v="4144"/>
    <n v="5798"/>
    <n v="15783"/>
    <n v="17104"/>
    <n v="17495"/>
    <n v="17416"/>
    <n v="10822"/>
    <n v="2967"/>
    <n v="1062"/>
    <n v="1106"/>
    <m/>
    <n v="230"/>
    <n v="2647"/>
    <n v="11579"/>
    <n v="443"/>
    <n v="48"/>
    <n v="70643"/>
    <n v="4513"/>
    <n v="3594"/>
    <m/>
    <n v="63407"/>
    <n v="25669"/>
    <n v="4621"/>
    <m/>
    <n v="1691"/>
    <n v="807"/>
    <n v="23"/>
    <n v="170"/>
    <n v="6"/>
    <n v="2"/>
    <n v="415"/>
    <n v="5851"/>
    <n v="5471"/>
    <n v="16"/>
    <n v="58"/>
    <n v="79002"/>
    <n v="134"/>
    <m/>
    <m/>
    <n v="33"/>
    <n v="18"/>
    <n v="66200"/>
    <n v="6571"/>
    <n v="8844"/>
    <n v="4429"/>
    <n v="7653"/>
    <m/>
    <n v="35"/>
    <n v="5608"/>
    <n v="46"/>
    <n v="4961"/>
    <n v="447"/>
    <n v="1118"/>
    <n v="1688"/>
    <n v="2427"/>
    <n v="3986"/>
    <n v="4974"/>
    <n v="3238"/>
    <n v="12482"/>
    <n v="10596"/>
    <n v="8711"/>
    <n v="436"/>
    <n v="4784"/>
    <n v="1256"/>
    <n v="3962"/>
    <n v="2961"/>
    <n v="19944"/>
    <n v="37"/>
    <n v="93697"/>
    <n v="1801"/>
    <n v="53137"/>
    <n v="38181"/>
    <n v="423"/>
    <n v="155"/>
    <m/>
    <n v="83288"/>
    <n v="424"/>
    <n v="8739"/>
    <n v="326"/>
    <n v="920"/>
    <n v="8048"/>
    <n v="14045"/>
    <n v="11"/>
    <n v="598"/>
    <n v="2090"/>
    <n v="2840"/>
    <n v="3680"/>
    <n v="4988"/>
    <n v="4173"/>
    <n v="1842"/>
    <n v="1323"/>
    <n v="246"/>
    <n v="324"/>
    <m/>
    <n v="54"/>
    <n v="1076"/>
    <n v="2635"/>
    <n v="71"/>
    <n v="13"/>
    <n v="16429"/>
    <n v="1003"/>
    <n v="823"/>
    <m/>
    <n v="14637"/>
    <n v="6599"/>
    <n v="868"/>
    <m/>
    <n v="999"/>
    <n v="1069"/>
    <n v="826"/>
    <n v="115"/>
    <n v="121"/>
    <n v="200"/>
    <n v="1294"/>
    <n v="145"/>
    <n v="206"/>
    <n v="103"/>
    <n v="16162"/>
    <n v="835"/>
    <n v="12"/>
    <n v="17"/>
    <m/>
    <m/>
    <m/>
    <n v="15215"/>
    <n v="3853"/>
    <n v="1197"/>
    <n v="890"/>
    <n v="928"/>
    <n v="21"/>
    <n v="3189"/>
    <n v="2734"/>
    <n v="352"/>
    <n v="21"/>
    <n v="1262"/>
    <n v="121"/>
    <n v="1164"/>
    <n v="3767"/>
    <n v="3275"/>
    <n v="1100"/>
    <n v="646"/>
    <n v="934"/>
    <n v="1035"/>
    <n v="1083"/>
    <n v="456"/>
    <n v="490"/>
    <n v="106"/>
    <n v="44"/>
    <n v="298"/>
    <n v="27"/>
    <m/>
    <n v="22104"/>
    <n v="874"/>
    <n v="10968"/>
    <n v="10177"/>
    <n v="62"/>
    <n v="23"/>
    <n v="19258"/>
    <n v="2588"/>
    <n v="78"/>
    <n v="162"/>
    <n v="18"/>
    <m/>
    <n v="106"/>
  </r>
  <r>
    <n v="106191230"/>
    <x v="123"/>
    <x v="123"/>
    <s v="General Acute Care Hospital"/>
    <x v="17"/>
    <s v="1680 E 120th St"/>
    <s v="Los Angeles"/>
    <s v="90059"/>
    <x v="1"/>
    <m/>
    <s v="Emergency - Basic"/>
    <x v="0"/>
    <x v="1"/>
    <s v="100-149"/>
    <s v="District 35"/>
    <s v="District 64"/>
    <s v="Paramount North/Willowbrook"/>
    <s v="Urban"/>
    <n v="40057"/>
    <n v="33686"/>
    <m/>
    <n v="4787"/>
    <n v="5729"/>
    <n v="16502"/>
    <n v="14398"/>
    <n v="11067"/>
    <n v="10945"/>
    <n v="7115"/>
    <n v="1629"/>
    <n v="702"/>
    <n v="869"/>
    <m/>
    <n v="38"/>
    <n v="145"/>
    <n v="30803"/>
    <m/>
    <n v="93"/>
    <n v="621"/>
    <n v="518"/>
    <n v="41525"/>
    <m/>
    <n v="39024"/>
    <n v="32992"/>
    <n v="1727"/>
    <m/>
    <n v="1644"/>
    <n v="3005"/>
    <n v="145"/>
    <n v="37"/>
    <n v="187"/>
    <n v="8"/>
    <m/>
    <n v="594"/>
    <n v="1814"/>
    <n v="14"/>
    <n v="73"/>
    <n v="66099"/>
    <n v="100"/>
    <n v="23"/>
    <m/>
    <m/>
    <m/>
    <n v="53934"/>
    <n v="5828"/>
    <n v="11091"/>
    <n v="2890"/>
    <m/>
    <m/>
    <n v="53"/>
    <n v="6311"/>
    <n v="10"/>
    <n v="3625"/>
    <n v="347"/>
    <n v="1098"/>
    <n v="1192"/>
    <n v="736"/>
    <n v="1247"/>
    <n v="5132"/>
    <n v="3332"/>
    <n v="12388"/>
    <n v="3188"/>
    <n v="4872"/>
    <n v="172"/>
    <n v="2884"/>
    <n v="2878"/>
    <n v="5838"/>
    <n v="2920"/>
    <n v="15505"/>
    <n v="15"/>
    <n v="73743"/>
    <n v="68"/>
    <n v="56135"/>
    <n v="17496"/>
    <n v="3"/>
    <n v="41"/>
    <n v="5"/>
    <n v="66464"/>
    <n v="1"/>
    <n v="7019"/>
    <n v="245"/>
    <n v="9"/>
    <n v="530"/>
    <n v="30"/>
    <m/>
    <n v="47"/>
    <n v="302"/>
    <n v="161"/>
    <n v="17"/>
    <n v="3"/>
    <n v="7"/>
    <n v="1"/>
    <m/>
    <n v="22"/>
    <m/>
    <m/>
    <m/>
    <n v="2"/>
    <n v="190"/>
    <m/>
    <n v="2"/>
    <n v="30"/>
    <n v="3"/>
    <n v="333"/>
    <m/>
    <n v="316"/>
    <n v="195"/>
    <n v="42"/>
    <n v="7"/>
    <n v="7"/>
    <n v="8"/>
    <n v="3"/>
    <n v="6"/>
    <m/>
    <m/>
    <m/>
    <m/>
    <m/>
    <n v="4"/>
    <n v="527"/>
    <n v="3"/>
    <n v="2"/>
    <m/>
    <m/>
    <m/>
    <m/>
    <n v="520"/>
    <n v="5"/>
    <n v="2"/>
    <n v="17"/>
    <n v="14"/>
    <n v="2"/>
    <n v="3"/>
    <n v="3"/>
    <m/>
    <m/>
    <n v="1"/>
    <m/>
    <n v="3"/>
    <n v="3"/>
    <n v="4"/>
    <m/>
    <n v="1"/>
    <n v="3"/>
    <n v="1"/>
    <m/>
    <m/>
    <m/>
    <n v="22"/>
    <m/>
    <n v="516"/>
    <m/>
    <m/>
    <n v="560"/>
    <m/>
    <n v="548"/>
    <n v="10"/>
    <m/>
    <n v="2"/>
    <n v="544"/>
    <n v="15"/>
    <m/>
    <n v="1"/>
    <m/>
    <m/>
    <n v="29"/>
  </r>
  <r>
    <n v="106191231"/>
    <x v="124"/>
    <x v="124"/>
    <s v="General Acute Care Hospital"/>
    <x v="17"/>
    <s v="14445 Olive View Dr"/>
    <s v="Sylmar"/>
    <s v="91342"/>
    <x v="0"/>
    <m/>
    <s v="Emergency - Basic"/>
    <x v="0"/>
    <x v="1"/>
    <s v="300-499"/>
    <s v="District 18"/>
    <s v="District 39"/>
    <s v="Angeles National Forest West/Kagel Canyon/Lake View Terrace/San Fernando East/Sylmar"/>
    <s v="Urban"/>
    <n v="21283"/>
    <n v="24436"/>
    <m/>
    <n v="1454"/>
    <n v="2971"/>
    <n v="7125"/>
    <n v="8336"/>
    <n v="8649"/>
    <n v="9073"/>
    <n v="5504"/>
    <n v="1646"/>
    <n v="589"/>
    <n v="372"/>
    <m/>
    <n v="63"/>
    <n v="1133"/>
    <n v="2213"/>
    <n v="90"/>
    <n v="20"/>
    <n v="39391"/>
    <n v="1802"/>
    <n v="1007"/>
    <m/>
    <n v="30470"/>
    <n v="12256"/>
    <n v="2993"/>
    <m/>
    <n v="596"/>
    <n v="251"/>
    <n v="8"/>
    <n v="13"/>
    <n v="1"/>
    <n v="1"/>
    <n v="300"/>
    <n v="224"/>
    <n v="4441"/>
    <n v="4"/>
    <n v="22"/>
    <n v="39753"/>
    <n v="105"/>
    <m/>
    <m/>
    <m/>
    <m/>
    <n v="32108"/>
    <n v="3388"/>
    <n v="3841"/>
    <n v="2153"/>
    <n v="4169"/>
    <n v="60"/>
    <n v="3"/>
    <n v="3349"/>
    <n v="18"/>
    <n v="2263"/>
    <n v="191"/>
    <n v="588"/>
    <n v="829"/>
    <n v="979"/>
    <n v="1464"/>
    <n v="3081"/>
    <n v="1748"/>
    <n v="4073"/>
    <n v="5693"/>
    <n v="4136"/>
    <n v="197"/>
    <n v="1993"/>
    <n v="680"/>
    <n v="2036"/>
    <n v="1446"/>
    <n v="10937"/>
    <n v="15"/>
    <n v="45719"/>
    <n v="1034"/>
    <n v="23150"/>
    <n v="21400"/>
    <n v="70"/>
    <n v="65"/>
    <n v="1"/>
    <n v="41721"/>
    <n v="132"/>
    <n v="3386"/>
    <n v="77"/>
    <n v="402"/>
    <n v="3318"/>
    <n v="4660"/>
    <m/>
    <n v="96"/>
    <n v="543"/>
    <n v="985"/>
    <n v="1436"/>
    <n v="1987"/>
    <n v="1634"/>
    <n v="729"/>
    <n v="485"/>
    <n v="40"/>
    <n v="43"/>
    <m/>
    <n v="16"/>
    <n v="312"/>
    <n v="380"/>
    <n v="14"/>
    <n v="6"/>
    <n v="7004"/>
    <n v="43"/>
    <n v="203"/>
    <m/>
    <n v="5470"/>
    <n v="2400"/>
    <n v="108"/>
    <m/>
    <n v="270"/>
    <n v="319"/>
    <n v="252"/>
    <n v="259"/>
    <n v="83"/>
    <n v="194"/>
    <n v="9"/>
    <n v="47"/>
    <n v="44"/>
    <n v="41"/>
    <n v="6033"/>
    <n v="427"/>
    <m/>
    <m/>
    <m/>
    <m/>
    <m/>
    <n v="5614"/>
    <n v="1394"/>
    <n v="156"/>
    <n v="172"/>
    <n v="642"/>
    <m/>
    <n v="1288"/>
    <n v="1314"/>
    <n v="183"/>
    <n v="17"/>
    <n v="506"/>
    <n v="38"/>
    <n v="573"/>
    <n v="1526"/>
    <n v="311"/>
    <n v="450"/>
    <n v="166"/>
    <n v="310"/>
    <n v="255"/>
    <n v="428"/>
    <n v="168"/>
    <n v="306"/>
    <n v="26"/>
    <n v="8"/>
    <n v="94"/>
    <n v="11"/>
    <m/>
    <n v="7978"/>
    <n v="290"/>
    <n v="3508"/>
    <n v="4166"/>
    <n v="5"/>
    <n v="9"/>
    <n v="7428"/>
    <n v="508"/>
    <n v="7"/>
    <n v="33"/>
    <n v="2"/>
    <m/>
    <n v="51"/>
  </r>
  <r>
    <n v="106191306"/>
    <x v="125"/>
    <x v="125"/>
    <s v="General Acute Care Hospital"/>
    <x v="17"/>
    <s v="7601 Imperial Hwy"/>
    <s v="Downey"/>
    <s v="90242"/>
    <x v="0"/>
    <m/>
    <m/>
    <x v="0"/>
    <x v="1"/>
    <s v="150-199"/>
    <s v="District 32"/>
    <s v="District 58"/>
    <s v="Downey Southwest/Lynwood North Central/South Gate East"/>
    <s v="Urban"/>
    <m/>
    <m/>
    <m/>
    <m/>
    <m/>
    <m/>
    <m/>
    <m/>
    <m/>
    <m/>
    <m/>
    <m/>
    <m/>
    <m/>
    <m/>
    <m/>
    <m/>
    <m/>
    <m/>
    <m/>
    <m/>
    <m/>
    <m/>
    <m/>
    <m/>
    <m/>
    <m/>
    <m/>
    <m/>
    <m/>
    <m/>
    <m/>
    <m/>
    <m/>
    <m/>
    <m/>
    <m/>
    <m/>
    <m/>
    <m/>
    <m/>
    <m/>
    <m/>
    <m/>
    <m/>
    <m/>
    <m/>
    <m/>
    <m/>
    <m/>
    <m/>
    <m/>
    <m/>
    <m/>
    <m/>
    <m/>
    <m/>
    <m/>
    <m/>
    <m/>
    <m/>
    <m/>
    <m/>
    <m/>
    <m/>
    <m/>
    <m/>
    <m/>
    <m/>
    <m/>
    <m/>
    <m/>
    <m/>
    <m/>
    <m/>
    <m/>
    <m/>
    <m/>
    <m/>
    <m/>
    <m/>
    <m/>
    <m/>
    <n v="1"/>
    <n v="1"/>
    <m/>
    <m/>
    <m/>
    <m/>
    <m/>
    <n v="2"/>
    <m/>
    <m/>
    <m/>
    <m/>
    <m/>
    <m/>
    <m/>
    <m/>
    <m/>
    <m/>
    <m/>
    <n v="2"/>
    <m/>
    <m/>
    <m/>
    <n v="1"/>
    <n v="1"/>
    <m/>
    <m/>
    <m/>
    <m/>
    <m/>
    <m/>
    <m/>
    <n v="1"/>
    <m/>
    <m/>
    <m/>
    <m/>
    <n v="1"/>
    <m/>
    <m/>
    <m/>
    <m/>
    <m/>
    <m/>
    <n v="2"/>
    <m/>
    <m/>
    <m/>
    <m/>
    <m/>
    <n v="1"/>
    <m/>
    <m/>
    <m/>
    <m/>
    <m/>
    <m/>
    <m/>
    <n v="1"/>
    <m/>
    <m/>
    <m/>
    <m/>
    <m/>
    <m/>
    <m/>
    <m/>
    <m/>
    <m/>
    <m/>
    <m/>
    <n v="2"/>
    <m/>
    <n v="1"/>
    <n v="1"/>
    <m/>
    <m/>
    <n v="2"/>
    <m/>
    <m/>
    <m/>
    <m/>
    <m/>
    <m/>
  </r>
  <r>
    <n v="106191450"/>
    <x v="126"/>
    <x v="126"/>
    <s v="General Acute Care Hospital"/>
    <x v="17"/>
    <s v="5601 De Soto Ave"/>
    <s v="Woodland Hills"/>
    <s v="91367"/>
    <x v="1"/>
    <m/>
    <s v="Emergency - Basic"/>
    <x v="0"/>
    <x v="0"/>
    <s v="200-299"/>
    <s v="District 27"/>
    <s v="District 45"/>
    <s v="Encino/Tarzana/Warner Center/Woodland Hills"/>
    <s v="Urban"/>
    <n v="17406"/>
    <n v="14819"/>
    <n v="2"/>
    <n v="1384"/>
    <n v="1729"/>
    <n v="4304"/>
    <n v="4040"/>
    <n v="3504"/>
    <n v="4199"/>
    <n v="4402"/>
    <n v="4140"/>
    <n v="4198"/>
    <n v="327"/>
    <m/>
    <n v="119"/>
    <n v="3077"/>
    <n v="2390"/>
    <n v="185"/>
    <n v="198"/>
    <n v="7610"/>
    <n v="485"/>
    <n v="18163"/>
    <m/>
    <n v="8488"/>
    <n v="23426"/>
    <n v="313"/>
    <m/>
    <n v="413"/>
    <n v="348"/>
    <m/>
    <n v="35"/>
    <n v="964"/>
    <n v="77"/>
    <n v="9"/>
    <n v="9"/>
    <n v="516"/>
    <n v="6"/>
    <n v="3"/>
    <n v="29654"/>
    <n v="188"/>
    <m/>
    <m/>
    <n v="5"/>
    <m/>
    <n v="5172"/>
    <n v="10495"/>
    <n v="53"/>
    <n v="15111"/>
    <n v="1396"/>
    <m/>
    <n v="26"/>
    <n v="3906"/>
    <n v="11"/>
    <n v="2099"/>
    <n v="239"/>
    <n v="383"/>
    <n v="616"/>
    <n v="371"/>
    <n v="484"/>
    <n v="2010"/>
    <n v="1442"/>
    <n v="5771"/>
    <n v="1407"/>
    <n v="2031"/>
    <n v="142"/>
    <n v="1586"/>
    <n v="489"/>
    <n v="2191"/>
    <n v="830"/>
    <n v="6186"/>
    <n v="7"/>
    <n v="32227"/>
    <n v="607"/>
    <n v="29791"/>
    <n v="1757"/>
    <n v="30"/>
    <n v="42"/>
    <n v="3"/>
    <n v="31778"/>
    <m/>
    <n v="264"/>
    <n v="182"/>
    <m/>
    <n v="1744"/>
    <n v="1818"/>
    <m/>
    <n v="21"/>
    <n v="111"/>
    <n v="175"/>
    <n v="212"/>
    <n v="403"/>
    <n v="688"/>
    <n v="872"/>
    <n v="1080"/>
    <m/>
    <m/>
    <m/>
    <n v="5"/>
    <n v="373"/>
    <n v="171"/>
    <n v="5"/>
    <n v="26"/>
    <n v="594"/>
    <n v="47"/>
    <n v="2341"/>
    <m/>
    <n v="720"/>
    <n v="2816"/>
    <n v="26"/>
    <m/>
    <n v="135"/>
    <n v="26"/>
    <n v="152"/>
    <n v="1287"/>
    <n v="127"/>
    <m/>
    <m/>
    <n v="9"/>
    <n v="10"/>
    <m/>
    <n v="1583"/>
    <n v="229"/>
    <m/>
    <m/>
    <n v="4"/>
    <m/>
    <m/>
    <n v="174"/>
    <n v="2350"/>
    <n v="5"/>
    <n v="1009"/>
    <n v="24"/>
    <m/>
    <n v="487"/>
    <n v="554"/>
    <n v="42"/>
    <n v="3"/>
    <n v="125"/>
    <n v="5"/>
    <n v="185"/>
    <n v="1242"/>
    <n v="273"/>
    <n v="29"/>
    <n v="78"/>
    <n v="94"/>
    <n v="81"/>
    <n v="219"/>
    <n v="22"/>
    <n v="77"/>
    <m/>
    <n v="3"/>
    <n v="41"/>
    <n v="2"/>
    <m/>
    <n v="3562"/>
    <n v="112"/>
    <n v="3225"/>
    <n v="220"/>
    <n v="4"/>
    <n v="1"/>
    <n v="3523"/>
    <n v="24"/>
    <n v="14"/>
    <m/>
    <m/>
    <n v="1"/>
    <n v="27"/>
  </r>
  <r>
    <n v="106196035"/>
    <x v="127"/>
    <x v="127"/>
    <s v="General Acute Care Hospital"/>
    <x v="17"/>
    <s v="1011 Baldwin Park Blvd"/>
    <s v="Baldwin Park"/>
    <s v="91706"/>
    <x v="1"/>
    <m/>
    <s v="Emergency - Basic"/>
    <x v="0"/>
    <x v="0"/>
    <s v="200-299"/>
    <s v="District 22"/>
    <s v="District 48"/>
    <s v="Bassett/Industry West/La Puente"/>
    <s v="Urban"/>
    <n v="31456"/>
    <n v="26688"/>
    <m/>
    <n v="4636"/>
    <n v="4481"/>
    <n v="8397"/>
    <n v="7847"/>
    <n v="7190"/>
    <n v="7197"/>
    <n v="6553"/>
    <n v="6018"/>
    <n v="4911"/>
    <n v="914"/>
    <m/>
    <n v="242"/>
    <n v="5795"/>
    <n v="2107"/>
    <n v="113"/>
    <n v="540"/>
    <n v="38904"/>
    <n v="1753"/>
    <n v="8690"/>
    <m/>
    <n v="39082"/>
    <n v="18097"/>
    <n v="965"/>
    <m/>
    <n v="831"/>
    <n v="482"/>
    <n v="13"/>
    <n v="52"/>
    <n v="1287"/>
    <n v="150"/>
    <n v="5"/>
    <n v="56"/>
    <n v="704"/>
    <n v="21"/>
    <n v="6"/>
    <n v="54388"/>
    <n v="149"/>
    <m/>
    <m/>
    <m/>
    <m/>
    <n v="12253"/>
    <n v="13833"/>
    <n v="105"/>
    <n v="28612"/>
    <n v="3341"/>
    <m/>
    <n v="63"/>
    <n v="5636"/>
    <n v="8"/>
    <n v="4605"/>
    <n v="292"/>
    <n v="1030"/>
    <n v="1069"/>
    <n v="649"/>
    <n v="792"/>
    <n v="3805"/>
    <n v="3724"/>
    <n v="10004"/>
    <n v="2049"/>
    <n v="3330"/>
    <n v="187"/>
    <n v="2379"/>
    <n v="1197"/>
    <n v="5528"/>
    <n v="1743"/>
    <n v="10042"/>
    <n v="12"/>
    <n v="58144"/>
    <n v="1063"/>
    <n v="48814"/>
    <n v="8160"/>
    <n v="59"/>
    <n v="48"/>
    <n v="2"/>
    <n v="57506"/>
    <n v="1"/>
    <n v="521"/>
    <n v="114"/>
    <m/>
    <n v="2633"/>
    <n v="2974"/>
    <m/>
    <n v="23"/>
    <n v="215"/>
    <n v="385"/>
    <n v="589"/>
    <n v="845"/>
    <n v="1095"/>
    <n v="1227"/>
    <n v="1225"/>
    <n v="2"/>
    <n v="1"/>
    <m/>
    <n v="18"/>
    <n v="804"/>
    <n v="220"/>
    <n v="5"/>
    <n v="71"/>
    <n v="3285"/>
    <n v="58"/>
    <n v="1146"/>
    <m/>
    <n v="3329"/>
    <n v="2248"/>
    <n v="30"/>
    <m/>
    <n v="267"/>
    <n v="36"/>
    <n v="329"/>
    <n v="1960"/>
    <n v="173"/>
    <n v="2"/>
    <m/>
    <n v="3"/>
    <n v="4"/>
    <m/>
    <n v="2612"/>
    <n v="207"/>
    <m/>
    <m/>
    <n v="14"/>
    <m/>
    <m/>
    <n v="452"/>
    <n v="3002"/>
    <n v="5"/>
    <n v="2031"/>
    <n v="115"/>
    <n v="2"/>
    <n v="898"/>
    <n v="885"/>
    <n v="61"/>
    <n v="4"/>
    <n v="218"/>
    <n v="4"/>
    <n v="214"/>
    <n v="2171"/>
    <n v="351"/>
    <n v="35"/>
    <n v="81"/>
    <n v="147"/>
    <n v="89"/>
    <n v="254"/>
    <n v="62"/>
    <n v="73"/>
    <n v="2"/>
    <n v="3"/>
    <n v="54"/>
    <n v="1"/>
    <m/>
    <n v="5607"/>
    <n v="169"/>
    <n v="4421"/>
    <n v="1009"/>
    <n v="6"/>
    <n v="2"/>
    <n v="5552"/>
    <n v="49"/>
    <n v="6"/>
    <m/>
    <m/>
    <m/>
    <n v="30"/>
  </r>
  <r>
    <n v="106196403"/>
    <x v="128"/>
    <x v="128"/>
    <s v="General Acute Care Hospital"/>
    <x v="17"/>
    <s v="9333 Imperial Hwy"/>
    <s v="Downey"/>
    <s v="90242"/>
    <x v="1"/>
    <m/>
    <s v="Emergency - Basic"/>
    <x v="0"/>
    <x v="0"/>
    <s v="300-499"/>
    <s v="District 32"/>
    <s v="District 58"/>
    <s v="Downey Northeast"/>
    <s v="Urban"/>
    <n v="46050"/>
    <n v="35511"/>
    <n v="1"/>
    <n v="6432"/>
    <n v="5973"/>
    <n v="13538"/>
    <n v="12177"/>
    <n v="10404"/>
    <n v="10434"/>
    <n v="8857"/>
    <n v="7171"/>
    <n v="5049"/>
    <n v="1526"/>
    <n v="1"/>
    <n v="174"/>
    <n v="4094"/>
    <n v="12185"/>
    <n v="187"/>
    <n v="503"/>
    <n v="51582"/>
    <n v="2284"/>
    <n v="10553"/>
    <m/>
    <n v="52152"/>
    <n v="27995"/>
    <n v="1414"/>
    <n v="1"/>
    <n v="653"/>
    <n v="3124"/>
    <n v="6"/>
    <n v="68"/>
    <n v="1411"/>
    <n v="108"/>
    <m/>
    <n v="12"/>
    <n v="1125"/>
    <n v="3"/>
    <n v="9"/>
    <n v="74824"/>
    <n v="218"/>
    <m/>
    <m/>
    <n v="1"/>
    <m/>
    <n v="16743"/>
    <n v="16787"/>
    <n v="117"/>
    <n v="45073"/>
    <n v="2842"/>
    <m/>
    <n v="110"/>
    <n v="7643"/>
    <n v="20"/>
    <n v="5411"/>
    <n v="681"/>
    <n v="1226"/>
    <n v="1536"/>
    <n v="772"/>
    <n v="1224"/>
    <n v="5456"/>
    <n v="6003"/>
    <n v="11611"/>
    <n v="3125"/>
    <n v="5009"/>
    <n v="289"/>
    <n v="3826"/>
    <n v="2782"/>
    <n v="6427"/>
    <n v="2256"/>
    <n v="16139"/>
    <n v="16"/>
    <n v="81562"/>
    <n v="485"/>
    <n v="68440"/>
    <n v="12464"/>
    <n v="121"/>
    <n v="52"/>
    <n v="3"/>
    <n v="80239"/>
    <m/>
    <n v="1168"/>
    <n v="152"/>
    <m/>
    <n v="3863"/>
    <n v="3939"/>
    <m/>
    <n v="123"/>
    <n v="439"/>
    <n v="656"/>
    <n v="785"/>
    <n v="1156"/>
    <n v="1576"/>
    <n v="1590"/>
    <n v="1344"/>
    <n v="49"/>
    <n v="84"/>
    <m/>
    <n v="15"/>
    <n v="552"/>
    <n v="1240"/>
    <n v="9"/>
    <n v="70"/>
    <n v="4407"/>
    <n v="60"/>
    <n v="1449"/>
    <m/>
    <n v="4486"/>
    <n v="3289"/>
    <n v="27"/>
    <m/>
    <n v="384"/>
    <n v="54"/>
    <n v="366"/>
    <n v="2438"/>
    <n v="217"/>
    <n v="2"/>
    <m/>
    <n v="13"/>
    <n v="13"/>
    <n v="2"/>
    <n v="4003"/>
    <n v="295"/>
    <m/>
    <n v="7"/>
    <n v="8"/>
    <m/>
    <m/>
    <n v="680"/>
    <n v="3777"/>
    <n v="5"/>
    <n v="3225"/>
    <n v="115"/>
    <m/>
    <n v="1229"/>
    <n v="1036"/>
    <n v="123"/>
    <n v="8"/>
    <n v="294"/>
    <n v="12"/>
    <n v="302"/>
    <n v="2974"/>
    <n v="397"/>
    <n v="60"/>
    <n v="158"/>
    <n v="207"/>
    <n v="174"/>
    <n v="401"/>
    <n v="74"/>
    <n v="102"/>
    <n v="12"/>
    <n v="4"/>
    <n v="235"/>
    <m/>
    <m/>
    <n v="7802"/>
    <n v="83"/>
    <n v="5913"/>
    <n v="1793"/>
    <n v="1"/>
    <n v="12"/>
    <n v="7708"/>
    <n v="84"/>
    <n v="8"/>
    <n v="2"/>
    <m/>
    <m/>
    <n v="80"/>
  </r>
  <r>
    <n v="106196405"/>
    <x v="129"/>
    <x v="129"/>
    <s v="General Acute Care Hospital"/>
    <x v="17"/>
    <s v="38600 Medical Center Dr"/>
    <s v="Palmdale"/>
    <s v="93551"/>
    <x v="4"/>
    <m/>
    <s v="Emergency - Basic"/>
    <x v="0"/>
    <x v="0"/>
    <s v="150-199"/>
    <s v="District 21"/>
    <s v="District 36"/>
    <s v="Palmdale Central"/>
    <s v="Urban"/>
    <n v="26786"/>
    <n v="21917"/>
    <m/>
    <n v="4138"/>
    <n v="4785"/>
    <n v="9749"/>
    <n v="8486"/>
    <n v="6742"/>
    <n v="6302"/>
    <n v="4752"/>
    <n v="1995"/>
    <n v="1169"/>
    <n v="585"/>
    <m/>
    <n v="481"/>
    <n v="312"/>
    <n v="12348"/>
    <n v="57"/>
    <n v="42"/>
    <n v="13422"/>
    <n v="393"/>
    <n v="21648"/>
    <m/>
    <n v="22467"/>
    <n v="25748"/>
    <n v="488"/>
    <m/>
    <n v="398"/>
    <n v="808"/>
    <n v="11"/>
    <n v="56"/>
    <n v="60"/>
    <n v="14"/>
    <n v="111"/>
    <n v="1065"/>
    <n v="201"/>
    <n v="11"/>
    <m/>
    <n v="45941"/>
    <n v="27"/>
    <m/>
    <m/>
    <m/>
    <m/>
    <n v="23685"/>
    <n v="5293"/>
    <n v="1181"/>
    <n v="15704"/>
    <n v="2840"/>
    <m/>
    <n v="9"/>
    <n v="3297"/>
    <n v="11"/>
    <n v="3369"/>
    <n v="367"/>
    <n v="882"/>
    <n v="1102"/>
    <n v="546"/>
    <n v="2061"/>
    <n v="3024"/>
    <n v="2519"/>
    <n v="8213"/>
    <n v="2001"/>
    <n v="3474"/>
    <n v="166"/>
    <n v="1918"/>
    <n v="1409"/>
    <n v="5821"/>
    <n v="1456"/>
    <n v="7022"/>
    <n v="36"/>
    <n v="48703"/>
    <n v="152"/>
    <n v="44205"/>
    <n v="4148"/>
    <n v="172"/>
    <n v="26"/>
    <n v="154"/>
    <n v="47805"/>
    <m/>
    <n v="93"/>
    <n v="502"/>
    <n v="149"/>
    <n v="2847"/>
    <n v="3136"/>
    <m/>
    <n v="37"/>
    <n v="341"/>
    <n v="562"/>
    <n v="714"/>
    <n v="1183"/>
    <n v="1454"/>
    <n v="988"/>
    <n v="704"/>
    <m/>
    <m/>
    <m/>
    <n v="55"/>
    <n v="68"/>
    <n v="1301"/>
    <n v="6"/>
    <n v="8"/>
    <n v="1292"/>
    <n v="47"/>
    <n v="3206"/>
    <m/>
    <n v="2188"/>
    <n v="3719"/>
    <n v="76"/>
    <m/>
    <n v="147"/>
    <n v="224"/>
    <n v="329"/>
    <n v="767"/>
    <n v="137"/>
    <n v="3"/>
    <n v="132"/>
    <n v="10"/>
    <n v="166"/>
    <m/>
    <n v="3765"/>
    <n v="303"/>
    <m/>
    <m/>
    <m/>
    <m/>
    <m/>
    <n v="2146"/>
    <n v="2747"/>
    <n v="265"/>
    <n v="720"/>
    <n v="105"/>
    <m/>
    <n v="1070"/>
    <n v="837"/>
    <n v="82"/>
    <n v="6"/>
    <n v="415"/>
    <n v="2"/>
    <n v="343"/>
    <n v="1313"/>
    <n v="557"/>
    <n v="133"/>
    <n v="105"/>
    <n v="146"/>
    <n v="186"/>
    <n v="553"/>
    <n v="119"/>
    <n v="77"/>
    <m/>
    <n v="6"/>
    <n v="31"/>
    <n v="2"/>
    <m/>
    <n v="5983"/>
    <n v="42"/>
    <n v="5108"/>
    <n v="809"/>
    <n v="15"/>
    <n v="9"/>
    <n v="5845"/>
    <n v="73"/>
    <n v="54"/>
    <m/>
    <n v="4"/>
    <n v="7"/>
    <n v="35"/>
  </r>
  <r>
    <n v="106201281"/>
    <x v="130"/>
    <x v="130"/>
    <s v="General Acute Care Hospital"/>
    <x v="18"/>
    <s v="1250 E Almond Ave"/>
    <s v="Madera"/>
    <s v="93637"/>
    <x v="1"/>
    <m/>
    <s v="Emergency - Basic"/>
    <x v="0"/>
    <x v="0"/>
    <s v="100-149"/>
    <s v="District 12"/>
    <s v="District 5"/>
    <s v="Madera"/>
    <s v="Rural"/>
    <n v="14882"/>
    <n v="12237"/>
    <m/>
    <n v="1127"/>
    <n v="2240"/>
    <n v="5420"/>
    <n v="4930"/>
    <n v="4073"/>
    <n v="3529"/>
    <n v="2711"/>
    <n v="1704"/>
    <n v="1251"/>
    <n v="134"/>
    <m/>
    <n v="37"/>
    <n v="499"/>
    <n v="1302"/>
    <n v="5"/>
    <n v="2"/>
    <n v="79"/>
    <n v="13"/>
    <n v="25182"/>
    <m/>
    <n v="19213"/>
    <n v="7878"/>
    <n v="28"/>
    <m/>
    <n v="2968"/>
    <n v="774"/>
    <m/>
    <n v="59"/>
    <m/>
    <n v="5"/>
    <m/>
    <n v="497"/>
    <n v="250"/>
    <m/>
    <m/>
    <n v="22480"/>
    <n v="85"/>
    <m/>
    <n v="1"/>
    <m/>
    <m/>
    <n v="15404"/>
    <n v="4559"/>
    <n v="866"/>
    <n v="3861"/>
    <n v="2429"/>
    <m/>
    <n v="5"/>
    <n v="1749"/>
    <n v="3"/>
    <n v="2722"/>
    <n v="133"/>
    <n v="415"/>
    <n v="650"/>
    <n v="175"/>
    <n v="482"/>
    <n v="2018"/>
    <n v="2048"/>
    <n v="5107"/>
    <n v="1701"/>
    <n v="1337"/>
    <n v="112"/>
    <n v="1245"/>
    <n v="1275"/>
    <n v="2341"/>
    <n v="810"/>
    <n v="2644"/>
    <n v="147"/>
    <n v="27119"/>
    <n v="106"/>
    <n v="18884"/>
    <n v="8129"/>
    <m/>
    <m/>
    <m/>
    <n v="26478"/>
    <m/>
    <n v="510"/>
    <n v="131"/>
    <m/>
    <n v="1119"/>
    <n v="1133"/>
    <m/>
    <n v="20"/>
    <n v="162"/>
    <n v="190"/>
    <n v="277"/>
    <n v="387"/>
    <n v="487"/>
    <n v="373"/>
    <n v="354"/>
    <n v="2"/>
    <m/>
    <m/>
    <n v="3"/>
    <n v="31"/>
    <n v="110"/>
    <n v="2"/>
    <m/>
    <n v="6"/>
    <n v="3"/>
    <n v="2097"/>
    <m/>
    <n v="1412"/>
    <n v="840"/>
    <m/>
    <m/>
    <n v="68"/>
    <n v="90"/>
    <n v="157"/>
    <n v="222"/>
    <m/>
    <m/>
    <n v="95"/>
    <n v="2"/>
    <m/>
    <m/>
    <n v="1365"/>
    <n v="243"/>
    <n v="1"/>
    <m/>
    <n v="9"/>
    <m/>
    <m/>
    <n v="879"/>
    <n v="991"/>
    <n v="110"/>
    <n v="241"/>
    <n v="31"/>
    <m/>
    <n v="344"/>
    <n v="389"/>
    <n v="20"/>
    <m/>
    <n v="128"/>
    <n v="1"/>
    <n v="161"/>
    <n v="656"/>
    <n v="135"/>
    <n v="23"/>
    <n v="14"/>
    <n v="28"/>
    <n v="54"/>
    <n v="182"/>
    <n v="32"/>
    <n v="24"/>
    <n v="2"/>
    <m/>
    <n v="59"/>
    <m/>
    <m/>
    <n v="2252"/>
    <n v="11"/>
    <n v="1518"/>
    <n v="723"/>
    <m/>
    <m/>
    <n v="2194"/>
    <n v="51"/>
    <n v="7"/>
    <m/>
    <m/>
    <m/>
    <n v="16"/>
  </r>
  <r>
    <n v="106204019"/>
    <x v="131"/>
    <x v="131"/>
    <s v="General Acute Care Hospital"/>
    <x v="18"/>
    <s v="9300 Valley Children's Pl"/>
    <s v="Madera"/>
    <s v="93636"/>
    <x v="1"/>
    <s v="Level II - Pediatric"/>
    <s v="Emergency - Basic"/>
    <x v="0"/>
    <x v="0"/>
    <s v="300-499"/>
    <s v="District 12"/>
    <s v="District 5"/>
    <s v="Madera"/>
    <s v="Rural"/>
    <n v="31530"/>
    <n v="32655"/>
    <n v="1"/>
    <n v="35914"/>
    <n v="17063"/>
    <n v="486"/>
    <n v="149"/>
    <n v="90"/>
    <n v="59"/>
    <n v="14"/>
    <n v="5"/>
    <m/>
    <n v="10406"/>
    <m/>
    <n v="123"/>
    <n v="2345"/>
    <n v="2684"/>
    <n v="3780"/>
    <n v="32"/>
    <n v="6887"/>
    <n v="335"/>
    <n v="48000"/>
    <m/>
    <n v="48260"/>
    <n v="15399"/>
    <n v="527"/>
    <m/>
    <n v="200"/>
    <n v="63"/>
    <m/>
    <n v="9"/>
    <m/>
    <m/>
    <n v="2"/>
    <n v="2"/>
    <n v="71"/>
    <m/>
    <m/>
    <n v="63839"/>
    <m/>
    <m/>
    <m/>
    <m/>
    <m/>
    <n v="50038"/>
    <n v="17"/>
    <n v="1843"/>
    <n v="10153"/>
    <n v="2135"/>
    <m/>
    <n v="628"/>
    <n v="1037"/>
    <n v="126"/>
    <n v="2959"/>
    <n v="127"/>
    <n v="2520"/>
    <n v="260"/>
    <n v="684"/>
    <n v="848"/>
    <n v="2456"/>
    <n v="2988"/>
    <n v="12577"/>
    <n v="515"/>
    <n v="1334"/>
    <n v="53"/>
    <n v="1886"/>
    <n v="71"/>
    <n v="14294"/>
    <n v="2636"/>
    <n v="15904"/>
    <n v="283"/>
    <n v="64186"/>
    <n v="187"/>
    <n v="52784"/>
    <n v="11182"/>
    <n v="6"/>
    <n v="27"/>
    <m/>
    <n v="64046"/>
    <m/>
    <n v="5"/>
    <n v="112"/>
    <n v="23"/>
    <n v="2606"/>
    <n v="3403"/>
    <m/>
    <n v="1992"/>
    <n v="93"/>
    <m/>
    <m/>
    <m/>
    <m/>
    <m/>
    <m/>
    <n v="1536"/>
    <n v="2388"/>
    <m/>
    <n v="14"/>
    <n v="296"/>
    <n v="274"/>
    <n v="376"/>
    <n v="5"/>
    <n v="486"/>
    <n v="14"/>
    <n v="4544"/>
    <m/>
    <n v="4083"/>
    <n v="1889"/>
    <n v="37"/>
    <m/>
    <n v="45"/>
    <n v="4"/>
    <n v="28"/>
    <m/>
    <m/>
    <m/>
    <n v="11"/>
    <n v="18"/>
    <n v="10"/>
    <m/>
    <n v="5861"/>
    <n v="1"/>
    <m/>
    <m/>
    <n v="8"/>
    <n v="23"/>
    <m/>
    <n v="3070"/>
    <n v="4"/>
    <n v="1537"/>
    <n v="1361"/>
    <n v="37"/>
    <m/>
    <n v="60"/>
    <n v="1111"/>
    <n v="143"/>
    <n v="19"/>
    <n v="392"/>
    <n v="18"/>
    <n v="295"/>
    <n v="295"/>
    <n v="614"/>
    <n v="70"/>
    <n v="162"/>
    <n v="192"/>
    <n v="351"/>
    <n v="1406"/>
    <n v="246"/>
    <n v="178"/>
    <n v="320"/>
    <n v="22"/>
    <n v="1"/>
    <n v="111"/>
    <n v="3"/>
    <n v="6009"/>
    <n v="39"/>
    <n v="4921"/>
    <n v="1039"/>
    <m/>
    <n v="10"/>
    <n v="5993"/>
    <n v="1"/>
    <n v="15"/>
    <m/>
    <m/>
    <m/>
    <n v="38"/>
  </r>
  <r>
    <n v="106210992"/>
    <x v="132"/>
    <x v="132"/>
    <s v="General Acute Care Hospital"/>
    <x v="19"/>
    <s v="99 Montecillo Rd"/>
    <s v="San Rafael"/>
    <s v="94903"/>
    <x v="1"/>
    <m/>
    <s v="Emergency - Basic"/>
    <x v="0"/>
    <x v="0"/>
    <s v="100-149"/>
    <s v="District 2"/>
    <s v="District 10"/>
    <s v="Corte Madera/Fairfax/Kentfield/Larkspur/Marinwood/Mill Valley/Ross/San Anselmo/San Rafael West/Terra Linda"/>
    <s v="Urban"/>
    <n v="10926"/>
    <n v="10296"/>
    <n v="2"/>
    <n v="908"/>
    <n v="1535"/>
    <n v="1862"/>
    <n v="1963"/>
    <n v="2270"/>
    <n v="2972"/>
    <n v="3264"/>
    <n v="3180"/>
    <n v="3134"/>
    <n v="136"/>
    <m/>
    <n v="56"/>
    <n v="899"/>
    <n v="965"/>
    <n v="228"/>
    <n v="64"/>
    <n v="3056"/>
    <n v="687"/>
    <n v="15269"/>
    <m/>
    <n v="2864"/>
    <n v="17629"/>
    <n v="731"/>
    <m/>
    <n v="249"/>
    <n v="213"/>
    <n v="12"/>
    <n v="46"/>
    <n v="279"/>
    <n v="64"/>
    <n v="32"/>
    <n v="68"/>
    <n v="221"/>
    <n v="18"/>
    <n v="3"/>
    <n v="19868"/>
    <n v="147"/>
    <n v="3"/>
    <m/>
    <m/>
    <n v="1"/>
    <n v="1870"/>
    <n v="7746"/>
    <n v="435"/>
    <n v="10122"/>
    <n v="1047"/>
    <n v="4"/>
    <n v="3"/>
    <n v="2063"/>
    <n v="2"/>
    <n v="1042"/>
    <n v="71"/>
    <n v="253"/>
    <n v="329"/>
    <n v="312"/>
    <n v="596"/>
    <n v="1063"/>
    <n v="456"/>
    <n v="5906"/>
    <n v="1031"/>
    <n v="1291"/>
    <n v="46"/>
    <n v="881"/>
    <n v="179"/>
    <n v="964"/>
    <n v="628"/>
    <n v="4105"/>
    <n v="3"/>
    <n v="21224"/>
    <n v="252"/>
    <n v="19910"/>
    <n v="1012"/>
    <n v="1"/>
    <n v="49"/>
    <n v="8"/>
    <n v="20900"/>
    <m/>
    <n v="245"/>
    <n v="71"/>
    <m/>
    <n v="1284"/>
    <n v="1439"/>
    <m/>
    <n v="9"/>
    <n v="46"/>
    <n v="82"/>
    <n v="143"/>
    <n v="264"/>
    <n v="550"/>
    <n v="697"/>
    <n v="932"/>
    <m/>
    <m/>
    <m/>
    <n v="9"/>
    <n v="109"/>
    <n v="85"/>
    <n v="7"/>
    <n v="8"/>
    <n v="194"/>
    <n v="24"/>
    <n v="2287"/>
    <m/>
    <n v="187"/>
    <n v="2520"/>
    <n v="16"/>
    <m/>
    <n v="173"/>
    <n v="23"/>
    <n v="89"/>
    <n v="470"/>
    <n v="111"/>
    <n v="9"/>
    <n v="3"/>
    <n v="3"/>
    <n v="11"/>
    <m/>
    <n v="1593"/>
    <n v="238"/>
    <m/>
    <m/>
    <m/>
    <m/>
    <m/>
    <n v="38"/>
    <n v="1924"/>
    <n v="4"/>
    <n v="727"/>
    <n v="30"/>
    <m/>
    <n v="583"/>
    <n v="453"/>
    <n v="41"/>
    <n v="2"/>
    <n v="73"/>
    <n v="1"/>
    <n v="130"/>
    <n v="692"/>
    <n v="244"/>
    <n v="47"/>
    <n v="76"/>
    <n v="37"/>
    <n v="61"/>
    <n v="151"/>
    <n v="39"/>
    <n v="87"/>
    <m/>
    <n v="1"/>
    <n v="3"/>
    <n v="2"/>
    <m/>
    <n v="2723"/>
    <n v="39"/>
    <n v="2616"/>
    <n v="67"/>
    <m/>
    <n v="1"/>
    <n v="2702"/>
    <n v="14"/>
    <n v="7"/>
    <m/>
    <m/>
    <m/>
    <n v="15"/>
  </r>
  <r>
    <n v="106211006"/>
    <x v="133"/>
    <x v="133"/>
    <s v="General Acute Care Hospital"/>
    <x v="19"/>
    <s v="250 Bon Air Rd"/>
    <s v="Greenbrae"/>
    <s v="94904"/>
    <x v="1"/>
    <s v="Level III"/>
    <s v="Emergency - Basic"/>
    <x v="0"/>
    <x v="0"/>
    <s v="300-499"/>
    <s v="District 2"/>
    <s v="District 10"/>
    <s v="Corte Madera/Fairfax/Kentfield/Larkspur/Marinwood/Mill Valley/Ross/San Anselmo/San Rafael West/Terra Linda"/>
    <s v="Urban"/>
    <n v="11380"/>
    <n v="11735"/>
    <n v="4"/>
    <n v="1653"/>
    <n v="2106"/>
    <n v="2763"/>
    <n v="3113"/>
    <n v="2980"/>
    <n v="2981"/>
    <n v="2745"/>
    <n v="2397"/>
    <n v="2018"/>
    <n v="363"/>
    <m/>
    <n v="40"/>
    <n v="763"/>
    <n v="1345"/>
    <n v="28"/>
    <n v="49"/>
    <n v="228"/>
    <n v="39"/>
    <n v="20627"/>
    <m/>
    <n v="5789"/>
    <n v="17248"/>
    <n v="82"/>
    <m/>
    <n v="132"/>
    <n v="164"/>
    <n v="32"/>
    <n v="41"/>
    <n v="33"/>
    <m/>
    <n v="131"/>
    <n v="196"/>
    <n v="276"/>
    <n v="1"/>
    <n v="9"/>
    <n v="21939"/>
    <n v="165"/>
    <m/>
    <m/>
    <m/>
    <m/>
    <n v="8520"/>
    <n v="5968"/>
    <n v="663"/>
    <n v="6653"/>
    <n v="1315"/>
    <m/>
    <n v="13"/>
    <n v="1694"/>
    <n v="13"/>
    <n v="1031"/>
    <n v="63"/>
    <n v="303"/>
    <n v="250"/>
    <n v="225"/>
    <n v="758"/>
    <n v="1117"/>
    <n v="592"/>
    <n v="5801"/>
    <n v="1762"/>
    <n v="1389"/>
    <n v="45"/>
    <n v="1044"/>
    <n v="430"/>
    <n v="1185"/>
    <n v="945"/>
    <n v="4408"/>
    <n v="51"/>
    <n v="23119"/>
    <n v="2"/>
    <n v="19414"/>
    <n v="3703"/>
    <m/>
    <m/>
    <m/>
    <n v="22576"/>
    <n v="15"/>
    <n v="197"/>
    <n v="310"/>
    <n v="21"/>
    <n v="2052"/>
    <n v="2556"/>
    <n v="2"/>
    <n v="38"/>
    <n v="167"/>
    <n v="274"/>
    <n v="336"/>
    <n v="616"/>
    <n v="817"/>
    <n v="1069"/>
    <n v="1257"/>
    <n v="15"/>
    <n v="21"/>
    <m/>
    <n v="7"/>
    <n v="178"/>
    <n v="209"/>
    <m/>
    <n v="6"/>
    <n v="25"/>
    <n v="13"/>
    <n v="4172"/>
    <m/>
    <n v="630"/>
    <n v="3960"/>
    <n v="20"/>
    <m/>
    <n v="167"/>
    <n v="95"/>
    <n v="187"/>
    <n v="845"/>
    <n v="144"/>
    <n v="5"/>
    <n v="91"/>
    <n v="28"/>
    <n v="55"/>
    <n v="11"/>
    <n v="2088"/>
    <n v="894"/>
    <m/>
    <m/>
    <m/>
    <m/>
    <m/>
    <n v="991"/>
    <n v="2688"/>
    <n v="165"/>
    <n v="703"/>
    <n v="62"/>
    <n v="1"/>
    <n v="901"/>
    <n v="591"/>
    <n v="61"/>
    <n v="4"/>
    <n v="177"/>
    <n v="3"/>
    <n v="186"/>
    <n v="850"/>
    <n v="714"/>
    <n v="246"/>
    <n v="100"/>
    <n v="136"/>
    <n v="168"/>
    <n v="278"/>
    <n v="119"/>
    <n v="54"/>
    <n v="7"/>
    <m/>
    <n v="15"/>
    <m/>
    <m/>
    <n v="4610"/>
    <m/>
    <n v="4197"/>
    <n v="413"/>
    <m/>
    <m/>
    <n v="4414"/>
    <n v="153"/>
    <n v="37"/>
    <n v="5"/>
    <n v="1"/>
    <m/>
    <n v="22"/>
  </r>
  <r>
    <n v="106214034"/>
    <x v="134"/>
    <x v="134"/>
    <s v="General Acute Care Hospital"/>
    <x v="19"/>
    <s v="180 Rowland Way"/>
    <s v="Novato"/>
    <s v="94945"/>
    <x v="1"/>
    <m/>
    <s v="Emergency - Basic"/>
    <x v="0"/>
    <x v="0"/>
    <s v="1-49"/>
    <s v="District 2"/>
    <s v="District 10"/>
    <s v="Bel Marin Keys/Black Point/Ignacio/Novato/San Rafael East/Santa Venetia"/>
    <s v="Urban"/>
    <n v="5783"/>
    <n v="5305"/>
    <m/>
    <n v="695"/>
    <n v="941"/>
    <n v="1240"/>
    <n v="1472"/>
    <n v="1396"/>
    <n v="1572"/>
    <n v="1390"/>
    <n v="1255"/>
    <n v="1028"/>
    <n v="99"/>
    <m/>
    <n v="12"/>
    <n v="247"/>
    <n v="533"/>
    <n v="122"/>
    <n v="39"/>
    <n v="1719"/>
    <n v="544"/>
    <n v="7872"/>
    <m/>
    <n v="2997"/>
    <n v="7354"/>
    <n v="737"/>
    <m/>
    <n v="275"/>
    <n v="55"/>
    <n v="6"/>
    <n v="9"/>
    <n v="7"/>
    <n v="2"/>
    <n v="11"/>
    <n v="85"/>
    <n v="27"/>
    <n v="36"/>
    <n v="30"/>
    <n v="10528"/>
    <n v="17"/>
    <m/>
    <m/>
    <m/>
    <m/>
    <n v="4232"/>
    <n v="3102"/>
    <n v="325"/>
    <n v="2763"/>
    <n v="666"/>
    <m/>
    <n v="3"/>
    <n v="712"/>
    <n v="4"/>
    <n v="718"/>
    <n v="19"/>
    <n v="180"/>
    <n v="140"/>
    <n v="123"/>
    <n v="176"/>
    <n v="664"/>
    <n v="374"/>
    <n v="2830"/>
    <n v="765"/>
    <n v="642"/>
    <n v="20"/>
    <n v="393"/>
    <n v="142"/>
    <n v="817"/>
    <n v="581"/>
    <n v="1785"/>
    <m/>
    <n v="11088"/>
    <n v="148"/>
    <n v="8997"/>
    <n v="1922"/>
    <n v="17"/>
    <n v="4"/>
    <m/>
    <n v="10705"/>
    <n v="9"/>
    <n v="180"/>
    <n v="137"/>
    <n v="57"/>
    <n v="619"/>
    <n v="627"/>
    <m/>
    <n v="2"/>
    <n v="36"/>
    <n v="56"/>
    <n v="103"/>
    <n v="130"/>
    <n v="189"/>
    <n v="306"/>
    <n v="423"/>
    <m/>
    <n v="1"/>
    <m/>
    <n v="4"/>
    <n v="43"/>
    <n v="37"/>
    <n v="7"/>
    <n v="7"/>
    <n v="93"/>
    <n v="32"/>
    <n v="1023"/>
    <m/>
    <n v="171"/>
    <n v="1024"/>
    <n v="51"/>
    <m/>
    <n v="65"/>
    <n v="27"/>
    <n v="59"/>
    <n v="338"/>
    <n v="72"/>
    <m/>
    <n v="2"/>
    <n v="5"/>
    <n v="12"/>
    <n v="13"/>
    <n v="498"/>
    <n v="153"/>
    <m/>
    <m/>
    <m/>
    <n v="2"/>
    <m/>
    <n v="209"/>
    <n v="824"/>
    <n v="19"/>
    <n v="170"/>
    <n v="24"/>
    <m/>
    <n v="180"/>
    <n v="212"/>
    <n v="18"/>
    <n v="1"/>
    <n v="59"/>
    <n v="1"/>
    <n v="58"/>
    <n v="366"/>
    <n v="117"/>
    <n v="29"/>
    <n v="15"/>
    <n v="27"/>
    <n v="41"/>
    <n v="74"/>
    <n v="21"/>
    <n v="24"/>
    <m/>
    <n v="1"/>
    <n v="1"/>
    <n v="1"/>
    <m/>
    <n v="1246"/>
    <n v="33"/>
    <n v="1103"/>
    <n v="108"/>
    <n v="2"/>
    <m/>
    <n v="1207"/>
    <n v="30"/>
    <n v="7"/>
    <n v="2"/>
    <m/>
    <m/>
    <n v="9"/>
  </r>
  <r>
    <n v="106220733"/>
    <x v="135"/>
    <x v="135"/>
    <s v="General Acute Care Hospital"/>
    <x v="20"/>
    <s v="5189 Hospital Rd"/>
    <s v="Mariposa"/>
    <s v="95338"/>
    <x v="2"/>
    <m/>
    <s v="Emergency - Standby"/>
    <x v="1"/>
    <x v="0"/>
    <s v="1-49"/>
    <s v="District 8"/>
    <s v="District 5"/>
    <s v="Bootjack/Cathey’s Valley/Coulterville/Don Pedro/El Portal/Fish Camp/Mariposa"/>
    <s v="Rural"/>
    <n v="2851"/>
    <n v="2534"/>
    <m/>
    <n v="298"/>
    <n v="414"/>
    <n v="604"/>
    <n v="695"/>
    <n v="633"/>
    <n v="715"/>
    <n v="816"/>
    <n v="646"/>
    <n v="535"/>
    <n v="29"/>
    <m/>
    <n v="215"/>
    <n v="54"/>
    <n v="33"/>
    <n v="14"/>
    <n v="10"/>
    <n v="126"/>
    <n v="462"/>
    <n v="4471"/>
    <m/>
    <n v="412"/>
    <n v="4605"/>
    <n v="368"/>
    <m/>
    <n v="714"/>
    <n v="155"/>
    <n v="16"/>
    <n v="6"/>
    <n v="4"/>
    <m/>
    <m/>
    <n v="26"/>
    <n v="40"/>
    <m/>
    <m/>
    <n v="4421"/>
    <n v="3"/>
    <m/>
    <m/>
    <m/>
    <m/>
    <n v="431"/>
    <n v="1570"/>
    <n v="61"/>
    <n v="2989"/>
    <n v="334"/>
    <m/>
    <n v="1"/>
    <n v="452"/>
    <n v="1"/>
    <n v="396"/>
    <n v="18"/>
    <n v="79"/>
    <n v="99"/>
    <n v="33"/>
    <n v="205"/>
    <n v="316"/>
    <n v="165"/>
    <n v="1314"/>
    <n v="189"/>
    <n v="258"/>
    <n v="10"/>
    <n v="155"/>
    <n v="35"/>
    <n v="575"/>
    <n v="309"/>
    <n v="770"/>
    <n v="5"/>
    <n v="5385"/>
    <n v="10"/>
    <n v="5343"/>
    <n v="32"/>
    <m/>
    <m/>
    <m/>
    <n v="5219"/>
    <n v="15"/>
    <n v="51"/>
    <n v="100"/>
    <m/>
    <n v="210"/>
    <n v="146"/>
    <m/>
    <m/>
    <n v="15"/>
    <n v="18"/>
    <n v="26"/>
    <n v="53"/>
    <n v="77"/>
    <n v="69"/>
    <n v="98"/>
    <m/>
    <m/>
    <m/>
    <n v="13"/>
    <n v="1"/>
    <m/>
    <m/>
    <n v="1"/>
    <n v="5"/>
    <n v="18"/>
    <n v="318"/>
    <m/>
    <n v="19"/>
    <n v="324"/>
    <n v="13"/>
    <m/>
    <n v="19"/>
    <n v="21"/>
    <n v="4"/>
    <n v="46"/>
    <n v="1"/>
    <m/>
    <n v="1"/>
    <n v="1"/>
    <n v="3"/>
    <m/>
    <n v="230"/>
    <n v="30"/>
    <m/>
    <m/>
    <m/>
    <m/>
    <m/>
    <n v="13"/>
    <n v="215"/>
    <n v="3"/>
    <n v="114"/>
    <n v="11"/>
    <m/>
    <n v="81"/>
    <n v="38"/>
    <n v="1"/>
    <m/>
    <n v="15"/>
    <m/>
    <n v="32"/>
    <n v="21"/>
    <n v="8"/>
    <n v="21"/>
    <n v="3"/>
    <n v="2"/>
    <n v="12"/>
    <n v="86"/>
    <n v="24"/>
    <n v="11"/>
    <m/>
    <m/>
    <n v="1"/>
    <m/>
    <m/>
    <n v="356"/>
    <m/>
    <n v="353"/>
    <n v="3"/>
    <m/>
    <m/>
    <n v="348"/>
    <n v="2"/>
    <n v="6"/>
    <m/>
    <m/>
    <m/>
    <n v="4"/>
  </r>
  <r>
    <n v="106231013"/>
    <x v="136"/>
    <x v="136"/>
    <s v="General Acute Care Hospital"/>
    <x v="21"/>
    <s v="700 River Dr"/>
    <s v="Fort Bragg"/>
    <s v="95437"/>
    <x v="1"/>
    <m/>
    <s v="Emergency - Standby"/>
    <x v="1"/>
    <x v="0"/>
    <s v="1-49"/>
    <s v="District 2"/>
    <s v="District 2"/>
    <s v="Fort Bragg/Westport"/>
    <s v="Rural"/>
    <n v="3947"/>
    <n v="3685"/>
    <m/>
    <n v="323"/>
    <n v="498"/>
    <n v="780"/>
    <n v="1023"/>
    <n v="994"/>
    <n v="1011"/>
    <n v="1196"/>
    <n v="1071"/>
    <n v="696"/>
    <n v="40"/>
    <m/>
    <n v="44"/>
    <n v="43"/>
    <n v="54"/>
    <n v="14"/>
    <n v="5"/>
    <n v="1167"/>
    <m/>
    <n v="6305"/>
    <m/>
    <n v="813"/>
    <n v="6762"/>
    <n v="57"/>
    <m/>
    <n v="367"/>
    <n v="145"/>
    <n v="1"/>
    <n v="15"/>
    <m/>
    <m/>
    <m/>
    <n v="98"/>
    <n v="72"/>
    <m/>
    <m/>
    <n v="6908"/>
    <n v="5"/>
    <n v="21"/>
    <m/>
    <m/>
    <m/>
    <n v="2783"/>
    <n v="2662"/>
    <n v="392"/>
    <n v="1408"/>
    <n v="387"/>
    <m/>
    <n v="7"/>
    <n v="587"/>
    <n v="7"/>
    <n v="516"/>
    <n v="47"/>
    <n v="87"/>
    <n v="133"/>
    <n v="70"/>
    <n v="239"/>
    <n v="373"/>
    <n v="101"/>
    <n v="1892"/>
    <n v="479"/>
    <n v="554"/>
    <n v="39"/>
    <n v="282"/>
    <n v="115"/>
    <n v="501"/>
    <n v="315"/>
    <n v="1288"/>
    <m/>
    <n v="7632"/>
    <n v="24"/>
    <n v="7154"/>
    <n v="454"/>
    <m/>
    <m/>
    <m/>
    <n v="7255"/>
    <n v="7"/>
    <n v="237"/>
    <n v="129"/>
    <n v="4"/>
    <n v="290"/>
    <n v="310"/>
    <m/>
    <n v="5"/>
    <n v="15"/>
    <n v="19"/>
    <n v="48"/>
    <n v="78"/>
    <n v="121"/>
    <n v="154"/>
    <n v="158"/>
    <m/>
    <n v="2"/>
    <m/>
    <n v="5"/>
    <n v="2"/>
    <n v="3"/>
    <n v="1"/>
    <m/>
    <n v="44"/>
    <m/>
    <n v="545"/>
    <m/>
    <n v="30"/>
    <n v="570"/>
    <m/>
    <m/>
    <n v="37"/>
    <n v="23"/>
    <n v="30"/>
    <n v="39"/>
    <n v="4"/>
    <m/>
    <m/>
    <n v="2"/>
    <n v="2"/>
    <m/>
    <n v="348"/>
    <n v="111"/>
    <m/>
    <m/>
    <m/>
    <n v="4"/>
    <m/>
    <n v="130"/>
    <n v="404"/>
    <n v="21"/>
    <n v="37"/>
    <n v="8"/>
    <m/>
    <n v="85"/>
    <n v="113"/>
    <n v="8"/>
    <m/>
    <n v="29"/>
    <n v="1"/>
    <n v="17"/>
    <n v="40"/>
    <n v="61"/>
    <n v="27"/>
    <n v="13"/>
    <n v="21"/>
    <n v="19"/>
    <n v="114"/>
    <n v="27"/>
    <n v="22"/>
    <m/>
    <n v="1"/>
    <n v="2"/>
    <m/>
    <m/>
    <n v="600"/>
    <n v="1"/>
    <n v="579"/>
    <n v="20"/>
    <m/>
    <m/>
    <n v="559"/>
    <n v="33"/>
    <n v="8"/>
    <m/>
    <m/>
    <m/>
    <n v="8"/>
  </r>
  <r>
    <n v="106231396"/>
    <x v="137"/>
    <x v="137"/>
    <s v="General Acute Care Hospital"/>
    <x v="21"/>
    <s v="275 Hospital Dr"/>
    <s v="Ukiah"/>
    <s v="95482"/>
    <x v="1"/>
    <s v="Level IV"/>
    <s v="Emergency - Basic"/>
    <x v="1"/>
    <x v="0"/>
    <s v="50-99"/>
    <s v="District 2"/>
    <s v="District 2"/>
    <s v="Ukiah"/>
    <s v="Rural"/>
    <n v="12252"/>
    <n v="11711"/>
    <m/>
    <n v="2030"/>
    <n v="2274"/>
    <n v="3762"/>
    <n v="3870"/>
    <n v="3131"/>
    <n v="3037"/>
    <n v="2526"/>
    <n v="1755"/>
    <n v="1232"/>
    <n v="346"/>
    <m/>
    <n v="1505"/>
    <n v="341"/>
    <n v="367"/>
    <n v="3"/>
    <n v="21"/>
    <n v="5533"/>
    <n v="485"/>
    <n v="15705"/>
    <n v="3"/>
    <n v="6352"/>
    <n v="17333"/>
    <n v="254"/>
    <n v="24"/>
    <n v="610"/>
    <n v="235"/>
    <n v="1"/>
    <n v="8"/>
    <n v="5"/>
    <n v="1"/>
    <n v="15"/>
    <n v="166"/>
    <n v="307"/>
    <n v="1"/>
    <m/>
    <n v="22598"/>
    <n v="15"/>
    <m/>
    <n v="1"/>
    <m/>
    <m/>
    <n v="12122"/>
    <n v="4692"/>
    <n v="1156"/>
    <n v="4095"/>
    <n v="1812"/>
    <n v="86"/>
    <n v="17"/>
    <n v="1352"/>
    <n v="12"/>
    <n v="1321"/>
    <n v="86"/>
    <n v="566"/>
    <n v="462"/>
    <n v="201"/>
    <n v="1256"/>
    <n v="1415"/>
    <n v="1119"/>
    <n v="4763"/>
    <n v="1388"/>
    <n v="1656"/>
    <n v="68"/>
    <n v="886"/>
    <n v="495"/>
    <n v="2072"/>
    <n v="1306"/>
    <n v="3515"/>
    <n v="7"/>
    <n v="23963"/>
    <n v="79"/>
    <n v="21020"/>
    <n v="2857"/>
    <n v="4"/>
    <n v="3"/>
    <n v="7"/>
    <n v="23170"/>
    <m/>
    <n v="467"/>
    <n v="218"/>
    <n v="101"/>
    <n v="1062"/>
    <n v="1132"/>
    <m/>
    <n v="23"/>
    <n v="80"/>
    <n v="143"/>
    <n v="200"/>
    <n v="335"/>
    <n v="474"/>
    <n v="428"/>
    <n v="473"/>
    <n v="19"/>
    <n v="19"/>
    <m/>
    <n v="138"/>
    <n v="23"/>
    <n v="11"/>
    <m/>
    <n v="4"/>
    <n v="306"/>
    <n v="19"/>
    <n v="1693"/>
    <m/>
    <n v="316"/>
    <n v="1863"/>
    <n v="15"/>
    <m/>
    <n v="93"/>
    <n v="79"/>
    <n v="70"/>
    <n v="354"/>
    <n v="29"/>
    <n v="3"/>
    <n v="3"/>
    <n v="7"/>
    <n v="1"/>
    <n v="2"/>
    <n v="1311"/>
    <n v="241"/>
    <n v="1"/>
    <m/>
    <m/>
    <m/>
    <m/>
    <n v="594"/>
    <n v="1131"/>
    <n v="115"/>
    <n v="319"/>
    <n v="35"/>
    <m/>
    <n v="329"/>
    <n v="332"/>
    <n v="21"/>
    <n v="7"/>
    <n v="145"/>
    <n v="2"/>
    <n v="167"/>
    <n v="436"/>
    <n v="202"/>
    <n v="53"/>
    <n v="24"/>
    <n v="34"/>
    <n v="58"/>
    <n v="213"/>
    <n v="86"/>
    <n v="49"/>
    <n v="9"/>
    <n v="14"/>
    <n v="13"/>
    <m/>
    <m/>
    <n v="2194"/>
    <n v="2"/>
    <n v="1998"/>
    <n v="192"/>
    <m/>
    <n v="2"/>
    <n v="2063"/>
    <n v="111"/>
    <n v="18"/>
    <n v="2"/>
    <m/>
    <m/>
    <n v="19"/>
  </r>
  <r>
    <n v="106234038"/>
    <x v="138"/>
    <x v="138"/>
    <s v="General Acute Care Hospital"/>
    <x v="21"/>
    <s v="95490"/>
    <s v="Willits"/>
    <s v="95490"/>
    <x v="1"/>
    <s v="Level IV"/>
    <s v="Emergency - Basic"/>
    <x v="1"/>
    <x v="0"/>
    <s v="1-49"/>
    <s v="District 2"/>
    <s v="District 2"/>
    <s v="Brooktrails/Pine Mountain/Willits"/>
    <s v="Rural"/>
    <n v="5650"/>
    <n v="5473"/>
    <m/>
    <n v="965"/>
    <n v="1024"/>
    <n v="1704"/>
    <n v="1812"/>
    <n v="1475"/>
    <n v="1257"/>
    <n v="1348"/>
    <n v="906"/>
    <n v="466"/>
    <n v="165"/>
    <n v="1"/>
    <n v="915"/>
    <n v="160"/>
    <n v="181"/>
    <n v="14"/>
    <n v="3"/>
    <n v="1408"/>
    <n v="129"/>
    <n v="8309"/>
    <n v="4"/>
    <n v="1699"/>
    <n v="9345"/>
    <n v="66"/>
    <n v="13"/>
    <n v="404"/>
    <n v="137"/>
    <m/>
    <n v="10"/>
    <n v="2"/>
    <n v="2"/>
    <m/>
    <n v="110"/>
    <n v="54"/>
    <m/>
    <m/>
    <n v="10369"/>
    <n v="34"/>
    <m/>
    <n v="1"/>
    <m/>
    <m/>
    <n v="5261"/>
    <n v="2179"/>
    <n v="448"/>
    <n v="2077"/>
    <n v="1141"/>
    <n v="17"/>
    <n v="11"/>
    <n v="625"/>
    <n v="2"/>
    <n v="751"/>
    <n v="27"/>
    <n v="217"/>
    <n v="169"/>
    <n v="118"/>
    <n v="466"/>
    <n v="569"/>
    <n v="291"/>
    <n v="2727"/>
    <n v="401"/>
    <n v="807"/>
    <n v="37"/>
    <n v="361"/>
    <n v="209"/>
    <n v="1034"/>
    <n v="703"/>
    <n v="1598"/>
    <m/>
    <n v="11123"/>
    <n v="20"/>
    <n v="10503"/>
    <n v="598"/>
    <n v="1"/>
    <n v="1"/>
    <m/>
    <n v="10732"/>
    <m/>
    <n v="69"/>
    <n v="189"/>
    <n v="133"/>
    <n v="580"/>
    <n v="509"/>
    <m/>
    <n v="20"/>
    <n v="64"/>
    <n v="87"/>
    <n v="86"/>
    <n v="152"/>
    <n v="267"/>
    <n v="213"/>
    <n v="198"/>
    <m/>
    <n v="2"/>
    <m/>
    <n v="88"/>
    <n v="7"/>
    <n v="14"/>
    <m/>
    <m/>
    <n v="81"/>
    <n v="14"/>
    <n v="885"/>
    <m/>
    <n v="91"/>
    <n v="990"/>
    <n v="8"/>
    <m/>
    <n v="61"/>
    <n v="37"/>
    <n v="33"/>
    <n v="155"/>
    <n v="28"/>
    <m/>
    <n v="2"/>
    <n v="4"/>
    <n v="4"/>
    <m/>
    <n v="619"/>
    <n v="145"/>
    <m/>
    <m/>
    <m/>
    <n v="1"/>
    <m/>
    <n v="336"/>
    <n v="552"/>
    <n v="43"/>
    <n v="134"/>
    <n v="24"/>
    <m/>
    <n v="136"/>
    <n v="157"/>
    <n v="8"/>
    <n v="1"/>
    <n v="73"/>
    <m/>
    <n v="41"/>
    <n v="202"/>
    <n v="198"/>
    <n v="26"/>
    <n v="44"/>
    <n v="16"/>
    <n v="28"/>
    <n v="84"/>
    <n v="45"/>
    <n v="16"/>
    <m/>
    <n v="9"/>
    <n v="5"/>
    <m/>
    <m/>
    <n v="1089"/>
    <n v="2"/>
    <n v="1042"/>
    <n v="44"/>
    <m/>
    <n v="1"/>
    <n v="1043"/>
    <n v="29"/>
    <n v="11"/>
    <n v="6"/>
    <m/>
    <m/>
    <n v="9"/>
  </r>
  <r>
    <n v="106240924"/>
    <x v="139"/>
    <x v="139"/>
    <s v="General Acute Care Hospital"/>
    <x v="22"/>
    <s v="520 W I St"/>
    <s v="Los Banos"/>
    <s v="93635"/>
    <x v="1"/>
    <m/>
    <s v="Emergency - Basic"/>
    <x v="1"/>
    <x v="0"/>
    <s v="1-49"/>
    <s v="District 12"/>
    <s v="District 21"/>
    <s v="Dos Palos/Gustine/Los Banos"/>
    <s v="Rural"/>
    <n v="11986"/>
    <n v="9588"/>
    <m/>
    <n v="2425"/>
    <n v="2564"/>
    <n v="3545"/>
    <n v="3549"/>
    <n v="2871"/>
    <n v="2411"/>
    <n v="1808"/>
    <n v="1185"/>
    <n v="772"/>
    <n v="444"/>
    <m/>
    <n v="68"/>
    <n v="135"/>
    <n v="764"/>
    <n v="65"/>
    <n v="169"/>
    <n v="13922"/>
    <n v="112"/>
    <n v="6339"/>
    <m/>
    <n v="15307"/>
    <n v="6151"/>
    <n v="116"/>
    <m/>
    <n v="726"/>
    <n v="330"/>
    <n v="30"/>
    <n v="36"/>
    <n v="9"/>
    <m/>
    <n v="25"/>
    <n v="70"/>
    <n v="141"/>
    <n v="1"/>
    <n v="3"/>
    <n v="20160"/>
    <n v="36"/>
    <n v="7"/>
    <m/>
    <m/>
    <m/>
    <n v="11781"/>
    <n v="3403"/>
    <n v="856"/>
    <n v="3890"/>
    <n v="1644"/>
    <m/>
    <n v="16"/>
    <n v="1318"/>
    <n v="2"/>
    <n v="1371"/>
    <n v="76"/>
    <n v="488"/>
    <n v="305"/>
    <n v="187"/>
    <n v="387"/>
    <n v="1270"/>
    <n v="1145"/>
    <n v="3758"/>
    <n v="728"/>
    <n v="1709"/>
    <n v="39"/>
    <n v="975"/>
    <n v="692"/>
    <n v="2339"/>
    <n v="782"/>
    <n v="3980"/>
    <n v="7"/>
    <n v="21574"/>
    <n v="99"/>
    <n v="16912"/>
    <n v="4550"/>
    <n v="12"/>
    <n v="1"/>
    <m/>
    <n v="20996"/>
    <n v="1"/>
    <n v="379"/>
    <n v="129"/>
    <n v="69"/>
    <n v="481"/>
    <n v="463"/>
    <m/>
    <n v="15"/>
    <n v="40"/>
    <n v="77"/>
    <n v="113"/>
    <n v="130"/>
    <n v="196"/>
    <n v="181"/>
    <n v="191"/>
    <m/>
    <n v="1"/>
    <m/>
    <n v="5"/>
    <n v="12"/>
    <n v="33"/>
    <n v="2"/>
    <n v="11"/>
    <n v="496"/>
    <n v="3"/>
    <n v="382"/>
    <m/>
    <n v="560"/>
    <n v="380"/>
    <n v="4"/>
    <m/>
    <n v="56"/>
    <n v="26"/>
    <n v="34"/>
    <n v="126"/>
    <n v="13"/>
    <n v="2"/>
    <m/>
    <n v="1"/>
    <n v="11"/>
    <n v="4"/>
    <n v="563"/>
    <n v="108"/>
    <m/>
    <m/>
    <m/>
    <m/>
    <m/>
    <n v="266"/>
    <n v="509"/>
    <n v="20"/>
    <n v="123"/>
    <n v="26"/>
    <m/>
    <n v="118"/>
    <n v="137"/>
    <n v="4"/>
    <n v="1"/>
    <n v="77"/>
    <m/>
    <n v="57"/>
    <n v="307"/>
    <n v="71"/>
    <n v="23"/>
    <n v="8"/>
    <m/>
    <n v="14"/>
    <n v="83"/>
    <n v="19"/>
    <n v="12"/>
    <m/>
    <m/>
    <n v="13"/>
    <m/>
    <m/>
    <n v="944"/>
    <n v="11"/>
    <n v="704"/>
    <n v="229"/>
    <m/>
    <m/>
    <n v="919"/>
    <n v="17"/>
    <n v="8"/>
    <m/>
    <m/>
    <m/>
    <n v="10"/>
  </r>
  <r>
    <n v="106240942"/>
    <x v="140"/>
    <x v="140"/>
    <s v="General Acute Care Hospital"/>
    <x v="22"/>
    <s v="333 Mercy Ave"/>
    <s v="Merced"/>
    <s v="95340"/>
    <x v="1"/>
    <m/>
    <s v="Emergency - Basic"/>
    <x v="0"/>
    <x v="0"/>
    <s v="150-199"/>
    <s v="District 12"/>
    <s v="District 21"/>
    <s v="Merced Central and North/Merced Southeast"/>
    <s v="Urban"/>
    <n v="25983"/>
    <n v="21231"/>
    <n v="4"/>
    <n v="4243"/>
    <n v="4469"/>
    <n v="9080"/>
    <n v="8226"/>
    <n v="6126"/>
    <n v="5691"/>
    <n v="4035"/>
    <n v="2486"/>
    <n v="2011"/>
    <n v="851"/>
    <m/>
    <n v="97"/>
    <n v="1746"/>
    <n v="4181"/>
    <n v="293"/>
    <n v="67"/>
    <n v="3828"/>
    <n v="704"/>
    <n v="36302"/>
    <m/>
    <n v="23147"/>
    <n v="23486"/>
    <n v="585"/>
    <m/>
    <n v="914"/>
    <n v="2090"/>
    <n v="2"/>
    <n v="66"/>
    <n v="101"/>
    <n v="12"/>
    <n v="6"/>
    <n v="356"/>
    <n v="659"/>
    <n v="4"/>
    <n v="18"/>
    <n v="42775"/>
    <n v="180"/>
    <n v="35"/>
    <m/>
    <m/>
    <m/>
    <n v="28202"/>
    <n v="8329"/>
    <n v="773"/>
    <n v="6727"/>
    <n v="3177"/>
    <n v="10"/>
    <n v="77"/>
    <n v="3566"/>
    <n v="5"/>
    <n v="3164"/>
    <n v="195"/>
    <n v="899"/>
    <n v="766"/>
    <n v="325"/>
    <n v="821"/>
    <n v="2871"/>
    <n v="1617"/>
    <n v="8910"/>
    <n v="2708"/>
    <n v="3137"/>
    <n v="103"/>
    <n v="2134"/>
    <n v="1664"/>
    <n v="5226"/>
    <n v="1597"/>
    <n v="7419"/>
    <n v="14"/>
    <n v="47218"/>
    <n v="488"/>
    <n v="41034"/>
    <n v="5548"/>
    <n v="123"/>
    <n v="25"/>
    <n v="271"/>
    <n v="45402"/>
    <m/>
    <n v="1312"/>
    <n v="228"/>
    <n v="5"/>
    <n v="3673"/>
    <n v="3630"/>
    <n v="1"/>
    <n v="54"/>
    <n v="415"/>
    <n v="604"/>
    <n v="817"/>
    <n v="1254"/>
    <n v="1588"/>
    <n v="1238"/>
    <n v="1301"/>
    <n v="33"/>
    <m/>
    <m/>
    <n v="8"/>
    <n v="399"/>
    <n v="559"/>
    <n v="61"/>
    <n v="16"/>
    <n v="479"/>
    <n v="86"/>
    <n v="5696"/>
    <m/>
    <n v="2759"/>
    <n v="4476"/>
    <n v="69"/>
    <m/>
    <n v="267"/>
    <n v="299"/>
    <n v="284"/>
    <n v="1121"/>
    <n v="192"/>
    <n v="15"/>
    <n v="19"/>
    <n v="18"/>
    <n v="27"/>
    <n v="6"/>
    <n v="4166"/>
    <n v="890"/>
    <m/>
    <m/>
    <m/>
    <m/>
    <m/>
    <n v="2540"/>
    <n v="3713"/>
    <n v="113"/>
    <n v="794"/>
    <n v="142"/>
    <n v="2"/>
    <n v="1175"/>
    <n v="1129"/>
    <n v="123"/>
    <n v="7"/>
    <n v="594"/>
    <n v="4"/>
    <n v="536"/>
    <n v="1628"/>
    <n v="496"/>
    <n v="116"/>
    <n v="83"/>
    <n v="124"/>
    <n v="150"/>
    <n v="684"/>
    <n v="183"/>
    <n v="119"/>
    <n v="33"/>
    <n v="7"/>
    <n v="112"/>
    <n v="1"/>
    <m/>
    <n v="7304"/>
    <n v="234"/>
    <n v="6051"/>
    <n v="1008"/>
    <n v="3"/>
    <n v="8"/>
    <n v="6992"/>
    <n v="259"/>
    <n v="30"/>
    <n v="2"/>
    <m/>
    <n v="21"/>
    <n v="26"/>
  </r>
  <r>
    <n v="106250955"/>
    <x v="141"/>
    <x v="141"/>
    <s v="General Acute Care Hospital"/>
    <x v="23"/>
    <s v="741 Main St"/>
    <s v="Cedarville"/>
    <s v="96104"/>
    <x v="2"/>
    <m/>
    <s v="Emergency - Standby"/>
    <x v="1"/>
    <x v="0"/>
    <s v="1-49"/>
    <s v="District 1"/>
    <s v="District 1"/>
    <s v="Surprise Valley"/>
    <s v="Frontier"/>
    <n v="177"/>
    <n v="153"/>
    <m/>
    <n v="21"/>
    <n v="20"/>
    <n v="34"/>
    <n v="29"/>
    <n v="33"/>
    <n v="48"/>
    <n v="55"/>
    <n v="45"/>
    <n v="36"/>
    <n v="9"/>
    <m/>
    <n v="37"/>
    <m/>
    <n v="1"/>
    <m/>
    <m/>
    <m/>
    <n v="2"/>
    <n v="290"/>
    <m/>
    <n v="23"/>
    <n v="304"/>
    <n v="3"/>
    <m/>
    <n v="37"/>
    <m/>
    <m/>
    <m/>
    <m/>
    <m/>
    <m/>
    <n v="1"/>
    <m/>
    <m/>
    <m/>
    <n v="290"/>
    <n v="2"/>
    <m/>
    <m/>
    <m/>
    <m/>
    <n v="90"/>
    <n v="117"/>
    <n v="8"/>
    <n v="62"/>
    <n v="53"/>
    <m/>
    <m/>
    <n v="23"/>
    <m/>
    <n v="26"/>
    <n v="1"/>
    <n v="11"/>
    <n v="6"/>
    <n v="2"/>
    <n v="3"/>
    <n v="17"/>
    <n v="8"/>
    <n v="103"/>
    <n v="9"/>
    <n v="26"/>
    <n v="3"/>
    <n v="13"/>
    <n v="1"/>
    <n v="28"/>
    <n v="6"/>
    <n v="44"/>
    <m/>
    <n v="330"/>
    <m/>
    <n v="322"/>
    <n v="8"/>
    <m/>
    <m/>
    <m/>
    <n v="314"/>
    <m/>
    <m/>
    <n v="16"/>
    <m/>
    <n v="1"/>
    <n v="3"/>
    <m/>
    <m/>
    <m/>
    <m/>
    <m/>
    <m/>
    <m/>
    <n v="3"/>
    <n v="1"/>
    <m/>
    <m/>
    <m/>
    <m/>
    <m/>
    <m/>
    <m/>
    <m/>
    <m/>
    <m/>
    <n v="4"/>
    <m/>
    <m/>
    <n v="4"/>
    <m/>
    <m/>
    <n v="1"/>
    <m/>
    <n v="1"/>
    <m/>
    <m/>
    <m/>
    <m/>
    <m/>
    <m/>
    <m/>
    <n v="2"/>
    <m/>
    <m/>
    <m/>
    <m/>
    <m/>
    <m/>
    <m/>
    <n v="4"/>
    <m/>
    <m/>
    <m/>
    <m/>
    <m/>
    <m/>
    <n v="1"/>
    <m/>
    <m/>
    <m/>
    <m/>
    <m/>
    <m/>
    <m/>
    <n v="1"/>
    <n v="1"/>
    <m/>
    <n v="1"/>
    <m/>
    <m/>
    <m/>
    <m/>
    <m/>
    <m/>
    <m/>
    <n v="4"/>
    <m/>
    <n v="4"/>
    <m/>
    <m/>
    <m/>
    <n v="4"/>
    <m/>
    <m/>
    <m/>
    <m/>
    <m/>
    <n v="1"/>
  </r>
  <r>
    <n v="106250956"/>
    <x v="142"/>
    <x v="142"/>
    <s v="General Acute Care Hospital"/>
    <x v="23"/>
    <s v="228 W Mcdowell Ave"/>
    <s v="Alturas"/>
    <s v="96101"/>
    <x v="2"/>
    <m/>
    <s v="Emergency - Standby"/>
    <x v="1"/>
    <x v="0"/>
    <s v="50-99"/>
    <s v="District 1"/>
    <s v="District 1"/>
    <s v="Alturas/Canby"/>
    <s v="Frontier"/>
    <n v="2113"/>
    <n v="1945"/>
    <n v="1"/>
    <n v="379"/>
    <n v="397"/>
    <n v="499"/>
    <n v="532"/>
    <n v="424"/>
    <n v="599"/>
    <n v="563"/>
    <n v="387"/>
    <n v="212"/>
    <n v="67"/>
    <m/>
    <n v="137"/>
    <n v="17"/>
    <n v="20"/>
    <n v="56"/>
    <n v="5"/>
    <n v="21"/>
    <n v="1275"/>
    <n v="2528"/>
    <m/>
    <n v="259"/>
    <n v="3404"/>
    <n v="396"/>
    <m/>
    <n v="239"/>
    <n v="64"/>
    <m/>
    <n v="6"/>
    <m/>
    <m/>
    <n v="1"/>
    <n v="71"/>
    <n v="14"/>
    <n v="1"/>
    <m/>
    <n v="3655"/>
    <n v="8"/>
    <m/>
    <m/>
    <m/>
    <m/>
    <n v="1873"/>
    <n v="1100"/>
    <n v="83"/>
    <n v="673"/>
    <n v="330"/>
    <m/>
    <m/>
    <n v="252"/>
    <n v="1"/>
    <n v="314"/>
    <n v="6"/>
    <n v="86"/>
    <n v="70"/>
    <n v="42"/>
    <n v="67"/>
    <n v="241"/>
    <n v="116"/>
    <n v="811"/>
    <n v="144"/>
    <n v="321"/>
    <n v="11"/>
    <n v="190"/>
    <n v="42"/>
    <n v="537"/>
    <n v="144"/>
    <n v="661"/>
    <n v="3"/>
    <n v="4059"/>
    <n v="13"/>
    <n v="4005"/>
    <n v="41"/>
    <m/>
    <m/>
    <m/>
    <n v="3778"/>
    <n v="194"/>
    <n v="7"/>
    <n v="80"/>
    <m/>
    <n v="121"/>
    <n v="93"/>
    <m/>
    <n v="2"/>
    <n v="7"/>
    <n v="8"/>
    <n v="9"/>
    <n v="25"/>
    <n v="37"/>
    <n v="71"/>
    <n v="54"/>
    <n v="1"/>
    <m/>
    <m/>
    <n v="9"/>
    <n v="1"/>
    <n v="2"/>
    <m/>
    <m/>
    <m/>
    <n v="29"/>
    <n v="173"/>
    <m/>
    <n v="1"/>
    <n v="163"/>
    <n v="50"/>
    <m/>
    <n v="17"/>
    <n v="3"/>
    <n v="8"/>
    <m/>
    <m/>
    <n v="3"/>
    <m/>
    <m/>
    <m/>
    <m/>
    <n v="151"/>
    <n v="32"/>
    <m/>
    <m/>
    <m/>
    <m/>
    <m/>
    <n v="37"/>
    <n v="159"/>
    <m/>
    <n v="13"/>
    <n v="5"/>
    <m/>
    <n v="29"/>
    <n v="21"/>
    <m/>
    <m/>
    <n v="18"/>
    <m/>
    <n v="5"/>
    <n v="11"/>
    <n v="5"/>
    <n v="8"/>
    <n v="2"/>
    <n v="4"/>
    <n v="10"/>
    <n v="65"/>
    <n v="8"/>
    <n v="27"/>
    <m/>
    <n v="1"/>
    <m/>
    <m/>
    <m/>
    <n v="214"/>
    <n v="1"/>
    <n v="213"/>
    <m/>
    <m/>
    <m/>
    <n v="213"/>
    <m/>
    <n v="1"/>
    <m/>
    <m/>
    <m/>
    <n v="5"/>
  </r>
  <r>
    <n v="106260011"/>
    <x v="143"/>
    <x v="143"/>
    <s v="General Acute Care Hospital"/>
    <x v="24"/>
    <s v="85 Sierra Park Road"/>
    <s v="Mammoth Lakes"/>
    <s v="93546"/>
    <x v="2"/>
    <m/>
    <s v="Emergency - Standby"/>
    <x v="1"/>
    <x v="0"/>
    <s v="1-49"/>
    <s v="District 8"/>
    <s v="District 5"/>
    <s v="Mammoth Lakes"/>
    <s v="Rural"/>
    <n v="3473"/>
    <n v="4613"/>
    <n v="1"/>
    <n v="581"/>
    <n v="1041"/>
    <n v="1634"/>
    <n v="1330"/>
    <n v="982"/>
    <n v="970"/>
    <n v="797"/>
    <n v="481"/>
    <n v="199"/>
    <n v="72"/>
    <m/>
    <n v="45"/>
    <n v="313"/>
    <n v="81"/>
    <n v="32"/>
    <n v="20"/>
    <n v="1507"/>
    <n v="44"/>
    <n v="6045"/>
    <m/>
    <n v="1638"/>
    <n v="6395"/>
    <n v="54"/>
    <m/>
    <n v="178"/>
    <n v="20"/>
    <m/>
    <n v="5"/>
    <m/>
    <m/>
    <m/>
    <n v="76"/>
    <m/>
    <m/>
    <m/>
    <n v="7797"/>
    <n v="5"/>
    <m/>
    <n v="6"/>
    <m/>
    <m/>
    <n v="1581"/>
    <n v="949"/>
    <n v="639"/>
    <n v="4357"/>
    <n v="561"/>
    <m/>
    <n v="2"/>
    <n v="257"/>
    <n v="1"/>
    <n v="295"/>
    <n v="16"/>
    <n v="90"/>
    <n v="59"/>
    <n v="112"/>
    <n v="434"/>
    <n v="236"/>
    <n v="172"/>
    <n v="3582"/>
    <n v="201"/>
    <n v="402"/>
    <n v="10"/>
    <n v="226"/>
    <n v="80"/>
    <n v="557"/>
    <n v="172"/>
    <n v="1176"/>
    <n v="7"/>
    <n v="8087"/>
    <n v="3"/>
    <n v="7538"/>
    <n v="535"/>
    <m/>
    <n v="11"/>
    <n v="1"/>
    <n v="7440"/>
    <n v="93"/>
    <n v="3"/>
    <n v="545"/>
    <n v="5"/>
    <n v="161"/>
    <n v="241"/>
    <m/>
    <n v="18"/>
    <n v="46"/>
    <n v="61"/>
    <n v="56"/>
    <n v="61"/>
    <n v="68"/>
    <n v="57"/>
    <n v="28"/>
    <n v="2"/>
    <n v="5"/>
    <m/>
    <n v="1"/>
    <n v="15"/>
    <n v="4"/>
    <n v="3"/>
    <n v="1"/>
    <n v="61"/>
    <n v="5"/>
    <n v="312"/>
    <m/>
    <n v="64"/>
    <n v="335"/>
    <n v="3"/>
    <m/>
    <n v="30"/>
    <n v="7"/>
    <n v="4"/>
    <m/>
    <m/>
    <m/>
    <n v="1"/>
    <m/>
    <m/>
    <m/>
    <n v="354"/>
    <n v="5"/>
    <m/>
    <m/>
    <n v="1"/>
    <m/>
    <m/>
    <n v="78"/>
    <n v="123"/>
    <n v="8"/>
    <n v="182"/>
    <n v="11"/>
    <m/>
    <n v="19"/>
    <n v="84"/>
    <n v="3"/>
    <m/>
    <n v="8"/>
    <m/>
    <n v="12"/>
    <n v="22"/>
    <n v="157"/>
    <n v="16"/>
    <n v="10"/>
    <n v="4"/>
    <n v="8"/>
    <n v="39"/>
    <n v="4"/>
    <n v="15"/>
    <m/>
    <m/>
    <n v="1"/>
    <m/>
    <m/>
    <n v="402"/>
    <m/>
    <n v="370"/>
    <n v="31"/>
    <m/>
    <n v="1"/>
    <n v="372"/>
    <n v="1"/>
    <n v="26"/>
    <m/>
    <n v="3"/>
    <m/>
    <n v="13"/>
  </r>
  <r>
    <n v="106270744"/>
    <x v="144"/>
    <x v="144"/>
    <s v="General Acute Care Hospital"/>
    <x v="25"/>
    <s v="23625 Holman Hwy"/>
    <s v="Monterey"/>
    <s v="93940"/>
    <x v="1"/>
    <m/>
    <s v="Emergency - Basic"/>
    <x v="0"/>
    <x v="0"/>
    <s v="200-299"/>
    <s v="District 17"/>
    <s v="District 29"/>
    <s v="Carmel/Del Rey Oaks/Monterey/Pacific Grove/Sand City/Seaside"/>
    <s v="Urban"/>
    <n v="17528"/>
    <n v="14925"/>
    <n v="2"/>
    <n v="2765"/>
    <n v="3075"/>
    <n v="5119"/>
    <n v="4715"/>
    <n v="3712"/>
    <n v="3731"/>
    <n v="3577"/>
    <n v="2863"/>
    <n v="2335"/>
    <n v="563"/>
    <m/>
    <n v="468"/>
    <n v="1352"/>
    <n v="1861"/>
    <n v="661"/>
    <n v="343"/>
    <n v="7270"/>
    <n v="1263"/>
    <n v="19229"/>
    <n v="8"/>
    <n v="9485"/>
    <n v="22014"/>
    <n v="955"/>
    <n v="1"/>
    <n v="23"/>
    <m/>
    <n v="1"/>
    <n v="61"/>
    <n v="4"/>
    <n v="3"/>
    <n v="394"/>
    <n v="10"/>
    <n v="22"/>
    <n v="1"/>
    <n v="1"/>
    <n v="31903"/>
    <n v="21"/>
    <n v="2"/>
    <n v="9"/>
    <m/>
    <m/>
    <n v="10910"/>
    <n v="6761"/>
    <n v="3772"/>
    <n v="9205"/>
    <n v="1807"/>
    <m/>
    <n v="26"/>
    <n v="1909"/>
    <n v="9"/>
    <n v="1741"/>
    <n v="53"/>
    <n v="571"/>
    <n v="311"/>
    <n v="285"/>
    <n v="2513"/>
    <n v="1784"/>
    <n v="1070"/>
    <n v="6742"/>
    <n v="1936"/>
    <n v="2146"/>
    <n v="77"/>
    <n v="1265"/>
    <n v="656"/>
    <n v="2996"/>
    <n v="1224"/>
    <n v="5120"/>
    <n v="21"/>
    <n v="32455"/>
    <n v="282"/>
    <n v="29306"/>
    <n v="2845"/>
    <n v="16"/>
    <n v="6"/>
    <m/>
    <n v="31110"/>
    <n v="48"/>
    <n v="643"/>
    <n v="623"/>
    <n v="31"/>
    <n v="4485"/>
    <n v="4605"/>
    <m/>
    <n v="178"/>
    <n v="525"/>
    <n v="633"/>
    <n v="737"/>
    <n v="1082"/>
    <n v="1622"/>
    <n v="1956"/>
    <n v="2245"/>
    <n v="38"/>
    <n v="74"/>
    <m/>
    <n v="105"/>
    <n v="480"/>
    <n v="454"/>
    <n v="132"/>
    <n v="122"/>
    <n v="1056"/>
    <n v="269"/>
    <n v="6441"/>
    <n v="31"/>
    <n v="1414"/>
    <n v="7445"/>
    <n v="228"/>
    <n v="3"/>
    <n v="85"/>
    <n v="161"/>
    <n v="321"/>
    <n v="1431"/>
    <n v="249"/>
    <n v="2"/>
    <n v="4"/>
    <n v="47"/>
    <n v="162"/>
    <n v="39"/>
    <n v="5420"/>
    <n v="1165"/>
    <n v="1"/>
    <m/>
    <n v="3"/>
    <m/>
    <m/>
    <n v="1682"/>
    <n v="4760"/>
    <n v="904"/>
    <n v="1614"/>
    <n v="122"/>
    <n v="8"/>
    <n v="1547"/>
    <n v="1406"/>
    <n v="67"/>
    <n v="18"/>
    <n v="324"/>
    <n v="9"/>
    <n v="440"/>
    <n v="1317"/>
    <n v="749"/>
    <n v="1085"/>
    <n v="223"/>
    <n v="334"/>
    <n v="434"/>
    <n v="641"/>
    <n v="250"/>
    <n v="142"/>
    <n v="20"/>
    <n v="14"/>
    <n v="63"/>
    <n v="7"/>
    <m/>
    <n v="9090"/>
    <n v="130"/>
    <n v="8421"/>
    <n v="530"/>
    <n v="7"/>
    <n v="2"/>
    <n v="8593"/>
    <n v="362"/>
    <n v="116"/>
    <n v="13"/>
    <n v="6"/>
    <m/>
    <n v="30"/>
  </r>
  <r>
    <n v="106270777"/>
    <x v="145"/>
    <x v="145"/>
    <s v="General Acute Care Hospital"/>
    <x v="25"/>
    <s v="300 Canal St"/>
    <s v="King City"/>
    <s v="93930"/>
    <x v="1"/>
    <m/>
    <s v="Emergency - Basic"/>
    <x v="1"/>
    <x v="0"/>
    <s v="50-99"/>
    <s v="District 12"/>
    <s v="District 30"/>
    <s v="King City/San Lucas"/>
    <s v="Rural"/>
    <n v="5668"/>
    <n v="4771"/>
    <n v="1"/>
    <n v="1658"/>
    <n v="1526"/>
    <n v="1985"/>
    <n v="1725"/>
    <n v="1189"/>
    <n v="910"/>
    <n v="576"/>
    <n v="314"/>
    <n v="225"/>
    <n v="332"/>
    <m/>
    <n v="26"/>
    <n v="76"/>
    <n v="88"/>
    <n v="10"/>
    <n v="8"/>
    <n v="3553"/>
    <n v="3453"/>
    <n v="3226"/>
    <m/>
    <n v="9070"/>
    <n v="1310"/>
    <n v="60"/>
    <m/>
    <n v="327"/>
    <n v="29"/>
    <n v="14"/>
    <n v="10"/>
    <m/>
    <m/>
    <n v="3"/>
    <n v="18"/>
    <n v="4"/>
    <m/>
    <m/>
    <n v="10027"/>
    <n v="1"/>
    <m/>
    <n v="7"/>
    <m/>
    <m/>
    <n v="4725"/>
    <n v="2919"/>
    <n v="483"/>
    <n v="1703"/>
    <n v="610"/>
    <m/>
    <n v="20"/>
    <n v="373"/>
    <n v="2"/>
    <n v="605"/>
    <n v="43"/>
    <n v="304"/>
    <n v="141"/>
    <n v="80"/>
    <n v="1429"/>
    <n v="540"/>
    <n v="594"/>
    <n v="1875"/>
    <n v="439"/>
    <n v="424"/>
    <n v="13"/>
    <n v="415"/>
    <n v="391"/>
    <n v="1087"/>
    <n v="396"/>
    <n v="1264"/>
    <n v="5"/>
    <n v="10440"/>
    <n v="21"/>
    <n v="6267"/>
    <n v="4127"/>
    <n v="15"/>
    <n v="10"/>
    <m/>
    <n v="10301"/>
    <n v="2"/>
    <n v="49"/>
    <n v="88"/>
    <m/>
    <n v="232"/>
    <n v="205"/>
    <m/>
    <n v="23"/>
    <n v="59"/>
    <n v="50"/>
    <n v="53"/>
    <n v="63"/>
    <n v="41"/>
    <n v="63"/>
    <n v="55"/>
    <n v="12"/>
    <n v="18"/>
    <m/>
    <n v="2"/>
    <n v="8"/>
    <n v="4"/>
    <m/>
    <m/>
    <n v="209"/>
    <n v="41"/>
    <n v="173"/>
    <m/>
    <n v="338"/>
    <n v="97"/>
    <n v="2"/>
    <m/>
    <n v="22"/>
    <n v="6"/>
    <n v="4"/>
    <n v="2"/>
    <n v="3"/>
    <m/>
    <m/>
    <m/>
    <n v="1"/>
    <m/>
    <n v="362"/>
    <n v="35"/>
    <n v="1"/>
    <m/>
    <m/>
    <n v="1"/>
    <m/>
    <n v="210"/>
    <n v="148"/>
    <n v="7"/>
    <n v="68"/>
    <n v="4"/>
    <m/>
    <n v="40"/>
    <n v="95"/>
    <n v="6"/>
    <m/>
    <n v="22"/>
    <m/>
    <n v="30"/>
    <n v="84"/>
    <n v="9"/>
    <n v="11"/>
    <n v="6"/>
    <n v="3"/>
    <n v="3"/>
    <n v="43"/>
    <n v="10"/>
    <n v="15"/>
    <n v="4"/>
    <m/>
    <n v="56"/>
    <m/>
    <m/>
    <n v="437"/>
    <n v="5"/>
    <n v="222"/>
    <n v="210"/>
    <m/>
    <m/>
    <n v="424"/>
    <n v="12"/>
    <n v="1"/>
    <m/>
    <m/>
    <m/>
    <n v="6"/>
  </r>
  <r>
    <n v="106270875"/>
    <x v="146"/>
    <x v="146"/>
    <s v="General Acute Care Hospital"/>
    <x v="25"/>
    <s v="450 E Romie Ln"/>
    <s v="Salinas"/>
    <s v="93901"/>
    <x v="2"/>
    <m/>
    <s v="Emergency - Basic"/>
    <x v="0"/>
    <x v="0"/>
    <s v="200-299"/>
    <s v="District 12"/>
    <s v="District 30"/>
    <s v="Salinas/Spreckels"/>
    <s v="Urban"/>
    <n v="23270"/>
    <n v="16893"/>
    <m/>
    <n v="4043"/>
    <n v="3998"/>
    <n v="7839"/>
    <n v="6813"/>
    <n v="5134"/>
    <n v="4404"/>
    <n v="3437"/>
    <n v="2067"/>
    <n v="1518"/>
    <n v="910"/>
    <m/>
    <n v="47"/>
    <n v="889"/>
    <n v="747"/>
    <n v="165"/>
    <n v="96"/>
    <n v="28377"/>
    <n v="154"/>
    <n v="9688"/>
    <m/>
    <n v="30201"/>
    <n v="9900"/>
    <n v="62"/>
    <m/>
    <n v="294"/>
    <n v="313"/>
    <n v="13"/>
    <n v="67"/>
    <m/>
    <n v="2"/>
    <m/>
    <n v="22"/>
    <n v="2"/>
    <m/>
    <m/>
    <n v="39411"/>
    <n v="15"/>
    <m/>
    <n v="24"/>
    <m/>
    <m/>
    <n v="18357"/>
    <n v="5346"/>
    <n v="1369"/>
    <n v="13778"/>
    <n v="1313"/>
    <m/>
    <n v="46"/>
    <n v="2199"/>
    <n v="12"/>
    <n v="2125"/>
    <n v="76"/>
    <n v="740"/>
    <n v="571"/>
    <n v="290"/>
    <n v="767"/>
    <n v="2205"/>
    <n v="3576"/>
    <n v="5170"/>
    <n v="808"/>
    <n v="2541"/>
    <n v="77"/>
    <n v="1988"/>
    <n v="2526"/>
    <n v="5186"/>
    <n v="1253"/>
    <n v="7991"/>
    <n v="16"/>
    <n v="40163"/>
    <n v="111"/>
    <n v="29019"/>
    <n v="10991"/>
    <n v="26"/>
    <n v="16"/>
    <m/>
    <n v="39050"/>
    <n v="7"/>
    <n v="906"/>
    <n v="199"/>
    <n v="1"/>
    <n v="4566"/>
    <n v="4037"/>
    <m/>
    <n v="129"/>
    <n v="903"/>
    <n v="940"/>
    <n v="761"/>
    <n v="1160"/>
    <n v="1579"/>
    <n v="1487"/>
    <n v="1507"/>
    <n v="80"/>
    <n v="57"/>
    <m/>
    <n v="13"/>
    <n v="402"/>
    <n v="154"/>
    <n v="24"/>
    <n v="29"/>
    <n v="5041"/>
    <n v="29"/>
    <n v="2910"/>
    <n v="1"/>
    <n v="5193"/>
    <n v="3395"/>
    <n v="15"/>
    <m/>
    <n v="87"/>
    <n v="136"/>
    <n v="327"/>
    <n v="2047"/>
    <n v="248"/>
    <m/>
    <n v="36"/>
    <n v="4"/>
    <n v="214"/>
    <m/>
    <n v="4679"/>
    <n v="817"/>
    <n v="8"/>
    <m/>
    <m/>
    <m/>
    <m/>
    <n v="2516"/>
    <n v="4000"/>
    <n v="140"/>
    <n v="1857"/>
    <n v="88"/>
    <n v="2"/>
    <n v="1600"/>
    <n v="1129"/>
    <n v="69"/>
    <n v="12"/>
    <n v="446"/>
    <n v="12"/>
    <n v="584"/>
    <n v="1543"/>
    <n v="484"/>
    <n v="127"/>
    <n v="139"/>
    <n v="265"/>
    <n v="260"/>
    <n v="561"/>
    <n v="151"/>
    <n v="128"/>
    <n v="46"/>
    <n v="4"/>
    <n v="1037"/>
    <n v="4"/>
    <n v="2"/>
    <n v="8603"/>
    <n v="96"/>
    <n v="6042"/>
    <n v="2441"/>
    <n v="1"/>
    <n v="23"/>
    <n v="8291"/>
    <n v="280"/>
    <n v="31"/>
    <m/>
    <m/>
    <n v="1"/>
    <n v="16"/>
  </r>
  <r>
    <n v="106274043"/>
    <x v="147"/>
    <x v="147"/>
    <s v="General Acute Care Hospital"/>
    <x v="25"/>
    <s v="1441 Constitution Blvd"/>
    <s v="Salinas"/>
    <s v="93906"/>
    <x v="0"/>
    <s v="Level II"/>
    <s v="Emergency - Basic"/>
    <x v="0"/>
    <x v="0"/>
    <s v="150-199"/>
    <s v="District 12"/>
    <s v="District 30"/>
    <s v="Salinas/Spreckels"/>
    <s v="Urban"/>
    <n v="19341"/>
    <n v="17423"/>
    <n v="1"/>
    <n v="4434"/>
    <n v="4512"/>
    <n v="7912"/>
    <n v="6857"/>
    <n v="4695"/>
    <n v="3491"/>
    <n v="2248"/>
    <n v="993"/>
    <n v="474"/>
    <n v="1149"/>
    <m/>
    <n v="132"/>
    <n v="720"/>
    <n v="1006"/>
    <n v="255"/>
    <n v="83"/>
    <n v="386"/>
    <n v="208"/>
    <n v="33975"/>
    <m/>
    <n v="30534"/>
    <n v="5986"/>
    <n v="245"/>
    <m/>
    <n v="269"/>
    <n v="172"/>
    <n v="76"/>
    <n v="48"/>
    <n v="20"/>
    <n v="2"/>
    <m/>
    <n v="1771"/>
    <n v="358"/>
    <n v="12"/>
    <n v="12"/>
    <n v="34018"/>
    <n v="7"/>
    <m/>
    <m/>
    <m/>
    <m/>
    <n v="22816"/>
    <n v="2840"/>
    <n v="1595"/>
    <n v="6379"/>
    <n v="3135"/>
    <m/>
    <n v="74"/>
    <n v="1462"/>
    <n v="12"/>
    <n v="2130"/>
    <n v="101"/>
    <n v="760"/>
    <n v="433"/>
    <n v="282"/>
    <n v="2232"/>
    <n v="2018"/>
    <n v="2775"/>
    <n v="6517"/>
    <n v="2766"/>
    <n v="1576"/>
    <n v="75"/>
    <n v="1358"/>
    <n v="2757"/>
    <n v="3560"/>
    <n v="1368"/>
    <n v="4485"/>
    <n v="24"/>
    <n v="36765"/>
    <n v="156"/>
    <n v="20080"/>
    <n v="15600"/>
    <n v="85"/>
    <n v="844"/>
    <n v="28"/>
    <n v="35306"/>
    <m/>
    <n v="1174"/>
    <n v="121"/>
    <n v="136"/>
    <n v="3324"/>
    <n v="2779"/>
    <m/>
    <n v="334"/>
    <n v="1349"/>
    <n v="1217"/>
    <n v="685"/>
    <n v="771"/>
    <n v="726"/>
    <n v="442"/>
    <n v="377"/>
    <n v="83"/>
    <n v="119"/>
    <m/>
    <n v="37"/>
    <n v="226"/>
    <n v="196"/>
    <n v="43"/>
    <n v="24"/>
    <n v="39"/>
    <n v="28"/>
    <n v="5510"/>
    <m/>
    <n v="4453"/>
    <n v="1606"/>
    <n v="44"/>
    <m/>
    <n v="140"/>
    <n v="110"/>
    <n v="124"/>
    <n v="375"/>
    <n v="33"/>
    <n v="3"/>
    <n v="311"/>
    <n v="25"/>
    <n v="343"/>
    <n v="121"/>
    <n v="4279"/>
    <n v="225"/>
    <n v="11"/>
    <n v="3"/>
    <m/>
    <m/>
    <m/>
    <n v="3518"/>
    <n v="1279"/>
    <n v="331"/>
    <n v="782"/>
    <n v="193"/>
    <m/>
    <n v="333"/>
    <n v="609"/>
    <n v="34"/>
    <n v="2"/>
    <n v="232"/>
    <n v="4"/>
    <n v="220"/>
    <n v="581"/>
    <n v="1014"/>
    <n v="719"/>
    <n v="97"/>
    <n v="53"/>
    <n v="109"/>
    <n v="250"/>
    <n v="96"/>
    <n v="101"/>
    <n v="24"/>
    <n v="3"/>
    <n v="1619"/>
    <n v="3"/>
    <m/>
    <n v="6103"/>
    <n v="66"/>
    <n v="3423"/>
    <n v="2326"/>
    <n v="15"/>
    <n v="273"/>
    <n v="5648"/>
    <n v="399"/>
    <n v="33"/>
    <n v="17"/>
    <m/>
    <n v="6"/>
    <n v="19"/>
  </r>
  <r>
    <n v="106281047"/>
    <x v="148"/>
    <x v="148"/>
    <s v="General Acute Care Hospital"/>
    <x v="26"/>
    <s v="1000 Trancas St"/>
    <s v="Napa"/>
    <s v="94558"/>
    <x v="3"/>
    <s v="Level III"/>
    <s v="Emergency - Basic"/>
    <x v="0"/>
    <x v="0"/>
    <s v="200-299"/>
    <s v="District 3"/>
    <s v="District 4"/>
    <s v="Napa Central"/>
    <s v="Urban"/>
    <n v="10514"/>
    <n v="10200"/>
    <m/>
    <n v="1273"/>
    <n v="1434"/>
    <n v="2877"/>
    <n v="3042"/>
    <n v="2481"/>
    <n v="2798"/>
    <n v="2381"/>
    <n v="2069"/>
    <n v="2061"/>
    <n v="298"/>
    <m/>
    <n v="12"/>
    <n v="375"/>
    <n v="428"/>
    <n v="39"/>
    <n v="28"/>
    <n v="292"/>
    <n v="234"/>
    <n v="19306"/>
    <m/>
    <n v="7141"/>
    <n v="13247"/>
    <n v="326"/>
    <m/>
    <n v="689"/>
    <n v="138"/>
    <n v="2"/>
    <n v="72"/>
    <n v="68"/>
    <n v="22"/>
    <n v="270"/>
    <n v="193"/>
    <n v="176"/>
    <n v="9"/>
    <n v="64"/>
    <n v="18843"/>
    <n v="168"/>
    <m/>
    <m/>
    <m/>
    <m/>
    <n v="8060"/>
    <n v="6026"/>
    <n v="1169"/>
    <n v="4018"/>
    <n v="1441"/>
    <m/>
    <n v="18"/>
    <n v="1594"/>
    <n v="4"/>
    <n v="1343"/>
    <n v="77"/>
    <n v="280"/>
    <n v="326"/>
    <n v="156"/>
    <n v="524"/>
    <n v="1193"/>
    <n v="704"/>
    <n v="5256"/>
    <n v="1210"/>
    <n v="974"/>
    <n v="59"/>
    <n v="917"/>
    <n v="392"/>
    <n v="1627"/>
    <n v="754"/>
    <n v="3290"/>
    <n v="16"/>
    <n v="20714"/>
    <n v="72"/>
    <n v="17715"/>
    <n v="2915"/>
    <n v="5"/>
    <n v="7"/>
    <n v="2"/>
    <n v="19602"/>
    <n v="11"/>
    <n v="801"/>
    <n v="257"/>
    <n v="41"/>
    <n v="1634"/>
    <n v="2029"/>
    <m/>
    <n v="30"/>
    <n v="131"/>
    <n v="259"/>
    <n v="266"/>
    <n v="488"/>
    <n v="685"/>
    <n v="778"/>
    <n v="977"/>
    <n v="49"/>
    <m/>
    <m/>
    <n v="3"/>
    <n v="74"/>
    <n v="90"/>
    <n v="11"/>
    <n v="9"/>
    <n v="48"/>
    <n v="39"/>
    <n v="3389"/>
    <m/>
    <n v="839"/>
    <n v="2770"/>
    <n v="54"/>
    <m/>
    <n v="200"/>
    <n v="59"/>
    <n v="156"/>
    <n v="785"/>
    <n v="133"/>
    <n v="6"/>
    <n v="6"/>
    <n v="121"/>
    <n v="130"/>
    <n v="9"/>
    <n v="1504"/>
    <n v="553"/>
    <m/>
    <m/>
    <m/>
    <n v="1"/>
    <m/>
    <n v="781"/>
    <n v="2267"/>
    <n v="120"/>
    <n v="463"/>
    <n v="32"/>
    <m/>
    <n v="566"/>
    <n v="476"/>
    <n v="44"/>
    <n v="6"/>
    <n v="197"/>
    <n v="3"/>
    <n v="200"/>
    <n v="767"/>
    <n v="538"/>
    <n v="67"/>
    <n v="76"/>
    <n v="95"/>
    <n v="101"/>
    <n v="244"/>
    <n v="77"/>
    <n v="36"/>
    <n v="49"/>
    <n v="32"/>
    <n v="88"/>
    <m/>
    <n v="1"/>
    <n v="3663"/>
    <n v="23"/>
    <n v="3174"/>
    <n v="465"/>
    <n v="1"/>
    <m/>
    <n v="3502"/>
    <n v="133"/>
    <n v="23"/>
    <n v="4"/>
    <n v="1"/>
    <m/>
    <n v="18"/>
  </r>
  <r>
    <n v="106281078"/>
    <x v="149"/>
    <x v="149"/>
    <s v="General Acute Care Hospital"/>
    <x v="26"/>
    <s v="10 Woodland Rd"/>
    <s v="St. Helena"/>
    <s v="94574"/>
    <x v="1"/>
    <m/>
    <s v="Emergency - Standby"/>
    <x v="0"/>
    <x v="0"/>
    <s v="150-199"/>
    <s v="District 3"/>
    <s v="District 4"/>
    <s v="Angwin/Deer Park/St. Helena"/>
    <s v="Rural"/>
    <n v="2142"/>
    <n v="1950"/>
    <n v="1"/>
    <n v="259"/>
    <n v="304"/>
    <n v="567"/>
    <n v="502"/>
    <n v="465"/>
    <n v="494"/>
    <n v="523"/>
    <n v="530"/>
    <n v="411"/>
    <n v="38"/>
    <m/>
    <n v="13"/>
    <n v="129"/>
    <n v="69"/>
    <n v="1"/>
    <n v="7"/>
    <n v="583"/>
    <n v="201"/>
    <n v="3089"/>
    <n v="1"/>
    <n v="1161"/>
    <n v="2774"/>
    <n v="150"/>
    <n v="8"/>
    <n v="90"/>
    <n v="31"/>
    <n v="1"/>
    <n v="1"/>
    <n v="6"/>
    <n v="1"/>
    <n v="7"/>
    <n v="3"/>
    <n v="30"/>
    <n v="4"/>
    <m/>
    <n v="3901"/>
    <n v="18"/>
    <m/>
    <m/>
    <m/>
    <m/>
    <n v="928"/>
    <n v="1152"/>
    <n v="358"/>
    <n v="1364"/>
    <n v="287"/>
    <n v="4"/>
    <n v="2"/>
    <n v="278"/>
    <m/>
    <n v="214"/>
    <n v="21"/>
    <n v="62"/>
    <n v="80"/>
    <n v="39"/>
    <n v="206"/>
    <n v="178"/>
    <n v="121"/>
    <n v="1074"/>
    <n v="176"/>
    <n v="315"/>
    <n v="7"/>
    <n v="116"/>
    <n v="51"/>
    <n v="267"/>
    <n v="142"/>
    <n v="743"/>
    <n v="1"/>
    <n v="4093"/>
    <n v="25"/>
    <n v="3452"/>
    <n v="614"/>
    <n v="2"/>
    <m/>
    <n v="2"/>
    <n v="3907"/>
    <n v="5"/>
    <n v="7"/>
    <n v="127"/>
    <n v="45"/>
    <n v="264"/>
    <n v="357"/>
    <m/>
    <n v="2"/>
    <n v="23"/>
    <n v="26"/>
    <n v="43"/>
    <n v="88"/>
    <n v="115"/>
    <n v="153"/>
    <n v="171"/>
    <m/>
    <m/>
    <m/>
    <n v="4"/>
    <n v="10"/>
    <n v="9"/>
    <m/>
    <m/>
    <n v="62"/>
    <n v="21"/>
    <n v="515"/>
    <m/>
    <n v="103"/>
    <n v="501"/>
    <n v="17"/>
    <m/>
    <n v="29"/>
    <n v="10"/>
    <n v="21"/>
    <n v="120"/>
    <n v="22"/>
    <n v="1"/>
    <n v="1"/>
    <n v="3"/>
    <n v="2"/>
    <n v="9"/>
    <n v="340"/>
    <n v="63"/>
    <m/>
    <m/>
    <m/>
    <m/>
    <m/>
    <n v="113"/>
    <n v="385"/>
    <n v="20"/>
    <n v="102"/>
    <n v="1"/>
    <m/>
    <n v="120"/>
    <n v="82"/>
    <n v="5"/>
    <m/>
    <n v="47"/>
    <m/>
    <n v="29"/>
    <n v="109"/>
    <n v="67"/>
    <n v="41"/>
    <n v="8"/>
    <n v="26"/>
    <n v="7"/>
    <n v="43"/>
    <n v="23"/>
    <n v="10"/>
    <m/>
    <n v="3"/>
    <n v="1"/>
    <m/>
    <m/>
    <n v="621"/>
    <n v="10"/>
    <n v="549"/>
    <n v="62"/>
    <m/>
    <m/>
    <n v="600"/>
    <n v="8"/>
    <n v="12"/>
    <n v="1"/>
    <m/>
    <m/>
    <n v="8"/>
  </r>
  <r>
    <n v="106291023"/>
    <x v="150"/>
    <x v="150"/>
    <s v="General Acute Care Hospital"/>
    <x v="27"/>
    <s v="155 Glasson Way"/>
    <s v="Grass Valley"/>
    <s v="95945"/>
    <x v="1"/>
    <m/>
    <s v="Emergency - Basic"/>
    <x v="1"/>
    <x v="0"/>
    <s v="100-149"/>
    <s v="District 1"/>
    <s v="District 1"/>
    <s v="Grass Valley/Nevada City/Penn Valley/Rough and Ready/Wildwood"/>
    <s v="Rural"/>
    <n v="10823"/>
    <n v="10148"/>
    <m/>
    <n v="1306"/>
    <n v="1656"/>
    <n v="2648"/>
    <n v="3036"/>
    <n v="2140"/>
    <n v="2625"/>
    <n v="2858"/>
    <n v="2426"/>
    <n v="2066"/>
    <n v="210"/>
    <m/>
    <n v="118"/>
    <n v="98"/>
    <n v="201"/>
    <n v="184"/>
    <n v="49"/>
    <n v="1111"/>
    <n v="290"/>
    <n v="18920"/>
    <m/>
    <n v="1036"/>
    <n v="19719"/>
    <n v="216"/>
    <m/>
    <n v="577"/>
    <n v="343"/>
    <m/>
    <n v="32"/>
    <n v="103"/>
    <n v="18"/>
    <n v="6"/>
    <n v="254"/>
    <n v="343"/>
    <n v="3"/>
    <n v="3"/>
    <n v="19143"/>
    <n v="139"/>
    <n v="7"/>
    <m/>
    <m/>
    <m/>
    <n v="8806"/>
    <n v="6803"/>
    <n v="778"/>
    <n v="3442"/>
    <n v="1114"/>
    <n v="28"/>
    <n v="19"/>
    <n v="1738"/>
    <n v="6"/>
    <n v="1354"/>
    <n v="61"/>
    <n v="299"/>
    <n v="264"/>
    <n v="199"/>
    <n v="441"/>
    <n v="1183"/>
    <n v="402"/>
    <n v="5106"/>
    <n v="1271"/>
    <n v="1450"/>
    <n v="60"/>
    <n v="806"/>
    <n v="328"/>
    <n v="1475"/>
    <n v="832"/>
    <n v="3671"/>
    <n v="6"/>
    <n v="20971"/>
    <n v="18"/>
    <n v="20781"/>
    <n v="158"/>
    <n v="12"/>
    <n v="2"/>
    <n v="4"/>
    <n v="20428"/>
    <n v="5"/>
    <n v="290"/>
    <n v="235"/>
    <n v="9"/>
    <n v="1863"/>
    <n v="1749"/>
    <m/>
    <n v="30"/>
    <n v="115"/>
    <n v="196"/>
    <n v="217"/>
    <n v="389"/>
    <n v="760"/>
    <n v="848"/>
    <n v="1026"/>
    <n v="17"/>
    <n v="14"/>
    <m/>
    <n v="37"/>
    <n v="22"/>
    <n v="12"/>
    <n v="20"/>
    <n v="8"/>
    <n v="97"/>
    <n v="35"/>
    <n v="3381"/>
    <m/>
    <n v="96"/>
    <n v="3479"/>
    <n v="37"/>
    <m/>
    <n v="197"/>
    <n v="127"/>
    <n v="115"/>
    <n v="627"/>
    <n v="96"/>
    <m/>
    <n v="11"/>
    <n v="13"/>
    <n v="24"/>
    <n v="8"/>
    <n v="1799"/>
    <n v="595"/>
    <m/>
    <m/>
    <m/>
    <m/>
    <m/>
    <n v="700"/>
    <n v="2415"/>
    <n v="129"/>
    <n v="347"/>
    <n v="20"/>
    <n v="1"/>
    <n v="587"/>
    <n v="544"/>
    <n v="47"/>
    <n v="7"/>
    <n v="129"/>
    <n v="3"/>
    <n v="210"/>
    <n v="716"/>
    <n v="443"/>
    <n v="150"/>
    <n v="54"/>
    <n v="95"/>
    <n v="104"/>
    <n v="302"/>
    <n v="88"/>
    <n v="82"/>
    <n v="11"/>
    <n v="10"/>
    <n v="29"/>
    <n v="1"/>
    <m/>
    <n v="3612"/>
    <n v="3"/>
    <n v="3589"/>
    <n v="19"/>
    <n v="1"/>
    <m/>
    <n v="3499"/>
    <n v="93"/>
    <n v="20"/>
    <m/>
    <m/>
    <m/>
    <n v="18"/>
  </r>
  <r>
    <n v="106291053"/>
    <x v="151"/>
    <x v="151"/>
    <s v="General Acute Care Hospital"/>
    <x v="27"/>
    <s v="10121 Pine Ave"/>
    <s v="Truckee"/>
    <s v="96161"/>
    <x v="2"/>
    <m/>
    <s v="Emergency - Basic"/>
    <x v="1"/>
    <x v="0"/>
    <s v="50-99"/>
    <s v="District 1"/>
    <s v="District 1"/>
    <s v="North Bloomfield/North San Juan/Truckee"/>
    <s v="Rural"/>
    <n v="4736"/>
    <n v="5826"/>
    <m/>
    <n v="825"/>
    <n v="1330"/>
    <n v="1723"/>
    <n v="1617"/>
    <n v="1337"/>
    <n v="1258"/>
    <n v="1190"/>
    <n v="810"/>
    <n v="350"/>
    <n v="122"/>
    <m/>
    <n v="15"/>
    <n v="267"/>
    <n v="75"/>
    <n v="71"/>
    <n v="22"/>
    <n v="193"/>
    <n v="28"/>
    <n v="9891"/>
    <m/>
    <n v="1652"/>
    <n v="8881"/>
    <n v="29"/>
    <m/>
    <n v="363"/>
    <n v="8"/>
    <n v="5"/>
    <n v="1"/>
    <n v="8"/>
    <m/>
    <n v="34"/>
    <n v="180"/>
    <n v="43"/>
    <m/>
    <n v="1"/>
    <n v="9882"/>
    <n v="3"/>
    <n v="13"/>
    <n v="18"/>
    <n v="3"/>
    <m/>
    <n v="1133"/>
    <n v="1470"/>
    <n v="442"/>
    <n v="6447"/>
    <n v="1070"/>
    <m/>
    <n v="4"/>
    <n v="584"/>
    <n v="3"/>
    <n v="519"/>
    <n v="15"/>
    <n v="153"/>
    <n v="132"/>
    <n v="99"/>
    <n v="414"/>
    <n v="558"/>
    <n v="251"/>
    <n v="4478"/>
    <n v="435"/>
    <n v="455"/>
    <n v="31"/>
    <n v="277"/>
    <n v="167"/>
    <n v="532"/>
    <n v="269"/>
    <n v="1186"/>
    <m/>
    <n v="10562"/>
    <n v="14"/>
    <n v="9630"/>
    <n v="907"/>
    <n v="11"/>
    <m/>
    <m/>
    <n v="9318"/>
    <n v="17"/>
    <n v="31"/>
    <n v="1191"/>
    <n v="5"/>
    <n v="386"/>
    <n v="500"/>
    <m/>
    <n v="11"/>
    <n v="44"/>
    <n v="78"/>
    <n v="99"/>
    <n v="126"/>
    <n v="197"/>
    <n v="179"/>
    <n v="132"/>
    <n v="6"/>
    <n v="14"/>
    <m/>
    <n v="4"/>
    <n v="13"/>
    <m/>
    <n v="9"/>
    <m/>
    <n v="8"/>
    <n v="6"/>
    <n v="846"/>
    <m/>
    <n v="113"/>
    <n v="767"/>
    <n v="6"/>
    <m/>
    <n v="49"/>
    <m/>
    <n v="26"/>
    <n v="26"/>
    <n v="10"/>
    <m/>
    <n v="1"/>
    <n v="7"/>
    <n v="14"/>
    <m/>
    <n v="708"/>
    <n v="39"/>
    <m/>
    <m/>
    <m/>
    <n v="6"/>
    <m/>
    <n v="161"/>
    <n v="406"/>
    <n v="15"/>
    <n v="256"/>
    <n v="48"/>
    <m/>
    <n v="81"/>
    <n v="145"/>
    <n v="13"/>
    <n v="2"/>
    <n v="44"/>
    <n v="2"/>
    <n v="50"/>
    <n v="116"/>
    <n v="150"/>
    <n v="51"/>
    <n v="33"/>
    <n v="30"/>
    <n v="17"/>
    <n v="107"/>
    <n v="25"/>
    <n v="12"/>
    <n v="3"/>
    <n v="4"/>
    <n v="1"/>
    <m/>
    <m/>
    <n v="886"/>
    <n v="2"/>
    <n v="816"/>
    <n v="68"/>
    <m/>
    <m/>
    <n v="770"/>
    <n v="17"/>
    <n v="99"/>
    <m/>
    <m/>
    <m/>
    <n v="15"/>
  </r>
  <r>
    <n v="106300032"/>
    <x v="152"/>
    <x v="152"/>
    <s v="General Acute Care Hospital"/>
    <x v="28"/>
    <s v="1201 W La Veta Ave"/>
    <s v="Orange"/>
    <s v="92868"/>
    <x v="1"/>
    <s v="Level II - Pediatric"/>
    <s v="Emergency - Basic"/>
    <x v="0"/>
    <x v="0"/>
    <s v="300-499"/>
    <s v="District 37"/>
    <s v="District 68"/>
    <s v="City of Orange South/Santa Ana North/Tustin Foothills/Tustin West"/>
    <s v="Urban"/>
    <n v="26905"/>
    <n v="28848"/>
    <n v="11"/>
    <n v="30841"/>
    <n v="15527"/>
    <n v="713"/>
    <n v="297"/>
    <n v="157"/>
    <n v="75"/>
    <n v="36"/>
    <n v="18"/>
    <n v="12"/>
    <n v="8088"/>
    <m/>
    <n v="51"/>
    <n v="3389"/>
    <n v="1091"/>
    <n v="355"/>
    <n v="182"/>
    <n v="18282"/>
    <n v="790"/>
    <n v="31624"/>
    <m/>
    <n v="36414"/>
    <n v="18915"/>
    <n v="401"/>
    <n v="34"/>
    <n v="819"/>
    <n v="240"/>
    <m/>
    <n v="9"/>
    <n v="3"/>
    <m/>
    <n v="24"/>
    <n v="13"/>
    <n v="308"/>
    <m/>
    <n v="1"/>
    <n v="54332"/>
    <n v="1"/>
    <m/>
    <m/>
    <n v="14"/>
    <m/>
    <n v="42326"/>
    <n v="29"/>
    <n v="691"/>
    <n v="12110"/>
    <n v="607"/>
    <n v="1"/>
    <n v="616"/>
    <n v="932"/>
    <n v="124"/>
    <n v="3101"/>
    <n v="293"/>
    <n v="2297"/>
    <n v="374"/>
    <n v="712"/>
    <n v="1929"/>
    <n v="2192"/>
    <n v="1876"/>
    <n v="12044"/>
    <n v="1558"/>
    <n v="1574"/>
    <n v="80"/>
    <n v="1644"/>
    <n v="70"/>
    <n v="7993"/>
    <n v="2200"/>
    <n v="14087"/>
    <n v="68"/>
    <n v="55764"/>
    <n v="332"/>
    <n v="43166"/>
    <n v="12187"/>
    <n v="79"/>
    <m/>
    <n v="12"/>
    <n v="55240"/>
    <n v="82"/>
    <n v="23"/>
    <n v="385"/>
    <n v="22"/>
    <n v="3289"/>
    <n v="3495"/>
    <n v="3"/>
    <n v="2558"/>
    <n v="145"/>
    <m/>
    <m/>
    <m/>
    <m/>
    <m/>
    <m/>
    <n v="1527"/>
    <n v="2557"/>
    <m/>
    <n v="7"/>
    <n v="567"/>
    <n v="186"/>
    <n v="56"/>
    <n v="33"/>
    <n v="1978"/>
    <n v="81"/>
    <n v="3879"/>
    <m/>
    <n v="3700"/>
    <n v="3029"/>
    <n v="48"/>
    <n v="10"/>
    <n v="53"/>
    <n v="9"/>
    <n v="30"/>
    <n v="64"/>
    <n v="9"/>
    <n v="25"/>
    <n v="5"/>
    <n v="38"/>
    <n v="16"/>
    <n v="3"/>
    <n v="6505"/>
    <n v="29"/>
    <m/>
    <n v="1"/>
    <m/>
    <m/>
    <m/>
    <n v="4263"/>
    <n v="13"/>
    <n v="58"/>
    <n v="2436"/>
    <n v="17"/>
    <m/>
    <n v="89"/>
    <n v="942"/>
    <n v="199"/>
    <n v="23"/>
    <n v="354"/>
    <n v="35"/>
    <n v="405"/>
    <n v="430"/>
    <n v="551"/>
    <n v="527"/>
    <n v="176"/>
    <n v="246"/>
    <n v="494"/>
    <n v="1127"/>
    <n v="170"/>
    <n v="481"/>
    <n v="397"/>
    <n v="22"/>
    <n v="1"/>
    <n v="113"/>
    <n v="5"/>
    <n v="6787"/>
    <n v="87"/>
    <n v="5498"/>
    <n v="1193"/>
    <n v="8"/>
    <n v="1"/>
    <n v="6726"/>
    <n v="1"/>
    <n v="53"/>
    <n v="2"/>
    <n v="4"/>
    <n v="1"/>
    <n v="35"/>
  </r>
  <r>
    <n v="106300225"/>
    <x v="153"/>
    <x v="153"/>
    <s v="General Acute Care Hospital"/>
    <x v="28"/>
    <s v="9920 Talbert Ave"/>
    <s v="Fountain Valley"/>
    <s v="92708"/>
    <x v="1"/>
    <m/>
    <s v="Emergency - Basic"/>
    <x v="0"/>
    <x v="0"/>
    <s v="200-299"/>
    <s v="District 34"/>
    <s v="District 72"/>
    <s v="Fountain Valley/Huntington Beach Central"/>
    <s v="Urban"/>
    <n v="13433"/>
    <n v="10133"/>
    <m/>
    <n v="817"/>
    <n v="1392"/>
    <n v="3308"/>
    <n v="3363"/>
    <n v="3006"/>
    <n v="3648"/>
    <n v="2916"/>
    <n v="2496"/>
    <n v="2477"/>
    <n v="143"/>
    <m/>
    <n v="38"/>
    <n v="4722"/>
    <n v="565"/>
    <n v="87"/>
    <n v="211"/>
    <n v="5772"/>
    <n v="46"/>
    <n v="12112"/>
    <n v="13"/>
    <n v="5685"/>
    <n v="17817"/>
    <n v="61"/>
    <n v="3"/>
    <n v="492"/>
    <m/>
    <n v="20"/>
    <n v="52"/>
    <n v="429"/>
    <n v="26"/>
    <n v="2"/>
    <n v="1"/>
    <n v="111"/>
    <n v="8"/>
    <m/>
    <n v="22252"/>
    <n v="172"/>
    <m/>
    <m/>
    <n v="1"/>
    <m/>
    <n v="6389"/>
    <n v="6935"/>
    <n v="362"/>
    <n v="8466"/>
    <n v="1414"/>
    <m/>
    <n v="19"/>
    <n v="2122"/>
    <n v="5"/>
    <n v="1376"/>
    <n v="104"/>
    <n v="316"/>
    <n v="323"/>
    <n v="224"/>
    <n v="669"/>
    <n v="1589"/>
    <n v="1267"/>
    <n v="4040"/>
    <n v="839"/>
    <n v="1643"/>
    <n v="114"/>
    <n v="932"/>
    <n v="456"/>
    <n v="1636"/>
    <n v="736"/>
    <n v="5150"/>
    <n v="6"/>
    <n v="23566"/>
    <n v="1518"/>
    <n v="21092"/>
    <n v="930"/>
    <n v="20"/>
    <n v="6"/>
    <m/>
    <n v="22709"/>
    <n v="9"/>
    <n v="488"/>
    <n v="338"/>
    <n v="22"/>
    <n v="3498"/>
    <n v="3513"/>
    <m/>
    <n v="27"/>
    <n v="210"/>
    <n v="421"/>
    <n v="581"/>
    <n v="1017"/>
    <n v="1290"/>
    <n v="1477"/>
    <n v="1984"/>
    <n v="4"/>
    <m/>
    <m/>
    <n v="11"/>
    <n v="1878"/>
    <n v="85"/>
    <n v="54"/>
    <n v="47"/>
    <n v="1305"/>
    <n v="13"/>
    <n v="3616"/>
    <n v="2"/>
    <n v="1333"/>
    <n v="5656"/>
    <n v="22"/>
    <m/>
    <n v="221"/>
    <m/>
    <n v="255"/>
    <n v="2041"/>
    <n v="283"/>
    <m/>
    <m/>
    <n v="18"/>
    <n v="22"/>
    <n v="1"/>
    <n v="3355"/>
    <n v="814"/>
    <m/>
    <m/>
    <m/>
    <n v="1"/>
    <m/>
    <n v="997"/>
    <n v="4259"/>
    <n v="48"/>
    <n v="1571"/>
    <n v="136"/>
    <m/>
    <n v="1182"/>
    <n v="1093"/>
    <n v="101"/>
    <n v="8"/>
    <n v="349"/>
    <n v="2"/>
    <n v="463"/>
    <n v="1649"/>
    <n v="652"/>
    <n v="100"/>
    <n v="127"/>
    <n v="317"/>
    <n v="130"/>
    <n v="482"/>
    <n v="150"/>
    <n v="156"/>
    <n v="3"/>
    <n v="3"/>
    <n v="41"/>
    <n v="3"/>
    <m/>
    <n v="7011"/>
    <n v="1094"/>
    <n v="5486"/>
    <n v="422"/>
    <n v="6"/>
    <n v="3"/>
    <n v="6788"/>
    <n v="178"/>
    <n v="45"/>
    <m/>
    <m/>
    <m/>
    <n v="26"/>
  </r>
  <r>
    <n v="106301098"/>
    <x v="154"/>
    <x v="154"/>
    <s v="General Acute Care Hospital"/>
    <x v="28"/>
    <s v="1111 W La Palma Ave"/>
    <s v="Anaheim"/>
    <s v="92801"/>
    <x v="5"/>
    <m/>
    <s v="Emergency - Basic"/>
    <x v="0"/>
    <x v="1"/>
    <s v="200-299"/>
    <s v="District 29"/>
    <s v="District 69"/>
    <s v="Anaheim Central"/>
    <s v="Urban"/>
    <n v="11139"/>
    <n v="10219"/>
    <n v="1"/>
    <n v="805"/>
    <n v="1397"/>
    <n v="4068"/>
    <n v="3683"/>
    <n v="2995"/>
    <n v="3322"/>
    <n v="2447"/>
    <n v="1391"/>
    <n v="1072"/>
    <n v="179"/>
    <m/>
    <n v="44"/>
    <n v="1249"/>
    <n v="969"/>
    <n v="51"/>
    <n v="65"/>
    <n v="1407"/>
    <n v="74"/>
    <n v="17492"/>
    <n v="8"/>
    <n v="11336"/>
    <n v="9924"/>
    <n v="93"/>
    <n v="6"/>
    <n v="672"/>
    <n v="1852"/>
    <n v="11"/>
    <n v="81"/>
    <n v="3"/>
    <n v="5"/>
    <m/>
    <n v="33"/>
    <n v="147"/>
    <n v="3"/>
    <n v="1"/>
    <n v="18498"/>
    <n v="53"/>
    <m/>
    <m/>
    <m/>
    <m/>
    <n v="11956"/>
    <n v="4093"/>
    <n v="242"/>
    <n v="3525"/>
    <n v="1543"/>
    <m/>
    <n v="24"/>
    <n v="1581"/>
    <n v="3"/>
    <n v="1365"/>
    <n v="45"/>
    <n v="320"/>
    <n v="249"/>
    <n v="183"/>
    <n v="714"/>
    <n v="1341"/>
    <n v="1461"/>
    <n v="3984"/>
    <n v="1076"/>
    <n v="1205"/>
    <n v="52"/>
    <n v="923"/>
    <n v="479"/>
    <n v="2024"/>
    <n v="891"/>
    <n v="3437"/>
    <n v="2"/>
    <n v="21359"/>
    <n v="289"/>
    <n v="17035"/>
    <n v="4025"/>
    <m/>
    <n v="10"/>
    <n v="41"/>
    <n v="20290"/>
    <n v="8"/>
    <n v="809"/>
    <n v="211"/>
    <m/>
    <n v="2748"/>
    <n v="2907"/>
    <m/>
    <n v="14"/>
    <n v="279"/>
    <n v="423"/>
    <n v="577"/>
    <n v="1036"/>
    <n v="1265"/>
    <n v="1047"/>
    <n v="1004"/>
    <n v="10"/>
    <m/>
    <m/>
    <n v="21"/>
    <n v="710"/>
    <n v="238"/>
    <n v="4"/>
    <n v="18"/>
    <n v="278"/>
    <n v="17"/>
    <n v="4369"/>
    <m/>
    <n v="2354"/>
    <n v="3286"/>
    <n v="15"/>
    <m/>
    <n v="206"/>
    <n v="243"/>
    <n v="267"/>
    <n v="844"/>
    <n v="135"/>
    <m/>
    <m/>
    <n v="17"/>
    <n v="4"/>
    <n v="3"/>
    <n v="3052"/>
    <n v="884"/>
    <m/>
    <m/>
    <m/>
    <m/>
    <m/>
    <n v="1821"/>
    <n v="2346"/>
    <n v="23"/>
    <n v="1208"/>
    <n v="252"/>
    <n v="5"/>
    <n v="1020"/>
    <n v="874"/>
    <n v="132"/>
    <n v="5"/>
    <n v="361"/>
    <n v="3"/>
    <n v="347"/>
    <n v="1193"/>
    <n v="400"/>
    <n v="109"/>
    <n v="91"/>
    <n v="172"/>
    <n v="109"/>
    <n v="431"/>
    <n v="182"/>
    <n v="156"/>
    <n v="10"/>
    <n v="3"/>
    <n v="54"/>
    <n v="3"/>
    <m/>
    <n v="5655"/>
    <n v="259"/>
    <n v="4189"/>
    <n v="1192"/>
    <m/>
    <n v="15"/>
    <n v="5382"/>
    <n v="246"/>
    <n v="24"/>
    <n v="2"/>
    <m/>
    <n v="1"/>
    <n v="30"/>
  </r>
  <r>
    <n v="106301140"/>
    <x v="155"/>
    <x v="155"/>
    <s v="General Acute Care Hospital"/>
    <x v="28"/>
    <s v="2601 E Chapman Ave"/>
    <s v="Orange"/>
    <s v="92869"/>
    <x v="4"/>
    <m/>
    <s v="Emergency - Basic"/>
    <x v="0"/>
    <x v="0"/>
    <s v="100-149"/>
    <s v="District 37"/>
    <s v="District 68"/>
    <s v="Anaheim Hills/City of Orange East/Villa Park"/>
    <s v="Urban"/>
    <n v="2188"/>
    <n v="2384"/>
    <n v="1"/>
    <n v="106"/>
    <n v="331"/>
    <n v="887"/>
    <n v="795"/>
    <n v="710"/>
    <n v="769"/>
    <n v="546"/>
    <n v="246"/>
    <n v="173"/>
    <n v="10"/>
    <m/>
    <n v="6"/>
    <n v="247"/>
    <n v="177"/>
    <n v="6"/>
    <n v="24"/>
    <n v="764"/>
    <n v="1"/>
    <n v="3345"/>
    <n v="3"/>
    <n v="1758"/>
    <n v="2785"/>
    <n v="29"/>
    <n v="1"/>
    <n v="102"/>
    <n v="271"/>
    <m/>
    <n v="25"/>
    <n v="2"/>
    <n v="1"/>
    <n v="21"/>
    <n v="6"/>
    <n v="61"/>
    <n v="9"/>
    <n v="7"/>
    <n v="4042"/>
    <n v="18"/>
    <n v="5"/>
    <m/>
    <n v="3"/>
    <m/>
    <n v="2051"/>
    <n v="750"/>
    <n v="103"/>
    <n v="1200"/>
    <n v="469"/>
    <m/>
    <n v="1"/>
    <n v="264"/>
    <n v="1"/>
    <n v="276"/>
    <n v="15"/>
    <n v="72"/>
    <n v="60"/>
    <n v="67"/>
    <n v="125"/>
    <n v="279"/>
    <n v="83"/>
    <n v="1133"/>
    <n v="451"/>
    <n v="294"/>
    <n v="8"/>
    <n v="188"/>
    <n v="36"/>
    <n v="431"/>
    <n v="225"/>
    <n v="563"/>
    <n v="1"/>
    <n v="4573"/>
    <n v="49"/>
    <n v="3979"/>
    <n v="528"/>
    <n v="7"/>
    <n v="10"/>
    <n v="16"/>
    <n v="4189"/>
    <n v="10"/>
    <n v="235"/>
    <n v="114"/>
    <n v="9"/>
    <n v="494"/>
    <n v="586"/>
    <m/>
    <n v="2"/>
    <n v="99"/>
    <n v="112"/>
    <n v="124"/>
    <n v="199"/>
    <n v="214"/>
    <n v="141"/>
    <n v="189"/>
    <m/>
    <m/>
    <m/>
    <n v="3"/>
    <n v="68"/>
    <n v="32"/>
    <n v="5"/>
    <n v="13"/>
    <n v="230"/>
    <n v="2"/>
    <n v="727"/>
    <m/>
    <n v="322"/>
    <n v="752"/>
    <n v="6"/>
    <m/>
    <n v="51"/>
    <n v="86"/>
    <n v="37"/>
    <n v="28"/>
    <n v="14"/>
    <n v="3"/>
    <m/>
    <n v="22"/>
    <n v="40"/>
    <n v="36"/>
    <n v="612"/>
    <n v="146"/>
    <m/>
    <m/>
    <n v="4"/>
    <n v="1"/>
    <m/>
    <n v="301"/>
    <n v="502"/>
    <n v="12"/>
    <n v="248"/>
    <n v="17"/>
    <m/>
    <n v="110"/>
    <n v="124"/>
    <n v="6"/>
    <n v="1"/>
    <n v="49"/>
    <m/>
    <n v="58"/>
    <n v="232"/>
    <n v="82"/>
    <n v="255"/>
    <n v="22"/>
    <n v="14"/>
    <n v="25"/>
    <n v="54"/>
    <n v="31"/>
    <n v="11"/>
    <m/>
    <n v="3"/>
    <n v="3"/>
    <m/>
    <m/>
    <n v="1080"/>
    <n v="25"/>
    <n v="922"/>
    <n v="133"/>
    <m/>
    <m/>
    <n v="977"/>
    <n v="78"/>
    <n v="22"/>
    <n v="1"/>
    <n v="1"/>
    <n v="1"/>
    <n v="8"/>
  </r>
  <r>
    <n v="106301175"/>
    <x v="156"/>
    <x v="156"/>
    <s v="General Acute Care Hospital"/>
    <x v="28"/>
    <s v="17100 Euclid St"/>
    <s v="Fountain Valley"/>
    <s v="92708"/>
    <x v="4"/>
    <m/>
    <s v="Emergency - Basic"/>
    <x v="0"/>
    <x v="0"/>
    <s v="200-299"/>
    <s v="District 34"/>
    <s v="District 72"/>
    <s v="Fountain Valley/Huntington Beach Central"/>
    <s v="Urban"/>
    <n v="17020"/>
    <n v="14895"/>
    <m/>
    <n v="2021"/>
    <n v="2556"/>
    <n v="6024"/>
    <n v="5240"/>
    <n v="4290"/>
    <n v="4791"/>
    <n v="3485"/>
    <n v="1765"/>
    <n v="1352"/>
    <n v="391"/>
    <m/>
    <n v="62"/>
    <n v="6978"/>
    <n v="810"/>
    <n v="336"/>
    <n v="212"/>
    <n v="10417"/>
    <n v="589"/>
    <n v="12511"/>
    <m/>
    <n v="14119"/>
    <n v="17190"/>
    <n v="606"/>
    <m/>
    <n v="118"/>
    <n v="924"/>
    <n v="298"/>
    <n v="86"/>
    <n v="77"/>
    <n v="19"/>
    <m/>
    <m/>
    <n v="116"/>
    <n v="2"/>
    <n v="3"/>
    <n v="30018"/>
    <n v="235"/>
    <n v="1"/>
    <m/>
    <n v="18"/>
    <m/>
    <n v="18446"/>
    <n v="5007"/>
    <n v="452"/>
    <n v="5725"/>
    <n v="2265"/>
    <n v="20"/>
    <n v="30"/>
    <n v="2034"/>
    <n v="7"/>
    <n v="1896"/>
    <n v="144"/>
    <n v="468"/>
    <n v="318"/>
    <n v="278"/>
    <n v="1017"/>
    <n v="1863"/>
    <n v="2002"/>
    <n v="5458"/>
    <n v="1399"/>
    <n v="1728"/>
    <n v="112"/>
    <n v="1243"/>
    <n v="1778"/>
    <n v="3733"/>
    <n v="1160"/>
    <n v="5236"/>
    <n v="11"/>
    <n v="31915"/>
    <n v="3241"/>
    <n v="24210"/>
    <n v="4447"/>
    <n v="2"/>
    <n v="15"/>
    <n v="5"/>
    <n v="30745"/>
    <m/>
    <n v="313"/>
    <n v="375"/>
    <n v="477"/>
    <n v="4878"/>
    <n v="5495"/>
    <m/>
    <n v="132"/>
    <n v="469"/>
    <n v="749"/>
    <n v="1055"/>
    <n v="1985"/>
    <n v="2145"/>
    <n v="1729"/>
    <n v="1919"/>
    <n v="121"/>
    <n v="69"/>
    <m/>
    <n v="41"/>
    <n v="3557"/>
    <n v="227"/>
    <n v="77"/>
    <n v="77"/>
    <n v="2427"/>
    <n v="133"/>
    <n v="3834"/>
    <m/>
    <n v="3392"/>
    <n v="6780"/>
    <n v="199"/>
    <n v="2"/>
    <n v="375"/>
    <n v="526"/>
    <n v="474"/>
    <n v="2419"/>
    <n v="272"/>
    <n v="7"/>
    <n v="1"/>
    <n v="28"/>
    <n v="39"/>
    <n v="32"/>
    <n v="5072"/>
    <n v="1126"/>
    <n v="2"/>
    <m/>
    <m/>
    <m/>
    <m/>
    <n v="4021"/>
    <n v="4603"/>
    <n v="70"/>
    <n v="1496"/>
    <n v="183"/>
    <m/>
    <n v="1832"/>
    <n v="1465"/>
    <n v="149"/>
    <n v="41"/>
    <n v="574"/>
    <n v="6"/>
    <n v="688"/>
    <n v="2077"/>
    <n v="812"/>
    <n v="173"/>
    <n v="229"/>
    <n v="444"/>
    <n v="248"/>
    <n v="885"/>
    <n v="292"/>
    <n v="234"/>
    <n v="88"/>
    <n v="14"/>
    <n v="113"/>
    <n v="9"/>
    <m/>
    <n v="10373"/>
    <n v="2423"/>
    <n v="6136"/>
    <n v="1807"/>
    <n v="2"/>
    <n v="5"/>
    <n v="9976"/>
    <n v="299"/>
    <n v="50"/>
    <n v="12"/>
    <m/>
    <n v="36"/>
    <n v="25"/>
  </r>
  <r>
    <n v="106301188"/>
    <x v="157"/>
    <x v="157"/>
    <s v="General Acute Care Hospital"/>
    <x v="28"/>
    <s v="1025 S Anaheim Blvd"/>
    <s v="Anaheim"/>
    <s v="92805"/>
    <x v="4"/>
    <m/>
    <s v="Emergency - Basic"/>
    <x v="0"/>
    <x v="0"/>
    <s v="150-199"/>
    <s v="District 34"/>
    <s v="District 69"/>
    <s v="Anaheim Central"/>
    <s v="Urban"/>
    <n v="4265"/>
    <n v="4877"/>
    <m/>
    <n v="430"/>
    <n v="854"/>
    <n v="2100"/>
    <n v="1928"/>
    <n v="1411"/>
    <n v="1202"/>
    <n v="723"/>
    <n v="251"/>
    <n v="158"/>
    <n v="85"/>
    <m/>
    <n v="17"/>
    <n v="398"/>
    <n v="560"/>
    <n v="71"/>
    <n v="26"/>
    <n v="5232"/>
    <n v="5"/>
    <n v="2830"/>
    <n v="3"/>
    <n v="5359"/>
    <n v="3762"/>
    <n v="21"/>
    <m/>
    <n v="130"/>
    <n v="395"/>
    <m/>
    <n v="55"/>
    <n v="2"/>
    <n v="1"/>
    <n v="177"/>
    <n v="407"/>
    <n v="252"/>
    <n v="4"/>
    <m/>
    <n v="7701"/>
    <n v="8"/>
    <n v="1"/>
    <m/>
    <n v="9"/>
    <m/>
    <n v="4852"/>
    <n v="1020"/>
    <n v="464"/>
    <n v="1193"/>
    <n v="1613"/>
    <m/>
    <n v="12"/>
    <n v="449"/>
    <n v="1"/>
    <n v="534"/>
    <n v="17"/>
    <n v="137"/>
    <n v="180"/>
    <n v="63"/>
    <n v="299"/>
    <n v="456"/>
    <n v="381"/>
    <n v="1816"/>
    <n v="1612"/>
    <n v="438"/>
    <n v="15"/>
    <n v="325"/>
    <n v="383"/>
    <n v="700"/>
    <n v="336"/>
    <n v="988"/>
    <m/>
    <n v="9142"/>
    <n v="72"/>
    <n v="7124"/>
    <n v="1929"/>
    <m/>
    <n v="17"/>
    <n v="28"/>
    <n v="7712"/>
    <n v="180"/>
    <n v="964"/>
    <n v="245"/>
    <n v="13"/>
    <n v="995"/>
    <n v="1480"/>
    <m/>
    <n v="39"/>
    <n v="433"/>
    <n v="424"/>
    <n v="403"/>
    <n v="432"/>
    <n v="377"/>
    <n v="202"/>
    <n v="164"/>
    <n v="1"/>
    <m/>
    <m/>
    <n v="4"/>
    <n v="144"/>
    <n v="139"/>
    <n v="13"/>
    <n v="9"/>
    <n v="1136"/>
    <n v="3"/>
    <n v="1027"/>
    <m/>
    <n v="1083"/>
    <n v="1382"/>
    <n v="10"/>
    <m/>
    <n v="49"/>
    <n v="402"/>
    <n v="81"/>
    <n v="26"/>
    <n v="14"/>
    <n v="8"/>
    <n v="118"/>
    <n v="37"/>
    <n v="3"/>
    <n v="62"/>
    <n v="1385"/>
    <n v="231"/>
    <n v="53"/>
    <m/>
    <n v="6"/>
    <m/>
    <m/>
    <n v="1313"/>
    <n v="687"/>
    <n v="224"/>
    <n v="184"/>
    <n v="67"/>
    <m/>
    <n v="172"/>
    <n v="190"/>
    <n v="10"/>
    <n v="1"/>
    <n v="64"/>
    <m/>
    <n v="68"/>
    <n v="483"/>
    <n v="132"/>
    <n v="1067"/>
    <n v="27"/>
    <n v="20"/>
    <n v="43"/>
    <n v="73"/>
    <n v="41"/>
    <n v="24"/>
    <n v="1"/>
    <n v="12"/>
    <n v="47"/>
    <m/>
    <m/>
    <n v="2475"/>
    <n v="27"/>
    <n v="2066"/>
    <n v="378"/>
    <m/>
    <n v="4"/>
    <n v="1690"/>
    <n v="730"/>
    <n v="27"/>
    <n v="3"/>
    <n v="25"/>
    <m/>
    <n v="11"/>
  </r>
  <r>
    <n v="106301205"/>
    <x v="158"/>
    <x v="158"/>
    <s v="General Acute Care Hospital"/>
    <x v="28"/>
    <s v="1 Hoag Dr"/>
    <s v="Newport Beach"/>
    <s v="92663"/>
    <x v="1"/>
    <m/>
    <s v="Emergency - Basic"/>
    <x v="0"/>
    <x v="0"/>
    <s v="300-499"/>
    <s v="District 37"/>
    <s v="District 74"/>
    <s v="Costa Mesa"/>
    <s v="Urban"/>
    <n v="44443"/>
    <n v="38030"/>
    <n v="10"/>
    <n v="3063"/>
    <n v="5391"/>
    <n v="14080"/>
    <n v="13135"/>
    <n v="10328"/>
    <n v="11232"/>
    <n v="9381"/>
    <n v="8029"/>
    <n v="7405"/>
    <n v="439"/>
    <m/>
    <n v="538"/>
    <n v="7675"/>
    <n v="2645"/>
    <n v="937"/>
    <n v="186"/>
    <n v="3546"/>
    <n v="616"/>
    <n v="66211"/>
    <n v="129"/>
    <n v="14123"/>
    <n v="67638"/>
    <n v="580"/>
    <n v="142"/>
    <n v="476"/>
    <n v="807"/>
    <n v="211"/>
    <n v="172"/>
    <n v="56"/>
    <n v="12"/>
    <n v="803"/>
    <n v="466"/>
    <n v="1225"/>
    <n v="22"/>
    <n v="5"/>
    <n v="77593"/>
    <n v="502"/>
    <m/>
    <m/>
    <n v="133"/>
    <m/>
    <n v="21043"/>
    <n v="19332"/>
    <n v="1893"/>
    <n v="34211"/>
    <n v="6004"/>
    <m/>
    <n v="38"/>
    <n v="7060"/>
    <n v="8"/>
    <n v="4128"/>
    <n v="309"/>
    <n v="678"/>
    <n v="1004"/>
    <n v="733"/>
    <n v="2428"/>
    <n v="4473"/>
    <n v="3869"/>
    <n v="17076"/>
    <n v="5747"/>
    <n v="4493"/>
    <n v="199"/>
    <n v="3779"/>
    <n v="3356"/>
    <n v="4407"/>
    <n v="2372"/>
    <n v="16296"/>
    <n v="30"/>
    <n v="82483"/>
    <n v="3320"/>
    <n v="75641"/>
    <n v="3388"/>
    <n v="108"/>
    <n v="26"/>
    <n v="8"/>
    <n v="76733"/>
    <n v="61"/>
    <n v="3257"/>
    <n v="2307"/>
    <n v="117"/>
    <n v="9206"/>
    <n v="9669"/>
    <n v="2"/>
    <n v="145"/>
    <n v="867"/>
    <n v="1365"/>
    <n v="1557"/>
    <n v="2433"/>
    <n v="3099"/>
    <n v="4079"/>
    <n v="5326"/>
    <n v="6"/>
    <m/>
    <m/>
    <n v="61"/>
    <n v="1756"/>
    <n v="322"/>
    <n v="170"/>
    <n v="51"/>
    <n v="453"/>
    <n v="144"/>
    <n v="15915"/>
    <n v="5"/>
    <n v="2135"/>
    <n v="16519"/>
    <n v="218"/>
    <n v="5"/>
    <n v="426"/>
    <n v="333"/>
    <n v="577"/>
    <n v="5359"/>
    <n v="739"/>
    <n v="17"/>
    <n v="4"/>
    <n v="147"/>
    <n v="440"/>
    <m/>
    <n v="8770"/>
    <n v="2062"/>
    <n v="3"/>
    <m/>
    <m/>
    <m/>
    <m/>
    <n v="2402"/>
    <n v="10496"/>
    <n v="122"/>
    <n v="5388"/>
    <n v="467"/>
    <n v="2"/>
    <n v="2971"/>
    <n v="2941"/>
    <n v="157"/>
    <n v="14"/>
    <n v="855"/>
    <n v="28"/>
    <n v="1112"/>
    <n v="4188"/>
    <n v="2194"/>
    <n v="547"/>
    <n v="407"/>
    <n v="783"/>
    <n v="510"/>
    <n v="1160"/>
    <n v="446"/>
    <n v="302"/>
    <n v="6"/>
    <n v="26"/>
    <n v="216"/>
    <n v="14"/>
    <m/>
    <n v="18877"/>
    <n v="976"/>
    <n v="17093"/>
    <n v="783"/>
    <n v="17"/>
    <n v="8"/>
    <n v="18002"/>
    <n v="521"/>
    <n v="337"/>
    <n v="4"/>
    <n v="9"/>
    <n v="4"/>
    <n v="56"/>
  </r>
  <r>
    <n v="106301209"/>
    <x v="159"/>
    <x v="159"/>
    <s v="General Acute Care Hospital"/>
    <x v="28"/>
    <s v="17772 Beach Blvd"/>
    <s v="Huntington Beach"/>
    <s v="92647"/>
    <x v="1"/>
    <m/>
    <s v="Emergency - Basic"/>
    <x v="0"/>
    <x v="0"/>
    <s v="100-149"/>
    <s v="District 34"/>
    <s v="District 72"/>
    <s v="Huntington Beach North/Seal Beach East/Westminster"/>
    <s v="Urban"/>
    <n v="4965"/>
    <n v="6302"/>
    <n v="1"/>
    <n v="416"/>
    <n v="958"/>
    <n v="2490"/>
    <n v="2115"/>
    <n v="1668"/>
    <n v="1765"/>
    <n v="1016"/>
    <n v="469"/>
    <n v="336"/>
    <n v="34"/>
    <n v="1"/>
    <n v="43"/>
    <n v="824"/>
    <n v="515"/>
    <n v="182"/>
    <n v="65"/>
    <n v="2721"/>
    <n v="43"/>
    <n v="6875"/>
    <m/>
    <n v="2882"/>
    <n v="8343"/>
    <n v="43"/>
    <m/>
    <n v="70"/>
    <n v="423"/>
    <n v="1"/>
    <n v="31"/>
    <n v="38"/>
    <m/>
    <n v="566"/>
    <n v="127"/>
    <n v="381"/>
    <n v="8"/>
    <n v="20"/>
    <n v="9555"/>
    <n v="26"/>
    <n v="13"/>
    <n v="9"/>
    <m/>
    <m/>
    <n v="3995"/>
    <n v="474"/>
    <n v="68"/>
    <n v="5431"/>
    <n v="1291"/>
    <n v="9"/>
    <n v="1"/>
    <n v="585"/>
    <n v="1"/>
    <n v="605"/>
    <n v="24"/>
    <n v="136"/>
    <n v="172"/>
    <n v="101"/>
    <n v="328"/>
    <n v="588"/>
    <n v="327"/>
    <n v="3063"/>
    <n v="1777"/>
    <n v="563"/>
    <n v="11"/>
    <n v="407"/>
    <n v="115"/>
    <n v="760"/>
    <n v="489"/>
    <n v="1215"/>
    <m/>
    <n v="11268"/>
    <n v="214"/>
    <n v="10613"/>
    <n v="435"/>
    <n v="6"/>
    <m/>
    <m/>
    <n v="10298"/>
    <n v="21"/>
    <n v="481"/>
    <n v="385"/>
    <n v="83"/>
    <n v="1169"/>
    <n v="1565"/>
    <m/>
    <n v="27"/>
    <n v="222"/>
    <n v="270"/>
    <n v="328"/>
    <n v="596"/>
    <n v="526"/>
    <n v="420"/>
    <n v="344"/>
    <m/>
    <m/>
    <n v="1"/>
    <n v="10"/>
    <n v="361"/>
    <n v="123"/>
    <n v="36"/>
    <n v="15"/>
    <n v="459"/>
    <n v="12"/>
    <n v="1718"/>
    <m/>
    <n v="509"/>
    <n v="2218"/>
    <n v="7"/>
    <m/>
    <n v="129"/>
    <n v="169"/>
    <n v="86"/>
    <n v="117"/>
    <n v="16"/>
    <m/>
    <n v="2"/>
    <n v="60"/>
    <n v="10"/>
    <n v="135"/>
    <n v="1390"/>
    <n v="620"/>
    <m/>
    <m/>
    <m/>
    <m/>
    <m/>
    <n v="923"/>
    <n v="1352"/>
    <n v="36"/>
    <n v="240"/>
    <n v="183"/>
    <m/>
    <n v="208"/>
    <n v="335"/>
    <n v="13"/>
    <n v="4"/>
    <n v="110"/>
    <m/>
    <n v="133"/>
    <n v="511"/>
    <n v="140"/>
    <n v="661"/>
    <n v="132"/>
    <n v="13"/>
    <n v="121"/>
    <n v="211"/>
    <n v="95"/>
    <n v="38"/>
    <m/>
    <m/>
    <n v="9"/>
    <m/>
    <m/>
    <n v="2734"/>
    <n v="131"/>
    <n v="2497"/>
    <n v="104"/>
    <n v="2"/>
    <m/>
    <n v="2412"/>
    <n v="276"/>
    <n v="40"/>
    <n v="5"/>
    <n v="1"/>
    <m/>
    <n v="17"/>
  </r>
  <r>
    <n v="106301234"/>
    <x v="160"/>
    <x v="160"/>
    <s v="General Acute Care Hospital"/>
    <x v="28"/>
    <s v="7901 Walker St"/>
    <s v="La Palma"/>
    <s v="90623"/>
    <x v="1"/>
    <m/>
    <s v="Emergency - Basic"/>
    <x v="0"/>
    <x v="0"/>
    <s v="100-149"/>
    <s v="District 29"/>
    <s v="District 65"/>
    <s v="Buena Park/La Palma"/>
    <s v="Urban"/>
    <n v="5283"/>
    <n v="4867"/>
    <n v="1"/>
    <n v="673"/>
    <n v="870"/>
    <n v="1908"/>
    <n v="1689"/>
    <n v="1315"/>
    <n v="1466"/>
    <n v="985"/>
    <n v="580"/>
    <n v="561"/>
    <n v="104"/>
    <m/>
    <n v="48"/>
    <n v="1928"/>
    <n v="1090"/>
    <n v="205"/>
    <n v="92"/>
    <n v="3050"/>
    <n v="208"/>
    <n v="3530"/>
    <m/>
    <n v="4031"/>
    <n v="5995"/>
    <n v="125"/>
    <m/>
    <n v="248"/>
    <n v="231"/>
    <n v="9"/>
    <n v="31"/>
    <n v="6"/>
    <n v="3"/>
    <n v="263"/>
    <n v="8"/>
    <n v="63"/>
    <n v="1"/>
    <n v="10"/>
    <n v="9223"/>
    <n v="36"/>
    <n v="6"/>
    <n v="13"/>
    <m/>
    <m/>
    <n v="2857"/>
    <n v="614"/>
    <n v="35"/>
    <n v="5597"/>
    <n v="1048"/>
    <m/>
    <n v="2"/>
    <n v="698"/>
    <n v="2"/>
    <n v="622"/>
    <n v="36"/>
    <n v="195"/>
    <n v="153"/>
    <n v="69"/>
    <n v="132"/>
    <n v="720"/>
    <n v="273"/>
    <n v="2312"/>
    <n v="525"/>
    <n v="696"/>
    <n v="20"/>
    <n v="451"/>
    <n v="198"/>
    <n v="1049"/>
    <n v="404"/>
    <n v="1588"/>
    <n v="6"/>
    <n v="10151"/>
    <n v="274"/>
    <n v="9187"/>
    <n v="683"/>
    <n v="7"/>
    <m/>
    <m/>
    <n v="9774"/>
    <n v="6"/>
    <n v="148"/>
    <n v="117"/>
    <n v="106"/>
    <n v="1187"/>
    <n v="1156"/>
    <m/>
    <n v="11"/>
    <n v="108"/>
    <n v="138"/>
    <n v="197"/>
    <n v="369"/>
    <n v="446"/>
    <n v="429"/>
    <n v="645"/>
    <m/>
    <m/>
    <m/>
    <n v="6"/>
    <n v="680"/>
    <n v="221"/>
    <n v="37"/>
    <n v="17"/>
    <n v="492"/>
    <n v="23"/>
    <n v="867"/>
    <m/>
    <n v="618"/>
    <n v="1704"/>
    <n v="21"/>
    <m/>
    <n v="180"/>
    <n v="109"/>
    <n v="121"/>
    <n v="173"/>
    <n v="32"/>
    <m/>
    <n v="1"/>
    <n v="21"/>
    <n v="4"/>
    <n v="34"/>
    <n v="1120"/>
    <n v="548"/>
    <m/>
    <m/>
    <m/>
    <m/>
    <m/>
    <n v="625"/>
    <n v="1356"/>
    <n v="58"/>
    <n v="236"/>
    <n v="68"/>
    <m/>
    <n v="317"/>
    <n v="352"/>
    <n v="17"/>
    <n v="7"/>
    <n v="106"/>
    <m/>
    <n v="123"/>
    <n v="718"/>
    <n v="131"/>
    <n v="153"/>
    <n v="48"/>
    <n v="18"/>
    <n v="105"/>
    <n v="145"/>
    <n v="40"/>
    <n v="54"/>
    <m/>
    <n v="1"/>
    <n v="8"/>
    <m/>
    <m/>
    <n v="2343"/>
    <n v="210"/>
    <n v="1948"/>
    <n v="178"/>
    <n v="6"/>
    <n v="1"/>
    <n v="2257"/>
    <n v="66"/>
    <n v="13"/>
    <n v="7"/>
    <m/>
    <m/>
    <n v="12"/>
  </r>
  <r>
    <n v="106301248"/>
    <x v="161"/>
    <x v="161"/>
    <s v="General Acute Care Hospital"/>
    <x v="28"/>
    <s v="3751 Katella Ave"/>
    <s v="Los Alamitos"/>
    <s v="90720"/>
    <x v="4"/>
    <m/>
    <s v="Emergency - Basic"/>
    <x v="0"/>
    <x v="0"/>
    <s v="150-199"/>
    <s v="District 34"/>
    <s v="District 72"/>
    <s v="Cypress/Los Alamitos/Rossmoor"/>
    <s v="Urban"/>
    <n v="12164"/>
    <n v="10065"/>
    <n v="2"/>
    <n v="835"/>
    <n v="1356"/>
    <n v="2936"/>
    <n v="2783"/>
    <n v="2657"/>
    <n v="3150"/>
    <n v="2780"/>
    <n v="2637"/>
    <n v="2983"/>
    <n v="114"/>
    <m/>
    <n v="7"/>
    <n v="1758"/>
    <n v="1292"/>
    <n v="103"/>
    <n v="200"/>
    <n v="1205"/>
    <n v="238"/>
    <n v="17428"/>
    <m/>
    <n v="4555"/>
    <n v="17451"/>
    <n v="225"/>
    <m/>
    <n v="705"/>
    <n v="790"/>
    <n v="2"/>
    <n v="77"/>
    <n v="157"/>
    <n v="17"/>
    <m/>
    <m/>
    <n v="209"/>
    <n v="1"/>
    <n v="4"/>
    <n v="20018"/>
    <n v="241"/>
    <n v="1"/>
    <n v="4"/>
    <n v="5"/>
    <m/>
    <n v="5988"/>
    <n v="6856"/>
    <n v="594"/>
    <n v="7408"/>
    <n v="1377"/>
    <n v="8"/>
    <n v="6"/>
    <n v="2163"/>
    <n v="11"/>
    <n v="1473"/>
    <n v="183"/>
    <n v="246"/>
    <n v="554"/>
    <n v="204"/>
    <n v="389"/>
    <n v="1595"/>
    <n v="864"/>
    <n v="4495"/>
    <n v="931"/>
    <n v="1603"/>
    <n v="87"/>
    <n v="847"/>
    <n v="292"/>
    <n v="1356"/>
    <n v="697"/>
    <n v="4225"/>
    <n v="10"/>
    <n v="22231"/>
    <n v="140"/>
    <n v="21768"/>
    <n v="307"/>
    <n v="1"/>
    <n v="15"/>
    <n v="4"/>
    <n v="21304"/>
    <m/>
    <n v="451"/>
    <n v="237"/>
    <n v="235"/>
    <n v="3525"/>
    <n v="3493"/>
    <m/>
    <n v="16"/>
    <n v="190"/>
    <n v="259"/>
    <n v="425"/>
    <n v="883"/>
    <n v="1171"/>
    <n v="1750"/>
    <n v="2323"/>
    <m/>
    <m/>
    <n v="1"/>
    <n v="2"/>
    <n v="789"/>
    <n v="259"/>
    <n v="29"/>
    <n v="91"/>
    <n v="306"/>
    <n v="67"/>
    <n v="5475"/>
    <m/>
    <n v="971"/>
    <n v="5987"/>
    <n v="59"/>
    <n v="1"/>
    <n v="294"/>
    <n v="235"/>
    <n v="377"/>
    <n v="1515"/>
    <n v="233"/>
    <n v="2"/>
    <m/>
    <n v="24"/>
    <n v="69"/>
    <n v="67"/>
    <n v="3011"/>
    <n v="1191"/>
    <m/>
    <m/>
    <m/>
    <m/>
    <m/>
    <n v="830"/>
    <n v="4478"/>
    <n v="194"/>
    <n v="1477"/>
    <n v="39"/>
    <m/>
    <n v="1515"/>
    <n v="923"/>
    <n v="96"/>
    <n v="13"/>
    <n v="354"/>
    <n v="4"/>
    <n v="444"/>
    <n v="1378"/>
    <n v="805"/>
    <n v="92"/>
    <n v="149"/>
    <n v="231"/>
    <n v="283"/>
    <n v="426"/>
    <n v="96"/>
    <n v="195"/>
    <m/>
    <n v="4"/>
    <n v="8"/>
    <n v="2"/>
    <m/>
    <n v="7018"/>
    <n v="59"/>
    <n v="6853"/>
    <n v="104"/>
    <m/>
    <n v="2"/>
    <n v="6850"/>
    <n v="105"/>
    <n v="58"/>
    <n v="2"/>
    <m/>
    <n v="3"/>
    <n v="23"/>
  </r>
  <r>
    <n v="106301258"/>
    <x v="162"/>
    <x v="162"/>
    <s v="General Acute Care Hospital"/>
    <x v="28"/>
    <s v="2701 S Bristol St"/>
    <s v="Santa Ana"/>
    <s v="92704"/>
    <x v="4"/>
    <m/>
    <s v="Emergency - Basic"/>
    <x v="0"/>
    <x v="0"/>
    <s v="150-199"/>
    <s v="District 34"/>
    <s v="District 69"/>
    <s v="Santa Ana South"/>
    <s v="Urban"/>
    <n v="5359"/>
    <n v="5498"/>
    <m/>
    <n v="604"/>
    <n v="1045"/>
    <n v="2515"/>
    <n v="2242"/>
    <n v="1624"/>
    <n v="1344"/>
    <n v="840"/>
    <n v="352"/>
    <n v="201"/>
    <n v="90"/>
    <m/>
    <n v="26"/>
    <n v="230"/>
    <n v="288"/>
    <n v="20"/>
    <n v="23"/>
    <n v="2072"/>
    <m/>
    <n v="8197"/>
    <n v="1"/>
    <n v="8525"/>
    <n v="2310"/>
    <n v="22"/>
    <m/>
    <n v="248"/>
    <n v="476"/>
    <m/>
    <n v="24"/>
    <n v="1"/>
    <n v="3"/>
    <n v="7"/>
    <n v="16"/>
    <n v="43"/>
    <m/>
    <m/>
    <n v="9997"/>
    <n v="21"/>
    <n v="2"/>
    <m/>
    <n v="19"/>
    <m/>
    <n v="7077"/>
    <n v="918"/>
    <n v="164"/>
    <n v="1035"/>
    <n v="1663"/>
    <m/>
    <n v="10"/>
    <n v="521"/>
    <m/>
    <n v="771"/>
    <n v="29"/>
    <n v="180"/>
    <n v="175"/>
    <n v="112"/>
    <n v="251"/>
    <n v="639"/>
    <n v="469"/>
    <n v="2297"/>
    <n v="999"/>
    <n v="610"/>
    <n v="14"/>
    <n v="502"/>
    <n v="401"/>
    <n v="1081"/>
    <n v="517"/>
    <n v="1279"/>
    <m/>
    <n v="10857"/>
    <n v="24"/>
    <n v="6033"/>
    <n v="4777"/>
    <m/>
    <n v="23"/>
    <n v="47"/>
    <n v="9953"/>
    <n v="104"/>
    <n v="608"/>
    <n v="121"/>
    <n v="24"/>
    <n v="690"/>
    <n v="900"/>
    <m/>
    <n v="25"/>
    <n v="140"/>
    <n v="166"/>
    <n v="229"/>
    <n v="315"/>
    <n v="319"/>
    <n v="210"/>
    <n v="185"/>
    <n v="1"/>
    <m/>
    <m/>
    <n v="2"/>
    <n v="81"/>
    <n v="38"/>
    <m/>
    <n v="6"/>
    <n v="536"/>
    <m/>
    <n v="927"/>
    <m/>
    <n v="1045"/>
    <n v="541"/>
    <n v="4"/>
    <m/>
    <n v="81"/>
    <n v="129"/>
    <n v="92"/>
    <n v="34"/>
    <n v="14"/>
    <n v="3"/>
    <m/>
    <n v="48"/>
    <n v="7"/>
    <n v="24"/>
    <n v="885"/>
    <n v="262"/>
    <m/>
    <m/>
    <n v="9"/>
    <n v="2"/>
    <m/>
    <n v="834"/>
    <n v="558"/>
    <n v="4"/>
    <n v="133"/>
    <n v="61"/>
    <m/>
    <n v="130"/>
    <n v="285"/>
    <n v="21"/>
    <n v="3"/>
    <n v="96"/>
    <n v="2"/>
    <n v="82"/>
    <n v="408"/>
    <n v="78"/>
    <n v="172"/>
    <n v="25"/>
    <n v="21"/>
    <n v="63"/>
    <n v="97"/>
    <n v="59"/>
    <n v="23"/>
    <n v="1"/>
    <n v="1"/>
    <n v="23"/>
    <m/>
    <m/>
    <n v="1590"/>
    <n v="22"/>
    <n v="813"/>
    <n v="752"/>
    <m/>
    <n v="3"/>
    <n v="1446"/>
    <n v="127"/>
    <n v="10"/>
    <n v="1"/>
    <n v="5"/>
    <n v="1"/>
    <n v="10"/>
  </r>
  <r>
    <n v="106301262"/>
    <x v="163"/>
    <x v="163"/>
    <s v="General Acute Care Hospital"/>
    <x v="28"/>
    <s v="27700 Medical Center Rd"/>
    <s v="Mission Viejo"/>
    <s v="92691"/>
    <x v="1"/>
    <s v="Level II"/>
    <s v="Emergency - Basic"/>
    <x v="0"/>
    <x v="0"/>
    <s v="300-499"/>
    <s v="District 36"/>
    <s v="District 73"/>
    <s v="Lake Forest East/Mission Viejo Central and South"/>
    <s v="Urban"/>
    <n v="18048"/>
    <n v="15490"/>
    <n v="5"/>
    <m/>
    <n v="1033"/>
    <n v="5416"/>
    <n v="4893"/>
    <n v="4756"/>
    <n v="5296"/>
    <n v="4405"/>
    <n v="3805"/>
    <n v="3939"/>
    <m/>
    <m/>
    <n v="12"/>
    <n v="1026"/>
    <n v="645"/>
    <n v="263"/>
    <n v="48"/>
    <n v="3955"/>
    <n v="326"/>
    <n v="27268"/>
    <m/>
    <n v="5251"/>
    <n v="27765"/>
    <n v="527"/>
    <m/>
    <n v="491"/>
    <n v="300"/>
    <m/>
    <n v="147"/>
    <n v="754"/>
    <n v="73"/>
    <n v="23"/>
    <n v="28"/>
    <n v="147"/>
    <n v="20"/>
    <n v="23"/>
    <n v="31367"/>
    <n v="170"/>
    <m/>
    <m/>
    <m/>
    <m/>
    <n v="8379"/>
    <n v="10918"/>
    <n v="1206"/>
    <n v="10701"/>
    <n v="2339"/>
    <m/>
    <m/>
    <n v="3706"/>
    <n v="8"/>
    <n v="2227"/>
    <n v="153"/>
    <n v="232"/>
    <n v="551"/>
    <n v="251"/>
    <n v="532"/>
    <n v="2420"/>
    <n v="1620"/>
    <n v="7454"/>
    <n v="1531"/>
    <n v="1911"/>
    <n v="181"/>
    <n v="1790"/>
    <n v="848"/>
    <n v="1744"/>
    <n v="883"/>
    <n v="5495"/>
    <n v="6"/>
    <n v="33543"/>
    <n v="250"/>
    <n v="31123"/>
    <n v="2123"/>
    <n v="11"/>
    <n v="36"/>
    <m/>
    <n v="32278"/>
    <n v="16"/>
    <n v="427"/>
    <n v="740"/>
    <n v="82"/>
    <n v="4293"/>
    <n v="4958"/>
    <n v="1"/>
    <n v="58"/>
    <n v="420"/>
    <n v="590"/>
    <n v="760"/>
    <n v="1209"/>
    <n v="1552"/>
    <n v="1986"/>
    <n v="2676"/>
    <n v="1"/>
    <m/>
    <m/>
    <n v="1"/>
    <n v="309"/>
    <n v="99"/>
    <n v="50"/>
    <n v="9"/>
    <n v="928"/>
    <n v="73"/>
    <n v="7783"/>
    <m/>
    <n v="947"/>
    <n v="8211"/>
    <n v="94"/>
    <m/>
    <n v="274"/>
    <n v="135"/>
    <n v="512"/>
    <n v="2962"/>
    <n v="304"/>
    <n v="20"/>
    <n v="8"/>
    <n v="47"/>
    <n v="287"/>
    <n v="43"/>
    <n v="3677"/>
    <n v="980"/>
    <n v="3"/>
    <m/>
    <m/>
    <m/>
    <m/>
    <n v="1394"/>
    <n v="5346"/>
    <n v="124"/>
    <n v="2222"/>
    <n v="166"/>
    <m/>
    <n v="1699"/>
    <n v="1249"/>
    <n v="73"/>
    <n v="5"/>
    <n v="308"/>
    <n v="6"/>
    <n v="441"/>
    <n v="1998"/>
    <n v="1721"/>
    <n v="194"/>
    <n v="183"/>
    <n v="286"/>
    <n v="251"/>
    <n v="544"/>
    <n v="134"/>
    <n v="98"/>
    <n v="1"/>
    <n v="4"/>
    <n v="49"/>
    <n v="8"/>
    <m/>
    <n v="9252"/>
    <n v="124"/>
    <n v="8627"/>
    <n v="487"/>
    <n v="1"/>
    <n v="13"/>
    <n v="8917"/>
    <n v="142"/>
    <n v="185"/>
    <n v="3"/>
    <n v="5"/>
    <m/>
    <n v="38"/>
  </r>
  <r>
    <n v="106301279"/>
    <x v="164"/>
    <x v="164"/>
    <s v="General Acute Care Hospital"/>
    <x v="28"/>
    <s v="101 City Drive South"/>
    <s v="Orange"/>
    <s v="92868"/>
    <x v="6"/>
    <s v="Level I"/>
    <s v="Emergency - Comprehensive"/>
    <x v="0"/>
    <x v="1"/>
    <s v="300-499"/>
    <s v="District 34"/>
    <s v="District 69"/>
    <s v="Garden Grove North/Stanton"/>
    <s v="Urban"/>
    <n v="16320"/>
    <n v="16636"/>
    <m/>
    <n v="539"/>
    <n v="1543"/>
    <n v="6741"/>
    <n v="6306"/>
    <n v="5135"/>
    <n v="5463"/>
    <n v="3807"/>
    <n v="1941"/>
    <n v="1350"/>
    <n v="131"/>
    <m/>
    <n v="63"/>
    <n v="3687"/>
    <n v="1374"/>
    <n v="2809"/>
    <n v="133"/>
    <n v="4903"/>
    <n v="181"/>
    <n v="19803"/>
    <n v="3"/>
    <n v="15895"/>
    <n v="16818"/>
    <n v="243"/>
    <m/>
    <n v="407"/>
    <n v="680"/>
    <n v="9"/>
    <n v="118"/>
    <n v="4"/>
    <n v="27"/>
    <n v="60"/>
    <n v="154"/>
    <n v="706"/>
    <n v="23"/>
    <n v="12"/>
    <n v="30610"/>
    <n v="137"/>
    <n v="1"/>
    <n v="5"/>
    <n v="2"/>
    <n v="1"/>
    <n v="16913"/>
    <n v="5684"/>
    <n v="946"/>
    <n v="6865"/>
    <n v="2267"/>
    <n v="281"/>
    <n v="17"/>
    <n v="2234"/>
    <n v="18"/>
    <n v="1810"/>
    <n v="236"/>
    <n v="315"/>
    <n v="621"/>
    <n v="818"/>
    <n v="960"/>
    <n v="2095"/>
    <n v="1757"/>
    <n v="6191"/>
    <n v="2466"/>
    <n v="2398"/>
    <n v="366"/>
    <n v="1829"/>
    <n v="763"/>
    <n v="1545"/>
    <n v="1130"/>
    <n v="5320"/>
    <n v="67"/>
    <n v="32956"/>
    <n v="1361"/>
    <n v="25969"/>
    <n v="5531"/>
    <n v="86"/>
    <n v="9"/>
    <n v="1"/>
    <n v="31421"/>
    <n v="19"/>
    <n v="895"/>
    <n v="478"/>
    <n v="142"/>
    <n v="5461"/>
    <n v="7223"/>
    <n v="1"/>
    <n v="302"/>
    <n v="1189"/>
    <n v="1534"/>
    <n v="1567"/>
    <n v="2509"/>
    <n v="2271"/>
    <n v="1744"/>
    <n v="1515"/>
    <n v="17"/>
    <n v="37"/>
    <m/>
    <n v="18"/>
    <n v="2237"/>
    <n v="449"/>
    <n v="1059"/>
    <n v="65"/>
    <n v="1721"/>
    <n v="58"/>
    <n v="7078"/>
    <m/>
    <n v="5182"/>
    <n v="7371"/>
    <n v="132"/>
    <m/>
    <n v="386"/>
    <n v="421"/>
    <n v="268"/>
    <n v="2491"/>
    <n v="558"/>
    <n v="9"/>
    <n v="36"/>
    <n v="86"/>
    <n v="250"/>
    <n v="67"/>
    <n v="6975"/>
    <n v="1111"/>
    <n v="1"/>
    <n v="26"/>
    <m/>
    <m/>
    <m/>
    <n v="5361"/>
    <n v="4397"/>
    <n v="277"/>
    <n v="2139"/>
    <n v="511"/>
    <m/>
    <n v="1824"/>
    <n v="1493"/>
    <n v="143"/>
    <n v="7"/>
    <n v="683"/>
    <n v="55"/>
    <n v="483"/>
    <n v="2254"/>
    <n v="2888"/>
    <n v="634"/>
    <n v="193"/>
    <n v="717"/>
    <n v="385"/>
    <n v="402"/>
    <n v="166"/>
    <n v="149"/>
    <n v="10"/>
    <n v="17"/>
    <n v="171"/>
    <n v="8"/>
    <n v="3"/>
    <n v="12685"/>
    <n v="1317"/>
    <n v="8690"/>
    <n v="2607"/>
    <n v="67"/>
    <n v="4"/>
    <n v="11726"/>
    <n v="792"/>
    <n v="97"/>
    <n v="60"/>
    <n v="10"/>
    <m/>
    <n v="44"/>
  </r>
  <r>
    <n v="106301283"/>
    <x v="165"/>
    <x v="165"/>
    <s v="General Acute Care Hospital"/>
    <x v="28"/>
    <s v="12601 Garden Grove Blvd"/>
    <s v="Garden Grove"/>
    <s v="92843"/>
    <x v="3"/>
    <m/>
    <s v="Emergency - Basic"/>
    <x v="0"/>
    <x v="0"/>
    <s v="150-199"/>
    <s v="District 34"/>
    <s v="District 69"/>
    <s v="Garden Grove North/Stanton"/>
    <s v="Urban"/>
    <n v="8753"/>
    <n v="8809"/>
    <n v="1"/>
    <n v="877"/>
    <n v="1457"/>
    <n v="3682"/>
    <n v="3092"/>
    <n v="2634"/>
    <n v="2507"/>
    <n v="1679"/>
    <n v="812"/>
    <n v="676"/>
    <n v="147"/>
    <m/>
    <n v="54"/>
    <n v="2964"/>
    <n v="575"/>
    <n v="138"/>
    <n v="160"/>
    <n v="386"/>
    <n v="25"/>
    <n v="13261"/>
    <m/>
    <n v="9488"/>
    <n v="8050"/>
    <n v="25"/>
    <m/>
    <n v="295"/>
    <n v="509"/>
    <n v="6"/>
    <n v="73"/>
    <n v="10"/>
    <m/>
    <n v="343"/>
    <n v="93"/>
    <n v="138"/>
    <n v="4"/>
    <n v="35"/>
    <n v="15922"/>
    <n v="110"/>
    <n v="17"/>
    <n v="8"/>
    <m/>
    <m/>
    <n v="8523"/>
    <n v="598"/>
    <n v="30"/>
    <n v="6772"/>
    <n v="1608"/>
    <n v="32"/>
    <n v="9"/>
    <n v="875"/>
    <n v="6"/>
    <n v="1051"/>
    <n v="47"/>
    <n v="247"/>
    <n v="289"/>
    <n v="189"/>
    <n v="349"/>
    <n v="1179"/>
    <n v="601"/>
    <n v="3832"/>
    <n v="1474"/>
    <n v="989"/>
    <n v="32"/>
    <n v="717"/>
    <n v="522"/>
    <n v="1447"/>
    <n v="779"/>
    <n v="2921"/>
    <n v="8"/>
    <n v="17563"/>
    <n v="1205"/>
    <n v="13014"/>
    <n v="3333"/>
    <n v="11"/>
    <m/>
    <m/>
    <n v="16521"/>
    <n v="13"/>
    <n v="711"/>
    <n v="180"/>
    <n v="138"/>
    <n v="1401"/>
    <n v="1631"/>
    <m/>
    <n v="20"/>
    <n v="154"/>
    <n v="186"/>
    <n v="283"/>
    <n v="446"/>
    <n v="535"/>
    <n v="522"/>
    <n v="884"/>
    <n v="2"/>
    <m/>
    <m/>
    <n v="8"/>
    <n v="1266"/>
    <n v="51"/>
    <n v="41"/>
    <n v="43"/>
    <n v="51"/>
    <n v="2"/>
    <n v="1570"/>
    <m/>
    <n v="973"/>
    <n v="2051"/>
    <n v="8"/>
    <m/>
    <n v="228"/>
    <n v="188"/>
    <n v="205"/>
    <n v="194"/>
    <n v="33"/>
    <m/>
    <m/>
    <n v="12"/>
    <n v="3"/>
    <n v="54"/>
    <n v="1359"/>
    <n v="755"/>
    <m/>
    <m/>
    <m/>
    <n v="1"/>
    <m/>
    <n v="1014"/>
    <n v="1685"/>
    <n v="22"/>
    <n v="214"/>
    <n v="97"/>
    <m/>
    <n v="356"/>
    <n v="451"/>
    <n v="32"/>
    <n v="9"/>
    <n v="173"/>
    <m/>
    <n v="253"/>
    <n v="966"/>
    <n v="177"/>
    <n v="25"/>
    <n v="69"/>
    <n v="52"/>
    <n v="90"/>
    <n v="255"/>
    <n v="60"/>
    <n v="30"/>
    <n v="2"/>
    <n v="2"/>
    <n v="29"/>
    <m/>
    <n v="1"/>
    <n v="3032"/>
    <n v="933"/>
    <n v="1579"/>
    <n v="507"/>
    <n v="13"/>
    <m/>
    <n v="2906"/>
    <n v="87"/>
    <n v="14"/>
    <n v="25"/>
    <m/>
    <m/>
    <n v="12"/>
  </r>
  <r>
    <n v="106301297"/>
    <x v="166"/>
    <x v="166"/>
    <s v="General Acute Care Hospital"/>
    <x v="28"/>
    <s v="1301 N Rose Dr"/>
    <s v="Placentia"/>
    <s v="92870"/>
    <x v="4"/>
    <m/>
    <s v="Emergency - Basic"/>
    <x v="0"/>
    <x v="0"/>
    <s v="100-149"/>
    <s v="District 29"/>
    <s v="District 55"/>
    <s v="Brea East/Placentia Central and North/Yorba Linda"/>
    <s v="Urban"/>
    <n v="11389"/>
    <n v="9537"/>
    <m/>
    <n v="1030"/>
    <n v="1788"/>
    <n v="3450"/>
    <n v="2990"/>
    <n v="2761"/>
    <n v="3011"/>
    <n v="2256"/>
    <n v="1613"/>
    <n v="1916"/>
    <n v="111"/>
    <m/>
    <n v="9"/>
    <n v="1069"/>
    <n v="815"/>
    <n v="18"/>
    <n v="72"/>
    <n v="7413"/>
    <n v="92"/>
    <n v="11438"/>
    <m/>
    <n v="6870"/>
    <n v="13925"/>
    <n v="131"/>
    <m/>
    <n v="323"/>
    <n v="295"/>
    <n v="3"/>
    <n v="56"/>
    <n v="122"/>
    <n v="18"/>
    <m/>
    <n v="1"/>
    <n v="176"/>
    <n v="1"/>
    <m/>
    <n v="19766"/>
    <n v="147"/>
    <m/>
    <m/>
    <n v="18"/>
    <m/>
    <n v="8338"/>
    <n v="4594"/>
    <n v="380"/>
    <n v="6197"/>
    <n v="1412"/>
    <n v="5"/>
    <n v="2"/>
    <n v="1586"/>
    <n v="5"/>
    <n v="1428"/>
    <n v="62"/>
    <n v="411"/>
    <n v="314"/>
    <n v="148"/>
    <n v="546"/>
    <n v="1632"/>
    <n v="828"/>
    <n v="4707"/>
    <n v="1011"/>
    <n v="1270"/>
    <n v="57"/>
    <n v="766"/>
    <n v="327"/>
    <n v="2016"/>
    <n v="782"/>
    <n v="3022"/>
    <n v="6"/>
    <n v="20926"/>
    <n v="88"/>
    <n v="19831"/>
    <n v="975"/>
    <n v="1"/>
    <n v="31"/>
    <n v="1"/>
    <n v="20202"/>
    <m/>
    <n v="239"/>
    <n v="209"/>
    <n v="275"/>
    <n v="1260"/>
    <n v="1302"/>
    <m/>
    <n v="11"/>
    <n v="134"/>
    <n v="170"/>
    <n v="261"/>
    <n v="467"/>
    <n v="442"/>
    <n v="495"/>
    <n v="582"/>
    <m/>
    <m/>
    <m/>
    <n v="2"/>
    <n v="179"/>
    <n v="57"/>
    <n v="1"/>
    <n v="29"/>
    <n v="758"/>
    <n v="10"/>
    <n v="1526"/>
    <m/>
    <n v="669"/>
    <n v="1878"/>
    <n v="15"/>
    <m/>
    <n v="116"/>
    <n v="107"/>
    <n v="105"/>
    <n v="376"/>
    <n v="77"/>
    <n v="1"/>
    <n v="1"/>
    <n v="8"/>
    <n v="4"/>
    <n v="12"/>
    <n v="1453"/>
    <n v="301"/>
    <n v="1"/>
    <m/>
    <m/>
    <m/>
    <m/>
    <n v="633"/>
    <n v="1144"/>
    <n v="76"/>
    <n v="650"/>
    <n v="59"/>
    <m/>
    <n v="336"/>
    <n v="459"/>
    <n v="46"/>
    <n v="4"/>
    <n v="152"/>
    <m/>
    <n v="166"/>
    <n v="556"/>
    <n v="215"/>
    <n v="46"/>
    <n v="85"/>
    <n v="67"/>
    <n v="49"/>
    <n v="267"/>
    <n v="64"/>
    <n v="35"/>
    <m/>
    <n v="7"/>
    <n v="6"/>
    <n v="1"/>
    <n v="1"/>
    <n v="2562"/>
    <n v="31"/>
    <n v="2379"/>
    <n v="149"/>
    <m/>
    <n v="3"/>
    <n v="2477"/>
    <n v="57"/>
    <n v="25"/>
    <n v="3"/>
    <m/>
    <m/>
    <n v="20"/>
  </r>
  <r>
    <n v="106301317"/>
    <x v="167"/>
    <x v="167"/>
    <s v="General Acute Care Hospital"/>
    <x v="28"/>
    <s v="24451 Health Center Dr"/>
    <s v="Laguna Hills"/>
    <s v="92653"/>
    <x v="1"/>
    <m/>
    <s v="Emergency - Basic"/>
    <x v="0"/>
    <x v="0"/>
    <s v="200-299"/>
    <s v="District 36"/>
    <s v="District 73"/>
    <s v="Laguna Beach/Laguna Woods"/>
    <s v="Urban"/>
    <n v="13443"/>
    <n v="10526"/>
    <n v="2"/>
    <n v="723"/>
    <n v="1272"/>
    <n v="3036"/>
    <n v="2890"/>
    <n v="2583"/>
    <n v="3023"/>
    <n v="3054"/>
    <n v="3266"/>
    <n v="4009"/>
    <n v="115"/>
    <m/>
    <n v="23"/>
    <n v="1560"/>
    <n v="550"/>
    <n v="187"/>
    <n v="66"/>
    <n v="3862"/>
    <n v="73"/>
    <n v="17640"/>
    <n v="10"/>
    <n v="4666"/>
    <n v="19167"/>
    <n v="132"/>
    <n v="6"/>
    <n v="286"/>
    <m/>
    <n v="2"/>
    <n v="75"/>
    <n v="543"/>
    <n v="39"/>
    <n v="2"/>
    <n v="61"/>
    <n v="264"/>
    <n v="16"/>
    <m/>
    <n v="22357"/>
    <n v="310"/>
    <m/>
    <m/>
    <n v="16"/>
    <m/>
    <n v="5171"/>
    <n v="8930"/>
    <n v="641"/>
    <n v="7706"/>
    <n v="1523"/>
    <m/>
    <n v="8"/>
    <n v="2320"/>
    <n v="3"/>
    <n v="1357"/>
    <n v="126"/>
    <n v="275"/>
    <n v="339"/>
    <n v="208"/>
    <n v="844"/>
    <n v="1427"/>
    <n v="1253"/>
    <n v="4584"/>
    <n v="1227"/>
    <n v="1595"/>
    <n v="103"/>
    <n v="1030"/>
    <n v="383"/>
    <n v="1414"/>
    <n v="691"/>
    <n v="4780"/>
    <n v="4"/>
    <n v="23971"/>
    <n v="545"/>
    <n v="22054"/>
    <n v="1303"/>
    <n v="65"/>
    <n v="4"/>
    <n v="1"/>
    <n v="23209"/>
    <n v="3"/>
    <n v="377"/>
    <n v="378"/>
    <n v="3"/>
    <n v="3587"/>
    <n v="3363"/>
    <n v="1"/>
    <n v="24"/>
    <n v="180"/>
    <n v="295"/>
    <n v="386"/>
    <n v="691"/>
    <n v="1208"/>
    <n v="1582"/>
    <n v="2578"/>
    <n v="7"/>
    <m/>
    <m/>
    <n v="4"/>
    <n v="570"/>
    <n v="79"/>
    <n v="52"/>
    <n v="29"/>
    <n v="778"/>
    <n v="20"/>
    <n v="5419"/>
    <m/>
    <n v="798"/>
    <n v="6122"/>
    <n v="29"/>
    <n v="2"/>
    <n v="225"/>
    <m/>
    <n v="199"/>
    <n v="2102"/>
    <n v="470"/>
    <m/>
    <m/>
    <n v="46"/>
    <n v="91"/>
    <m/>
    <n v="2739"/>
    <n v="1078"/>
    <m/>
    <m/>
    <m/>
    <n v="1"/>
    <m/>
    <n v="608"/>
    <n v="4822"/>
    <n v="41"/>
    <n v="1338"/>
    <n v="142"/>
    <m/>
    <n v="1421"/>
    <n v="1201"/>
    <n v="75"/>
    <n v="13"/>
    <n v="219"/>
    <n v="6"/>
    <n v="412"/>
    <n v="1305"/>
    <n v="767"/>
    <n v="101"/>
    <n v="86"/>
    <n v="249"/>
    <n v="221"/>
    <n v="531"/>
    <n v="126"/>
    <n v="166"/>
    <n v="5"/>
    <n v="1"/>
    <n v="40"/>
    <n v="5"/>
    <n v="1"/>
    <n v="6951"/>
    <n v="275"/>
    <n v="6381"/>
    <n v="266"/>
    <n v="26"/>
    <n v="3"/>
    <n v="6806"/>
    <n v="79"/>
    <n v="64"/>
    <n v="2"/>
    <m/>
    <m/>
    <n v="31"/>
  </r>
  <r>
    <n v="106301337"/>
    <x v="168"/>
    <x v="168"/>
    <s v="General Acute Care Hospital"/>
    <x v="28"/>
    <s v="31872 Coast Hwy"/>
    <s v="Laguna Beach"/>
    <s v="92651"/>
    <x v="1"/>
    <m/>
    <s v="Emergency - Basic"/>
    <x v="0"/>
    <x v="0"/>
    <s v="150-199"/>
    <s v="District 37"/>
    <s v="District 74"/>
    <s v="Aliso Viejo/Laguna Hills/Laguna Niguel"/>
    <s v="Urban"/>
    <n v="5997"/>
    <n v="5729"/>
    <m/>
    <n v="275"/>
    <n v="884"/>
    <n v="1903"/>
    <n v="1614"/>
    <n v="1443"/>
    <n v="1937"/>
    <n v="1395"/>
    <n v="1120"/>
    <n v="1119"/>
    <n v="36"/>
    <m/>
    <n v="4"/>
    <n v="203"/>
    <n v="281"/>
    <n v="70"/>
    <n v="5"/>
    <n v="927"/>
    <n v="18"/>
    <n v="10218"/>
    <m/>
    <n v="878"/>
    <n v="10730"/>
    <n v="118"/>
    <m/>
    <n v="144"/>
    <n v="217"/>
    <n v="1"/>
    <n v="19"/>
    <n v="80"/>
    <n v="20"/>
    <n v="25"/>
    <n v="63"/>
    <n v="292"/>
    <n v="5"/>
    <n v="60"/>
    <n v="10768"/>
    <n v="32"/>
    <m/>
    <m/>
    <m/>
    <m/>
    <n v="3139"/>
    <n v="3380"/>
    <n v="339"/>
    <n v="4204"/>
    <n v="664"/>
    <m/>
    <m/>
    <n v="761"/>
    <n v="1"/>
    <n v="623"/>
    <n v="40"/>
    <n v="95"/>
    <n v="205"/>
    <n v="81"/>
    <n v="484"/>
    <n v="651"/>
    <n v="345"/>
    <n v="2750"/>
    <n v="1732"/>
    <n v="669"/>
    <n v="38"/>
    <n v="424"/>
    <n v="101"/>
    <n v="570"/>
    <n v="439"/>
    <n v="1716"/>
    <n v="1"/>
    <n v="11726"/>
    <n v="38"/>
    <n v="11469"/>
    <n v="217"/>
    <m/>
    <n v="2"/>
    <m/>
    <n v="10452"/>
    <n v="13"/>
    <n v="582"/>
    <n v="674"/>
    <n v="5"/>
    <n v="1195"/>
    <n v="1359"/>
    <m/>
    <n v="73"/>
    <n v="480"/>
    <n v="401"/>
    <n v="307"/>
    <n v="400"/>
    <n v="270"/>
    <n v="231"/>
    <n v="392"/>
    <m/>
    <m/>
    <m/>
    <m/>
    <n v="57"/>
    <n v="38"/>
    <n v="12"/>
    <n v="2"/>
    <n v="163"/>
    <n v="6"/>
    <n v="2276"/>
    <m/>
    <n v="146"/>
    <n v="2394"/>
    <n v="14"/>
    <m/>
    <n v="31"/>
    <n v="265"/>
    <n v="16"/>
    <n v="284"/>
    <n v="46"/>
    <n v="54"/>
    <n v="2"/>
    <n v="23"/>
    <n v="28"/>
    <n v="234"/>
    <n v="1420"/>
    <n v="151"/>
    <m/>
    <m/>
    <m/>
    <m/>
    <m/>
    <n v="443"/>
    <n v="846"/>
    <n v="29"/>
    <n v="1181"/>
    <n v="55"/>
    <m/>
    <n v="97"/>
    <n v="227"/>
    <n v="7"/>
    <n v="1"/>
    <n v="46"/>
    <m/>
    <n v="55"/>
    <n v="194"/>
    <n v="190"/>
    <n v="1468"/>
    <n v="50"/>
    <n v="20"/>
    <n v="31"/>
    <n v="98"/>
    <n v="45"/>
    <n v="16"/>
    <m/>
    <m/>
    <n v="5"/>
    <m/>
    <n v="4"/>
    <n v="2554"/>
    <n v="6"/>
    <n v="2521"/>
    <n v="24"/>
    <n v="1"/>
    <n v="2"/>
    <n v="2245"/>
    <n v="184"/>
    <n v="120"/>
    <n v="2"/>
    <n v="3"/>
    <m/>
    <n v="20"/>
  </r>
  <r>
    <n v="106301340"/>
    <x v="169"/>
    <x v="169"/>
    <s v="General Acute Care Hospital"/>
    <x v="28"/>
    <s v="1100 W Stewart Dr"/>
    <s v="Orange"/>
    <s v="92868"/>
    <x v="1"/>
    <m/>
    <s v="Emergency - Basic"/>
    <x v="0"/>
    <x v="0"/>
    <s v="300-499"/>
    <s v="District 37"/>
    <s v="District 68"/>
    <s v="City of Orange South/Santa Ana North/Tustin Foothills/Tustin West"/>
    <s v="Urban"/>
    <n v="32977"/>
    <n v="24597"/>
    <n v="5"/>
    <n v="488"/>
    <n v="3184"/>
    <n v="11674"/>
    <n v="9611"/>
    <n v="8819"/>
    <n v="8191"/>
    <n v="6428"/>
    <n v="4633"/>
    <n v="4434"/>
    <n v="117"/>
    <m/>
    <n v="14"/>
    <n v="1927"/>
    <n v="1291"/>
    <n v="527"/>
    <n v="133"/>
    <n v="4660"/>
    <n v="341"/>
    <n v="48685"/>
    <n v="1"/>
    <n v="30920"/>
    <n v="25984"/>
    <n v="675"/>
    <m/>
    <n v="549"/>
    <n v="376"/>
    <n v="6"/>
    <n v="93"/>
    <n v="738"/>
    <n v="54"/>
    <n v="438"/>
    <n v="64"/>
    <n v="111"/>
    <n v="12"/>
    <n v="18"/>
    <n v="54776"/>
    <n v="344"/>
    <m/>
    <m/>
    <m/>
    <m/>
    <n v="25416"/>
    <n v="15720"/>
    <n v="1181"/>
    <n v="11322"/>
    <n v="3940"/>
    <m/>
    <n v="17"/>
    <n v="4659"/>
    <n v="17"/>
    <n v="3948"/>
    <n v="320"/>
    <n v="557"/>
    <n v="1026"/>
    <n v="467"/>
    <n v="2104"/>
    <n v="3841"/>
    <n v="5393"/>
    <n v="7876"/>
    <n v="3054"/>
    <n v="3293"/>
    <n v="260"/>
    <n v="2734"/>
    <n v="2197"/>
    <n v="3497"/>
    <n v="2041"/>
    <n v="10264"/>
    <n v="14"/>
    <n v="57579"/>
    <n v="304"/>
    <n v="45083"/>
    <n v="12155"/>
    <n v="4"/>
    <n v="33"/>
    <m/>
    <n v="55002"/>
    <n v="10"/>
    <n v="1959"/>
    <n v="434"/>
    <n v="174"/>
    <n v="5233"/>
    <n v="5270"/>
    <m/>
    <n v="88"/>
    <n v="661"/>
    <n v="786"/>
    <n v="1085"/>
    <n v="1711"/>
    <n v="1907"/>
    <n v="1947"/>
    <n v="2318"/>
    <m/>
    <m/>
    <m/>
    <n v="3"/>
    <n v="542"/>
    <n v="192"/>
    <n v="103"/>
    <n v="28"/>
    <n v="757"/>
    <n v="28"/>
    <n v="8850"/>
    <m/>
    <n v="4095"/>
    <n v="6327"/>
    <n v="81"/>
    <m/>
    <n v="197"/>
    <n v="205"/>
    <n v="543"/>
    <n v="3769"/>
    <n v="337"/>
    <n v="19"/>
    <n v="1"/>
    <n v="20"/>
    <n v="154"/>
    <n v="50"/>
    <n v="4203"/>
    <n v="1004"/>
    <n v="1"/>
    <m/>
    <m/>
    <m/>
    <m/>
    <n v="2696"/>
    <n v="5479"/>
    <n v="97"/>
    <n v="2119"/>
    <n v="112"/>
    <m/>
    <n v="1576"/>
    <n v="1233"/>
    <n v="102"/>
    <n v="8"/>
    <n v="518"/>
    <n v="7"/>
    <n v="574"/>
    <n v="3049"/>
    <n v="1003"/>
    <n v="603"/>
    <n v="256"/>
    <n v="394"/>
    <n v="236"/>
    <n v="539"/>
    <n v="147"/>
    <n v="116"/>
    <m/>
    <n v="3"/>
    <n v="128"/>
    <n v="10"/>
    <n v="1"/>
    <n v="10503"/>
    <n v="137"/>
    <n v="8044"/>
    <n v="2309"/>
    <n v="1"/>
    <n v="12"/>
    <n v="10132"/>
    <n v="301"/>
    <n v="58"/>
    <n v="11"/>
    <n v="1"/>
    <m/>
    <n v="53"/>
  </r>
  <r>
    <n v="106301342"/>
    <x v="170"/>
    <x v="170"/>
    <s v="General Acute Care Hospital"/>
    <x v="28"/>
    <s v="101 E Valencia Mesa Dr"/>
    <s v="Fullerton"/>
    <s v="92835"/>
    <x v="1"/>
    <m/>
    <s v="Emergency - Basic"/>
    <x v="0"/>
    <x v="0"/>
    <s v="300-499"/>
    <s v="District 29"/>
    <s v="District 65"/>
    <s v="Fullerton Central and South"/>
    <s v="Urban"/>
    <n v="26873"/>
    <n v="22028"/>
    <m/>
    <n v="2277"/>
    <n v="3080"/>
    <n v="6937"/>
    <n v="6595"/>
    <n v="5995"/>
    <n v="6819"/>
    <n v="5979"/>
    <n v="5012"/>
    <n v="5744"/>
    <n v="463"/>
    <m/>
    <n v="29"/>
    <n v="4753"/>
    <n v="1502"/>
    <n v="2047"/>
    <n v="185"/>
    <n v="5317"/>
    <n v="343"/>
    <n v="34725"/>
    <m/>
    <n v="17520"/>
    <n v="29343"/>
    <n v="2037"/>
    <n v="1"/>
    <n v="1110"/>
    <n v="392"/>
    <n v="15"/>
    <n v="134"/>
    <n v="1009"/>
    <n v="53"/>
    <n v="440"/>
    <n v="53"/>
    <n v="351"/>
    <n v="11"/>
    <n v="40"/>
    <n v="44790"/>
    <n v="503"/>
    <m/>
    <m/>
    <m/>
    <m/>
    <n v="16679"/>
    <n v="16845"/>
    <n v="1029"/>
    <n v="11440"/>
    <n v="2908"/>
    <m/>
    <n v="28"/>
    <n v="4776"/>
    <n v="4"/>
    <n v="3581"/>
    <n v="209"/>
    <n v="667"/>
    <n v="883"/>
    <n v="409"/>
    <n v="1124"/>
    <n v="3572"/>
    <n v="3271"/>
    <n v="8492"/>
    <n v="1799"/>
    <n v="2758"/>
    <n v="185"/>
    <n v="2153"/>
    <n v="1134"/>
    <n v="4025"/>
    <n v="1304"/>
    <n v="8516"/>
    <n v="11"/>
    <n v="48901"/>
    <n v="1038"/>
    <n v="42990"/>
    <n v="4625"/>
    <n v="41"/>
    <n v="207"/>
    <n v="1"/>
    <n v="47334"/>
    <n v="3"/>
    <n v="1191"/>
    <n v="356"/>
    <n v="16"/>
    <n v="4446"/>
    <n v="4680"/>
    <m/>
    <n v="28"/>
    <n v="259"/>
    <n v="436"/>
    <n v="681"/>
    <n v="1246"/>
    <n v="1719"/>
    <n v="1962"/>
    <n v="2792"/>
    <n v="3"/>
    <m/>
    <m/>
    <n v="4"/>
    <n v="1253"/>
    <n v="180"/>
    <n v="318"/>
    <n v="36"/>
    <n v="703"/>
    <n v="49"/>
    <n v="6583"/>
    <m/>
    <n v="2217"/>
    <n v="6639"/>
    <n v="270"/>
    <m/>
    <n v="461"/>
    <n v="95"/>
    <n v="688"/>
    <n v="3367"/>
    <n v="279"/>
    <n v="5"/>
    <m/>
    <n v="14"/>
    <n v="296"/>
    <n v="30"/>
    <n v="2399"/>
    <n v="1490"/>
    <n v="2"/>
    <m/>
    <m/>
    <m/>
    <m/>
    <n v="1512"/>
    <n v="5796"/>
    <n v="52"/>
    <n v="1703"/>
    <n v="63"/>
    <m/>
    <n v="1857"/>
    <n v="1122"/>
    <n v="75"/>
    <n v="8"/>
    <n v="383"/>
    <n v="8"/>
    <n v="459"/>
    <n v="2633"/>
    <n v="893"/>
    <n v="60"/>
    <n v="144"/>
    <n v="353"/>
    <n v="244"/>
    <n v="637"/>
    <n v="120"/>
    <n v="71"/>
    <n v="3"/>
    <n v="3"/>
    <n v="46"/>
    <n v="7"/>
    <m/>
    <n v="9126"/>
    <n v="441"/>
    <n v="7819"/>
    <n v="763"/>
    <n v="23"/>
    <n v="80"/>
    <n v="8900"/>
    <n v="169"/>
    <n v="54"/>
    <n v="3"/>
    <m/>
    <m/>
    <n v="36"/>
  </r>
  <r>
    <n v="106301357"/>
    <x v="171"/>
    <x v="171"/>
    <s v="General Acute Care Hospital"/>
    <x v="28"/>
    <s v="14662 Newport Ave"/>
    <s v="Tustin"/>
    <s v="92780"/>
    <x v="4"/>
    <m/>
    <s v="Emergency - Basic"/>
    <x v="0"/>
    <x v="0"/>
    <s v="150-199"/>
    <s v="District 37"/>
    <s v="District 68"/>
    <s v="City of Orange South/Santa Ana North/Tustin Foothills/Tustin West"/>
    <s v="Urban"/>
    <n v="1838"/>
    <n v="1838"/>
    <n v="1"/>
    <n v="120"/>
    <n v="218"/>
    <n v="816"/>
    <n v="779"/>
    <n v="541"/>
    <n v="543"/>
    <n v="382"/>
    <n v="169"/>
    <n v="105"/>
    <n v="4"/>
    <m/>
    <n v="4"/>
    <n v="269"/>
    <n v="271"/>
    <n v="250"/>
    <n v="20"/>
    <n v="1147"/>
    <n v="129"/>
    <n v="1587"/>
    <m/>
    <n v="1505"/>
    <n v="2028"/>
    <n v="144"/>
    <m/>
    <n v="92"/>
    <n v="359"/>
    <n v="2"/>
    <n v="4"/>
    <n v="1"/>
    <n v="1"/>
    <n v="45"/>
    <n v="6"/>
    <n v="95"/>
    <n v="30"/>
    <n v="23"/>
    <n v="2937"/>
    <n v="80"/>
    <n v="2"/>
    <m/>
    <m/>
    <m/>
    <n v="1971"/>
    <n v="632"/>
    <n v="42"/>
    <n v="680"/>
    <n v="352"/>
    <m/>
    <m/>
    <n v="143"/>
    <n v="1"/>
    <n v="304"/>
    <n v="18"/>
    <n v="57"/>
    <n v="62"/>
    <n v="28"/>
    <n v="331"/>
    <n v="220"/>
    <n v="212"/>
    <n v="705"/>
    <n v="413"/>
    <n v="147"/>
    <n v="6"/>
    <n v="161"/>
    <n v="41"/>
    <n v="262"/>
    <n v="184"/>
    <n v="380"/>
    <n v="2"/>
    <n v="3677"/>
    <n v="47"/>
    <n v="3186"/>
    <n v="432"/>
    <n v="1"/>
    <n v="11"/>
    <n v="6"/>
    <n v="3351"/>
    <n v="2"/>
    <n v="230"/>
    <n v="48"/>
    <n v="40"/>
    <n v="913"/>
    <n v="1083"/>
    <m/>
    <n v="4"/>
    <n v="101"/>
    <n v="171"/>
    <n v="178"/>
    <n v="372"/>
    <n v="469"/>
    <n v="337"/>
    <n v="364"/>
    <m/>
    <m/>
    <m/>
    <n v="3"/>
    <n v="186"/>
    <n v="104"/>
    <n v="34"/>
    <n v="14"/>
    <n v="458"/>
    <n v="37"/>
    <n v="1160"/>
    <m/>
    <n v="695"/>
    <n v="1217"/>
    <n v="84"/>
    <m/>
    <n v="61"/>
    <n v="110"/>
    <n v="49"/>
    <n v="117"/>
    <n v="41"/>
    <n v="7"/>
    <m/>
    <n v="57"/>
    <n v="9"/>
    <n v="34"/>
    <n v="738"/>
    <n v="772"/>
    <n v="1"/>
    <m/>
    <m/>
    <m/>
    <m/>
    <n v="658"/>
    <n v="1165"/>
    <n v="6"/>
    <n v="155"/>
    <n v="12"/>
    <m/>
    <n v="134"/>
    <n v="237"/>
    <n v="20"/>
    <n v="4"/>
    <n v="99"/>
    <n v="3"/>
    <n v="156"/>
    <n v="680"/>
    <n v="160"/>
    <n v="91"/>
    <n v="68"/>
    <n v="28"/>
    <n v="60"/>
    <n v="128"/>
    <n v="73"/>
    <n v="51"/>
    <m/>
    <n v="2"/>
    <n v="2"/>
    <m/>
    <m/>
    <n v="1996"/>
    <n v="24"/>
    <n v="1834"/>
    <n v="138"/>
    <m/>
    <m/>
    <n v="1826"/>
    <n v="158"/>
    <n v="11"/>
    <m/>
    <m/>
    <n v="1"/>
    <n v="5"/>
  </r>
  <r>
    <n v="106301379"/>
    <x v="172"/>
    <x v="172"/>
    <s v="General Acute Care Hospital"/>
    <x v="28"/>
    <s v="3033 W Orange Ave"/>
    <s v="Anaheim"/>
    <s v="92804"/>
    <x v="3"/>
    <m/>
    <s v="Emergency - Basic"/>
    <x v="0"/>
    <x v="0"/>
    <s v="200-299"/>
    <s v="District 29"/>
    <s v="District 65"/>
    <s v="Anaheim West"/>
    <s v="Urban"/>
    <n v="10335"/>
    <n v="10738"/>
    <n v="2"/>
    <n v="907"/>
    <n v="1513"/>
    <n v="4243"/>
    <n v="4008"/>
    <n v="3149"/>
    <n v="3120"/>
    <n v="2092"/>
    <n v="1012"/>
    <n v="871"/>
    <n v="154"/>
    <n v="6"/>
    <n v="70"/>
    <n v="2105"/>
    <n v="1656"/>
    <n v="307"/>
    <n v="205"/>
    <n v="3983"/>
    <n v="95"/>
    <n v="12654"/>
    <m/>
    <n v="8330"/>
    <n v="12675"/>
    <n v="70"/>
    <m/>
    <n v="497"/>
    <n v="1085"/>
    <n v="4"/>
    <n v="133"/>
    <n v="32"/>
    <n v="3"/>
    <n v="617"/>
    <n v="33"/>
    <n v="170"/>
    <n v="1"/>
    <n v="40"/>
    <n v="18288"/>
    <n v="95"/>
    <n v="18"/>
    <n v="59"/>
    <m/>
    <m/>
    <n v="8759"/>
    <n v="1005"/>
    <n v="30"/>
    <n v="8620"/>
    <n v="2661"/>
    <m/>
    <n v="7"/>
    <n v="1193"/>
    <n v="8"/>
    <n v="1183"/>
    <n v="85"/>
    <n v="357"/>
    <n v="413"/>
    <n v="153"/>
    <n v="599"/>
    <n v="1314"/>
    <n v="1018"/>
    <n v="4516"/>
    <n v="1766"/>
    <n v="1357"/>
    <n v="40"/>
    <n v="876"/>
    <n v="415"/>
    <n v="1788"/>
    <n v="1021"/>
    <n v="2956"/>
    <n v="10"/>
    <n v="21075"/>
    <n v="615"/>
    <n v="18550"/>
    <n v="1896"/>
    <n v="14"/>
    <m/>
    <m/>
    <n v="19915"/>
    <n v="17"/>
    <n v="570"/>
    <n v="245"/>
    <n v="328"/>
    <n v="2514"/>
    <n v="2935"/>
    <m/>
    <n v="20"/>
    <n v="255"/>
    <n v="393"/>
    <n v="521"/>
    <n v="1018"/>
    <n v="1143"/>
    <n v="1003"/>
    <n v="1096"/>
    <m/>
    <m/>
    <m/>
    <n v="3"/>
    <n v="972"/>
    <n v="267"/>
    <n v="92"/>
    <n v="55"/>
    <n v="761"/>
    <n v="21"/>
    <n v="3278"/>
    <m/>
    <n v="1577"/>
    <n v="3853"/>
    <n v="19"/>
    <m/>
    <n v="306"/>
    <n v="329"/>
    <n v="282"/>
    <n v="349"/>
    <n v="64"/>
    <m/>
    <m/>
    <n v="48"/>
    <n v="2"/>
    <n v="178"/>
    <n v="2574"/>
    <n v="1317"/>
    <m/>
    <m/>
    <m/>
    <m/>
    <m/>
    <n v="1814"/>
    <n v="2843"/>
    <n v="66"/>
    <n v="493"/>
    <n v="233"/>
    <m/>
    <n v="711"/>
    <n v="699"/>
    <n v="43"/>
    <n v="21"/>
    <n v="271"/>
    <n v="3"/>
    <n v="312"/>
    <n v="1606"/>
    <n v="351"/>
    <n v="230"/>
    <n v="200"/>
    <n v="58"/>
    <n v="267"/>
    <n v="433"/>
    <n v="111"/>
    <n v="105"/>
    <m/>
    <m/>
    <n v="28"/>
    <m/>
    <m/>
    <n v="5449"/>
    <n v="429"/>
    <n v="4426"/>
    <n v="589"/>
    <n v="5"/>
    <m/>
    <n v="5130"/>
    <n v="249"/>
    <n v="25"/>
    <n v="45"/>
    <m/>
    <m/>
    <n v="27"/>
  </r>
  <r>
    <n v="106301566"/>
    <x v="173"/>
    <x v="173"/>
    <s v="General Acute Care Hospital"/>
    <x v="28"/>
    <s v="1001 N Tustin Ave"/>
    <s v="Santa Ana"/>
    <s v="92705"/>
    <x v="4"/>
    <s v="Level II"/>
    <s v="Emergency - Basic"/>
    <x v="0"/>
    <x v="0"/>
    <s v="200-299"/>
    <s v="District 34"/>
    <s v="District 69"/>
    <s v="City of Orange South/Santa Ana North/Tustin Foothills/Tustin West"/>
    <s v="Urban"/>
    <n v="7223"/>
    <n v="7796"/>
    <n v="2"/>
    <n v="474"/>
    <n v="1047"/>
    <n v="3617"/>
    <n v="3106"/>
    <n v="2396"/>
    <n v="2013"/>
    <n v="1304"/>
    <n v="521"/>
    <n v="423"/>
    <n v="120"/>
    <m/>
    <n v="13"/>
    <n v="530"/>
    <n v="597"/>
    <n v="30"/>
    <n v="40"/>
    <n v="5972"/>
    <n v="1"/>
    <n v="7831"/>
    <n v="7"/>
    <n v="9292"/>
    <n v="5673"/>
    <n v="45"/>
    <n v="11"/>
    <n v="289"/>
    <n v="774"/>
    <n v="1"/>
    <n v="110"/>
    <n v="1"/>
    <n v="3"/>
    <n v="22"/>
    <n v="251"/>
    <n v="424"/>
    <n v="19"/>
    <m/>
    <n v="13097"/>
    <n v="22"/>
    <m/>
    <m/>
    <n v="8"/>
    <m/>
    <n v="8684"/>
    <n v="1654"/>
    <n v="581"/>
    <n v="2127"/>
    <n v="1975"/>
    <m/>
    <n v="23"/>
    <n v="939"/>
    <n v="2"/>
    <n v="706"/>
    <n v="38"/>
    <n v="142"/>
    <n v="221"/>
    <n v="109"/>
    <n v="573"/>
    <n v="880"/>
    <n v="483"/>
    <n v="3479"/>
    <n v="1319"/>
    <n v="803"/>
    <n v="27"/>
    <n v="755"/>
    <n v="570"/>
    <n v="913"/>
    <n v="637"/>
    <n v="2402"/>
    <m/>
    <n v="15021"/>
    <n v="41"/>
    <n v="11020"/>
    <n v="3929"/>
    <m/>
    <n v="31"/>
    <n v="44"/>
    <n v="13634"/>
    <n v="198"/>
    <n v="867"/>
    <n v="180"/>
    <n v="98"/>
    <n v="1821"/>
    <n v="2427"/>
    <m/>
    <n v="45"/>
    <n v="309"/>
    <n v="386"/>
    <n v="513"/>
    <n v="796"/>
    <n v="858"/>
    <n v="622"/>
    <n v="701"/>
    <n v="6"/>
    <n v="12"/>
    <m/>
    <n v="4"/>
    <n v="324"/>
    <n v="146"/>
    <n v="3"/>
    <n v="23"/>
    <n v="1727"/>
    <n v="6"/>
    <n v="2015"/>
    <m/>
    <n v="2094"/>
    <n v="2142"/>
    <n v="12"/>
    <m/>
    <n v="138"/>
    <n v="275"/>
    <n v="270"/>
    <n v="203"/>
    <n v="70"/>
    <n v="15"/>
    <n v="62"/>
    <n v="39"/>
    <n v="71"/>
    <n v="48"/>
    <n v="2440"/>
    <n v="612"/>
    <m/>
    <m/>
    <n v="3"/>
    <n v="2"/>
    <m/>
    <n v="1767"/>
    <n v="1738"/>
    <n v="143"/>
    <n v="502"/>
    <n v="98"/>
    <m/>
    <n v="714"/>
    <n v="401"/>
    <n v="13"/>
    <n v="6"/>
    <n v="219"/>
    <n v="2"/>
    <n v="193"/>
    <n v="965"/>
    <n v="678"/>
    <n v="341"/>
    <n v="51"/>
    <n v="59"/>
    <n v="176"/>
    <n v="222"/>
    <n v="70"/>
    <n v="58"/>
    <n v="5"/>
    <n v="6"/>
    <n v="65"/>
    <n v="3"/>
    <n v="1"/>
    <n v="4248"/>
    <n v="85"/>
    <n v="2864"/>
    <n v="1283"/>
    <m/>
    <n v="16"/>
    <n v="3789"/>
    <n v="396"/>
    <n v="33"/>
    <n v="9"/>
    <n v="16"/>
    <n v="5"/>
    <n v="16"/>
  </r>
  <r>
    <n v="106304113"/>
    <x v="174"/>
    <x v="174"/>
    <s v="General Acute Care Hospital"/>
    <x v="28"/>
    <s v="27700 Medical Center Rd"/>
    <s v="Mission Viejo"/>
    <s v="92691"/>
    <x v="1"/>
    <m/>
    <s v="Emergency - Basic"/>
    <x v="0"/>
    <x v="0"/>
    <s v="50-99"/>
    <s v="District 36"/>
    <s v="District 73"/>
    <s v="Lake Forest East/Mission Viejo Central and South"/>
    <s v="Urban"/>
    <n v="3287"/>
    <n v="3970"/>
    <n v="3"/>
    <n v="3630"/>
    <n v="2838"/>
    <n v="1"/>
    <m/>
    <n v="1"/>
    <m/>
    <m/>
    <m/>
    <m/>
    <n v="790"/>
    <m/>
    <n v="2"/>
    <n v="270"/>
    <n v="113"/>
    <n v="33"/>
    <n v="6"/>
    <n v="1038"/>
    <n v="82"/>
    <n v="5716"/>
    <m/>
    <n v="1771"/>
    <n v="5372"/>
    <n v="117"/>
    <m/>
    <n v="112"/>
    <n v="10"/>
    <n v="2"/>
    <n v="4"/>
    <n v="1"/>
    <m/>
    <n v="3"/>
    <m/>
    <n v="56"/>
    <m/>
    <m/>
    <n v="7072"/>
    <m/>
    <m/>
    <m/>
    <m/>
    <m/>
    <n v="3100"/>
    <n v="348"/>
    <n v="187"/>
    <n v="3237"/>
    <n v="388"/>
    <m/>
    <n v="60"/>
    <n v="104"/>
    <n v="5"/>
    <n v="280"/>
    <n v="18"/>
    <n v="159"/>
    <n v="42"/>
    <n v="49"/>
    <n v="142"/>
    <n v="249"/>
    <n v="347"/>
    <n v="2851"/>
    <n v="172"/>
    <n v="172"/>
    <n v="6"/>
    <n v="239"/>
    <n v="7"/>
    <n v="1059"/>
    <n v="172"/>
    <n v="1110"/>
    <n v="17"/>
    <n v="7260"/>
    <n v="6"/>
    <n v="6635"/>
    <n v="617"/>
    <m/>
    <n v="2"/>
    <n v="4"/>
    <n v="7186"/>
    <m/>
    <m/>
    <n v="63"/>
    <n v="7"/>
    <n v="287"/>
    <n v="339"/>
    <m/>
    <n v="270"/>
    <n v="1"/>
    <m/>
    <m/>
    <m/>
    <m/>
    <m/>
    <m/>
    <n v="138"/>
    <n v="217"/>
    <m/>
    <n v="1"/>
    <n v="22"/>
    <n v="6"/>
    <n v="1"/>
    <m/>
    <n v="90"/>
    <n v="11"/>
    <n v="495"/>
    <m/>
    <n v="111"/>
    <n v="509"/>
    <n v="6"/>
    <m/>
    <n v="18"/>
    <n v="1"/>
    <m/>
    <n v="1"/>
    <m/>
    <n v="1"/>
    <m/>
    <n v="14"/>
    <n v="3"/>
    <m/>
    <n v="583"/>
    <m/>
    <n v="5"/>
    <m/>
    <m/>
    <m/>
    <m/>
    <n v="226"/>
    <m/>
    <n v="18"/>
    <n v="376"/>
    <n v="6"/>
    <m/>
    <n v="5"/>
    <n v="89"/>
    <n v="3"/>
    <n v="3"/>
    <n v="27"/>
    <n v="1"/>
    <n v="32"/>
    <n v="20"/>
    <n v="120"/>
    <n v="41"/>
    <n v="9"/>
    <n v="1"/>
    <n v="44"/>
    <n v="137"/>
    <n v="16"/>
    <n v="36"/>
    <n v="37"/>
    <n v="1"/>
    <m/>
    <n v="4"/>
    <m/>
    <n v="626"/>
    <n v="1"/>
    <n v="577"/>
    <n v="47"/>
    <m/>
    <n v="1"/>
    <n v="624"/>
    <m/>
    <n v="2"/>
    <m/>
    <m/>
    <m/>
    <n v="45"/>
  </r>
  <r>
    <n v="106304409"/>
    <x v="175"/>
    <x v="175"/>
    <s v="General Acute Care Hospital"/>
    <x v="28"/>
    <s v="3440 E La Palma Ave"/>
    <s v="Anaheim"/>
    <s v="92806"/>
    <x v="1"/>
    <m/>
    <s v="Emergency - Basic"/>
    <x v="0"/>
    <x v="0"/>
    <s v="200-299"/>
    <s v="District 37"/>
    <s v="District 68"/>
    <s v="Brea East/Placentia Central and North/Yorba Linda"/>
    <s v="Urban"/>
    <n v="50314"/>
    <n v="42366"/>
    <n v="1"/>
    <n v="5735"/>
    <n v="6457"/>
    <n v="13368"/>
    <n v="12751"/>
    <n v="11622"/>
    <n v="12786"/>
    <n v="11435"/>
    <n v="9300"/>
    <n v="7772"/>
    <n v="1455"/>
    <m/>
    <n v="319"/>
    <n v="11580"/>
    <n v="3592"/>
    <n v="489"/>
    <n v="631"/>
    <n v="30114"/>
    <n v="3753"/>
    <n v="42203"/>
    <m/>
    <n v="30966"/>
    <n v="59144"/>
    <n v="2571"/>
    <m/>
    <n v="481"/>
    <n v="1602"/>
    <n v="14"/>
    <n v="82"/>
    <n v="1156"/>
    <n v="190"/>
    <n v="28"/>
    <n v="7"/>
    <n v="989"/>
    <n v="106"/>
    <n v="4"/>
    <n v="87663"/>
    <n v="358"/>
    <m/>
    <m/>
    <n v="1"/>
    <m/>
    <n v="13745"/>
    <n v="21894"/>
    <n v="101"/>
    <n v="54415"/>
    <n v="2526"/>
    <m/>
    <n v="109"/>
    <n v="8679"/>
    <n v="33"/>
    <n v="5988"/>
    <n v="425"/>
    <n v="1230"/>
    <n v="1286"/>
    <n v="1016"/>
    <n v="1424"/>
    <n v="6547"/>
    <n v="5424"/>
    <n v="16023"/>
    <n v="3101"/>
    <n v="5848"/>
    <n v="387"/>
    <n v="4101"/>
    <n v="2020"/>
    <n v="6324"/>
    <n v="2544"/>
    <n v="20155"/>
    <n v="17"/>
    <n v="92681"/>
    <n v="1641"/>
    <n v="84324"/>
    <n v="6334"/>
    <n v="295"/>
    <n v="87"/>
    <n v="21"/>
    <n v="91364"/>
    <n v="2"/>
    <n v="984"/>
    <n v="309"/>
    <n v="1"/>
    <n v="5155"/>
    <n v="5908"/>
    <m/>
    <n v="181"/>
    <n v="520"/>
    <n v="800"/>
    <n v="1076"/>
    <n v="1671"/>
    <n v="2110"/>
    <n v="2222"/>
    <n v="2281"/>
    <n v="64"/>
    <n v="138"/>
    <m/>
    <n v="36"/>
    <n v="1482"/>
    <n v="339"/>
    <n v="27"/>
    <n v="91"/>
    <n v="3036"/>
    <n v="169"/>
    <n v="5883"/>
    <m/>
    <n v="3151"/>
    <n v="7828"/>
    <n v="84"/>
    <m/>
    <n v="196"/>
    <n v="116"/>
    <n v="457"/>
    <n v="3061"/>
    <n v="358"/>
    <m/>
    <m/>
    <n v="18"/>
    <n v="24"/>
    <m/>
    <n v="6054"/>
    <n v="772"/>
    <m/>
    <n v="4"/>
    <n v="3"/>
    <m/>
    <m/>
    <n v="811"/>
    <n v="5616"/>
    <n v="14"/>
    <n v="4535"/>
    <n v="86"/>
    <n v="1"/>
    <n v="1357"/>
    <n v="2076"/>
    <n v="135"/>
    <n v="7"/>
    <n v="417"/>
    <n v="11"/>
    <n v="471"/>
    <n v="3327"/>
    <n v="887"/>
    <n v="103"/>
    <n v="327"/>
    <n v="502"/>
    <n v="279"/>
    <n v="655"/>
    <n v="196"/>
    <n v="170"/>
    <n v="18"/>
    <n v="31"/>
    <n v="79"/>
    <n v="15"/>
    <m/>
    <n v="11063"/>
    <n v="268"/>
    <n v="9784"/>
    <n v="992"/>
    <n v="3"/>
    <n v="16"/>
    <n v="10935"/>
    <n v="94"/>
    <n v="32"/>
    <m/>
    <m/>
    <n v="2"/>
    <n v="36"/>
  </r>
  <r>
    <n v="106304460"/>
    <x v="176"/>
    <x v="176"/>
    <s v="General Acute Care Hospital"/>
    <x v="28"/>
    <s v="16250 Sand Canyon Ave"/>
    <s v="Irvine"/>
    <s v="92618"/>
    <x v="3"/>
    <m/>
    <m/>
    <x v="0"/>
    <x v="0"/>
    <s v="50-99"/>
    <s v="District 37"/>
    <s v="District 74"/>
    <s v="Irvine Central/Tustin East"/>
    <s v="Urban"/>
    <m/>
    <m/>
    <m/>
    <m/>
    <m/>
    <m/>
    <m/>
    <m/>
    <m/>
    <m/>
    <m/>
    <m/>
    <m/>
    <m/>
    <m/>
    <m/>
    <m/>
    <m/>
    <m/>
    <m/>
    <m/>
    <m/>
    <m/>
    <m/>
    <m/>
    <m/>
    <m/>
    <m/>
    <m/>
    <m/>
    <m/>
    <m/>
    <m/>
    <m/>
    <m/>
    <m/>
    <m/>
    <m/>
    <m/>
    <m/>
    <m/>
    <m/>
    <m/>
    <m/>
    <m/>
    <m/>
    <m/>
    <m/>
    <m/>
    <m/>
    <m/>
    <m/>
    <m/>
    <m/>
    <m/>
    <m/>
    <m/>
    <m/>
    <m/>
    <m/>
    <m/>
    <m/>
    <m/>
    <m/>
    <m/>
    <m/>
    <m/>
    <m/>
    <m/>
    <m/>
    <m/>
    <m/>
    <m/>
    <m/>
    <m/>
    <m/>
    <m/>
    <m/>
    <m/>
    <m/>
    <m/>
    <m/>
    <m/>
    <n v="3"/>
    <n v="1"/>
    <m/>
    <m/>
    <m/>
    <n v="1"/>
    <m/>
    <m/>
    <n v="1"/>
    <n v="2"/>
    <m/>
    <m/>
    <m/>
    <m/>
    <m/>
    <m/>
    <m/>
    <m/>
    <m/>
    <m/>
    <m/>
    <n v="4"/>
    <m/>
    <m/>
    <n v="4"/>
    <m/>
    <m/>
    <n v="1"/>
    <m/>
    <m/>
    <n v="2"/>
    <m/>
    <m/>
    <m/>
    <m/>
    <m/>
    <m/>
    <n v="1"/>
    <m/>
    <m/>
    <m/>
    <m/>
    <m/>
    <m/>
    <m/>
    <n v="2"/>
    <m/>
    <n v="2"/>
    <m/>
    <m/>
    <m/>
    <m/>
    <m/>
    <m/>
    <m/>
    <m/>
    <m/>
    <m/>
    <m/>
    <m/>
    <n v="4"/>
    <m/>
    <m/>
    <m/>
    <m/>
    <m/>
    <m/>
    <m/>
    <m/>
    <m/>
    <m/>
    <n v="4"/>
    <m/>
    <n v="4"/>
    <m/>
    <m/>
    <m/>
    <n v="4"/>
    <m/>
    <m/>
    <m/>
    <m/>
    <m/>
    <n v="0"/>
  </r>
  <r>
    <n v="106310791"/>
    <x v="177"/>
    <x v="177"/>
    <s v="General Acute Care Hospital"/>
    <x v="29"/>
    <s v="11815 Education St"/>
    <s v="Auburn"/>
    <s v="95602"/>
    <x v="1"/>
    <m/>
    <s v="Emergency - Basic"/>
    <x v="0"/>
    <x v="0"/>
    <s v="50-99"/>
    <s v="District 1"/>
    <s v="District 1"/>
    <s v="Auburn/Newcastle/Lincoln/Sheridan"/>
    <s v="Urban"/>
    <n v="10729"/>
    <n v="10105"/>
    <m/>
    <n v="1229"/>
    <n v="1585"/>
    <n v="2562"/>
    <n v="2667"/>
    <n v="2295"/>
    <n v="2868"/>
    <n v="2906"/>
    <n v="2413"/>
    <n v="2139"/>
    <n v="170"/>
    <m/>
    <n v="117"/>
    <n v="159"/>
    <n v="318"/>
    <n v="303"/>
    <n v="95"/>
    <n v="1449"/>
    <n v="297"/>
    <n v="18096"/>
    <m/>
    <n v="2166"/>
    <n v="18304"/>
    <n v="364"/>
    <m/>
    <n v="646"/>
    <n v="200"/>
    <n v="4"/>
    <n v="30"/>
    <n v="20"/>
    <n v="8"/>
    <n v="20"/>
    <n v="242"/>
    <n v="334"/>
    <n v="6"/>
    <n v="65"/>
    <n v="19043"/>
    <n v="214"/>
    <n v="2"/>
    <m/>
    <m/>
    <m/>
    <n v="5772"/>
    <n v="8030"/>
    <n v="1133"/>
    <n v="4607"/>
    <n v="1292"/>
    <m/>
    <n v="11"/>
    <n v="1679"/>
    <n v="3"/>
    <n v="1280"/>
    <n v="57"/>
    <n v="246"/>
    <n v="353"/>
    <n v="187"/>
    <n v="436"/>
    <n v="1263"/>
    <n v="586"/>
    <n v="4830"/>
    <n v="1043"/>
    <n v="1384"/>
    <n v="46"/>
    <n v="678"/>
    <n v="314"/>
    <n v="1809"/>
    <n v="953"/>
    <n v="3675"/>
    <n v="1"/>
    <n v="20834"/>
    <n v="83"/>
    <n v="20224"/>
    <n v="503"/>
    <n v="24"/>
    <m/>
    <m/>
    <n v="19628"/>
    <m/>
    <n v="662"/>
    <n v="253"/>
    <n v="291"/>
    <n v="1300"/>
    <n v="1311"/>
    <m/>
    <n v="18"/>
    <n v="66"/>
    <n v="92"/>
    <n v="159"/>
    <n v="300"/>
    <n v="528"/>
    <n v="682"/>
    <n v="765"/>
    <m/>
    <n v="1"/>
    <m/>
    <n v="20"/>
    <n v="24"/>
    <n v="22"/>
    <n v="16"/>
    <n v="10"/>
    <n v="103"/>
    <n v="29"/>
    <n v="2387"/>
    <m/>
    <n v="158"/>
    <n v="2414"/>
    <n v="39"/>
    <m/>
    <n v="136"/>
    <n v="53"/>
    <n v="82"/>
    <n v="604"/>
    <n v="120"/>
    <n v="3"/>
    <n v="6"/>
    <n v="15"/>
    <n v="31"/>
    <n v="18"/>
    <n v="1088"/>
    <n v="451"/>
    <m/>
    <m/>
    <m/>
    <n v="4"/>
    <m/>
    <n v="369"/>
    <n v="1824"/>
    <n v="95"/>
    <n v="281"/>
    <n v="42"/>
    <m/>
    <n v="400"/>
    <n v="384"/>
    <n v="29"/>
    <n v="5"/>
    <n v="110"/>
    <m/>
    <n v="146"/>
    <n v="666"/>
    <n v="282"/>
    <n v="68"/>
    <n v="36"/>
    <n v="50"/>
    <n v="82"/>
    <n v="233"/>
    <n v="44"/>
    <n v="67"/>
    <m/>
    <n v="3"/>
    <n v="5"/>
    <n v="1"/>
    <m/>
    <n v="2611"/>
    <n v="14"/>
    <n v="2565"/>
    <n v="30"/>
    <n v="2"/>
    <m/>
    <n v="2485"/>
    <n v="96"/>
    <n v="21"/>
    <n v="8"/>
    <n v="1"/>
    <m/>
    <n v="14"/>
  </r>
  <r>
    <n v="106311000"/>
    <x v="178"/>
    <x v="178"/>
    <s v="General Acute Care Hospital"/>
    <x v="29"/>
    <s v="1 Medical Plaza Dr"/>
    <s v="Roseville"/>
    <s v="95661"/>
    <x v="1"/>
    <s v="Level II"/>
    <s v="Emergency - Basic"/>
    <x v="0"/>
    <x v="0"/>
    <s v="300-499"/>
    <s v="District 4"/>
    <s v="District 6"/>
    <s v="Rocklin/Granite Bay"/>
    <s v="Urban"/>
    <n v="31467"/>
    <n v="24153"/>
    <m/>
    <n v="3778"/>
    <n v="4978"/>
    <n v="8601"/>
    <n v="8808"/>
    <n v="7154"/>
    <n v="6668"/>
    <n v="5506"/>
    <n v="4554"/>
    <n v="4760"/>
    <n v="813"/>
    <m/>
    <n v="237"/>
    <n v="1587"/>
    <n v="2480"/>
    <n v="972"/>
    <n v="702"/>
    <n v="7493"/>
    <n v="1337"/>
    <n v="40812"/>
    <m/>
    <n v="8727"/>
    <n v="45077"/>
    <n v="1816"/>
    <m/>
    <n v="656"/>
    <n v="675"/>
    <n v="10"/>
    <n v="114"/>
    <n v="93"/>
    <n v="41"/>
    <n v="20"/>
    <n v="512"/>
    <n v="1210"/>
    <n v="6"/>
    <n v="182"/>
    <n v="51629"/>
    <n v="470"/>
    <n v="2"/>
    <m/>
    <m/>
    <m/>
    <n v="13499"/>
    <n v="17840"/>
    <n v="3078"/>
    <n v="18049"/>
    <n v="3154"/>
    <m/>
    <n v="56"/>
    <n v="4157"/>
    <n v="11"/>
    <n v="3199"/>
    <n v="161"/>
    <n v="736"/>
    <n v="728"/>
    <n v="462"/>
    <n v="1324"/>
    <n v="3672"/>
    <n v="2623"/>
    <n v="11456"/>
    <n v="3074"/>
    <n v="3754"/>
    <n v="141"/>
    <n v="2262"/>
    <n v="1501"/>
    <n v="4277"/>
    <n v="1846"/>
    <n v="10169"/>
    <n v="11"/>
    <n v="55620"/>
    <n v="1432"/>
    <n v="52249"/>
    <n v="1824"/>
    <n v="107"/>
    <n v="8"/>
    <m/>
    <n v="53987"/>
    <n v="2"/>
    <n v="866"/>
    <n v="505"/>
    <n v="260"/>
    <n v="6734"/>
    <n v="6853"/>
    <n v="1"/>
    <n v="234"/>
    <n v="655"/>
    <n v="889"/>
    <n v="1163"/>
    <n v="1822"/>
    <n v="2373"/>
    <n v="2877"/>
    <n v="3462"/>
    <n v="46"/>
    <n v="67"/>
    <m/>
    <n v="56"/>
    <n v="397"/>
    <n v="426"/>
    <n v="148"/>
    <n v="183"/>
    <n v="1130"/>
    <n v="242"/>
    <n v="11006"/>
    <m/>
    <n v="1209"/>
    <n v="12019"/>
    <n v="360"/>
    <m/>
    <n v="408"/>
    <n v="312"/>
    <n v="464"/>
    <n v="2985"/>
    <n v="642"/>
    <n v="7"/>
    <n v="26"/>
    <n v="59"/>
    <n v="330"/>
    <n v="119"/>
    <n v="6960"/>
    <n v="1270"/>
    <m/>
    <m/>
    <m/>
    <n v="6"/>
    <m/>
    <n v="2114"/>
    <n v="7995"/>
    <n v="361"/>
    <n v="2891"/>
    <n v="227"/>
    <m/>
    <n v="2478"/>
    <n v="2087"/>
    <n v="133"/>
    <n v="19"/>
    <n v="489"/>
    <n v="12"/>
    <n v="671"/>
    <n v="2613"/>
    <n v="2383"/>
    <n v="193"/>
    <n v="257"/>
    <n v="373"/>
    <n v="393"/>
    <n v="845"/>
    <n v="266"/>
    <n v="241"/>
    <n v="23"/>
    <n v="18"/>
    <n v="88"/>
    <n v="6"/>
    <m/>
    <n v="13588"/>
    <n v="459"/>
    <n v="12813"/>
    <n v="283"/>
    <n v="28"/>
    <n v="5"/>
    <n v="13226"/>
    <n v="227"/>
    <n v="98"/>
    <n v="36"/>
    <m/>
    <n v="1"/>
    <n v="34"/>
  </r>
  <r>
    <n v="106314024"/>
    <x v="179"/>
    <x v="179"/>
    <s v="General Acute Care Hospital"/>
    <x v="29"/>
    <s v="1600 Eureka Rd"/>
    <s v="Roseville"/>
    <s v="95661"/>
    <x v="1"/>
    <m/>
    <s v="Emergency - Basic"/>
    <x v="0"/>
    <x v="0"/>
    <s v="300-499"/>
    <s v="District 4"/>
    <s v="District 6"/>
    <s v="Rocklin/Granite Bay"/>
    <s v="Urban"/>
    <n v="52961"/>
    <n v="42943"/>
    <n v="6"/>
    <n v="7537"/>
    <n v="8162"/>
    <n v="12802"/>
    <n v="12736"/>
    <n v="11012"/>
    <n v="11432"/>
    <n v="11460"/>
    <n v="9946"/>
    <n v="9357"/>
    <n v="1465"/>
    <n v="1"/>
    <n v="539"/>
    <n v="5019"/>
    <n v="5591"/>
    <n v="1794"/>
    <n v="539"/>
    <n v="11584"/>
    <n v="2796"/>
    <n v="68048"/>
    <m/>
    <n v="12941"/>
    <n v="80098"/>
    <n v="2871"/>
    <m/>
    <n v="548"/>
    <n v="1703"/>
    <n v="3"/>
    <n v="105"/>
    <n v="1290"/>
    <n v="239"/>
    <n v="7"/>
    <n v="5"/>
    <n v="914"/>
    <n v="3"/>
    <n v="6"/>
    <n v="90378"/>
    <n v="708"/>
    <m/>
    <m/>
    <m/>
    <n v="1"/>
    <n v="16828"/>
    <n v="25433"/>
    <n v="1146"/>
    <n v="46976"/>
    <n v="5527"/>
    <m/>
    <n v="73"/>
    <n v="9144"/>
    <n v="14"/>
    <n v="5098"/>
    <n v="323"/>
    <n v="1414"/>
    <n v="1201"/>
    <n v="951"/>
    <n v="2222"/>
    <n v="5504"/>
    <n v="2990"/>
    <n v="20313"/>
    <n v="3146"/>
    <n v="7061"/>
    <n v="225"/>
    <n v="4145"/>
    <n v="1781"/>
    <n v="7187"/>
    <n v="3297"/>
    <n v="19800"/>
    <n v="21"/>
    <n v="95910"/>
    <n v="2406"/>
    <n v="91126"/>
    <n v="2172"/>
    <n v="2"/>
    <n v="204"/>
    <n v="33"/>
    <n v="95075"/>
    <m/>
    <n v="471"/>
    <n v="331"/>
    <m/>
    <n v="6214"/>
    <n v="5904"/>
    <m/>
    <n v="205"/>
    <n v="361"/>
    <n v="640"/>
    <n v="898"/>
    <n v="1450"/>
    <n v="2404"/>
    <n v="2808"/>
    <n v="3100"/>
    <n v="83"/>
    <n v="169"/>
    <m/>
    <n v="60"/>
    <n v="670"/>
    <n v="509"/>
    <n v="131"/>
    <n v="47"/>
    <n v="1008"/>
    <n v="79"/>
    <n v="9614"/>
    <m/>
    <n v="1112"/>
    <n v="10925"/>
    <n v="81"/>
    <m/>
    <n v="269"/>
    <n v="158"/>
    <n v="460"/>
    <n v="2978"/>
    <n v="489"/>
    <n v="1"/>
    <m/>
    <n v="30"/>
    <n v="40"/>
    <n v="2"/>
    <n v="6432"/>
    <n v="1257"/>
    <m/>
    <m/>
    <n v="2"/>
    <m/>
    <m/>
    <n v="843"/>
    <n v="7433"/>
    <n v="65"/>
    <n v="3552"/>
    <n v="225"/>
    <m/>
    <n v="2376"/>
    <n v="1921"/>
    <n v="166"/>
    <n v="9"/>
    <n v="475"/>
    <n v="9"/>
    <n v="489"/>
    <n v="3300"/>
    <n v="1015"/>
    <n v="164"/>
    <n v="171"/>
    <n v="273"/>
    <n v="209"/>
    <n v="902"/>
    <n v="196"/>
    <n v="224"/>
    <n v="14"/>
    <n v="6"/>
    <n v="190"/>
    <n v="9"/>
    <m/>
    <n v="12118"/>
    <n v="351"/>
    <n v="11546"/>
    <n v="216"/>
    <m/>
    <n v="5"/>
    <n v="11995"/>
    <n v="84"/>
    <n v="36"/>
    <m/>
    <m/>
    <n v="3"/>
    <n v="61"/>
  </r>
  <r>
    <n v="106320859"/>
    <x v="180"/>
    <x v="180"/>
    <s v="General Acute Care Hospital"/>
    <x v="30"/>
    <s v="500 1st Ave"/>
    <s v="Portola"/>
    <s v="96122"/>
    <x v="2"/>
    <m/>
    <s v="Emergency - Standby"/>
    <x v="1"/>
    <x v="0"/>
    <s v="1-49"/>
    <s v="District 1"/>
    <s v="District 1"/>
    <s v="Beckwourth/Chilcoot/Crocker Mountain/Delleker/Iron Horse/Lake Davis/Maybe/Portola/Valley View/Vinton"/>
    <s v="Frontier"/>
    <n v="1617"/>
    <n v="1459"/>
    <m/>
    <n v="217"/>
    <n v="220"/>
    <n v="283"/>
    <n v="315"/>
    <n v="295"/>
    <n v="374"/>
    <n v="547"/>
    <n v="473"/>
    <n v="317"/>
    <n v="35"/>
    <m/>
    <n v="8"/>
    <n v="18"/>
    <n v="17"/>
    <n v="45"/>
    <n v="4"/>
    <n v="274"/>
    <n v="343"/>
    <n v="2367"/>
    <m/>
    <n v="191"/>
    <n v="2746"/>
    <n v="139"/>
    <m/>
    <n v="237"/>
    <n v="20"/>
    <m/>
    <n v="5"/>
    <m/>
    <m/>
    <m/>
    <n v="2"/>
    <n v="4"/>
    <m/>
    <m/>
    <n v="2706"/>
    <n v="3"/>
    <n v="96"/>
    <m/>
    <n v="3"/>
    <m/>
    <n v="1054"/>
    <n v="1147"/>
    <n v="123"/>
    <n v="584"/>
    <n v="168"/>
    <m/>
    <m/>
    <n v="221"/>
    <m/>
    <n v="221"/>
    <n v="5"/>
    <n v="45"/>
    <n v="58"/>
    <n v="40"/>
    <n v="118"/>
    <n v="171"/>
    <n v="51"/>
    <n v="850"/>
    <n v="90"/>
    <n v="158"/>
    <n v="6"/>
    <n v="80"/>
    <n v="17"/>
    <n v="267"/>
    <n v="153"/>
    <n v="522"/>
    <n v="3"/>
    <n v="3076"/>
    <n v="1"/>
    <n v="3007"/>
    <n v="68"/>
    <m/>
    <m/>
    <m/>
    <n v="2913"/>
    <n v="20"/>
    <n v="4"/>
    <n v="139"/>
    <m/>
    <n v="87"/>
    <n v="36"/>
    <m/>
    <m/>
    <n v="3"/>
    <n v="4"/>
    <n v="6"/>
    <n v="11"/>
    <n v="30"/>
    <n v="37"/>
    <n v="32"/>
    <m/>
    <m/>
    <m/>
    <m/>
    <m/>
    <m/>
    <n v="4"/>
    <m/>
    <n v="4"/>
    <n v="4"/>
    <n v="111"/>
    <m/>
    <n v="1"/>
    <n v="105"/>
    <n v="17"/>
    <m/>
    <n v="14"/>
    <m/>
    <n v="4"/>
    <m/>
    <m/>
    <m/>
    <m/>
    <m/>
    <m/>
    <m/>
    <n v="88"/>
    <n v="16"/>
    <m/>
    <m/>
    <m/>
    <n v="1"/>
    <m/>
    <n v="16"/>
    <n v="89"/>
    <n v="2"/>
    <n v="12"/>
    <n v="4"/>
    <m/>
    <n v="3"/>
    <n v="9"/>
    <m/>
    <m/>
    <n v="3"/>
    <m/>
    <n v="15"/>
    <n v="7"/>
    <n v="6"/>
    <n v="2"/>
    <n v="1"/>
    <m/>
    <n v="1"/>
    <n v="43"/>
    <n v="7"/>
    <n v="26"/>
    <m/>
    <m/>
    <m/>
    <m/>
    <m/>
    <n v="123"/>
    <m/>
    <n v="123"/>
    <m/>
    <m/>
    <m/>
    <n v="120"/>
    <m/>
    <n v="3"/>
    <m/>
    <m/>
    <m/>
    <n v="3"/>
  </r>
  <r>
    <n v="106320986"/>
    <x v="181"/>
    <x v="181"/>
    <s v="General Acute Care Hospital"/>
    <x v="30"/>
    <s v="1065 Bucks Lake Rd"/>
    <s v="Quincy"/>
    <s v="95971"/>
    <x v="2"/>
    <m/>
    <s v="Emergency - Standby"/>
    <x v="1"/>
    <x v="0"/>
    <s v="1-49"/>
    <s v="District 1"/>
    <s v="District 1"/>
    <s v="Bucks Lake/Cromberg/East Quincy/Greenhorn/Keddie/Laporte/Little Grass Valley/Meadow Valley/Quincy/Sloat/Spring Garden"/>
    <s v="Frontier"/>
    <n v="1865"/>
    <n v="1780"/>
    <m/>
    <n v="244"/>
    <n v="307"/>
    <n v="533"/>
    <n v="508"/>
    <n v="389"/>
    <n v="422"/>
    <n v="524"/>
    <n v="433"/>
    <n v="249"/>
    <n v="36"/>
    <m/>
    <n v="101"/>
    <n v="25"/>
    <n v="69"/>
    <n v="35"/>
    <n v="4"/>
    <n v="131"/>
    <n v="82"/>
    <n v="3198"/>
    <m/>
    <n v="184"/>
    <n v="3259"/>
    <n v="202"/>
    <m/>
    <n v="269"/>
    <n v="31"/>
    <m/>
    <n v="2"/>
    <n v="2"/>
    <n v="1"/>
    <n v="12"/>
    <n v="42"/>
    <m/>
    <n v="4"/>
    <m/>
    <n v="3278"/>
    <m/>
    <m/>
    <m/>
    <n v="4"/>
    <m/>
    <n v="1252"/>
    <n v="1033"/>
    <n v="266"/>
    <n v="970"/>
    <n v="124"/>
    <m/>
    <n v="4"/>
    <n v="286"/>
    <n v="1"/>
    <n v="255"/>
    <n v="13"/>
    <n v="68"/>
    <n v="84"/>
    <n v="57"/>
    <n v="66"/>
    <n v="224"/>
    <n v="86"/>
    <n v="1011"/>
    <n v="167"/>
    <n v="206"/>
    <n v="21"/>
    <n v="104"/>
    <n v="34"/>
    <n v="360"/>
    <n v="174"/>
    <n v="422"/>
    <n v="2"/>
    <n v="3645"/>
    <m/>
    <n v="3638"/>
    <n v="7"/>
    <m/>
    <m/>
    <m/>
    <n v="3529"/>
    <n v="3"/>
    <m/>
    <n v="111"/>
    <n v="2"/>
    <n v="148"/>
    <n v="112"/>
    <m/>
    <n v="7"/>
    <n v="12"/>
    <n v="11"/>
    <n v="21"/>
    <n v="37"/>
    <n v="55"/>
    <n v="62"/>
    <n v="48"/>
    <n v="3"/>
    <n v="4"/>
    <m/>
    <n v="5"/>
    <m/>
    <n v="1"/>
    <n v="5"/>
    <m/>
    <n v="2"/>
    <n v="1"/>
    <n v="246"/>
    <m/>
    <n v="6"/>
    <n v="248"/>
    <n v="6"/>
    <m/>
    <n v="21"/>
    <n v="4"/>
    <n v="4"/>
    <n v="3"/>
    <m/>
    <n v="3"/>
    <n v="1"/>
    <m/>
    <n v="1"/>
    <n v="1"/>
    <n v="198"/>
    <n v="23"/>
    <m/>
    <m/>
    <m/>
    <n v="1"/>
    <m/>
    <n v="63"/>
    <n v="148"/>
    <n v="1"/>
    <n v="47"/>
    <n v="1"/>
    <m/>
    <n v="33"/>
    <n v="44"/>
    <n v="8"/>
    <m/>
    <n v="27"/>
    <m/>
    <n v="23"/>
    <n v="8"/>
    <n v="15"/>
    <n v="16"/>
    <n v="6"/>
    <n v="8"/>
    <n v="4"/>
    <n v="39"/>
    <n v="13"/>
    <n v="12"/>
    <m/>
    <m/>
    <n v="3"/>
    <m/>
    <n v="1"/>
    <n v="260"/>
    <m/>
    <n v="260"/>
    <m/>
    <m/>
    <m/>
    <n v="252"/>
    <m/>
    <n v="8"/>
    <m/>
    <m/>
    <m/>
    <n v="4"/>
  </r>
  <r>
    <n v="106321016"/>
    <x v="182"/>
    <x v="182"/>
    <s v="General Acute Care Hospital"/>
    <x v="30"/>
    <s v="130 Brentwood Dr"/>
    <s v="Chester"/>
    <s v="96020"/>
    <x v="2"/>
    <s v="Level IV"/>
    <s v="Emergency - Standby"/>
    <x v="1"/>
    <x v="0"/>
    <s v="1-49"/>
    <s v="District 1"/>
    <s v="District 1"/>
    <s v="Bailey Creek/Canyondam/Chester/Eastshore/Foxwood/Hamilton Branch/Lake Almanor Peninsula/Lake Almanor Peninsula/Lake Almanor West/Prattville/Warner Valley"/>
    <s v="Frontier"/>
    <n v="1076"/>
    <n v="1159"/>
    <m/>
    <n v="139"/>
    <n v="162"/>
    <n v="179"/>
    <n v="231"/>
    <n v="249"/>
    <n v="327"/>
    <n v="398"/>
    <n v="332"/>
    <n v="201"/>
    <n v="17"/>
    <m/>
    <n v="50"/>
    <n v="15"/>
    <n v="13"/>
    <n v="1"/>
    <m/>
    <n v="55"/>
    <n v="25"/>
    <n v="2076"/>
    <m/>
    <n v="108"/>
    <n v="2089"/>
    <n v="38"/>
    <m/>
    <n v="99"/>
    <n v="26"/>
    <m/>
    <n v="5"/>
    <n v="1"/>
    <n v="1"/>
    <m/>
    <n v="5"/>
    <n v="2"/>
    <m/>
    <n v="37"/>
    <n v="2050"/>
    <n v="1"/>
    <n v="4"/>
    <n v="4"/>
    <m/>
    <m/>
    <n v="515"/>
    <n v="748"/>
    <n v="99"/>
    <n v="719"/>
    <n v="154"/>
    <m/>
    <m/>
    <n v="176"/>
    <m/>
    <n v="210"/>
    <n v="2"/>
    <n v="49"/>
    <n v="53"/>
    <n v="21"/>
    <n v="8"/>
    <n v="140"/>
    <n v="33"/>
    <n v="675"/>
    <n v="56"/>
    <n v="174"/>
    <n v="10"/>
    <n v="89"/>
    <n v="10"/>
    <n v="214"/>
    <n v="89"/>
    <n v="226"/>
    <m/>
    <n v="2235"/>
    <n v="2"/>
    <n v="2232"/>
    <n v="1"/>
    <m/>
    <m/>
    <m/>
    <n v="2156"/>
    <m/>
    <n v="2"/>
    <n v="77"/>
    <m/>
    <n v="26"/>
    <n v="30"/>
    <m/>
    <m/>
    <n v="1"/>
    <n v="2"/>
    <n v="1"/>
    <n v="6"/>
    <n v="9"/>
    <n v="14"/>
    <n v="23"/>
    <m/>
    <m/>
    <m/>
    <n v="2"/>
    <m/>
    <m/>
    <m/>
    <m/>
    <m/>
    <m/>
    <n v="54"/>
    <m/>
    <m/>
    <n v="55"/>
    <n v="1"/>
    <m/>
    <m/>
    <n v="1"/>
    <n v="3"/>
    <m/>
    <m/>
    <n v="1"/>
    <m/>
    <m/>
    <m/>
    <n v="1"/>
    <n v="43"/>
    <n v="7"/>
    <m/>
    <m/>
    <m/>
    <m/>
    <m/>
    <n v="8"/>
    <n v="43"/>
    <m/>
    <n v="5"/>
    <m/>
    <m/>
    <n v="12"/>
    <n v="7"/>
    <n v="1"/>
    <m/>
    <n v="6"/>
    <m/>
    <n v="3"/>
    <m/>
    <n v="1"/>
    <n v="2"/>
    <m/>
    <m/>
    <n v="1"/>
    <n v="15"/>
    <n v="2"/>
    <n v="6"/>
    <m/>
    <m/>
    <m/>
    <m/>
    <m/>
    <n v="56"/>
    <m/>
    <n v="56"/>
    <m/>
    <m/>
    <m/>
    <n v="55"/>
    <m/>
    <n v="1"/>
    <m/>
    <m/>
    <m/>
    <n v="2"/>
  </r>
  <r>
    <n v="106331152"/>
    <x v="183"/>
    <x v="183"/>
    <s v="General Acute Care Hospital"/>
    <x v="31"/>
    <s v="800 S Main St"/>
    <s v="Corona"/>
    <s v="92882"/>
    <x v="4"/>
    <m/>
    <s v="Emergency - Basic"/>
    <x v="0"/>
    <x v="0"/>
    <s v="150-199"/>
    <s v="District 31"/>
    <s v="District 60"/>
    <s v="Arlington/Corona East/Home Gardens/La Sierra/Riverside Southwest"/>
    <s v="Urban"/>
    <n v="19127"/>
    <n v="17119"/>
    <m/>
    <n v="2934"/>
    <n v="3394"/>
    <n v="6583"/>
    <n v="5764"/>
    <n v="4896"/>
    <n v="4721"/>
    <n v="3526"/>
    <n v="2190"/>
    <n v="1712"/>
    <n v="526"/>
    <m/>
    <n v="94"/>
    <n v="1029"/>
    <n v="2671"/>
    <n v="45"/>
    <n v="76"/>
    <n v="2936"/>
    <n v="237"/>
    <n v="29158"/>
    <m/>
    <n v="17039"/>
    <n v="18825"/>
    <n v="382"/>
    <m/>
    <n v="549"/>
    <n v="685"/>
    <n v="138"/>
    <n v="77"/>
    <n v="60"/>
    <n v="13"/>
    <n v="52"/>
    <n v="169"/>
    <n v="527"/>
    <n v="5"/>
    <m/>
    <n v="33712"/>
    <n v="250"/>
    <n v="9"/>
    <m/>
    <m/>
    <m/>
    <n v="18663"/>
    <n v="3475"/>
    <n v="765"/>
    <n v="10690"/>
    <n v="2653"/>
    <m/>
    <n v="20"/>
    <n v="2725"/>
    <n v="9"/>
    <n v="2451"/>
    <n v="178"/>
    <n v="507"/>
    <n v="668"/>
    <n v="342"/>
    <n v="1013"/>
    <n v="2497"/>
    <n v="1785"/>
    <n v="6685"/>
    <n v="2234"/>
    <n v="2374"/>
    <n v="121"/>
    <n v="1599"/>
    <n v="1104"/>
    <n v="3363"/>
    <n v="1250"/>
    <n v="5308"/>
    <n v="13"/>
    <n v="36246"/>
    <n v="466"/>
    <n v="31747"/>
    <n v="3987"/>
    <n v="46"/>
    <m/>
    <n v="25"/>
    <n v="35119"/>
    <n v="2"/>
    <n v="660"/>
    <n v="390"/>
    <n v="50"/>
    <n v="2741"/>
    <n v="2931"/>
    <m/>
    <n v="60"/>
    <n v="318"/>
    <n v="485"/>
    <n v="573"/>
    <n v="949"/>
    <n v="1206"/>
    <n v="1077"/>
    <n v="1003"/>
    <n v="1"/>
    <m/>
    <m/>
    <n v="14"/>
    <n v="227"/>
    <n v="423"/>
    <n v="3"/>
    <n v="13"/>
    <n v="407"/>
    <n v="24"/>
    <n v="4561"/>
    <m/>
    <n v="2069"/>
    <n v="3558"/>
    <n v="45"/>
    <m/>
    <n v="259"/>
    <n v="291"/>
    <n v="325"/>
    <n v="977"/>
    <n v="157"/>
    <n v="32"/>
    <n v="26"/>
    <n v="27"/>
    <n v="37"/>
    <m/>
    <n v="2796"/>
    <n v="744"/>
    <n v="1"/>
    <m/>
    <m/>
    <m/>
    <m/>
    <n v="1720"/>
    <n v="2917"/>
    <n v="80"/>
    <n v="853"/>
    <n v="102"/>
    <m/>
    <n v="1000"/>
    <n v="912"/>
    <n v="75"/>
    <n v="6"/>
    <n v="270"/>
    <n v="1"/>
    <n v="397"/>
    <n v="1379"/>
    <n v="411"/>
    <n v="208"/>
    <n v="65"/>
    <n v="83"/>
    <n v="180"/>
    <n v="442"/>
    <n v="89"/>
    <n v="93"/>
    <n v="1"/>
    <n v="4"/>
    <n v="54"/>
    <m/>
    <n v="2"/>
    <n v="5672"/>
    <n v="161"/>
    <n v="4764"/>
    <n v="743"/>
    <m/>
    <n v="4"/>
    <n v="5441"/>
    <n v="136"/>
    <n v="56"/>
    <n v="1"/>
    <n v="37"/>
    <n v="1"/>
    <n v="30"/>
  </r>
  <r>
    <n v="106331164"/>
    <x v="184"/>
    <x v="184"/>
    <s v="General Acute Care Hospital"/>
    <x v="31"/>
    <s v="1150 N Indian Canyon Dr"/>
    <s v="Palm Springs"/>
    <s v="92262"/>
    <x v="4"/>
    <s v="Level II"/>
    <s v="Emergency - Comprehensive"/>
    <x v="0"/>
    <x v="0"/>
    <s v="300-499"/>
    <s v="District 28"/>
    <s v="District 42"/>
    <s v="Cathedral City Southeast/Palm Desert North/Palm Springs South/Rancho Mirage North"/>
    <s v="Urban"/>
    <n v="23559"/>
    <n v="23327"/>
    <n v="33"/>
    <n v="3079"/>
    <n v="3239"/>
    <n v="8695"/>
    <n v="7710"/>
    <n v="5650"/>
    <n v="6434"/>
    <n v="5384"/>
    <n v="3580"/>
    <n v="2271"/>
    <n v="877"/>
    <m/>
    <n v="166"/>
    <n v="641"/>
    <n v="3357"/>
    <n v="998"/>
    <n v="159"/>
    <n v="11397"/>
    <n v="1121"/>
    <n v="29080"/>
    <m/>
    <n v="20351"/>
    <n v="25652"/>
    <n v="916"/>
    <m/>
    <n v="289"/>
    <n v="1926"/>
    <n v="2"/>
    <n v="120"/>
    <n v="206"/>
    <n v="35"/>
    <m/>
    <m/>
    <n v="990"/>
    <n v="12"/>
    <m/>
    <n v="42935"/>
    <n v="398"/>
    <m/>
    <n v="1"/>
    <n v="5"/>
    <m/>
    <n v="24261"/>
    <n v="9145"/>
    <n v="1515"/>
    <n v="9188"/>
    <n v="2696"/>
    <n v="114"/>
    <n v="86"/>
    <n v="3279"/>
    <n v="10"/>
    <n v="2477"/>
    <n v="156"/>
    <n v="536"/>
    <n v="554"/>
    <n v="451"/>
    <n v="1763"/>
    <n v="2847"/>
    <n v="1465"/>
    <n v="7663"/>
    <n v="2902"/>
    <n v="3582"/>
    <n v="114"/>
    <n v="1840"/>
    <n v="3526"/>
    <n v="2558"/>
    <n v="1530"/>
    <n v="9572"/>
    <n v="8"/>
    <n v="46919"/>
    <n v="76"/>
    <n v="44126"/>
    <n v="2715"/>
    <n v="1"/>
    <n v="1"/>
    <n v="10"/>
    <n v="44912"/>
    <n v="22"/>
    <n v="310"/>
    <n v="1341"/>
    <n v="324"/>
    <n v="4551"/>
    <n v="6609"/>
    <n v="10"/>
    <n v="217"/>
    <n v="794"/>
    <n v="998"/>
    <n v="1138"/>
    <n v="1855"/>
    <n v="2419"/>
    <n v="1903"/>
    <n v="1673"/>
    <n v="111"/>
    <n v="62"/>
    <m/>
    <n v="50"/>
    <n v="162"/>
    <n v="577"/>
    <n v="162"/>
    <n v="37"/>
    <n v="2158"/>
    <n v="238"/>
    <n v="7786"/>
    <m/>
    <n v="3441"/>
    <n v="7530"/>
    <n v="176"/>
    <n v="23"/>
    <n v="267"/>
    <n v="652"/>
    <n v="641"/>
    <n v="1299"/>
    <n v="249"/>
    <n v="4"/>
    <n v="63"/>
    <n v="31"/>
    <n v="204"/>
    <n v="50"/>
    <n v="6216"/>
    <n v="1489"/>
    <n v="4"/>
    <m/>
    <n v="1"/>
    <m/>
    <m/>
    <n v="3691"/>
    <n v="4915"/>
    <n v="434"/>
    <n v="1907"/>
    <n v="223"/>
    <m/>
    <n v="1982"/>
    <n v="1469"/>
    <n v="88"/>
    <n v="15"/>
    <n v="432"/>
    <n v="15"/>
    <n v="561"/>
    <n v="1641"/>
    <n v="2534"/>
    <n v="184"/>
    <n v="199"/>
    <n v="301"/>
    <n v="333"/>
    <n v="799"/>
    <n v="206"/>
    <n v="190"/>
    <n v="52"/>
    <n v="5"/>
    <n v="159"/>
    <n v="4"/>
    <n v="1"/>
    <n v="11170"/>
    <n v="30"/>
    <n v="10469"/>
    <n v="666"/>
    <n v="4"/>
    <n v="1"/>
    <n v="10622"/>
    <n v="58"/>
    <n v="388"/>
    <n v="50"/>
    <n v="37"/>
    <n v="15"/>
    <n v="27"/>
  </r>
  <r>
    <n v="106331168"/>
    <x v="185"/>
    <x v="185"/>
    <s v="General Acute Care Hospital"/>
    <x v="31"/>
    <s v="39000 Bob Hope Dr"/>
    <s v="Rancho Mirage"/>
    <s v="92270"/>
    <x v="1"/>
    <m/>
    <s v="Emergency - Basic"/>
    <x v="0"/>
    <x v="0"/>
    <s v="300-499"/>
    <s v="District 28"/>
    <s v="District 42"/>
    <s v="Bermuda Dunes South/Indian Wells/La Quinta West/Palm Desert/Rancho Mirage Central and South"/>
    <s v="Urban"/>
    <n v="21321"/>
    <n v="19251"/>
    <n v="9"/>
    <n v="2053"/>
    <n v="2578"/>
    <n v="5252"/>
    <n v="5039"/>
    <n v="4287"/>
    <n v="5234"/>
    <n v="5361"/>
    <n v="5365"/>
    <n v="5042"/>
    <n v="370"/>
    <m/>
    <n v="143"/>
    <n v="387"/>
    <n v="1236"/>
    <n v="330"/>
    <n v="27"/>
    <n v="10323"/>
    <n v="190"/>
    <n v="27945"/>
    <m/>
    <n v="15301"/>
    <n v="24846"/>
    <n v="434"/>
    <m/>
    <n v="710"/>
    <m/>
    <n v="9"/>
    <n v="86"/>
    <n v="36"/>
    <n v="13"/>
    <m/>
    <n v="19"/>
    <n v="480"/>
    <n v="37"/>
    <n v="2"/>
    <n v="39009"/>
    <n v="176"/>
    <n v="4"/>
    <m/>
    <m/>
    <m/>
    <n v="14083"/>
    <n v="16568"/>
    <n v="939"/>
    <n v="6855"/>
    <n v="2136"/>
    <m/>
    <n v="30"/>
    <n v="3261"/>
    <n v="8"/>
    <n v="2935"/>
    <n v="213"/>
    <n v="492"/>
    <n v="675"/>
    <n v="351"/>
    <n v="688"/>
    <n v="2896"/>
    <n v="1518"/>
    <n v="7467"/>
    <n v="1761"/>
    <n v="3128"/>
    <n v="103"/>
    <n v="1640"/>
    <n v="552"/>
    <n v="3109"/>
    <n v="1172"/>
    <n v="8581"/>
    <n v="1"/>
    <n v="40581"/>
    <n v="111"/>
    <n v="36578"/>
    <n v="3823"/>
    <n v="61"/>
    <n v="8"/>
    <m/>
    <n v="37993"/>
    <n v="220"/>
    <n v="600"/>
    <n v="1758"/>
    <n v="10"/>
    <n v="6586"/>
    <n v="7771"/>
    <n v="3"/>
    <n v="82"/>
    <n v="431"/>
    <n v="690"/>
    <n v="910"/>
    <n v="1776"/>
    <n v="2590"/>
    <n v="3539"/>
    <n v="4315"/>
    <n v="1"/>
    <n v="25"/>
    <n v="1"/>
    <n v="90"/>
    <n v="130"/>
    <n v="362"/>
    <n v="81"/>
    <n v="11"/>
    <n v="2555"/>
    <n v="48"/>
    <n v="11083"/>
    <m/>
    <n v="3381"/>
    <n v="10850"/>
    <n v="126"/>
    <n v="3"/>
    <n v="277"/>
    <m/>
    <n v="485"/>
    <n v="2622"/>
    <n v="695"/>
    <m/>
    <m/>
    <n v="23"/>
    <n v="597"/>
    <n v="1"/>
    <n v="8150"/>
    <n v="1510"/>
    <m/>
    <m/>
    <m/>
    <m/>
    <m/>
    <n v="2451"/>
    <n v="8633"/>
    <n v="218"/>
    <n v="2841"/>
    <n v="217"/>
    <m/>
    <n v="3017"/>
    <n v="2301"/>
    <n v="200"/>
    <n v="24"/>
    <n v="778"/>
    <n v="14"/>
    <n v="863"/>
    <n v="2513"/>
    <n v="1544"/>
    <n v="201"/>
    <n v="329"/>
    <n v="502"/>
    <n v="390"/>
    <n v="1066"/>
    <n v="322"/>
    <n v="251"/>
    <m/>
    <n v="5"/>
    <n v="26"/>
    <n v="10"/>
    <n v="4"/>
    <n v="14360"/>
    <n v="69"/>
    <n v="12827"/>
    <n v="1457"/>
    <n v="7"/>
    <m/>
    <n v="13527"/>
    <n v="233"/>
    <n v="522"/>
    <n v="2"/>
    <n v="76"/>
    <m/>
    <n v="53"/>
  </r>
  <r>
    <n v="106331194"/>
    <x v="186"/>
    <x v="186"/>
    <s v="General Acute Care Hospital"/>
    <x v="31"/>
    <s v="1117 E Devonshire Ave"/>
    <s v="Hemet"/>
    <s v="92543"/>
    <x v="3"/>
    <m/>
    <s v="Emergency - Basic"/>
    <x v="0"/>
    <x v="0"/>
    <s v="300-499"/>
    <s v="District 23"/>
    <s v="District 42"/>
    <s v="East Hemet/Hemet/Valle Vista"/>
    <s v="Urban"/>
    <n v="19032"/>
    <n v="16047"/>
    <n v="11"/>
    <n v="2458"/>
    <n v="2826"/>
    <n v="5633"/>
    <n v="5634"/>
    <n v="4238"/>
    <n v="4571"/>
    <n v="4163"/>
    <n v="2791"/>
    <n v="2302"/>
    <n v="474"/>
    <m/>
    <n v="274"/>
    <n v="523"/>
    <n v="5816"/>
    <n v="13"/>
    <n v="178"/>
    <n v="1507"/>
    <n v="50"/>
    <n v="26729"/>
    <m/>
    <n v="13007"/>
    <n v="21928"/>
    <n v="151"/>
    <n v="4"/>
    <n v="1032"/>
    <n v="1541"/>
    <m/>
    <n v="128"/>
    <m/>
    <n v="1"/>
    <m/>
    <n v="35"/>
    <n v="150"/>
    <m/>
    <n v="9"/>
    <n v="32101"/>
    <n v="88"/>
    <m/>
    <m/>
    <n v="5"/>
    <m/>
    <n v="19787"/>
    <n v="8236"/>
    <n v="28"/>
    <n v="4464"/>
    <n v="2575"/>
    <m/>
    <n v="27"/>
    <n v="2529"/>
    <n v="3"/>
    <n v="2460"/>
    <n v="127"/>
    <n v="579"/>
    <n v="641"/>
    <n v="279"/>
    <n v="1032"/>
    <n v="2209"/>
    <n v="1179"/>
    <n v="8086"/>
    <n v="2266"/>
    <n v="1930"/>
    <n v="59"/>
    <n v="1595"/>
    <n v="770"/>
    <n v="3183"/>
    <n v="1306"/>
    <n v="4824"/>
    <n v="6"/>
    <n v="35090"/>
    <m/>
    <n v="32989"/>
    <n v="2101"/>
    <m/>
    <m/>
    <n v="163"/>
    <n v="33760"/>
    <m/>
    <n v="869"/>
    <n v="295"/>
    <n v="3"/>
    <n v="3509"/>
    <n v="3257"/>
    <m/>
    <n v="28"/>
    <n v="249"/>
    <n v="432"/>
    <n v="536"/>
    <n v="1120"/>
    <n v="1711"/>
    <n v="1416"/>
    <n v="1272"/>
    <n v="2"/>
    <m/>
    <m/>
    <n v="44"/>
    <n v="118"/>
    <n v="728"/>
    <n v="5"/>
    <n v="20"/>
    <n v="202"/>
    <n v="2"/>
    <n v="5647"/>
    <m/>
    <n v="1753"/>
    <n v="4982"/>
    <n v="31"/>
    <m/>
    <n v="425"/>
    <n v="403"/>
    <n v="371"/>
    <n v="821"/>
    <n v="251"/>
    <n v="1"/>
    <n v="2"/>
    <n v="3"/>
    <n v="14"/>
    <n v="79"/>
    <n v="3020"/>
    <n v="1376"/>
    <m/>
    <m/>
    <m/>
    <m/>
    <m/>
    <n v="2144"/>
    <n v="4109"/>
    <m/>
    <n v="433"/>
    <n v="80"/>
    <m/>
    <n v="986"/>
    <n v="877"/>
    <n v="79"/>
    <n v="6"/>
    <n v="403"/>
    <n v="4"/>
    <n v="519"/>
    <n v="1741"/>
    <n v="610"/>
    <n v="173"/>
    <n v="64"/>
    <n v="146"/>
    <n v="176"/>
    <n v="713"/>
    <n v="102"/>
    <n v="104"/>
    <n v="2"/>
    <n v="4"/>
    <n v="57"/>
    <m/>
    <m/>
    <n v="6766"/>
    <m/>
    <n v="6316"/>
    <n v="450"/>
    <m/>
    <m/>
    <n v="6498"/>
    <n v="198"/>
    <n v="54"/>
    <m/>
    <m/>
    <n v="16"/>
    <n v="29"/>
  </r>
  <r>
    <n v="106331216"/>
    <x v="187"/>
    <x v="187"/>
    <s v="General Acute Care Hospital"/>
    <x v="31"/>
    <s v="47111 Monroe St"/>
    <s v="Indio"/>
    <s v="92201"/>
    <x v="4"/>
    <m/>
    <s v="Emergency - Basic"/>
    <x v="0"/>
    <x v="0"/>
    <s v="100-149"/>
    <s v="District 28"/>
    <s v="District 56"/>
    <s v="Arabia/Coachella/Desert Beach/Flowing Wells/Indio South/La Quinta East/Mecca/Oasis/Thermal"/>
    <s v="Urban"/>
    <n v="21624"/>
    <n v="18811"/>
    <m/>
    <n v="4639"/>
    <n v="4277"/>
    <n v="8024"/>
    <n v="6680"/>
    <n v="4793"/>
    <n v="4169"/>
    <n v="3091"/>
    <n v="2158"/>
    <n v="1471"/>
    <n v="1133"/>
    <m/>
    <n v="16"/>
    <n v="233"/>
    <n v="1294"/>
    <n v="67"/>
    <n v="76"/>
    <n v="88"/>
    <n v="101"/>
    <n v="38560"/>
    <m/>
    <n v="30956"/>
    <n v="9392"/>
    <n v="87"/>
    <m/>
    <n v="521"/>
    <n v="599"/>
    <n v="2"/>
    <n v="85"/>
    <n v="12"/>
    <n v="50"/>
    <m/>
    <m/>
    <n v="615"/>
    <n v="1"/>
    <m/>
    <n v="38418"/>
    <n v="128"/>
    <n v="1"/>
    <m/>
    <n v="3"/>
    <m/>
    <n v="25379"/>
    <n v="5600"/>
    <n v="652"/>
    <n v="5716"/>
    <n v="3086"/>
    <n v="2"/>
    <n v="82"/>
    <n v="2567"/>
    <n v="12"/>
    <n v="2815"/>
    <n v="116"/>
    <n v="558"/>
    <n v="618"/>
    <n v="315"/>
    <n v="1343"/>
    <n v="2214"/>
    <n v="2183"/>
    <n v="8252"/>
    <n v="2505"/>
    <n v="1856"/>
    <n v="71"/>
    <n v="1498"/>
    <n v="3087"/>
    <n v="3621"/>
    <n v="1270"/>
    <n v="5443"/>
    <n v="9"/>
    <n v="40435"/>
    <n v="65"/>
    <n v="33133"/>
    <n v="7230"/>
    <m/>
    <n v="7"/>
    <n v="7"/>
    <n v="38673"/>
    <n v="19"/>
    <n v="349"/>
    <n v="679"/>
    <n v="708"/>
    <n v="1998"/>
    <n v="2172"/>
    <m/>
    <n v="79"/>
    <n v="293"/>
    <n v="410"/>
    <n v="425"/>
    <n v="710"/>
    <n v="781"/>
    <n v="744"/>
    <n v="630"/>
    <n v="60"/>
    <n v="38"/>
    <m/>
    <n v="2"/>
    <n v="26"/>
    <n v="126"/>
    <n v="19"/>
    <n v="7"/>
    <n v="8"/>
    <n v="13"/>
    <n v="3969"/>
    <m/>
    <n v="2694"/>
    <n v="1461"/>
    <n v="13"/>
    <n v="2"/>
    <n v="143"/>
    <n v="169"/>
    <n v="294"/>
    <n v="485"/>
    <n v="64"/>
    <n v="2"/>
    <n v="17"/>
    <n v="15"/>
    <n v="7"/>
    <n v="12"/>
    <n v="2525"/>
    <n v="437"/>
    <m/>
    <m/>
    <m/>
    <m/>
    <m/>
    <n v="1457"/>
    <n v="1329"/>
    <n v="65"/>
    <n v="1238"/>
    <n v="81"/>
    <m/>
    <n v="688"/>
    <n v="625"/>
    <n v="30"/>
    <n v="5"/>
    <n v="236"/>
    <n v="1"/>
    <n v="243"/>
    <n v="1149"/>
    <n v="357"/>
    <n v="44"/>
    <n v="38"/>
    <n v="30"/>
    <n v="85"/>
    <n v="325"/>
    <n v="61"/>
    <n v="55"/>
    <n v="43"/>
    <n v="7"/>
    <n v="146"/>
    <n v="1"/>
    <n v="1"/>
    <n v="4170"/>
    <n v="5"/>
    <n v="3193"/>
    <n v="971"/>
    <m/>
    <n v="1"/>
    <n v="3924"/>
    <n v="127"/>
    <n v="91"/>
    <n v="3"/>
    <n v="10"/>
    <n v="15"/>
    <n v="12"/>
  </r>
  <r>
    <n v="106331288"/>
    <x v="188"/>
    <x v="188"/>
    <s v="General Acute Care Hospital"/>
    <x v="31"/>
    <s v="250 N 1st St"/>
    <s v="Blythe"/>
    <s v="92225"/>
    <x v="2"/>
    <m/>
    <s v="Emergency - Standby"/>
    <x v="1"/>
    <x v="0"/>
    <s v="50-99"/>
    <s v="District 28"/>
    <s v="District 56"/>
    <s v="Blythe"/>
    <s v="Rural"/>
    <n v="3381"/>
    <n v="4313"/>
    <m/>
    <n v="437"/>
    <n v="447"/>
    <n v="1140"/>
    <n v="1185"/>
    <n v="1257"/>
    <n v="1170"/>
    <n v="1016"/>
    <n v="613"/>
    <n v="349"/>
    <n v="80"/>
    <m/>
    <n v="38"/>
    <n v="52"/>
    <n v="998"/>
    <n v="51"/>
    <n v="8"/>
    <n v="3202"/>
    <n v="2"/>
    <n v="3343"/>
    <m/>
    <n v="3198"/>
    <n v="4495"/>
    <n v="1"/>
    <m/>
    <n v="584"/>
    <n v="489"/>
    <n v="13"/>
    <n v="29"/>
    <m/>
    <n v="1"/>
    <n v="6"/>
    <n v="523"/>
    <n v="52"/>
    <n v="1"/>
    <m/>
    <n v="5965"/>
    <n v="31"/>
    <m/>
    <m/>
    <m/>
    <m/>
    <n v="2877"/>
    <n v="1684"/>
    <n v="1066"/>
    <n v="1391"/>
    <n v="676"/>
    <m/>
    <n v="5"/>
    <n v="832"/>
    <n v="2"/>
    <n v="565"/>
    <n v="20"/>
    <n v="113"/>
    <n v="186"/>
    <n v="40"/>
    <n v="131"/>
    <n v="462"/>
    <n v="317"/>
    <n v="1835"/>
    <n v="431"/>
    <n v="403"/>
    <n v="15"/>
    <n v="271"/>
    <n v="116"/>
    <n v="895"/>
    <n v="272"/>
    <n v="782"/>
    <n v="1"/>
    <n v="7694"/>
    <n v="1"/>
    <n v="7163"/>
    <n v="530"/>
    <m/>
    <m/>
    <n v="2"/>
    <n v="6536"/>
    <n v="11"/>
    <n v="159"/>
    <n v="986"/>
    <m/>
    <n v="128"/>
    <n v="172"/>
    <m/>
    <n v="7"/>
    <n v="29"/>
    <n v="36"/>
    <n v="45"/>
    <n v="54"/>
    <n v="58"/>
    <n v="40"/>
    <n v="30"/>
    <n v="1"/>
    <m/>
    <m/>
    <n v="2"/>
    <n v="1"/>
    <n v="28"/>
    <n v="1"/>
    <m/>
    <n v="129"/>
    <m/>
    <n v="139"/>
    <m/>
    <n v="127"/>
    <n v="173"/>
    <m/>
    <m/>
    <n v="25"/>
    <n v="12"/>
    <n v="3"/>
    <n v="1"/>
    <m/>
    <n v="1"/>
    <n v="40"/>
    <n v="1"/>
    <m/>
    <m/>
    <n v="201"/>
    <n v="16"/>
    <m/>
    <m/>
    <m/>
    <m/>
    <m/>
    <n v="99"/>
    <n v="114"/>
    <n v="2"/>
    <n v="82"/>
    <n v="3"/>
    <m/>
    <n v="20"/>
    <n v="88"/>
    <n v="4"/>
    <m/>
    <n v="23"/>
    <m/>
    <n v="26"/>
    <n v="12"/>
    <n v="14"/>
    <n v="8"/>
    <n v="2"/>
    <n v="2"/>
    <n v="1"/>
    <n v="36"/>
    <n v="45"/>
    <n v="5"/>
    <n v="1"/>
    <m/>
    <n v="13"/>
    <m/>
    <m/>
    <n v="300"/>
    <m/>
    <n v="270"/>
    <n v="30"/>
    <m/>
    <m/>
    <n v="254"/>
    <n v="2"/>
    <n v="43"/>
    <m/>
    <n v="1"/>
    <m/>
    <n v="7"/>
  </r>
  <r>
    <n v="106331293"/>
    <x v="189"/>
    <x v="189"/>
    <s v="General Acute Care Hospital"/>
    <x v="31"/>
    <s v="3865 Jackson St"/>
    <s v="Riverside"/>
    <s v="92503"/>
    <x v="3"/>
    <m/>
    <s v="Emergency - Basic"/>
    <x v="0"/>
    <x v="0"/>
    <s v="150-199"/>
    <s v="District 31"/>
    <s v="District 60"/>
    <s v="Casablanca/Riverside Central"/>
    <s v="Urban"/>
    <n v="20732"/>
    <n v="17237"/>
    <n v="6"/>
    <n v="3341"/>
    <n v="3991"/>
    <n v="7533"/>
    <n v="6265"/>
    <n v="5200"/>
    <n v="4875"/>
    <n v="3309"/>
    <n v="1667"/>
    <n v="1072"/>
    <n v="722"/>
    <m/>
    <n v="200"/>
    <n v="782"/>
    <n v="2671"/>
    <n v="128"/>
    <n v="109"/>
    <n v="18"/>
    <n v="11900"/>
    <n v="22167"/>
    <m/>
    <n v="18563"/>
    <n v="19320"/>
    <n v="92"/>
    <m/>
    <n v="518"/>
    <n v="1657"/>
    <m/>
    <n v="60"/>
    <n v="224"/>
    <n v="19"/>
    <m/>
    <n v="12"/>
    <n v="5"/>
    <m/>
    <m/>
    <n v="35374"/>
    <n v="103"/>
    <m/>
    <m/>
    <n v="3"/>
    <m/>
    <n v="15372"/>
    <n v="9092"/>
    <n v="687"/>
    <n v="8974"/>
    <n v="3850"/>
    <m/>
    <n v="49"/>
    <n v="1916"/>
    <n v="4"/>
    <n v="2229"/>
    <n v="123"/>
    <n v="845"/>
    <n v="508"/>
    <n v="340"/>
    <n v="4811"/>
    <n v="2096"/>
    <n v="3611"/>
    <n v="5290"/>
    <n v="1428"/>
    <n v="2547"/>
    <n v="62"/>
    <n v="1531"/>
    <n v="912"/>
    <n v="3641"/>
    <n v="1411"/>
    <n v="4589"/>
    <n v="32"/>
    <n v="37975"/>
    <n v="172"/>
    <n v="31108"/>
    <n v="6548"/>
    <n v="89"/>
    <n v="58"/>
    <n v="27"/>
    <n v="36667"/>
    <m/>
    <n v="1049"/>
    <n v="184"/>
    <n v="48"/>
    <n v="2196"/>
    <n v="2175"/>
    <m/>
    <n v="35"/>
    <n v="223"/>
    <n v="316"/>
    <n v="412"/>
    <n v="790"/>
    <n v="976"/>
    <n v="871"/>
    <n v="739"/>
    <n v="9"/>
    <m/>
    <m/>
    <n v="10"/>
    <n v="154"/>
    <n v="369"/>
    <n v="7"/>
    <n v="19"/>
    <n v="1161"/>
    <m/>
    <n v="2648"/>
    <n v="3"/>
    <n v="1663"/>
    <n v="2703"/>
    <m/>
    <n v="5"/>
    <n v="192"/>
    <n v="269"/>
    <n v="333"/>
    <n v="663"/>
    <n v="155"/>
    <m/>
    <n v="10"/>
    <n v="26"/>
    <m/>
    <n v="8"/>
    <n v="1602"/>
    <n v="1111"/>
    <m/>
    <m/>
    <n v="2"/>
    <m/>
    <m/>
    <n v="1424"/>
    <n v="2133"/>
    <n v="15"/>
    <n v="690"/>
    <n v="109"/>
    <m/>
    <n v="493"/>
    <n v="698"/>
    <n v="96"/>
    <n v="1"/>
    <n v="316"/>
    <n v="1"/>
    <n v="313"/>
    <n v="1180"/>
    <n v="208"/>
    <n v="68"/>
    <n v="48"/>
    <n v="72"/>
    <n v="114"/>
    <n v="442"/>
    <n v="119"/>
    <n v="121"/>
    <n v="9"/>
    <n v="2"/>
    <n v="69"/>
    <n v="1"/>
    <m/>
    <n v="4371"/>
    <n v="43"/>
    <n v="3608"/>
    <n v="710"/>
    <n v="7"/>
    <n v="3"/>
    <n v="4191"/>
    <n v="145"/>
    <n v="27"/>
    <n v="3"/>
    <m/>
    <n v="5"/>
    <n v="41"/>
  </r>
  <r>
    <n v="106331312"/>
    <x v="190"/>
    <x v="190"/>
    <s v="General Acute Care Hospital"/>
    <x v="31"/>
    <s v="4445 Magnolia Ave"/>
    <s v="Riverside"/>
    <s v="92501"/>
    <x v="5"/>
    <s v="Level II"/>
    <s v="Emergency - Basic"/>
    <x v="0"/>
    <x v="0"/>
    <s v="300-499"/>
    <s v="District 31"/>
    <s v="District 61"/>
    <s v="Eastside/Fairmont Park/Riverside Downtown/Rubidoux/University"/>
    <s v="Urban"/>
    <n v="37370"/>
    <n v="29779"/>
    <m/>
    <n v="5093"/>
    <n v="5560"/>
    <n v="14962"/>
    <n v="11611"/>
    <n v="8491"/>
    <n v="8313"/>
    <n v="5924"/>
    <n v="3474"/>
    <n v="2463"/>
    <n v="1258"/>
    <m/>
    <n v="46"/>
    <n v="1015"/>
    <n v="7080"/>
    <n v="5423"/>
    <n v="77"/>
    <n v="29713"/>
    <n v="23"/>
    <n v="23772"/>
    <m/>
    <n v="36108"/>
    <n v="30883"/>
    <n v="158"/>
    <m/>
    <n v="542"/>
    <n v="2428"/>
    <n v="32"/>
    <n v="133"/>
    <n v="314"/>
    <n v="23"/>
    <n v="56"/>
    <n v="863"/>
    <n v="235"/>
    <n v="5"/>
    <n v="1"/>
    <n v="62159"/>
    <n v="354"/>
    <n v="2"/>
    <m/>
    <m/>
    <n v="2"/>
    <n v="35896"/>
    <n v="10240"/>
    <n v="2464"/>
    <n v="10507"/>
    <n v="8042"/>
    <m/>
    <n v="136"/>
    <n v="4858"/>
    <n v="11"/>
    <n v="3760"/>
    <n v="387"/>
    <n v="974"/>
    <n v="1010"/>
    <n v="616"/>
    <n v="2027"/>
    <n v="4044"/>
    <n v="2373"/>
    <n v="12748"/>
    <n v="2456"/>
    <n v="4297"/>
    <n v="201"/>
    <n v="2927"/>
    <n v="4851"/>
    <n v="5282"/>
    <n v="2150"/>
    <n v="12010"/>
    <n v="31"/>
    <n v="67149"/>
    <n v="277"/>
    <n v="60534"/>
    <n v="6291"/>
    <n v="39"/>
    <n v="8"/>
    <n v="80"/>
    <n v="64191"/>
    <n v="15"/>
    <n v="1759"/>
    <n v="552"/>
    <n v="552"/>
    <n v="9996"/>
    <n v="8218"/>
    <m/>
    <n v="304"/>
    <n v="2638"/>
    <n v="2291"/>
    <n v="1735"/>
    <n v="2882"/>
    <n v="3257"/>
    <n v="2797"/>
    <n v="2260"/>
    <n v="35"/>
    <n v="15"/>
    <m/>
    <n v="24"/>
    <n v="491"/>
    <n v="1697"/>
    <n v="1243"/>
    <n v="25"/>
    <n v="6958"/>
    <n v="9"/>
    <n v="7767"/>
    <m/>
    <n v="8134"/>
    <n v="10024"/>
    <n v="56"/>
    <m/>
    <n v="388"/>
    <n v="784"/>
    <n v="633"/>
    <n v="2946"/>
    <n v="603"/>
    <n v="1"/>
    <n v="29"/>
    <n v="48"/>
    <n v="162"/>
    <n v="70"/>
    <n v="10115"/>
    <n v="2430"/>
    <n v="3"/>
    <m/>
    <m/>
    <n v="1"/>
    <n v="1"/>
    <n v="6961"/>
    <n v="7185"/>
    <n v="468"/>
    <n v="2998"/>
    <n v="602"/>
    <m/>
    <n v="3263"/>
    <n v="2066"/>
    <n v="245"/>
    <n v="20"/>
    <n v="751"/>
    <n v="12"/>
    <n v="753"/>
    <n v="3156"/>
    <n v="2333"/>
    <n v="296"/>
    <n v="268"/>
    <n v="449"/>
    <n v="628"/>
    <n v="789"/>
    <n v="215"/>
    <n v="257"/>
    <n v="26"/>
    <n v="20"/>
    <n v="2659"/>
    <n v="8"/>
    <m/>
    <n v="18214"/>
    <n v="174"/>
    <n v="15845"/>
    <n v="2172"/>
    <n v="16"/>
    <n v="7"/>
    <n v="17222"/>
    <n v="739"/>
    <n v="202"/>
    <n v="46"/>
    <n v="5"/>
    <m/>
    <n v="64"/>
  </r>
  <r>
    <n v="106331326"/>
    <x v="191"/>
    <x v="191"/>
    <s v="General Acute Care Hospital"/>
    <x v="31"/>
    <s v="600 N Highland Springs Ave"/>
    <s v="Banning"/>
    <s v="92220"/>
    <x v="2"/>
    <m/>
    <s v="Emergency - Basic"/>
    <x v="1"/>
    <x v="0"/>
    <s v="50-99"/>
    <s v="District 23"/>
    <s v="District 42"/>
    <s v="Banning/Beaumont/Cabizon/Calimesa/Cherry Valley"/>
    <s v="Urban"/>
    <n v="17462"/>
    <n v="13814"/>
    <n v="3"/>
    <n v="2548"/>
    <n v="2720"/>
    <n v="4863"/>
    <n v="4621"/>
    <n v="3881"/>
    <n v="3711"/>
    <n v="3364"/>
    <n v="2682"/>
    <n v="2460"/>
    <n v="429"/>
    <m/>
    <n v="662"/>
    <n v="645"/>
    <n v="3040"/>
    <n v="224"/>
    <n v="85"/>
    <n v="1093"/>
    <m/>
    <n v="25530"/>
    <m/>
    <n v="11868"/>
    <n v="19411"/>
    <m/>
    <m/>
    <n v="1183"/>
    <n v="1113"/>
    <n v="3"/>
    <n v="52"/>
    <n v="181"/>
    <n v="38"/>
    <n v="5"/>
    <n v="110"/>
    <n v="192"/>
    <n v="12"/>
    <n v="5"/>
    <n v="28140"/>
    <n v="241"/>
    <n v="1"/>
    <m/>
    <n v="3"/>
    <m/>
    <n v="15407"/>
    <n v="8889"/>
    <n v="380"/>
    <n v="4032"/>
    <n v="2571"/>
    <m/>
    <n v="17"/>
    <n v="2335"/>
    <n v="8"/>
    <n v="1999"/>
    <n v="99"/>
    <n v="561"/>
    <n v="496"/>
    <n v="259"/>
    <n v="1073"/>
    <n v="2074"/>
    <n v="1656"/>
    <n v="6050"/>
    <n v="1450"/>
    <n v="1951"/>
    <n v="59"/>
    <n v="1188"/>
    <n v="723"/>
    <n v="3092"/>
    <n v="1268"/>
    <n v="4917"/>
    <n v="4"/>
    <n v="31279"/>
    <n v="32"/>
    <n v="30642"/>
    <n v="601"/>
    <n v="4"/>
    <m/>
    <n v="1"/>
    <n v="30365"/>
    <n v="2"/>
    <n v="555"/>
    <n v="291"/>
    <n v="65"/>
    <n v="1258"/>
    <n v="1175"/>
    <m/>
    <n v="15"/>
    <n v="151"/>
    <n v="192"/>
    <n v="200"/>
    <n v="338"/>
    <n v="526"/>
    <n v="508"/>
    <n v="495"/>
    <n v="8"/>
    <m/>
    <m/>
    <n v="52"/>
    <n v="42"/>
    <n v="150"/>
    <n v="19"/>
    <n v="31"/>
    <n v="88"/>
    <m/>
    <n v="2049"/>
    <n v="2"/>
    <n v="706"/>
    <n v="1726"/>
    <m/>
    <n v="1"/>
    <n v="151"/>
    <n v="142"/>
    <n v="121"/>
    <n v="411"/>
    <n v="79"/>
    <m/>
    <n v="1"/>
    <n v="7"/>
    <n v="5"/>
    <n v="6"/>
    <n v="1185"/>
    <n v="322"/>
    <n v="1"/>
    <m/>
    <m/>
    <m/>
    <n v="2"/>
    <n v="607"/>
    <n v="1210"/>
    <n v="46"/>
    <n v="517"/>
    <n v="45"/>
    <n v="8"/>
    <n v="287"/>
    <n v="404"/>
    <n v="21"/>
    <n v="1"/>
    <n v="175"/>
    <m/>
    <n v="204"/>
    <n v="463"/>
    <n v="133"/>
    <n v="42"/>
    <n v="24"/>
    <n v="14"/>
    <n v="53"/>
    <n v="355"/>
    <n v="65"/>
    <n v="90"/>
    <n v="8"/>
    <n v="3"/>
    <n v="90"/>
    <m/>
    <n v="1"/>
    <n v="2433"/>
    <n v="5"/>
    <n v="2357"/>
    <n v="71"/>
    <m/>
    <m/>
    <n v="2366"/>
    <n v="47"/>
    <n v="20"/>
    <m/>
    <m/>
    <m/>
    <n v="28"/>
  </r>
  <r>
    <n v="106334018"/>
    <x v="192"/>
    <x v="192"/>
    <s v="General Acute Care Hospital"/>
    <x v="31"/>
    <s v="28400 Mccall Blvd"/>
    <s v="Sun City"/>
    <s v="92585"/>
    <x v="3"/>
    <m/>
    <s v="Emergency - Basic"/>
    <x v="0"/>
    <x v="0"/>
    <s v="50-99"/>
    <s v="District 23"/>
    <s v="District 67"/>
    <s v="Canyon Lake/Perris/Quail Valley/Romoland/Sun City/Winchester"/>
    <s v="Urban"/>
    <n v="6795"/>
    <n v="6223"/>
    <n v="4"/>
    <n v="761"/>
    <n v="1106"/>
    <n v="2238"/>
    <n v="2117"/>
    <n v="1619"/>
    <n v="1684"/>
    <n v="1534"/>
    <n v="963"/>
    <n v="886"/>
    <n v="114"/>
    <m/>
    <n v="48"/>
    <n v="164"/>
    <n v="1503"/>
    <n v="2"/>
    <n v="35"/>
    <n v="624"/>
    <n v="9"/>
    <n v="10637"/>
    <m/>
    <n v="5514"/>
    <n v="7480"/>
    <n v="26"/>
    <n v="2"/>
    <n v="504"/>
    <n v="418"/>
    <n v="11"/>
    <n v="34"/>
    <n v="1"/>
    <m/>
    <n v="1"/>
    <n v="48"/>
    <n v="74"/>
    <m/>
    <n v="2"/>
    <n v="11908"/>
    <n v="17"/>
    <m/>
    <m/>
    <n v="4"/>
    <m/>
    <n v="6773"/>
    <n v="2791"/>
    <n v="23"/>
    <n v="2388"/>
    <n v="1047"/>
    <m/>
    <n v="7"/>
    <n v="785"/>
    <n v="2"/>
    <n v="975"/>
    <n v="58"/>
    <n v="221"/>
    <n v="307"/>
    <n v="102"/>
    <n v="325"/>
    <n v="882"/>
    <n v="510"/>
    <n v="3012"/>
    <n v="812"/>
    <n v="748"/>
    <n v="17"/>
    <n v="532"/>
    <n v="276"/>
    <n v="1202"/>
    <n v="532"/>
    <n v="1715"/>
    <n v="2"/>
    <n v="13022"/>
    <m/>
    <n v="12524"/>
    <n v="498"/>
    <m/>
    <m/>
    <n v="46"/>
    <n v="12675"/>
    <m/>
    <n v="166"/>
    <n v="134"/>
    <n v="1"/>
    <n v="1075"/>
    <n v="1197"/>
    <m/>
    <n v="15"/>
    <n v="167"/>
    <n v="218"/>
    <n v="237"/>
    <n v="374"/>
    <n v="445"/>
    <n v="379"/>
    <n v="437"/>
    <m/>
    <m/>
    <m/>
    <n v="5"/>
    <n v="31"/>
    <n v="160"/>
    <m/>
    <n v="16"/>
    <n v="101"/>
    <n v="10"/>
    <n v="1949"/>
    <m/>
    <n v="703"/>
    <n v="1553"/>
    <n v="16"/>
    <m/>
    <n v="175"/>
    <n v="182"/>
    <n v="83"/>
    <n v="159"/>
    <n v="73"/>
    <m/>
    <m/>
    <n v="3"/>
    <n v="7"/>
    <n v="7"/>
    <n v="1305"/>
    <n v="277"/>
    <m/>
    <m/>
    <m/>
    <m/>
    <n v="1"/>
    <n v="900"/>
    <n v="1152"/>
    <n v="2"/>
    <n v="187"/>
    <n v="31"/>
    <m/>
    <n v="300"/>
    <n v="326"/>
    <n v="17"/>
    <m/>
    <n v="149"/>
    <n v="1"/>
    <n v="140"/>
    <n v="448"/>
    <n v="158"/>
    <n v="361"/>
    <n v="53"/>
    <n v="34"/>
    <n v="15"/>
    <n v="187"/>
    <n v="58"/>
    <n v="25"/>
    <m/>
    <m/>
    <m/>
    <m/>
    <m/>
    <n v="2272"/>
    <m/>
    <n v="2177"/>
    <n v="95"/>
    <m/>
    <m/>
    <n v="2229"/>
    <n v="20"/>
    <n v="19"/>
    <m/>
    <m/>
    <n v="4"/>
    <n v="12"/>
  </r>
  <r>
    <n v="106334025"/>
    <x v="193"/>
    <x v="193"/>
    <s v="General Acute Care Hospital"/>
    <x v="31"/>
    <s v="10800 Magnolia Ave"/>
    <s v="Riverside"/>
    <s v="92505"/>
    <x v="1"/>
    <m/>
    <s v="Emergency - Basic"/>
    <x v="0"/>
    <x v="0"/>
    <s v="200-299"/>
    <s v="District 31"/>
    <s v="District 60"/>
    <s v="Arlington/Corona East/Home Gardens/La Sierra/Riverside Southwest"/>
    <s v="Urban"/>
    <n v="22668"/>
    <n v="18312"/>
    <n v="2"/>
    <n v="2831"/>
    <n v="3164"/>
    <n v="6098"/>
    <n v="5230"/>
    <n v="5136"/>
    <n v="5575"/>
    <n v="4789"/>
    <n v="4281"/>
    <n v="3114"/>
    <n v="764"/>
    <m/>
    <n v="151"/>
    <n v="1626"/>
    <n v="4823"/>
    <n v="267"/>
    <n v="217"/>
    <n v="15993"/>
    <n v="2699"/>
    <n v="15206"/>
    <m/>
    <n v="16559"/>
    <n v="22549"/>
    <n v="1874"/>
    <m/>
    <n v="842"/>
    <n v="884"/>
    <n v="5"/>
    <n v="77"/>
    <n v="836"/>
    <n v="79"/>
    <n v="12"/>
    <n v="2"/>
    <n v="632"/>
    <n v="12"/>
    <n v="2"/>
    <n v="37425"/>
    <n v="149"/>
    <m/>
    <m/>
    <n v="25"/>
    <m/>
    <n v="8530"/>
    <n v="9886"/>
    <n v="127"/>
    <n v="20192"/>
    <n v="2247"/>
    <m/>
    <n v="64"/>
    <n v="4492"/>
    <n v="12"/>
    <n v="2507"/>
    <n v="211"/>
    <n v="583"/>
    <n v="900"/>
    <n v="436"/>
    <n v="659"/>
    <n v="2894"/>
    <n v="2046"/>
    <n v="6460"/>
    <n v="1783"/>
    <n v="2757"/>
    <n v="165"/>
    <n v="2066"/>
    <n v="981"/>
    <n v="2966"/>
    <n v="1182"/>
    <n v="7812"/>
    <n v="6"/>
    <n v="40982"/>
    <n v="454"/>
    <n v="37327"/>
    <n v="3111"/>
    <n v="54"/>
    <n v="36"/>
    <n v="4"/>
    <n v="40015"/>
    <m/>
    <n v="860"/>
    <n v="103"/>
    <m/>
    <n v="1811"/>
    <n v="1954"/>
    <m/>
    <n v="28"/>
    <n v="155"/>
    <n v="252"/>
    <n v="339"/>
    <n v="608"/>
    <n v="745"/>
    <n v="903"/>
    <n v="722"/>
    <n v="12"/>
    <n v="1"/>
    <m/>
    <n v="19"/>
    <n v="225"/>
    <n v="429"/>
    <n v="7"/>
    <n v="19"/>
    <n v="1247"/>
    <n v="37"/>
    <n v="1782"/>
    <m/>
    <n v="1287"/>
    <n v="2452"/>
    <n v="26"/>
    <m/>
    <n v="137"/>
    <n v="47"/>
    <n v="290"/>
    <n v="1069"/>
    <n v="146"/>
    <m/>
    <m/>
    <n v="6"/>
    <n v="5"/>
    <m/>
    <n v="1841"/>
    <n v="221"/>
    <m/>
    <m/>
    <n v="3"/>
    <m/>
    <m/>
    <n v="305"/>
    <n v="2076"/>
    <n v="11"/>
    <n v="1304"/>
    <n v="69"/>
    <m/>
    <n v="525"/>
    <n v="504"/>
    <n v="41"/>
    <n v="3"/>
    <n v="160"/>
    <n v="2"/>
    <n v="180"/>
    <n v="1392"/>
    <n v="276"/>
    <n v="51"/>
    <n v="51"/>
    <n v="99"/>
    <n v="87"/>
    <n v="257"/>
    <n v="42"/>
    <n v="43"/>
    <n v="11"/>
    <n v="3"/>
    <n v="37"/>
    <n v="1"/>
    <m/>
    <n v="3765"/>
    <n v="80"/>
    <n v="3327"/>
    <n v="350"/>
    <n v="1"/>
    <n v="7"/>
    <n v="3716"/>
    <n v="43"/>
    <n v="6"/>
    <m/>
    <m/>
    <m/>
    <n v="42"/>
  </r>
  <r>
    <n v="106334048"/>
    <x v="194"/>
    <x v="194"/>
    <s v="General Acute Care Hospital"/>
    <x v="31"/>
    <s v="27300 Iris Ave"/>
    <s v="Moreno Valley"/>
    <s v="92555"/>
    <x v="1"/>
    <m/>
    <s v="Emergency - Basic"/>
    <x v="0"/>
    <x v="0"/>
    <s v="50-99"/>
    <s v="District 31"/>
    <s v="District 61"/>
    <s v="Banning/Beaumont/Cabizon/Calimesa/Cherry Valley"/>
    <s v="Urban"/>
    <n v="22138"/>
    <n v="16057"/>
    <n v="1"/>
    <n v="3239"/>
    <n v="3270"/>
    <n v="6583"/>
    <n v="5726"/>
    <n v="4684"/>
    <n v="4634"/>
    <n v="4161"/>
    <n v="3089"/>
    <n v="2103"/>
    <n v="707"/>
    <m/>
    <n v="121"/>
    <n v="1074"/>
    <n v="8764"/>
    <n v="202"/>
    <n v="203"/>
    <n v="18116"/>
    <n v="682"/>
    <n v="9034"/>
    <m/>
    <n v="18262"/>
    <n v="19557"/>
    <n v="377"/>
    <m/>
    <n v="743"/>
    <n v="1114"/>
    <m/>
    <n v="20"/>
    <n v="509"/>
    <n v="52"/>
    <n v="2"/>
    <n v="2"/>
    <n v="166"/>
    <n v="4"/>
    <m/>
    <n v="35529"/>
    <n v="54"/>
    <m/>
    <m/>
    <n v="1"/>
    <m/>
    <n v="10662"/>
    <n v="7552"/>
    <n v="179"/>
    <n v="17853"/>
    <n v="1950"/>
    <m/>
    <n v="59"/>
    <n v="3587"/>
    <n v="9"/>
    <n v="2050"/>
    <n v="249"/>
    <n v="514"/>
    <n v="693"/>
    <n v="353"/>
    <n v="586"/>
    <n v="2541"/>
    <n v="2599"/>
    <n v="5706"/>
    <n v="780"/>
    <n v="2881"/>
    <n v="133"/>
    <n v="1750"/>
    <n v="1246"/>
    <n v="3527"/>
    <n v="1130"/>
    <n v="7799"/>
    <n v="4"/>
    <n v="38196"/>
    <n v="163"/>
    <n v="34682"/>
    <n v="3265"/>
    <n v="57"/>
    <n v="29"/>
    <n v="4"/>
    <n v="37980"/>
    <m/>
    <n v="107"/>
    <n v="105"/>
    <m/>
    <n v="1276"/>
    <n v="1134"/>
    <m/>
    <n v="23"/>
    <n v="184"/>
    <n v="223"/>
    <n v="210"/>
    <n v="341"/>
    <n v="521"/>
    <n v="522"/>
    <n v="386"/>
    <m/>
    <m/>
    <m/>
    <n v="9"/>
    <n v="100"/>
    <n v="503"/>
    <n v="11"/>
    <n v="20"/>
    <n v="889"/>
    <n v="18"/>
    <n v="860"/>
    <m/>
    <n v="907"/>
    <n v="1493"/>
    <n v="10"/>
    <m/>
    <n v="167"/>
    <n v="23"/>
    <n v="149"/>
    <n v="586"/>
    <n v="90"/>
    <m/>
    <m/>
    <n v="3"/>
    <n v="4"/>
    <m/>
    <n v="1299"/>
    <n v="88"/>
    <m/>
    <m/>
    <n v="1"/>
    <m/>
    <m/>
    <n v="193"/>
    <n v="1226"/>
    <n v="3"/>
    <n v="946"/>
    <n v="42"/>
    <m/>
    <n v="349"/>
    <n v="367"/>
    <n v="24"/>
    <n v="1"/>
    <n v="120"/>
    <n v="1"/>
    <n v="122"/>
    <n v="839"/>
    <n v="110"/>
    <n v="16"/>
    <n v="22"/>
    <n v="37"/>
    <n v="50"/>
    <n v="147"/>
    <n v="26"/>
    <n v="25"/>
    <m/>
    <n v="1"/>
    <n v="153"/>
    <m/>
    <m/>
    <n v="2410"/>
    <n v="26"/>
    <n v="2115"/>
    <n v="265"/>
    <n v="1"/>
    <n v="3"/>
    <n v="2399"/>
    <n v="7"/>
    <n v="4"/>
    <m/>
    <m/>
    <m/>
    <n v="28"/>
  </r>
  <r>
    <n v="106334068"/>
    <x v="195"/>
    <x v="195"/>
    <s v="General Acute Care Hospital"/>
    <x v="31"/>
    <s v="25500 Medical Center Dr"/>
    <s v="Murrieta"/>
    <s v="92562"/>
    <x v="4"/>
    <m/>
    <s v="Emergency - Basic"/>
    <x v="0"/>
    <x v="0"/>
    <s v="100-149"/>
    <s v="District 28"/>
    <s v="District 67"/>
    <s v="Lake Elsinore/Murrieta West/Sedco Hills/Wildomar"/>
    <s v="Urban"/>
    <n v="41568"/>
    <n v="32325"/>
    <m/>
    <n v="8379"/>
    <n v="7560"/>
    <n v="12372"/>
    <n v="12031"/>
    <n v="8653"/>
    <n v="8114"/>
    <n v="6410"/>
    <n v="4338"/>
    <n v="3929"/>
    <n v="2107"/>
    <m/>
    <n v="1557"/>
    <n v="1783"/>
    <n v="5407"/>
    <n v="383"/>
    <n v="330"/>
    <n v="24292"/>
    <n v="634"/>
    <n v="39507"/>
    <m/>
    <n v="24758"/>
    <n v="48208"/>
    <n v="927"/>
    <m/>
    <n v="848"/>
    <n v="1291"/>
    <n v="615"/>
    <n v="62"/>
    <n v="386"/>
    <n v="37"/>
    <n v="208"/>
    <n v="477"/>
    <n v="522"/>
    <n v="6"/>
    <m/>
    <n v="69263"/>
    <n v="171"/>
    <n v="7"/>
    <m/>
    <m/>
    <m/>
    <n v="30958"/>
    <n v="9831"/>
    <n v="4244"/>
    <n v="23914"/>
    <n v="4946"/>
    <m/>
    <n v="190"/>
    <n v="4908"/>
    <n v="22"/>
    <n v="4325"/>
    <n v="377"/>
    <n v="978"/>
    <n v="1189"/>
    <n v="557"/>
    <n v="1602"/>
    <n v="4802"/>
    <n v="2970"/>
    <n v="15955"/>
    <n v="2816"/>
    <n v="4455"/>
    <n v="159"/>
    <n v="3161"/>
    <n v="2993"/>
    <n v="7018"/>
    <n v="2533"/>
    <n v="12864"/>
    <n v="19"/>
    <n v="73893"/>
    <n v="567"/>
    <n v="68987"/>
    <n v="3999"/>
    <n v="333"/>
    <n v="7"/>
    <m/>
    <n v="72648"/>
    <n v="6"/>
    <n v="465"/>
    <n v="741"/>
    <n v="33"/>
    <n v="6933"/>
    <n v="5078"/>
    <m/>
    <n v="214"/>
    <n v="1680"/>
    <n v="1697"/>
    <n v="1018"/>
    <n v="1568"/>
    <n v="1967"/>
    <n v="1809"/>
    <n v="2054"/>
    <n v="4"/>
    <m/>
    <m/>
    <n v="215"/>
    <n v="382"/>
    <n v="709"/>
    <n v="51"/>
    <n v="70"/>
    <n v="3136"/>
    <n v="116"/>
    <n v="7332"/>
    <m/>
    <n v="3163"/>
    <n v="8663"/>
    <n v="185"/>
    <m/>
    <n v="542"/>
    <n v="408"/>
    <n v="368"/>
    <n v="2249"/>
    <n v="346"/>
    <n v="51"/>
    <n v="8"/>
    <n v="34"/>
    <n v="112"/>
    <n v="1"/>
    <n v="6892"/>
    <n v="992"/>
    <n v="8"/>
    <m/>
    <m/>
    <m/>
    <m/>
    <n v="3623"/>
    <n v="5113"/>
    <n v="408"/>
    <n v="2661"/>
    <n v="206"/>
    <m/>
    <n v="1522"/>
    <n v="1555"/>
    <n v="108"/>
    <n v="6"/>
    <n v="572"/>
    <n v="3"/>
    <n v="698"/>
    <n v="1550"/>
    <n v="1828"/>
    <n v="190"/>
    <n v="179"/>
    <n v="226"/>
    <n v="324"/>
    <n v="799"/>
    <n v="226"/>
    <n v="239"/>
    <n v="4"/>
    <n v="7"/>
    <n v="1971"/>
    <n v="2"/>
    <n v="2"/>
    <n v="12011"/>
    <n v="203"/>
    <n v="10895"/>
    <n v="902"/>
    <n v="10"/>
    <n v="1"/>
    <n v="11697"/>
    <n v="191"/>
    <n v="112"/>
    <n v="2"/>
    <n v="9"/>
    <m/>
    <n v="28"/>
  </r>
  <r>
    <n v="106334487"/>
    <x v="196"/>
    <x v="196"/>
    <s v="General Acute Care Hospital"/>
    <x v="31"/>
    <s v="26520 Cactus Ave"/>
    <s v="Moreno Valley"/>
    <s v="92555"/>
    <x v="0"/>
    <s v="Level II &amp; Level II - Ped"/>
    <s v="Emergency - Basic"/>
    <x v="0"/>
    <x v="1"/>
    <s v="300-499"/>
    <s v="District 31"/>
    <s v="District 61"/>
    <s v="Banning/Beaumont/Cabizon/Calimesa/Cherry Valley"/>
    <s v="Urban"/>
    <n v="29865"/>
    <n v="28614"/>
    <n v="4"/>
    <n v="4017"/>
    <n v="5177"/>
    <n v="11967"/>
    <n v="10509"/>
    <n v="8637"/>
    <n v="8267"/>
    <n v="5286"/>
    <n v="2215"/>
    <n v="1359"/>
    <n v="1049"/>
    <m/>
    <n v="164"/>
    <n v="1361"/>
    <n v="11205"/>
    <n v="528"/>
    <n v="309"/>
    <n v="8918"/>
    <n v="336"/>
    <n v="35441"/>
    <n v="221"/>
    <n v="34229"/>
    <n v="23762"/>
    <n v="238"/>
    <n v="254"/>
    <n v="1903"/>
    <n v="2558"/>
    <n v="9"/>
    <n v="84"/>
    <n v="6"/>
    <n v="13"/>
    <n v="10"/>
    <n v="1536"/>
    <n v="140"/>
    <n v="1"/>
    <n v="2"/>
    <n v="51925"/>
    <n v="94"/>
    <n v="3"/>
    <n v="199"/>
    <m/>
    <m/>
    <n v="35841"/>
    <n v="8096"/>
    <n v="3304"/>
    <n v="3546"/>
    <n v="7692"/>
    <n v="4"/>
    <n v="56"/>
    <n v="3644"/>
    <n v="16"/>
    <n v="3378"/>
    <n v="296"/>
    <n v="769"/>
    <n v="1228"/>
    <n v="796"/>
    <n v="2553"/>
    <n v="3704"/>
    <n v="2971"/>
    <n v="10888"/>
    <n v="3007"/>
    <n v="4694"/>
    <n v="179"/>
    <n v="2864"/>
    <n v="1846"/>
    <n v="4405"/>
    <n v="1899"/>
    <n v="9287"/>
    <n v="3"/>
    <n v="58483"/>
    <n v="511"/>
    <n v="46404"/>
    <n v="11318"/>
    <n v="249"/>
    <n v="1"/>
    <n v="2"/>
    <n v="56656"/>
    <n v="17"/>
    <n v="1277"/>
    <n v="328"/>
    <n v="203"/>
    <n v="6428"/>
    <n v="8887"/>
    <m/>
    <n v="830"/>
    <n v="1994"/>
    <n v="2259"/>
    <n v="2091"/>
    <n v="2553"/>
    <n v="2383"/>
    <n v="1521"/>
    <n v="1221"/>
    <n v="166"/>
    <n v="297"/>
    <m/>
    <m/>
    <n v="469"/>
    <n v="2755"/>
    <n v="184"/>
    <n v="135"/>
    <n v="2268"/>
    <n v="50"/>
    <n v="9448"/>
    <n v="6"/>
    <n v="7240"/>
    <n v="8033"/>
    <n v="36"/>
    <n v="6"/>
    <n v="492"/>
    <n v="573"/>
    <n v="472"/>
    <n v="623"/>
    <n v="224"/>
    <n v="9"/>
    <n v="1040"/>
    <n v="163"/>
    <n v="327"/>
    <n v="35"/>
    <n v="10172"/>
    <n v="1163"/>
    <n v="17"/>
    <m/>
    <m/>
    <n v="5"/>
    <m/>
    <n v="7977"/>
    <n v="4671"/>
    <n v="714"/>
    <n v="1033"/>
    <n v="920"/>
    <m/>
    <n v="1552"/>
    <n v="1673"/>
    <n v="124"/>
    <n v="23"/>
    <n v="836"/>
    <n v="42"/>
    <n v="680"/>
    <n v="2228"/>
    <n v="2405"/>
    <n v="3282"/>
    <n v="275"/>
    <n v="276"/>
    <n v="605"/>
    <n v="698"/>
    <n v="300"/>
    <n v="95"/>
    <n v="50"/>
    <n v="51"/>
    <n v="111"/>
    <n v="9"/>
    <m/>
    <n v="15315"/>
    <n v="177"/>
    <n v="12355"/>
    <n v="2760"/>
    <n v="23"/>
    <m/>
    <n v="13889"/>
    <n v="1359"/>
    <n v="64"/>
    <m/>
    <n v="3"/>
    <m/>
    <n v="45"/>
  </r>
  <r>
    <n v="106334564"/>
    <x v="197"/>
    <x v="197"/>
    <s v="General Acute Care Hospital"/>
    <x v="31"/>
    <s v="31700 Temecula Pkwy"/>
    <s v="Temecula"/>
    <s v="92592"/>
    <x v="4"/>
    <m/>
    <s v="Emergency - Basic"/>
    <x v="0"/>
    <x v="0"/>
    <s v="100-149"/>
    <s v="District 28"/>
    <s v="District 75"/>
    <s v="Temecula South"/>
    <s v="Urban"/>
    <n v="17106"/>
    <n v="14082"/>
    <m/>
    <n v="1596"/>
    <n v="2665"/>
    <n v="4923"/>
    <n v="4668"/>
    <n v="4180"/>
    <n v="4215"/>
    <n v="3681"/>
    <n v="2882"/>
    <n v="2187"/>
    <n v="191"/>
    <m/>
    <n v="418"/>
    <n v="1278"/>
    <n v="1908"/>
    <n v="133"/>
    <n v="305"/>
    <n v="5823"/>
    <n v="531"/>
    <n v="20792"/>
    <m/>
    <n v="7107"/>
    <n v="23447"/>
    <n v="634"/>
    <m/>
    <n v="322"/>
    <n v="581"/>
    <n v="104"/>
    <n v="42"/>
    <n v="141"/>
    <n v="22"/>
    <n v="79"/>
    <n v="79"/>
    <n v="240"/>
    <n v="2"/>
    <m/>
    <n v="29499"/>
    <n v="74"/>
    <n v="3"/>
    <m/>
    <m/>
    <m/>
    <n v="8918"/>
    <n v="7026"/>
    <n v="2505"/>
    <n v="10502"/>
    <n v="2237"/>
    <m/>
    <n v="8"/>
    <n v="2889"/>
    <n v="7"/>
    <n v="1570"/>
    <n v="149"/>
    <n v="340"/>
    <n v="591"/>
    <n v="221"/>
    <n v="1034"/>
    <n v="1962"/>
    <n v="1082"/>
    <n v="6187"/>
    <n v="1501"/>
    <n v="2075"/>
    <n v="57"/>
    <n v="1387"/>
    <n v="599"/>
    <n v="2171"/>
    <n v="934"/>
    <n v="6412"/>
    <n v="12"/>
    <n v="31188"/>
    <n v="392"/>
    <n v="29505"/>
    <n v="1163"/>
    <n v="124"/>
    <n v="4"/>
    <m/>
    <n v="30276"/>
    <n v="2"/>
    <n v="200"/>
    <n v="681"/>
    <n v="29"/>
    <n v="3333"/>
    <n v="3666"/>
    <m/>
    <n v="41"/>
    <n v="286"/>
    <n v="451"/>
    <n v="591"/>
    <n v="1047"/>
    <n v="1434"/>
    <n v="1557"/>
    <n v="1592"/>
    <m/>
    <m/>
    <m/>
    <n v="78"/>
    <n v="321"/>
    <n v="335"/>
    <n v="29"/>
    <n v="89"/>
    <n v="1032"/>
    <n v="75"/>
    <n v="5040"/>
    <m/>
    <n v="1137"/>
    <n v="5738"/>
    <n v="124"/>
    <m/>
    <n v="157"/>
    <n v="249"/>
    <n v="241"/>
    <n v="1507"/>
    <n v="253"/>
    <n v="35"/>
    <n v="1"/>
    <n v="29"/>
    <n v="47"/>
    <m/>
    <n v="3858"/>
    <n v="621"/>
    <n v="1"/>
    <m/>
    <m/>
    <m/>
    <m/>
    <n v="1269"/>
    <n v="3981"/>
    <n v="270"/>
    <n v="1317"/>
    <n v="162"/>
    <m/>
    <n v="1921"/>
    <n v="1054"/>
    <n v="84"/>
    <n v="19"/>
    <n v="345"/>
    <n v="4"/>
    <n v="446"/>
    <n v="956"/>
    <n v="559"/>
    <n v="156"/>
    <n v="160"/>
    <n v="176"/>
    <n v="265"/>
    <n v="470"/>
    <n v="138"/>
    <n v="229"/>
    <m/>
    <n v="8"/>
    <n v="4"/>
    <n v="3"/>
    <n v="2"/>
    <n v="6999"/>
    <n v="146"/>
    <n v="6517"/>
    <n v="336"/>
    <m/>
    <m/>
    <n v="6777"/>
    <n v="85"/>
    <n v="134"/>
    <n v="2"/>
    <n v="1"/>
    <m/>
    <n v="21"/>
  </r>
  <r>
    <n v="106334589"/>
    <x v="198"/>
    <x v="198"/>
    <s v="General Acute Care Hospital"/>
    <x v="31"/>
    <s v="28100 Baxter Rd"/>
    <s v="Murrieta"/>
    <s v="92563"/>
    <x v="1"/>
    <m/>
    <s v="Emergency - Basic"/>
    <x v="0"/>
    <x v="0"/>
    <s v="100-149"/>
    <s v="District 28"/>
    <s v="District 67"/>
    <s v="French Valley/Murrieta East/Temecula/Winchester"/>
    <s v="Urban"/>
    <n v="19963"/>
    <n v="15764"/>
    <n v="1"/>
    <n v="2460"/>
    <n v="2713"/>
    <n v="4789"/>
    <n v="4833"/>
    <n v="4418"/>
    <n v="4675"/>
    <n v="4454"/>
    <n v="3918"/>
    <n v="2850"/>
    <n v="618"/>
    <m/>
    <n v="152"/>
    <n v="1350"/>
    <n v="3046"/>
    <n v="411"/>
    <n v="135"/>
    <n v="4903"/>
    <n v="115"/>
    <n v="25615"/>
    <n v="1"/>
    <n v="12378"/>
    <n v="23251"/>
    <n v="99"/>
    <m/>
    <n v="913"/>
    <n v="636"/>
    <n v="48"/>
    <n v="87"/>
    <n v="205"/>
    <n v="12"/>
    <n v="24"/>
    <n v="12"/>
    <n v="209"/>
    <n v="13"/>
    <n v="3"/>
    <n v="33424"/>
    <n v="121"/>
    <n v="11"/>
    <n v="10"/>
    <m/>
    <m/>
    <n v="12017"/>
    <n v="13064"/>
    <n v="2359"/>
    <n v="5957"/>
    <n v="2319"/>
    <n v="12"/>
    <n v="32"/>
    <n v="3592"/>
    <n v="12"/>
    <n v="2731"/>
    <n v="288"/>
    <n v="353"/>
    <n v="584"/>
    <n v="259"/>
    <n v="1198"/>
    <n v="2680"/>
    <n v="1695"/>
    <n v="6410"/>
    <n v="1113"/>
    <n v="2305"/>
    <n v="124"/>
    <n v="1382"/>
    <n v="946"/>
    <n v="3210"/>
    <n v="1197"/>
    <n v="5611"/>
    <n v="6"/>
    <n v="35728"/>
    <n v="130"/>
    <n v="33422"/>
    <n v="2145"/>
    <n v="21"/>
    <n v="10"/>
    <n v="1"/>
    <n v="35294"/>
    <n v="8"/>
    <n v="109"/>
    <n v="313"/>
    <n v="3"/>
    <n v="3697"/>
    <n v="3711"/>
    <m/>
    <n v="39"/>
    <n v="373"/>
    <n v="569"/>
    <n v="649"/>
    <n v="1064"/>
    <n v="1631"/>
    <n v="1576"/>
    <n v="1485"/>
    <n v="22"/>
    <m/>
    <m/>
    <m/>
    <n v="322"/>
    <n v="532"/>
    <n v="75"/>
    <n v="90"/>
    <n v="842"/>
    <n v="24"/>
    <n v="5523"/>
    <m/>
    <n v="1911"/>
    <n v="5471"/>
    <n v="26"/>
    <m/>
    <n v="282"/>
    <n v="243"/>
    <n v="313"/>
    <n v="1588"/>
    <n v="205"/>
    <n v="5"/>
    <n v="2"/>
    <n v="4"/>
    <n v="52"/>
    <m/>
    <n v="4085"/>
    <n v="625"/>
    <n v="3"/>
    <m/>
    <m/>
    <n v="1"/>
    <m/>
    <n v="1511"/>
    <n v="4187"/>
    <n v="235"/>
    <n v="1195"/>
    <n v="280"/>
    <m/>
    <n v="1865"/>
    <n v="1041"/>
    <n v="68"/>
    <n v="8"/>
    <n v="501"/>
    <n v="6"/>
    <n v="445"/>
    <n v="1082"/>
    <n v="490"/>
    <n v="38"/>
    <n v="118"/>
    <n v="179"/>
    <n v="182"/>
    <n v="600"/>
    <n v="197"/>
    <n v="234"/>
    <n v="20"/>
    <n v="5"/>
    <n v="326"/>
    <n v="3"/>
    <m/>
    <n v="7408"/>
    <n v="73"/>
    <n v="6732"/>
    <n v="591"/>
    <n v="10"/>
    <n v="2"/>
    <n v="7311"/>
    <n v="46"/>
    <n v="50"/>
    <m/>
    <n v="1"/>
    <m/>
    <n v="19"/>
  </r>
  <r>
    <n v="106340913"/>
    <x v="199"/>
    <x v="199"/>
    <s v="General Acute Care Hospital"/>
    <x v="32"/>
    <s v="2025 Morse Ave"/>
    <s v="Sacramento"/>
    <s v="95825"/>
    <x v="1"/>
    <m/>
    <s v="Emergency - Basic"/>
    <x v="0"/>
    <x v="0"/>
    <s v="200-299"/>
    <s v="District 6"/>
    <s v="District 8"/>
    <s v="Arcade/Arden/Town and Country Village"/>
    <s v="Urban"/>
    <n v="44989"/>
    <n v="37506"/>
    <n v="2"/>
    <n v="5579"/>
    <n v="6263"/>
    <n v="15079"/>
    <n v="14718"/>
    <n v="10393"/>
    <n v="10259"/>
    <n v="8669"/>
    <n v="5715"/>
    <n v="4892"/>
    <n v="930"/>
    <m/>
    <n v="483"/>
    <n v="6525"/>
    <n v="19795"/>
    <n v="1923"/>
    <n v="767"/>
    <n v="15501"/>
    <n v="1286"/>
    <n v="36217"/>
    <m/>
    <n v="14474"/>
    <n v="67034"/>
    <n v="989"/>
    <m/>
    <n v="538"/>
    <n v="3053"/>
    <n v="1"/>
    <n v="186"/>
    <n v="379"/>
    <n v="104"/>
    <n v="10"/>
    <n v="96"/>
    <n v="1706"/>
    <n v="3"/>
    <n v="39"/>
    <n v="75514"/>
    <n v="867"/>
    <n v="1"/>
    <m/>
    <m/>
    <m/>
    <n v="32298"/>
    <n v="17308"/>
    <n v="884"/>
    <n v="23849"/>
    <n v="8158"/>
    <m/>
    <n v="28"/>
    <n v="6279"/>
    <n v="10"/>
    <n v="4414"/>
    <n v="248"/>
    <n v="1245"/>
    <n v="1207"/>
    <n v="845"/>
    <n v="3198"/>
    <n v="4449"/>
    <n v="3191"/>
    <n v="14153"/>
    <n v="5133"/>
    <n v="6284"/>
    <n v="154"/>
    <n v="3642"/>
    <n v="1523"/>
    <n v="6861"/>
    <n v="3198"/>
    <n v="16427"/>
    <n v="8"/>
    <n v="82497"/>
    <n v="4165"/>
    <n v="74743"/>
    <n v="2706"/>
    <n v="2"/>
    <n v="881"/>
    <n v="14"/>
    <n v="79209"/>
    <m/>
    <n v="2869"/>
    <n v="306"/>
    <n v="99"/>
    <n v="3755"/>
    <n v="4049"/>
    <m/>
    <n v="28"/>
    <n v="272"/>
    <n v="516"/>
    <n v="719"/>
    <n v="1262"/>
    <n v="1743"/>
    <n v="1608"/>
    <n v="1655"/>
    <m/>
    <n v="1"/>
    <m/>
    <n v="42"/>
    <n v="559"/>
    <n v="1228"/>
    <n v="124"/>
    <n v="80"/>
    <n v="968"/>
    <n v="92"/>
    <n v="4711"/>
    <m/>
    <n v="1024"/>
    <n v="6705"/>
    <n v="75"/>
    <m/>
    <n v="221"/>
    <n v="207"/>
    <n v="414"/>
    <n v="1440"/>
    <n v="324"/>
    <n v="7"/>
    <n v="3"/>
    <n v="33"/>
    <n v="28"/>
    <m/>
    <n v="3962"/>
    <n v="1165"/>
    <m/>
    <m/>
    <m/>
    <m/>
    <m/>
    <n v="1235"/>
    <n v="4574"/>
    <n v="31"/>
    <n v="1694"/>
    <n v="270"/>
    <m/>
    <n v="1499"/>
    <n v="1022"/>
    <n v="71"/>
    <n v="2"/>
    <n v="398"/>
    <n v="7"/>
    <n v="327"/>
    <n v="2434"/>
    <n v="622"/>
    <n v="185"/>
    <n v="173"/>
    <n v="171"/>
    <n v="173"/>
    <n v="427"/>
    <n v="126"/>
    <n v="138"/>
    <m/>
    <n v="5"/>
    <n v="21"/>
    <n v="3"/>
    <m/>
    <n v="7804"/>
    <n v="266"/>
    <n v="7297"/>
    <n v="236"/>
    <m/>
    <n v="5"/>
    <n v="7461"/>
    <n v="313"/>
    <n v="26"/>
    <n v="4"/>
    <m/>
    <m/>
    <n v="36"/>
  </r>
  <r>
    <n v="106340947"/>
    <x v="200"/>
    <x v="200"/>
    <s v="General Acute Care Hospital"/>
    <x v="32"/>
    <s v="4001 J St"/>
    <s v="Sacramento"/>
    <s v="95819"/>
    <x v="1"/>
    <m/>
    <s v="Emergency - Basic"/>
    <x v="0"/>
    <x v="0"/>
    <s v="300-499"/>
    <s v="District 6"/>
    <s v="District 7"/>
    <s v="Greenhaven/Land Park/Midtown/Pocket/Riverside/Sutterville"/>
    <s v="Urban"/>
    <n v="15000"/>
    <n v="11678"/>
    <n v="1"/>
    <n v="1073"/>
    <n v="1499"/>
    <n v="4345"/>
    <n v="4234"/>
    <n v="3663"/>
    <n v="4158"/>
    <n v="3701"/>
    <n v="2095"/>
    <n v="1661"/>
    <n v="250"/>
    <m/>
    <n v="242"/>
    <n v="2096"/>
    <n v="5487"/>
    <n v="192"/>
    <n v="417"/>
    <n v="2516"/>
    <n v="603"/>
    <n v="15126"/>
    <m/>
    <n v="6028"/>
    <n v="20302"/>
    <n v="349"/>
    <m/>
    <n v="294"/>
    <n v="161"/>
    <n v="1"/>
    <n v="46"/>
    <n v="58"/>
    <n v="6"/>
    <n v="24"/>
    <n v="15"/>
    <n v="131"/>
    <n v="1"/>
    <n v="5"/>
    <n v="25791"/>
    <n v="144"/>
    <m/>
    <n v="2"/>
    <m/>
    <m/>
    <n v="12175"/>
    <n v="6805"/>
    <n v="825"/>
    <n v="5152"/>
    <n v="1715"/>
    <n v="7"/>
    <n v="23"/>
    <n v="2366"/>
    <n v="6"/>
    <n v="1770"/>
    <n v="134"/>
    <n v="363"/>
    <n v="411"/>
    <n v="197"/>
    <n v="441"/>
    <n v="1886"/>
    <n v="1048"/>
    <n v="4274"/>
    <n v="1330"/>
    <n v="2109"/>
    <n v="109"/>
    <n v="1151"/>
    <n v="752"/>
    <n v="2309"/>
    <n v="1091"/>
    <n v="4896"/>
    <n v="13"/>
    <n v="26679"/>
    <n v="1151"/>
    <n v="24154"/>
    <n v="1267"/>
    <n v="99"/>
    <n v="8"/>
    <n v="83"/>
    <n v="25218"/>
    <n v="3"/>
    <n v="1048"/>
    <n v="252"/>
    <n v="75"/>
    <n v="3152"/>
    <n v="3122"/>
    <n v="1"/>
    <n v="21"/>
    <n v="216"/>
    <n v="371"/>
    <n v="616"/>
    <n v="1113"/>
    <n v="1403"/>
    <n v="1231"/>
    <n v="1296"/>
    <n v="8"/>
    <m/>
    <m/>
    <n v="36"/>
    <n v="585"/>
    <n v="982"/>
    <n v="58"/>
    <n v="85"/>
    <n v="455"/>
    <n v="112"/>
    <n v="3962"/>
    <m/>
    <n v="1034"/>
    <n v="5199"/>
    <n v="42"/>
    <m/>
    <n v="105"/>
    <n v="156"/>
    <n v="269"/>
    <n v="1350"/>
    <n v="165"/>
    <n v="1"/>
    <m/>
    <n v="16"/>
    <n v="47"/>
    <n v="35"/>
    <n v="3329"/>
    <n v="799"/>
    <m/>
    <m/>
    <m/>
    <n v="3"/>
    <m/>
    <n v="1746"/>
    <n v="3571"/>
    <n v="99"/>
    <n v="792"/>
    <n v="64"/>
    <n v="3"/>
    <n v="1675"/>
    <n v="770"/>
    <n v="58"/>
    <n v="6"/>
    <n v="319"/>
    <n v="12"/>
    <n v="424"/>
    <n v="1134"/>
    <n v="513"/>
    <n v="113"/>
    <n v="92"/>
    <n v="189"/>
    <n v="167"/>
    <n v="496"/>
    <n v="131"/>
    <n v="111"/>
    <n v="8"/>
    <n v="9"/>
    <n v="46"/>
    <n v="2"/>
    <m/>
    <n v="6275"/>
    <n v="488"/>
    <n v="5453"/>
    <n v="312"/>
    <n v="21"/>
    <n v="1"/>
    <n v="6021"/>
    <n v="212"/>
    <n v="38"/>
    <n v="2"/>
    <m/>
    <n v="2"/>
    <n v="20"/>
  </r>
  <r>
    <n v="106340950"/>
    <x v="201"/>
    <x v="201"/>
    <s v="General Acute Care Hospital"/>
    <x v="32"/>
    <s v="6501 Coyle Ave"/>
    <s v="Carmichael"/>
    <s v="95608"/>
    <x v="1"/>
    <s v="Level II"/>
    <s v="Emergency - Basic"/>
    <x v="0"/>
    <x v="0"/>
    <s v="300-499"/>
    <s v="District 4"/>
    <s v="District 8"/>
    <s v="Carmichael/Fair Oaks/Gold River"/>
    <s v="Urban"/>
    <n v="25524"/>
    <n v="21601"/>
    <n v="1"/>
    <n v="3475"/>
    <n v="3582"/>
    <n v="7988"/>
    <n v="8133"/>
    <n v="5863"/>
    <n v="6376"/>
    <n v="5233"/>
    <n v="2875"/>
    <n v="2870"/>
    <n v="731"/>
    <m/>
    <n v="331"/>
    <n v="3045"/>
    <n v="7400"/>
    <n v="347"/>
    <n v="422"/>
    <n v="4028"/>
    <n v="414"/>
    <n v="31139"/>
    <m/>
    <n v="6755"/>
    <n v="40000"/>
    <n v="371"/>
    <m/>
    <n v="498"/>
    <n v="312"/>
    <m/>
    <n v="239"/>
    <n v="118"/>
    <n v="13"/>
    <n v="57"/>
    <n v="256"/>
    <n v="113"/>
    <n v="7"/>
    <n v="14"/>
    <n v="45062"/>
    <n v="432"/>
    <m/>
    <n v="5"/>
    <m/>
    <m/>
    <n v="25530"/>
    <n v="9789"/>
    <n v="1799"/>
    <n v="6891"/>
    <n v="3113"/>
    <n v="4"/>
    <n v="41"/>
    <n v="3285"/>
    <n v="11"/>
    <n v="3129"/>
    <n v="167"/>
    <n v="924"/>
    <n v="577"/>
    <n v="413"/>
    <n v="1111"/>
    <n v="2798"/>
    <n v="1825"/>
    <n v="9535"/>
    <n v="2218"/>
    <n v="3348"/>
    <n v="123"/>
    <n v="2016"/>
    <n v="1412"/>
    <n v="3924"/>
    <n v="2167"/>
    <n v="8074"/>
    <n v="28"/>
    <n v="47126"/>
    <n v="3266"/>
    <n v="42200"/>
    <n v="1492"/>
    <n v="148"/>
    <n v="20"/>
    <n v="192"/>
    <n v="44873"/>
    <m/>
    <n v="1589"/>
    <n v="300"/>
    <n v="172"/>
    <n v="5985"/>
    <n v="6434"/>
    <m/>
    <n v="114"/>
    <n v="625"/>
    <n v="1043"/>
    <n v="1112"/>
    <n v="2131"/>
    <n v="2673"/>
    <n v="2140"/>
    <n v="2413"/>
    <n v="98"/>
    <n v="70"/>
    <m/>
    <n v="69"/>
    <n v="655"/>
    <n v="1313"/>
    <n v="58"/>
    <n v="104"/>
    <n v="792"/>
    <n v="64"/>
    <n v="9364"/>
    <m/>
    <n v="1269"/>
    <n v="11086"/>
    <n v="64"/>
    <m/>
    <n v="298"/>
    <n v="427"/>
    <n v="644"/>
    <n v="2206"/>
    <n v="370"/>
    <n v="6"/>
    <n v="9"/>
    <n v="130"/>
    <n v="150"/>
    <n v="82"/>
    <n v="6153"/>
    <n v="1944"/>
    <m/>
    <m/>
    <m/>
    <m/>
    <m/>
    <n v="4025"/>
    <n v="6376"/>
    <n v="397"/>
    <n v="1406"/>
    <n v="210"/>
    <n v="5"/>
    <n v="2378"/>
    <n v="1315"/>
    <n v="109"/>
    <n v="5"/>
    <n v="781"/>
    <n v="13"/>
    <n v="715"/>
    <n v="2142"/>
    <n v="1846"/>
    <n v="409"/>
    <n v="177"/>
    <n v="319"/>
    <n v="397"/>
    <n v="1112"/>
    <n v="311"/>
    <n v="209"/>
    <n v="33"/>
    <n v="16"/>
    <n v="129"/>
    <n v="3"/>
    <m/>
    <n v="12419"/>
    <n v="1009"/>
    <n v="11002"/>
    <n v="377"/>
    <n v="30"/>
    <n v="1"/>
    <n v="11726"/>
    <n v="596"/>
    <n v="67"/>
    <n v="25"/>
    <n v="3"/>
    <n v="2"/>
    <n v="31"/>
  </r>
  <r>
    <n v="106340951"/>
    <x v="202"/>
    <x v="202"/>
    <s v="General Acute Care Hospital"/>
    <x v="32"/>
    <s v="7500 Hospital Dr"/>
    <s v="Sacramento"/>
    <s v="95823"/>
    <x v="1"/>
    <m/>
    <s v="Emergency - Basic"/>
    <x v="0"/>
    <x v="0"/>
    <s v="300-499"/>
    <s v="District 6"/>
    <s v="District 9"/>
    <s v="Elk Grove/Laguna/Laguna West/Lakeside"/>
    <s v="Urban"/>
    <n v="22343"/>
    <n v="16730"/>
    <n v="1"/>
    <n v="3087"/>
    <n v="3442"/>
    <n v="6576"/>
    <n v="6608"/>
    <n v="5254"/>
    <n v="5298"/>
    <n v="4131"/>
    <n v="2376"/>
    <n v="1661"/>
    <n v="641"/>
    <m/>
    <n v="391"/>
    <n v="5614"/>
    <n v="10145"/>
    <n v="457"/>
    <n v="1290"/>
    <n v="9174"/>
    <n v="322"/>
    <n v="11681"/>
    <m/>
    <n v="10388"/>
    <n v="28441"/>
    <n v="245"/>
    <m/>
    <n v="597"/>
    <n v="214"/>
    <n v="2"/>
    <n v="54"/>
    <n v="76"/>
    <n v="9"/>
    <n v="31"/>
    <n v="42"/>
    <n v="123"/>
    <n v="6"/>
    <n v="17"/>
    <n v="37674"/>
    <n v="222"/>
    <m/>
    <n v="7"/>
    <m/>
    <m/>
    <n v="22604"/>
    <n v="7451"/>
    <n v="1261"/>
    <n v="5261"/>
    <n v="2497"/>
    <m/>
    <n v="53"/>
    <n v="2632"/>
    <n v="8"/>
    <n v="2705"/>
    <n v="159"/>
    <n v="627"/>
    <n v="576"/>
    <n v="391"/>
    <n v="666"/>
    <n v="2654"/>
    <n v="1771"/>
    <n v="5949"/>
    <n v="2078"/>
    <n v="3047"/>
    <n v="109"/>
    <n v="1705"/>
    <n v="1361"/>
    <n v="4051"/>
    <n v="1475"/>
    <n v="7037"/>
    <n v="20"/>
    <n v="39074"/>
    <n v="3269"/>
    <n v="32726"/>
    <n v="2994"/>
    <n v="59"/>
    <n v="26"/>
    <n v="88"/>
    <n v="37944"/>
    <m/>
    <n v="724"/>
    <n v="250"/>
    <n v="68"/>
    <n v="2916"/>
    <n v="2601"/>
    <m/>
    <n v="33"/>
    <n v="319"/>
    <n v="445"/>
    <n v="589"/>
    <n v="979"/>
    <n v="1111"/>
    <n v="999"/>
    <n v="1031"/>
    <n v="11"/>
    <m/>
    <m/>
    <n v="39"/>
    <n v="1126"/>
    <n v="1046"/>
    <n v="146"/>
    <n v="204"/>
    <n v="826"/>
    <n v="33"/>
    <n v="2097"/>
    <m/>
    <n v="960"/>
    <n v="4528"/>
    <n v="29"/>
    <m/>
    <n v="247"/>
    <n v="115"/>
    <n v="278"/>
    <n v="1244"/>
    <n v="115"/>
    <n v="4"/>
    <n v="1"/>
    <n v="37"/>
    <n v="22"/>
    <n v="24"/>
    <n v="2702"/>
    <n v="728"/>
    <m/>
    <m/>
    <m/>
    <m/>
    <m/>
    <n v="2039"/>
    <n v="2835"/>
    <n v="83"/>
    <n v="468"/>
    <n v="90"/>
    <n v="2"/>
    <n v="931"/>
    <n v="712"/>
    <n v="41"/>
    <n v="5"/>
    <n v="363"/>
    <m/>
    <n v="360"/>
    <n v="1416"/>
    <n v="384"/>
    <n v="135"/>
    <n v="59"/>
    <n v="81"/>
    <n v="157"/>
    <n v="524"/>
    <n v="115"/>
    <n v="90"/>
    <n v="11"/>
    <n v="6"/>
    <n v="126"/>
    <n v="1"/>
    <m/>
    <n v="5517"/>
    <n v="974"/>
    <n v="4181"/>
    <n v="353"/>
    <n v="8"/>
    <n v="1"/>
    <n v="5347"/>
    <n v="148"/>
    <n v="21"/>
    <n v="1"/>
    <m/>
    <m/>
    <n v="29"/>
  </r>
  <r>
    <n v="106341006"/>
    <x v="203"/>
    <x v="203"/>
    <s v="General Acute Care Hospital"/>
    <x v="32"/>
    <s v="2315 Stockton Blvd"/>
    <s v="Sacramento"/>
    <s v="95817"/>
    <x v="6"/>
    <s v="Level I &amp; Level I - Ped"/>
    <s v="Emergency - Comprehensive"/>
    <x v="0"/>
    <x v="1"/>
    <s v="500+"/>
    <s v="District 6"/>
    <s v="District 7"/>
    <s v="Florin/Fruitridge/Oak Park/Parkway/South Sacramento"/>
    <s v="Urban"/>
    <n v="24358"/>
    <n v="25560"/>
    <n v="6"/>
    <n v="4451"/>
    <n v="4200"/>
    <n v="7981"/>
    <n v="8442"/>
    <n v="6934"/>
    <n v="6921"/>
    <n v="5498"/>
    <n v="2782"/>
    <n v="1629"/>
    <n v="1086"/>
    <m/>
    <n v="350"/>
    <n v="2908"/>
    <n v="10398"/>
    <n v="2481"/>
    <n v="581"/>
    <n v="13275"/>
    <n v="856"/>
    <n v="19075"/>
    <m/>
    <n v="11814"/>
    <n v="37294"/>
    <n v="816"/>
    <m/>
    <n v="37"/>
    <n v="3171"/>
    <m/>
    <n v="173"/>
    <n v="104"/>
    <n v="5"/>
    <n v="268"/>
    <n v="334"/>
    <n v="1296"/>
    <m/>
    <n v="115"/>
    <n v="44218"/>
    <n v="199"/>
    <n v="4"/>
    <m/>
    <m/>
    <m/>
    <n v="26587"/>
    <n v="9786"/>
    <n v="1527"/>
    <n v="10142"/>
    <n v="1882"/>
    <m/>
    <n v="59"/>
    <n v="3539"/>
    <n v="24"/>
    <n v="2710"/>
    <n v="334"/>
    <n v="523"/>
    <n v="1035"/>
    <n v="752"/>
    <n v="1611"/>
    <n v="2908"/>
    <n v="1568"/>
    <n v="9310"/>
    <n v="3794"/>
    <n v="3822"/>
    <n v="211"/>
    <n v="2460"/>
    <n v="772"/>
    <n v="3398"/>
    <n v="1907"/>
    <n v="9132"/>
    <n v="55"/>
    <n v="49924"/>
    <n v="1680"/>
    <n v="45821"/>
    <n v="2423"/>
    <m/>
    <m/>
    <n v="4"/>
    <n v="47302"/>
    <n v="2"/>
    <n v="2111"/>
    <n v="484"/>
    <n v="21"/>
    <n v="7246"/>
    <n v="9790"/>
    <m/>
    <n v="1072"/>
    <n v="1224"/>
    <n v="1609"/>
    <n v="1739"/>
    <n v="2556"/>
    <n v="3247"/>
    <n v="2266"/>
    <n v="1748"/>
    <n v="485"/>
    <n v="1090"/>
    <m/>
    <n v="133"/>
    <n v="1134"/>
    <n v="2490"/>
    <n v="798"/>
    <n v="218"/>
    <n v="3867"/>
    <n v="248"/>
    <n v="8148"/>
    <m/>
    <n v="28"/>
    <n v="16798"/>
    <n v="210"/>
    <m/>
    <n v="306"/>
    <n v="446"/>
    <n v="525"/>
    <n v="3004"/>
    <n v="386"/>
    <n v="11"/>
    <n v="93"/>
    <n v="69"/>
    <n v="276"/>
    <n v="111"/>
    <n v="10158"/>
    <n v="1642"/>
    <n v="6"/>
    <m/>
    <m/>
    <n v="2"/>
    <n v="1"/>
    <n v="6640"/>
    <n v="6737"/>
    <n v="486"/>
    <n v="3052"/>
    <n v="121"/>
    <m/>
    <n v="2284"/>
    <n v="1799"/>
    <n v="390"/>
    <n v="16"/>
    <n v="711"/>
    <n v="41"/>
    <n v="664"/>
    <n v="2390"/>
    <n v="4552"/>
    <n v="352"/>
    <n v="372"/>
    <n v="781"/>
    <n v="517"/>
    <n v="1085"/>
    <n v="323"/>
    <n v="285"/>
    <n v="84"/>
    <n v="102"/>
    <n v="207"/>
    <n v="79"/>
    <n v="2"/>
    <n v="17036"/>
    <n v="874"/>
    <n v="15228"/>
    <n v="933"/>
    <n v="1"/>
    <m/>
    <n v="15794"/>
    <n v="1073"/>
    <n v="168"/>
    <m/>
    <n v="1"/>
    <m/>
    <n v="66"/>
  </r>
  <r>
    <n v="106341051"/>
    <x v="204"/>
    <x v="204"/>
    <s v="General Acute Care Hospital"/>
    <x v="32"/>
    <s v="2825 Capitol Ave"/>
    <s v="Sacramento"/>
    <s v="95816"/>
    <x v="1"/>
    <m/>
    <s v="Emergency - Basic"/>
    <x v="0"/>
    <x v="0"/>
    <s v="500+"/>
    <s v="District 6"/>
    <s v="District 7"/>
    <s v="Greenhaven/Land Park/Midtown/Pocket/Riverside/Sutterville"/>
    <s v="Urban"/>
    <n v="38194"/>
    <n v="32808"/>
    <n v="1"/>
    <n v="7130"/>
    <n v="5074"/>
    <n v="12733"/>
    <n v="13283"/>
    <n v="9143"/>
    <n v="9140"/>
    <n v="6350"/>
    <n v="3343"/>
    <n v="2514"/>
    <n v="2293"/>
    <m/>
    <n v="504"/>
    <n v="4761"/>
    <n v="15389"/>
    <n v="1592"/>
    <n v="1422"/>
    <n v="17842"/>
    <n v="857"/>
    <n v="28636"/>
    <m/>
    <n v="19502"/>
    <n v="50250"/>
    <n v="1251"/>
    <m/>
    <n v="506"/>
    <n v="2829"/>
    <n v="3"/>
    <n v="111"/>
    <n v="87"/>
    <n v="30"/>
    <n v="27"/>
    <n v="570"/>
    <n v="1427"/>
    <n v="4"/>
    <n v="106"/>
    <n v="64907"/>
    <n v="389"/>
    <n v="2"/>
    <m/>
    <m/>
    <n v="5"/>
    <n v="31796"/>
    <n v="17577"/>
    <n v="2749"/>
    <n v="14199"/>
    <n v="4682"/>
    <m/>
    <n v="180"/>
    <n v="4350"/>
    <n v="17"/>
    <n v="4310"/>
    <n v="236"/>
    <n v="1115"/>
    <n v="953"/>
    <n v="639"/>
    <n v="2166"/>
    <n v="4322"/>
    <n v="3334"/>
    <n v="11254"/>
    <n v="4538"/>
    <n v="4942"/>
    <n v="164"/>
    <n v="2857"/>
    <n v="2737"/>
    <n v="7071"/>
    <n v="3516"/>
    <n v="12275"/>
    <n v="27"/>
    <n v="71003"/>
    <n v="2564"/>
    <n v="64497"/>
    <n v="3773"/>
    <n v="106"/>
    <n v="63"/>
    <m/>
    <n v="62516"/>
    <n v="10"/>
    <n v="6660"/>
    <n v="471"/>
    <n v="1346"/>
    <n v="6140"/>
    <n v="6070"/>
    <m/>
    <n v="388"/>
    <n v="604"/>
    <n v="1018"/>
    <n v="1168"/>
    <n v="1826"/>
    <n v="2327"/>
    <n v="2014"/>
    <n v="2064"/>
    <n v="360"/>
    <n v="441"/>
    <m/>
    <n v="76"/>
    <n v="1122"/>
    <n v="1917"/>
    <n v="194"/>
    <n v="333"/>
    <n v="2253"/>
    <n v="171"/>
    <n v="6144"/>
    <m/>
    <n v="2375"/>
    <n v="9601"/>
    <n v="234"/>
    <m/>
    <n v="109"/>
    <n v="337"/>
    <n v="406"/>
    <n v="2885"/>
    <n v="385"/>
    <n v="13"/>
    <n v="59"/>
    <n v="75"/>
    <n v="144"/>
    <n v="103"/>
    <n v="6413"/>
    <n v="1279"/>
    <n v="1"/>
    <m/>
    <m/>
    <n v="1"/>
    <m/>
    <n v="3559"/>
    <n v="5686"/>
    <n v="375"/>
    <n v="2370"/>
    <n v="220"/>
    <m/>
    <n v="2324"/>
    <n v="1600"/>
    <n v="166"/>
    <n v="20"/>
    <n v="644"/>
    <n v="16"/>
    <n v="609"/>
    <n v="2688"/>
    <n v="1028"/>
    <n v="190"/>
    <n v="241"/>
    <n v="296"/>
    <n v="411"/>
    <n v="1002"/>
    <n v="324"/>
    <n v="284"/>
    <n v="78"/>
    <n v="21"/>
    <n v="241"/>
    <n v="27"/>
    <m/>
    <n v="12210"/>
    <n v="747"/>
    <n v="10840"/>
    <n v="583"/>
    <n v="21"/>
    <n v="19"/>
    <n v="11175"/>
    <n v="877"/>
    <n v="61"/>
    <n v="97"/>
    <m/>
    <m/>
    <n v="54"/>
  </r>
  <r>
    <n v="106342344"/>
    <x v="205"/>
    <x v="205"/>
    <s v="General Acute Care Hospital"/>
    <x v="32"/>
    <s v="6600 Bruceville Rd"/>
    <s v="Sacramento"/>
    <s v="95823"/>
    <x v="1"/>
    <s v="Level II"/>
    <s v="Emergency - Basic"/>
    <x v="0"/>
    <x v="0"/>
    <s v="200-299"/>
    <s v="District 6"/>
    <s v="District 9"/>
    <s v="Elk Grove/Laguna/Laguna West/Lakeside"/>
    <s v="Urban"/>
    <n v="52746"/>
    <n v="43905"/>
    <n v="4"/>
    <n v="7433"/>
    <n v="8298"/>
    <n v="16901"/>
    <n v="15584"/>
    <n v="12306"/>
    <n v="11500"/>
    <n v="9913"/>
    <n v="7269"/>
    <n v="5897"/>
    <n v="1554"/>
    <m/>
    <n v="599"/>
    <n v="13483"/>
    <n v="24567"/>
    <n v="2286"/>
    <n v="2127"/>
    <n v="23846"/>
    <n v="1583"/>
    <n v="28164"/>
    <m/>
    <n v="24095"/>
    <n v="71156"/>
    <n v="1404"/>
    <m/>
    <n v="601"/>
    <n v="2435"/>
    <n v="1"/>
    <n v="250"/>
    <n v="676"/>
    <n v="105"/>
    <n v="29"/>
    <n v="316"/>
    <n v="1402"/>
    <n v="8"/>
    <n v="9"/>
    <n v="90258"/>
    <n v="564"/>
    <m/>
    <m/>
    <m/>
    <n v="1"/>
    <n v="34771"/>
    <n v="20018"/>
    <n v="1216"/>
    <n v="32902"/>
    <n v="7748"/>
    <m/>
    <n v="66"/>
    <n v="7869"/>
    <n v="17"/>
    <n v="4788"/>
    <n v="453"/>
    <n v="1446"/>
    <n v="1562"/>
    <n v="1096"/>
    <n v="3712"/>
    <n v="5342"/>
    <n v="4048"/>
    <n v="17191"/>
    <n v="4227"/>
    <n v="6605"/>
    <n v="173"/>
    <n v="4155"/>
    <n v="2060"/>
    <n v="8008"/>
    <n v="3241"/>
    <n v="20579"/>
    <n v="17"/>
    <n v="96655"/>
    <n v="4731"/>
    <n v="85816"/>
    <n v="5766"/>
    <n v="24"/>
    <n v="318"/>
    <n v="12"/>
    <n v="94672"/>
    <m/>
    <n v="1536"/>
    <n v="346"/>
    <n v="89"/>
    <n v="4786"/>
    <n v="4903"/>
    <m/>
    <n v="99"/>
    <n v="471"/>
    <n v="677"/>
    <n v="847"/>
    <n v="1372"/>
    <n v="2002"/>
    <n v="2132"/>
    <n v="2040"/>
    <n v="25"/>
    <n v="24"/>
    <m/>
    <n v="66"/>
    <n v="1677"/>
    <n v="1892"/>
    <n v="146"/>
    <n v="237"/>
    <n v="1575"/>
    <n v="64"/>
    <n v="4032"/>
    <m/>
    <n v="1640"/>
    <n v="7987"/>
    <n v="62"/>
    <m/>
    <n v="263"/>
    <n v="163"/>
    <n v="565"/>
    <n v="2171"/>
    <n v="283"/>
    <m/>
    <n v="18"/>
    <n v="32"/>
    <n v="36"/>
    <m/>
    <n v="5088"/>
    <n v="1069"/>
    <m/>
    <m/>
    <n v="1"/>
    <m/>
    <m/>
    <n v="1408"/>
    <n v="5563"/>
    <n v="45"/>
    <n v="2340"/>
    <n v="333"/>
    <m/>
    <n v="1804"/>
    <n v="1156"/>
    <n v="76"/>
    <n v="6"/>
    <n v="394"/>
    <n v="7"/>
    <n v="428"/>
    <n v="2817"/>
    <n v="1197"/>
    <n v="119"/>
    <n v="140"/>
    <n v="188"/>
    <n v="161"/>
    <n v="721"/>
    <n v="141"/>
    <n v="133"/>
    <n v="14"/>
    <n v="6"/>
    <n v="179"/>
    <n v="2"/>
    <m/>
    <n v="9689"/>
    <n v="742"/>
    <n v="8442"/>
    <n v="475"/>
    <m/>
    <n v="30"/>
    <n v="9481"/>
    <n v="170"/>
    <n v="32"/>
    <n v="5"/>
    <m/>
    <n v="1"/>
    <n v="45"/>
  </r>
  <r>
    <n v="106344029"/>
    <x v="206"/>
    <x v="206"/>
    <s v="General Acute Care Hospital"/>
    <x v="32"/>
    <s v="1650 Creekside Dr"/>
    <s v="Folsom"/>
    <s v="95630"/>
    <x v="1"/>
    <m/>
    <s v="Emergency - Basic"/>
    <x v="0"/>
    <x v="0"/>
    <s v="100-149"/>
    <s v="District 1"/>
    <s v="District 6"/>
    <s v="Folsom/Orangevale"/>
    <s v="Urban"/>
    <n v="18017"/>
    <n v="13991"/>
    <n v="1"/>
    <n v="2340"/>
    <n v="2950"/>
    <n v="4596"/>
    <n v="4986"/>
    <n v="4343"/>
    <n v="4257"/>
    <n v="3399"/>
    <n v="2430"/>
    <n v="2378"/>
    <n v="330"/>
    <m/>
    <n v="199"/>
    <n v="2287"/>
    <n v="1762"/>
    <n v="212"/>
    <n v="150"/>
    <n v="1180"/>
    <n v="313"/>
    <n v="25906"/>
    <m/>
    <n v="4139"/>
    <n v="27295"/>
    <n v="575"/>
    <m/>
    <n v="1032"/>
    <n v="273"/>
    <n v="1"/>
    <n v="42"/>
    <n v="46"/>
    <n v="5"/>
    <n v="13"/>
    <n v="80"/>
    <n v="262"/>
    <n v="2"/>
    <n v="10"/>
    <n v="30202"/>
    <n v="40"/>
    <m/>
    <n v="1"/>
    <m/>
    <m/>
    <n v="11865"/>
    <n v="7137"/>
    <n v="1349"/>
    <n v="10111"/>
    <n v="1547"/>
    <m/>
    <n v="19"/>
    <n v="2569"/>
    <n v="9"/>
    <n v="2400"/>
    <n v="98"/>
    <n v="465"/>
    <n v="340"/>
    <n v="295"/>
    <n v="365"/>
    <n v="2293"/>
    <n v="1454"/>
    <n v="6570"/>
    <n v="1509"/>
    <n v="2280"/>
    <n v="62"/>
    <n v="1356"/>
    <n v="719"/>
    <n v="2939"/>
    <n v="1253"/>
    <n v="5007"/>
    <n v="7"/>
    <n v="32009"/>
    <n v="1235"/>
    <n v="29757"/>
    <n v="929"/>
    <n v="76"/>
    <n v="12"/>
    <n v="50"/>
    <n v="31193"/>
    <n v="1"/>
    <n v="423"/>
    <n v="318"/>
    <n v="24"/>
    <n v="2855"/>
    <n v="2396"/>
    <m/>
    <n v="38"/>
    <n v="214"/>
    <n v="391"/>
    <n v="498"/>
    <n v="743"/>
    <n v="940"/>
    <n v="998"/>
    <n v="1425"/>
    <n v="4"/>
    <m/>
    <m/>
    <n v="18"/>
    <n v="308"/>
    <n v="196"/>
    <n v="19"/>
    <n v="33"/>
    <n v="139"/>
    <n v="27"/>
    <n v="4511"/>
    <m/>
    <n v="350"/>
    <n v="4847"/>
    <n v="54"/>
    <m/>
    <n v="252"/>
    <n v="124"/>
    <n v="147"/>
    <n v="991"/>
    <n v="133"/>
    <n v="2"/>
    <n v="21"/>
    <n v="34"/>
    <n v="50"/>
    <n v="51"/>
    <n v="2959"/>
    <n v="487"/>
    <m/>
    <m/>
    <m/>
    <m/>
    <m/>
    <n v="994"/>
    <n v="3030"/>
    <n v="125"/>
    <n v="1020"/>
    <n v="78"/>
    <n v="4"/>
    <n v="869"/>
    <n v="949"/>
    <n v="54"/>
    <n v="6"/>
    <n v="295"/>
    <m/>
    <n v="330"/>
    <n v="1067"/>
    <n v="478"/>
    <n v="151"/>
    <n v="96"/>
    <n v="58"/>
    <n v="204"/>
    <n v="362"/>
    <n v="133"/>
    <n v="140"/>
    <n v="4"/>
    <n v="3"/>
    <n v="52"/>
    <m/>
    <m/>
    <n v="5251"/>
    <n v="281"/>
    <n v="4856"/>
    <n v="102"/>
    <n v="11"/>
    <n v="1"/>
    <n v="5083"/>
    <n v="110"/>
    <n v="55"/>
    <n v="1"/>
    <m/>
    <n v="2"/>
    <n v="25"/>
  </r>
  <r>
    <n v="106350784"/>
    <x v="207"/>
    <x v="207"/>
    <s v="General Acute Care Hospital"/>
    <x v="33"/>
    <s v="911 Sunset Dr"/>
    <s v="Hollister"/>
    <s v="95023"/>
    <x v="2"/>
    <m/>
    <s v="Emergency - Basic"/>
    <x v="1"/>
    <x v="0"/>
    <s v="50-99"/>
    <s v="District 12"/>
    <s v="District 30"/>
    <s v="Hollister/Paicines/Panoche/San Juan Bautista"/>
    <s v="Rural"/>
    <n v="10735"/>
    <n v="9088"/>
    <m/>
    <n v="1838"/>
    <n v="2030"/>
    <n v="3280"/>
    <n v="3143"/>
    <n v="2650"/>
    <n v="2497"/>
    <n v="1913"/>
    <n v="1280"/>
    <n v="844"/>
    <n v="348"/>
    <m/>
    <n v="36"/>
    <n v="324"/>
    <n v="150"/>
    <m/>
    <n v="9"/>
    <n v="11943"/>
    <n v="251"/>
    <n v="7110"/>
    <m/>
    <n v="12136"/>
    <n v="7606"/>
    <n v="81"/>
    <m/>
    <n v="505"/>
    <n v="177"/>
    <m/>
    <n v="9"/>
    <m/>
    <m/>
    <m/>
    <n v="282"/>
    <n v="69"/>
    <m/>
    <n v="16"/>
    <n v="18749"/>
    <n v="10"/>
    <m/>
    <n v="6"/>
    <m/>
    <m/>
    <n v="8606"/>
    <n v="3402"/>
    <n v="334"/>
    <n v="6873"/>
    <n v="608"/>
    <m/>
    <n v="22"/>
    <n v="1088"/>
    <n v="2"/>
    <n v="962"/>
    <n v="28"/>
    <n v="362"/>
    <n v="171"/>
    <n v="160"/>
    <n v="2876"/>
    <n v="859"/>
    <n v="1447"/>
    <n v="3371"/>
    <n v="649"/>
    <n v="943"/>
    <n v="31"/>
    <n v="772"/>
    <n v="392"/>
    <n v="2139"/>
    <n v="510"/>
    <n v="3039"/>
    <m/>
    <n v="19823"/>
    <n v="25"/>
    <n v="16467"/>
    <n v="3327"/>
    <n v="1"/>
    <n v="3"/>
    <n v="12"/>
    <n v="19457"/>
    <m/>
    <n v="245"/>
    <n v="95"/>
    <n v="14"/>
    <n v="515"/>
    <n v="490"/>
    <m/>
    <n v="17"/>
    <n v="57"/>
    <n v="65"/>
    <n v="97"/>
    <n v="137"/>
    <n v="167"/>
    <n v="176"/>
    <n v="275"/>
    <n v="8"/>
    <n v="6"/>
    <m/>
    <n v="4"/>
    <n v="11"/>
    <n v="4"/>
    <m/>
    <n v="1"/>
    <n v="472"/>
    <n v="3"/>
    <n v="510"/>
    <m/>
    <n v="480"/>
    <n v="521"/>
    <n v="4"/>
    <m/>
    <n v="39"/>
    <n v="21"/>
    <n v="41"/>
    <n v="160"/>
    <n v="7"/>
    <m/>
    <n v="1"/>
    <m/>
    <n v="8"/>
    <n v="4"/>
    <n v="633"/>
    <n v="91"/>
    <m/>
    <m/>
    <m/>
    <m/>
    <m/>
    <n v="266"/>
    <n v="543"/>
    <n v="5"/>
    <n v="186"/>
    <n v="5"/>
    <m/>
    <n v="104"/>
    <n v="150"/>
    <n v="8"/>
    <n v="1"/>
    <n v="69"/>
    <m/>
    <n v="70"/>
    <n v="236"/>
    <n v="97"/>
    <n v="26"/>
    <n v="23"/>
    <n v="3"/>
    <n v="15"/>
    <n v="94"/>
    <n v="29"/>
    <n v="52"/>
    <n v="4"/>
    <m/>
    <n v="23"/>
    <n v="1"/>
    <m/>
    <n v="1005"/>
    <n v="3"/>
    <n v="791"/>
    <n v="211"/>
    <m/>
    <m/>
    <n v="970"/>
    <n v="29"/>
    <n v="6"/>
    <m/>
    <m/>
    <m/>
    <n v="18"/>
  </r>
  <r>
    <n v="106361110"/>
    <x v="208"/>
    <x v="208"/>
    <s v="General Acute Care Hospital"/>
    <x v="34"/>
    <s v="41870 Garstin Dr"/>
    <s v="Big Bear Lake"/>
    <s v="92315"/>
    <x v="2"/>
    <m/>
    <s v="Emergency - Standby"/>
    <x v="1"/>
    <x v="0"/>
    <s v="1-49"/>
    <s v="District 23"/>
    <s v="District 33"/>
    <s v="Big Bear Lake/Fawnskin/Moorridge/Running Springs/Sugarloaf"/>
    <s v="Rural"/>
    <n v="4818"/>
    <n v="4885"/>
    <m/>
    <n v="719"/>
    <n v="980"/>
    <n v="1689"/>
    <n v="1294"/>
    <n v="998"/>
    <n v="1260"/>
    <n v="1311"/>
    <n v="896"/>
    <n v="462"/>
    <n v="94"/>
    <m/>
    <n v="13"/>
    <n v="187"/>
    <n v="200"/>
    <n v="343"/>
    <m/>
    <n v="679"/>
    <n v="7"/>
    <n v="8274"/>
    <m/>
    <n v="1581"/>
    <n v="8113"/>
    <n v="9"/>
    <m/>
    <n v="794"/>
    <n v="108"/>
    <m/>
    <n v="23"/>
    <n v="2"/>
    <n v="2"/>
    <m/>
    <n v="66"/>
    <m/>
    <m/>
    <m/>
    <n v="8705"/>
    <n v="3"/>
    <m/>
    <m/>
    <m/>
    <m/>
    <n v="2341"/>
    <n v="1075"/>
    <n v="255"/>
    <n v="5291"/>
    <n v="741"/>
    <m/>
    <n v="4"/>
    <n v="669"/>
    <n v="2"/>
    <n v="730"/>
    <n v="15"/>
    <n v="128"/>
    <n v="123"/>
    <n v="52"/>
    <n v="126"/>
    <n v="444"/>
    <n v="394"/>
    <n v="3511"/>
    <n v="356"/>
    <n v="384"/>
    <n v="18"/>
    <n v="396"/>
    <n v="173"/>
    <n v="873"/>
    <n v="332"/>
    <n v="972"/>
    <n v="1"/>
    <n v="9703"/>
    <n v="10"/>
    <n v="9485"/>
    <n v="208"/>
    <m/>
    <m/>
    <m/>
    <n v="9345"/>
    <n v="52"/>
    <n v="15"/>
    <n v="291"/>
    <m/>
    <n v="66"/>
    <n v="33"/>
    <m/>
    <m/>
    <n v="8"/>
    <n v="3"/>
    <n v="8"/>
    <n v="16"/>
    <n v="18"/>
    <n v="31"/>
    <n v="15"/>
    <m/>
    <m/>
    <m/>
    <m/>
    <m/>
    <m/>
    <n v="17"/>
    <m/>
    <n v="1"/>
    <m/>
    <n v="81"/>
    <m/>
    <n v="7"/>
    <n v="92"/>
    <m/>
    <m/>
    <n v="7"/>
    <n v="3"/>
    <m/>
    <n v="3"/>
    <n v="5"/>
    <n v="1"/>
    <m/>
    <m/>
    <n v="1"/>
    <m/>
    <n v="72"/>
    <n v="7"/>
    <m/>
    <m/>
    <m/>
    <m/>
    <m/>
    <n v="25"/>
    <n v="64"/>
    <n v="1"/>
    <n v="8"/>
    <n v="1"/>
    <m/>
    <n v="8"/>
    <n v="22"/>
    <m/>
    <m/>
    <n v="3"/>
    <m/>
    <n v="7"/>
    <n v="7"/>
    <n v="6"/>
    <n v="1"/>
    <n v="1"/>
    <m/>
    <n v="1"/>
    <n v="23"/>
    <n v="9"/>
    <n v="9"/>
    <m/>
    <n v="2"/>
    <m/>
    <m/>
    <m/>
    <n v="99"/>
    <m/>
    <n v="99"/>
    <m/>
    <m/>
    <m/>
    <n v="98"/>
    <n v="1"/>
    <m/>
    <m/>
    <m/>
    <m/>
    <n v="7"/>
  </r>
  <r>
    <n v="106361144"/>
    <x v="209"/>
    <x v="209"/>
    <s v="General Acute Care Hospital"/>
    <x v="34"/>
    <s v="5451 Walnut Ave"/>
    <s v="Chino"/>
    <s v="91710"/>
    <x v="4"/>
    <m/>
    <s v="Emergency - Basic"/>
    <x v="0"/>
    <x v="0"/>
    <s v="100-149"/>
    <s v="District 20"/>
    <s v="District 52"/>
    <s v="Chino Hills/Chino West Central/Los Serranos/Sleepy Hollow"/>
    <s v="Urban"/>
    <n v="15640"/>
    <n v="13745"/>
    <m/>
    <n v="3039"/>
    <n v="3440"/>
    <n v="6170"/>
    <n v="5185"/>
    <n v="4067"/>
    <n v="3356"/>
    <n v="2078"/>
    <n v="1058"/>
    <n v="571"/>
    <n v="421"/>
    <m/>
    <n v="82"/>
    <n v="1569"/>
    <n v="1921"/>
    <n v="239"/>
    <n v="42"/>
    <n v="1103"/>
    <n v="103"/>
    <n v="24326"/>
    <m/>
    <n v="20318"/>
    <n v="8958"/>
    <n v="109"/>
    <m/>
    <n v="455"/>
    <n v="654"/>
    <n v="2"/>
    <n v="54"/>
    <n v="16"/>
    <m/>
    <m/>
    <n v="827"/>
    <n v="110"/>
    <m/>
    <m/>
    <n v="27253"/>
    <n v="14"/>
    <m/>
    <m/>
    <m/>
    <m/>
    <n v="17340"/>
    <n v="2982"/>
    <n v="1130"/>
    <n v="5303"/>
    <n v="2630"/>
    <m/>
    <n v="8"/>
    <n v="1522"/>
    <n v="7"/>
    <n v="1951"/>
    <n v="74"/>
    <n v="623"/>
    <n v="486"/>
    <n v="296"/>
    <n v="958"/>
    <n v="1858"/>
    <n v="2271"/>
    <n v="6187"/>
    <n v="1344"/>
    <n v="1753"/>
    <n v="55"/>
    <n v="1268"/>
    <n v="676"/>
    <n v="3214"/>
    <n v="1109"/>
    <n v="3717"/>
    <n v="8"/>
    <n v="29385"/>
    <n v="346"/>
    <n v="22906"/>
    <n v="6125"/>
    <n v="3"/>
    <n v="5"/>
    <n v="16"/>
    <n v="28591"/>
    <n v="6"/>
    <n v="585"/>
    <n v="180"/>
    <n v="7"/>
    <n v="1940"/>
    <n v="1967"/>
    <m/>
    <n v="83"/>
    <n v="311"/>
    <n v="410"/>
    <n v="574"/>
    <n v="761"/>
    <n v="695"/>
    <n v="529"/>
    <n v="544"/>
    <m/>
    <m/>
    <m/>
    <n v="13"/>
    <n v="342"/>
    <n v="269"/>
    <n v="21"/>
    <n v="2"/>
    <n v="138"/>
    <n v="12"/>
    <n v="3110"/>
    <m/>
    <n v="2187"/>
    <n v="1709"/>
    <n v="11"/>
    <m/>
    <n v="148"/>
    <n v="286"/>
    <n v="163"/>
    <n v="341"/>
    <n v="55"/>
    <m/>
    <n v="74"/>
    <n v="64"/>
    <n v="3"/>
    <n v="29"/>
    <n v="2435"/>
    <n v="309"/>
    <m/>
    <m/>
    <m/>
    <m/>
    <m/>
    <n v="1705"/>
    <n v="1414"/>
    <n v="48"/>
    <n v="658"/>
    <n v="82"/>
    <m/>
    <n v="511"/>
    <n v="625"/>
    <n v="38"/>
    <n v="4"/>
    <n v="241"/>
    <m/>
    <n v="255"/>
    <n v="1141"/>
    <n v="229"/>
    <n v="92"/>
    <n v="142"/>
    <n v="62"/>
    <n v="128"/>
    <n v="268"/>
    <n v="74"/>
    <n v="51"/>
    <m/>
    <n v="5"/>
    <n v="39"/>
    <m/>
    <n v="2"/>
    <n v="3907"/>
    <n v="150"/>
    <n v="2842"/>
    <n v="914"/>
    <n v="1"/>
    <m/>
    <n v="3762"/>
    <n v="118"/>
    <n v="24"/>
    <n v="3"/>
    <m/>
    <m/>
    <n v="15"/>
  </r>
  <r>
    <n v="106361166"/>
    <x v="210"/>
    <x v="210"/>
    <s v="General Acute Care Hospital"/>
    <x v="34"/>
    <s v="5000 San Bernardino St"/>
    <s v="Montclair"/>
    <s v="91763"/>
    <x v="3"/>
    <m/>
    <s v="Emergency - Basic"/>
    <x v="0"/>
    <x v="0"/>
    <s v="100-149"/>
    <s v="District 20"/>
    <s v="District 52"/>
    <s v="Montclair/Ontario Northwest/Upland South"/>
    <s v="Urban"/>
    <n v="10814"/>
    <n v="8721"/>
    <m/>
    <n v="2101"/>
    <n v="2166"/>
    <n v="4222"/>
    <n v="3596"/>
    <n v="2552"/>
    <n v="2272"/>
    <n v="1343"/>
    <n v="570"/>
    <n v="331"/>
    <n v="382"/>
    <m/>
    <m/>
    <n v="426"/>
    <n v="1784"/>
    <n v="2691"/>
    <m/>
    <n v="83"/>
    <n v="40"/>
    <n v="14511"/>
    <m/>
    <n v="14041"/>
    <n v="5488"/>
    <n v="6"/>
    <m/>
    <n v="304"/>
    <n v="339"/>
    <n v="13"/>
    <n v="36"/>
    <n v="4"/>
    <m/>
    <n v="1"/>
    <n v="407"/>
    <n v="47"/>
    <m/>
    <n v="19"/>
    <n v="18235"/>
    <n v="129"/>
    <m/>
    <n v="1"/>
    <m/>
    <m/>
    <n v="2749"/>
    <n v="1820"/>
    <n v="227"/>
    <n v="12692"/>
    <n v="2047"/>
    <m/>
    <n v="17"/>
    <n v="900"/>
    <n v="1"/>
    <n v="1248"/>
    <n v="43"/>
    <n v="441"/>
    <n v="265"/>
    <n v="207"/>
    <n v="242"/>
    <n v="1294"/>
    <n v="1165"/>
    <n v="3720"/>
    <n v="976"/>
    <n v="1353"/>
    <n v="26"/>
    <n v="821"/>
    <n v="576"/>
    <n v="2228"/>
    <n v="875"/>
    <n v="3131"/>
    <n v="6"/>
    <n v="19535"/>
    <n v="28"/>
    <n v="16316"/>
    <n v="3177"/>
    <m/>
    <n v="14"/>
    <n v="80"/>
    <n v="19017"/>
    <m/>
    <n v="265"/>
    <n v="139"/>
    <n v="34"/>
    <n v="1201"/>
    <n v="1135"/>
    <m/>
    <n v="38"/>
    <n v="203"/>
    <n v="292"/>
    <n v="330"/>
    <n v="432"/>
    <n v="436"/>
    <n v="287"/>
    <n v="291"/>
    <n v="19"/>
    <n v="8"/>
    <m/>
    <m/>
    <n v="141"/>
    <n v="223"/>
    <n v="234"/>
    <m/>
    <n v="18"/>
    <m/>
    <n v="1720"/>
    <m/>
    <n v="1335"/>
    <n v="1000"/>
    <n v="1"/>
    <m/>
    <n v="82"/>
    <n v="158"/>
    <n v="149"/>
    <n v="116"/>
    <n v="26"/>
    <m/>
    <n v="1"/>
    <n v="46"/>
    <n v="1"/>
    <n v="17"/>
    <n v="1260"/>
    <n v="480"/>
    <m/>
    <m/>
    <m/>
    <m/>
    <m/>
    <n v="1209"/>
    <n v="883"/>
    <n v="26"/>
    <n v="168"/>
    <n v="50"/>
    <m/>
    <n v="167"/>
    <n v="352"/>
    <n v="23"/>
    <n v="2"/>
    <n v="110"/>
    <m/>
    <n v="171"/>
    <n v="847"/>
    <n v="141"/>
    <n v="52"/>
    <n v="45"/>
    <n v="11"/>
    <n v="95"/>
    <n v="184"/>
    <n v="36"/>
    <n v="14"/>
    <n v="16"/>
    <m/>
    <n v="68"/>
    <m/>
    <n v="2"/>
    <n v="2336"/>
    <n v="18"/>
    <n v="1934"/>
    <n v="381"/>
    <m/>
    <n v="3"/>
    <n v="2225"/>
    <n v="97"/>
    <n v="6"/>
    <n v="5"/>
    <n v="1"/>
    <n v="2"/>
    <n v="12"/>
  </r>
  <r>
    <n v="106361223"/>
    <x v="211"/>
    <x v="211"/>
    <s v="General Acute Care Hospital"/>
    <x v="34"/>
    <s v="9961 Sierra Ave"/>
    <s v="Fontana"/>
    <s v="92335"/>
    <x v="1"/>
    <m/>
    <s v="Emergency - Basic"/>
    <x v="0"/>
    <x v="0"/>
    <s v="300-499"/>
    <s v="District 20"/>
    <s v="District 47"/>
    <s v="Bloomington/Colton Central and West/Fontana South/Rialto South"/>
    <s v="Urban"/>
    <n v="67621"/>
    <n v="55212"/>
    <n v="10"/>
    <n v="8172"/>
    <n v="9608"/>
    <n v="20060"/>
    <n v="18884"/>
    <n v="16418"/>
    <n v="16645"/>
    <n v="14408"/>
    <n v="10001"/>
    <n v="6560"/>
    <n v="2087"/>
    <m/>
    <n v="374"/>
    <n v="5223"/>
    <n v="15757"/>
    <n v="386"/>
    <n v="576"/>
    <n v="61306"/>
    <n v="7713"/>
    <n v="31508"/>
    <m/>
    <n v="63539"/>
    <n v="55054"/>
    <n v="4250"/>
    <m/>
    <n v="1328"/>
    <n v="5881"/>
    <m/>
    <n v="217"/>
    <n v="955"/>
    <n v="144"/>
    <n v="34"/>
    <n v="135"/>
    <n v="1635"/>
    <n v="31"/>
    <n v="4"/>
    <n v="112172"/>
    <n v="297"/>
    <n v="2"/>
    <m/>
    <n v="7"/>
    <n v="1"/>
    <n v="32180"/>
    <n v="24062"/>
    <n v="288"/>
    <n v="59343"/>
    <n v="6970"/>
    <m/>
    <n v="146"/>
    <n v="11884"/>
    <n v="38"/>
    <n v="7345"/>
    <n v="719"/>
    <n v="1417"/>
    <n v="2549"/>
    <n v="1296"/>
    <n v="2063"/>
    <n v="7709"/>
    <n v="9414"/>
    <n v="19142"/>
    <n v="5381"/>
    <n v="7184"/>
    <n v="399"/>
    <n v="5950"/>
    <n v="3323"/>
    <n v="9947"/>
    <n v="2941"/>
    <n v="23984"/>
    <n v="12"/>
    <n v="122843"/>
    <n v="793"/>
    <n v="109780"/>
    <n v="11924"/>
    <n v="246"/>
    <n v="100"/>
    <n v="10"/>
    <n v="119932"/>
    <n v="5"/>
    <n v="2278"/>
    <n v="613"/>
    <n v="5"/>
    <n v="7262"/>
    <n v="7733"/>
    <n v="1"/>
    <n v="309"/>
    <n v="714"/>
    <n v="1125"/>
    <n v="1439"/>
    <n v="2268"/>
    <n v="3233"/>
    <n v="3080"/>
    <n v="2458"/>
    <n v="125"/>
    <n v="245"/>
    <m/>
    <n v="53"/>
    <n v="762"/>
    <n v="1793"/>
    <n v="40"/>
    <n v="85"/>
    <n v="6532"/>
    <n v="235"/>
    <n v="5496"/>
    <m/>
    <n v="6755"/>
    <n v="8125"/>
    <n v="116"/>
    <m/>
    <n v="273"/>
    <n v="170"/>
    <n v="1092"/>
    <n v="3808"/>
    <n v="352"/>
    <m/>
    <n v="24"/>
    <n v="39"/>
    <n v="68"/>
    <n v="1"/>
    <n v="8172"/>
    <n v="987"/>
    <m/>
    <m/>
    <n v="10"/>
    <m/>
    <m/>
    <n v="1782"/>
    <n v="7325"/>
    <n v="43"/>
    <n v="5586"/>
    <n v="260"/>
    <m/>
    <n v="2150"/>
    <n v="2253"/>
    <n v="155"/>
    <n v="12"/>
    <n v="737"/>
    <n v="9"/>
    <n v="695"/>
    <n v="5076"/>
    <n v="929"/>
    <n v="166"/>
    <n v="340"/>
    <n v="410"/>
    <n v="454"/>
    <n v="990"/>
    <n v="211"/>
    <n v="187"/>
    <n v="23"/>
    <n v="5"/>
    <n v="171"/>
    <n v="23"/>
    <m/>
    <n v="14996"/>
    <n v="188"/>
    <n v="12785"/>
    <n v="1969"/>
    <n v="21"/>
    <n v="33"/>
    <n v="14823"/>
    <n v="133"/>
    <n v="38"/>
    <m/>
    <n v="1"/>
    <n v="1"/>
    <n v="52"/>
  </r>
  <r>
    <n v="106361246"/>
    <x v="212"/>
    <x v="212"/>
    <s v="General Acute Care Hospital"/>
    <x v="34"/>
    <s v="11234 Anderson St"/>
    <s v="Loma Linda"/>
    <s v="92354"/>
    <x v="1"/>
    <s v="Level I &amp; Level I - Ped"/>
    <s v="Emergency - Basic"/>
    <x v="0"/>
    <x v="1"/>
    <s v="300-499"/>
    <s v="District 23"/>
    <s v="District 40"/>
    <s v="Colton Southeast/Grand Terrace/Loma Linda/Redlands North"/>
    <s v="Urban"/>
    <n v="28612"/>
    <n v="25235"/>
    <m/>
    <n v="9307"/>
    <n v="7843"/>
    <n v="7291"/>
    <n v="6642"/>
    <n v="5151"/>
    <n v="5198"/>
    <n v="4345"/>
    <n v="2666"/>
    <n v="1853"/>
    <n v="3550"/>
    <n v="1"/>
    <n v="276"/>
    <n v="2015"/>
    <n v="6273"/>
    <n v="957"/>
    <n v="176"/>
    <n v="8853"/>
    <n v="189"/>
    <n v="35108"/>
    <m/>
    <n v="28558"/>
    <n v="25118"/>
    <n v="171"/>
    <m/>
    <n v="321"/>
    <n v="1809"/>
    <n v="3634"/>
    <n v="141"/>
    <n v="39"/>
    <n v="13"/>
    <n v="24"/>
    <n v="6"/>
    <n v="1774"/>
    <n v="19"/>
    <n v="22"/>
    <n v="45766"/>
    <n v="264"/>
    <n v="4"/>
    <n v="9"/>
    <m/>
    <n v="2"/>
    <n v="28680"/>
    <n v="10332"/>
    <n v="1172"/>
    <n v="9456"/>
    <n v="4200"/>
    <n v="7"/>
    <n v="323"/>
    <n v="3478"/>
    <n v="83"/>
    <n v="3816"/>
    <n v="436"/>
    <n v="534"/>
    <n v="967"/>
    <n v="976"/>
    <n v="1588"/>
    <n v="3115"/>
    <n v="2952"/>
    <n v="8091"/>
    <n v="3437"/>
    <n v="3499"/>
    <n v="237"/>
    <n v="2889"/>
    <n v="764"/>
    <n v="3808"/>
    <n v="1425"/>
    <n v="11400"/>
    <n v="29"/>
    <n v="53847"/>
    <n v="501"/>
    <n v="47283"/>
    <n v="6035"/>
    <n v="23"/>
    <n v="5"/>
    <n v="4"/>
    <n v="52188"/>
    <n v="13"/>
    <n v="1164"/>
    <n v="402"/>
    <n v="76"/>
    <n v="7090"/>
    <n v="7604"/>
    <m/>
    <n v="229"/>
    <n v="1378"/>
    <n v="1818"/>
    <n v="1795"/>
    <n v="2645"/>
    <n v="2963"/>
    <n v="2117"/>
    <n v="1748"/>
    <m/>
    <n v="1"/>
    <m/>
    <m/>
    <n v="754"/>
    <n v="1884"/>
    <n v="273"/>
    <n v="168"/>
    <n v="2524"/>
    <n v="74"/>
    <n v="9017"/>
    <m/>
    <n v="6231"/>
    <n v="8381"/>
    <n v="82"/>
    <m/>
    <n v="361"/>
    <n v="437"/>
    <n v="743"/>
    <n v="2886"/>
    <n v="316"/>
    <n v="3"/>
    <n v="15"/>
    <n v="69"/>
    <n v="426"/>
    <n v="20"/>
    <n v="8008"/>
    <n v="1388"/>
    <n v="19"/>
    <m/>
    <m/>
    <n v="2"/>
    <n v="1"/>
    <n v="5531"/>
    <n v="6015"/>
    <n v="269"/>
    <n v="2253"/>
    <n v="626"/>
    <m/>
    <n v="2873"/>
    <n v="1755"/>
    <n v="383"/>
    <n v="15"/>
    <n v="823"/>
    <n v="85"/>
    <n v="702"/>
    <n v="2647"/>
    <n v="2392"/>
    <n v="257"/>
    <n v="307"/>
    <n v="514"/>
    <n v="461"/>
    <n v="711"/>
    <n v="303"/>
    <n v="371"/>
    <m/>
    <n v="15"/>
    <n v="63"/>
    <n v="17"/>
    <m/>
    <n v="14694"/>
    <n v="322"/>
    <n v="12298"/>
    <n v="2060"/>
    <n v="10"/>
    <n v="4"/>
    <n v="13999"/>
    <n v="547"/>
    <n v="144"/>
    <n v="1"/>
    <n v="3"/>
    <m/>
    <n v="52"/>
  </r>
  <r>
    <n v="106361266"/>
    <x v="213"/>
    <x v="213"/>
    <s v="General Acute Care Hospital"/>
    <x v="34"/>
    <s v="29101 Hospital Rd"/>
    <s v="Lake Arrowhead"/>
    <s v="92352"/>
    <x v="2"/>
    <m/>
    <s v="Emergency - Standby"/>
    <x v="1"/>
    <x v="0"/>
    <s v="1-49"/>
    <s v="District 23"/>
    <s v="District 33"/>
    <s v="Blue Jay/Crestline/Lake Arrowhead/Skyforest/Twin Peaks"/>
    <s v="Rural"/>
    <n v="3768"/>
    <n v="3549"/>
    <m/>
    <n v="542"/>
    <n v="669"/>
    <n v="972"/>
    <n v="1043"/>
    <n v="880"/>
    <n v="1078"/>
    <n v="1015"/>
    <n v="683"/>
    <n v="378"/>
    <n v="57"/>
    <m/>
    <n v="86"/>
    <n v="91"/>
    <n v="99"/>
    <n v="199"/>
    <n v="13"/>
    <n v="727"/>
    <n v="151"/>
    <n v="5951"/>
    <m/>
    <n v="1643"/>
    <n v="5182"/>
    <n v="492"/>
    <m/>
    <n v="532"/>
    <n v="138"/>
    <n v="1"/>
    <n v="12"/>
    <m/>
    <m/>
    <m/>
    <n v="5"/>
    <n v="1"/>
    <m/>
    <n v="1"/>
    <n v="6622"/>
    <n v="2"/>
    <m/>
    <m/>
    <n v="3"/>
    <m/>
    <n v="3297"/>
    <n v="2040"/>
    <n v="190"/>
    <n v="1587"/>
    <n v="203"/>
    <m/>
    <n v="4"/>
    <n v="506"/>
    <n v="1"/>
    <n v="583"/>
    <n v="26"/>
    <n v="140"/>
    <n v="194"/>
    <n v="100"/>
    <n v="341"/>
    <n v="444"/>
    <n v="227"/>
    <n v="2152"/>
    <n v="303"/>
    <n v="391"/>
    <n v="16"/>
    <n v="181"/>
    <n v="62"/>
    <n v="725"/>
    <n v="323"/>
    <n v="592"/>
    <n v="6"/>
    <n v="7317"/>
    <n v="5"/>
    <n v="7025"/>
    <n v="286"/>
    <m/>
    <n v="1"/>
    <m/>
    <n v="7112"/>
    <n v="20"/>
    <n v="18"/>
    <n v="163"/>
    <n v="4"/>
    <n v="96"/>
    <n v="127"/>
    <m/>
    <n v="3"/>
    <n v="11"/>
    <n v="26"/>
    <n v="17"/>
    <n v="43"/>
    <n v="47"/>
    <n v="43"/>
    <n v="31"/>
    <m/>
    <n v="2"/>
    <m/>
    <n v="5"/>
    <n v="1"/>
    <n v="2"/>
    <n v="3"/>
    <m/>
    <n v="13"/>
    <n v="4"/>
    <n v="195"/>
    <m/>
    <n v="19"/>
    <n v="191"/>
    <n v="13"/>
    <m/>
    <n v="21"/>
    <n v="9"/>
    <m/>
    <m/>
    <m/>
    <m/>
    <m/>
    <m/>
    <m/>
    <n v="1"/>
    <n v="181"/>
    <n v="9"/>
    <m/>
    <m/>
    <m/>
    <n v="2"/>
    <m/>
    <n v="81"/>
    <n v="111"/>
    <n v="2"/>
    <n v="25"/>
    <n v="4"/>
    <m/>
    <n v="10"/>
    <n v="48"/>
    <n v="1"/>
    <n v="1"/>
    <n v="11"/>
    <m/>
    <n v="7"/>
    <n v="17"/>
    <n v="21"/>
    <n v="1"/>
    <n v="9"/>
    <n v="3"/>
    <n v="1"/>
    <n v="40"/>
    <n v="46"/>
    <n v="7"/>
    <m/>
    <m/>
    <m/>
    <m/>
    <m/>
    <n v="223"/>
    <m/>
    <n v="218"/>
    <n v="5"/>
    <m/>
    <m/>
    <n v="214"/>
    <n v="1"/>
    <n v="8"/>
    <m/>
    <m/>
    <m/>
    <n v="6"/>
  </r>
  <r>
    <n v="106361308"/>
    <x v="214"/>
    <x v="214"/>
    <s v="General Acute Care Hospital"/>
    <x v="34"/>
    <s v="350 Terracina Blvd"/>
    <s v="Redlands"/>
    <s v="92373"/>
    <x v="1"/>
    <m/>
    <s v="Emergency - Basic"/>
    <x v="0"/>
    <x v="0"/>
    <s v="200-299"/>
    <s v="District 23"/>
    <s v="District 40"/>
    <s v="Mentone/Redlands South/Yucaipa"/>
    <s v="Urban"/>
    <n v="22099"/>
    <n v="16191"/>
    <m/>
    <n v="2078"/>
    <n v="3171"/>
    <n v="7375"/>
    <n v="6682"/>
    <n v="5035"/>
    <n v="5174"/>
    <n v="3950"/>
    <n v="2383"/>
    <n v="1951"/>
    <n v="491"/>
    <m/>
    <n v="87"/>
    <n v="771"/>
    <n v="2543"/>
    <n v="202"/>
    <n v="79"/>
    <n v="17561"/>
    <n v="265"/>
    <n v="16782"/>
    <m/>
    <n v="16523"/>
    <n v="21680"/>
    <n v="87"/>
    <m/>
    <n v="297"/>
    <n v="1219"/>
    <n v="4"/>
    <n v="69"/>
    <n v="4"/>
    <n v="9"/>
    <n v="281"/>
    <n v="138"/>
    <n v="108"/>
    <n v="1"/>
    <n v="6"/>
    <n v="36069"/>
    <n v="85"/>
    <m/>
    <m/>
    <m/>
    <m/>
    <n v="15858"/>
    <n v="6003"/>
    <n v="95"/>
    <n v="11812"/>
    <n v="4522"/>
    <m/>
    <n v="25"/>
    <n v="2470"/>
    <n v="5"/>
    <n v="2002"/>
    <n v="185"/>
    <n v="454"/>
    <n v="441"/>
    <n v="219"/>
    <n v="4875"/>
    <n v="2078"/>
    <n v="3585"/>
    <n v="5422"/>
    <n v="1537"/>
    <n v="2266"/>
    <n v="117"/>
    <n v="1605"/>
    <n v="1138"/>
    <n v="2815"/>
    <n v="1048"/>
    <n v="6001"/>
    <n v="2"/>
    <n v="38290"/>
    <n v="80"/>
    <n v="37035"/>
    <n v="1103"/>
    <n v="72"/>
    <m/>
    <n v="14"/>
    <n v="37306"/>
    <n v="3"/>
    <n v="706"/>
    <n v="228"/>
    <n v="33"/>
    <n v="3484"/>
    <n v="3344"/>
    <m/>
    <n v="59"/>
    <n v="387"/>
    <n v="502"/>
    <n v="612"/>
    <n v="1041"/>
    <n v="1386"/>
    <n v="1402"/>
    <n v="1433"/>
    <n v="6"/>
    <m/>
    <m/>
    <n v="15"/>
    <n v="169"/>
    <n v="429"/>
    <n v="34"/>
    <n v="5"/>
    <n v="1958"/>
    <n v="51"/>
    <n v="4167"/>
    <m/>
    <n v="1834"/>
    <n v="4976"/>
    <n v="18"/>
    <m/>
    <n v="184"/>
    <n v="174"/>
    <n v="460"/>
    <n v="1278"/>
    <n v="227"/>
    <n v="20"/>
    <n v="1"/>
    <n v="30"/>
    <n v="30"/>
    <n v="40"/>
    <n v="3319"/>
    <n v="1065"/>
    <m/>
    <m/>
    <m/>
    <m/>
    <m/>
    <n v="1541"/>
    <n v="3829"/>
    <n v="15"/>
    <n v="1295"/>
    <n v="144"/>
    <n v="4"/>
    <n v="949"/>
    <n v="936"/>
    <n v="64"/>
    <n v="2"/>
    <n v="493"/>
    <n v="3"/>
    <n v="412"/>
    <n v="1618"/>
    <n v="530"/>
    <n v="527"/>
    <n v="126"/>
    <n v="137"/>
    <n v="181"/>
    <n v="554"/>
    <n v="132"/>
    <n v="87"/>
    <n v="6"/>
    <n v="8"/>
    <n v="62"/>
    <n v="1"/>
    <m/>
    <n v="6828"/>
    <n v="41"/>
    <n v="6560"/>
    <n v="220"/>
    <n v="7"/>
    <m/>
    <n v="6578"/>
    <n v="213"/>
    <n v="34"/>
    <n v="2"/>
    <m/>
    <n v="1"/>
    <n v="21"/>
  </r>
  <r>
    <n v="106361318"/>
    <x v="215"/>
    <x v="215"/>
    <s v="General Acute Care Hospital"/>
    <x v="34"/>
    <s v="999 San Bernardino Rd"/>
    <s v="Upland"/>
    <s v="91786"/>
    <x v="1"/>
    <m/>
    <s v="Emergency - Basic"/>
    <x v="0"/>
    <x v="0"/>
    <s v="300-499"/>
    <s v="District 25"/>
    <s v="District 41"/>
    <s v="Montclair/Ontario Northwest/Upland South"/>
    <s v="Urban"/>
    <n v="33691"/>
    <n v="26174"/>
    <n v="11"/>
    <n v="3610"/>
    <n v="4263"/>
    <n v="10573"/>
    <n v="9794"/>
    <n v="7749"/>
    <n v="7885"/>
    <n v="6919"/>
    <n v="4698"/>
    <n v="3680"/>
    <n v="703"/>
    <n v="2"/>
    <n v="75"/>
    <n v="2222"/>
    <n v="6548"/>
    <n v="567"/>
    <n v="160"/>
    <n v="31372"/>
    <n v="963"/>
    <n v="17969"/>
    <m/>
    <n v="28437"/>
    <n v="29784"/>
    <n v="1655"/>
    <m/>
    <n v="521"/>
    <n v="1108"/>
    <n v="77"/>
    <n v="195"/>
    <n v="158"/>
    <n v="34"/>
    <n v="12"/>
    <n v="507"/>
    <n v="85"/>
    <n v="33"/>
    <n v="12"/>
    <n v="56807"/>
    <n v="294"/>
    <n v="21"/>
    <n v="12"/>
    <m/>
    <m/>
    <n v="23597"/>
    <n v="21494"/>
    <n v="1243"/>
    <n v="9497"/>
    <n v="4045"/>
    <m/>
    <n v="38"/>
    <n v="5428"/>
    <n v="12"/>
    <n v="3712"/>
    <n v="300"/>
    <n v="630"/>
    <n v="804"/>
    <n v="528"/>
    <n v="1458"/>
    <n v="4495"/>
    <n v="2359"/>
    <n v="9812"/>
    <n v="2201"/>
    <n v="4021"/>
    <n v="232"/>
    <n v="2512"/>
    <n v="3053"/>
    <n v="5146"/>
    <n v="1800"/>
    <n v="11316"/>
    <n v="19"/>
    <n v="59876"/>
    <n v="460"/>
    <n v="55740"/>
    <n v="3607"/>
    <n v="69"/>
    <m/>
    <n v="154"/>
    <n v="57933"/>
    <n v="41"/>
    <n v="812"/>
    <n v="571"/>
    <n v="365"/>
    <n v="6299"/>
    <n v="6541"/>
    <n v="1"/>
    <n v="127"/>
    <n v="624"/>
    <n v="882"/>
    <n v="1292"/>
    <n v="2140"/>
    <n v="2735"/>
    <n v="2555"/>
    <n v="2329"/>
    <n v="74"/>
    <n v="83"/>
    <m/>
    <n v="15"/>
    <n v="696"/>
    <n v="1251"/>
    <n v="105"/>
    <n v="39"/>
    <n v="5789"/>
    <n v="35"/>
    <n v="4911"/>
    <m/>
    <n v="5320"/>
    <n v="7382"/>
    <n v="139"/>
    <m/>
    <n v="387"/>
    <n v="274"/>
    <n v="673"/>
    <n v="1913"/>
    <n v="353"/>
    <n v="6"/>
    <n v="5"/>
    <n v="12"/>
    <n v="274"/>
    <n v="105"/>
    <n v="7267"/>
    <n v="1560"/>
    <n v="11"/>
    <n v="1"/>
    <m/>
    <m/>
    <m/>
    <n v="3160"/>
    <n v="6747"/>
    <n v="229"/>
    <n v="2563"/>
    <n v="141"/>
    <n v="1"/>
    <n v="2511"/>
    <n v="1841"/>
    <n v="224"/>
    <n v="14"/>
    <n v="791"/>
    <n v="11"/>
    <n v="870"/>
    <n v="2690"/>
    <n v="958"/>
    <n v="162"/>
    <n v="180"/>
    <n v="405"/>
    <n v="321"/>
    <n v="1193"/>
    <n v="246"/>
    <n v="233"/>
    <n v="20"/>
    <n v="13"/>
    <n v="141"/>
    <n v="14"/>
    <n v="3"/>
    <n v="12841"/>
    <n v="235"/>
    <n v="11209"/>
    <n v="1371"/>
    <n v="5"/>
    <n v="21"/>
    <n v="12497"/>
    <n v="206"/>
    <n v="97"/>
    <n v="10"/>
    <n v="10"/>
    <n v="21"/>
    <n v="52"/>
  </r>
  <r>
    <n v="106361323"/>
    <x v="216"/>
    <x v="216"/>
    <s v="General Acute Care Hospital"/>
    <x v="34"/>
    <s v="1805 Medical Center Dr"/>
    <s v="San Bernardino"/>
    <s v="92411"/>
    <x v="1"/>
    <m/>
    <s v="Emergency - Basic"/>
    <x v="0"/>
    <x v="0"/>
    <s v="300-499"/>
    <s v="District 23"/>
    <s v="District 40"/>
    <s v="Muscoy/San Bernardino Central"/>
    <s v="Urban"/>
    <n v="27796"/>
    <n v="21381"/>
    <n v="1"/>
    <n v="5714"/>
    <n v="5414"/>
    <n v="10756"/>
    <n v="8672"/>
    <n v="6128"/>
    <n v="5453"/>
    <n v="3590"/>
    <n v="1265"/>
    <n v="631"/>
    <n v="1555"/>
    <m/>
    <n v="26"/>
    <n v="467"/>
    <n v="8394"/>
    <n v="1724"/>
    <n v="135"/>
    <n v="2020"/>
    <n v="109"/>
    <n v="36302"/>
    <n v="1"/>
    <n v="33764"/>
    <n v="15341"/>
    <n v="73"/>
    <m/>
    <n v="419"/>
    <n v="1795"/>
    <n v="1"/>
    <n v="73"/>
    <n v="15"/>
    <n v="8"/>
    <n v="47"/>
    <n v="168"/>
    <n v="54"/>
    <n v="14"/>
    <n v="1"/>
    <n v="46522"/>
    <n v="55"/>
    <n v="1"/>
    <n v="5"/>
    <m/>
    <m/>
    <n v="36693"/>
    <n v="4403"/>
    <n v="490"/>
    <n v="4309"/>
    <n v="3282"/>
    <n v="1"/>
    <n v="195"/>
    <n v="2420"/>
    <n v="4"/>
    <n v="3027"/>
    <n v="82"/>
    <n v="909"/>
    <n v="636"/>
    <n v="482"/>
    <n v="2978"/>
    <n v="3197"/>
    <n v="3623"/>
    <n v="7947"/>
    <n v="1773"/>
    <n v="2905"/>
    <n v="104"/>
    <n v="1711"/>
    <n v="2054"/>
    <n v="5574"/>
    <n v="2208"/>
    <n v="7337"/>
    <n v="12"/>
    <n v="49178"/>
    <n v="100"/>
    <n v="39324"/>
    <n v="9726"/>
    <n v="20"/>
    <n v="8"/>
    <n v="2"/>
    <n v="47169"/>
    <n v="4"/>
    <n v="1749"/>
    <n v="186"/>
    <n v="68"/>
    <n v="3035"/>
    <n v="3834"/>
    <m/>
    <n v="202"/>
    <n v="1094"/>
    <n v="1393"/>
    <n v="1059"/>
    <n v="1340"/>
    <n v="870"/>
    <n v="419"/>
    <n v="289"/>
    <n v="122"/>
    <n v="81"/>
    <m/>
    <n v="4"/>
    <n v="96"/>
    <n v="1531"/>
    <n v="158"/>
    <n v="17"/>
    <n v="330"/>
    <n v="16"/>
    <n v="4717"/>
    <m/>
    <n v="3370"/>
    <n v="3484"/>
    <n v="15"/>
    <m/>
    <n v="164"/>
    <n v="212"/>
    <n v="195"/>
    <n v="426"/>
    <n v="45"/>
    <n v="3"/>
    <n v="3"/>
    <n v="49"/>
    <n v="37"/>
    <m/>
    <n v="5463"/>
    <n v="272"/>
    <m/>
    <m/>
    <m/>
    <m/>
    <m/>
    <n v="4599"/>
    <n v="1709"/>
    <n v="86"/>
    <n v="320"/>
    <n v="152"/>
    <n v="3"/>
    <n v="479"/>
    <n v="551"/>
    <n v="57"/>
    <n v="1"/>
    <n v="282"/>
    <m/>
    <n v="238"/>
    <n v="923"/>
    <n v="167"/>
    <n v="3383"/>
    <n v="28"/>
    <n v="42"/>
    <n v="54"/>
    <n v="331"/>
    <n v="98"/>
    <n v="63"/>
    <n v="67"/>
    <n v="1"/>
    <n v="103"/>
    <n v="1"/>
    <m/>
    <n v="6869"/>
    <n v="22"/>
    <n v="5887"/>
    <n v="950"/>
    <n v="8"/>
    <n v="2"/>
    <n v="4937"/>
    <n v="1880"/>
    <n v="26"/>
    <n v="25"/>
    <n v="1"/>
    <m/>
    <n v="18"/>
  </r>
  <r>
    <n v="106361339"/>
    <x v="217"/>
    <x v="217"/>
    <s v="General Acute Care Hospital"/>
    <x v="34"/>
    <s v="2101 N Waterman Ave"/>
    <s v="San Bernardino"/>
    <s v="92404"/>
    <x v="1"/>
    <m/>
    <s v="Emergency - Basic"/>
    <x v="0"/>
    <x v="0"/>
    <s v="300-499"/>
    <s v="District 23"/>
    <s v="District 40"/>
    <s v="Highland/San Bernardino East"/>
    <s v="Urban"/>
    <n v="27745"/>
    <n v="24160"/>
    <m/>
    <n v="3440"/>
    <n v="4232"/>
    <n v="10008"/>
    <n v="9653"/>
    <n v="7129"/>
    <n v="7413"/>
    <n v="5175"/>
    <n v="2675"/>
    <n v="1459"/>
    <n v="721"/>
    <m/>
    <n v="77"/>
    <n v="776"/>
    <n v="11631"/>
    <n v="3453"/>
    <n v="172"/>
    <n v="11832"/>
    <n v="121"/>
    <n v="23843"/>
    <m/>
    <n v="25853"/>
    <n v="25956"/>
    <n v="96"/>
    <m/>
    <n v="589"/>
    <n v="3386"/>
    <m/>
    <n v="229"/>
    <n v="69"/>
    <n v="24"/>
    <m/>
    <n v="177"/>
    <n v="322"/>
    <n v="7"/>
    <n v="4"/>
    <n v="46885"/>
    <n v="213"/>
    <m/>
    <m/>
    <m/>
    <m/>
    <n v="34238"/>
    <n v="8263"/>
    <n v="325"/>
    <n v="5086"/>
    <n v="3968"/>
    <n v="25"/>
    <n v="32"/>
    <n v="3967"/>
    <n v="5"/>
    <n v="2770"/>
    <n v="145"/>
    <n v="716"/>
    <n v="923"/>
    <n v="558"/>
    <n v="1679"/>
    <n v="3464"/>
    <n v="2559"/>
    <n v="8273"/>
    <n v="2242"/>
    <n v="4345"/>
    <n v="125"/>
    <n v="2425"/>
    <n v="1522"/>
    <n v="4574"/>
    <n v="2211"/>
    <n v="9332"/>
    <n v="38"/>
    <n v="51905"/>
    <n v="241"/>
    <n v="46249"/>
    <n v="5378"/>
    <n v="19"/>
    <n v="18"/>
    <n v="95"/>
    <n v="48696"/>
    <m/>
    <n v="2844"/>
    <n v="202"/>
    <n v="68"/>
    <n v="4909"/>
    <n v="5299"/>
    <m/>
    <n v="86"/>
    <n v="538"/>
    <n v="897"/>
    <n v="1218"/>
    <n v="2094"/>
    <n v="2470"/>
    <n v="1742"/>
    <n v="1120"/>
    <n v="43"/>
    <m/>
    <m/>
    <n v="15"/>
    <n v="261"/>
    <n v="1835"/>
    <n v="447"/>
    <n v="38"/>
    <n v="1293"/>
    <n v="44"/>
    <n v="6275"/>
    <m/>
    <n v="4259"/>
    <n v="5926"/>
    <n v="23"/>
    <m/>
    <n v="250"/>
    <n v="529"/>
    <n v="580"/>
    <n v="1774"/>
    <n v="235"/>
    <m/>
    <n v="8"/>
    <n v="125"/>
    <n v="91"/>
    <n v="43"/>
    <n v="5205"/>
    <n v="1368"/>
    <m/>
    <m/>
    <m/>
    <m/>
    <m/>
    <n v="4346"/>
    <n v="4569"/>
    <n v="107"/>
    <n v="1049"/>
    <n v="120"/>
    <n v="17"/>
    <n v="2303"/>
    <n v="1260"/>
    <n v="136"/>
    <n v="5"/>
    <n v="701"/>
    <n v="3"/>
    <n v="651"/>
    <n v="2275"/>
    <n v="596"/>
    <n v="104"/>
    <n v="135"/>
    <n v="170"/>
    <n v="346"/>
    <n v="808"/>
    <n v="214"/>
    <n v="347"/>
    <n v="42"/>
    <n v="1"/>
    <n v="106"/>
    <n v="5"/>
    <m/>
    <n v="10208"/>
    <n v="102"/>
    <n v="8650"/>
    <n v="1436"/>
    <n v="17"/>
    <n v="3"/>
    <n v="9681"/>
    <n v="477"/>
    <n v="22"/>
    <n v="7"/>
    <m/>
    <n v="21"/>
    <n v="24"/>
  </r>
  <r>
    <n v="106361343"/>
    <x v="218"/>
    <x v="218"/>
    <s v="General Acute Care Hospital"/>
    <x v="34"/>
    <s v="18300 Us Highway 18"/>
    <s v="Apple Valley"/>
    <s v="92307"/>
    <x v="1"/>
    <m/>
    <s v="Emergency - Basic"/>
    <x v="1"/>
    <x v="0"/>
    <s v="200-299"/>
    <s v="District 21"/>
    <s v="District 33"/>
    <s v="Apple Valley/Hesperia East"/>
    <s v="Urban"/>
    <n v="29576"/>
    <n v="22001"/>
    <m/>
    <n v="4425"/>
    <n v="4427"/>
    <n v="9013"/>
    <n v="8461"/>
    <n v="5963"/>
    <n v="6512"/>
    <n v="5423"/>
    <n v="3781"/>
    <n v="2488"/>
    <n v="1084"/>
    <m/>
    <n v="17"/>
    <n v="409"/>
    <n v="7835"/>
    <n v="601"/>
    <n v="132"/>
    <n v="11292"/>
    <n v="291"/>
    <n v="31000"/>
    <m/>
    <n v="15770"/>
    <n v="35313"/>
    <n v="494"/>
    <m/>
    <n v="1775"/>
    <n v="1011"/>
    <n v="1"/>
    <n v="142"/>
    <n v="788"/>
    <n v="105"/>
    <n v="115"/>
    <n v="101"/>
    <n v="129"/>
    <n v="1"/>
    <n v="15"/>
    <n v="47237"/>
    <n v="157"/>
    <m/>
    <m/>
    <m/>
    <m/>
    <n v="27965"/>
    <n v="10510"/>
    <n v="1078"/>
    <n v="9433"/>
    <n v="2591"/>
    <m/>
    <n v="84"/>
    <n v="4797"/>
    <n v="16"/>
    <n v="3339"/>
    <n v="236"/>
    <n v="644"/>
    <n v="812"/>
    <n v="355"/>
    <n v="1284"/>
    <n v="3621"/>
    <n v="2536"/>
    <n v="8999"/>
    <n v="1785"/>
    <n v="2444"/>
    <n v="159"/>
    <n v="2451"/>
    <n v="3126"/>
    <n v="5453"/>
    <n v="1579"/>
    <n v="7841"/>
    <n v="16"/>
    <n v="51577"/>
    <n v="124"/>
    <n v="48696"/>
    <n v="2747"/>
    <n v="3"/>
    <n v="7"/>
    <n v="11"/>
    <n v="50504"/>
    <n v="2"/>
    <n v="562"/>
    <n v="352"/>
    <n v="146"/>
    <n v="4849"/>
    <n v="4379"/>
    <m/>
    <n v="131"/>
    <n v="616"/>
    <n v="874"/>
    <n v="1027"/>
    <n v="1671"/>
    <n v="1956"/>
    <n v="1594"/>
    <n v="1216"/>
    <n v="81"/>
    <n v="62"/>
    <m/>
    <n v="8"/>
    <n v="125"/>
    <n v="1434"/>
    <n v="97"/>
    <n v="49"/>
    <n v="1431"/>
    <n v="34"/>
    <n v="6050"/>
    <m/>
    <n v="2306"/>
    <n v="6846"/>
    <n v="76"/>
    <m/>
    <n v="377"/>
    <n v="508"/>
    <n v="390"/>
    <n v="2988"/>
    <n v="269"/>
    <n v="1"/>
    <n v="28"/>
    <n v="1"/>
    <n v="41"/>
    <n v="16"/>
    <n v="3834"/>
    <n v="775"/>
    <m/>
    <m/>
    <m/>
    <m/>
    <m/>
    <n v="3358"/>
    <n v="4448"/>
    <n v="150"/>
    <n v="1141"/>
    <n v="131"/>
    <m/>
    <n v="1900"/>
    <n v="1247"/>
    <n v="61"/>
    <n v="4"/>
    <n v="466"/>
    <n v="4"/>
    <n v="697"/>
    <n v="2021"/>
    <n v="603"/>
    <n v="67"/>
    <n v="135"/>
    <n v="174"/>
    <n v="282"/>
    <n v="741"/>
    <n v="154"/>
    <n v="151"/>
    <n v="34"/>
    <n v="3"/>
    <n v="483"/>
    <n v="1"/>
    <m/>
    <n v="9228"/>
    <n v="59"/>
    <n v="8478"/>
    <n v="685"/>
    <n v="3"/>
    <n v="3"/>
    <n v="9064"/>
    <n v="126"/>
    <n v="36"/>
    <n v="2"/>
    <m/>
    <m/>
    <n v="44"/>
  </r>
  <r>
    <n v="106361370"/>
    <x v="219"/>
    <x v="219"/>
    <s v="General Acute Care Hospital"/>
    <x v="34"/>
    <s v="15248 11th St"/>
    <s v="Victorville"/>
    <s v="92395"/>
    <x v="3"/>
    <m/>
    <s v="Emergency - Basic"/>
    <x v="1"/>
    <x v="0"/>
    <s v="100-149"/>
    <s v="District 21"/>
    <s v="District 33"/>
    <s v="Hesperia West/Mountain View Acres/Victorville Central and South"/>
    <s v="Urban"/>
    <n v="13102"/>
    <n v="11543"/>
    <n v="8"/>
    <n v="2176"/>
    <n v="2394"/>
    <n v="5117"/>
    <n v="4746"/>
    <n v="3268"/>
    <n v="3038"/>
    <n v="2001"/>
    <n v="911"/>
    <n v="470"/>
    <n v="532"/>
    <m/>
    <n v="81"/>
    <n v="206"/>
    <m/>
    <n v="57"/>
    <n v="118"/>
    <n v="8218"/>
    <n v="16"/>
    <n v="15957"/>
    <m/>
    <n v="10150"/>
    <n v="14289"/>
    <n v="213"/>
    <n v="1"/>
    <n v="482"/>
    <n v="2789"/>
    <n v="26"/>
    <n v="140"/>
    <n v="5"/>
    <n v="4"/>
    <m/>
    <n v="606"/>
    <m/>
    <n v="2"/>
    <n v="218"/>
    <n v="20340"/>
    <n v="41"/>
    <m/>
    <m/>
    <m/>
    <m/>
    <n v="17417"/>
    <n v="1385"/>
    <n v="401"/>
    <n v="2725"/>
    <n v="2725"/>
    <m/>
    <n v="30"/>
    <n v="1486"/>
    <n v="11"/>
    <n v="1760"/>
    <n v="66"/>
    <n v="424"/>
    <n v="437"/>
    <n v="217"/>
    <n v="913"/>
    <n v="1578"/>
    <n v="769"/>
    <n v="5119"/>
    <n v="1711"/>
    <n v="1563"/>
    <n v="72"/>
    <n v="1324"/>
    <n v="821"/>
    <n v="2703"/>
    <n v="834"/>
    <n v="2798"/>
    <n v="17"/>
    <n v="24653"/>
    <m/>
    <n v="23079"/>
    <n v="1574"/>
    <m/>
    <m/>
    <n v="32"/>
    <n v="23347"/>
    <n v="2"/>
    <n v="944"/>
    <n v="235"/>
    <n v="93"/>
    <n v="3589"/>
    <n v="1956"/>
    <m/>
    <n v="152"/>
    <n v="1112"/>
    <n v="968"/>
    <n v="735"/>
    <n v="849"/>
    <n v="851"/>
    <n v="532"/>
    <n v="346"/>
    <m/>
    <m/>
    <m/>
    <n v="22"/>
    <n v="85"/>
    <n v="1161"/>
    <n v="25"/>
    <n v="34"/>
    <n v="223"/>
    <n v="5"/>
    <n v="3990"/>
    <m/>
    <n v="2219"/>
    <n v="3285"/>
    <n v="41"/>
    <m/>
    <n v="147"/>
    <n v="373"/>
    <n v="215"/>
    <n v="355"/>
    <n v="111"/>
    <m/>
    <n v="130"/>
    <n v="1"/>
    <n v="2"/>
    <n v="18"/>
    <n v="3913"/>
    <n v="279"/>
    <n v="1"/>
    <m/>
    <m/>
    <m/>
    <m/>
    <n v="2833"/>
    <n v="1502"/>
    <n v="203"/>
    <n v="899"/>
    <n v="108"/>
    <m/>
    <n v="522"/>
    <n v="552"/>
    <n v="30"/>
    <n v="2"/>
    <n v="285"/>
    <n v="2"/>
    <n v="388"/>
    <n v="838"/>
    <n v="266"/>
    <n v="98"/>
    <n v="229"/>
    <n v="248"/>
    <n v="156"/>
    <n v="308"/>
    <n v="67"/>
    <n v="84"/>
    <m/>
    <n v="6"/>
    <n v="1463"/>
    <m/>
    <n v="1"/>
    <n v="5545"/>
    <n v="16"/>
    <n v="5090"/>
    <n v="439"/>
    <m/>
    <m/>
    <n v="5313"/>
    <n v="185"/>
    <n v="39"/>
    <n v="8"/>
    <m/>
    <m/>
    <n v="16"/>
  </r>
  <r>
    <n v="106361458"/>
    <x v="220"/>
    <x v="220"/>
    <s v="General Acute Care Hospital"/>
    <x v="34"/>
    <s v="1401 Bailey Ave"/>
    <s v="Needles"/>
    <s v="92363"/>
    <x v="1"/>
    <m/>
    <s v="Emergency - Standby"/>
    <x v="1"/>
    <x v="0"/>
    <s v="1-49"/>
    <s v="District 16"/>
    <s v="District 33"/>
    <s v="Big River/Needles"/>
    <s v="Frontier"/>
    <n v="1929"/>
    <n v="2016"/>
    <m/>
    <n v="258"/>
    <n v="295"/>
    <n v="465"/>
    <n v="595"/>
    <n v="509"/>
    <n v="677"/>
    <n v="603"/>
    <n v="353"/>
    <n v="152"/>
    <n v="38"/>
    <m/>
    <n v="307"/>
    <n v="42"/>
    <n v="145"/>
    <n v="38"/>
    <n v="1"/>
    <n v="5"/>
    <m/>
    <n v="3399"/>
    <n v="8"/>
    <n v="518"/>
    <n v="3425"/>
    <n v="1"/>
    <n v="1"/>
    <n v="225"/>
    <n v="231"/>
    <m/>
    <n v="7"/>
    <n v="2"/>
    <m/>
    <m/>
    <n v="104"/>
    <m/>
    <m/>
    <m/>
    <n v="3217"/>
    <m/>
    <n v="159"/>
    <m/>
    <m/>
    <m/>
    <n v="1866"/>
    <n v="1033"/>
    <n v="46"/>
    <n v="726"/>
    <n v="274"/>
    <m/>
    <n v="1"/>
    <n v="322"/>
    <n v="2"/>
    <n v="280"/>
    <n v="8"/>
    <n v="147"/>
    <n v="135"/>
    <n v="35"/>
    <n v="228"/>
    <n v="254"/>
    <n v="62"/>
    <n v="697"/>
    <n v="129"/>
    <n v="304"/>
    <n v="6"/>
    <n v="117"/>
    <n v="21"/>
    <n v="478"/>
    <n v="255"/>
    <n v="462"/>
    <n v="2"/>
    <n v="3945"/>
    <m/>
    <n v="3923"/>
    <n v="19"/>
    <m/>
    <n v="3"/>
    <n v="1"/>
    <n v="3266"/>
    <n v="7"/>
    <n v="1"/>
    <n v="670"/>
    <m/>
    <n v="197"/>
    <n v="177"/>
    <m/>
    <n v="9"/>
    <n v="18"/>
    <n v="34"/>
    <n v="50"/>
    <n v="66"/>
    <n v="96"/>
    <n v="58"/>
    <n v="35"/>
    <m/>
    <n v="8"/>
    <m/>
    <n v="35"/>
    <n v="6"/>
    <n v="10"/>
    <n v="8"/>
    <m/>
    <m/>
    <m/>
    <n v="315"/>
    <m/>
    <n v="50"/>
    <n v="324"/>
    <m/>
    <m/>
    <n v="22"/>
    <n v="22"/>
    <n v="4"/>
    <n v="3"/>
    <n v="2"/>
    <m/>
    <m/>
    <m/>
    <m/>
    <m/>
    <n v="311"/>
    <n v="10"/>
    <m/>
    <m/>
    <m/>
    <m/>
    <m/>
    <n v="157"/>
    <n v="161"/>
    <n v="6"/>
    <n v="42"/>
    <n v="8"/>
    <m/>
    <n v="56"/>
    <n v="53"/>
    <n v="5"/>
    <n v="1"/>
    <n v="37"/>
    <m/>
    <n v="44"/>
    <n v="34"/>
    <n v="16"/>
    <n v="4"/>
    <n v="10"/>
    <m/>
    <n v="5"/>
    <n v="56"/>
    <n v="37"/>
    <n v="15"/>
    <m/>
    <m/>
    <n v="1"/>
    <m/>
    <m/>
    <n v="374"/>
    <m/>
    <n v="371"/>
    <n v="3"/>
    <m/>
    <m/>
    <n v="294"/>
    <m/>
    <n v="80"/>
    <m/>
    <m/>
    <m/>
    <n v="4"/>
  </r>
  <r>
    <n v="106362041"/>
    <x v="221"/>
    <x v="221"/>
    <s v="General Acute Care Hospital"/>
    <x v="34"/>
    <s v="6601 White Feather Rd"/>
    <s v="Joshua Tree"/>
    <s v="92252"/>
    <x v="3"/>
    <m/>
    <s v="Emergency - Basic"/>
    <x v="1"/>
    <x v="0"/>
    <s v="150-199"/>
    <s v="District 16"/>
    <s v="District 42"/>
    <s v="Joshua Tree/Landers/Morongo Valley/Rimrock/Yucca Valley"/>
    <s v="Rural"/>
    <n v="10449"/>
    <n v="8714"/>
    <n v="6"/>
    <n v="1474"/>
    <n v="1565"/>
    <n v="3274"/>
    <n v="3043"/>
    <n v="2228"/>
    <n v="2605"/>
    <n v="2336"/>
    <n v="1403"/>
    <n v="973"/>
    <n v="268"/>
    <m/>
    <m/>
    <n v="243"/>
    <n v="1568"/>
    <n v="77"/>
    <n v="228"/>
    <n v="3549"/>
    <n v="216"/>
    <n v="13288"/>
    <m/>
    <n v="3054"/>
    <n v="15474"/>
    <n v="641"/>
    <m/>
    <n v="56"/>
    <n v="661"/>
    <n v="953"/>
    <n v="67"/>
    <n v="43"/>
    <m/>
    <m/>
    <m/>
    <n v="3"/>
    <m/>
    <n v="68"/>
    <n v="17292"/>
    <n v="1"/>
    <m/>
    <n v="25"/>
    <m/>
    <m/>
    <n v="9879"/>
    <n v="4220"/>
    <n v="747"/>
    <n v="2790"/>
    <n v="1533"/>
    <m/>
    <n v="23"/>
    <n v="1380"/>
    <n v="2"/>
    <n v="1183"/>
    <n v="57"/>
    <n v="309"/>
    <n v="362"/>
    <n v="178"/>
    <n v="339"/>
    <n v="1278"/>
    <n v="324"/>
    <n v="3824"/>
    <n v="632"/>
    <n v="1893"/>
    <n v="25"/>
    <n v="709"/>
    <n v="805"/>
    <n v="1592"/>
    <n v="739"/>
    <n v="3513"/>
    <n v="2"/>
    <n v="19169"/>
    <n v="22"/>
    <n v="18793"/>
    <n v="289"/>
    <n v="62"/>
    <n v="3"/>
    <n v="20"/>
    <n v="18686"/>
    <n v="4"/>
    <n v="47"/>
    <n v="365"/>
    <n v="47"/>
    <n v="636"/>
    <n v="566"/>
    <m/>
    <n v="20"/>
    <n v="97"/>
    <n v="108"/>
    <n v="85"/>
    <n v="181"/>
    <n v="277"/>
    <n v="221"/>
    <n v="192"/>
    <n v="14"/>
    <n v="7"/>
    <m/>
    <m/>
    <n v="16"/>
    <n v="65"/>
    <m/>
    <n v="6"/>
    <n v="182"/>
    <n v="12"/>
    <n v="921"/>
    <m/>
    <n v="147"/>
    <n v="1020"/>
    <n v="35"/>
    <m/>
    <n v="1"/>
    <n v="135"/>
    <n v="50"/>
    <n v="119"/>
    <m/>
    <m/>
    <m/>
    <m/>
    <m/>
    <n v="110"/>
    <n v="706"/>
    <n v="3"/>
    <n v="78"/>
    <m/>
    <m/>
    <m/>
    <m/>
    <n v="413"/>
    <n v="332"/>
    <n v="19"/>
    <n v="425"/>
    <n v="12"/>
    <n v="1"/>
    <n v="134"/>
    <n v="166"/>
    <n v="8"/>
    <m/>
    <n v="109"/>
    <m/>
    <n v="66"/>
    <n v="159"/>
    <n v="117"/>
    <n v="19"/>
    <n v="17"/>
    <n v="7"/>
    <n v="17"/>
    <n v="224"/>
    <n v="42"/>
    <n v="24"/>
    <n v="8"/>
    <m/>
    <n v="85"/>
    <m/>
    <m/>
    <n v="1202"/>
    <n v="2"/>
    <n v="1173"/>
    <n v="26"/>
    <n v="1"/>
    <m/>
    <n v="1185"/>
    <n v="2"/>
    <n v="15"/>
    <m/>
    <m/>
    <m/>
    <n v="14"/>
  </r>
  <r>
    <n v="106364144"/>
    <x v="222"/>
    <x v="222"/>
    <s v="General Acute Care Hospital"/>
    <x v="34"/>
    <s v="16850 Bear Valley Rd"/>
    <s v="Victorville"/>
    <s v="92395"/>
    <x v="4"/>
    <m/>
    <s v="Emergency - Basic"/>
    <x v="0"/>
    <x v="0"/>
    <s v="100-149"/>
    <s v="District 21"/>
    <s v="District 33"/>
    <s v="Hesperia West/Mountain View Acres/Victorville Central and South"/>
    <s v="Urban"/>
    <n v="17030"/>
    <n v="13116"/>
    <m/>
    <n v="2372"/>
    <n v="2854"/>
    <n v="6830"/>
    <n v="5703"/>
    <n v="3654"/>
    <n v="3347"/>
    <n v="2491"/>
    <n v="1453"/>
    <n v="1006"/>
    <n v="436"/>
    <m/>
    <n v="88"/>
    <n v="462"/>
    <n v="5590"/>
    <n v="242"/>
    <n v="106"/>
    <n v="14769"/>
    <n v="75"/>
    <n v="8814"/>
    <m/>
    <n v="12888"/>
    <n v="17226"/>
    <n v="32"/>
    <m/>
    <n v="816"/>
    <n v="2092"/>
    <n v="3"/>
    <n v="151"/>
    <n v="4"/>
    <n v="2"/>
    <n v="1"/>
    <n v="187"/>
    <n v="11"/>
    <m/>
    <n v="1"/>
    <n v="26849"/>
    <n v="21"/>
    <n v="1"/>
    <n v="6"/>
    <m/>
    <n v="1"/>
    <n v="2914"/>
    <n v="4588"/>
    <n v="1097"/>
    <n v="18970"/>
    <n v="2577"/>
    <m/>
    <n v="10"/>
    <n v="2115"/>
    <n v="7"/>
    <n v="1913"/>
    <n v="107"/>
    <n v="395"/>
    <n v="513"/>
    <n v="259"/>
    <n v="420"/>
    <n v="1901"/>
    <n v="955"/>
    <n v="7319"/>
    <n v="1543"/>
    <n v="1507"/>
    <n v="80"/>
    <n v="1214"/>
    <n v="3437"/>
    <n v="3091"/>
    <n v="800"/>
    <n v="2553"/>
    <n v="7"/>
    <n v="30146"/>
    <n v="14"/>
    <n v="29958"/>
    <n v="174"/>
    <m/>
    <m/>
    <n v="26"/>
    <n v="29587"/>
    <n v="8"/>
    <n v="153"/>
    <n v="357"/>
    <n v="15"/>
    <n v="4648"/>
    <n v="4484"/>
    <m/>
    <n v="63"/>
    <n v="723"/>
    <n v="939"/>
    <n v="956"/>
    <n v="1534"/>
    <n v="1924"/>
    <n v="1512"/>
    <n v="1344"/>
    <n v="137"/>
    <m/>
    <m/>
    <n v="26"/>
    <n v="159"/>
    <n v="1337"/>
    <n v="103"/>
    <n v="37"/>
    <n v="3690"/>
    <n v="17"/>
    <n v="3763"/>
    <m/>
    <n v="3146"/>
    <n v="5212"/>
    <n v="774"/>
    <m/>
    <n v="335"/>
    <n v="529"/>
    <n v="328"/>
    <n v="1322"/>
    <n v="329"/>
    <n v="2"/>
    <n v="177"/>
    <n v="12"/>
    <n v="15"/>
    <n v="6"/>
    <n v="5673"/>
    <n v="402"/>
    <n v="1"/>
    <m/>
    <m/>
    <n v="1"/>
    <m/>
    <n v="3291"/>
    <n v="3962"/>
    <n v="274"/>
    <n v="1448"/>
    <n v="157"/>
    <m/>
    <n v="1817"/>
    <n v="1258"/>
    <n v="65"/>
    <n v="9"/>
    <n v="354"/>
    <n v="3"/>
    <n v="548"/>
    <n v="2138"/>
    <n v="531"/>
    <n v="65"/>
    <n v="175"/>
    <n v="135"/>
    <n v="333"/>
    <n v="679"/>
    <n v="156"/>
    <n v="187"/>
    <n v="137"/>
    <n v="7"/>
    <n v="535"/>
    <m/>
    <m/>
    <n v="9132"/>
    <n v="7"/>
    <n v="9053"/>
    <n v="60"/>
    <n v="1"/>
    <n v="11"/>
    <n v="8947"/>
    <n v="113"/>
    <n v="68"/>
    <n v="4"/>
    <m/>
    <m/>
    <n v="22"/>
  </r>
  <r>
    <n v="106364231"/>
    <x v="223"/>
    <x v="223"/>
    <s v="General Acute Care Hospital"/>
    <x v="34"/>
    <s v="400 N. Pepper Avenue"/>
    <s v="Colton"/>
    <s v="92324"/>
    <x v="0"/>
    <s v="Level II"/>
    <s v="Emergency - Basic"/>
    <x v="0"/>
    <x v="1"/>
    <s v="300-499"/>
    <s v="District 20"/>
    <s v="District 47"/>
    <s v="Bloomington/Colton Central and West/Fontana South/Rialto South"/>
    <s v="Urban"/>
    <n v="28571"/>
    <n v="31450"/>
    <n v="1"/>
    <n v="2833"/>
    <n v="4306"/>
    <n v="14628"/>
    <n v="12402"/>
    <n v="9139"/>
    <n v="8527"/>
    <n v="5129"/>
    <n v="1531"/>
    <n v="685"/>
    <n v="842"/>
    <m/>
    <n v="130"/>
    <n v="1055"/>
    <n v="9353"/>
    <n v="76"/>
    <n v="269"/>
    <n v="38434"/>
    <n v="809"/>
    <n v="9896"/>
    <m/>
    <n v="37768"/>
    <n v="21754"/>
    <n v="500"/>
    <m/>
    <n v="444"/>
    <n v="3205"/>
    <m/>
    <n v="115"/>
    <n v="66"/>
    <n v="1"/>
    <n v="872"/>
    <n v="5238"/>
    <n v="220"/>
    <n v="12"/>
    <n v="4"/>
    <n v="49552"/>
    <n v="129"/>
    <m/>
    <n v="164"/>
    <m/>
    <m/>
    <n v="36018"/>
    <n v="5009"/>
    <n v="9964"/>
    <n v="4091"/>
    <n v="4940"/>
    <m/>
    <n v="36"/>
    <n v="3454"/>
    <n v="25"/>
    <n v="3026"/>
    <n v="186"/>
    <n v="725"/>
    <n v="1388"/>
    <n v="686"/>
    <n v="2521"/>
    <n v="3357"/>
    <n v="3052"/>
    <n v="11880"/>
    <n v="4944"/>
    <n v="3871"/>
    <n v="227"/>
    <n v="2343"/>
    <n v="4263"/>
    <n v="3544"/>
    <n v="2397"/>
    <n v="8078"/>
    <n v="19"/>
    <n v="60022"/>
    <n v="414"/>
    <n v="49391"/>
    <n v="9944"/>
    <n v="240"/>
    <n v="33"/>
    <n v="175"/>
    <n v="58003"/>
    <n v="7"/>
    <n v="1313"/>
    <n v="303"/>
    <n v="221"/>
    <n v="6523"/>
    <n v="8336"/>
    <m/>
    <n v="397"/>
    <n v="2534"/>
    <n v="2704"/>
    <n v="2165"/>
    <n v="2623"/>
    <n v="2091"/>
    <n v="1123"/>
    <n v="862"/>
    <n v="250"/>
    <n v="110"/>
    <m/>
    <n v="36"/>
    <n v="304"/>
    <n v="2296"/>
    <n v="8"/>
    <n v="71"/>
    <n v="8124"/>
    <n v="306"/>
    <n v="3714"/>
    <m/>
    <n v="7972"/>
    <n v="6631"/>
    <n v="256"/>
    <m/>
    <n v="382"/>
    <n v="650"/>
    <n v="483"/>
    <n v="111"/>
    <n v="40"/>
    <n v="210"/>
    <n v="475"/>
    <n v="121"/>
    <n v="236"/>
    <n v="6"/>
    <n v="11273"/>
    <n v="869"/>
    <m/>
    <m/>
    <n v="3"/>
    <m/>
    <m/>
    <n v="6875"/>
    <n v="3418"/>
    <n v="3064"/>
    <n v="919"/>
    <n v="583"/>
    <m/>
    <n v="1288"/>
    <n v="1144"/>
    <n v="92"/>
    <n v="16"/>
    <n v="544"/>
    <n v="18"/>
    <n v="468"/>
    <n v="2320"/>
    <n v="2462"/>
    <n v="3484"/>
    <n v="167"/>
    <n v="326"/>
    <n v="413"/>
    <n v="476"/>
    <n v="202"/>
    <n v="161"/>
    <n v="135"/>
    <n v="18"/>
    <n v="1113"/>
    <n v="10"/>
    <n v="2"/>
    <n v="14859"/>
    <n v="138"/>
    <n v="11950"/>
    <n v="2716"/>
    <n v="45"/>
    <n v="10"/>
    <n v="12800"/>
    <n v="1894"/>
    <n v="81"/>
    <n v="67"/>
    <n v="2"/>
    <n v="15"/>
    <n v="48"/>
  </r>
  <r>
    <n v="106364430"/>
    <x v="224"/>
    <x v="224"/>
    <s v="General Acute Care Hospital"/>
    <x v="34"/>
    <s v="820 E Mountain View St"/>
    <s v="Barstow"/>
    <s v="92311"/>
    <x v="4"/>
    <m/>
    <s v="Emergency - Basic"/>
    <x v="0"/>
    <x v="0"/>
    <s v="1-49"/>
    <s v="District 16"/>
    <s v="District 33"/>
    <s v="Barstow/Daggett/Lenwood/Nebo Center/Oro Grande/Yermo"/>
    <s v="Rural"/>
    <n v="12159"/>
    <n v="10454"/>
    <m/>
    <n v="2100"/>
    <n v="2084"/>
    <n v="4272"/>
    <n v="3851"/>
    <n v="2891"/>
    <n v="2986"/>
    <n v="2251"/>
    <n v="1082"/>
    <n v="668"/>
    <n v="428"/>
    <m/>
    <n v="85"/>
    <n v="202"/>
    <n v="5719"/>
    <n v="4"/>
    <n v="84"/>
    <n v="36"/>
    <n v="177"/>
    <n v="16306"/>
    <m/>
    <n v="6483"/>
    <n v="15732"/>
    <n v="397"/>
    <n v="1"/>
    <n v="435"/>
    <n v="1189"/>
    <n v="21"/>
    <n v="46"/>
    <n v="13"/>
    <n v="8"/>
    <n v="86"/>
    <n v="214"/>
    <n v="5"/>
    <n v="38"/>
    <n v="2"/>
    <n v="20507"/>
    <n v="49"/>
    <m/>
    <m/>
    <m/>
    <m/>
    <n v="4849"/>
    <n v="2852"/>
    <n v="510"/>
    <n v="10326"/>
    <n v="4075"/>
    <n v="1"/>
    <n v="27"/>
    <n v="1238"/>
    <n v="9"/>
    <n v="1384"/>
    <n v="83"/>
    <n v="387"/>
    <n v="475"/>
    <n v="208"/>
    <n v="1400"/>
    <n v="1413"/>
    <n v="883"/>
    <n v="4569"/>
    <n v="983"/>
    <n v="1395"/>
    <n v="71"/>
    <n v="839"/>
    <n v="729"/>
    <n v="2716"/>
    <n v="1042"/>
    <n v="2728"/>
    <n v="34"/>
    <n v="22613"/>
    <n v="13"/>
    <n v="22093"/>
    <n v="499"/>
    <n v="8"/>
    <m/>
    <m/>
    <n v="21954"/>
    <m/>
    <n v="39"/>
    <n v="588"/>
    <n v="32"/>
    <n v="766"/>
    <n v="790"/>
    <m/>
    <n v="22"/>
    <n v="106"/>
    <n v="122"/>
    <n v="149"/>
    <n v="209"/>
    <n v="342"/>
    <n v="208"/>
    <n v="148"/>
    <n v="250"/>
    <m/>
    <m/>
    <n v="5"/>
    <n v="26"/>
    <n v="271"/>
    <m/>
    <n v="7"/>
    <n v="3"/>
    <n v="2"/>
    <n v="1242"/>
    <m/>
    <n v="431"/>
    <n v="1125"/>
    <m/>
    <m/>
    <n v="121"/>
    <n v="84"/>
    <n v="36"/>
    <n v="319"/>
    <n v="50"/>
    <n v="3"/>
    <m/>
    <n v="1"/>
    <n v="8"/>
    <n v="19"/>
    <n v="818"/>
    <n v="96"/>
    <n v="1"/>
    <m/>
    <m/>
    <m/>
    <m/>
    <n v="693"/>
    <n v="598"/>
    <n v="26"/>
    <n v="200"/>
    <n v="39"/>
    <m/>
    <n v="163"/>
    <n v="227"/>
    <n v="33"/>
    <n v="2"/>
    <n v="125"/>
    <m/>
    <n v="108"/>
    <n v="236"/>
    <n v="67"/>
    <n v="23"/>
    <n v="13"/>
    <n v="9"/>
    <n v="27"/>
    <n v="173"/>
    <n v="35"/>
    <n v="19"/>
    <n v="250"/>
    <n v="3"/>
    <n v="43"/>
    <m/>
    <m/>
    <n v="1556"/>
    <n v="3"/>
    <n v="1515"/>
    <n v="38"/>
    <m/>
    <m/>
    <n v="1516"/>
    <n v="13"/>
    <n v="26"/>
    <n v="1"/>
    <m/>
    <m/>
    <n v="16"/>
  </r>
  <r>
    <n v="106370652"/>
    <x v="225"/>
    <x v="225"/>
    <s v="General Acute Care Hospital"/>
    <x v="35"/>
    <s v="6655 Alvarado Rd"/>
    <s v="San Diego"/>
    <s v="92120"/>
    <x v="4"/>
    <m/>
    <s v="Emergency - Basic"/>
    <x v="0"/>
    <x v="0"/>
    <s v="200-299"/>
    <s v="District 39"/>
    <s v="District 79"/>
    <s v="College Heights/Hillcrest Southeast/Kensington/Rolando North/University Heights"/>
    <s v="Urban"/>
    <n v="8606"/>
    <n v="9239"/>
    <n v="1"/>
    <n v="206"/>
    <n v="920"/>
    <n v="3670"/>
    <n v="3634"/>
    <n v="2915"/>
    <n v="2953"/>
    <n v="2115"/>
    <n v="841"/>
    <n v="553"/>
    <n v="32"/>
    <n v="7"/>
    <n v="72"/>
    <n v="663"/>
    <n v="3447"/>
    <n v="164"/>
    <n v="42"/>
    <n v="945"/>
    <n v="272"/>
    <n v="12241"/>
    <m/>
    <n v="3695"/>
    <n v="13866"/>
    <n v="285"/>
    <m/>
    <n v="44"/>
    <n v="754"/>
    <n v="3"/>
    <n v="51"/>
    <n v="18"/>
    <n v="3"/>
    <n v="367"/>
    <n v="56"/>
    <n v="193"/>
    <n v="3"/>
    <n v="17"/>
    <n v="16273"/>
    <n v="23"/>
    <n v="7"/>
    <n v="34"/>
    <m/>
    <m/>
    <n v="9246"/>
    <n v="2944"/>
    <n v="1409"/>
    <n v="2785"/>
    <n v="1462"/>
    <m/>
    <n v="3"/>
    <n v="986"/>
    <n v="4"/>
    <n v="910"/>
    <n v="62"/>
    <n v="167"/>
    <n v="401"/>
    <n v="148"/>
    <n v="510"/>
    <n v="1081"/>
    <n v="634"/>
    <n v="3712"/>
    <n v="1906"/>
    <n v="1220"/>
    <n v="31"/>
    <n v="944"/>
    <n v="276"/>
    <n v="1246"/>
    <n v="987"/>
    <n v="2610"/>
    <n v="8"/>
    <n v="17846"/>
    <n v="426"/>
    <n v="16910"/>
    <n v="466"/>
    <n v="44"/>
    <m/>
    <m/>
    <n v="16853"/>
    <n v="4"/>
    <n v="396"/>
    <n v="337"/>
    <n v="256"/>
    <n v="1818"/>
    <n v="2497"/>
    <m/>
    <n v="23"/>
    <n v="211"/>
    <n v="369"/>
    <n v="513"/>
    <n v="852"/>
    <n v="1059"/>
    <n v="699"/>
    <n v="588"/>
    <m/>
    <m/>
    <n v="1"/>
    <n v="9"/>
    <n v="274"/>
    <n v="621"/>
    <n v="38"/>
    <n v="10"/>
    <n v="218"/>
    <n v="114"/>
    <n v="3031"/>
    <m/>
    <n v="836"/>
    <n v="3357"/>
    <n v="121"/>
    <n v="1"/>
    <n v="212"/>
    <n v="426"/>
    <n v="156"/>
    <n v="301"/>
    <n v="41"/>
    <n v="3"/>
    <n v="155"/>
    <n v="104"/>
    <n v="9"/>
    <n v="88"/>
    <n v="1907"/>
    <n v="909"/>
    <m/>
    <m/>
    <m/>
    <n v="4"/>
    <m/>
    <n v="1612"/>
    <n v="2092"/>
    <n v="264"/>
    <n v="227"/>
    <n v="120"/>
    <m/>
    <n v="623"/>
    <n v="451"/>
    <n v="36"/>
    <n v="5"/>
    <n v="315"/>
    <n v="2"/>
    <n v="255"/>
    <n v="1160"/>
    <n v="289"/>
    <n v="141"/>
    <n v="186"/>
    <n v="42"/>
    <n v="246"/>
    <n v="333"/>
    <n v="166"/>
    <n v="60"/>
    <m/>
    <n v="1"/>
    <n v="3"/>
    <n v="1"/>
    <m/>
    <n v="4315"/>
    <n v="166"/>
    <n v="3908"/>
    <n v="236"/>
    <n v="4"/>
    <n v="1"/>
    <n v="3936"/>
    <n v="301"/>
    <n v="48"/>
    <n v="30"/>
    <m/>
    <m/>
    <n v="32"/>
  </r>
  <r>
    <n v="106370673"/>
    <x v="226"/>
    <x v="226"/>
    <s v="General Acute Care Hospital"/>
    <x v="35"/>
    <s v="3020 Childrens Way"/>
    <s v="San Diego"/>
    <s v="92123"/>
    <x v="1"/>
    <s v="Level II - Pediatric"/>
    <s v="Emergency - Basic"/>
    <x v="0"/>
    <x v="0"/>
    <s v="500+"/>
    <s v="District 39"/>
    <s v="District 79"/>
    <s v="Bay Park/Five Points/Hillcrest Northwest/Mission Hills/Mission Valley/Morena/Normal Heights/Old Town/Serra Mesa"/>
    <s v="Urban"/>
    <n v="28776"/>
    <n v="31908"/>
    <n v="14"/>
    <n v="33035"/>
    <n v="19115"/>
    <n v="297"/>
    <n v="101"/>
    <n v="62"/>
    <n v="28"/>
    <n v="19"/>
    <n v="8"/>
    <n v="3"/>
    <n v="8030"/>
    <m/>
    <n v="185"/>
    <n v="2546"/>
    <n v="3419"/>
    <n v="4204"/>
    <n v="285"/>
    <n v="25034"/>
    <n v="470"/>
    <n v="24555"/>
    <m/>
    <n v="31852"/>
    <n v="28329"/>
    <n v="517"/>
    <m/>
    <n v="78"/>
    <n v="99"/>
    <m/>
    <n v="5"/>
    <m/>
    <m/>
    <n v="175"/>
    <n v="15"/>
    <n v="1327"/>
    <m/>
    <m/>
    <n v="58884"/>
    <n v="1"/>
    <m/>
    <n v="114"/>
    <m/>
    <m/>
    <n v="35445"/>
    <n v="43"/>
    <n v="4778"/>
    <n v="17484"/>
    <n v="2948"/>
    <m/>
    <n v="400"/>
    <n v="1245"/>
    <n v="86"/>
    <n v="2762"/>
    <n v="102"/>
    <n v="1459"/>
    <n v="254"/>
    <n v="647"/>
    <n v="1541"/>
    <n v="2068"/>
    <n v="1685"/>
    <n v="16591"/>
    <n v="2193"/>
    <n v="1695"/>
    <n v="27"/>
    <n v="1772"/>
    <n v="23"/>
    <n v="10455"/>
    <n v="2165"/>
    <n v="13521"/>
    <n v="7"/>
    <n v="60698"/>
    <n v="1677"/>
    <n v="50291"/>
    <n v="8590"/>
    <n v="35"/>
    <n v="105"/>
    <m/>
    <n v="59954"/>
    <n v="80"/>
    <n v="49"/>
    <n v="574"/>
    <n v="41"/>
    <n v="3495"/>
    <n v="3908"/>
    <m/>
    <n v="2829"/>
    <n v="93"/>
    <m/>
    <m/>
    <m/>
    <m/>
    <m/>
    <m/>
    <n v="1550"/>
    <n v="2931"/>
    <m/>
    <n v="23"/>
    <n v="313"/>
    <n v="408"/>
    <n v="609"/>
    <n v="36"/>
    <n v="2518"/>
    <n v="51"/>
    <n v="3445"/>
    <m/>
    <n v="3605"/>
    <n v="3736"/>
    <n v="61"/>
    <n v="1"/>
    <n v="21"/>
    <m/>
    <n v="14"/>
    <n v="160"/>
    <n v="10"/>
    <m/>
    <n v="9"/>
    <n v="70"/>
    <n v="14"/>
    <n v="13"/>
    <n v="7062"/>
    <n v="9"/>
    <m/>
    <m/>
    <n v="21"/>
    <m/>
    <m/>
    <n v="2593"/>
    <n v="24"/>
    <n v="1956"/>
    <n v="2557"/>
    <n v="273"/>
    <m/>
    <n v="83"/>
    <n v="1253"/>
    <n v="155"/>
    <n v="20"/>
    <n v="557"/>
    <n v="28"/>
    <n v="354"/>
    <n v="248"/>
    <n v="1102"/>
    <n v="489"/>
    <n v="188"/>
    <n v="145"/>
    <n v="309"/>
    <n v="1552"/>
    <n v="266"/>
    <n v="281"/>
    <n v="225"/>
    <n v="27"/>
    <m/>
    <n v="118"/>
    <n v="3"/>
    <n v="7403"/>
    <n v="165"/>
    <n v="6133"/>
    <n v="1090"/>
    <n v="3"/>
    <n v="12"/>
    <n v="7305"/>
    <n v="12"/>
    <n v="61"/>
    <m/>
    <n v="25"/>
    <m/>
    <n v="45"/>
  </r>
  <r>
    <n v="106370689"/>
    <x v="227"/>
    <x v="227"/>
    <s v="General Acute Care Hospital"/>
    <x v="35"/>
    <s v="250 Prospect Pl"/>
    <s v="Coronado"/>
    <s v="92118"/>
    <x v="1"/>
    <m/>
    <s v="Emergency - Basic"/>
    <x v="0"/>
    <x v="0"/>
    <s v="50-99"/>
    <s v="District 39"/>
    <s v="District 78"/>
    <s v="Castle Park/Chula Vista Southwest/Imperial Beach West/Nestor East/Palm City/San Ysidro/South San Diego"/>
    <s v="Urban"/>
    <n v="8810"/>
    <n v="6984"/>
    <m/>
    <n v="536"/>
    <n v="1131"/>
    <n v="2949"/>
    <n v="2810"/>
    <n v="2350"/>
    <n v="2209"/>
    <n v="1607"/>
    <n v="1090"/>
    <n v="1065"/>
    <n v="47"/>
    <m/>
    <n v="26"/>
    <n v="445"/>
    <n v="839"/>
    <n v="20"/>
    <n v="69"/>
    <n v="3904"/>
    <n v="278"/>
    <n v="10213"/>
    <m/>
    <n v="6497"/>
    <n v="9083"/>
    <n v="214"/>
    <m/>
    <n v="314"/>
    <n v="193"/>
    <n v="1"/>
    <n v="7"/>
    <n v="19"/>
    <m/>
    <n v="148"/>
    <n v="169"/>
    <n v="15"/>
    <n v="2"/>
    <n v="42"/>
    <n v="14848"/>
    <n v="31"/>
    <n v="2"/>
    <n v="2"/>
    <m/>
    <n v="1"/>
    <n v="6567"/>
    <n v="3106"/>
    <n v="1509"/>
    <n v="3881"/>
    <n v="731"/>
    <m/>
    <n v="1"/>
    <n v="1023"/>
    <n v="1"/>
    <n v="1106"/>
    <n v="67"/>
    <n v="219"/>
    <n v="283"/>
    <n v="159"/>
    <n v="891"/>
    <n v="1047"/>
    <n v="894"/>
    <n v="3640"/>
    <n v="438"/>
    <n v="875"/>
    <n v="44"/>
    <n v="600"/>
    <n v="378"/>
    <n v="1254"/>
    <n v="680"/>
    <n v="2192"/>
    <n v="2"/>
    <n v="15794"/>
    <n v="288"/>
    <n v="13636"/>
    <n v="1848"/>
    <n v="22"/>
    <m/>
    <m/>
    <n v="14464"/>
    <n v="9"/>
    <n v="543"/>
    <n v="662"/>
    <n v="116"/>
    <n v="785"/>
    <n v="716"/>
    <m/>
    <n v="6"/>
    <n v="95"/>
    <n v="129"/>
    <n v="150"/>
    <n v="281"/>
    <n v="268"/>
    <n v="252"/>
    <n v="320"/>
    <m/>
    <m/>
    <m/>
    <n v="7"/>
    <n v="69"/>
    <n v="44"/>
    <n v="4"/>
    <n v="4"/>
    <n v="354"/>
    <n v="17"/>
    <n v="1002"/>
    <m/>
    <n v="634"/>
    <n v="856"/>
    <n v="11"/>
    <m/>
    <n v="65"/>
    <n v="56"/>
    <n v="52"/>
    <n v="224"/>
    <n v="50"/>
    <n v="1"/>
    <n v="1"/>
    <n v="4"/>
    <n v="3"/>
    <n v="11"/>
    <n v="867"/>
    <n v="167"/>
    <m/>
    <m/>
    <m/>
    <m/>
    <m/>
    <n v="522"/>
    <n v="744"/>
    <n v="22"/>
    <n v="194"/>
    <n v="19"/>
    <m/>
    <n v="117"/>
    <n v="445"/>
    <n v="14"/>
    <n v="4"/>
    <n v="72"/>
    <n v="1"/>
    <n v="69"/>
    <n v="337"/>
    <n v="132"/>
    <n v="25"/>
    <n v="30"/>
    <n v="28"/>
    <n v="36"/>
    <n v="120"/>
    <n v="50"/>
    <n v="18"/>
    <m/>
    <n v="1"/>
    <n v="2"/>
    <m/>
    <m/>
    <n v="1501"/>
    <n v="34"/>
    <n v="1157"/>
    <n v="307"/>
    <n v="3"/>
    <m/>
    <n v="1414"/>
    <n v="59"/>
    <n v="27"/>
    <n v="1"/>
    <m/>
    <m/>
    <n v="8"/>
  </r>
  <r>
    <n v="106370694"/>
    <x v="228"/>
    <x v="228"/>
    <s v="General Acute Care Hospital"/>
    <x v="35"/>
    <s v="7901 Frost St"/>
    <s v="San Diego"/>
    <s v="92123"/>
    <x v="1"/>
    <s v="Level II"/>
    <s v="Emergency - Basic"/>
    <x v="0"/>
    <x v="0"/>
    <s v="500+"/>
    <s v="District 39"/>
    <s v="District 79"/>
    <s v="Bay Park/Five Points/Hillcrest Northwest/Mission Hills/Mission Valley/Morena/Normal Heights/Old Town/Serra Mesa"/>
    <s v="Urban"/>
    <n v="37265"/>
    <n v="27079"/>
    <m/>
    <n v="265"/>
    <n v="2529"/>
    <n v="12247"/>
    <n v="12082"/>
    <n v="9143"/>
    <n v="9366"/>
    <n v="8318"/>
    <n v="5334"/>
    <n v="5011"/>
    <n v="49"/>
    <m/>
    <n v="217"/>
    <n v="5369"/>
    <n v="5556"/>
    <n v="117"/>
    <n v="369"/>
    <n v="21753"/>
    <n v="2332"/>
    <n v="28631"/>
    <m/>
    <n v="17587"/>
    <n v="44754"/>
    <n v="2003"/>
    <m/>
    <n v="88"/>
    <n v="951"/>
    <n v="11"/>
    <n v="118"/>
    <n v="120"/>
    <m/>
    <n v="480"/>
    <n v="100"/>
    <n v="973"/>
    <n v="26"/>
    <n v="102"/>
    <n v="60569"/>
    <n v="755"/>
    <m/>
    <n v="50"/>
    <m/>
    <n v="1"/>
    <n v="21441"/>
    <n v="15568"/>
    <n v="2699"/>
    <n v="21751"/>
    <n v="2885"/>
    <m/>
    <n v="2"/>
    <n v="5791"/>
    <n v="13"/>
    <n v="5005"/>
    <n v="273"/>
    <n v="659"/>
    <n v="1080"/>
    <n v="490"/>
    <n v="1721"/>
    <n v="4195"/>
    <n v="2345"/>
    <n v="13166"/>
    <n v="3062"/>
    <n v="3850"/>
    <n v="334"/>
    <n v="3302"/>
    <n v="2535"/>
    <n v="3916"/>
    <n v="1942"/>
    <n v="10627"/>
    <n v="36"/>
    <n v="64344"/>
    <n v="3236"/>
    <n v="55712"/>
    <n v="5145"/>
    <n v="251"/>
    <m/>
    <m/>
    <n v="60300"/>
    <n v="36"/>
    <n v="2785"/>
    <n v="906"/>
    <n v="317"/>
    <n v="7634"/>
    <n v="8216"/>
    <m/>
    <n v="128"/>
    <n v="932"/>
    <n v="1264"/>
    <n v="1629"/>
    <n v="2604"/>
    <n v="3173"/>
    <n v="3020"/>
    <n v="3100"/>
    <m/>
    <m/>
    <m/>
    <n v="61"/>
    <n v="1697"/>
    <n v="1039"/>
    <n v="32"/>
    <n v="104"/>
    <n v="4342"/>
    <n v="550"/>
    <n v="8025"/>
    <m/>
    <n v="3456"/>
    <n v="11895"/>
    <n v="499"/>
    <m/>
    <n v="331"/>
    <n v="357"/>
    <n v="552"/>
    <n v="2454"/>
    <n v="371"/>
    <n v="13"/>
    <n v="35"/>
    <n v="157"/>
    <n v="98"/>
    <n v="61"/>
    <n v="9390"/>
    <n v="2030"/>
    <n v="1"/>
    <m/>
    <m/>
    <m/>
    <m/>
    <n v="4043"/>
    <n v="7766"/>
    <n v="243"/>
    <n v="3622"/>
    <n v="176"/>
    <m/>
    <n v="2662"/>
    <n v="2145"/>
    <n v="158"/>
    <n v="29"/>
    <n v="877"/>
    <n v="33"/>
    <n v="704"/>
    <n v="2571"/>
    <n v="2936"/>
    <n v="335"/>
    <n v="401"/>
    <n v="643"/>
    <n v="567"/>
    <n v="1027"/>
    <n v="381"/>
    <n v="268"/>
    <m/>
    <n v="48"/>
    <n v="57"/>
    <n v="8"/>
    <m/>
    <n v="15850"/>
    <n v="1166"/>
    <n v="13109"/>
    <n v="1493"/>
    <n v="56"/>
    <n v="26"/>
    <n v="14767"/>
    <n v="776"/>
    <n v="222"/>
    <n v="74"/>
    <n v="9"/>
    <n v="2"/>
    <n v="61"/>
  </r>
  <r>
    <n v="106370714"/>
    <x v="229"/>
    <x v="229"/>
    <s v="General Acute Care Hospital"/>
    <x v="35"/>
    <s v="5555 Grossmont Center Dr"/>
    <s v="La Mesa"/>
    <s v="91942"/>
    <x v="1"/>
    <m/>
    <s v="Emergency - Basic"/>
    <x v="0"/>
    <x v="0"/>
    <s v="500+"/>
    <s v="District 38"/>
    <s v="District 79"/>
    <s v="La Mesa/Rolando South"/>
    <s v="Urban"/>
    <n v="39186"/>
    <n v="33038"/>
    <m/>
    <n v="2100"/>
    <n v="4625"/>
    <n v="14239"/>
    <n v="13859"/>
    <n v="10150"/>
    <n v="10332"/>
    <n v="8147"/>
    <n v="4528"/>
    <n v="3889"/>
    <n v="355"/>
    <m/>
    <n v="306"/>
    <n v="1405"/>
    <n v="7623"/>
    <n v="150"/>
    <n v="274"/>
    <n v="29636"/>
    <n v="2075"/>
    <n v="30755"/>
    <m/>
    <n v="18075"/>
    <n v="52164"/>
    <n v="1985"/>
    <m/>
    <n v="1278"/>
    <n v="3263"/>
    <n v="115"/>
    <n v="303"/>
    <n v="46"/>
    <m/>
    <n v="76"/>
    <n v="402"/>
    <n v="1455"/>
    <n v="35"/>
    <n v="247"/>
    <n v="64102"/>
    <n v="851"/>
    <n v="2"/>
    <n v="45"/>
    <m/>
    <n v="4"/>
    <n v="37129"/>
    <n v="14745"/>
    <n v="2807"/>
    <n v="14116"/>
    <n v="3427"/>
    <m/>
    <n v="20"/>
    <n v="5902"/>
    <n v="8"/>
    <n v="4295"/>
    <n v="247"/>
    <n v="758"/>
    <n v="1126"/>
    <n v="503"/>
    <n v="4103"/>
    <n v="4396"/>
    <n v="3192"/>
    <n v="12527"/>
    <n v="6006"/>
    <n v="4667"/>
    <n v="230"/>
    <n v="3398"/>
    <n v="2236"/>
    <n v="4654"/>
    <n v="2444"/>
    <n v="11481"/>
    <n v="31"/>
    <n v="72224"/>
    <n v="4717"/>
    <n v="62442"/>
    <n v="4836"/>
    <n v="229"/>
    <m/>
    <m/>
    <n v="66534"/>
    <n v="11"/>
    <n v="4339"/>
    <n v="786"/>
    <n v="554"/>
    <n v="9739"/>
    <n v="9946"/>
    <m/>
    <n v="159"/>
    <n v="1258"/>
    <n v="1719"/>
    <n v="1962"/>
    <n v="3490"/>
    <n v="4275"/>
    <n v="3330"/>
    <n v="3492"/>
    <m/>
    <m/>
    <m/>
    <n v="86"/>
    <n v="495"/>
    <n v="1619"/>
    <n v="27"/>
    <n v="97"/>
    <n v="6411"/>
    <n v="486"/>
    <n v="10463"/>
    <n v="1"/>
    <n v="4021"/>
    <n v="15179"/>
    <n v="485"/>
    <m/>
    <n v="419"/>
    <n v="656"/>
    <n v="789"/>
    <n v="2021"/>
    <n v="431"/>
    <n v="19"/>
    <n v="62"/>
    <n v="194"/>
    <n v="127"/>
    <n v="109"/>
    <n v="11130"/>
    <n v="3728"/>
    <m/>
    <m/>
    <m/>
    <m/>
    <m/>
    <n v="7526"/>
    <n v="9496"/>
    <n v="193"/>
    <n v="2219"/>
    <n v="251"/>
    <m/>
    <n v="3190"/>
    <n v="2407"/>
    <n v="160"/>
    <n v="59"/>
    <n v="1276"/>
    <n v="18"/>
    <n v="966"/>
    <n v="3130"/>
    <n v="1818"/>
    <n v="1953"/>
    <n v="544"/>
    <n v="487"/>
    <n v="813"/>
    <n v="1786"/>
    <n v="563"/>
    <n v="351"/>
    <m/>
    <n v="28"/>
    <n v="128"/>
    <n v="8"/>
    <m/>
    <n v="19685"/>
    <n v="996"/>
    <n v="16894"/>
    <n v="1652"/>
    <n v="83"/>
    <n v="60"/>
    <n v="18163"/>
    <n v="1251"/>
    <n v="164"/>
    <n v="105"/>
    <n v="1"/>
    <n v="1"/>
    <n v="62"/>
  </r>
  <r>
    <n v="106370730"/>
    <x v="230"/>
    <x v="230"/>
    <s v="General Acute Care Hospital"/>
    <x v="35"/>
    <s v="4647 Zion Ave"/>
    <s v="San Diego"/>
    <s v="92120"/>
    <x v="1"/>
    <m/>
    <s v="Emergency - Basic"/>
    <x v="0"/>
    <x v="0"/>
    <s v="300-499"/>
    <s v="District 39"/>
    <s v="District 79"/>
    <s v="Allied Gardens/Del Cerro/Grantville/Miramar/Tierrasanta"/>
    <s v="Urban"/>
    <n v="54048"/>
    <n v="42499"/>
    <n v="7"/>
    <n v="4254"/>
    <n v="5426"/>
    <n v="12889"/>
    <n v="13033"/>
    <n v="11469"/>
    <n v="12913"/>
    <n v="13260"/>
    <n v="11376"/>
    <n v="10805"/>
    <n v="1129"/>
    <m/>
    <n v="244"/>
    <n v="7640"/>
    <n v="8834"/>
    <n v="1006"/>
    <n v="722"/>
    <n v="27373"/>
    <n v="2397"/>
    <n v="48338"/>
    <m/>
    <n v="28965"/>
    <n v="66088"/>
    <n v="1501"/>
    <m/>
    <n v="530"/>
    <n v="1169"/>
    <n v="48"/>
    <n v="67"/>
    <n v="1994"/>
    <n v="330"/>
    <n v="56"/>
    <n v="2"/>
    <n v="811"/>
    <n v="12"/>
    <n v="6"/>
    <n v="90763"/>
    <n v="755"/>
    <n v="8"/>
    <m/>
    <n v="3"/>
    <m/>
    <n v="11305"/>
    <n v="27892"/>
    <n v="395"/>
    <n v="53573"/>
    <n v="3389"/>
    <m/>
    <n v="130"/>
    <n v="10383"/>
    <n v="24"/>
    <n v="6595"/>
    <n v="541"/>
    <n v="914"/>
    <n v="1635"/>
    <n v="982"/>
    <n v="1606"/>
    <n v="7010"/>
    <n v="5180"/>
    <n v="15058"/>
    <n v="3446"/>
    <n v="6373"/>
    <n v="427"/>
    <n v="4652"/>
    <n v="2425"/>
    <n v="6868"/>
    <n v="2556"/>
    <n v="19707"/>
    <n v="42"/>
    <n v="96554"/>
    <n v="994"/>
    <n v="89622"/>
    <n v="5563"/>
    <n v="302"/>
    <n v="73"/>
    <n v="4"/>
    <n v="95181"/>
    <n v="5"/>
    <n v="919"/>
    <n v="441"/>
    <n v="4"/>
    <n v="6224"/>
    <n v="6239"/>
    <m/>
    <n v="149"/>
    <n v="436"/>
    <n v="756"/>
    <n v="1024"/>
    <n v="1646"/>
    <n v="2526"/>
    <n v="2916"/>
    <n v="2841"/>
    <n v="67"/>
    <n v="102"/>
    <m/>
    <n v="27"/>
    <n v="944"/>
    <n v="939"/>
    <n v="55"/>
    <n v="127"/>
    <n v="2937"/>
    <n v="107"/>
    <n v="7327"/>
    <m/>
    <n v="3132"/>
    <n v="9291"/>
    <n v="40"/>
    <m/>
    <n v="348"/>
    <n v="104"/>
    <n v="427"/>
    <n v="4175"/>
    <n v="533"/>
    <n v="2"/>
    <m/>
    <n v="25"/>
    <n v="15"/>
    <n v="4"/>
    <n v="5776"/>
    <n v="1032"/>
    <n v="3"/>
    <n v="6"/>
    <n v="5"/>
    <n v="8"/>
    <m/>
    <n v="768"/>
    <n v="6986"/>
    <n v="19"/>
    <n v="4565"/>
    <n v="125"/>
    <m/>
    <n v="1835"/>
    <n v="2122"/>
    <n v="108"/>
    <n v="7"/>
    <n v="606"/>
    <n v="16"/>
    <n v="515"/>
    <n v="3511"/>
    <n v="1151"/>
    <n v="191"/>
    <n v="384"/>
    <n v="435"/>
    <n v="305"/>
    <n v="663"/>
    <n v="242"/>
    <n v="208"/>
    <n v="19"/>
    <n v="11"/>
    <n v="126"/>
    <n v="8"/>
    <m/>
    <n v="12463"/>
    <n v="206"/>
    <n v="11271"/>
    <n v="967"/>
    <n v="6"/>
    <n v="13"/>
    <n v="12342"/>
    <n v="81"/>
    <n v="39"/>
    <m/>
    <m/>
    <n v="1"/>
    <n v="75"/>
  </r>
  <r>
    <n v="106370744"/>
    <x v="231"/>
    <x v="231"/>
    <s v="General Acute Care Hospital"/>
    <x v="35"/>
    <s v="4077 5th Ave"/>
    <s v="San Diego"/>
    <s v="92103"/>
    <x v="1"/>
    <s v="Level I"/>
    <s v="Emergency - Basic"/>
    <x v="0"/>
    <x v="1"/>
    <s v="300-499"/>
    <s v="District 39"/>
    <s v="District 78"/>
    <s v="Bay Park/Five Points/Hillcrest Northwest/Mission Hills/Mission Valley/Morena/Normal Heights/Old Town/Serra Mesa"/>
    <s v="Urban"/>
    <n v="41395"/>
    <n v="43192"/>
    <n v="15"/>
    <n v="1802"/>
    <n v="3578"/>
    <n v="15914"/>
    <n v="15426"/>
    <n v="11768"/>
    <n v="13097"/>
    <n v="11456"/>
    <n v="6450"/>
    <n v="4714"/>
    <n v="396"/>
    <n v="1"/>
    <n v="167"/>
    <n v="3285"/>
    <n v="11050"/>
    <n v="1532"/>
    <n v="172"/>
    <n v="7375"/>
    <n v="1420"/>
    <n v="59510"/>
    <n v="91"/>
    <n v="39268"/>
    <n v="44671"/>
    <n v="662"/>
    <n v="1"/>
    <n v="463"/>
    <n v="1196"/>
    <m/>
    <n v="268"/>
    <n v="16"/>
    <n v="99"/>
    <n v="1146"/>
    <n v="166"/>
    <n v="577"/>
    <n v="56"/>
    <n v="7"/>
    <n v="80091"/>
    <n v="217"/>
    <m/>
    <m/>
    <n v="261"/>
    <n v="39"/>
    <n v="44181"/>
    <n v="17979"/>
    <n v="3086"/>
    <n v="13296"/>
    <n v="5919"/>
    <n v="141"/>
    <n v="21"/>
    <n v="5928"/>
    <n v="15"/>
    <n v="3523"/>
    <n v="201"/>
    <n v="745"/>
    <n v="992"/>
    <n v="706"/>
    <n v="3709"/>
    <n v="4131"/>
    <n v="3534"/>
    <n v="15782"/>
    <n v="7775"/>
    <n v="5775"/>
    <n v="135"/>
    <n v="3641"/>
    <n v="2211"/>
    <n v="6082"/>
    <n v="3640"/>
    <n v="16039"/>
    <n v="17"/>
    <n v="84602"/>
    <n v="956"/>
    <n v="70195"/>
    <n v="13391"/>
    <n v="13"/>
    <n v="47"/>
    <n v="2"/>
    <n v="68613"/>
    <n v="156"/>
    <n v="13179"/>
    <n v="1490"/>
    <n v="1162"/>
    <n v="8426"/>
    <n v="10139"/>
    <n v="1"/>
    <n v="217"/>
    <n v="1462"/>
    <n v="1623"/>
    <n v="1829"/>
    <n v="3026"/>
    <n v="3740"/>
    <n v="3358"/>
    <n v="3254"/>
    <n v="57"/>
    <m/>
    <m/>
    <n v="37"/>
    <n v="1088"/>
    <n v="1901"/>
    <n v="440"/>
    <n v="67"/>
    <n v="1514"/>
    <n v="238"/>
    <n v="13280"/>
    <n v="1"/>
    <n v="8135"/>
    <n v="10306"/>
    <n v="125"/>
    <m/>
    <n v="482"/>
    <n v="1"/>
    <n v="765"/>
    <n v="1827"/>
    <n v="444"/>
    <n v="119"/>
    <n v="79"/>
    <n v="136"/>
    <n v="191"/>
    <n v="11"/>
    <n v="11589"/>
    <n v="2878"/>
    <n v="7"/>
    <n v="29"/>
    <m/>
    <n v="1"/>
    <n v="7"/>
    <n v="6407"/>
    <n v="9309"/>
    <n v="419"/>
    <n v="1727"/>
    <n v="704"/>
    <m/>
    <n v="2747"/>
    <n v="2431"/>
    <n v="150"/>
    <n v="38"/>
    <n v="1166"/>
    <n v="21"/>
    <n v="909"/>
    <n v="3117"/>
    <n v="2805"/>
    <n v="1210"/>
    <n v="409"/>
    <n v="471"/>
    <n v="588"/>
    <n v="1314"/>
    <n v="537"/>
    <n v="298"/>
    <n v="57"/>
    <n v="34"/>
    <n v="249"/>
    <n v="11"/>
    <n v="4"/>
    <n v="18566"/>
    <n v="421"/>
    <n v="13849"/>
    <n v="4274"/>
    <n v="7"/>
    <n v="15"/>
    <n v="15977"/>
    <n v="2131"/>
    <n v="255"/>
    <n v="138"/>
    <n v="65"/>
    <m/>
    <n v="52"/>
  </r>
  <r>
    <n v="106370755"/>
    <x v="232"/>
    <x v="232"/>
    <s v="General Acute Care Hospital"/>
    <x v="35"/>
    <s v="555 E Valley Pkwy"/>
    <s v="Escondido"/>
    <s v="92025"/>
    <x v="2"/>
    <m/>
    <m/>
    <x v="0"/>
    <x v="0"/>
    <s v="100-149"/>
    <s v="District 38"/>
    <s v="District 75"/>
    <s v="Escondido Central and South/San Marcos Central and East"/>
    <s v="Urban"/>
    <n v="38790"/>
    <n v="32339"/>
    <n v="11"/>
    <n v="3498"/>
    <n v="5497"/>
    <n v="12497"/>
    <n v="10838"/>
    <n v="8436"/>
    <n v="9431"/>
    <n v="8085"/>
    <n v="5891"/>
    <n v="6171"/>
    <n v="796"/>
    <m/>
    <n v="596"/>
    <n v="2235"/>
    <n v="2853"/>
    <n v="373"/>
    <n v="375"/>
    <n v="14388"/>
    <n v="1222"/>
    <n v="49098"/>
    <m/>
    <n v="26680"/>
    <n v="43200"/>
    <n v="1260"/>
    <m/>
    <n v="1130"/>
    <n v="3224"/>
    <n v="213"/>
    <n v="174"/>
    <n v="409"/>
    <n v="102"/>
    <n v="25"/>
    <n v="257"/>
    <n v="1479"/>
    <n v="64"/>
    <n v="67"/>
    <n v="62686"/>
    <n v="1310"/>
    <m/>
    <m/>
    <m/>
    <m/>
    <n v="27417"/>
    <n v="16583"/>
    <n v="1689"/>
    <n v="21758"/>
    <n v="3693"/>
    <m/>
    <n v="54"/>
    <n v="5827"/>
    <n v="19"/>
    <n v="4784"/>
    <n v="338"/>
    <n v="674"/>
    <n v="1076"/>
    <n v="557"/>
    <n v="3232"/>
    <n v="4841"/>
    <n v="2300"/>
    <n v="15603"/>
    <n v="5201"/>
    <n v="3367"/>
    <n v="295"/>
    <n v="3196"/>
    <n v="2064"/>
    <n v="4700"/>
    <n v="2174"/>
    <n v="10822"/>
    <n v="16"/>
    <n v="71140"/>
    <n v="817"/>
    <n v="62378"/>
    <n v="7945"/>
    <m/>
    <m/>
    <m/>
    <n v="68410"/>
    <n v="13"/>
    <n v="2035"/>
    <n v="662"/>
    <n v="20"/>
    <n v="6524"/>
    <n v="7347"/>
    <n v="2"/>
    <n v="147"/>
    <n v="917"/>
    <n v="1087"/>
    <n v="1284"/>
    <n v="2134"/>
    <n v="2606"/>
    <n v="2585"/>
    <n v="3112"/>
    <n v="1"/>
    <m/>
    <m/>
    <n v="176"/>
    <n v="513"/>
    <n v="402"/>
    <n v="80"/>
    <n v="74"/>
    <n v="2226"/>
    <n v="113"/>
    <n v="10289"/>
    <m/>
    <n v="3849"/>
    <n v="9912"/>
    <n v="112"/>
    <m/>
    <n v="390"/>
    <n v="320"/>
    <n v="671"/>
    <n v="3213"/>
    <n v="476"/>
    <n v="13"/>
    <n v="13"/>
    <n v="49"/>
    <n v="337"/>
    <n v="150"/>
    <n v="6248"/>
    <n v="1987"/>
    <n v="4"/>
    <m/>
    <n v="2"/>
    <m/>
    <m/>
    <n v="3502"/>
    <n v="7241"/>
    <n v="175"/>
    <n v="2717"/>
    <n v="234"/>
    <n v="4"/>
    <n v="2202"/>
    <n v="2066"/>
    <n v="110"/>
    <n v="21"/>
    <n v="588"/>
    <n v="11"/>
    <n v="836"/>
    <n v="2543"/>
    <n v="2264"/>
    <n v="542"/>
    <n v="335"/>
    <n v="417"/>
    <n v="405"/>
    <n v="905"/>
    <n v="332"/>
    <n v="196"/>
    <n v="1"/>
    <n v="5"/>
    <n v="90"/>
    <n v="4"/>
    <m/>
    <n v="13873"/>
    <n v="250"/>
    <n v="11953"/>
    <n v="1670"/>
    <m/>
    <m/>
    <n v="13193"/>
    <n v="553"/>
    <n v="121"/>
    <n v="2"/>
    <n v="3"/>
    <n v="1"/>
    <m/>
  </r>
  <r>
    <n v="106370759"/>
    <x v="233"/>
    <x v="233"/>
    <s v="General Acute Care Hospital"/>
    <x v="35"/>
    <s v="2400 E 4th St"/>
    <s v="National City"/>
    <s v="91950"/>
    <x v="3"/>
    <m/>
    <s v="Emergency - Basic"/>
    <x v="0"/>
    <x v="0"/>
    <s v="200-299"/>
    <s v="District 40"/>
    <s v="District 79"/>
    <s v="Encanto/Lemon Grove Northwest/Lincoln Acres/National City East/Paradise Hills Southwest"/>
    <s v="Urban"/>
    <n v="7947"/>
    <n v="8270"/>
    <n v="1"/>
    <n v="496"/>
    <n v="1096"/>
    <n v="3367"/>
    <n v="3113"/>
    <n v="2380"/>
    <n v="2518"/>
    <n v="1836"/>
    <n v="837"/>
    <n v="502"/>
    <n v="64"/>
    <n v="9"/>
    <n v="40"/>
    <n v="1693"/>
    <n v="3577"/>
    <n v="1525"/>
    <n v="123"/>
    <n v="2552"/>
    <n v="146"/>
    <n v="6562"/>
    <m/>
    <n v="6753"/>
    <n v="8871"/>
    <n v="594"/>
    <m/>
    <n v="381"/>
    <n v="596"/>
    <n v="68"/>
    <n v="37"/>
    <n v="7"/>
    <n v="1"/>
    <n v="1"/>
    <n v="9"/>
    <n v="11"/>
    <m/>
    <m/>
    <n v="15103"/>
    <n v="4"/>
    <m/>
    <m/>
    <m/>
    <m/>
    <n v="9632"/>
    <n v="3148"/>
    <n v="601"/>
    <n v="1720"/>
    <n v="1117"/>
    <m/>
    <n v="4"/>
    <n v="743"/>
    <n v="2"/>
    <n v="926"/>
    <n v="73"/>
    <n v="205"/>
    <n v="342"/>
    <n v="140"/>
    <n v="572"/>
    <n v="906"/>
    <n v="649"/>
    <n v="3391"/>
    <n v="2249"/>
    <n v="976"/>
    <n v="25"/>
    <n v="634"/>
    <n v="264"/>
    <n v="1482"/>
    <n v="688"/>
    <n v="1944"/>
    <n v="3"/>
    <n v="16218"/>
    <n v="273"/>
    <n v="14277"/>
    <n v="1661"/>
    <n v="7"/>
    <m/>
    <m/>
    <n v="15518"/>
    <n v="7"/>
    <n v="458"/>
    <n v="213"/>
    <n v="22"/>
    <n v="2055"/>
    <n v="2864"/>
    <m/>
    <n v="73"/>
    <n v="658"/>
    <n v="777"/>
    <n v="665"/>
    <n v="927"/>
    <n v="861"/>
    <n v="486"/>
    <n v="454"/>
    <n v="14"/>
    <m/>
    <n v="4"/>
    <n v="15"/>
    <n v="606"/>
    <n v="918"/>
    <n v="381"/>
    <n v="30"/>
    <n v="780"/>
    <n v="67"/>
    <n v="2122"/>
    <m/>
    <n v="1734"/>
    <n v="2929"/>
    <n v="256"/>
    <m/>
    <n v="187"/>
    <n v="441"/>
    <n v="116"/>
    <n v="152"/>
    <n v="33"/>
    <n v="76"/>
    <n v="495"/>
    <n v="15"/>
    <n v="29"/>
    <n v="1"/>
    <n v="3007"/>
    <n v="362"/>
    <m/>
    <m/>
    <n v="2"/>
    <m/>
    <n v="3"/>
    <n v="2358"/>
    <n v="1596"/>
    <n v="72"/>
    <n v="814"/>
    <n v="79"/>
    <m/>
    <n v="541"/>
    <n v="424"/>
    <n v="22"/>
    <n v="10"/>
    <n v="226"/>
    <n v="2"/>
    <n v="238"/>
    <n v="846"/>
    <n v="227"/>
    <n v="1466"/>
    <n v="65"/>
    <n v="24"/>
    <n v="246"/>
    <n v="283"/>
    <n v="108"/>
    <n v="121"/>
    <n v="13"/>
    <n v="19"/>
    <n v="38"/>
    <m/>
    <m/>
    <n v="4919"/>
    <n v="177"/>
    <n v="4144"/>
    <n v="595"/>
    <n v="3"/>
    <m/>
    <n v="4229"/>
    <n v="617"/>
    <n v="50"/>
    <n v="3"/>
    <n v="20"/>
    <m/>
    <n v="20"/>
  </r>
  <r>
    <n v="106370771"/>
    <x v="234"/>
    <x v="234"/>
    <s v="General Acute Care Hospital"/>
    <x v="35"/>
    <s v="9888 Genesee Ave"/>
    <s v="La Jolla"/>
    <s v="92037"/>
    <x v="1"/>
    <s v="Level II"/>
    <s v="Emergency - Basic"/>
    <x v="0"/>
    <x v="0"/>
    <s v="300-499"/>
    <s v="District 39"/>
    <s v="District 78"/>
    <s v="Crown Point/Del Mar/La Jolla/Pacific Beach"/>
    <s v="Urban"/>
    <n v="15294"/>
    <n v="13022"/>
    <n v="6"/>
    <n v="368"/>
    <n v="1267"/>
    <n v="4748"/>
    <n v="4474"/>
    <n v="3684"/>
    <n v="4037"/>
    <n v="3433"/>
    <n v="3120"/>
    <n v="3112"/>
    <n v="79"/>
    <m/>
    <n v="69"/>
    <n v="2218"/>
    <n v="1400"/>
    <n v="420"/>
    <n v="60"/>
    <n v="3182"/>
    <n v="610"/>
    <n v="20328"/>
    <n v="35"/>
    <n v="4071"/>
    <n v="23878"/>
    <n v="371"/>
    <n v="2"/>
    <n v="62"/>
    <n v="141"/>
    <n v="1"/>
    <n v="89"/>
    <n v="2"/>
    <n v="18"/>
    <n v="437"/>
    <n v="37"/>
    <n v="31"/>
    <n v="5"/>
    <n v="3"/>
    <n v="27384"/>
    <n v="90"/>
    <m/>
    <m/>
    <n v="14"/>
    <n v="8"/>
    <n v="6724"/>
    <n v="7637"/>
    <n v="1336"/>
    <n v="11179"/>
    <n v="1349"/>
    <n v="97"/>
    <n v="5"/>
    <n v="2607"/>
    <n v="4"/>
    <n v="1419"/>
    <n v="68"/>
    <n v="210"/>
    <n v="350"/>
    <n v="272"/>
    <n v="833"/>
    <n v="1469"/>
    <n v="1036"/>
    <n v="6556"/>
    <n v="1519"/>
    <n v="1653"/>
    <n v="66"/>
    <n v="1599"/>
    <n v="631"/>
    <n v="1573"/>
    <n v="687"/>
    <n v="5759"/>
    <n v="6"/>
    <n v="28322"/>
    <n v="689"/>
    <n v="26861"/>
    <n v="747"/>
    <n v="10"/>
    <n v="15"/>
    <m/>
    <n v="26073"/>
    <n v="42"/>
    <n v="1300"/>
    <n v="891"/>
    <n v="16"/>
    <n v="4832"/>
    <n v="5202"/>
    <n v="1"/>
    <n v="110"/>
    <n v="513"/>
    <n v="644"/>
    <n v="688"/>
    <n v="1173"/>
    <n v="1635"/>
    <n v="2113"/>
    <n v="3155"/>
    <n v="4"/>
    <m/>
    <m/>
    <n v="16"/>
    <n v="848"/>
    <n v="316"/>
    <n v="121"/>
    <n v="34"/>
    <n v="834"/>
    <n v="148"/>
    <n v="7711"/>
    <n v="7"/>
    <n v="1110"/>
    <n v="8790"/>
    <n v="134"/>
    <n v="1"/>
    <n v="233"/>
    <m/>
    <n v="400"/>
    <n v="1367"/>
    <n v="268"/>
    <n v="79"/>
    <n v="5"/>
    <n v="50"/>
    <n v="126"/>
    <n v="11"/>
    <n v="6013"/>
    <n v="1465"/>
    <n v="2"/>
    <n v="15"/>
    <m/>
    <n v="1"/>
    <m/>
    <n v="1234"/>
    <n v="6102"/>
    <n v="264"/>
    <n v="2188"/>
    <n v="247"/>
    <m/>
    <n v="2180"/>
    <n v="1403"/>
    <n v="80"/>
    <n v="17"/>
    <n v="376"/>
    <n v="11"/>
    <n v="473"/>
    <n v="1005"/>
    <n v="2340"/>
    <n v="169"/>
    <n v="298"/>
    <n v="283"/>
    <n v="366"/>
    <n v="602"/>
    <n v="184"/>
    <n v="164"/>
    <n v="4"/>
    <n v="1"/>
    <n v="70"/>
    <n v="6"/>
    <n v="3"/>
    <n v="10035"/>
    <n v="397"/>
    <n v="9281"/>
    <n v="348"/>
    <n v="4"/>
    <n v="5"/>
    <n v="9535"/>
    <n v="212"/>
    <n v="270"/>
    <n v="6"/>
    <n v="12"/>
    <m/>
    <n v="47"/>
  </r>
  <r>
    <n v="106370780"/>
    <x v="235"/>
    <x v="235"/>
    <s v="General Acute Care Hospital"/>
    <x v="35"/>
    <s v="4002 Vista Way"/>
    <s v="Oceanside"/>
    <s v="92056"/>
    <x v="2"/>
    <m/>
    <s v="Emergency - Basic"/>
    <x v="0"/>
    <x v="0"/>
    <s v="300-499"/>
    <s v="District 36"/>
    <s v="District 76"/>
    <s v="Oceanside East/San Marcos West/Vista"/>
    <s v="Urban"/>
    <n v="17660"/>
    <n v="16604"/>
    <m/>
    <n v="1958"/>
    <n v="2442"/>
    <n v="6418"/>
    <n v="5748"/>
    <n v="4297"/>
    <n v="4352"/>
    <n v="3624"/>
    <n v="2330"/>
    <n v="2706"/>
    <n v="389"/>
    <m/>
    <n v="73"/>
    <n v="933"/>
    <n v="2373"/>
    <n v="509"/>
    <n v="514"/>
    <n v="11021"/>
    <n v="93"/>
    <n v="18748"/>
    <m/>
    <n v="12384"/>
    <n v="21661"/>
    <n v="219"/>
    <m/>
    <n v="1210"/>
    <m/>
    <n v="12"/>
    <n v="113"/>
    <n v="3"/>
    <n v="13"/>
    <n v="8"/>
    <n v="25"/>
    <n v="81"/>
    <n v="4"/>
    <n v="1"/>
    <n v="32666"/>
    <n v="128"/>
    <m/>
    <m/>
    <m/>
    <m/>
    <n v="15478"/>
    <n v="7400"/>
    <n v="1712"/>
    <n v="6407"/>
    <n v="3267"/>
    <m/>
    <n v="23"/>
    <n v="2352"/>
    <n v="7"/>
    <n v="1789"/>
    <n v="213"/>
    <n v="433"/>
    <n v="431"/>
    <n v="315"/>
    <n v="1359"/>
    <n v="2123"/>
    <n v="958"/>
    <n v="7592"/>
    <n v="2000"/>
    <n v="2275"/>
    <n v="101"/>
    <n v="1439"/>
    <n v="903"/>
    <n v="2560"/>
    <n v="1354"/>
    <n v="6029"/>
    <n v="8"/>
    <n v="34264"/>
    <n v="209"/>
    <n v="30490"/>
    <n v="3496"/>
    <n v="55"/>
    <n v="14"/>
    <n v="14"/>
    <n v="32409"/>
    <n v="19"/>
    <n v="1154"/>
    <n v="631"/>
    <n v="37"/>
    <n v="2759"/>
    <n v="3324"/>
    <m/>
    <n v="35"/>
    <n v="312"/>
    <n v="429"/>
    <n v="513"/>
    <n v="940"/>
    <n v="1208"/>
    <n v="1140"/>
    <n v="1470"/>
    <n v="36"/>
    <m/>
    <m/>
    <n v="11"/>
    <n v="237"/>
    <n v="278"/>
    <n v="67"/>
    <n v="96"/>
    <n v="1521"/>
    <n v="59"/>
    <n v="3814"/>
    <m/>
    <n v="1607"/>
    <n v="4396"/>
    <n v="80"/>
    <m/>
    <n v="219"/>
    <n v="196"/>
    <n v="386"/>
    <n v="1012"/>
    <n v="171"/>
    <n v="13"/>
    <n v="153"/>
    <n v="11"/>
    <n v="117"/>
    <n v="1"/>
    <n v="3014"/>
    <n v="784"/>
    <n v="3"/>
    <m/>
    <m/>
    <n v="3"/>
    <m/>
    <n v="1593"/>
    <n v="3397"/>
    <n v="295"/>
    <n v="688"/>
    <n v="110"/>
    <m/>
    <n v="1194"/>
    <n v="687"/>
    <n v="48"/>
    <n v="2"/>
    <n v="294"/>
    <n v="2"/>
    <n v="268"/>
    <n v="1630"/>
    <n v="588"/>
    <n v="120"/>
    <n v="124"/>
    <n v="132"/>
    <n v="177"/>
    <n v="450"/>
    <n v="144"/>
    <n v="45"/>
    <n v="34"/>
    <n v="16"/>
    <n v="126"/>
    <n v="2"/>
    <m/>
    <n v="6083"/>
    <n v="76"/>
    <n v="5292"/>
    <n v="706"/>
    <n v="9"/>
    <m/>
    <n v="5639"/>
    <n v="363"/>
    <n v="61"/>
    <n v="17"/>
    <n v="2"/>
    <n v="1"/>
    <n v="40"/>
  </r>
  <r>
    <n v="106370782"/>
    <x v="236"/>
    <x v="236"/>
    <s v="General Acute Care Hospital"/>
    <x v="35"/>
    <s v="200 W Arbor Dr"/>
    <s v="San Diego"/>
    <s v="92103"/>
    <x v="6"/>
    <s v="Level I"/>
    <s v="Emergency - Comprehensive"/>
    <x v="0"/>
    <x v="1"/>
    <s v="300-499"/>
    <s v="District 39"/>
    <s v="District 78"/>
    <s v="Bay Park/Five Points/Hillcrest Northwest/Mission Hills/Mission Valley/Morena/Normal Heights/Old Town/Serra Mesa"/>
    <s v="Urban"/>
    <n v="23898"/>
    <n v="27306"/>
    <n v="27"/>
    <n v="295"/>
    <n v="1496"/>
    <n v="8404"/>
    <n v="9344"/>
    <n v="7852"/>
    <n v="9558"/>
    <n v="8020"/>
    <n v="3892"/>
    <n v="2300"/>
    <n v="70"/>
    <m/>
    <n v="97"/>
    <n v="2693"/>
    <n v="7004"/>
    <n v="2620"/>
    <n v="67"/>
    <n v="13618"/>
    <n v="423"/>
    <n v="24709"/>
    <m/>
    <n v="13152"/>
    <n v="37742"/>
    <n v="337"/>
    <m/>
    <n v="268"/>
    <n v="803"/>
    <n v="2"/>
    <n v="77"/>
    <n v="30"/>
    <n v="8"/>
    <n v="4"/>
    <n v="483"/>
    <n v="203"/>
    <n v="5"/>
    <n v="6"/>
    <n v="49027"/>
    <n v="315"/>
    <m/>
    <m/>
    <m/>
    <m/>
    <n v="21979"/>
    <n v="11408"/>
    <n v="2385"/>
    <n v="8861"/>
    <n v="6598"/>
    <m/>
    <n v="6"/>
    <n v="4034"/>
    <n v="23"/>
    <n v="2437"/>
    <n v="231"/>
    <n v="351"/>
    <n v="885"/>
    <n v="723"/>
    <n v="2095"/>
    <n v="2826"/>
    <n v="1285"/>
    <n v="8363"/>
    <n v="4952"/>
    <n v="4257"/>
    <n v="194"/>
    <n v="2680"/>
    <n v="956"/>
    <n v="2481"/>
    <n v="1886"/>
    <n v="10541"/>
    <n v="25"/>
    <n v="51231"/>
    <n v="1045"/>
    <n v="46976"/>
    <n v="3068"/>
    <n v="109"/>
    <n v="33"/>
    <n v="1"/>
    <n v="40970"/>
    <n v="60"/>
    <n v="9110"/>
    <n v="1089"/>
    <n v="1"/>
    <n v="8049"/>
    <n v="10493"/>
    <m/>
    <n v="173"/>
    <n v="1398"/>
    <n v="2129"/>
    <n v="2148"/>
    <n v="3697"/>
    <n v="4173"/>
    <n v="2852"/>
    <n v="1903"/>
    <n v="23"/>
    <n v="46"/>
    <m/>
    <n v="37"/>
    <n v="1118"/>
    <n v="1806"/>
    <n v="730"/>
    <n v="69"/>
    <n v="5189"/>
    <n v="123"/>
    <n v="9470"/>
    <m/>
    <n v="5207"/>
    <n v="13250"/>
    <n v="76"/>
    <n v="9"/>
    <n v="423"/>
    <n v="769"/>
    <n v="532"/>
    <n v="3601"/>
    <n v="543"/>
    <n v="34"/>
    <n v="121"/>
    <n v="143"/>
    <n v="181"/>
    <n v="55"/>
    <n v="10328"/>
    <n v="1809"/>
    <n v="3"/>
    <m/>
    <m/>
    <m/>
    <m/>
    <n v="6657"/>
    <n v="7514"/>
    <n v="1523"/>
    <n v="2625"/>
    <n v="223"/>
    <m/>
    <n v="2830"/>
    <n v="2535"/>
    <n v="294"/>
    <n v="21"/>
    <n v="778"/>
    <n v="59"/>
    <n v="878"/>
    <n v="3063"/>
    <n v="2654"/>
    <n v="1195"/>
    <n v="444"/>
    <n v="1240"/>
    <n v="593"/>
    <n v="985"/>
    <n v="449"/>
    <n v="271"/>
    <n v="9"/>
    <n v="32"/>
    <n v="191"/>
    <n v="19"/>
    <n v="2"/>
    <n v="18542"/>
    <n v="654"/>
    <n v="15705"/>
    <n v="2125"/>
    <n v="37"/>
    <n v="21"/>
    <n v="15839"/>
    <n v="2365"/>
    <n v="303"/>
    <m/>
    <n v="35"/>
    <m/>
    <n v="36"/>
  </r>
  <r>
    <n v="106370875"/>
    <x v="237"/>
    <x v="237"/>
    <s v="General Acute Care Hospital"/>
    <x v="35"/>
    <s v="751 Medical Center Ct"/>
    <s v="Chula Vista"/>
    <s v="91911"/>
    <x v="1"/>
    <m/>
    <s v="Emergency - Basic"/>
    <x v="0"/>
    <x v="0"/>
    <s v="300-499"/>
    <s v="District 40"/>
    <s v="District 79"/>
    <s v="Cockatoo Grove/Eastlake Greens/Otay Mesa"/>
    <s v="Urban"/>
    <n v="29851"/>
    <n v="22914"/>
    <m/>
    <n v="2241"/>
    <n v="3849"/>
    <n v="10404"/>
    <n v="9397"/>
    <n v="7175"/>
    <n v="6867"/>
    <n v="5819"/>
    <n v="3494"/>
    <n v="3125"/>
    <n v="394"/>
    <m/>
    <n v="78"/>
    <n v="3502"/>
    <n v="3046"/>
    <n v="58"/>
    <n v="252"/>
    <n v="29993"/>
    <n v="1302"/>
    <n v="14534"/>
    <m/>
    <n v="34358"/>
    <n v="17642"/>
    <n v="765"/>
    <m/>
    <n v="349"/>
    <n v="902"/>
    <n v="36"/>
    <n v="120"/>
    <n v="9"/>
    <m/>
    <n v="930"/>
    <n v="431"/>
    <n v="64"/>
    <n v="5"/>
    <n v="544"/>
    <n v="49263"/>
    <n v="109"/>
    <m/>
    <n v="2"/>
    <m/>
    <n v="1"/>
    <n v="23923"/>
    <n v="10216"/>
    <n v="3596"/>
    <n v="12702"/>
    <n v="2328"/>
    <m/>
    <n v="34"/>
    <n v="4287"/>
    <n v="8"/>
    <n v="3457"/>
    <n v="283"/>
    <n v="623"/>
    <n v="839"/>
    <n v="356"/>
    <n v="4654"/>
    <n v="3228"/>
    <n v="3900"/>
    <n v="8806"/>
    <n v="1410"/>
    <n v="3164"/>
    <n v="162"/>
    <n v="2357"/>
    <n v="1752"/>
    <n v="3862"/>
    <n v="1574"/>
    <n v="7987"/>
    <n v="22"/>
    <n v="52765"/>
    <n v="741"/>
    <n v="39561"/>
    <n v="12375"/>
    <n v="88"/>
    <m/>
    <m/>
    <n v="50353"/>
    <n v="30"/>
    <n v="955"/>
    <n v="463"/>
    <n v="964"/>
    <n v="5896"/>
    <n v="5885"/>
    <m/>
    <n v="60"/>
    <n v="587"/>
    <n v="947"/>
    <n v="1196"/>
    <n v="1853"/>
    <n v="2427"/>
    <n v="2048"/>
    <n v="2663"/>
    <m/>
    <m/>
    <m/>
    <n v="27"/>
    <n v="1113"/>
    <n v="579"/>
    <n v="6"/>
    <n v="43"/>
    <n v="6033"/>
    <n v="172"/>
    <n v="3808"/>
    <m/>
    <n v="7007"/>
    <n v="4671"/>
    <n v="103"/>
    <m/>
    <n v="429"/>
    <n v="324"/>
    <n v="548"/>
    <n v="1381"/>
    <n v="254"/>
    <n v="14"/>
    <n v="44"/>
    <n v="27"/>
    <n v="18"/>
    <n v="49"/>
    <n v="7266"/>
    <n v="1425"/>
    <n v="1"/>
    <m/>
    <m/>
    <n v="1"/>
    <m/>
    <n v="3852"/>
    <n v="5979"/>
    <n v="158"/>
    <n v="1633"/>
    <n v="159"/>
    <m/>
    <n v="2245"/>
    <n v="1667"/>
    <n v="118"/>
    <n v="30"/>
    <n v="731"/>
    <n v="10"/>
    <n v="705"/>
    <n v="2706"/>
    <n v="904"/>
    <n v="138"/>
    <n v="250"/>
    <n v="412"/>
    <n v="312"/>
    <n v="886"/>
    <n v="262"/>
    <n v="247"/>
    <m/>
    <n v="21"/>
    <n v="131"/>
    <n v="6"/>
    <m/>
    <n v="11781"/>
    <n v="355"/>
    <n v="7022"/>
    <n v="4390"/>
    <n v="14"/>
    <m/>
    <n v="11152"/>
    <n v="364"/>
    <n v="143"/>
    <n v="94"/>
    <n v="27"/>
    <n v="1"/>
    <n v="48"/>
  </r>
  <r>
    <n v="106370977"/>
    <x v="238"/>
    <x v="238"/>
    <s v="General Acute Care Hospital"/>
    <x v="35"/>
    <s v="15615 Pomerado Rd"/>
    <s v="Poway"/>
    <s v="92064"/>
    <x v="2"/>
    <m/>
    <s v="Emergency - Basic"/>
    <x v="0"/>
    <x v="0"/>
    <s v="200-299"/>
    <s v="District 38"/>
    <s v="District 77"/>
    <s v="Poway Central/Poway Grove/Rancho Bernardo Southwest/Sabre Springs"/>
    <s v="Urban"/>
    <n v="12906"/>
    <n v="10384"/>
    <m/>
    <n v="892"/>
    <n v="2010"/>
    <n v="3558"/>
    <n v="3588"/>
    <n v="2905"/>
    <n v="3089"/>
    <n v="2742"/>
    <n v="2052"/>
    <n v="2332"/>
    <n v="122"/>
    <m/>
    <n v="131"/>
    <n v="1487"/>
    <n v="923"/>
    <n v="211"/>
    <n v="110"/>
    <n v="4502"/>
    <n v="91"/>
    <n v="15835"/>
    <m/>
    <n v="4419"/>
    <n v="18791"/>
    <n v="80"/>
    <m/>
    <n v="1131"/>
    <n v="635"/>
    <n v="36"/>
    <n v="49"/>
    <n v="82"/>
    <n v="22"/>
    <n v="7"/>
    <n v="34"/>
    <n v="580"/>
    <n v="19"/>
    <n v="8"/>
    <n v="20261"/>
    <n v="426"/>
    <m/>
    <m/>
    <m/>
    <m/>
    <n v="8008"/>
    <n v="5940"/>
    <n v="1142"/>
    <n v="7269"/>
    <n v="931"/>
    <m/>
    <n v="5"/>
    <n v="1893"/>
    <n v="6"/>
    <n v="1513"/>
    <n v="108"/>
    <n v="230"/>
    <n v="322"/>
    <n v="186"/>
    <n v="1136"/>
    <n v="1506"/>
    <n v="733"/>
    <n v="5160"/>
    <n v="1725"/>
    <n v="1105"/>
    <n v="52"/>
    <n v="1116"/>
    <n v="408"/>
    <n v="1793"/>
    <n v="705"/>
    <n v="3583"/>
    <n v="5"/>
    <n v="23290"/>
    <n v="757"/>
    <n v="21308"/>
    <n v="1225"/>
    <m/>
    <m/>
    <m/>
    <n v="22687"/>
    <n v="4"/>
    <n v="284"/>
    <n v="312"/>
    <n v="3"/>
    <n v="1644"/>
    <n v="1544"/>
    <m/>
    <n v="25"/>
    <n v="118"/>
    <n v="190"/>
    <n v="228"/>
    <n v="377"/>
    <n v="580"/>
    <n v="722"/>
    <n v="947"/>
    <n v="1"/>
    <m/>
    <m/>
    <n v="26"/>
    <n v="286"/>
    <n v="92"/>
    <n v="12"/>
    <n v="35"/>
    <n v="401"/>
    <n v="15"/>
    <n v="2321"/>
    <m/>
    <n v="373"/>
    <n v="2805"/>
    <n v="10"/>
    <m/>
    <n v="212"/>
    <n v="68"/>
    <n v="197"/>
    <n v="626"/>
    <n v="114"/>
    <n v="4"/>
    <m/>
    <n v="18"/>
    <n v="54"/>
    <n v="38"/>
    <n v="1275"/>
    <n v="582"/>
    <m/>
    <m/>
    <m/>
    <m/>
    <m/>
    <n v="624"/>
    <n v="1968"/>
    <n v="71"/>
    <n v="484"/>
    <n v="41"/>
    <m/>
    <n v="381"/>
    <n v="500"/>
    <n v="24"/>
    <n v="6"/>
    <n v="119"/>
    <n v="2"/>
    <n v="189"/>
    <n v="712"/>
    <n v="317"/>
    <n v="219"/>
    <n v="66"/>
    <n v="67"/>
    <n v="152"/>
    <n v="299"/>
    <n v="73"/>
    <n v="43"/>
    <n v="1"/>
    <n v="1"/>
    <n v="17"/>
    <m/>
    <m/>
    <n v="3188"/>
    <n v="187"/>
    <n v="2849"/>
    <n v="151"/>
    <n v="1"/>
    <m/>
    <n v="3076"/>
    <n v="69"/>
    <n v="41"/>
    <n v="1"/>
    <n v="1"/>
    <m/>
    <n v="24"/>
  </r>
  <r>
    <n v="106371394"/>
    <x v="239"/>
    <x v="239"/>
    <s v="General Acute Care Hospital"/>
    <x v="35"/>
    <s v="354 Santa Fe Dr"/>
    <s v="Encinitas"/>
    <s v="92024"/>
    <x v="1"/>
    <m/>
    <s v="Emergency - Basic"/>
    <x v="0"/>
    <x v="0"/>
    <s v="150-199"/>
    <s v="District 36"/>
    <s v="District 76"/>
    <s v="Encinitas Central/Leucadia/Oceanside North and West/San Luis Rey/South Oceanside"/>
    <s v="Urban"/>
    <n v="19808"/>
    <n v="16236"/>
    <n v="6"/>
    <n v="1523"/>
    <n v="2548"/>
    <n v="4932"/>
    <n v="4771"/>
    <n v="4447"/>
    <n v="4841"/>
    <n v="4645"/>
    <n v="4077"/>
    <n v="4008"/>
    <n v="258"/>
    <m/>
    <n v="67"/>
    <n v="1066"/>
    <n v="1123"/>
    <n v="364"/>
    <n v="83"/>
    <n v="5080"/>
    <n v="1261"/>
    <n v="26936"/>
    <n v="70"/>
    <n v="7721"/>
    <n v="27548"/>
    <n v="781"/>
    <m/>
    <n v="360"/>
    <n v="835"/>
    <m/>
    <n v="45"/>
    <n v="74"/>
    <n v="53"/>
    <n v="1116"/>
    <n v="8"/>
    <n v="51"/>
    <n v="13"/>
    <n v="1"/>
    <n v="33288"/>
    <n v="139"/>
    <n v="1"/>
    <m/>
    <n v="54"/>
    <n v="12"/>
    <n v="9411"/>
    <n v="10037"/>
    <n v="1173"/>
    <n v="13673"/>
    <n v="1566"/>
    <n v="190"/>
    <n v="10"/>
    <n v="3471"/>
    <n v="3"/>
    <n v="1971"/>
    <n v="176"/>
    <n v="355"/>
    <n v="360"/>
    <n v="301"/>
    <n v="865"/>
    <n v="2324"/>
    <n v="1119"/>
    <n v="8245"/>
    <n v="1539"/>
    <n v="2362"/>
    <n v="181"/>
    <n v="1484"/>
    <n v="791"/>
    <n v="2424"/>
    <n v="1130"/>
    <n v="6919"/>
    <n v="20"/>
    <n v="36050"/>
    <n v="261"/>
    <n v="33615"/>
    <n v="2161"/>
    <n v="5"/>
    <n v="8"/>
    <m/>
    <n v="33951"/>
    <n v="26"/>
    <n v="1179"/>
    <n v="877"/>
    <n v="17"/>
    <n v="4648"/>
    <n v="3994"/>
    <m/>
    <n v="65"/>
    <n v="351"/>
    <n v="477"/>
    <n v="688"/>
    <n v="1093"/>
    <n v="1413"/>
    <n v="1727"/>
    <n v="2803"/>
    <n v="25"/>
    <m/>
    <m/>
    <n v="28"/>
    <n v="288"/>
    <n v="203"/>
    <n v="79"/>
    <n v="42"/>
    <n v="866"/>
    <n v="232"/>
    <n v="6900"/>
    <n v="4"/>
    <n v="1434"/>
    <n v="7049"/>
    <n v="159"/>
    <m/>
    <n v="214"/>
    <m/>
    <n v="169"/>
    <n v="1361"/>
    <n v="430"/>
    <n v="71"/>
    <n v="3"/>
    <n v="40"/>
    <n v="54"/>
    <n v="27"/>
    <n v="5098"/>
    <n v="1151"/>
    <n v="8"/>
    <n v="15"/>
    <m/>
    <m/>
    <n v="1"/>
    <n v="1403"/>
    <n v="5354"/>
    <n v="116"/>
    <n v="1607"/>
    <n v="162"/>
    <m/>
    <n v="1628"/>
    <n v="1466"/>
    <n v="102"/>
    <n v="27"/>
    <n v="440"/>
    <n v="16"/>
    <n v="507"/>
    <n v="1156"/>
    <n v="904"/>
    <n v="255"/>
    <n v="274"/>
    <n v="252"/>
    <n v="373"/>
    <n v="638"/>
    <n v="267"/>
    <n v="204"/>
    <n v="25"/>
    <n v="4"/>
    <n v="97"/>
    <n v="4"/>
    <n v="3"/>
    <n v="8642"/>
    <n v="101"/>
    <n v="7939"/>
    <n v="599"/>
    <m/>
    <n v="3"/>
    <n v="8213"/>
    <n v="289"/>
    <n v="135"/>
    <n v="2"/>
    <n v="3"/>
    <m/>
    <n v="38"/>
  </r>
  <r>
    <n v="106380857"/>
    <x v="240"/>
    <x v="240"/>
    <s v="General Acute Care Hospital"/>
    <x v="36"/>
    <s v="2425 Geary Blvd"/>
    <s v="San Francisco"/>
    <s v="94115"/>
    <x v="1"/>
    <m/>
    <s v="Emergency - Basic"/>
    <x v="0"/>
    <x v="1"/>
    <s v="200-299"/>
    <s v="District 11"/>
    <s v="District 19"/>
    <s v="Laurel Heights/Ocean Beach North/Richmond/Sutro Heights"/>
    <s v="Urban"/>
    <n v="12580"/>
    <n v="13133"/>
    <n v="5"/>
    <n v="1186"/>
    <n v="1084"/>
    <n v="4056"/>
    <n v="4741"/>
    <n v="3540"/>
    <n v="3499"/>
    <n v="2897"/>
    <n v="2382"/>
    <n v="2052"/>
    <n v="281"/>
    <m/>
    <n v="106"/>
    <n v="5220"/>
    <n v="4017"/>
    <n v="358"/>
    <n v="149"/>
    <n v="5130"/>
    <n v="764"/>
    <n v="9974"/>
    <m/>
    <n v="4629"/>
    <n v="20358"/>
    <n v="731"/>
    <m/>
    <n v="118"/>
    <n v="307"/>
    <n v="1"/>
    <n v="33"/>
    <n v="216"/>
    <n v="16"/>
    <n v="5"/>
    <m/>
    <n v="278"/>
    <n v="14"/>
    <n v="3"/>
    <n v="24524"/>
    <n v="203"/>
    <m/>
    <m/>
    <m/>
    <m/>
    <n v="2792"/>
    <n v="5553"/>
    <n v="584"/>
    <n v="15459"/>
    <n v="1328"/>
    <n v="2"/>
    <n v="31"/>
    <n v="2223"/>
    <n v="4"/>
    <n v="1181"/>
    <n v="102"/>
    <n v="226"/>
    <n v="358"/>
    <n v="345"/>
    <n v="914"/>
    <n v="1242"/>
    <n v="662"/>
    <n v="5826"/>
    <n v="1374"/>
    <n v="1650"/>
    <n v="60"/>
    <n v="1054"/>
    <n v="510"/>
    <n v="1346"/>
    <n v="702"/>
    <n v="5899"/>
    <n v="9"/>
    <n v="25718"/>
    <n v="1649"/>
    <n v="22381"/>
    <n v="1597"/>
    <n v="1"/>
    <n v="90"/>
    <n v="8"/>
    <n v="25106"/>
    <m/>
    <n v="469"/>
    <n v="134"/>
    <n v="1"/>
    <n v="2880"/>
    <n v="2735"/>
    <m/>
    <n v="32"/>
    <n v="254"/>
    <n v="842"/>
    <n v="450"/>
    <n v="638"/>
    <n v="889"/>
    <n v="1091"/>
    <n v="1384"/>
    <n v="22"/>
    <n v="13"/>
    <m/>
    <n v="20"/>
    <n v="1733"/>
    <n v="673"/>
    <n v="45"/>
    <n v="47"/>
    <n v="814"/>
    <n v="52"/>
    <n v="2231"/>
    <m/>
    <n v="786"/>
    <n v="4770"/>
    <n v="59"/>
    <m/>
    <n v="63"/>
    <n v="67"/>
    <n v="181"/>
    <n v="1393"/>
    <n v="157"/>
    <n v="4"/>
    <m/>
    <n v="11"/>
    <n v="33"/>
    <m/>
    <n v="3205"/>
    <n v="500"/>
    <m/>
    <m/>
    <n v="1"/>
    <m/>
    <m/>
    <n v="268"/>
    <n v="2973"/>
    <n v="16"/>
    <n v="2304"/>
    <n v="54"/>
    <m/>
    <n v="1034"/>
    <n v="836"/>
    <n v="57"/>
    <n v="4"/>
    <n v="245"/>
    <n v="3"/>
    <n v="294"/>
    <n v="946"/>
    <n v="331"/>
    <n v="66"/>
    <n v="89"/>
    <n v="143"/>
    <n v="115"/>
    <n v="330"/>
    <n v="101"/>
    <n v="194"/>
    <n v="12"/>
    <n v="3"/>
    <n v="808"/>
    <n v="4"/>
    <m/>
    <n v="5615"/>
    <n v="637"/>
    <n v="4663"/>
    <n v="308"/>
    <m/>
    <n v="7"/>
    <n v="5522"/>
    <n v="74"/>
    <n v="16"/>
    <m/>
    <m/>
    <n v="3"/>
    <n v="24"/>
  </r>
  <r>
    <n v="106380933"/>
    <x v="241"/>
    <x v="241"/>
    <s v="General Acute Care Hospital"/>
    <x v="36"/>
    <s v="601 Duboce Ave"/>
    <s v="San Francisco"/>
    <s v="94117"/>
    <x v="1"/>
    <m/>
    <s v="Emergency - Basic"/>
    <x v="0"/>
    <x v="0"/>
    <s v="150-199"/>
    <s v="District 11"/>
    <s v="District 17"/>
    <s v="Buena Vista/Castro/Eureka Valley/Forest Hill/Haight-Ashbury/Noe Valley/West of Twin Peaks"/>
    <s v="Urban"/>
    <n v="3483"/>
    <n v="5974"/>
    <m/>
    <n v="45"/>
    <n v="150"/>
    <n v="1329"/>
    <n v="1820"/>
    <n v="1773"/>
    <n v="1607"/>
    <n v="1268"/>
    <n v="847"/>
    <n v="611"/>
    <n v="7"/>
    <m/>
    <n v="26"/>
    <n v="738"/>
    <n v="1637"/>
    <n v="186"/>
    <n v="176"/>
    <n v="1119"/>
    <n v="182"/>
    <n v="5393"/>
    <m/>
    <n v="1162"/>
    <n v="8074"/>
    <n v="221"/>
    <m/>
    <n v="234"/>
    <n v="137"/>
    <m/>
    <n v="4"/>
    <n v="19"/>
    <n v="5"/>
    <n v="17"/>
    <n v="3"/>
    <n v="99"/>
    <m/>
    <n v="9"/>
    <n v="8890"/>
    <n v="39"/>
    <n v="1"/>
    <m/>
    <m/>
    <m/>
    <n v="2992"/>
    <n v="2119"/>
    <n v="344"/>
    <n v="3125"/>
    <n v="877"/>
    <m/>
    <m/>
    <n v="565"/>
    <m/>
    <n v="485"/>
    <n v="19"/>
    <n v="78"/>
    <n v="104"/>
    <n v="114"/>
    <n v="243"/>
    <n v="471"/>
    <n v="196"/>
    <n v="2306"/>
    <n v="1255"/>
    <n v="613"/>
    <n v="15"/>
    <n v="367"/>
    <n v="41"/>
    <n v="496"/>
    <n v="436"/>
    <n v="1653"/>
    <m/>
    <n v="9457"/>
    <n v="259"/>
    <n v="8879"/>
    <n v="286"/>
    <n v="31"/>
    <n v="2"/>
    <m/>
    <n v="7677"/>
    <n v="30"/>
    <n v="1526"/>
    <n v="122"/>
    <n v="102"/>
    <n v="487"/>
    <n v="802"/>
    <m/>
    <n v="4"/>
    <n v="57"/>
    <n v="111"/>
    <n v="146"/>
    <n v="215"/>
    <n v="246"/>
    <n v="244"/>
    <n v="266"/>
    <m/>
    <m/>
    <m/>
    <n v="4"/>
    <n v="143"/>
    <n v="190"/>
    <n v="33"/>
    <n v="36"/>
    <n v="142"/>
    <n v="17"/>
    <n v="724"/>
    <m/>
    <n v="147"/>
    <n v="1126"/>
    <n v="16"/>
    <m/>
    <n v="63"/>
    <n v="71"/>
    <n v="33"/>
    <n v="274"/>
    <n v="52"/>
    <n v="2"/>
    <m/>
    <n v="9"/>
    <n v="23"/>
    <n v="12"/>
    <n v="608"/>
    <n v="142"/>
    <m/>
    <m/>
    <m/>
    <m/>
    <m/>
    <n v="282"/>
    <n v="581"/>
    <n v="49"/>
    <n v="351"/>
    <n v="26"/>
    <m/>
    <n v="182"/>
    <n v="207"/>
    <n v="27"/>
    <n v="1"/>
    <n v="59"/>
    <n v="3"/>
    <n v="89"/>
    <n v="228"/>
    <n v="190"/>
    <n v="36"/>
    <n v="43"/>
    <n v="23"/>
    <n v="44"/>
    <n v="73"/>
    <n v="61"/>
    <n v="20"/>
    <m/>
    <n v="2"/>
    <m/>
    <n v="1"/>
    <m/>
    <n v="1289"/>
    <n v="88"/>
    <n v="1142"/>
    <n v="58"/>
    <m/>
    <n v="1"/>
    <n v="1151"/>
    <n v="117"/>
    <n v="16"/>
    <n v="3"/>
    <n v="2"/>
    <m/>
    <n v="11"/>
  </r>
  <r>
    <n v="106380939"/>
    <x v="242"/>
    <x v="242"/>
    <s v="General Acute Care Hospital"/>
    <x v="36"/>
    <s v="1001 Potrero Ave"/>
    <s v="San Francisco"/>
    <s v="94110"/>
    <x v="0"/>
    <s v="Level I"/>
    <s v="Emergency - Comprehensive"/>
    <x v="0"/>
    <x v="1"/>
    <s v="300-499"/>
    <s v="District 11"/>
    <s v="District 17"/>
    <s v="Bernal Heights/Mission District/Potrero Hill"/>
    <s v="Urban"/>
    <n v="15868"/>
    <n v="25837"/>
    <n v="15"/>
    <n v="1484"/>
    <n v="1836"/>
    <n v="6708"/>
    <n v="8728"/>
    <n v="7888"/>
    <n v="7232"/>
    <n v="4887"/>
    <n v="1770"/>
    <n v="844"/>
    <n v="338"/>
    <n v="5"/>
    <n v="390"/>
    <n v="3897"/>
    <n v="9680"/>
    <n v="3305"/>
    <n v="513"/>
    <n v="14097"/>
    <n v="103"/>
    <n v="9735"/>
    <m/>
    <n v="15015"/>
    <n v="26639"/>
    <n v="66"/>
    <m/>
    <n v="74"/>
    <n v="2032"/>
    <n v="1"/>
    <n v="128"/>
    <m/>
    <m/>
    <n v="241"/>
    <n v="1037"/>
    <n v="2097"/>
    <m/>
    <n v="4"/>
    <n v="35767"/>
    <n v="232"/>
    <n v="1"/>
    <n v="106"/>
    <m/>
    <m/>
    <n v="26479"/>
    <n v="5622"/>
    <n v="1693"/>
    <n v="3680"/>
    <n v="4246"/>
    <m/>
    <n v="14"/>
    <n v="2657"/>
    <n v="7"/>
    <n v="1616"/>
    <n v="101"/>
    <n v="334"/>
    <n v="486"/>
    <n v="405"/>
    <n v="2053"/>
    <n v="1783"/>
    <n v="1248"/>
    <n v="8412"/>
    <n v="4837"/>
    <n v="3204"/>
    <n v="42"/>
    <n v="1743"/>
    <n v="684"/>
    <n v="2035"/>
    <n v="1548"/>
    <n v="8504"/>
    <n v="7"/>
    <n v="41720"/>
    <n v="2235"/>
    <n v="30822"/>
    <n v="8608"/>
    <n v="48"/>
    <n v="7"/>
    <m/>
    <n v="29816"/>
    <n v="120"/>
    <n v="11577"/>
    <n v="207"/>
    <m/>
    <n v="4434"/>
    <n v="7750"/>
    <n v="4"/>
    <n v="201"/>
    <n v="1089"/>
    <n v="1700"/>
    <n v="1814"/>
    <n v="2329"/>
    <n v="2347"/>
    <n v="1292"/>
    <n v="1246"/>
    <n v="83"/>
    <n v="87"/>
    <m/>
    <n v="67"/>
    <n v="1833"/>
    <n v="2494"/>
    <n v="922"/>
    <n v="209"/>
    <n v="1952"/>
    <n v="12"/>
    <n v="4699"/>
    <m/>
    <n v="6008"/>
    <n v="6168"/>
    <n v="12"/>
    <m/>
    <n v="208"/>
    <n v="795"/>
    <n v="421"/>
    <n v="345"/>
    <n v="122"/>
    <n v="92"/>
    <n v="117"/>
    <n v="111"/>
    <n v="29"/>
    <n v="108"/>
    <n v="8665"/>
    <n v="1130"/>
    <n v="5"/>
    <n v="1"/>
    <n v="1"/>
    <n v="38"/>
    <m/>
    <n v="6714"/>
    <n v="4135"/>
    <n v="396"/>
    <n v="794"/>
    <n v="149"/>
    <m/>
    <n v="1721"/>
    <n v="1084"/>
    <n v="132"/>
    <n v="16"/>
    <n v="527"/>
    <n v="31"/>
    <n v="477"/>
    <n v="1305"/>
    <n v="2740"/>
    <n v="1055"/>
    <n v="331"/>
    <n v="272"/>
    <n v="363"/>
    <n v="800"/>
    <n v="501"/>
    <n v="411"/>
    <n v="49"/>
    <n v="19"/>
    <n v="347"/>
    <n v="5"/>
    <n v="2"/>
    <n v="12188"/>
    <n v="1249"/>
    <n v="8755"/>
    <n v="2180"/>
    <n v="4"/>
    <m/>
    <n v="9296"/>
    <n v="2833"/>
    <n v="51"/>
    <m/>
    <n v="8"/>
    <m/>
    <n v="59"/>
  </r>
  <r>
    <n v="106380960"/>
    <x v="243"/>
    <x v="243"/>
    <s v="General Acute Care Hospital"/>
    <x v="36"/>
    <s v="900 Hyde St"/>
    <s v="San Francisco"/>
    <s v="94109"/>
    <x v="1"/>
    <m/>
    <s v="Emergency - Basic"/>
    <x v="0"/>
    <x v="0"/>
    <s v="200-299"/>
    <s v="District 11"/>
    <s v="District 17"/>
    <s v="Cow Hollow/Financial District/Marina/Nob Hill/Pacific Heights/Russian Hill/Seacliff"/>
    <s v="Urban"/>
    <n v="6261"/>
    <n v="12937"/>
    <n v="6"/>
    <n v="70"/>
    <n v="249"/>
    <n v="3016"/>
    <n v="4361"/>
    <n v="3593"/>
    <n v="3672"/>
    <n v="2567"/>
    <n v="952"/>
    <n v="712"/>
    <n v="12"/>
    <m/>
    <n v="108"/>
    <n v="1417"/>
    <n v="5164"/>
    <n v="33"/>
    <n v="238"/>
    <n v="605"/>
    <n v="705"/>
    <n v="10934"/>
    <m/>
    <n v="2815"/>
    <n v="15917"/>
    <n v="472"/>
    <m/>
    <n v="29"/>
    <n v="429"/>
    <n v="2"/>
    <n v="6"/>
    <n v="4"/>
    <m/>
    <n v="32"/>
    <n v="33"/>
    <n v="15"/>
    <n v="1"/>
    <n v="3"/>
    <n v="18546"/>
    <n v="79"/>
    <n v="25"/>
    <m/>
    <m/>
    <m/>
    <n v="9320"/>
    <n v="3562"/>
    <n v="935"/>
    <n v="2698"/>
    <n v="2613"/>
    <n v="76"/>
    <n v="4"/>
    <n v="750"/>
    <n v="2"/>
    <n v="901"/>
    <n v="27"/>
    <n v="159"/>
    <n v="214"/>
    <n v="131"/>
    <n v="847"/>
    <n v="643"/>
    <n v="415"/>
    <n v="4709"/>
    <n v="3822"/>
    <n v="1118"/>
    <n v="16"/>
    <n v="624"/>
    <n v="70"/>
    <n v="1089"/>
    <n v="1080"/>
    <n v="2581"/>
    <n v="2"/>
    <n v="19204"/>
    <n v="442"/>
    <n v="18253"/>
    <n v="491"/>
    <n v="9"/>
    <n v="9"/>
    <n v="64"/>
    <n v="12818"/>
    <n v="85"/>
    <n v="5718"/>
    <n v="414"/>
    <n v="105"/>
    <n v="858"/>
    <n v="1711"/>
    <m/>
    <n v="15"/>
    <n v="221"/>
    <n v="321"/>
    <n v="344"/>
    <n v="489"/>
    <n v="487"/>
    <n v="340"/>
    <n v="344"/>
    <m/>
    <n v="8"/>
    <m/>
    <n v="9"/>
    <n v="405"/>
    <n v="581"/>
    <n v="7"/>
    <n v="39"/>
    <n v="56"/>
    <n v="82"/>
    <n v="1390"/>
    <m/>
    <n v="232"/>
    <n v="2278"/>
    <n v="59"/>
    <m/>
    <n v="58"/>
    <n v="305"/>
    <n v="76"/>
    <n v="255"/>
    <n v="37"/>
    <n v="33"/>
    <n v="17"/>
    <n v="101"/>
    <n v="24"/>
    <n v="19"/>
    <n v="1309"/>
    <n v="332"/>
    <m/>
    <n v="2"/>
    <m/>
    <n v="1"/>
    <m/>
    <n v="1086"/>
    <n v="1062"/>
    <n v="33"/>
    <n v="331"/>
    <n v="53"/>
    <n v="4"/>
    <n v="223"/>
    <n v="209"/>
    <n v="19"/>
    <n v="1"/>
    <n v="87"/>
    <m/>
    <n v="93"/>
    <n v="614"/>
    <n v="337"/>
    <n v="541"/>
    <n v="35"/>
    <n v="24"/>
    <n v="72"/>
    <n v="219"/>
    <n v="72"/>
    <n v="15"/>
    <m/>
    <n v="3"/>
    <n v="5"/>
    <m/>
    <m/>
    <n v="2569"/>
    <n v="217"/>
    <n v="2299"/>
    <n v="49"/>
    <n v="3"/>
    <n v="1"/>
    <n v="1914"/>
    <n v="615"/>
    <n v="28"/>
    <n v="7"/>
    <n v="5"/>
    <m/>
    <n v="20"/>
  </r>
  <r>
    <n v="106380965"/>
    <x v="244"/>
    <x v="244"/>
    <s v="General Acute Care Hospital"/>
    <x v="36"/>
    <s v="450 Stanyan St"/>
    <s v="San Francisco"/>
    <s v="94117"/>
    <x v="1"/>
    <m/>
    <s v="Emergency - Basic"/>
    <x v="0"/>
    <x v="1"/>
    <s v="200-299"/>
    <s v="District 11"/>
    <s v="District 17"/>
    <s v="Buena Vista/Castro/Eureka Valley/Forest Hill/Haight-Ashbury/Noe Valley/West of Twin Peaks"/>
    <s v="Urban"/>
    <n v="4307"/>
    <n v="5570"/>
    <m/>
    <n v="40"/>
    <n v="207"/>
    <n v="1403"/>
    <n v="1513"/>
    <n v="1425"/>
    <n v="1579"/>
    <n v="1292"/>
    <n v="1161"/>
    <n v="1253"/>
    <n v="4"/>
    <m/>
    <n v="16"/>
    <n v="1638"/>
    <n v="1891"/>
    <n v="10"/>
    <n v="42"/>
    <n v="220"/>
    <n v="221"/>
    <n v="5839"/>
    <m/>
    <n v="932"/>
    <n v="8810"/>
    <n v="135"/>
    <m/>
    <n v="28"/>
    <n v="122"/>
    <m/>
    <n v="12"/>
    <n v="10"/>
    <n v="4"/>
    <n v="54"/>
    <n v="2"/>
    <n v="95"/>
    <n v="4"/>
    <n v="4"/>
    <n v="9382"/>
    <n v="122"/>
    <n v="23"/>
    <n v="15"/>
    <m/>
    <m/>
    <n v="3325"/>
    <n v="3116"/>
    <n v="130"/>
    <n v="2521"/>
    <n v="774"/>
    <n v="11"/>
    <m/>
    <n v="771"/>
    <n v="2"/>
    <n v="404"/>
    <n v="46"/>
    <n v="83"/>
    <n v="126"/>
    <n v="71"/>
    <n v="390"/>
    <n v="409"/>
    <n v="187"/>
    <n v="1783"/>
    <n v="1469"/>
    <n v="955"/>
    <n v="18"/>
    <n v="374"/>
    <n v="24"/>
    <n v="432"/>
    <n v="330"/>
    <n v="1999"/>
    <n v="4"/>
    <n v="9877"/>
    <n v="894"/>
    <n v="8760"/>
    <n v="215"/>
    <n v="3"/>
    <n v="5"/>
    <n v="34"/>
    <n v="7631"/>
    <n v="13"/>
    <n v="2066"/>
    <n v="120"/>
    <n v="13"/>
    <n v="1007"/>
    <n v="1225"/>
    <m/>
    <n v="16"/>
    <n v="43"/>
    <n v="104"/>
    <n v="129"/>
    <n v="212"/>
    <n v="401"/>
    <n v="449"/>
    <n v="878"/>
    <m/>
    <m/>
    <m/>
    <n v="3"/>
    <n v="651"/>
    <n v="268"/>
    <n v="1"/>
    <n v="14"/>
    <n v="24"/>
    <n v="24"/>
    <n v="1247"/>
    <m/>
    <n v="127"/>
    <n v="2096"/>
    <n v="9"/>
    <m/>
    <n v="68"/>
    <n v="97"/>
    <n v="95"/>
    <n v="529"/>
    <n v="76"/>
    <n v="23"/>
    <m/>
    <n v="6"/>
    <n v="33"/>
    <n v="36"/>
    <n v="874"/>
    <n v="390"/>
    <n v="1"/>
    <n v="1"/>
    <m/>
    <n v="3"/>
    <m/>
    <n v="394"/>
    <n v="1552"/>
    <n v="18"/>
    <n v="247"/>
    <n v="16"/>
    <n v="5"/>
    <n v="428"/>
    <n v="238"/>
    <n v="29"/>
    <n v="4"/>
    <n v="127"/>
    <m/>
    <n v="90"/>
    <n v="603"/>
    <n v="235"/>
    <n v="89"/>
    <n v="61"/>
    <n v="64"/>
    <n v="67"/>
    <n v="125"/>
    <n v="35"/>
    <n v="32"/>
    <m/>
    <n v="4"/>
    <n v="1"/>
    <m/>
    <m/>
    <n v="2232"/>
    <n v="570"/>
    <n v="1631"/>
    <n v="31"/>
    <m/>
    <m/>
    <n v="2059"/>
    <n v="156"/>
    <n v="11"/>
    <m/>
    <n v="1"/>
    <n v="5"/>
    <n v="12"/>
  </r>
  <r>
    <n v="106381154"/>
    <x v="245"/>
    <x v="245"/>
    <s v="General Acute Care Hospital"/>
    <x v="36"/>
    <s v="505 Parnassus Ave"/>
    <s v="San Francisco"/>
    <s v="94143"/>
    <x v="6"/>
    <m/>
    <s v="Emergency - Basic"/>
    <x v="0"/>
    <x v="1"/>
    <s v="500+"/>
    <s v="District 11"/>
    <s v="District 17"/>
    <s v="Buena Vista/Castro/Eureka Valley/Forest Hill/Haight-Ashbury/Noe Valley/West of Twin Peaks"/>
    <s v="Urban"/>
    <n v="14792"/>
    <n v="16393"/>
    <n v="31"/>
    <n v="4861"/>
    <n v="2989"/>
    <n v="4052"/>
    <n v="4663"/>
    <n v="3619"/>
    <n v="3507"/>
    <n v="3149"/>
    <n v="1930"/>
    <n v="1417"/>
    <n v="1028"/>
    <n v="1"/>
    <n v="204"/>
    <n v="5005"/>
    <n v="4936"/>
    <n v="1552"/>
    <n v="285"/>
    <n v="6092"/>
    <n v="707"/>
    <n v="12435"/>
    <m/>
    <n v="5547"/>
    <n v="24871"/>
    <n v="797"/>
    <n v="1"/>
    <n v="271"/>
    <n v="730"/>
    <n v="1"/>
    <n v="45"/>
    <n v="16"/>
    <n v="10"/>
    <m/>
    <n v="1"/>
    <n v="601"/>
    <n v="25"/>
    <n v="19"/>
    <n v="29413"/>
    <n v="65"/>
    <n v="1"/>
    <n v="16"/>
    <n v="2"/>
    <m/>
    <n v="10874"/>
    <n v="5689"/>
    <n v="362"/>
    <n v="12201"/>
    <n v="2090"/>
    <m/>
    <n v="31"/>
    <n v="2441"/>
    <n v="17"/>
    <n v="916"/>
    <n v="116"/>
    <n v="351"/>
    <n v="237"/>
    <n v="497"/>
    <n v="1167"/>
    <n v="998"/>
    <n v="289"/>
    <n v="5675"/>
    <n v="1948"/>
    <n v="2188"/>
    <n v="47"/>
    <n v="1307"/>
    <n v="136"/>
    <n v="1404"/>
    <n v="865"/>
    <n v="10577"/>
    <n v="9"/>
    <n v="31216"/>
    <n v="1824"/>
    <n v="28101"/>
    <n v="1235"/>
    <n v="40"/>
    <n v="16"/>
    <n v="3"/>
    <n v="29645"/>
    <n v="44"/>
    <n v="1027"/>
    <n v="414"/>
    <n v="83"/>
    <n v="4965"/>
    <n v="5428"/>
    <n v="4"/>
    <n v="590"/>
    <n v="657"/>
    <n v="1008"/>
    <n v="949"/>
    <n v="1398"/>
    <n v="1887"/>
    <n v="1640"/>
    <n v="1547"/>
    <n v="190"/>
    <n v="531"/>
    <m/>
    <n v="67"/>
    <n v="2198"/>
    <n v="1296"/>
    <n v="346"/>
    <n v="140"/>
    <n v="1659"/>
    <n v="111"/>
    <n v="4580"/>
    <m/>
    <n v="1654"/>
    <n v="8597"/>
    <n v="145"/>
    <n v="1"/>
    <n v="88"/>
    <n v="166"/>
    <n v="388"/>
    <n v="2128"/>
    <n v="176"/>
    <m/>
    <n v="1"/>
    <n v="74"/>
    <n v="178"/>
    <n v="60"/>
    <n v="6098"/>
    <n v="1040"/>
    <m/>
    <m/>
    <m/>
    <m/>
    <m/>
    <n v="2547"/>
    <n v="4605"/>
    <n v="290"/>
    <n v="2892"/>
    <n v="63"/>
    <m/>
    <n v="1499"/>
    <n v="1390"/>
    <n v="240"/>
    <n v="18"/>
    <n v="432"/>
    <n v="25"/>
    <n v="501"/>
    <n v="1773"/>
    <n v="1142"/>
    <n v="275"/>
    <n v="362"/>
    <n v="691"/>
    <n v="506"/>
    <n v="711"/>
    <n v="230"/>
    <n v="260"/>
    <n v="35"/>
    <n v="27"/>
    <n v="226"/>
    <n v="46"/>
    <n v="8"/>
    <n v="10397"/>
    <n v="1342"/>
    <n v="8479"/>
    <n v="540"/>
    <n v="27"/>
    <n v="9"/>
    <n v="9850"/>
    <n v="410"/>
    <n v="129"/>
    <n v="1"/>
    <n v="6"/>
    <n v="1"/>
    <n v="33"/>
  </r>
  <r>
    <n v="106382715"/>
    <x v="246"/>
    <x v="246"/>
    <s v="General Acute Care Hospital"/>
    <x v="36"/>
    <s v="845 Jackson St"/>
    <s v="San Francisco"/>
    <s v="94133"/>
    <x v="1"/>
    <m/>
    <s v="Emergency - Basic"/>
    <x v="0"/>
    <x v="0"/>
    <s v="50-99"/>
    <s v="District 11"/>
    <s v="District 17"/>
    <s v="Chinatown/Civic Center/Inner Mission/North Beach/South of Market/Tenderloin/Western Addition"/>
    <s v="Urban"/>
    <n v="2120"/>
    <n v="2173"/>
    <n v="1"/>
    <n v="31"/>
    <n v="73"/>
    <n v="276"/>
    <n v="324"/>
    <n v="351"/>
    <n v="608"/>
    <n v="731"/>
    <n v="836"/>
    <n v="1061"/>
    <n v="3"/>
    <m/>
    <n v="11"/>
    <n v="3462"/>
    <n v="244"/>
    <n v="6"/>
    <m/>
    <n v="121"/>
    <n v="99"/>
    <n v="351"/>
    <m/>
    <n v="223"/>
    <n v="3890"/>
    <n v="181"/>
    <m/>
    <n v="71"/>
    <n v="136"/>
    <n v="24"/>
    <n v="7"/>
    <n v="24"/>
    <n v="1"/>
    <n v="4"/>
    <m/>
    <n v="2"/>
    <n v="2"/>
    <m/>
    <n v="4013"/>
    <n v="8"/>
    <n v="2"/>
    <m/>
    <m/>
    <m/>
    <n v="1057"/>
    <n v="1324"/>
    <n v="46"/>
    <n v="1652"/>
    <n v="215"/>
    <m/>
    <m/>
    <n v="288"/>
    <m/>
    <n v="307"/>
    <n v="14"/>
    <n v="92"/>
    <n v="59"/>
    <n v="64"/>
    <n v="78"/>
    <n v="258"/>
    <n v="83"/>
    <n v="784"/>
    <n v="198"/>
    <n v="312"/>
    <n v="20"/>
    <n v="143"/>
    <n v="6"/>
    <n v="395"/>
    <n v="184"/>
    <n v="1008"/>
    <n v="1"/>
    <n v="4294"/>
    <n v="3122"/>
    <n v="1159"/>
    <n v="8"/>
    <n v="5"/>
    <m/>
    <m/>
    <n v="4179"/>
    <n v="9"/>
    <n v="79"/>
    <n v="23"/>
    <n v="4"/>
    <n v="492"/>
    <n v="609"/>
    <m/>
    <n v="2"/>
    <n v="9"/>
    <n v="9"/>
    <n v="32"/>
    <n v="64"/>
    <n v="166"/>
    <n v="213"/>
    <n v="606"/>
    <m/>
    <m/>
    <m/>
    <m/>
    <n v="1052"/>
    <n v="14"/>
    <n v="1"/>
    <m/>
    <n v="5"/>
    <n v="6"/>
    <n v="23"/>
    <m/>
    <n v="28"/>
    <n v="1044"/>
    <n v="29"/>
    <m/>
    <n v="33"/>
    <n v="17"/>
    <n v="38"/>
    <n v="313"/>
    <n v="12"/>
    <n v="4"/>
    <m/>
    <n v="1"/>
    <n v="7"/>
    <n v="3"/>
    <n v="550"/>
    <n v="120"/>
    <n v="3"/>
    <m/>
    <m/>
    <m/>
    <m/>
    <n v="112"/>
    <n v="906"/>
    <n v="5"/>
    <n v="78"/>
    <m/>
    <m/>
    <n v="189"/>
    <n v="176"/>
    <n v="33"/>
    <n v="2"/>
    <n v="66"/>
    <m/>
    <n v="97"/>
    <n v="222"/>
    <n v="75"/>
    <n v="10"/>
    <n v="15"/>
    <n v="54"/>
    <n v="13"/>
    <n v="110"/>
    <n v="13"/>
    <n v="20"/>
    <m/>
    <n v="5"/>
    <m/>
    <m/>
    <n v="1"/>
    <n v="1101"/>
    <n v="996"/>
    <n v="105"/>
    <m/>
    <m/>
    <m/>
    <n v="1093"/>
    <n v="6"/>
    <n v="2"/>
    <m/>
    <m/>
    <m/>
    <n v="7"/>
  </r>
  <r>
    <n v="106384176"/>
    <x v="247"/>
    <x v="247"/>
    <s v="General Acute Care Hospital"/>
    <x v="36"/>
    <s v="1101 Van Ness Ave"/>
    <s v="San Francisco"/>
    <s v="94109"/>
    <x v="1"/>
    <m/>
    <s v="Emergency - Basic"/>
    <x v="0"/>
    <x v="0"/>
    <s v="200-299"/>
    <s v="District 11"/>
    <s v="District 17"/>
    <s v="Chinatown/Civic Center/Inner Mission/North Beach/South of Market/Tenderloin/Western Addition"/>
    <s v="Urban"/>
    <n v="9748"/>
    <n v="11269"/>
    <m/>
    <n v="2072"/>
    <n v="1131"/>
    <n v="2195"/>
    <n v="3405"/>
    <n v="2551"/>
    <n v="2809"/>
    <n v="2425"/>
    <n v="2016"/>
    <n v="1947"/>
    <n v="466"/>
    <m/>
    <n v="54"/>
    <n v="4303"/>
    <n v="3059"/>
    <n v="425"/>
    <n v="380"/>
    <n v="2599"/>
    <n v="153"/>
    <n v="10044"/>
    <m/>
    <n v="2446"/>
    <n v="18261"/>
    <n v="310"/>
    <m/>
    <n v="799"/>
    <n v="352"/>
    <n v="3"/>
    <n v="65"/>
    <n v="44"/>
    <n v="6"/>
    <n v="6"/>
    <n v="4"/>
    <n v="284"/>
    <n v="1"/>
    <n v="34"/>
    <n v="19296"/>
    <n v="121"/>
    <n v="2"/>
    <m/>
    <m/>
    <m/>
    <n v="6377"/>
    <n v="4953"/>
    <n v="417"/>
    <n v="8139"/>
    <n v="1131"/>
    <m/>
    <n v="42"/>
    <n v="1650"/>
    <n v="5"/>
    <n v="1060"/>
    <n v="57"/>
    <n v="195"/>
    <n v="228"/>
    <n v="225"/>
    <n v="420"/>
    <n v="1103"/>
    <n v="498"/>
    <n v="4808"/>
    <n v="1908"/>
    <n v="1228"/>
    <n v="39"/>
    <n v="698"/>
    <n v="369"/>
    <n v="1557"/>
    <n v="781"/>
    <n v="4142"/>
    <n v="4"/>
    <n v="21017"/>
    <n v="2337"/>
    <n v="18097"/>
    <n v="517"/>
    <n v="44"/>
    <n v="22"/>
    <m/>
    <n v="17828"/>
    <n v="97"/>
    <n v="2474"/>
    <n v="273"/>
    <n v="345"/>
    <n v="2499"/>
    <n v="2993"/>
    <m/>
    <n v="133"/>
    <n v="180"/>
    <n v="384"/>
    <n v="433"/>
    <n v="650"/>
    <n v="1037"/>
    <n v="1031"/>
    <n v="1414"/>
    <n v="115"/>
    <n v="115"/>
    <m/>
    <n v="28"/>
    <n v="1391"/>
    <n v="646"/>
    <n v="78"/>
    <n v="189"/>
    <n v="557"/>
    <n v="39"/>
    <n v="2564"/>
    <m/>
    <n v="555"/>
    <n v="4874"/>
    <n v="63"/>
    <m/>
    <n v="175"/>
    <n v="167"/>
    <n v="276"/>
    <n v="1415"/>
    <n v="194"/>
    <n v="4"/>
    <m/>
    <n v="25"/>
    <n v="49"/>
    <n v="51"/>
    <n v="2576"/>
    <n v="558"/>
    <n v="1"/>
    <m/>
    <m/>
    <n v="1"/>
    <m/>
    <n v="1011"/>
    <n v="2750"/>
    <n v="50"/>
    <n v="1585"/>
    <n v="96"/>
    <m/>
    <n v="1132"/>
    <n v="956"/>
    <n v="86"/>
    <n v="10"/>
    <n v="228"/>
    <n v="11"/>
    <n v="287"/>
    <n v="716"/>
    <n v="463"/>
    <n v="190"/>
    <n v="131"/>
    <n v="329"/>
    <n v="162"/>
    <n v="396"/>
    <n v="83"/>
    <n v="150"/>
    <n v="38"/>
    <n v="19"/>
    <n v="93"/>
    <n v="10"/>
    <n v="2"/>
    <n v="5492"/>
    <n v="1062"/>
    <n v="4215"/>
    <n v="185"/>
    <n v="25"/>
    <n v="5"/>
    <n v="5138"/>
    <n v="256"/>
    <n v="41"/>
    <n v="51"/>
    <n v="6"/>
    <m/>
    <n v="35"/>
  </r>
  <r>
    <n v="106384202"/>
    <x v="248"/>
    <x v="248"/>
    <s v="General Acute Care Hospital"/>
    <x v="36"/>
    <s v="3555 Cesar Chavez St"/>
    <s v="San Francisco"/>
    <s v="94110"/>
    <x v="1"/>
    <m/>
    <s v="Emergency - Basic"/>
    <x v="0"/>
    <x v="0"/>
    <s v="100-149"/>
    <s v="District 11"/>
    <s v="District 17"/>
    <s v="Bernal Heights/Mission District/Potrero Hill"/>
    <s v="Urban"/>
    <n v="7489"/>
    <n v="8549"/>
    <m/>
    <n v="654"/>
    <n v="752"/>
    <n v="2366"/>
    <n v="3074"/>
    <n v="2834"/>
    <n v="2410"/>
    <n v="1840"/>
    <n v="1106"/>
    <n v="875"/>
    <n v="127"/>
    <m/>
    <n v="37"/>
    <n v="999"/>
    <n v="4074"/>
    <n v="280"/>
    <n v="706"/>
    <n v="5232"/>
    <n v="49"/>
    <n v="4661"/>
    <m/>
    <n v="5850"/>
    <n v="10063"/>
    <n v="125"/>
    <m/>
    <n v="258"/>
    <n v="278"/>
    <n v="1"/>
    <n v="8"/>
    <n v="18"/>
    <n v="2"/>
    <n v="12"/>
    <n v="5"/>
    <n v="240"/>
    <n v="3"/>
    <n v="12"/>
    <n v="15141"/>
    <n v="60"/>
    <m/>
    <m/>
    <m/>
    <m/>
    <n v="7457"/>
    <n v="2959"/>
    <n v="352"/>
    <n v="3489"/>
    <n v="1781"/>
    <m/>
    <n v="9"/>
    <n v="838"/>
    <m/>
    <n v="690"/>
    <n v="50"/>
    <n v="186"/>
    <n v="192"/>
    <n v="148"/>
    <n v="324"/>
    <n v="756"/>
    <n v="526"/>
    <n v="2972"/>
    <n v="2498"/>
    <n v="1164"/>
    <n v="18"/>
    <n v="656"/>
    <n v="297"/>
    <n v="1182"/>
    <n v="574"/>
    <n v="2957"/>
    <n v="1"/>
    <n v="16038"/>
    <n v="451"/>
    <n v="12557"/>
    <n v="3016"/>
    <n v="13"/>
    <n v="1"/>
    <m/>
    <n v="13267"/>
    <n v="12"/>
    <n v="2476"/>
    <n v="78"/>
    <n v="205"/>
    <n v="1171"/>
    <n v="1200"/>
    <m/>
    <n v="2"/>
    <n v="114"/>
    <n v="160"/>
    <n v="238"/>
    <n v="334"/>
    <n v="438"/>
    <n v="434"/>
    <n v="651"/>
    <m/>
    <m/>
    <m/>
    <n v="6"/>
    <n v="247"/>
    <n v="472"/>
    <n v="38"/>
    <n v="203"/>
    <n v="625"/>
    <n v="14"/>
    <n v="766"/>
    <m/>
    <n v="729"/>
    <n v="1622"/>
    <n v="20"/>
    <m/>
    <n v="103"/>
    <n v="135"/>
    <n v="64"/>
    <n v="647"/>
    <n v="85"/>
    <n v="5"/>
    <m/>
    <n v="10"/>
    <n v="4"/>
    <n v="10"/>
    <n v="1002"/>
    <n v="306"/>
    <m/>
    <m/>
    <m/>
    <m/>
    <m/>
    <n v="690"/>
    <n v="1127"/>
    <n v="19"/>
    <n v="463"/>
    <n v="72"/>
    <m/>
    <n v="340"/>
    <n v="370"/>
    <n v="24"/>
    <n v="4"/>
    <n v="142"/>
    <n v="1"/>
    <n v="176"/>
    <n v="486"/>
    <n v="215"/>
    <n v="60"/>
    <n v="66"/>
    <n v="47"/>
    <n v="70"/>
    <n v="215"/>
    <n v="82"/>
    <n v="59"/>
    <m/>
    <n v="1"/>
    <n v="12"/>
    <m/>
    <n v="1"/>
    <n v="2371"/>
    <n v="261"/>
    <n v="1678"/>
    <n v="427"/>
    <n v="5"/>
    <m/>
    <n v="2127"/>
    <n v="226"/>
    <n v="11"/>
    <n v="5"/>
    <n v="1"/>
    <n v="1"/>
    <n v="16"/>
  </r>
  <r>
    <n v="106390846"/>
    <x v="249"/>
    <x v="249"/>
    <s v="General Acute Care Hospital"/>
    <x v="37"/>
    <s v="525 W Acacia St"/>
    <s v="Stockton"/>
    <s v="95203"/>
    <x v="1"/>
    <m/>
    <s v="Emergency - Basic"/>
    <x v="0"/>
    <x v="0"/>
    <s v="200-299"/>
    <s v="District 5"/>
    <s v="District 13"/>
    <s v="French Camp/Stockton South/Stockton Southeast"/>
    <s v="Urban"/>
    <n v="16456"/>
    <n v="12588"/>
    <n v="1"/>
    <n v="2482"/>
    <n v="2869"/>
    <n v="5676"/>
    <n v="5382"/>
    <n v="4080"/>
    <n v="3822"/>
    <n v="2515"/>
    <n v="1201"/>
    <n v="670"/>
    <n v="348"/>
    <m/>
    <n v="10"/>
    <n v="1254"/>
    <n v="7356"/>
    <n v="1239"/>
    <n v="32"/>
    <n v="12538"/>
    <n v="40"/>
    <n v="6576"/>
    <m/>
    <n v="11147"/>
    <n v="17711"/>
    <n v="126"/>
    <n v="61"/>
    <n v="481"/>
    <n v="871"/>
    <m/>
    <n v="50"/>
    <n v="12"/>
    <n v="1"/>
    <n v="4"/>
    <m/>
    <n v="40"/>
    <n v="6"/>
    <n v="1"/>
    <n v="27469"/>
    <n v="107"/>
    <m/>
    <n v="3"/>
    <m/>
    <m/>
    <n v="18223"/>
    <n v="3666"/>
    <n v="686"/>
    <n v="4602"/>
    <n v="1868"/>
    <m/>
    <n v="4"/>
    <n v="1278"/>
    <n v="5"/>
    <n v="2128"/>
    <n v="93"/>
    <n v="641"/>
    <n v="376"/>
    <n v="276"/>
    <n v="1692"/>
    <n v="1948"/>
    <n v="3034"/>
    <n v="5192"/>
    <n v="938"/>
    <n v="1774"/>
    <n v="44"/>
    <n v="910"/>
    <n v="633"/>
    <n v="3916"/>
    <n v="1391"/>
    <n v="2770"/>
    <n v="2"/>
    <n v="29045"/>
    <n v="226"/>
    <n v="27189"/>
    <n v="1601"/>
    <n v="25"/>
    <n v="4"/>
    <n v="40"/>
    <n v="27658"/>
    <m/>
    <n v="1219"/>
    <n v="123"/>
    <n v="5"/>
    <n v="1393"/>
    <n v="1501"/>
    <m/>
    <n v="16"/>
    <n v="114"/>
    <n v="276"/>
    <n v="342"/>
    <n v="530"/>
    <n v="673"/>
    <n v="531"/>
    <n v="412"/>
    <m/>
    <m/>
    <m/>
    <n v="2"/>
    <n v="248"/>
    <n v="555"/>
    <n v="75"/>
    <n v="10"/>
    <n v="919"/>
    <n v="5"/>
    <n v="1080"/>
    <m/>
    <n v="757"/>
    <n v="2126"/>
    <n v="7"/>
    <n v="4"/>
    <n v="76"/>
    <n v="582"/>
    <n v="157"/>
    <n v="712"/>
    <n v="75"/>
    <m/>
    <n v="2"/>
    <n v="4"/>
    <m/>
    <n v="1"/>
    <n v="1285"/>
    <m/>
    <m/>
    <m/>
    <m/>
    <m/>
    <m/>
    <n v="1191"/>
    <n v="1373"/>
    <n v="52"/>
    <n v="236"/>
    <n v="42"/>
    <m/>
    <n v="537"/>
    <n v="386"/>
    <n v="23"/>
    <m/>
    <n v="202"/>
    <n v="2"/>
    <n v="169"/>
    <n v="793"/>
    <n v="209"/>
    <n v="42"/>
    <n v="33"/>
    <n v="23"/>
    <n v="42"/>
    <n v="303"/>
    <n v="90"/>
    <n v="34"/>
    <m/>
    <n v="6"/>
    <m/>
    <m/>
    <m/>
    <n v="2894"/>
    <n v="99"/>
    <n v="2630"/>
    <n v="159"/>
    <n v="4"/>
    <n v="2"/>
    <n v="2660"/>
    <n v="217"/>
    <n v="12"/>
    <n v="1"/>
    <m/>
    <n v="4"/>
    <n v="13"/>
  </r>
  <r>
    <n v="106390923"/>
    <x v="250"/>
    <x v="250"/>
    <s v="General Acute Care Hospital"/>
    <x v="37"/>
    <s v="975 S Fairmont Ave"/>
    <s v="Lodi"/>
    <s v="95240"/>
    <x v="1"/>
    <m/>
    <s v="Emergency - Basic"/>
    <x v="0"/>
    <x v="0"/>
    <s v="150-199"/>
    <s v="District 5"/>
    <s v="District 9"/>
    <s v="Lodi"/>
    <s v="Urban"/>
    <n v="20487"/>
    <n v="17096"/>
    <n v="3"/>
    <n v="3576"/>
    <n v="3372"/>
    <n v="5860"/>
    <n v="5849"/>
    <n v="4313"/>
    <n v="4443"/>
    <n v="3827"/>
    <n v="2904"/>
    <n v="2612"/>
    <n v="823"/>
    <n v="7"/>
    <n v="43"/>
    <n v="2921"/>
    <n v="1754"/>
    <n v="39"/>
    <n v="182"/>
    <n v="1642"/>
    <n v="634"/>
    <n v="30298"/>
    <n v="73"/>
    <n v="13207"/>
    <n v="23772"/>
    <n v="530"/>
    <n v="77"/>
    <n v="818"/>
    <n v="1022"/>
    <n v="1"/>
    <n v="48"/>
    <n v="18"/>
    <n v="20"/>
    <n v="115"/>
    <n v="94"/>
    <n v="86"/>
    <n v="4"/>
    <m/>
    <n v="35120"/>
    <n v="237"/>
    <m/>
    <n v="3"/>
    <m/>
    <m/>
    <n v="17310"/>
    <n v="8128"/>
    <n v="1330"/>
    <n v="7502"/>
    <n v="3191"/>
    <n v="125"/>
    <n v="43"/>
    <n v="2581"/>
    <n v="19"/>
    <n v="2593"/>
    <n v="174"/>
    <n v="570"/>
    <n v="936"/>
    <n v="267"/>
    <n v="2750"/>
    <n v="2444"/>
    <n v="2452"/>
    <n v="6499"/>
    <n v="1473"/>
    <n v="2240"/>
    <n v="214"/>
    <n v="1243"/>
    <n v="1027"/>
    <n v="3674"/>
    <n v="1338"/>
    <n v="5032"/>
    <n v="17"/>
    <n v="37586"/>
    <n v="655"/>
    <n v="32763"/>
    <n v="4143"/>
    <n v="8"/>
    <n v="17"/>
    <n v="30"/>
    <n v="35872"/>
    <n v="3"/>
    <n v="884"/>
    <n v="295"/>
    <n v="502"/>
    <n v="2547"/>
    <n v="2699"/>
    <m/>
    <n v="61"/>
    <n v="235"/>
    <n v="376"/>
    <n v="471"/>
    <n v="768"/>
    <n v="999"/>
    <n v="1075"/>
    <n v="1194"/>
    <n v="28"/>
    <n v="39"/>
    <m/>
    <n v="8"/>
    <n v="318"/>
    <n v="198"/>
    <m/>
    <n v="52"/>
    <n v="157"/>
    <n v="43"/>
    <n v="4470"/>
    <m/>
    <n v="1314"/>
    <n v="3879"/>
    <n v="48"/>
    <n v="5"/>
    <n v="238"/>
    <n v="144"/>
    <n v="196"/>
    <n v="851"/>
    <n v="199"/>
    <n v="33"/>
    <n v="1"/>
    <n v="7"/>
    <n v="14"/>
    <n v="11"/>
    <n v="2771"/>
    <n v="780"/>
    <n v="1"/>
    <m/>
    <m/>
    <m/>
    <m/>
    <n v="1372"/>
    <n v="3000"/>
    <n v="135"/>
    <n v="654"/>
    <n v="84"/>
    <n v="1"/>
    <n v="720"/>
    <n v="825"/>
    <n v="34"/>
    <n v="4"/>
    <n v="359"/>
    <n v="5"/>
    <n v="370"/>
    <n v="1433"/>
    <n v="355"/>
    <n v="88"/>
    <n v="74"/>
    <n v="77"/>
    <n v="134"/>
    <n v="485"/>
    <n v="131"/>
    <n v="89"/>
    <n v="12"/>
    <n v="10"/>
    <n v="40"/>
    <n v="1"/>
    <m/>
    <n v="5246"/>
    <n v="103"/>
    <n v="4594"/>
    <n v="547"/>
    <m/>
    <n v="2"/>
    <n v="5039"/>
    <n v="165"/>
    <n v="33"/>
    <n v="9"/>
    <m/>
    <m/>
    <n v="28"/>
  </r>
  <r>
    <n v="106391010"/>
    <x v="251"/>
    <x v="251"/>
    <s v="General Acute Care Hospital"/>
    <x v="37"/>
    <s v="500 W Hospital Rd"/>
    <s v="French Camp"/>
    <s v="95231"/>
    <x v="0"/>
    <s v="Level III"/>
    <s v="Emergency - Basic"/>
    <x v="0"/>
    <x v="0"/>
    <s v="150-199"/>
    <s v="District 5"/>
    <s v="District 13"/>
    <s v="French Camp/Stockton South/Stockton Southeast"/>
    <s v="Urban"/>
    <n v="14928"/>
    <n v="18690"/>
    <n v="13"/>
    <n v="2215"/>
    <n v="2796"/>
    <n v="6647"/>
    <n v="6705"/>
    <n v="4852"/>
    <n v="4352"/>
    <n v="3201"/>
    <n v="1278"/>
    <n v="973"/>
    <n v="612"/>
    <m/>
    <n v="262"/>
    <n v="2240"/>
    <n v="6848"/>
    <n v="652"/>
    <n v="157"/>
    <n v="14315"/>
    <n v="325"/>
    <n v="8832"/>
    <m/>
    <n v="13957"/>
    <n v="18702"/>
    <n v="971"/>
    <n v="1"/>
    <n v="224"/>
    <n v="1219"/>
    <n v="35"/>
    <n v="106"/>
    <n v="200"/>
    <n v="35"/>
    <n v="344"/>
    <n v="3397"/>
    <n v="252"/>
    <n v="25"/>
    <n v="108"/>
    <n v="27404"/>
    <n v="272"/>
    <n v="3"/>
    <n v="7"/>
    <m/>
    <m/>
    <n v="20634"/>
    <n v="3896"/>
    <n v="3030"/>
    <n v="2616"/>
    <n v="3455"/>
    <m/>
    <n v="34"/>
    <n v="1633"/>
    <n v="14"/>
    <n v="1565"/>
    <n v="173"/>
    <n v="411"/>
    <n v="610"/>
    <n v="216"/>
    <n v="3766"/>
    <n v="1718"/>
    <n v="945"/>
    <n v="7868"/>
    <n v="1299"/>
    <n v="2711"/>
    <n v="69"/>
    <n v="1344"/>
    <n v="1075"/>
    <n v="2366"/>
    <n v="1132"/>
    <n v="4648"/>
    <n v="34"/>
    <n v="33631"/>
    <n v="796"/>
    <n v="28178"/>
    <n v="4651"/>
    <n v="6"/>
    <m/>
    <m/>
    <n v="32698"/>
    <n v="1"/>
    <n v="708"/>
    <n v="172"/>
    <n v="52"/>
    <n v="2479"/>
    <n v="5018"/>
    <n v="2"/>
    <n v="153"/>
    <n v="718"/>
    <n v="1008"/>
    <n v="1041"/>
    <n v="1375"/>
    <n v="1491"/>
    <n v="850"/>
    <n v="701"/>
    <n v="117"/>
    <n v="45"/>
    <m/>
    <n v="82"/>
    <n v="595"/>
    <n v="1321"/>
    <n v="172"/>
    <n v="30"/>
    <n v="2648"/>
    <n v="62"/>
    <n v="2589"/>
    <m/>
    <n v="2579"/>
    <n v="4764"/>
    <n v="156"/>
    <m/>
    <n v="223"/>
    <n v="388"/>
    <n v="270"/>
    <n v="360"/>
    <n v="84"/>
    <n v="17"/>
    <n v="880"/>
    <n v="28"/>
    <n v="64"/>
    <n v="475"/>
    <n v="3950"/>
    <n v="753"/>
    <n v="4"/>
    <m/>
    <n v="1"/>
    <n v="2"/>
    <m/>
    <n v="3451"/>
    <n v="1899"/>
    <n v="1710"/>
    <n v="433"/>
    <n v="6"/>
    <m/>
    <n v="934"/>
    <n v="762"/>
    <n v="109"/>
    <n v="10"/>
    <n v="453"/>
    <n v="3"/>
    <n v="296"/>
    <n v="1181"/>
    <n v="1680"/>
    <n v="230"/>
    <n v="194"/>
    <n v="135"/>
    <n v="254"/>
    <n v="483"/>
    <n v="199"/>
    <n v="239"/>
    <n v="81"/>
    <n v="38"/>
    <n v="213"/>
    <n v="3"/>
    <n v="2"/>
    <n v="7499"/>
    <n v="301"/>
    <n v="6168"/>
    <n v="1026"/>
    <n v="2"/>
    <n v="2"/>
    <n v="7132"/>
    <n v="340"/>
    <n v="25"/>
    <m/>
    <n v="2"/>
    <m/>
    <n v="27"/>
  </r>
  <r>
    <n v="106391042"/>
    <x v="252"/>
    <x v="252"/>
    <s v="General Acute Care Hospital"/>
    <x v="37"/>
    <s v="1800 N California St"/>
    <s v="Stockton"/>
    <s v="95204"/>
    <x v="3"/>
    <m/>
    <s v="Emergency - Basic"/>
    <x v="0"/>
    <x v="0"/>
    <s v="300-499"/>
    <s v="District 5"/>
    <s v="District 13"/>
    <s v="Stockton North Central/Stockton Northeast"/>
    <s v="Urban"/>
    <n v="35396"/>
    <n v="28224"/>
    <n v="2"/>
    <n v="5442"/>
    <n v="5209"/>
    <n v="11740"/>
    <n v="10434"/>
    <n v="7690"/>
    <n v="8113"/>
    <n v="6331"/>
    <n v="4212"/>
    <n v="2944"/>
    <n v="1507"/>
    <m/>
    <n v="166"/>
    <n v="4774"/>
    <n v="10022"/>
    <n v="12435"/>
    <n v="226"/>
    <n v="13964"/>
    <n v="668"/>
    <n v="21367"/>
    <m/>
    <n v="25211"/>
    <n v="37861"/>
    <n v="550"/>
    <m/>
    <n v="672"/>
    <n v="1638"/>
    <n v="3"/>
    <n v="204"/>
    <n v="198"/>
    <n v="36"/>
    <n v="31"/>
    <n v="18"/>
    <n v="877"/>
    <n v="5"/>
    <n v="10"/>
    <n v="59357"/>
    <n v="572"/>
    <n v="1"/>
    <m/>
    <m/>
    <m/>
    <n v="32393"/>
    <n v="13034"/>
    <n v="620"/>
    <n v="12638"/>
    <n v="4934"/>
    <n v="3"/>
    <n v="74"/>
    <n v="4769"/>
    <n v="16"/>
    <n v="3943"/>
    <n v="229"/>
    <n v="1031"/>
    <n v="1190"/>
    <n v="500"/>
    <n v="1499"/>
    <n v="3764"/>
    <n v="2469"/>
    <n v="9489"/>
    <n v="3688"/>
    <n v="4533"/>
    <n v="187"/>
    <n v="2755"/>
    <n v="4619"/>
    <n v="5561"/>
    <n v="2293"/>
    <n v="10961"/>
    <n v="52"/>
    <n v="63622"/>
    <n v="1184"/>
    <n v="57012"/>
    <n v="5336"/>
    <n v="81"/>
    <n v="9"/>
    <n v="106"/>
    <n v="61097"/>
    <n v="1"/>
    <n v="2022"/>
    <n v="233"/>
    <n v="163"/>
    <n v="6849"/>
    <n v="6731"/>
    <m/>
    <n v="185"/>
    <n v="747"/>
    <n v="1099"/>
    <n v="1235"/>
    <n v="2125"/>
    <n v="2859"/>
    <n v="2725"/>
    <n v="2263"/>
    <n v="238"/>
    <n v="104"/>
    <m/>
    <n v="22"/>
    <n v="1117"/>
    <n v="1184"/>
    <n v="5268"/>
    <n v="33"/>
    <n v="1721"/>
    <n v="149"/>
    <n v="4086"/>
    <m/>
    <n v="3868"/>
    <n v="9550"/>
    <n v="162"/>
    <m/>
    <n v="340"/>
    <n v="622"/>
    <n v="710"/>
    <n v="2648"/>
    <n v="595"/>
    <n v="11"/>
    <n v="24"/>
    <n v="28"/>
    <n v="17"/>
    <n v="55"/>
    <n v="6412"/>
    <n v="2117"/>
    <n v="1"/>
    <m/>
    <m/>
    <m/>
    <m/>
    <n v="4021"/>
    <n v="7276"/>
    <n v="152"/>
    <n v="1938"/>
    <n v="190"/>
    <n v="3"/>
    <n v="2453"/>
    <n v="1359"/>
    <n v="126"/>
    <n v="8"/>
    <n v="681"/>
    <n v="16"/>
    <n v="767"/>
    <n v="4566"/>
    <n v="765"/>
    <n v="200"/>
    <n v="147"/>
    <n v="283"/>
    <n v="345"/>
    <n v="764"/>
    <n v="168"/>
    <n v="242"/>
    <n v="154"/>
    <n v="20"/>
    <n v="510"/>
    <n v="6"/>
    <m/>
    <n v="13580"/>
    <n v="688"/>
    <n v="11801"/>
    <n v="1064"/>
    <n v="21"/>
    <n v="6"/>
    <n v="12937"/>
    <n v="562"/>
    <n v="42"/>
    <n v="11"/>
    <m/>
    <n v="28"/>
    <n v="62"/>
  </r>
  <r>
    <n v="106391056"/>
    <x v="253"/>
    <x v="253"/>
    <s v="General Acute Care Hospital"/>
    <x v="37"/>
    <s v="1420 N Tracy Blvd"/>
    <s v="Tracy"/>
    <s v="95376"/>
    <x v="1"/>
    <m/>
    <s v="Emergency - Basic"/>
    <x v="0"/>
    <x v="0"/>
    <s v="50-99"/>
    <s v="District 5"/>
    <s v="District 13"/>
    <s v="Tracy"/>
    <s v="Urban"/>
    <n v="12680"/>
    <n v="10554"/>
    <m/>
    <n v="2312"/>
    <n v="2469"/>
    <n v="4035"/>
    <n v="3982"/>
    <n v="3178"/>
    <n v="2728"/>
    <n v="2000"/>
    <n v="1255"/>
    <n v="870"/>
    <n v="405"/>
    <m/>
    <n v="124"/>
    <n v="2302"/>
    <n v="2294"/>
    <n v="334"/>
    <n v="816"/>
    <n v="9729"/>
    <n v="160"/>
    <n v="7475"/>
    <m/>
    <n v="9650"/>
    <n v="13415"/>
    <n v="169"/>
    <m/>
    <n v="418"/>
    <n v="166"/>
    <n v="9"/>
    <n v="34"/>
    <n v="37"/>
    <n v="7"/>
    <n v="40"/>
    <n v="138"/>
    <n v="109"/>
    <m/>
    <n v="12"/>
    <n v="22191"/>
    <n v="70"/>
    <n v="3"/>
    <m/>
    <m/>
    <m/>
    <n v="10124"/>
    <n v="2997"/>
    <n v="1042"/>
    <n v="7089"/>
    <n v="1982"/>
    <m/>
    <n v="12"/>
    <n v="1512"/>
    <n v="9"/>
    <n v="1387"/>
    <n v="57"/>
    <n v="487"/>
    <n v="279"/>
    <n v="243"/>
    <n v="379"/>
    <n v="1438"/>
    <n v="1413"/>
    <n v="4305"/>
    <n v="924"/>
    <n v="1495"/>
    <n v="46"/>
    <n v="953"/>
    <n v="707"/>
    <n v="2921"/>
    <n v="803"/>
    <n v="3858"/>
    <n v="6"/>
    <n v="23234"/>
    <n v="1573"/>
    <n v="18737"/>
    <n v="2860"/>
    <n v="37"/>
    <n v="27"/>
    <m/>
    <n v="22659"/>
    <n v="2"/>
    <n v="297"/>
    <n v="198"/>
    <n v="78"/>
    <n v="1353"/>
    <n v="1291"/>
    <m/>
    <n v="30"/>
    <n v="104"/>
    <n v="210"/>
    <n v="309"/>
    <n v="382"/>
    <n v="545"/>
    <n v="542"/>
    <n v="508"/>
    <n v="4"/>
    <n v="10"/>
    <m/>
    <n v="16"/>
    <n v="234"/>
    <n v="209"/>
    <n v="15"/>
    <n v="160"/>
    <n v="862"/>
    <n v="14"/>
    <n v="1134"/>
    <m/>
    <n v="831"/>
    <n v="1792"/>
    <n v="21"/>
    <m/>
    <n v="222"/>
    <n v="83"/>
    <n v="95"/>
    <n v="392"/>
    <n v="63"/>
    <n v="6"/>
    <n v="1"/>
    <n v="4"/>
    <n v="16"/>
    <n v="18"/>
    <n v="1499"/>
    <n v="244"/>
    <m/>
    <m/>
    <m/>
    <n v="1"/>
    <m/>
    <n v="609"/>
    <n v="1173"/>
    <n v="77"/>
    <n v="692"/>
    <n v="93"/>
    <m/>
    <n v="381"/>
    <n v="418"/>
    <n v="33"/>
    <n v="3"/>
    <n v="163"/>
    <m/>
    <n v="119"/>
    <n v="896"/>
    <n v="140"/>
    <n v="43"/>
    <n v="24"/>
    <n v="34"/>
    <n v="39"/>
    <n v="253"/>
    <n v="46"/>
    <n v="32"/>
    <n v="1"/>
    <n v="2"/>
    <n v="16"/>
    <n v="1"/>
    <m/>
    <n v="2644"/>
    <n v="263"/>
    <n v="2049"/>
    <n v="321"/>
    <n v="6"/>
    <n v="5"/>
    <n v="2577"/>
    <n v="60"/>
    <n v="7"/>
    <m/>
    <m/>
    <m/>
    <n v="14"/>
  </r>
  <r>
    <n v="106392287"/>
    <x v="254"/>
    <x v="254"/>
    <s v="General Acute Care Hospital"/>
    <x v="37"/>
    <s v="1205 E North St"/>
    <s v="Manteca"/>
    <s v="95336"/>
    <x v="4"/>
    <m/>
    <s v="Emergency - Basic"/>
    <x v="0"/>
    <x v="0"/>
    <s v="50-99"/>
    <s v="District 5"/>
    <s v="District 12"/>
    <s v="Lathrop/Manteca"/>
    <s v="Urban"/>
    <n v="12635"/>
    <n v="9489"/>
    <n v="2"/>
    <n v="2162"/>
    <n v="2339"/>
    <n v="3760"/>
    <n v="3654"/>
    <n v="2812"/>
    <n v="2592"/>
    <n v="1927"/>
    <n v="1427"/>
    <n v="1061"/>
    <n v="392"/>
    <m/>
    <n v="63"/>
    <n v="623"/>
    <n v="1278"/>
    <n v="17"/>
    <n v="90"/>
    <n v="10083"/>
    <n v="884"/>
    <n v="9088"/>
    <m/>
    <n v="8404"/>
    <n v="12815"/>
    <n v="907"/>
    <m/>
    <n v="324"/>
    <n v="268"/>
    <n v="11"/>
    <n v="25"/>
    <n v="10"/>
    <n v="3"/>
    <m/>
    <m/>
    <n v="45"/>
    <m/>
    <n v="2"/>
    <n v="21411"/>
    <n v="27"/>
    <m/>
    <m/>
    <m/>
    <m/>
    <n v="11371"/>
    <n v="3735"/>
    <n v="719"/>
    <n v="4606"/>
    <n v="1687"/>
    <n v="8"/>
    <n v="19"/>
    <n v="1156"/>
    <n v="7"/>
    <n v="1467"/>
    <n v="79"/>
    <n v="498"/>
    <n v="419"/>
    <n v="191"/>
    <n v="460"/>
    <n v="1574"/>
    <n v="1090"/>
    <n v="4163"/>
    <n v="1002"/>
    <n v="1497"/>
    <n v="87"/>
    <n v="738"/>
    <n v="883"/>
    <n v="2656"/>
    <n v="908"/>
    <n v="3215"/>
    <n v="17"/>
    <n v="22126"/>
    <n v="91"/>
    <n v="21311"/>
    <n v="698"/>
    <n v="16"/>
    <n v="10"/>
    <n v="2"/>
    <n v="21633"/>
    <m/>
    <n v="186"/>
    <n v="169"/>
    <n v="136"/>
    <n v="1311"/>
    <n v="1185"/>
    <m/>
    <n v="18"/>
    <n v="88"/>
    <n v="149"/>
    <n v="216"/>
    <n v="375"/>
    <n v="512"/>
    <n v="551"/>
    <n v="584"/>
    <m/>
    <n v="3"/>
    <m/>
    <n v="8"/>
    <n v="81"/>
    <n v="127"/>
    <m/>
    <n v="17"/>
    <n v="734"/>
    <n v="77"/>
    <n v="1452"/>
    <m/>
    <n v="598"/>
    <n v="1796"/>
    <n v="102"/>
    <m/>
    <n v="162"/>
    <n v="93"/>
    <n v="110"/>
    <n v="415"/>
    <n v="62"/>
    <n v="2"/>
    <m/>
    <n v="2"/>
    <n v="5"/>
    <n v="12"/>
    <n v="1364"/>
    <n v="269"/>
    <m/>
    <m/>
    <m/>
    <m/>
    <m/>
    <n v="196"/>
    <n v="1324"/>
    <n v="102"/>
    <n v="808"/>
    <n v="66"/>
    <m/>
    <n v="446"/>
    <n v="433"/>
    <n v="34"/>
    <n v="2"/>
    <n v="152"/>
    <n v="5"/>
    <n v="163"/>
    <n v="527"/>
    <n v="177"/>
    <n v="35"/>
    <n v="40"/>
    <n v="70"/>
    <n v="66"/>
    <n v="224"/>
    <n v="54"/>
    <n v="44"/>
    <m/>
    <n v="1"/>
    <n v="23"/>
    <m/>
    <m/>
    <n v="2496"/>
    <n v="12"/>
    <n v="2376"/>
    <n v="102"/>
    <n v="1"/>
    <n v="5"/>
    <n v="2396"/>
    <n v="74"/>
    <n v="18"/>
    <n v="1"/>
    <m/>
    <n v="7"/>
    <n v="11"/>
  </r>
  <r>
    <n v="106394009"/>
    <x v="255"/>
    <x v="255"/>
    <s v="General Acute Care Hospital"/>
    <x v="37"/>
    <s v="1777 W Yosemite Ave"/>
    <s v="Manteca"/>
    <s v="95337"/>
    <x v="1"/>
    <m/>
    <s v="Emergency - Basic"/>
    <x v="0"/>
    <x v="0"/>
    <s v="50-99"/>
    <s v="District 5"/>
    <s v="District 12"/>
    <s v="Lathrop/Manteca"/>
    <s v="Urban"/>
    <n v="44314"/>
    <n v="38413"/>
    <n v="9"/>
    <n v="6382"/>
    <n v="6784"/>
    <n v="13458"/>
    <n v="12646"/>
    <n v="11580"/>
    <n v="11234"/>
    <n v="9099"/>
    <n v="5848"/>
    <n v="4351"/>
    <n v="1354"/>
    <m/>
    <n v="669"/>
    <n v="6455"/>
    <n v="7197"/>
    <n v="1072"/>
    <n v="850"/>
    <n v="31873"/>
    <n v="1349"/>
    <n v="33271"/>
    <m/>
    <n v="33333"/>
    <n v="48475"/>
    <n v="928"/>
    <m/>
    <n v="1693"/>
    <n v="2067"/>
    <n v="6"/>
    <n v="62"/>
    <n v="272"/>
    <n v="82"/>
    <n v="30"/>
    <n v="4"/>
    <n v="536"/>
    <n v="23"/>
    <n v="4"/>
    <n v="77592"/>
    <n v="361"/>
    <n v="3"/>
    <m/>
    <m/>
    <n v="1"/>
    <n v="9518"/>
    <n v="14941"/>
    <n v="1440"/>
    <n v="52316"/>
    <n v="4450"/>
    <n v="71"/>
    <n v="81"/>
    <n v="6799"/>
    <n v="20"/>
    <n v="4158"/>
    <n v="408"/>
    <n v="1388"/>
    <n v="1138"/>
    <n v="872"/>
    <n v="3387"/>
    <n v="4635"/>
    <n v="4532"/>
    <n v="14476"/>
    <n v="2153"/>
    <n v="6002"/>
    <n v="134"/>
    <n v="3800"/>
    <n v="1770"/>
    <n v="6650"/>
    <n v="2489"/>
    <n v="17803"/>
    <n v="41"/>
    <n v="82736"/>
    <n v="1004"/>
    <n v="75118"/>
    <n v="6320"/>
    <m/>
    <n v="294"/>
    <n v="15"/>
    <n v="82241"/>
    <m/>
    <n v="274"/>
    <n v="204"/>
    <n v="2"/>
    <n v="3394"/>
    <n v="3738"/>
    <m/>
    <n v="89"/>
    <n v="284"/>
    <n v="521"/>
    <n v="742"/>
    <n v="1144"/>
    <n v="1541"/>
    <n v="1497"/>
    <n v="1202"/>
    <n v="53"/>
    <n v="59"/>
    <m/>
    <n v="51"/>
    <n v="624"/>
    <n v="654"/>
    <n v="58"/>
    <n v="77"/>
    <n v="1994"/>
    <n v="22"/>
    <n v="3652"/>
    <m/>
    <n v="2077"/>
    <n v="5040"/>
    <n v="15"/>
    <m/>
    <n v="288"/>
    <n v="123"/>
    <n v="305"/>
    <n v="1303"/>
    <n v="164"/>
    <n v="1"/>
    <m/>
    <n v="10"/>
    <n v="14"/>
    <n v="2"/>
    <n v="4301"/>
    <n v="617"/>
    <m/>
    <m/>
    <n v="4"/>
    <m/>
    <m/>
    <n v="271"/>
    <n v="3676"/>
    <n v="20"/>
    <n v="3062"/>
    <n v="99"/>
    <n v="4"/>
    <n v="1139"/>
    <n v="1139"/>
    <n v="102"/>
    <n v="1"/>
    <n v="339"/>
    <n v="3"/>
    <n v="379"/>
    <n v="2252"/>
    <n v="395"/>
    <n v="80"/>
    <n v="83"/>
    <n v="92"/>
    <n v="161"/>
    <n v="585"/>
    <n v="135"/>
    <n v="134"/>
    <n v="16"/>
    <n v="3"/>
    <n v="90"/>
    <n v="4"/>
    <m/>
    <n v="7132"/>
    <n v="127"/>
    <n v="6462"/>
    <n v="536"/>
    <m/>
    <n v="7"/>
    <n v="7085"/>
    <n v="27"/>
    <n v="19"/>
    <m/>
    <m/>
    <n v="1"/>
    <n v="13"/>
  </r>
  <r>
    <n v="106400466"/>
    <x v="256"/>
    <x v="256"/>
    <s v="General Acute Care Hospital"/>
    <x v="38"/>
    <s v="345 S Halcyon Rd"/>
    <s v="Arroyo Grande"/>
    <s v="93420"/>
    <x v="1"/>
    <m/>
    <s v="Emergency - Basic"/>
    <x v="0"/>
    <x v="0"/>
    <s v="50-99"/>
    <s v="District 17"/>
    <s v="District 35"/>
    <s v="Arroyo Grande/Nipomo/Oceano/Pismo Beach"/>
    <s v="Rural"/>
    <n v="10227"/>
    <n v="8663"/>
    <m/>
    <n v="1204"/>
    <n v="1569"/>
    <n v="2564"/>
    <n v="2585"/>
    <n v="2189"/>
    <n v="2451"/>
    <n v="2279"/>
    <n v="2125"/>
    <n v="1750"/>
    <n v="174"/>
    <m/>
    <n v="59"/>
    <n v="259"/>
    <n v="210"/>
    <n v="182"/>
    <n v="56"/>
    <n v="3961"/>
    <n v="727"/>
    <n v="13436"/>
    <m/>
    <n v="5614"/>
    <n v="12836"/>
    <n v="440"/>
    <m/>
    <n v="605"/>
    <n v="229"/>
    <m/>
    <n v="15"/>
    <n v="42"/>
    <n v="7"/>
    <n v="15"/>
    <n v="84"/>
    <n v="264"/>
    <n v="2"/>
    <n v="1"/>
    <n v="17594"/>
    <n v="30"/>
    <n v="2"/>
    <m/>
    <m/>
    <m/>
    <n v="1315"/>
    <n v="5341"/>
    <n v="608"/>
    <n v="10557"/>
    <n v="1058"/>
    <n v="11"/>
    <n v="2"/>
    <n v="1375"/>
    <n v="1"/>
    <n v="1230"/>
    <n v="59"/>
    <n v="260"/>
    <n v="252"/>
    <n v="156"/>
    <n v="421"/>
    <n v="1172"/>
    <n v="643"/>
    <n v="4081"/>
    <n v="916"/>
    <n v="1384"/>
    <n v="46"/>
    <n v="679"/>
    <n v="277"/>
    <n v="1480"/>
    <n v="847"/>
    <n v="3596"/>
    <n v="13"/>
    <n v="18890"/>
    <n v="33"/>
    <n v="17455"/>
    <n v="1381"/>
    <n v="17"/>
    <n v="4"/>
    <n v="55"/>
    <n v="18304"/>
    <n v="4"/>
    <n v="295"/>
    <n v="214"/>
    <n v="18"/>
    <n v="873"/>
    <n v="858"/>
    <m/>
    <n v="12"/>
    <n v="56"/>
    <n v="121"/>
    <n v="153"/>
    <n v="225"/>
    <n v="305"/>
    <n v="366"/>
    <n v="493"/>
    <m/>
    <m/>
    <m/>
    <n v="5"/>
    <n v="29"/>
    <n v="12"/>
    <n v="14"/>
    <n v="2"/>
    <n v="193"/>
    <n v="30"/>
    <n v="1446"/>
    <m/>
    <n v="281"/>
    <n v="1432"/>
    <n v="18"/>
    <m/>
    <n v="106"/>
    <n v="53"/>
    <n v="32"/>
    <n v="389"/>
    <n v="72"/>
    <n v="3"/>
    <m/>
    <n v="4"/>
    <n v="114"/>
    <n v="6"/>
    <n v="724"/>
    <n v="228"/>
    <m/>
    <m/>
    <m/>
    <m/>
    <m/>
    <n v="325"/>
    <n v="1068"/>
    <n v="38"/>
    <n v="279"/>
    <n v="19"/>
    <n v="2"/>
    <n v="200"/>
    <n v="332"/>
    <n v="18"/>
    <n v="4"/>
    <n v="101"/>
    <n v="1"/>
    <n v="123"/>
    <n v="354"/>
    <n v="206"/>
    <n v="59"/>
    <n v="41"/>
    <n v="24"/>
    <n v="72"/>
    <n v="123"/>
    <n v="30"/>
    <n v="33"/>
    <m/>
    <n v="7"/>
    <n v="2"/>
    <n v="1"/>
    <m/>
    <n v="1731"/>
    <n v="7"/>
    <n v="1647"/>
    <n v="77"/>
    <m/>
    <m/>
    <n v="1653"/>
    <n v="67"/>
    <n v="10"/>
    <m/>
    <m/>
    <n v="1"/>
    <n v="14"/>
  </r>
  <r>
    <n v="106400480"/>
    <x v="257"/>
    <x v="257"/>
    <s v="General Acute Care Hospital"/>
    <x v="38"/>
    <s v="1911 Johnson Ave"/>
    <s v="San Luis Obispo"/>
    <s v="93401"/>
    <x v="1"/>
    <m/>
    <s v="Emergency - Basic"/>
    <x v="0"/>
    <x v="0"/>
    <s v="50-99"/>
    <s v="District 17"/>
    <s v="District 35"/>
    <s v="San Luis Obispo"/>
    <s v="Rural"/>
    <n v="8059"/>
    <n v="7411"/>
    <m/>
    <n v="486"/>
    <n v="811"/>
    <n v="2007"/>
    <n v="1839"/>
    <n v="1659"/>
    <n v="1989"/>
    <n v="2363"/>
    <n v="2300"/>
    <n v="1922"/>
    <n v="94"/>
    <m/>
    <n v="37"/>
    <n v="161"/>
    <n v="283"/>
    <n v="25"/>
    <n v="22"/>
    <n v="1901"/>
    <n v="1279"/>
    <n v="11762"/>
    <m/>
    <n v="1953"/>
    <n v="13026"/>
    <n v="491"/>
    <m/>
    <n v="137"/>
    <n v="107"/>
    <m/>
    <n v="31"/>
    <n v="50"/>
    <n v="12"/>
    <n v="10"/>
    <n v="79"/>
    <n v="396"/>
    <n v="2"/>
    <n v="5"/>
    <n v="14602"/>
    <n v="35"/>
    <n v="4"/>
    <m/>
    <m/>
    <m/>
    <n v="792"/>
    <n v="5845"/>
    <n v="627"/>
    <n v="7696"/>
    <n v="495"/>
    <n v="15"/>
    <n v="6"/>
    <n v="1900"/>
    <n v="1"/>
    <n v="995"/>
    <n v="73"/>
    <n v="129"/>
    <n v="217"/>
    <n v="121"/>
    <n v="309"/>
    <n v="934"/>
    <n v="416"/>
    <n v="2677"/>
    <n v="933"/>
    <n v="1074"/>
    <n v="56"/>
    <n v="560"/>
    <n v="264"/>
    <n v="1044"/>
    <n v="635"/>
    <n v="3116"/>
    <n v="10"/>
    <n v="15470"/>
    <n v="44"/>
    <n v="14951"/>
    <n v="444"/>
    <n v="28"/>
    <n v="3"/>
    <n v="61"/>
    <n v="14722"/>
    <n v="2"/>
    <n v="487"/>
    <n v="193"/>
    <n v="5"/>
    <n v="1244"/>
    <n v="1460"/>
    <n v="1"/>
    <n v="9"/>
    <n v="79"/>
    <n v="123"/>
    <n v="177"/>
    <n v="308"/>
    <n v="570"/>
    <n v="681"/>
    <n v="751"/>
    <n v="6"/>
    <m/>
    <n v="1"/>
    <n v="4"/>
    <n v="29"/>
    <n v="29"/>
    <n v="3"/>
    <n v="4"/>
    <n v="207"/>
    <n v="226"/>
    <n v="2203"/>
    <m/>
    <n v="194"/>
    <n v="2423"/>
    <n v="88"/>
    <m/>
    <n v="60"/>
    <n v="57"/>
    <n v="114"/>
    <n v="601"/>
    <n v="144"/>
    <n v="1"/>
    <n v="13"/>
    <n v="11"/>
    <n v="68"/>
    <n v="11"/>
    <n v="1268"/>
    <n v="357"/>
    <m/>
    <m/>
    <m/>
    <m/>
    <m/>
    <n v="353"/>
    <n v="1792"/>
    <n v="101"/>
    <n v="442"/>
    <n v="14"/>
    <n v="3"/>
    <n v="657"/>
    <n v="400"/>
    <n v="33"/>
    <n v="7"/>
    <n v="102"/>
    <n v="1"/>
    <n v="162"/>
    <n v="566"/>
    <n v="232"/>
    <n v="62"/>
    <n v="42"/>
    <n v="99"/>
    <n v="72"/>
    <n v="164"/>
    <n v="33"/>
    <n v="43"/>
    <n v="6"/>
    <n v="4"/>
    <n v="18"/>
    <n v="2"/>
    <m/>
    <n v="2705"/>
    <n v="16"/>
    <n v="2625"/>
    <n v="62"/>
    <n v="2"/>
    <m/>
    <n v="2574"/>
    <n v="110"/>
    <n v="13"/>
    <m/>
    <m/>
    <n v="8"/>
    <n v="16"/>
  </r>
  <r>
    <n v="106400524"/>
    <x v="258"/>
    <x v="258"/>
    <s v="General Acute Care Hospital"/>
    <x v="38"/>
    <s v="1010 Murray St"/>
    <s v="San Luis Obispo"/>
    <s v="93405"/>
    <x v="4"/>
    <s v="Level III"/>
    <s v="Emergency - Basic"/>
    <x v="0"/>
    <x v="0"/>
    <s v="150-199"/>
    <s v="District 17"/>
    <s v="District 35"/>
    <s v="San Luis Obispo"/>
    <s v="Rural"/>
    <n v="8791"/>
    <n v="7758"/>
    <n v="3"/>
    <n v="1110"/>
    <n v="1633"/>
    <n v="3470"/>
    <n v="2548"/>
    <n v="1724"/>
    <n v="1797"/>
    <n v="1713"/>
    <n v="1250"/>
    <n v="999"/>
    <n v="308"/>
    <m/>
    <n v="31"/>
    <n v="251"/>
    <n v="325"/>
    <n v="2010"/>
    <n v="31"/>
    <n v="2666"/>
    <n v="255"/>
    <n v="10983"/>
    <m/>
    <n v="3099"/>
    <n v="13042"/>
    <n v="411"/>
    <m/>
    <n v="271"/>
    <n v="76"/>
    <n v="15"/>
    <n v="16"/>
    <n v="65"/>
    <n v="4"/>
    <m/>
    <m/>
    <n v="216"/>
    <n v="1"/>
    <n v="2"/>
    <n v="15834"/>
    <n v="49"/>
    <n v="1"/>
    <m/>
    <n v="2"/>
    <m/>
    <n v="5571"/>
    <n v="3344"/>
    <n v="518"/>
    <n v="6180"/>
    <n v="938"/>
    <n v="1"/>
    <n v="22"/>
    <n v="857"/>
    <n v="11"/>
    <n v="1050"/>
    <n v="70"/>
    <n v="178"/>
    <n v="235"/>
    <n v="122"/>
    <n v="526"/>
    <n v="921"/>
    <n v="367"/>
    <n v="4085"/>
    <n v="937"/>
    <n v="966"/>
    <n v="56"/>
    <n v="611"/>
    <n v="1010"/>
    <n v="1162"/>
    <n v="647"/>
    <n v="2716"/>
    <n v="3"/>
    <n v="16552"/>
    <n v="41"/>
    <n v="15962"/>
    <n v="545"/>
    <m/>
    <n v="4"/>
    <n v="2"/>
    <n v="15623"/>
    <n v="2"/>
    <n v="513"/>
    <n v="341"/>
    <n v="71"/>
    <n v="1349"/>
    <n v="1406"/>
    <m/>
    <n v="67"/>
    <n v="219"/>
    <n v="282"/>
    <n v="224"/>
    <n v="321"/>
    <n v="489"/>
    <n v="446"/>
    <n v="517"/>
    <n v="121"/>
    <n v="69"/>
    <m/>
    <n v="8"/>
    <n v="38"/>
    <n v="52"/>
    <n v="481"/>
    <n v="4"/>
    <n v="310"/>
    <n v="41"/>
    <n v="1821"/>
    <m/>
    <n v="380"/>
    <n v="2308"/>
    <n v="64"/>
    <n v="3"/>
    <n v="61"/>
    <n v="68"/>
    <n v="80"/>
    <n v="567"/>
    <n v="91"/>
    <n v="3"/>
    <n v="80"/>
    <n v="41"/>
    <n v="52"/>
    <n v="17"/>
    <n v="1339"/>
    <n v="347"/>
    <n v="9"/>
    <m/>
    <m/>
    <m/>
    <m/>
    <n v="617"/>
    <n v="1253"/>
    <n v="85"/>
    <n v="760"/>
    <n v="40"/>
    <m/>
    <n v="267"/>
    <n v="389"/>
    <n v="22"/>
    <n v="5"/>
    <n v="114"/>
    <m/>
    <n v="111"/>
    <n v="401"/>
    <n v="548"/>
    <n v="93"/>
    <n v="76"/>
    <n v="94"/>
    <n v="89"/>
    <n v="204"/>
    <n v="42"/>
    <n v="35"/>
    <n v="93"/>
    <m/>
    <n v="171"/>
    <n v="1"/>
    <m/>
    <n v="2755"/>
    <n v="1"/>
    <n v="2676"/>
    <n v="77"/>
    <m/>
    <n v="1"/>
    <n v="2582"/>
    <n v="138"/>
    <n v="29"/>
    <n v="2"/>
    <m/>
    <n v="4"/>
    <n v="11"/>
  </r>
  <r>
    <n v="106400548"/>
    <x v="259"/>
    <x v="259"/>
    <s v="General Acute Care Hospital"/>
    <x v="38"/>
    <s v="1100 Las Tablas Rd"/>
    <s v="Templeton"/>
    <s v="93465"/>
    <x v="4"/>
    <m/>
    <s v="Emergency - Basic"/>
    <x v="1"/>
    <x v="0"/>
    <s v="100-149"/>
    <s v="District 17"/>
    <s v="District 35"/>
    <s v="Atascadero/Templeton"/>
    <s v="Urban"/>
    <n v="12354"/>
    <n v="10267"/>
    <m/>
    <n v="1730"/>
    <n v="2077"/>
    <n v="3461"/>
    <n v="3444"/>
    <n v="2559"/>
    <n v="2517"/>
    <n v="2754"/>
    <n v="2015"/>
    <n v="1753"/>
    <n v="311"/>
    <m/>
    <n v="39"/>
    <n v="119"/>
    <n v="553"/>
    <n v="485"/>
    <n v="96"/>
    <n v="4554"/>
    <n v="473"/>
    <n v="16302"/>
    <m/>
    <n v="5414"/>
    <n v="16516"/>
    <n v="691"/>
    <m/>
    <n v="463"/>
    <n v="259"/>
    <n v="7"/>
    <n v="20"/>
    <n v="246"/>
    <n v="28"/>
    <m/>
    <m/>
    <n v="418"/>
    <n v="2"/>
    <n v="4"/>
    <n v="21108"/>
    <n v="50"/>
    <n v="1"/>
    <n v="1"/>
    <n v="14"/>
    <m/>
    <n v="8468"/>
    <n v="5504"/>
    <n v="1012"/>
    <n v="6076"/>
    <n v="1554"/>
    <n v="7"/>
    <n v="25"/>
    <n v="1595"/>
    <n v="4"/>
    <n v="1645"/>
    <n v="103"/>
    <n v="295"/>
    <n v="359"/>
    <n v="151"/>
    <n v="311"/>
    <n v="1355"/>
    <n v="659"/>
    <n v="5098"/>
    <n v="1060"/>
    <n v="1564"/>
    <n v="81"/>
    <n v="942"/>
    <n v="982"/>
    <n v="1714"/>
    <n v="814"/>
    <n v="3861"/>
    <n v="3"/>
    <n v="22621"/>
    <n v="69"/>
    <n v="20641"/>
    <n v="1868"/>
    <n v="4"/>
    <n v="39"/>
    <n v="5"/>
    <n v="22019"/>
    <n v="2"/>
    <n v="235"/>
    <n v="200"/>
    <n v="160"/>
    <n v="1561"/>
    <n v="1515"/>
    <m/>
    <n v="38"/>
    <n v="173"/>
    <n v="252"/>
    <n v="243"/>
    <n v="406"/>
    <n v="579"/>
    <n v="632"/>
    <n v="694"/>
    <n v="58"/>
    <n v="1"/>
    <m/>
    <n v="12"/>
    <n v="15"/>
    <n v="74"/>
    <n v="25"/>
    <n v="10"/>
    <n v="417"/>
    <n v="43"/>
    <n v="2480"/>
    <m/>
    <n v="481"/>
    <n v="2539"/>
    <n v="56"/>
    <m/>
    <n v="106"/>
    <n v="87"/>
    <n v="89"/>
    <n v="798"/>
    <n v="57"/>
    <n v="1"/>
    <n v="49"/>
    <n v="46"/>
    <n v="37"/>
    <n v="12"/>
    <n v="1401"/>
    <n v="393"/>
    <m/>
    <m/>
    <m/>
    <m/>
    <m/>
    <n v="666"/>
    <n v="1709"/>
    <n v="154"/>
    <n v="482"/>
    <n v="65"/>
    <m/>
    <n v="425"/>
    <n v="526"/>
    <n v="14"/>
    <n v="2"/>
    <n v="190"/>
    <m/>
    <n v="167"/>
    <n v="518"/>
    <n v="336"/>
    <n v="104"/>
    <n v="64"/>
    <n v="55"/>
    <n v="81"/>
    <n v="277"/>
    <n v="94"/>
    <n v="58"/>
    <n v="58"/>
    <m/>
    <n v="106"/>
    <m/>
    <n v="1"/>
    <n v="3076"/>
    <n v="12"/>
    <n v="2859"/>
    <n v="202"/>
    <n v="1"/>
    <n v="2"/>
    <n v="2923"/>
    <n v="123"/>
    <n v="25"/>
    <n v="3"/>
    <n v="1"/>
    <n v="1"/>
    <n v="23"/>
  </r>
  <r>
    <n v="106410782"/>
    <x v="260"/>
    <x v="260"/>
    <s v="General Acute Care Hospital"/>
    <x v="39"/>
    <s v="222 W 39th Ave"/>
    <s v="San Mateo"/>
    <s v="94403"/>
    <x v="0"/>
    <m/>
    <s v="Emergency - Basic"/>
    <x v="0"/>
    <x v="0"/>
    <s v="150-199"/>
    <s v="District 13"/>
    <s v="District 22"/>
    <s v="Burlingame Hills/Burlingame Southwest/Hillsborough/Hillsdale/Millbrae West/San Bruno Central/San Mateo West"/>
    <s v="Urban"/>
    <n v="11892"/>
    <n v="13521"/>
    <m/>
    <n v="1058"/>
    <n v="1597"/>
    <n v="4615"/>
    <n v="5148"/>
    <n v="4588"/>
    <n v="4111"/>
    <n v="2666"/>
    <n v="928"/>
    <n v="488"/>
    <n v="214"/>
    <m/>
    <n v="141"/>
    <n v="1911"/>
    <n v="1130"/>
    <n v="24"/>
    <n v="485"/>
    <n v="4827"/>
    <n v="517"/>
    <n v="16378"/>
    <m/>
    <n v="16521"/>
    <n v="8814"/>
    <n v="78"/>
    <m/>
    <n v="253"/>
    <n v="268"/>
    <m/>
    <n v="3"/>
    <n v="2"/>
    <m/>
    <n v="390"/>
    <n v="479"/>
    <n v="625"/>
    <m/>
    <n v="4"/>
    <n v="23213"/>
    <n v="120"/>
    <m/>
    <n v="56"/>
    <m/>
    <m/>
    <n v="18937"/>
    <n v="2195"/>
    <n v="1438"/>
    <n v="1177"/>
    <n v="1666"/>
    <m/>
    <n v="7"/>
    <n v="1292"/>
    <n v="5"/>
    <n v="1442"/>
    <n v="49"/>
    <n v="490"/>
    <n v="462"/>
    <n v="366"/>
    <n v="1680"/>
    <n v="1518"/>
    <n v="1643"/>
    <n v="3162"/>
    <n v="1745"/>
    <n v="2131"/>
    <n v="39"/>
    <n v="974"/>
    <n v="720"/>
    <n v="2217"/>
    <n v="1240"/>
    <n v="4203"/>
    <n v="28"/>
    <n v="25413"/>
    <n v="1601"/>
    <n v="11342"/>
    <n v="12434"/>
    <n v="36"/>
    <m/>
    <n v="1"/>
    <n v="24075"/>
    <n v="3"/>
    <n v="1168"/>
    <n v="124"/>
    <n v="42"/>
    <n v="732"/>
    <n v="1101"/>
    <m/>
    <n v="13"/>
    <n v="150"/>
    <n v="223"/>
    <n v="313"/>
    <n v="372"/>
    <n v="373"/>
    <n v="226"/>
    <n v="163"/>
    <m/>
    <m/>
    <m/>
    <n v="11"/>
    <n v="238"/>
    <n v="91"/>
    <m/>
    <n v="68"/>
    <n v="249"/>
    <n v="47"/>
    <n v="1129"/>
    <m/>
    <n v="883"/>
    <n v="950"/>
    <m/>
    <m/>
    <n v="106"/>
    <n v="76"/>
    <n v="44"/>
    <n v="60"/>
    <n v="22"/>
    <n v="1"/>
    <n v="30"/>
    <n v="68"/>
    <n v="3"/>
    <n v="75"/>
    <n v="1138"/>
    <n v="209"/>
    <m/>
    <m/>
    <m/>
    <m/>
    <n v="1"/>
    <n v="1090"/>
    <n v="574"/>
    <n v="15"/>
    <n v="64"/>
    <n v="90"/>
    <m/>
    <n v="195"/>
    <n v="234"/>
    <n v="15"/>
    <n v="2"/>
    <n v="119"/>
    <m/>
    <n v="136"/>
    <n v="365"/>
    <n v="100"/>
    <n v="266"/>
    <n v="44"/>
    <n v="34"/>
    <n v="57"/>
    <n v="168"/>
    <n v="67"/>
    <n v="26"/>
    <m/>
    <n v="1"/>
    <n v="4"/>
    <m/>
    <m/>
    <n v="1833"/>
    <n v="134"/>
    <n v="1004"/>
    <n v="694"/>
    <n v="1"/>
    <m/>
    <n v="1670"/>
    <n v="152"/>
    <n v="7"/>
    <n v="4"/>
    <m/>
    <m/>
    <n v="15"/>
  </r>
  <r>
    <n v="106410806"/>
    <x v="261"/>
    <x v="261"/>
    <s v="General Acute Care Hospital"/>
    <x v="39"/>
    <s v="1200 El Camino Real"/>
    <s v="South San Francisco"/>
    <s v="94080"/>
    <x v="1"/>
    <m/>
    <s v="Emergency - Basic"/>
    <x v="0"/>
    <x v="0"/>
    <s v="100-149"/>
    <s v="District 13"/>
    <s v="District 19"/>
    <s v="Brisbane/Burlingame Northeast/Colma/Daly City East/Millbrae East/San Bruno/South San Francisco"/>
    <s v="Urban"/>
    <n v="14441"/>
    <n v="14099"/>
    <n v="2"/>
    <n v="1625"/>
    <n v="1647"/>
    <n v="3698"/>
    <n v="3938"/>
    <n v="3552"/>
    <n v="4007"/>
    <n v="3647"/>
    <n v="2979"/>
    <n v="3162"/>
    <n v="287"/>
    <m/>
    <n v="99"/>
    <n v="7809"/>
    <n v="2001"/>
    <n v="363"/>
    <n v="665"/>
    <n v="8142"/>
    <n v="579"/>
    <n v="8884"/>
    <m/>
    <n v="8033"/>
    <n v="20005"/>
    <n v="504"/>
    <m/>
    <n v="319"/>
    <n v="188"/>
    <n v="6"/>
    <n v="21"/>
    <n v="191"/>
    <n v="38"/>
    <n v="28"/>
    <n v="54"/>
    <n v="149"/>
    <n v="8"/>
    <n v="4"/>
    <n v="27386"/>
    <n v="147"/>
    <n v="3"/>
    <m/>
    <m/>
    <m/>
    <n v="3164"/>
    <n v="7177"/>
    <n v="619"/>
    <n v="15692"/>
    <n v="1890"/>
    <m/>
    <n v="16"/>
    <n v="2714"/>
    <n v="1"/>
    <n v="1631"/>
    <n v="103"/>
    <n v="414"/>
    <n v="484"/>
    <n v="392"/>
    <n v="723"/>
    <n v="1645"/>
    <n v="921"/>
    <n v="5968"/>
    <n v="1277"/>
    <n v="1813"/>
    <n v="43"/>
    <n v="1267"/>
    <n v="360"/>
    <n v="2149"/>
    <n v="771"/>
    <n v="5848"/>
    <n v="2"/>
    <n v="28542"/>
    <n v="1339"/>
    <n v="24476"/>
    <n v="2615"/>
    <n v="1"/>
    <n v="111"/>
    <n v="10"/>
    <n v="27809"/>
    <n v="6"/>
    <n v="578"/>
    <n v="137"/>
    <n v="2"/>
    <n v="1958"/>
    <n v="2258"/>
    <m/>
    <n v="11"/>
    <n v="96"/>
    <n v="191"/>
    <n v="298"/>
    <n v="536"/>
    <n v="794"/>
    <n v="940"/>
    <n v="1350"/>
    <m/>
    <m/>
    <m/>
    <n v="17"/>
    <n v="1379"/>
    <n v="298"/>
    <n v="41"/>
    <n v="83"/>
    <n v="824"/>
    <n v="32"/>
    <n v="1542"/>
    <m/>
    <n v="866"/>
    <n v="3318"/>
    <n v="32"/>
    <m/>
    <n v="198"/>
    <n v="35"/>
    <n v="174"/>
    <n v="1134"/>
    <n v="203"/>
    <n v="9"/>
    <m/>
    <n v="6"/>
    <n v="29"/>
    <n v="4"/>
    <n v="2056"/>
    <n v="367"/>
    <m/>
    <m/>
    <n v="1"/>
    <m/>
    <m/>
    <n v="206"/>
    <n v="2591"/>
    <n v="8"/>
    <n v="1351"/>
    <n v="60"/>
    <m/>
    <n v="873"/>
    <n v="627"/>
    <n v="26"/>
    <n v="3"/>
    <n v="161"/>
    <n v="4"/>
    <n v="208"/>
    <n v="1230"/>
    <n v="266"/>
    <n v="58"/>
    <n v="59"/>
    <n v="97"/>
    <n v="67"/>
    <n v="314"/>
    <n v="72"/>
    <n v="133"/>
    <m/>
    <n v="5"/>
    <n v="12"/>
    <n v="1"/>
    <m/>
    <n v="4216"/>
    <n v="319"/>
    <n v="3574"/>
    <n v="318"/>
    <m/>
    <n v="5"/>
    <n v="4161"/>
    <n v="44"/>
    <n v="11"/>
    <m/>
    <m/>
    <m/>
    <n v="19"/>
  </r>
  <r>
    <n v="106410817"/>
    <x v="262"/>
    <x v="262"/>
    <s v="General Acute Care Hospital"/>
    <x v="39"/>
    <s v="1900 Sullivan Ave"/>
    <s v="Daly City"/>
    <s v="94015"/>
    <x v="3"/>
    <m/>
    <s v="Emergency - Basic"/>
    <x v="0"/>
    <x v="0"/>
    <s v="300-499"/>
    <s v="District 11"/>
    <s v="District 19"/>
    <s v="Broadmoor Village/Daly City West/San Bruno Northwest/Serramonte/Westborough"/>
    <s v="Urban"/>
    <n v="6883"/>
    <n v="6644"/>
    <m/>
    <n v="506"/>
    <n v="831"/>
    <n v="2236"/>
    <n v="1968"/>
    <n v="1851"/>
    <n v="1825"/>
    <n v="1815"/>
    <n v="1313"/>
    <n v="1121"/>
    <n v="61"/>
    <m/>
    <n v="89"/>
    <n v="4339"/>
    <n v="1080"/>
    <n v="153"/>
    <n v="10"/>
    <n v="872"/>
    <n v="215"/>
    <n v="6769"/>
    <m/>
    <n v="3661"/>
    <n v="9704"/>
    <n v="162"/>
    <m/>
    <n v="157"/>
    <n v="135"/>
    <n v="5"/>
    <n v="47"/>
    <n v="2"/>
    <m/>
    <m/>
    <n v="32"/>
    <n v="2"/>
    <n v="1"/>
    <n v="7"/>
    <n v="13012"/>
    <n v="123"/>
    <n v="4"/>
    <m/>
    <m/>
    <m/>
    <n v="4085"/>
    <n v="2549"/>
    <n v="563"/>
    <n v="5203"/>
    <n v="1127"/>
    <m/>
    <n v="2"/>
    <n v="902"/>
    <m/>
    <n v="669"/>
    <n v="76"/>
    <n v="192"/>
    <n v="139"/>
    <n v="132"/>
    <n v="1469"/>
    <n v="775"/>
    <n v="784"/>
    <n v="2112"/>
    <n v="726"/>
    <n v="983"/>
    <n v="13"/>
    <n v="428"/>
    <n v="134"/>
    <n v="1071"/>
    <n v="436"/>
    <n v="2474"/>
    <n v="10"/>
    <n v="13527"/>
    <n v="1902"/>
    <n v="10116"/>
    <n v="1461"/>
    <n v="47"/>
    <n v="1"/>
    <m/>
    <n v="12765"/>
    <n v="6"/>
    <n v="480"/>
    <n v="133"/>
    <n v="143"/>
    <n v="1369"/>
    <n v="1464"/>
    <m/>
    <n v="6"/>
    <n v="57"/>
    <n v="132"/>
    <n v="171"/>
    <n v="330"/>
    <n v="542"/>
    <n v="704"/>
    <n v="891"/>
    <m/>
    <m/>
    <m/>
    <n v="9"/>
    <n v="1260"/>
    <n v="144"/>
    <n v="45"/>
    <n v="2"/>
    <n v="119"/>
    <n v="50"/>
    <n v="1204"/>
    <m/>
    <n v="438"/>
    <n v="2347"/>
    <n v="48"/>
    <m/>
    <n v="82"/>
    <n v="60"/>
    <n v="169"/>
    <n v="327"/>
    <n v="76"/>
    <m/>
    <n v="25"/>
    <n v="5"/>
    <n v="12"/>
    <n v="23"/>
    <n v="1424"/>
    <n v="624"/>
    <m/>
    <m/>
    <m/>
    <n v="6"/>
    <m/>
    <n v="662"/>
    <n v="1484"/>
    <n v="96"/>
    <n v="551"/>
    <n v="39"/>
    <n v="1"/>
    <n v="649"/>
    <n v="388"/>
    <n v="19"/>
    <n v="11"/>
    <n v="147"/>
    <m/>
    <n v="177"/>
    <n v="524"/>
    <n v="210"/>
    <n v="62"/>
    <n v="49"/>
    <n v="76"/>
    <n v="94"/>
    <n v="287"/>
    <n v="55"/>
    <n v="76"/>
    <m/>
    <n v="8"/>
    <m/>
    <n v="1"/>
    <m/>
    <n v="2833"/>
    <n v="809"/>
    <n v="1817"/>
    <n v="202"/>
    <n v="3"/>
    <n v="2"/>
    <n v="2795"/>
    <n v="16"/>
    <n v="14"/>
    <n v="8"/>
    <m/>
    <m/>
    <n v="18"/>
  </r>
  <r>
    <n v="106410828"/>
    <x v="263"/>
    <x v="263"/>
    <s v="General Acute Care Hospital"/>
    <x v="39"/>
    <s v="600 Marine Blvd"/>
    <s v="Moss Beach"/>
    <s v="94038"/>
    <x v="3"/>
    <m/>
    <s v="Emergency - Standby"/>
    <x v="1"/>
    <x v="0"/>
    <s v="100-149"/>
    <s v="District 13"/>
    <s v="District 22"/>
    <s v="El Granada/Half Moon Bay/Miramar/Montara/Moss Beach/Princeton by the Sea/Skyline"/>
    <s v="Rural"/>
    <n v="571"/>
    <n v="585"/>
    <m/>
    <n v="121"/>
    <n v="141"/>
    <n v="153"/>
    <n v="152"/>
    <n v="158"/>
    <n v="168"/>
    <n v="121"/>
    <n v="91"/>
    <n v="41"/>
    <n v="10"/>
    <m/>
    <n v="7"/>
    <n v="44"/>
    <n v="8"/>
    <n v="13"/>
    <m/>
    <n v="188"/>
    <n v="21"/>
    <n v="874"/>
    <n v="1"/>
    <n v="420"/>
    <n v="735"/>
    <n v="1"/>
    <m/>
    <n v="41"/>
    <n v="39"/>
    <m/>
    <m/>
    <m/>
    <m/>
    <n v="1"/>
    <m/>
    <m/>
    <m/>
    <m/>
    <n v="1066"/>
    <n v="3"/>
    <n v="6"/>
    <m/>
    <m/>
    <m/>
    <n v="392"/>
    <n v="171"/>
    <n v="40"/>
    <n v="460"/>
    <n v="93"/>
    <m/>
    <m/>
    <n v="57"/>
    <m/>
    <n v="42"/>
    <m/>
    <n v="57"/>
    <n v="5"/>
    <n v="19"/>
    <n v="24"/>
    <n v="59"/>
    <n v="43"/>
    <n v="394"/>
    <n v="23"/>
    <n v="50"/>
    <m/>
    <n v="26"/>
    <n v="10"/>
    <n v="98"/>
    <n v="91"/>
    <n v="158"/>
    <m/>
    <n v="1156"/>
    <n v="12"/>
    <n v="860"/>
    <n v="283"/>
    <n v="1"/>
    <m/>
    <m/>
    <n v="1119"/>
    <m/>
    <m/>
    <n v="25"/>
    <n v="12"/>
    <m/>
    <m/>
    <m/>
    <m/>
    <m/>
    <m/>
    <m/>
    <m/>
    <m/>
    <m/>
    <m/>
    <m/>
    <m/>
    <m/>
    <m/>
    <m/>
    <m/>
    <m/>
    <m/>
    <m/>
    <m/>
    <m/>
    <m/>
    <m/>
    <m/>
    <m/>
    <m/>
    <m/>
    <m/>
    <m/>
    <m/>
    <m/>
    <m/>
    <m/>
    <m/>
    <m/>
    <m/>
    <m/>
    <m/>
    <m/>
    <m/>
    <m/>
    <m/>
    <m/>
    <m/>
    <m/>
    <m/>
    <m/>
    <m/>
    <m/>
    <m/>
    <m/>
    <m/>
    <m/>
    <m/>
    <m/>
    <m/>
    <m/>
    <m/>
    <m/>
    <m/>
    <m/>
    <m/>
    <m/>
    <m/>
    <m/>
    <m/>
    <m/>
    <m/>
    <m/>
    <m/>
    <m/>
    <m/>
    <m/>
    <m/>
    <m/>
    <m/>
    <m/>
    <m/>
    <m/>
    <m/>
    <m/>
    <m/>
    <n v="7"/>
  </r>
  <r>
    <n v="106410852"/>
    <x v="264"/>
    <x v="264"/>
    <s v="General Acute Care Hospital"/>
    <x v="39"/>
    <s v="1501 Trousdale Dr"/>
    <s v="Burlingame"/>
    <s v="94010"/>
    <x v="1"/>
    <m/>
    <s v="Emergency - Basic"/>
    <x v="0"/>
    <x v="0"/>
    <s v="200-299"/>
    <s v="District 13"/>
    <s v="District 22"/>
    <s v="Burlingame Hills/Burlingame Southwest/Hillsborough/Hillsdale/Millbrae West/San Bruno Central/San Mateo West"/>
    <s v="Urban"/>
    <n v="17742"/>
    <n v="16724"/>
    <m/>
    <n v="1992"/>
    <n v="2591"/>
    <n v="4448"/>
    <n v="5153"/>
    <n v="4378"/>
    <n v="4463"/>
    <n v="4081"/>
    <n v="3273"/>
    <n v="3762"/>
    <n v="325"/>
    <m/>
    <n v="47"/>
    <n v="4025"/>
    <n v="1942"/>
    <n v="680"/>
    <n v="2399"/>
    <n v="4995"/>
    <n v="451"/>
    <n v="19927"/>
    <m/>
    <n v="8921"/>
    <n v="24932"/>
    <n v="613"/>
    <m/>
    <n v="284"/>
    <n v="287"/>
    <n v="11"/>
    <n v="84"/>
    <n v="25"/>
    <n v="22"/>
    <n v="6"/>
    <n v="54"/>
    <n v="311"/>
    <n v="3"/>
    <n v="85"/>
    <n v="33073"/>
    <n v="221"/>
    <m/>
    <m/>
    <m/>
    <m/>
    <n v="9321"/>
    <n v="9478"/>
    <n v="1154"/>
    <n v="12683"/>
    <n v="1830"/>
    <m/>
    <n v="22"/>
    <n v="2542"/>
    <n v="5"/>
    <n v="1755"/>
    <n v="122"/>
    <n v="437"/>
    <n v="398"/>
    <n v="274"/>
    <n v="1496"/>
    <n v="1952"/>
    <n v="1357"/>
    <n v="6722"/>
    <n v="3110"/>
    <n v="2008"/>
    <n v="82"/>
    <n v="1428"/>
    <n v="475"/>
    <n v="2658"/>
    <n v="1024"/>
    <n v="6592"/>
    <n v="7"/>
    <n v="34466"/>
    <n v="1397"/>
    <n v="30709"/>
    <n v="2269"/>
    <n v="74"/>
    <n v="17"/>
    <m/>
    <n v="31383"/>
    <n v="88"/>
    <n v="2160"/>
    <n v="606"/>
    <n v="229"/>
    <n v="3677"/>
    <n v="3512"/>
    <m/>
    <n v="256"/>
    <n v="348"/>
    <n v="455"/>
    <n v="460"/>
    <n v="909"/>
    <n v="1109"/>
    <n v="1364"/>
    <n v="2279"/>
    <n v="7"/>
    <n v="2"/>
    <m/>
    <n v="18"/>
    <n v="977"/>
    <n v="264"/>
    <n v="106"/>
    <n v="565"/>
    <n v="571"/>
    <n v="71"/>
    <n v="4617"/>
    <m/>
    <n v="1141"/>
    <n v="5937"/>
    <n v="111"/>
    <m/>
    <n v="153"/>
    <n v="112"/>
    <n v="303"/>
    <n v="1742"/>
    <n v="332"/>
    <n v="3"/>
    <n v="1"/>
    <n v="43"/>
    <n v="63"/>
    <n v="80"/>
    <n v="3414"/>
    <n v="943"/>
    <m/>
    <m/>
    <m/>
    <m/>
    <m/>
    <n v="929"/>
    <n v="4422"/>
    <n v="77"/>
    <n v="1620"/>
    <n v="141"/>
    <m/>
    <n v="1305"/>
    <n v="933"/>
    <n v="116"/>
    <n v="14"/>
    <n v="252"/>
    <n v="9"/>
    <n v="333"/>
    <n v="1561"/>
    <n v="648"/>
    <n v="877"/>
    <n v="127"/>
    <n v="188"/>
    <n v="199"/>
    <n v="337"/>
    <n v="101"/>
    <n v="113"/>
    <n v="7"/>
    <n v="19"/>
    <n v="46"/>
    <n v="4"/>
    <m/>
    <n v="7189"/>
    <n v="490"/>
    <n v="6333"/>
    <n v="340"/>
    <n v="24"/>
    <n v="2"/>
    <n v="6872"/>
    <n v="199"/>
    <n v="93"/>
    <n v="19"/>
    <n v="6"/>
    <m/>
    <n v="26"/>
  </r>
  <r>
    <n v="106410891"/>
    <x v="265"/>
    <x v="265"/>
    <s v="General Acute Care Hospital"/>
    <x v="39"/>
    <s v="170 Alameda"/>
    <s v="Redwood City"/>
    <s v="94062"/>
    <x v="1"/>
    <m/>
    <s v="Emergency - Basic"/>
    <x v="0"/>
    <x v="0"/>
    <s v="200-299"/>
    <s v="District 13"/>
    <s v="District 22"/>
    <s v="Belmont/Devonshire/Emerald Lake/Farm Hills/Palomar Park/San Carlos West/The Highlands"/>
    <s v="Urban"/>
    <n v="6649"/>
    <n v="5472"/>
    <m/>
    <n v="646"/>
    <n v="883"/>
    <n v="1444"/>
    <n v="1610"/>
    <n v="1502"/>
    <n v="1714"/>
    <n v="1481"/>
    <n v="1237"/>
    <n v="1528"/>
    <n v="76"/>
    <m/>
    <n v="16"/>
    <n v="952"/>
    <n v="456"/>
    <n v="64"/>
    <n v="88"/>
    <n v="3232"/>
    <n v="363"/>
    <n v="6950"/>
    <m/>
    <n v="3210"/>
    <n v="8848"/>
    <n v="63"/>
    <m/>
    <n v="34"/>
    <n v="51"/>
    <n v="6"/>
    <n v="19"/>
    <n v="37"/>
    <n v="3"/>
    <n v="17"/>
    <n v="5"/>
    <n v="24"/>
    <m/>
    <n v="2"/>
    <n v="11889"/>
    <n v="30"/>
    <n v="4"/>
    <m/>
    <m/>
    <m/>
    <n v="3108"/>
    <n v="3323"/>
    <n v="155"/>
    <n v="4918"/>
    <n v="614"/>
    <n v="3"/>
    <n v="7"/>
    <n v="995"/>
    <n v="3"/>
    <n v="875"/>
    <n v="24"/>
    <n v="241"/>
    <n v="111"/>
    <n v="135"/>
    <n v="203"/>
    <n v="776"/>
    <n v="345"/>
    <n v="2839"/>
    <n v="352"/>
    <n v="719"/>
    <n v="32"/>
    <n v="456"/>
    <n v="218"/>
    <n v="1139"/>
    <n v="391"/>
    <n v="2255"/>
    <n v="5"/>
    <n v="12121"/>
    <n v="69"/>
    <n v="10787"/>
    <n v="1253"/>
    <n v="6"/>
    <n v="6"/>
    <n v="29"/>
    <n v="11768"/>
    <n v="2"/>
    <n v="168"/>
    <n v="148"/>
    <n v="6"/>
    <n v="1079"/>
    <n v="964"/>
    <m/>
    <n v="6"/>
    <n v="32"/>
    <n v="79"/>
    <n v="132"/>
    <n v="226"/>
    <n v="334"/>
    <n v="456"/>
    <n v="774"/>
    <n v="4"/>
    <m/>
    <m/>
    <n v="5"/>
    <n v="151"/>
    <n v="47"/>
    <n v="5"/>
    <n v="24"/>
    <n v="262"/>
    <n v="29"/>
    <n v="1520"/>
    <m/>
    <n v="245"/>
    <n v="1787"/>
    <n v="11"/>
    <m/>
    <n v="33"/>
    <n v="15"/>
    <n v="75"/>
    <n v="426"/>
    <n v="84"/>
    <n v="5"/>
    <m/>
    <n v="2"/>
    <n v="14"/>
    <n v="19"/>
    <n v="1105"/>
    <n v="263"/>
    <m/>
    <n v="1"/>
    <m/>
    <n v="1"/>
    <m/>
    <n v="183"/>
    <n v="1394"/>
    <n v="4"/>
    <n v="446"/>
    <n v="14"/>
    <n v="2"/>
    <n v="444"/>
    <n v="333"/>
    <n v="15"/>
    <n v="4"/>
    <n v="105"/>
    <n v="1"/>
    <n v="102"/>
    <n v="326"/>
    <n v="264"/>
    <n v="23"/>
    <n v="39"/>
    <n v="49"/>
    <n v="55"/>
    <n v="177"/>
    <n v="46"/>
    <n v="34"/>
    <n v="4"/>
    <n v="4"/>
    <n v="17"/>
    <n v="1"/>
    <m/>
    <n v="2043"/>
    <n v="27"/>
    <n v="1892"/>
    <n v="123"/>
    <n v="1"/>
    <m/>
    <n v="2007"/>
    <n v="20"/>
    <n v="14"/>
    <m/>
    <n v="1"/>
    <n v="1"/>
    <n v="17"/>
  </r>
  <r>
    <n v="106414139"/>
    <x v="266"/>
    <x v="266"/>
    <s v="General Acute Care Hospital"/>
    <x v="39"/>
    <s v="1100 Veterans Blvd"/>
    <s v="Redwood City"/>
    <s v="94063"/>
    <x v="1"/>
    <m/>
    <s v="Emergency - Basic"/>
    <x v="0"/>
    <x v="0"/>
    <s v="150-199"/>
    <s v="District 13"/>
    <s v="District 22"/>
    <s v="Atherton/Lindenwood/Menlo Oaks/Menlo Park/Redwood City Central/Sharon Heights/West Menlo Park/Woodside/Woodside Hills"/>
    <s v="Urban"/>
    <n v="12480"/>
    <n v="12181"/>
    <n v="1"/>
    <n v="1443"/>
    <n v="1670"/>
    <n v="3345"/>
    <n v="3656"/>
    <n v="3204"/>
    <n v="3380"/>
    <n v="2864"/>
    <n v="2303"/>
    <n v="2476"/>
    <n v="320"/>
    <n v="1"/>
    <n v="73"/>
    <n v="2867"/>
    <n v="1469"/>
    <n v="284"/>
    <n v="571"/>
    <n v="7835"/>
    <n v="797"/>
    <n v="10766"/>
    <m/>
    <n v="7832"/>
    <n v="15902"/>
    <n v="928"/>
    <m/>
    <n v="148"/>
    <n v="382"/>
    <n v="6"/>
    <n v="21"/>
    <n v="300"/>
    <n v="29"/>
    <n v="14"/>
    <n v="50"/>
    <n v="154"/>
    <n v="8"/>
    <n v="6"/>
    <n v="23410"/>
    <n v="134"/>
    <m/>
    <m/>
    <m/>
    <m/>
    <n v="2845"/>
    <n v="5744"/>
    <n v="630"/>
    <n v="13744"/>
    <n v="1698"/>
    <n v="1"/>
    <n v="16"/>
    <n v="2124"/>
    <n v="3"/>
    <n v="1134"/>
    <n v="69"/>
    <n v="331"/>
    <n v="314"/>
    <n v="340"/>
    <n v="937"/>
    <n v="1159"/>
    <n v="778"/>
    <n v="5650"/>
    <n v="997"/>
    <n v="1570"/>
    <n v="58"/>
    <n v="1150"/>
    <n v="412"/>
    <n v="1614"/>
    <n v="735"/>
    <n v="5263"/>
    <n v="8"/>
    <n v="24662"/>
    <n v="431"/>
    <n v="21476"/>
    <n v="2683"/>
    <m/>
    <n v="72"/>
    <n v="5"/>
    <n v="23988"/>
    <n v="1"/>
    <n v="537"/>
    <n v="126"/>
    <n v="5"/>
    <n v="1429"/>
    <n v="1506"/>
    <m/>
    <n v="22"/>
    <n v="93"/>
    <n v="170"/>
    <n v="221"/>
    <n v="391"/>
    <n v="515"/>
    <n v="593"/>
    <n v="928"/>
    <n v="2"/>
    <m/>
    <m/>
    <n v="6"/>
    <n v="391"/>
    <n v="177"/>
    <n v="19"/>
    <n v="73"/>
    <n v="546"/>
    <n v="55"/>
    <n v="1668"/>
    <m/>
    <n v="577"/>
    <n v="2268"/>
    <n v="90"/>
    <m/>
    <n v="117"/>
    <n v="48"/>
    <n v="115"/>
    <n v="876"/>
    <n v="175"/>
    <m/>
    <n v="1"/>
    <n v="7"/>
    <n v="30"/>
    <m/>
    <n v="1320"/>
    <n v="245"/>
    <m/>
    <m/>
    <n v="1"/>
    <m/>
    <m/>
    <n v="153"/>
    <n v="1721"/>
    <n v="5"/>
    <n v="987"/>
    <n v="69"/>
    <m/>
    <n v="645"/>
    <n v="459"/>
    <n v="16"/>
    <n v="1"/>
    <n v="117"/>
    <m/>
    <n v="117"/>
    <n v="710"/>
    <n v="247"/>
    <n v="59"/>
    <n v="77"/>
    <n v="67"/>
    <n v="84"/>
    <n v="172"/>
    <n v="53"/>
    <n v="66"/>
    <n v="1"/>
    <n v="4"/>
    <n v="39"/>
    <n v="1"/>
    <m/>
    <n v="2935"/>
    <n v="83"/>
    <n v="2601"/>
    <n v="250"/>
    <m/>
    <n v="1"/>
    <n v="2869"/>
    <n v="54"/>
    <n v="12"/>
    <m/>
    <m/>
    <m/>
    <n v="24"/>
  </r>
  <r>
    <n v="106420483"/>
    <x v="267"/>
    <x v="267"/>
    <s v="General Acute Care Hospital"/>
    <x v="40"/>
    <s v="351 S Patterson Ave"/>
    <s v="Santa Barbara"/>
    <s v="93111"/>
    <x v="1"/>
    <m/>
    <s v="Emergency - Basic"/>
    <x v="0"/>
    <x v="0"/>
    <s v="50-99"/>
    <s v="District 19"/>
    <s v="District 37"/>
    <s v="Goleta South/Isla Vista/Santa Barbara South"/>
    <s v="Urban"/>
    <n v="8213"/>
    <n v="7750"/>
    <n v="5"/>
    <n v="907"/>
    <n v="1680"/>
    <n v="3504"/>
    <n v="1966"/>
    <n v="1481"/>
    <n v="1846"/>
    <n v="1723"/>
    <n v="1351"/>
    <n v="1374"/>
    <n v="136"/>
    <m/>
    <n v="57"/>
    <n v="723"/>
    <n v="425"/>
    <n v="125"/>
    <n v="41"/>
    <n v="611"/>
    <n v="146"/>
    <n v="13719"/>
    <n v="121"/>
    <n v="5257"/>
    <n v="10361"/>
    <n v="337"/>
    <n v="13"/>
    <n v="328"/>
    <m/>
    <m/>
    <n v="2"/>
    <n v="8"/>
    <n v="5"/>
    <n v="860"/>
    <n v="95"/>
    <n v="10"/>
    <n v="6"/>
    <n v="3"/>
    <n v="14622"/>
    <n v="29"/>
    <m/>
    <m/>
    <m/>
    <m/>
    <n v="4602"/>
    <n v="9690"/>
    <n v="532"/>
    <n v="228"/>
    <n v="916"/>
    <m/>
    <n v="2"/>
    <n v="927"/>
    <n v="3"/>
    <n v="1008"/>
    <n v="57"/>
    <n v="219"/>
    <n v="185"/>
    <n v="179"/>
    <n v="742"/>
    <n v="921"/>
    <n v="554"/>
    <n v="3987"/>
    <n v="920"/>
    <n v="928"/>
    <n v="23"/>
    <n v="611"/>
    <n v="251"/>
    <n v="1362"/>
    <n v="628"/>
    <n v="2454"/>
    <n v="7"/>
    <n v="15968"/>
    <n v="165"/>
    <n v="14165"/>
    <n v="1629"/>
    <n v="8"/>
    <n v="1"/>
    <m/>
    <n v="15031"/>
    <n v="7"/>
    <n v="611"/>
    <n v="273"/>
    <n v="46"/>
    <n v="276"/>
    <n v="233"/>
    <m/>
    <n v="4"/>
    <n v="28"/>
    <n v="25"/>
    <n v="38"/>
    <n v="59"/>
    <n v="90"/>
    <n v="83"/>
    <n v="182"/>
    <m/>
    <m/>
    <m/>
    <n v="5"/>
    <n v="12"/>
    <n v="5"/>
    <n v="4"/>
    <m/>
    <n v="49"/>
    <n v="3"/>
    <n v="429"/>
    <n v="2"/>
    <n v="93"/>
    <n v="405"/>
    <n v="11"/>
    <m/>
    <n v="29"/>
    <m/>
    <n v="5"/>
    <n v="70"/>
    <n v="14"/>
    <m/>
    <n v="1"/>
    <m/>
    <n v="22"/>
    <n v="2"/>
    <n v="272"/>
    <n v="94"/>
    <m/>
    <m/>
    <m/>
    <m/>
    <m/>
    <n v="80"/>
    <n v="272"/>
    <n v="20"/>
    <n v="128"/>
    <n v="9"/>
    <m/>
    <n v="29"/>
    <n v="67"/>
    <n v="5"/>
    <m/>
    <n v="28"/>
    <m/>
    <n v="45"/>
    <n v="78"/>
    <n v="126"/>
    <n v="11"/>
    <n v="27"/>
    <m/>
    <n v="7"/>
    <n v="52"/>
    <n v="21"/>
    <n v="11"/>
    <m/>
    <m/>
    <n v="1"/>
    <n v="1"/>
    <m/>
    <n v="509"/>
    <n v="5"/>
    <n v="474"/>
    <n v="29"/>
    <n v="1"/>
    <m/>
    <n v="483"/>
    <n v="19"/>
    <n v="6"/>
    <n v="1"/>
    <m/>
    <m/>
    <n v="23"/>
  </r>
  <r>
    <n v="106420491"/>
    <x v="268"/>
    <x v="268"/>
    <s v="General Acute Care Hospital"/>
    <x v="40"/>
    <s v="1515 E Ocean Ave"/>
    <s v="Lompoc"/>
    <s v="93436"/>
    <x v="2"/>
    <m/>
    <s v="Emergency - Basic"/>
    <x v="1"/>
    <x v="0"/>
    <s v="50-99"/>
    <s v="District 19"/>
    <s v="District 35"/>
    <s v="Lompoc/Mission Hills/Vandenberg"/>
    <s v="Rural"/>
    <n v="9148"/>
    <n v="7596"/>
    <n v="1"/>
    <n v="1488"/>
    <n v="1482"/>
    <n v="3084"/>
    <n v="2867"/>
    <n v="2002"/>
    <n v="1950"/>
    <n v="1443"/>
    <n v="1012"/>
    <n v="1099"/>
    <n v="318"/>
    <m/>
    <n v="123"/>
    <n v="222"/>
    <n v="1062"/>
    <n v="300"/>
    <n v="26"/>
    <n v="7014"/>
    <n v="451"/>
    <n v="7547"/>
    <m/>
    <n v="7621"/>
    <n v="8395"/>
    <n v="729"/>
    <m/>
    <n v="471"/>
    <n v="374"/>
    <n v="1"/>
    <n v="15"/>
    <n v="67"/>
    <n v="11"/>
    <n v="1"/>
    <n v="110"/>
    <n v="118"/>
    <n v="6"/>
    <n v="5"/>
    <n v="15530"/>
    <n v="36"/>
    <m/>
    <m/>
    <m/>
    <m/>
    <n v="8160"/>
    <n v="3427"/>
    <n v="1196"/>
    <n v="2920"/>
    <n v="1042"/>
    <m/>
    <n v="4"/>
    <n v="1237"/>
    <n v="1"/>
    <n v="1021"/>
    <n v="62"/>
    <n v="268"/>
    <n v="263"/>
    <n v="144"/>
    <n v="1032"/>
    <n v="899"/>
    <n v="436"/>
    <n v="3103"/>
    <n v="837"/>
    <n v="983"/>
    <n v="36"/>
    <n v="734"/>
    <n v="523"/>
    <n v="1389"/>
    <n v="779"/>
    <n v="2993"/>
    <n v="1"/>
    <n v="16745"/>
    <n v="26"/>
    <n v="15021"/>
    <n v="1686"/>
    <n v="12"/>
    <m/>
    <m/>
    <n v="16019"/>
    <n v="7"/>
    <n v="578"/>
    <n v="137"/>
    <n v="4"/>
    <n v="860"/>
    <n v="794"/>
    <m/>
    <n v="29"/>
    <n v="110"/>
    <n v="156"/>
    <n v="170"/>
    <n v="213"/>
    <n v="269"/>
    <n v="285"/>
    <n v="404"/>
    <n v="9"/>
    <n v="9"/>
    <m/>
    <n v="12"/>
    <n v="24"/>
    <n v="91"/>
    <n v="26"/>
    <n v="3"/>
    <n v="460"/>
    <n v="94"/>
    <n v="944"/>
    <m/>
    <n v="481"/>
    <n v="1038"/>
    <n v="135"/>
    <m/>
    <n v="92"/>
    <n v="64"/>
    <n v="40"/>
    <n v="390"/>
    <n v="38"/>
    <m/>
    <n v="98"/>
    <n v="14"/>
    <n v="7"/>
    <m/>
    <n v="613"/>
    <n v="297"/>
    <n v="1"/>
    <m/>
    <m/>
    <m/>
    <m/>
    <n v="440"/>
    <n v="861"/>
    <n v="140"/>
    <n v="185"/>
    <n v="28"/>
    <m/>
    <n v="217"/>
    <n v="323"/>
    <n v="20"/>
    <n v="4"/>
    <n v="108"/>
    <n v="1"/>
    <n v="86"/>
    <n v="266"/>
    <n v="139"/>
    <n v="47"/>
    <n v="29"/>
    <n v="30"/>
    <n v="51"/>
    <n v="170"/>
    <n v="70"/>
    <n v="65"/>
    <n v="4"/>
    <n v="4"/>
    <n v="19"/>
    <m/>
    <n v="1"/>
    <n v="1654"/>
    <n v="1"/>
    <n v="1518"/>
    <n v="135"/>
    <m/>
    <m/>
    <n v="1589"/>
    <n v="60"/>
    <n v="5"/>
    <m/>
    <m/>
    <m/>
    <n v="10"/>
  </r>
  <r>
    <n v="106420493"/>
    <x v="269"/>
    <x v="269"/>
    <s v="General Acute Care Hospital"/>
    <x v="40"/>
    <s v="1400 E Church St"/>
    <s v="Santa Maria"/>
    <s v="93454"/>
    <x v="1"/>
    <s v="Level III"/>
    <s v="Emergency - Basic"/>
    <x v="0"/>
    <x v="0"/>
    <s v="300-499"/>
    <s v="District 19"/>
    <s v="District 35"/>
    <s v="Orcutt/Santa Maria"/>
    <s v="Urban"/>
    <n v="23411"/>
    <n v="19733"/>
    <n v="1"/>
    <n v="5230"/>
    <n v="4746"/>
    <n v="7377"/>
    <n v="6568"/>
    <n v="4660"/>
    <n v="4225"/>
    <n v="3549"/>
    <n v="2620"/>
    <n v="2674"/>
    <n v="1496"/>
    <m/>
    <n v="58"/>
    <n v="741"/>
    <n v="781"/>
    <n v="149"/>
    <n v="84"/>
    <n v="14950"/>
    <n v="1252"/>
    <n v="25130"/>
    <m/>
    <n v="27141"/>
    <n v="15501"/>
    <n v="503"/>
    <m/>
    <n v="264"/>
    <n v="441"/>
    <n v="2"/>
    <n v="61"/>
    <n v="47"/>
    <n v="22"/>
    <n v="21"/>
    <n v="481"/>
    <n v="391"/>
    <n v="2"/>
    <n v="8"/>
    <n v="41324"/>
    <n v="70"/>
    <n v="11"/>
    <m/>
    <m/>
    <m/>
    <n v="4637"/>
    <n v="7921"/>
    <n v="1391"/>
    <n v="25997"/>
    <n v="2821"/>
    <n v="378"/>
    <n v="113"/>
    <n v="2312"/>
    <n v="16"/>
    <n v="2608"/>
    <n v="103"/>
    <n v="685"/>
    <n v="536"/>
    <n v="347"/>
    <n v="1097"/>
    <n v="2429"/>
    <n v="2675"/>
    <n v="8065"/>
    <n v="2152"/>
    <n v="2444"/>
    <n v="122"/>
    <n v="1758"/>
    <n v="1893"/>
    <n v="4290"/>
    <n v="1615"/>
    <n v="7866"/>
    <n v="19"/>
    <n v="43145"/>
    <n v="103"/>
    <n v="31106"/>
    <n v="11587"/>
    <n v="52"/>
    <n v="297"/>
    <n v="96"/>
    <n v="42319"/>
    <m/>
    <n v="525"/>
    <n v="204"/>
    <n v="1"/>
    <n v="3309"/>
    <n v="3578"/>
    <m/>
    <n v="163"/>
    <n v="409"/>
    <n v="596"/>
    <n v="574"/>
    <n v="967"/>
    <n v="1221"/>
    <n v="1242"/>
    <n v="1526"/>
    <n v="112"/>
    <n v="77"/>
    <m/>
    <n v="12"/>
    <n v="223"/>
    <n v="107"/>
    <n v="33"/>
    <n v="12"/>
    <n v="1429"/>
    <n v="198"/>
    <n v="4873"/>
    <m/>
    <n v="3029"/>
    <n v="3742"/>
    <n v="116"/>
    <m/>
    <n v="133"/>
    <n v="124"/>
    <n v="309"/>
    <n v="1305"/>
    <n v="229"/>
    <n v="2"/>
    <n v="5"/>
    <n v="17"/>
    <n v="157"/>
    <n v="38"/>
    <n v="3720"/>
    <n v="846"/>
    <n v="1"/>
    <m/>
    <m/>
    <n v="1"/>
    <m/>
    <n v="2029"/>
    <n v="3538"/>
    <n v="210"/>
    <n v="938"/>
    <n v="160"/>
    <n v="12"/>
    <n v="1067"/>
    <n v="1058"/>
    <n v="74"/>
    <n v="7"/>
    <n v="410"/>
    <n v="3"/>
    <n v="409"/>
    <n v="1649"/>
    <n v="745"/>
    <n v="157"/>
    <n v="165"/>
    <n v="152"/>
    <n v="149"/>
    <n v="468"/>
    <n v="71"/>
    <n v="123"/>
    <n v="40"/>
    <n v="10"/>
    <n v="126"/>
    <n v="4"/>
    <m/>
    <n v="6887"/>
    <n v="23"/>
    <n v="5348"/>
    <n v="1457"/>
    <n v="17"/>
    <n v="42"/>
    <n v="6671"/>
    <n v="187"/>
    <n v="28"/>
    <n v="1"/>
    <m/>
    <m/>
    <n v="32"/>
  </r>
  <r>
    <n v="106420514"/>
    <x v="270"/>
    <x v="270"/>
    <s v="General Acute Care Hospital"/>
    <x v="40"/>
    <s v="400 W Pueblo St"/>
    <s v="Santa Barbara"/>
    <s v="93105"/>
    <x v="1"/>
    <s v="Level II &amp; Level II - Ped"/>
    <s v="Emergency - Basic"/>
    <x v="0"/>
    <x v="0"/>
    <s v="300-499"/>
    <s v="District 19"/>
    <s v="District 37"/>
    <s v="Goleta North/Mission Canyon/Montecito/Riviera/Santa Barbara North"/>
    <s v="Urban"/>
    <n v="15432"/>
    <n v="15491"/>
    <n v="12"/>
    <n v="1700"/>
    <n v="2486"/>
    <n v="4634"/>
    <n v="4711"/>
    <n v="3705"/>
    <n v="4121"/>
    <n v="3642"/>
    <n v="2867"/>
    <n v="2594"/>
    <n v="475"/>
    <m/>
    <n v="100"/>
    <n v="523"/>
    <n v="834"/>
    <n v="358"/>
    <n v="50"/>
    <n v="1466"/>
    <n v="683"/>
    <n v="26808"/>
    <n v="113"/>
    <n v="10534"/>
    <n v="19025"/>
    <n v="1355"/>
    <n v="21"/>
    <n v="64"/>
    <m/>
    <n v="1"/>
    <n v="44"/>
    <n v="61"/>
    <n v="23"/>
    <n v="363"/>
    <n v="157"/>
    <n v="156"/>
    <n v="15"/>
    <n v="10"/>
    <n v="29896"/>
    <n v="145"/>
    <m/>
    <m/>
    <m/>
    <m/>
    <n v="10897"/>
    <n v="16488"/>
    <n v="906"/>
    <n v="384"/>
    <n v="2260"/>
    <m/>
    <n v="32"/>
    <n v="2132"/>
    <n v="15"/>
    <n v="1737"/>
    <n v="114"/>
    <n v="356"/>
    <n v="439"/>
    <n v="261"/>
    <n v="2034"/>
    <n v="1420"/>
    <n v="1091"/>
    <n v="6059"/>
    <n v="3327"/>
    <n v="1594"/>
    <n v="135"/>
    <n v="1444"/>
    <n v="630"/>
    <n v="2111"/>
    <n v="931"/>
    <n v="5055"/>
    <n v="18"/>
    <n v="30935"/>
    <n v="197"/>
    <n v="26355"/>
    <n v="4364"/>
    <n v="14"/>
    <n v="5"/>
    <n v="1"/>
    <n v="27871"/>
    <n v="24"/>
    <n v="2418"/>
    <n v="536"/>
    <n v="85"/>
    <n v="4145"/>
    <n v="4883"/>
    <n v="1"/>
    <n v="250"/>
    <n v="538"/>
    <n v="640"/>
    <n v="741"/>
    <n v="1275"/>
    <n v="1667"/>
    <n v="1564"/>
    <n v="2120"/>
    <n v="75"/>
    <n v="159"/>
    <m/>
    <n v="38"/>
    <n v="189"/>
    <n v="212"/>
    <n v="150"/>
    <n v="12"/>
    <n v="1215"/>
    <n v="187"/>
    <n v="7017"/>
    <n v="9"/>
    <n v="2254"/>
    <n v="6386"/>
    <n v="383"/>
    <n v="6"/>
    <n v="70"/>
    <m/>
    <n v="313"/>
    <n v="983"/>
    <n v="254"/>
    <n v="58"/>
    <n v="29"/>
    <n v="30"/>
    <n v="483"/>
    <n v="23"/>
    <n v="5717"/>
    <n v="1062"/>
    <n v="6"/>
    <n v="1"/>
    <m/>
    <m/>
    <m/>
    <n v="1828"/>
    <n v="4158"/>
    <n v="310"/>
    <n v="2546"/>
    <n v="187"/>
    <m/>
    <n v="1597"/>
    <n v="1430"/>
    <n v="75"/>
    <n v="17"/>
    <n v="311"/>
    <n v="8"/>
    <n v="351"/>
    <n v="1238"/>
    <n v="1270"/>
    <n v="1055"/>
    <n v="200"/>
    <n v="329"/>
    <n v="268"/>
    <n v="482"/>
    <n v="97"/>
    <n v="208"/>
    <n v="15"/>
    <n v="24"/>
    <n v="44"/>
    <n v="10"/>
    <m/>
    <n v="9029"/>
    <n v="69"/>
    <n v="7906"/>
    <n v="1046"/>
    <n v="2"/>
    <n v="6"/>
    <n v="8452"/>
    <n v="477"/>
    <n v="90"/>
    <n v="8"/>
    <n v="2"/>
    <m/>
    <n v="44"/>
  </r>
  <r>
    <n v="106420522"/>
    <x v="271"/>
    <x v="271"/>
    <s v="General Acute Care Hospital"/>
    <x v="40"/>
    <s v="2050 Viborg Rd"/>
    <s v="Solvang"/>
    <s v="93463"/>
    <x v="1"/>
    <m/>
    <s v="Emergency - Standby"/>
    <x v="1"/>
    <x v="0"/>
    <s v="1-49"/>
    <s v="District 19"/>
    <s v="District 37"/>
    <s v="Buellton/Los Olivos/Santa Ynez/Solvang"/>
    <s v="Rural"/>
    <n v="4081"/>
    <n v="3615"/>
    <n v="1"/>
    <n v="473"/>
    <n v="589"/>
    <n v="781"/>
    <n v="879"/>
    <n v="775"/>
    <n v="915"/>
    <n v="1028"/>
    <n v="1105"/>
    <n v="1075"/>
    <n v="77"/>
    <m/>
    <n v="79"/>
    <n v="79"/>
    <n v="81"/>
    <n v="43"/>
    <n v="4"/>
    <n v="239"/>
    <n v="113"/>
    <n v="7047"/>
    <n v="12"/>
    <n v="1896"/>
    <n v="5592"/>
    <n v="208"/>
    <n v="1"/>
    <n v="308"/>
    <m/>
    <m/>
    <n v="7"/>
    <n v="4"/>
    <n v="6"/>
    <n v="749"/>
    <n v="21"/>
    <n v="1"/>
    <m/>
    <n v="2"/>
    <n v="6590"/>
    <n v="9"/>
    <m/>
    <m/>
    <m/>
    <m/>
    <n v="1875"/>
    <n v="5006"/>
    <n v="293"/>
    <n v="78"/>
    <n v="445"/>
    <m/>
    <n v="4"/>
    <n v="578"/>
    <m/>
    <n v="568"/>
    <n v="25"/>
    <n v="105"/>
    <n v="116"/>
    <n v="72"/>
    <n v="307"/>
    <n v="432"/>
    <n v="261"/>
    <n v="2087"/>
    <n v="286"/>
    <n v="425"/>
    <n v="12"/>
    <n v="271"/>
    <n v="85"/>
    <n v="558"/>
    <n v="289"/>
    <n v="1212"/>
    <n v="4"/>
    <n v="7697"/>
    <n v="35"/>
    <n v="7038"/>
    <n v="624"/>
    <m/>
    <m/>
    <n v="1"/>
    <n v="7517"/>
    <n v="4"/>
    <n v="47"/>
    <n v="116"/>
    <n v="12"/>
    <n v="52"/>
    <n v="33"/>
    <m/>
    <m/>
    <m/>
    <n v="1"/>
    <n v="3"/>
    <n v="2"/>
    <n v="8"/>
    <n v="14"/>
    <n v="57"/>
    <m/>
    <m/>
    <m/>
    <n v="1"/>
    <m/>
    <m/>
    <n v="1"/>
    <m/>
    <n v="3"/>
    <m/>
    <n v="80"/>
    <m/>
    <n v="2"/>
    <n v="82"/>
    <n v="1"/>
    <m/>
    <n v="5"/>
    <m/>
    <n v="4"/>
    <n v="6"/>
    <n v="4"/>
    <n v="1"/>
    <m/>
    <m/>
    <n v="3"/>
    <m/>
    <n v="48"/>
    <n v="14"/>
    <m/>
    <m/>
    <m/>
    <m/>
    <m/>
    <n v="2"/>
    <n v="67"/>
    <n v="1"/>
    <n v="13"/>
    <n v="2"/>
    <m/>
    <n v="10"/>
    <n v="10"/>
    <n v="1"/>
    <n v="1"/>
    <n v="4"/>
    <m/>
    <n v="6"/>
    <n v="13"/>
    <n v="8"/>
    <n v="1"/>
    <n v="4"/>
    <n v="1"/>
    <m/>
    <n v="19"/>
    <n v="5"/>
    <n v="2"/>
    <m/>
    <m/>
    <m/>
    <m/>
    <m/>
    <n v="85"/>
    <m/>
    <n v="83"/>
    <n v="2"/>
    <m/>
    <m/>
    <n v="85"/>
    <m/>
    <m/>
    <m/>
    <m/>
    <m/>
    <n v="8"/>
  </r>
  <r>
    <n v="106430705"/>
    <x v="272"/>
    <x v="272"/>
    <s v="General Acute Care Hospital"/>
    <x v="41"/>
    <s v="225 N Jackson Ave"/>
    <s v="San Jose"/>
    <s v="95116"/>
    <x v="4"/>
    <s v="Level II"/>
    <s v="Emergency - Basic"/>
    <x v="0"/>
    <x v="0"/>
    <s v="200-299"/>
    <s v="District 15"/>
    <s v="District 27"/>
    <s v="Berryessa/East San Jose/Milpitas East"/>
    <s v="Urban"/>
    <n v="27306"/>
    <n v="26226"/>
    <n v="2"/>
    <n v="4757"/>
    <n v="5494"/>
    <n v="9557"/>
    <n v="9082"/>
    <n v="7874"/>
    <n v="6979"/>
    <n v="4458"/>
    <n v="2648"/>
    <n v="1945"/>
    <n v="740"/>
    <m/>
    <n v="10"/>
    <n v="10501"/>
    <n v="2534"/>
    <n v="1107"/>
    <n v="103"/>
    <n v="493"/>
    <n v="1"/>
    <n v="38785"/>
    <m/>
    <n v="31728"/>
    <n v="21688"/>
    <n v="118"/>
    <m/>
    <n v="817"/>
    <n v="2444"/>
    <n v="2"/>
    <n v="240"/>
    <n v="16"/>
    <n v="5"/>
    <n v="2"/>
    <n v="257"/>
    <n v="161"/>
    <n v="2"/>
    <n v="10"/>
    <n v="49486"/>
    <n v="83"/>
    <n v="6"/>
    <n v="3"/>
    <m/>
    <m/>
    <n v="28721"/>
    <n v="7560"/>
    <n v="2075"/>
    <n v="7611"/>
    <n v="7567"/>
    <m/>
    <n v="37"/>
    <n v="3017"/>
    <n v="5"/>
    <n v="3510"/>
    <n v="209"/>
    <n v="1134"/>
    <n v="691"/>
    <n v="544"/>
    <n v="2091"/>
    <n v="3241"/>
    <n v="3102"/>
    <n v="10614"/>
    <n v="2559"/>
    <n v="3484"/>
    <n v="112"/>
    <n v="2213"/>
    <n v="1261"/>
    <n v="5885"/>
    <n v="1914"/>
    <n v="7885"/>
    <n v="26"/>
    <n v="53534"/>
    <n v="2976"/>
    <n v="41057"/>
    <n v="9477"/>
    <n v="19"/>
    <n v="5"/>
    <n v="21"/>
    <n v="51659"/>
    <n v="24"/>
    <n v="1448"/>
    <n v="380"/>
    <n v="2"/>
    <n v="4962"/>
    <n v="5903"/>
    <n v="1"/>
    <n v="122"/>
    <n v="669"/>
    <n v="880"/>
    <n v="1042"/>
    <n v="1710"/>
    <n v="2021"/>
    <n v="2028"/>
    <n v="2393"/>
    <n v="1"/>
    <m/>
    <m/>
    <n v="1"/>
    <n v="3904"/>
    <n v="375"/>
    <n v="217"/>
    <n v="22"/>
    <n v="91"/>
    <n v="2"/>
    <n v="6254"/>
    <m/>
    <n v="4104"/>
    <n v="6743"/>
    <n v="19"/>
    <m/>
    <n v="440"/>
    <n v="443"/>
    <n v="424"/>
    <n v="1706"/>
    <n v="451"/>
    <m/>
    <n v="16"/>
    <n v="15"/>
    <n v="127"/>
    <n v="37"/>
    <n v="5639"/>
    <n v="1565"/>
    <m/>
    <n v="2"/>
    <m/>
    <n v="1"/>
    <m/>
    <n v="3218"/>
    <n v="5393"/>
    <n v="298"/>
    <n v="1583"/>
    <n v="367"/>
    <n v="7"/>
    <n v="2108"/>
    <n v="1317"/>
    <n v="199"/>
    <n v="24"/>
    <n v="578"/>
    <n v="23"/>
    <n v="623"/>
    <n v="2378"/>
    <n v="1504"/>
    <n v="190"/>
    <n v="145"/>
    <n v="215"/>
    <n v="355"/>
    <n v="654"/>
    <n v="111"/>
    <n v="207"/>
    <n v="1"/>
    <n v="13"/>
    <n v="216"/>
    <n v="4"/>
    <n v="1"/>
    <n v="10866"/>
    <n v="1779"/>
    <n v="7717"/>
    <n v="1354"/>
    <n v="1"/>
    <n v="15"/>
    <n v="10248"/>
    <n v="527"/>
    <n v="80"/>
    <n v="5"/>
    <n v="6"/>
    <m/>
    <n v="42"/>
  </r>
  <r>
    <n v="106430763"/>
    <x v="273"/>
    <x v="273"/>
    <s v="General Acute Care Hospital"/>
    <x v="41"/>
    <s v="2500 Grant Rd"/>
    <s v="Mountain View"/>
    <s v="94040"/>
    <x v="1"/>
    <m/>
    <s v="Emergency - Basic"/>
    <x v="0"/>
    <x v="0"/>
    <s v="300-499"/>
    <s v="District 13"/>
    <s v="District 24"/>
    <s v="Los Altos/Los Altos Hills/Palo Alto Central/Stanford"/>
    <s v="Urban"/>
    <n v="20382"/>
    <n v="18032"/>
    <n v="3"/>
    <n v="2557"/>
    <n v="3028"/>
    <n v="5152"/>
    <n v="6036"/>
    <n v="4937"/>
    <n v="4985"/>
    <n v="4091"/>
    <n v="3226"/>
    <n v="3799"/>
    <n v="606"/>
    <m/>
    <n v="47"/>
    <n v="8143"/>
    <n v="1355"/>
    <n v="603"/>
    <n v="134"/>
    <n v="11533"/>
    <n v="30"/>
    <n v="16572"/>
    <m/>
    <n v="8551"/>
    <n v="29292"/>
    <n v="574"/>
    <m/>
    <n v="568"/>
    <n v="578"/>
    <n v="10"/>
    <n v="81"/>
    <n v="209"/>
    <n v="29"/>
    <n v="1"/>
    <n v="44"/>
    <n v="232"/>
    <n v="12"/>
    <n v="34"/>
    <n v="36322"/>
    <n v="297"/>
    <m/>
    <m/>
    <m/>
    <m/>
    <n v="7569"/>
    <n v="8604"/>
    <n v="1392"/>
    <n v="18202"/>
    <n v="2650"/>
    <m/>
    <n v="63"/>
    <n v="3053"/>
    <n v="6"/>
    <n v="2174"/>
    <n v="118"/>
    <n v="565"/>
    <n v="603"/>
    <n v="349"/>
    <n v="1302"/>
    <n v="2602"/>
    <n v="1672"/>
    <n v="7836"/>
    <n v="2032"/>
    <n v="2132"/>
    <n v="91"/>
    <n v="1643"/>
    <n v="778"/>
    <n v="2548"/>
    <n v="1089"/>
    <n v="7754"/>
    <n v="7"/>
    <n v="38417"/>
    <n v="1794"/>
    <n v="33097"/>
    <n v="3427"/>
    <n v="66"/>
    <n v="33"/>
    <m/>
    <n v="36584"/>
    <n v="72"/>
    <n v="1348"/>
    <n v="404"/>
    <n v="9"/>
    <n v="5919"/>
    <n v="4859"/>
    <m/>
    <n v="109"/>
    <n v="717"/>
    <n v="1472"/>
    <n v="794"/>
    <n v="1159"/>
    <n v="1612"/>
    <n v="1791"/>
    <n v="3112"/>
    <n v="9"/>
    <n v="3"/>
    <m/>
    <n v="9"/>
    <n v="2663"/>
    <n v="273"/>
    <n v="203"/>
    <n v="36"/>
    <n v="1862"/>
    <m/>
    <n v="5732"/>
    <m/>
    <n v="1316"/>
    <n v="9311"/>
    <n v="151"/>
    <m/>
    <n v="158"/>
    <n v="250"/>
    <n v="309"/>
    <n v="1978"/>
    <n v="409"/>
    <m/>
    <n v="1"/>
    <n v="28"/>
    <n v="212"/>
    <n v="95"/>
    <n v="5758"/>
    <n v="1578"/>
    <n v="1"/>
    <m/>
    <m/>
    <n v="1"/>
    <m/>
    <n v="1072"/>
    <n v="5058"/>
    <n v="1420"/>
    <n v="3228"/>
    <m/>
    <m/>
    <n v="1692"/>
    <n v="1412"/>
    <n v="118"/>
    <n v="15"/>
    <n v="474"/>
    <n v="8"/>
    <n v="560"/>
    <n v="1496"/>
    <n v="919"/>
    <n v="930"/>
    <n v="232"/>
    <n v="346"/>
    <n v="316"/>
    <n v="764"/>
    <n v="224"/>
    <n v="127"/>
    <n v="8"/>
    <n v="3"/>
    <n v="1130"/>
    <n v="4"/>
    <m/>
    <n v="10778"/>
    <n v="958"/>
    <n v="9298"/>
    <n v="493"/>
    <n v="9"/>
    <n v="20"/>
    <n v="10303"/>
    <n v="358"/>
    <n v="94"/>
    <n v="1"/>
    <n v="21"/>
    <n v="1"/>
    <n v="28"/>
  </r>
  <r>
    <n v="106430779"/>
    <x v="274"/>
    <x v="274"/>
    <s v="General Acute Care Hospital"/>
    <x v="41"/>
    <s v="2425 Samaritan Dr"/>
    <s v="San Jose"/>
    <s v="95124"/>
    <x v="4"/>
    <m/>
    <s v="Emergency - Basic"/>
    <x v="0"/>
    <x v="0"/>
    <s v="300-499"/>
    <s v="District 15"/>
    <s v="District 28"/>
    <s v="Cambrian Village West/Campbell South/Los Gatos/Monte Sereno/San Tomas"/>
    <s v="Urban"/>
    <n v="20261"/>
    <n v="15552"/>
    <n v="2"/>
    <n v="2670"/>
    <n v="2884"/>
    <n v="4675"/>
    <n v="6053"/>
    <n v="4685"/>
    <n v="4733"/>
    <n v="3613"/>
    <n v="2984"/>
    <n v="3013"/>
    <n v="505"/>
    <m/>
    <n v="60"/>
    <n v="5152"/>
    <n v="1271"/>
    <n v="2043"/>
    <n v="65"/>
    <n v="5381"/>
    <n v="110"/>
    <n v="21733"/>
    <m/>
    <n v="8211"/>
    <n v="27449"/>
    <n v="155"/>
    <m/>
    <n v="415"/>
    <n v="400"/>
    <m/>
    <n v="87"/>
    <n v="49"/>
    <n v="12"/>
    <n v="6"/>
    <n v="13"/>
    <n v="290"/>
    <m/>
    <n v="1"/>
    <n v="34415"/>
    <n v="73"/>
    <n v="2"/>
    <n v="52"/>
    <m/>
    <m/>
    <n v="8467"/>
    <n v="8032"/>
    <n v="917"/>
    <n v="16377"/>
    <n v="2022"/>
    <m/>
    <n v="31"/>
    <n v="2984"/>
    <n v="6"/>
    <n v="2138"/>
    <n v="163"/>
    <n v="448"/>
    <n v="483"/>
    <n v="291"/>
    <n v="908"/>
    <n v="2238"/>
    <n v="1382"/>
    <n v="7303"/>
    <n v="1785"/>
    <n v="2140"/>
    <n v="138"/>
    <n v="1564"/>
    <n v="2054"/>
    <n v="2408"/>
    <n v="936"/>
    <n v="6386"/>
    <n v="29"/>
    <n v="35815"/>
    <n v="448"/>
    <n v="34755"/>
    <n v="574"/>
    <n v="28"/>
    <n v="10"/>
    <n v="13"/>
    <n v="35022"/>
    <n v="16"/>
    <n v="288"/>
    <n v="450"/>
    <n v="26"/>
    <n v="6182"/>
    <n v="4234"/>
    <n v="2"/>
    <n v="158"/>
    <n v="580"/>
    <n v="1718"/>
    <n v="738"/>
    <n v="1047"/>
    <n v="1428"/>
    <n v="1807"/>
    <n v="2785"/>
    <n v="52"/>
    <n v="105"/>
    <m/>
    <n v="10"/>
    <n v="1997"/>
    <n v="269"/>
    <n v="428"/>
    <n v="45"/>
    <n v="1030"/>
    <n v="15"/>
    <n v="6623"/>
    <n v="1"/>
    <n v="1476"/>
    <n v="8906"/>
    <n v="36"/>
    <m/>
    <n v="189"/>
    <n v="197"/>
    <n v="283"/>
    <n v="1651"/>
    <n v="413"/>
    <m/>
    <n v="1"/>
    <n v="26"/>
    <n v="328"/>
    <n v="43"/>
    <n v="5852"/>
    <n v="1431"/>
    <n v="4"/>
    <m/>
    <m/>
    <m/>
    <m/>
    <n v="1082"/>
    <n v="5330"/>
    <n v="119"/>
    <n v="3707"/>
    <n v="162"/>
    <n v="18"/>
    <n v="2018"/>
    <n v="1235"/>
    <n v="184"/>
    <n v="13"/>
    <n v="428"/>
    <n v="12"/>
    <n v="424"/>
    <n v="1343"/>
    <n v="863"/>
    <n v="162"/>
    <n v="195"/>
    <n v="343"/>
    <n v="373"/>
    <n v="628"/>
    <n v="136"/>
    <n v="236"/>
    <n v="15"/>
    <n v="26"/>
    <n v="1770"/>
    <n v="14"/>
    <m/>
    <n v="10418"/>
    <n v="351"/>
    <n v="9853"/>
    <n v="196"/>
    <n v="10"/>
    <n v="8"/>
    <n v="10157"/>
    <n v="100"/>
    <n v="149"/>
    <n v="8"/>
    <n v="4"/>
    <m/>
    <n v="30"/>
  </r>
  <r>
    <n v="106430837"/>
    <x v="275"/>
    <x v="275"/>
    <s v="General Acute Care Hospital"/>
    <x v="41"/>
    <s v="2105 Forest Ave"/>
    <s v="San Jose"/>
    <s v="95128"/>
    <x v="0"/>
    <m/>
    <s v="Emergency - Basic"/>
    <x v="0"/>
    <x v="0"/>
    <s v="300-499"/>
    <s v="District 10"/>
    <s v="District 28"/>
    <s v="San Jose Northwest"/>
    <s v="Urban"/>
    <n v="17151"/>
    <n v="14841"/>
    <n v="8"/>
    <n v="2660"/>
    <n v="2932"/>
    <n v="5772"/>
    <n v="5736"/>
    <n v="4545"/>
    <n v="4143"/>
    <n v="2972"/>
    <n v="1482"/>
    <n v="1282"/>
    <n v="475"/>
    <n v="1"/>
    <n v="86"/>
    <n v="3878"/>
    <n v="1858"/>
    <n v="470"/>
    <n v="117"/>
    <n v="369"/>
    <n v="232"/>
    <n v="24989"/>
    <n v="1"/>
    <n v="18567"/>
    <n v="13239"/>
    <n v="194"/>
    <m/>
    <n v="56"/>
    <n v="350"/>
    <m/>
    <n v="42"/>
    <n v="9"/>
    <n v="8"/>
    <n v="211"/>
    <n v="66"/>
    <n v="139"/>
    <n v="16"/>
    <n v="23"/>
    <n v="31028"/>
    <n v="45"/>
    <n v="2"/>
    <n v="1"/>
    <n v="4"/>
    <m/>
    <n v="15543"/>
    <n v="3651"/>
    <n v="1296"/>
    <n v="9303"/>
    <n v="2179"/>
    <n v="28"/>
    <n v="21"/>
    <n v="1788"/>
    <n v="4"/>
    <n v="2035"/>
    <n v="77"/>
    <n v="682"/>
    <n v="369"/>
    <n v="351"/>
    <n v="1146"/>
    <n v="2194"/>
    <n v="1937"/>
    <n v="6064"/>
    <n v="1539"/>
    <n v="2100"/>
    <n v="55"/>
    <n v="1296"/>
    <n v="759"/>
    <n v="3100"/>
    <n v="1402"/>
    <n v="5070"/>
    <n v="11"/>
    <n v="32000"/>
    <n v="1382"/>
    <n v="24609"/>
    <n v="5909"/>
    <n v="97"/>
    <n v="3"/>
    <n v="4"/>
    <n v="31043"/>
    <m/>
    <n v="629"/>
    <n v="324"/>
    <m/>
    <n v="3227"/>
    <n v="3261"/>
    <m/>
    <n v="78"/>
    <n v="375"/>
    <n v="640"/>
    <n v="685"/>
    <n v="1098"/>
    <n v="1236"/>
    <n v="942"/>
    <n v="1377"/>
    <n v="20"/>
    <n v="37"/>
    <m/>
    <n v="17"/>
    <n v="1294"/>
    <n v="377"/>
    <n v="84"/>
    <n v="44"/>
    <n v="59"/>
    <n v="51"/>
    <n v="4562"/>
    <m/>
    <n v="2594"/>
    <n v="3869"/>
    <n v="25"/>
    <m/>
    <n v="82"/>
    <n v="271"/>
    <n v="266"/>
    <n v="771"/>
    <n v="144"/>
    <n v="18"/>
    <n v="4"/>
    <n v="4"/>
    <n v="17"/>
    <n v="7"/>
    <n v="3865"/>
    <n v="1033"/>
    <m/>
    <m/>
    <n v="6"/>
    <m/>
    <m/>
    <n v="2700"/>
    <n v="2429"/>
    <n v="158"/>
    <n v="802"/>
    <n v="395"/>
    <n v="4"/>
    <n v="1175"/>
    <n v="953"/>
    <n v="58"/>
    <n v="12"/>
    <n v="405"/>
    <n v="3"/>
    <n v="366"/>
    <n v="1324"/>
    <n v="526"/>
    <n v="152"/>
    <n v="128"/>
    <n v="144"/>
    <n v="190"/>
    <n v="448"/>
    <n v="179"/>
    <n v="169"/>
    <n v="6"/>
    <n v="1"/>
    <n v="241"/>
    <n v="5"/>
    <n v="3"/>
    <n v="6488"/>
    <n v="940"/>
    <n v="4592"/>
    <n v="936"/>
    <n v="15"/>
    <n v="5"/>
    <n v="5975"/>
    <n v="473"/>
    <n v="40"/>
    <m/>
    <m/>
    <m/>
    <n v="25"/>
  </r>
  <r>
    <n v="106430883"/>
    <x v="276"/>
    <x v="276"/>
    <s v="General Acute Care Hospital"/>
    <x v="41"/>
    <s v="751 S Bascom Ave"/>
    <s v="San Jose"/>
    <s v="95128"/>
    <x v="0"/>
    <s v="Level I &amp; Level II - Ped"/>
    <s v="Emergency - Comprehensive"/>
    <x v="0"/>
    <x v="1"/>
    <s v="500+"/>
    <s v="District 15"/>
    <s v="District 28"/>
    <s v="San Jose Northwest"/>
    <s v="Urban"/>
    <n v="22304"/>
    <n v="26597"/>
    <n v="17"/>
    <n v="1497"/>
    <n v="2958"/>
    <n v="8758"/>
    <n v="9677"/>
    <n v="7955"/>
    <n v="8502"/>
    <n v="6067"/>
    <n v="2067"/>
    <n v="956"/>
    <n v="481"/>
    <m/>
    <n v="168"/>
    <n v="7277"/>
    <n v="4008"/>
    <n v="882"/>
    <n v="288"/>
    <n v="793"/>
    <n v="398"/>
    <n v="35104"/>
    <m/>
    <n v="23754"/>
    <n v="24703"/>
    <n v="461"/>
    <m/>
    <n v="118"/>
    <n v="2990"/>
    <n v="1"/>
    <n v="111"/>
    <n v="15"/>
    <n v="4"/>
    <n v="336"/>
    <n v="978"/>
    <n v="2670"/>
    <n v="8"/>
    <n v="379"/>
    <n v="41050"/>
    <n v="251"/>
    <n v="5"/>
    <n v="1"/>
    <m/>
    <n v="1"/>
    <n v="24451"/>
    <n v="4623"/>
    <n v="4359"/>
    <n v="10776"/>
    <n v="4709"/>
    <m/>
    <n v="46"/>
    <n v="3727"/>
    <n v="14"/>
    <n v="2318"/>
    <n v="127"/>
    <n v="701"/>
    <n v="651"/>
    <n v="852"/>
    <n v="1713"/>
    <n v="2613"/>
    <n v="1817"/>
    <n v="7609"/>
    <n v="3255"/>
    <n v="5282"/>
    <n v="124"/>
    <n v="1877"/>
    <n v="1239"/>
    <n v="2456"/>
    <n v="1729"/>
    <n v="10740"/>
    <n v="28"/>
    <n v="48918"/>
    <n v="3379"/>
    <n v="35847"/>
    <n v="9487"/>
    <n v="191"/>
    <n v="14"/>
    <m/>
    <n v="48362"/>
    <n v="1"/>
    <n v="299"/>
    <n v="256"/>
    <m/>
    <n v="4686"/>
    <n v="6821"/>
    <n v="4"/>
    <n v="347"/>
    <n v="860"/>
    <n v="1315"/>
    <n v="1530"/>
    <n v="2389"/>
    <n v="2473"/>
    <n v="1336"/>
    <n v="973"/>
    <n v="71"/>
    <n v="217"/>
    <m/>
    <n v="22"/>
    <n v="2289"/>
    <n v="689"/>
    <n v="176"/>
    <n v="80"/>
    <n v="4565"/>
    <n v="68"/>
    <n v="3622"/>
    <m/>
    <n v="4787"/>
    <n v="6609"/>
    <n v="115"/>
    <m/>
    <n v="197"/>
    <n v="504"/>
    <n v="327"/>
    <n v="476"/>
    <n v="183"/>
    <n v="74"/>
    <n v="101"/>
    <n v="113"/>
    <n v="160"/>
    <n v="112"/>
    <n v="7701"/>
    <n v="1491"/>
    <n v="1"/>
    <n v="1"/>
    <n v="70"/>
    <m/>
    <m/>
    <n v="6526"/>
    <n v="2311"/>
    <n v="723"/>
    <n v="1186"/>
    <n v="765"/>
    <m/>
    <n v="1547"/>
    <n v="1443"/>
    <n v="101"/>
    <n v="29"/>
    <n v="732"/>
    <n v="32"/>
    <n v="518"/>
    <n v="1834"/>
    <n v="2177"/>
    <n v="879"/>
    <n v="195"/>
    <n v="368"/>
    <n v="400"/>
    <n v="573"/>
    <n v="275"/>
    <n v="234"/>
    <n v="18"/>
    <n v="28"/>
    <n v="106"/>
    <n v="12"/>
    <n v="10"/>
    <n v="11511"/>
    <n v="1502"/>
    <n v="7848"/>
    <n v="2114"/>
    <n v="38"/>
    <n v="9"/>
    <n v="10592"/>
    <n v="867"/>
    <n v="52"/>
    <m/>
    <m/>
    <m/>
    <n v="24"/>
  </r>
  <r>
    <n v="106430905"/>
    <x v="277"/>
    <x v="277"/>
    <s v="General Acute Care Hospital"/>
    <x v="41"/>
    <s v="300 Pasteur Dr"/>
    <s v="Palo Alto"/>
    <s v="94305"/>
    <x v="1"/>
    <s v="Level I &amp; Level I - Ped"/>
    <s v="Emergency - Basic"/>
    <x v="0"/>
    <x v="1"/>
    <s v="200-299"/>
    <s v="District 13"/>
    <s v="District 24"/>
    <s v="Los Altos/Los Altos Hills/Palo Alto Central/Stanford"/>
    <s v="Urban"/>
    <n v="31356"/>
    <n v="29563"/>
    <n v="11"/>
    <n v="7535"/>
    <n v="7538"/>
    <n v="10076"/>
    <n v="9868"/>
    <n v="7573"/>
    <n v="6652"/>
    <n v="4624"/>
    <n v="2857"/>
    <n v="2171"/>
    <n v="2036"/>
    <m/>
    <n v="103"/>
    <n v="7237"/>
    <n v="3058"/>
    <n v="1050"/>
    <n v="1254"/>
    <n v="27404"/>
    <n v="445"/>
    <n v="20379"/>
    <m/>
    <n v="22218"/>
    <n v="38292"/>
    <n v="420"/>
    <m/>
    <n v="193"/>
    <m/>
    <n v="2687"/>
    <n v="67"/>
    <n v="26"/>
    <n v="25"/>
    <n v="76"/>
    <n v="25"/>
    <n v="175"/>
    <n v="6"/>
    <m/>
    <n v="57498"/>
    <n v="151"/>
    <m/>
    <n v="1"/>
    <m/>
    <m/>
    <n v="19828"/>
    <n v="7255"/>
    <n v="1781"/>
    <n v="26263"/>
    <n v="5803"/>
    <m/>
    <n v="185"/>
    <n v="2970"/>
    <n v="41"/>
    <n v="2328"/>
    <n v="298"/>
    <n v="732"/>
    <n v="590"/>
    <n v="757"/>
    <n v="10439"/>
    <n v="2355"/>
    <n v="4339"/>
    <n v="8140"/>
    <n v="1757"/>
    <n v="3729"/>
    <n v="139"/>
    <n v="2510"/>
    <n v="1409"/>
    <n v="4027"/>
    <n v="1313"/>
    <n v="12822"/>
    <n v="50"/>
    <n v="60930"/>
    <n v="1508"/>
    <n v="48882"/>
    <n v="10533"/>
    <n v="7"/>
    <m/>
    <m/>
    <n v="58527"/>
    <n v="62"/>
    <n v="1414"/>
    <n v="915"/>
    <n v="12"/>
    <n v="6571"/>
    <n v="6880"/>
    <m/>
    <n v="142"/>
    <n v="893"/>
    <n v="1224"/>
    <n v="1500"/>
    <n v="2142"/>
    <n v="2541"/>
    <n v="2475"/>
    <n v="2534"/>
    <m/>
    <m/>
    <m/>
    <n v="34"/>
    <n v="2134"/>
    <n v="867"/>
    <n v="236"/>
    <n v="268"/>
    <n v="3420"/>
    <n v="68"/>
    <n v="6423"/>
    <n v="1"/>
    <n v="2758"/>
    <n v="10579"/>
    <n v="107"/>
    <n v="7"/>
    <n v="197"/>
    <m/>
    <n v="429"/>
    <n v="3130"/>
    <n v="479"/>
    <m/>
    <n v="5"/>
    <n v="57"/>
    <n v="211"/>
    <n v="5"/>
    <n v="7485"/>
    <n v="1432"/>
    <n v="9"/>
    <n v="4"/>
    <n v="8"/>
    <m/>
    <m/>
    <n v="2647"/>
    <n v="6585"/>
    <n v="395"/>
    <n v="3422"/>
    <n v="402"/>
    <m/>
    <n v="2023"/>
    <n v="1979"/>
    <n v="235"/>
    <n v="15"/>
    <n v="541"/>
    <n v="33"/>
    <n v="607"/>
    <n v="1784"/>
    <n v="2421"/>
    <n v="700"/>
    <n v="328"/>
    <n v="1047"/>
    <n v="469"/>
    <n v="673"/>
    <n v="228"/>
    <n v="253"/>
    <m/>
    <n v="19"/>
    <n v="68"/>
    <n v="27"/>
    <n v="1"/>
    <n v="13451"/>
    <n v="1110"/>
    <n v="10968"/>
    <n v="1367"/>
    <n v="6"/>
    <m/>
    <n v="12700"/>
    <n v="505"/>
    <n v="235"/>
    <n v="3"/>
    <n v="7"/>
    <n v="1"/>
    <n v="46"/>
  </r>
  <r>
    <n v="106431506"/>
    <x v="278"/>
    <x v="278"/>
    <s v="General Acute Care Hospital"/>
    <x v="41"/>
    <s v="250 Hospital Pkwy"/>
    <s v="San Jose"/>
    <s v="95119"/>
    <x v="1"/>
    <m/>
    <s v="Emergency - Basic"/>
    <x v="0"/>
    <x v="0"/>
    <s v="200-299"/>
    <s v="District 17"/>
    <s v="District 29"/>
    <s v="New Almaden/San Jose Southwest"/>
    <s v="Urban"/>
    <n v="25878"/>
    <n v="23568"/>
    <n v="5"/>
    <n v="3430"/>
    <n v="3572"/>
    <n v="7523"/>
    <n v="7307"/>
    <n v="6472"/>
    <n v="6819"/>
    <n v="5264"/>
    <n v="4353"/>
    <n v="3956"/>
    <n v="755"/>
    <m/>
    <n v="268"/>
    <n v="6641"/>
    <n v="2499"/>
    <n v="470"/>
    <n v="427"/>
    <n v="20186"/>
    <n v="1212"/>
    <n v="17748"/>
    <m/>
    <n v="20706"/>
    <n v="27540"/>
    <n v="1205"/>
    <m/>
    <n v="461"/>
    <n v="1245"/>
    <n v="6"/>
    <n v="129"/>
    <n v="220"/>
    <n v="52"/>
    <n v="58"/>
    <n v="13"/>
    <n v="452"/>
    <n v="12"/>
    <n v="8"/>
    <n v="46529"/>
    <n v="204"/>
    <n v="62"/>
    <m/>
    <m/>
    <m/>
    <n v="6830"/>
    <n v="10694"/>
    <n v="777"/>
    <n v="28218"/>
    <n v="2931"/>
    <n v="1"/>
    <n v="33"/>
    <n v="4538"/>
    <n v="15"/>
    <n v="2830"/>
    <n v="153"/>
    <n v="743"/>
    <n v="707"/>
    <n v="535"/>
    <n v="1529"/>
    <n v="2774"/>
    <n v="1915"/>
    <n v="10071"/>
    <n v="1902"/>
    <n v="3073"/>
    <n v="79"/>
    <n v="2271"/>
    <n v="848"/>
    <n v="3443"/>
    <n v="1462"/>
    <n v="10519"/>
    <n v="11"/>
    <n v="49451"/>
    <n v="1159"/>
    <n v="44123"/>
    <n v="4079"/>
    <n v="1"/>
    <n v="89"/>
    <n v="5"/>
    <n v="48548"/>
    <m/>
    <n v="745"/>
    <n v="144"/>
    <n v="9"/>
    <n v="2931"/>
    <n v="3307"/>
    <m/>
    <n v="28"/>
    <n v="212"/>
    <n v="364"/>
    <n v="516"/>
    <n v="979"/>
    <n v="1176"/>
    <n v="1379"/>
    <n v="1578"/>
    <n v="5"/>
    <n v="1"/>
    <m/>
    <n v="34"/>
    <n v="921"/>
    <n v="231"/>
    <n v="40"/>
    <n v="64"/>
    <n v="1762"/>
    <n v="49"/>
    <n v="3137"/>
    <m/>
    <n v="1820"/>
    <n v="4350"/>
    <n v="68"/>
    <m/>
    <n v="275"/>
    <n v="69"/>
    <n v="264"/>
    <n v="1452"/>
    <n v="190"/>
    <n v="4"/>
    <m/>
    <n v="17"/>
    <n v="14"/>
    <n v="4"/>
    <n v="3432"/>
    <n v="511"/>
    <m/>
    <m/>
    <n v="1"/>
    <n v="5"/>
    <m/>
    <n v="322"/>
    <n v="3531"/>
    <n v="25"/>
    <n v="2257"/>
    <n v="103"/>
    <m/>
    <n v="1231"/>
    <n v="890"/>
    <n v="85"/>
    <n v="3"/>
    <n v="225"/>
    <n v="5"/>
    <n v="295"/>
    <n v="1932"/>
    <n v="444"/>
    <n v="118"/>
    <n v="78"/>
    <n v="101"/>
    <n v="136"/>
    <n v="387"/>
    <n v="63"/>
    <n v="182"/>
    <n v="5"/>
    <m/>
    <n v="55"/>
    <n v="3"/>
    <m/>
    <n v="6238"/>
    <n v="269"/>
    <n v="5504"/>
    <n v="448"/>
    <n v="1"/>
    <n v="16"/>
    <n v="6154"/>
    <n v="67"/>
    <n v="17"/>
    <m/>
    <m/>
    <m/>
    <n v="29"/>
  </r>
  <r>
    <n v="106434138"/>
    <x v="279"/>
    <x v="279"/>
    <s v="General Acute Care Hospital"/>
    <x v="41"/>
    <s v="9400 N Name Uno"/>
    <s v="Gilroy"/>
    <s v="95020"/>
    <x v="0"/>
    <m/>
    <s v="Emergency - Basic"/>
    <x v="0"/>
    <x v="0"/>
    <s v="50-99"/>
    <s v="District 17"/>
    <s v="District 30"/>
    <s v="Gilroy/Morgan Hill/Rucker/San Martin"/>
    <s v="Rural"/>
    <n v="12723"/>
    <n v="10870"/>
    <n v="2"/>
    <n v="2304"/>
    <n v="2589"/>
    <n v="3832"/>
    <n v="3727"/>
    <n v="3135"/>
    <n v="3029"/>
    <n v="2135"/>
    <n v="1416"/>
    <n v="1019"/>
    <n v="409"/>
    <m/>
    <n v="53"/>
    <n v="739"/>
    <n v="542"/>
    <n v="232"/>
    <n v="72"/>
    <n v="370"/>
    <n v="136"/>
    <n v="21451"/>
    <m/>
    <n v="15399"/>
    <n v="8069"/>
    <n v="127"/>
    <m/>
    <n v="46"/>
    <n v="191"/>
    <m/>
    <n v="53"/>
    <n v="4"/>
    <n v="4"/>
    <n v="530"/>
    <n v="95"/>
    <n v="75"/>
    <n v="7"/>
    <n v="11"/>
    <n v="22517"/>
    <n v="50"/>
    <n v="3"/>
    <n v="1"/>
    <n v="7"/>
    <n v="1"/>
    <n v="10290"/>
    <n v="2844"/>
    <n v="1026"/>
    <n v="7778"/>
    <n v="1657"/>
    <m/>
    <n v="11"/>
    <n v="1380"/>
    <n v="3"/>
    <n v="1504"/>
    <n v="36"/>
    <n v="484"/>
    <n v="285"/>
    <n v="205"/>
    <n v="1359"/>
    <n v="1392"/>
    <n v="1338"/>
    <n v="4860"/>
    <n v="869"/>
    <n v="1189"/>
    <n v="25"/>
    <n v="984"/>
    <n v="576"/>
    <n v="2671"/>
    <n v="967"/>
    <n v="3456"/>
    <n v="1"/>
    <n v="23595"/>
    <n v="192"/>
    <n v="18682"/>
    <n v="4683"/>
    <n v="34"/>
    <n v="4"/>
    <n v="1"/>
    <n v="23273"/>
    <m/>
    <n v="96"/>
    <n v="225"/>
    <m/>
    <n v="1313"/>
    <n v="1250"/>
    <m/>
    <n v="39"/>
    <n v="156"/>
    <n v="214"/>
    <n v="305"/>
    <n v="391"/>
    <n v="475"/>
    <n v="443"/>
    <n v="520"/>
    <n v="12"/>
    <n v="8"/>
    <m/>
    <n v="4"/>
    <n v="134"/>
    <n v="51"/>
    <n v="29"/>
    <n v="7"/>
    <n v="32"/>
    <n v="10"/>
    <n v="2296"/>
    <m/>
    <n v="1274"/>
    <n v="1280"/>
    <n v="9"/>
    <m/>
    <n v="82"/>
    <n v="105"/>
    <n v="98"/>
    <n v="265"/>
    <n v="87"/>
    <n v="19"/>
    <n v="1"/>
    <n v="3"/>
    <n v="8"/>
    <m/>
    <n v="1551"/>
    <n v="334"/>
    <m/>
    <m/>
    <n v="7"/>
    <n v="3"/>
    <m/>
    <n v="936"/>
    <n v="943"/>
    <n v="71"/>
    <n v="402"/>
    <n v="211"/>
    <m/>
    <n v="319"/>
    <n v="532"/>
    <n v="17"/>
    <n v="5"/>
    <n v="155"/>
    <n v="4"/>
    <n v="153"/>
    <n v="628"/>
    <n v="168"/>
    <n v="58"/>
    <n v="23"/>
    <n v="27"/>
    <n v="58"/>
    <n v="246"/>
    <n v="69"/>
    <n v="48"/>
    <n v="3"/>
    <n v="1"/>
    <n v="49"/>
    <m/>
    <m/>
    <n v="2563"/>
    <n v="89"/>
    <n v="1988"/>
    <n v="484"/>
    <n v="1"/>
    <n v="1"/>
    <n v="2430"/>
    <n v="111"/>
    <n v="22"/>
    <m/>
    <m/>
    <m/>
    <n v="8"/>
  </r>
  <r>
    <n v="106434153"/>
    <x v="280"/>
    <x v="280"/>
    <s v="General Acute Care Hospital"/>
    <x v="41"/>
    <s v="700 Lawrence Expy"/>
    <s v="Santa Clara"/>
    <s v="95051"/>
    <x v="1"/>
    <m/>
    <s v="Emergency - Basic"/>
    <x v="0"/>
    <x v="0"/>
    <s v="300-499"/>
    <s v="District 10"/>
    <s v="District 25"/>
    <s v="Cupertino/Rancho Rinconada/San Jose West/Saratoga"/>
    <s v="Urban"/>
    <n v="27603"/>
    <n v="24903"/>
    <n v="5"/>
    <n v="3762"/>
    <n v="3410"/>
    <n v="7084"/>
    <n v="7793"/>
    <n v="6538"/>
    <n v="6652"/>
    <n v="6120"/>
    <n v="4919"/>
    <n v="5366"/>
    <n v="867"/>
    <m/>
    <n v="180"/>
    <n v="12081"/>
    <n v="2312"/>
    <n v="595"/>
    <n v="690"/>
    <n v="14725"/>
    <n v="724"/>
    <n v="21204"/>
    <m/>
    <n v="14791"/>
    <n v="37002"/>
    <n v="718"/>
    <m/>
    <n v="199"/>
    <n v="924"/>
    <n v="3"/>
    <n v="120"/>
    <n v="751"/>
    <n v="62"/>
    <n v="29"/>
    <n v="2"/>
    <n v="569"/>
    <n v="11"/>
    <n v="3"/>
    <n v="49317"/>
    <n v="516"/>
    <n v="4"/>
    <m/>
    <m/>
    <n v="1"/>
    <n v="4500"/>
    <n v="12411"/>
    <n v="1095"/>
    <n v="32471"/>
    <n v="2034"/>
    <m/>
    <n v="40"/>
    <n v="5066"/>
    <n v="16"/>
    <n v="2689"/>
    <n v="216"/>
    <n v="598"/>
    <n v="912"/>
    <n v="724"/>
    <n v="1139"/>
    <n v="2913"/>
    <n v="1530"/>
    <n v="11603"/>
    <n v="1708"/>
    <n v="3038"/>
    <n v="138"/>
    <n v="2257"/>
    <n v="901"/>
    <n v="3221"/>
    <n v="1431"/>
    <n v="12357"/>
    <n v="14"/>
    <n v="52511"/>
    <n v="1920"/>
    <n v="47417"/>
    <n v="3026"/>
    <m/>
    <n v="148"/>
    <n v="10"/>
    <n v="51907"/>
    <n v="6"/>
    <n v="375"/>
    <n v="207"/>
    <n v="6"/>
    <n v="3862"/>
    <n v="4075"/>
    <m/>
    <n v="134"/>
    <n v="236"/>
    <n v="433"/>
    <n v="547"/>
    <n v="994"/>
    <n v="1392"/>
    <n v="1643"/>
    <n v="2393"/>
    <n v="65"/>
    <n v="100"/>
    <m/>
    <n v="10"/>
    <n v="1808"/>
    <n v="283"/>
    <n v="62"/>
    <n v="144"/>
    <n v="1535"/>
    <n v="21"/>
    <n v="4074"/>
    <m/>
    <n v="1583"/>
    <n v="6329"/>
    <n v="25"/>
    <m/>
    <n v="112"/>
    <n v="60"/>
    <n v="431"/>
    <n v="2836"/>
    <n v="256"/>
    <n v="4"/>
    <n v="1"/>
    <n v="20"/>
    <n v="22"/>
    <m/>
    <n v="3300"/>
    <n v="891"/>
    <m/>
    <m/>
    <n v="4"/>
    <m/>
    <m/>
    <n v="303"/>
    <n v="4720"/>
    <n v="31"/>
    <n v="2778"/>
    <n v="105"/>
    <m/>
    <n v="1631"/>
    <n v="1220"/>
    <n v="109"/>
    <n v="1"/>
    <n v="345"/>
    <n v="2"/>
    <n v="373"/>
    <n v="2165"/>
    <n v="545"/>
    <n v="119"/>
    <n v="94"/>
    <n v="191"/>
    <n v="149"/>
    <n v="510"/>
    <n v="125"/>
    <n v="217"/>
    <n v="20"/>
    <n v="16"/>
    <n v="97"/>
    <n v="8"/>
    <m/>
    <n v="7937"/>
    <n v="464"/>
    <n v="7087"/>
    <n v="378"/>
    <m/>
    <n v="8"/>
    <n v="7846"/>
    <n v="56"/>
    <n v="33"/>
    <n v="2"/>
    <m/>
    <m/>
    <n v="32"/>
  </r>
  <r>
    <n v="106434218"/>
    <x v="281"/>
    <x v="281"/>
    <s v="Psychiatric Health Facility"/>
    <x v="41"/>
    <s v="3598 Homestead Rd"/>
    <s v="Santa Clara"/>
    <s v="95051"/>
    <x v="1"/>
    <m/>
    <m/>
    <x v="0"/>
    <x v="0"/>
    <s v="1-49"/>
    <s v="District 10"/>
    <s v="District 25"/>
    <s v="Santa Clara South and West"/>
    <s v="Urban"/>
    <m/>
    <m/>
    <m/>
    <m/>
    <m/>
    <m/>
    <m/>
    <m/>
    <m/>
    <m/>
    <m/>
    <m/>
    <m/>
    <m/>
    <m/>
    <m/>
    <m/>
    <m/>
    <m/>
    <m/>
    <m/>
    <m/>
    <m/>
    <m/>
    <m/>
    <m/>
    <m/>
    <m/>
    <m/>
    <m/>
    <m/>
    <m/>
    <m/>
    <m/>
    <m/>
    <m/>
    <m/>
    <m/>
    <m/>
    <m/>
    <m/>
    <m/>
    <m/>
    <m/>
    <m/>
    <m/>
    <m/>
    <m/>
    <m/>
    <m/>
    <m/>
    <m/>
    <m/>
    <m/>
    <m/>
    <m/>
    <m/>
    <m/>
    <m/>
    <m/>
    <m/>
    <m/>
    <m/>
    <m/>
    <m/>
    <m/>
    <m/>
    <m/>
    <m/>
    <m/>
    <m/>
    <m/>
    <m/>
    <m/>
    <m/>
    <m/>
    <m/>
    <m/>
    <m/>
    <m/>
    <m/>
    <m/>
    <m/>
    <n v="2"/>
    <n v="1"/>
    <m/>
    <m/>
    <n v="2"/>
    <m/>
    <m/>
    <n v="1"/>
    <m/>
    <m/>
    <m/>
    <m/>
    <m/>
    <m/>
    <m/>
    <n v="1"/>
    <n v="1"/>
    <m/>
    <m/>
    <m/>
    <m/>
    <n v="1"/>
    <m/>
    <m/>
    <n v="3"/>
    <m/>
    <m/>
    <m/>
    <m/>
    <m/>
    <m/>
    <m/>
    <m/>
    <m/>
    <m/>
    <m/>
    <m/>
    <n v="3"/>
    <m/>
    <m/>
    <m/>
    <m/>
    <m/>
    <m/>
    <m/>
    <m/>
    <m/>
    <n v="3"/>
    <m/>
    <m/>
    <m/>
    <m/>
    <m/>
    <m/>
    <m/>
    <m/>
    <m/>
    <m/>
    <m/>
    <n v="3"/>
    <m/>
    <m/>
    <m/>
    <m/>
    <m/>
    <m/>
    <m/>
    <m/>
    <m/>
    <m/>
    <m/>
    <n v="3"/>
    <m/>
    <n v="3"/>
    <m/>
    <m/>
    <m/>
    <n v="3"/>
    <m/>
    <m/>
    <m/>
    <m/>
    <m/>
    <n v="0"/>
  </r>
  <r>
    <n v="106440755"/>
    <x v="282"/>
    <x v="282"/>
    <s v="General Acute Care Hospital"/>
    <x v="42"/>
    <s v="1555 Soquel Dr"/>
    <s v="Santa Cruz"/>
    <s v="95065"/>
    <x v="1"/>
    <m/>
    <s v="Emergency - Basic"/>
    <x v="0"/>
    <x v="0"/>
    <s v="200-299"/>
    <s v="District 17"/>
    <s v="District 29"/>
    <s v="Aptos/Capitola/Live Oak/Rio del Mar/Santa Cruz"/>
    <s v="Urban"/>
    <n v="16077"/>
    <n v="15628"/>
    <n v="6"/>
    <n v="1547"/>
    <n v="2434"/>
    <n v="5085"/>
    <n v="4785"/>
    <n v="3979"/>
    <n v="4080"/>
    <n v="4223"/>
    <n v="3037"/>
    <n v="2173"/>
    <n v="368"/>
    <m/>
    <n v="22"/>
    <n v="515"/>
    <n v="673"/>
    <n v="37"/>
    <m/>
    <n v="3143"/>
    <n v="374"/>
    <n v="26947"/>
    <m/>
    <n v="7766"/>
    <n v="21645"/>
    <n v="2300"/>
    <m/>
    <n v="379"/>
    <n v="783"/>
    <n v="9"/>
    <n v="42"/>
    <n v="119"/>
    <n v="7"/>
    <n v="14"/>
    <n v="628"/>
    <n v="599"/>
    <n v="15"/>
    <n v="11"/>
    <n v="28840"/>
    <n v="243"/>
    <n v="22"/>
    <m/>
    <m/>
    <m/>
    <n v="11795"/>
    <n v="8008"/>
    <n v="743"/>
    <n v="8958"/>
    <n v="2206"/>
    <n v="1"/>
    <n v="19"/>
    <n v="2718"/>
    <n v="11"/>
    <n v="2167"/>
    <n v="105"/>
    <n v="373"/>
    <n v="472"/>
    <n v="280"/>
    <n v="883"/>
    <n v="1711"/>
    <n v="1003"/>
    <n v="6759"/>
    <n v="1960"/>
    <n v="2045"/>
    <n v="89"/>
    <n v="1260"/>
    <n v="558"/>
    <n v="2150"/>
    <n v="1232"/>
    <n v="5877"/>
    <n v="39"/>
    <n v="31711"/>
    <n v="79"/>
    <n v="28761"/>
    <n v="2871"/>
    <m/>
    <m/>
    <n v="94"/>
    <n v="29042"/>
    <n v="7"/>
    <n v="2131"/>
    <n v="360"/>
    <n v="77"/>
    <n v="3153"/>
    <n v="3636"/>
    <m/>
    <n v="58"/>
    <n v="255"/>
    <n v="407"/>
    <n v="514"/>
    <n v="925"/>
    <n v="1481"/>
    <n v="1499"/>
    <n v="1560"/>
    <n v="49"/>
    <n v="41"/>
    <m/>
    <n v="2"/>
    <n v="117"/>
    <n v="108"/>
    <n v="9"/>
    <m/>
    <n v="434"/>
    <n v="46"/>
    <n v="6073"/>
    <m/>
    <n v="1166"/>
    <n v="5275"/>
    <n v="348"/>
    <m/>
    <n v="120"/>
    <n v="227"/>
    <n v="232"/>
    <n v="1364"/>
    <n v="243"/>
    <n v="2"/>
    <n v="11"/>
    <n v="65"/>
    <n v="344"/>
    <n v="39"/>
    <n v="3177"/>
    <n v="955"/>
    <n v="5"/>
    <m/>
    <m/>
    <n v="5"/>
    <m/>
    <n v="1480"/>
    <n v="4031"/>
    <n v="123"/>
    <n v="1096"/>
    <n v="58"/>
    <n v="1"/>
    <n v="1273"/>
    <n v="858"/>
    <n v="82"/>
    <n v="16"/>
    <n v="279"/>
    <n v="5"/>
    <n v="376"/>
    <n v="1437"/>
    <n v="744"/>
    <n v="313"/>
    <n v="180"/>
    <n v="183"/>
    <n v="223"/>
    <n v="457"/>
    <n v="172"/>
    <n v="125"/>
    <n v="20"/>
    <n v="2"/>
    <n v="41"/>
    <n v="3"/>
    <m/>
    <n v="6789"/>
    <n v="31"/>
    <n v="6176"/>
    <n v="582"/>
    <m/>
    <m/>
    <n v="6176"/>
    <n v="570"/>
    <n v="36"/>
    <n v="6"/>
    <m/>
    <n v="1"/>
    <n v="24"/>
  </r>
  <r>
    <n v="106444013"/>
    <x v="283"/>
    <x v="283"/>
    <s v="General Acute Care Hospital"/>
    <x v="42"/>
    <s v="75 Neilson St"/>
    <s v="Watsonville"/>
    <s v="95076"/>
    <x v="4"/>
    <m/>
    <s v="Emergency - Basic"/>
    <x v="0"/>
    <x v="0"/>
    <s v="100-149"/>
    <s v="District 17"/>
    <s v="District 30"/>
    <s v="Freedom/Watsonville"/>
    <s v="Urban"/>
    <n v="12164"/>
    <n v="10964"/>
    <n v="1"/>
    <n v="2648"/>
    <n v="2674"/>
    <n v="3738"/>
    <n v="3667"/>
    <n v="2947"/>
    <n v="2611"/>
    <n v="2083"/>
    <n v="1278"/>
    <n v="943"/>
    <n v="540"/>
    <m/>
    <n v="6"/>
    <n v="122"/>
    <n v="203"/>
    <n v="4"/>
    <n v="36"/>
    <n v="181"/>
    <n v="239"/>
    <n v="22338"/>
    <m/>
    <n v="15933"/>
    <n v="7156"/>
    <n v="40"/>
    <m/>
    <n v="279"/>
    <n v="566"/>
    <n v="16"/>
    <n v="27"/>
    <n v="25"/>
    <n v="6"/>
    <n v="73"/>
    <n v="116"/>
    <n v="171"/>
    <n v="14"/>
    <m/>
    <n v="21687"/>
    <n v="148"/>
    <n v="1"/>
    <m/>
    <m/>
    <m/>
    <n v="13281"/>
    <n v="3162"/>
    <n v="325"/>
    <n v="5165"/>
    <n v="1196"/>
    <m/>
    <n v="18"/>
    <n v="1313"/>
    <n v="10"/>
    <n v="1674"/>
    <n v="78"/>
    <n v="604"/>
    <n v="367"/>
    <n v="192"/>
    <n v="550"/>
    <n v="1324"/>
    <n v="930"/>
    <n v="4150"/>
    <n v="1214"/>
    <n v="1502"/>
    <n v="42"/>
    <n v="1114"/>
    <n v="707"/>
    <n v="2433"/>
    <n v="1051"/>
    <n v="3854"/>
    <n v="2"/>
    <n v="23129"/>
    <n v="14"/>
    <n v="14360"/>
    <n v="8691"/>
    <n v="64"/>
    <m/>
    <m/>
    <n v="22263"/>
    <m/>
    <n v="596"/>
    <n v="103"/>
    <n v="167"/>
    <n v="1066"/>
    <n v="1143"/>
    <m/>
    <n v="38"/>
    <n v="134"/>
    <n v="202"/>
    <n v="212"/>
    <n v="315"/>
    <n v="402"/>
    <n v="365"/>
    <n v="463"/>
    <n v="40"/>
    <n v="38"/>
    <m/>
    <m/>
    <n v="28"/>
    <n v="11"/>
    <m/>
    <n v="5"/>
    <n v="135"/>
    <n v="20"/>
    <n v="2010"/>
    <m/>
    <n v="1213"/>
    <n v="989"/>
    <n v="7"/>
    <m/>
    <n v="81"/>
    <n v="62"/>
    <n v="81"/>
    <n v="378"/>
    <n v="44"/>
    <n v="1"/>
    <m/>
    <n v="10"/>
    <n v="12"/>
    <n v="1"/>
    <n v="1228"/>
    <n v="311"/>
    <m/>
    <m/>
    <m/>
    <m/>
    <m/>
    <n v="926"/>
    <n v="944"/>
    <n v="7"/>
    <n v="307"/>
    <n v="25"/>
    <m/>
    <n v="235"/>
    <n v="415"/>
    <n v="21"/>
    <m/>
    <n v="131"/>
    <m/>
    <n v="148"/>
    <n v="563"/>
    <n v="136"/>
    <n v="53"/>
    <n v="34"/>
    <n v="14"/>
    <n v="49"/>
    <n v="209"/>
    <n v="60"/>
    <n v="30"/>
    <n v="26"/>
    <n v="3"/>
    <n v="81"/>
    <n v="1"/>
    <m/>
    <n v="2209"/>
    <n v="5"/>
    <n v="1394"/>
    <n v="806"/>
    <n v="4"/>
    <m/>
    <n v="2099"/>
    <n v="108"/>
    <n v="2"/>
    <m/>
    <m/>
    <m/>
    <n v="16"/>
  </r>
  <r>
    <n v="106450936"/>
    <x v="284"/>
    <x v="284"/>
    <s v="General Acute Care Hospital"/>
    <x v="43"/>
    <s v="43563 Ca-299 E"/>
    <s v="Fall River Mills"/>
    <s v="96028"/>
    <x v="2"/>
    <m/>
    <s v="Emergency - Standby"/>
    <x v="1"/>
    <x v="0"/>
    <s v="100-149"/>
    <s v="District 1"/>
    <s v="District 1"/>
    <s v="Burney/Cassel/Fall River Mills/Hat Creek/McArthur"/>
    <s v="Frontier"/>
    <n v="1837"/>
    <n v="1709"/>
    <m/>
    <n v="272"/>
    <n v="307"/>
    <n v="375"/>
    <n v="436"/>
    <n v="421"/>
    <n v="456"/>
    <n v="495"/>
    <n v="436"/>
    <n v="303"/>
    <n v="45"/>
    <m/>
    <n v="233"/>
    <n v="7"/>
    <n v="20"/>
    <m/>
    <n v="7"/>
    <n v="165"/>
    <n v="4"/>
    <n v="3110"/>
    <m/>
    <n v="396"/>
    <n v="3141"/>
    <n v="9"/>
    <m/>
    <n v="191"/>
    <n v="45"/>
    <m/>
    <n v="5"/>
    <m/>
    <n v="1"/>
    <n v="29"/>
    <m/>
    <n v="1"/>
    <m/>
    <m/>
    <n v="3165"/>
    <n v="5"/>
    <n v="96"/>
    <n v="8"/>
    <m/>
    <m/>
    <n v="1388"/>
    <n v="1101"/>
    <n v="117"/>
    <n v="818"/>
    <n v="122"/>
    <m/>
    <n v="3"/>
    <n v="241"/>
    <n v="2"/>
    <n v="276"/>
    <n v="19"/>
    <n v="41"/>
    <n v="95"/>
    <n v="34"/>
    <n v="112"/>
    <n v="185"/>
    <n v="101"/>
    <n v="873"/>
    <n v="88"/>
    <n v="259"/>
    <n v="24"/>
    <n v="118"/>
    <n v="61"/>
    <n v="302"/>
    <n v="177"/>
    <n v="530"/>
    <n v="5"/>
    <n v="3546"/>
    <n v="2"/>
    <n v="3378"/>
    <n v="165"/>
    <m/>
    <n v="1"/>
    <m/>
    <n v="3440"/>
    <m/>
    <n v="28"/>
    <n v="74"/>
    <n v="4"/>
    <n v="83"/>
    <n v="65"/>
    <m/>
    <m/>
    <n v="5"/>
    <n v="4"/>
    <n v="12"/>
    <n v="11"/>
    <n v="37"/>
    <n v="28"/>
    <n v="49"/>
    <n v="2"/>
    <m/>
    <m/>
    <n v="7"/>
    <n v="2"/>
    <m/>
    <m/>
    <m/>
    <n v="3"/>
    <m/>
    <n v="136"/>
    <m/>
    <n v="11"/>
    <n v="137"/>
    <m/>
    <m/>
    <n v="11"/>
    <n v="4"/>
    <n v="12"/>
    <m/>
    <m/>
    <n v="1"/>
    <m/>
    <m/>
    <m/>
    <m/>
    <n v="85"/>
    <n v="34"/>
    <n v="1"/>
    <m/>
    <m/>
    <m/>
    <m/>
    <n v="34"/>
    <n v="95"/>
    <n v="3"/>
    <n v="15"/>
    <n v="1"/>
    <m/>
    <n v="13"/>
    <n v="16"/>
    <n v="5"/>
    <m/>
    <n v="10"/>
    <m/>
    <n v="19"/>
    <n v="9"/>
    <n v="5"/>
    <n v="3"/>
    <n v="2"/>
    <n v="1"/>
    <n v="5"/>
    <n v="34"/>
    <n v="8"/>
    <n v="16"/>
    <n v="1"/>
    <m/>
    <m/>
    <m/>
    <n v="1"/>
    <n v="148"/>
    <m/>
    <n v="147"/>
    <n v="1"/>
    <m/>
    <m/>
    <n v="140"/>
    <n v="4"/>
    <n v="4"/>
    <m/>
    <m/>
    <m/>
    <n v="4"/>
  </r>
  <r>
    <n v="106450940"/>
    <x v="285"/>
    <x v="285"/>
    <s v="General Acute Care Hospital"/>
    <x v="43"/>
    <s v="1100 Butte St"/>
    <s v="Redding"/>
    <s v="96001"/>
    <x v="3"/>
    <m/>
    <s v="Emergency - Basic"/>
    <x v="0"/>
    <x v="0"/>
    <s v="200-299"/>
    <s v="District 1"/>
    <s v="District 1"/>
    <s v="Redding"/>
    <s v="Urban"/>
    <n v="14193"/>
    <n v="13541"/>
    <m/>
    <n v="1114"/>
    <n v="2026"/>
    <n v="4355"/>
    <n v="4997"/>
    <n v="3898"/>
    <n v="3867"/>
    <n v="3486"/>
    <n v="2239"/>
    <n v="1649"/>
    <n v="103"/>
    <m/>
    <n v="983"/>
    <n v="396"/>
    <n v="712"/>
    <n v="157"/>
    <n v="38"/>
    <n v="1308"/>
    <n v="259"/>
    <n v="23881"/>
    <m/>
    <n v="1505"/>
    <n v="25796"/>
    <n v="433"/>
    <m/>
    <n v="254"/>
    <n v="505"/>
    <m/>
    <n v="44"/>
    <n v="13"/>
    <n v="3"/>
    <m/>
    <n v="304"/>
    <n v="532"/>
    <m/>
    <m/>
    <n v="26040"/>
    <n v="39"/>
    <m/>
    <m/>
    <m/>
    <m/>
    <n v="13384"/>
    <n v="8245"/>
    <n v="665"/>
    <n v="3966"/>
    <n v="1474"/>
    <m/>
    <m/>
    <n v="1810"/>
    <n v="5"/>
    <n v="1985"/>
    <n v="73"/>
    <n v="392"/>
    <n v="485"/>
    <n v="223"/>
    <n v="545"/>
    <n v="1594"/>
    <n v="823"/>
    <n v="5703"/>
    <n v="2032"/>
    <n v="2123"/>
    <n v="45"/>
    <n v="1092"/>
    <n v="243"/>
    <n v="2409"/>
    <n v="1792"/>
    <n v="4356"/>
    <n v="4"/>
    <n v="27734"/>
    <n v="37"/>
    <n v="27545"/>
    <n v="126"/>
    <n v="19"/>
    <n v="7"/>
    <n v="7"/>
    <n v="24430"/>
    <n v="3"/>
    <n v="2858"/>
    <n v="426"/>
    <n v="10"/>
    <n v="2761"/>
    <n v="3059"/>
    <m/>
    <n v="36"/>
    <n v="216"/>
    <n v="334"/>
    <n v="416"/>
    <n v="987"/>
    <n v="1327"/>
    <n v="1343"/>
    <n v="1160"/>
    <m/>
    <n v="1"/>
    <m/>
    <n v="182"/>
    <n v="62"/>
    <n v="63"/>
    <n v="11"/>
    <n v="13"/>
    <n v="224"/>
    <n v="35"/>
    <n v="5230"/>
    <m/>
    <n v="210"/>
    <n v="5552"/>
    <n v="58"/>
    <m/>
    <n v="189"/>
    <n v="292"/>
    <n v="224"/>
    <n v="979"/>
    <n v="65"/>
    <m/>
    <n v="22"/>
    <n v="23"/>
    <m/>
    <m/>
    <n v="3373"/>
    <n v="649"/>
    <m/>
    <m/>
    <n v="4"/>
    <m/>
    <m/>
    <n v="1439"/>
    <n v="3696"/>
    <n v="59"/>
    <n v="577"/>
    <n v="49"/>
    <m/>
    <n v="1430"/>
    <n v="1000"/>
    <n v="48"/>
    <n v="7"/>
    <n v="238"/>
    <n v="6"/>
    <n v="365"/>
    <n v="806"/>
    <n v="464"/>
    <n v="189"/>
    <n v="125"/>
    <n v="81"/>
    <n v="226"/>
    <n v="539"/>
    <n v="179"/>
    <n v="113"/>
    <m/>
    <n v="1"/>
    <n v="2"/>
    <m/>
    <n v="1"/>
    <n v="5820"/>
    <n v="5"/>
    <n v="5784"/>
    <n v="28"/>
    <n v="2"/>
    <n v="1"/>
    <n v="5437"/>
    <n v="324"/>
    <n v="56"/>
    <n v="1"/>
    <n v="2"/>
    <m/>
    <n v="36"/>
  </r>
  <r>
    <n v="106450949"/>
    <x v="286"/>
    <x v="286"/>
    <s v="General Acute Care Hospital"/>
    <x v="43"/>
    <s v="2175 Rosaline Ave"/>
    <s v="Redding"/>
    <s v="96001"/>
    <x v="1"/>
    <s v="Level II"/>
    <s v="Emergency - Basic"/>
    <x v="0"/>
    <x v="0"/>
    <s v="200-299"/>
    <s v="District 1"/>
    <s v="District 1"/>
    <s v="Redding"/>
    <s v="Urban"/>
    <n v="18568"/>
    <n v="16671"/>
    <n v="2"/>
    <n v="3078"/>
    <n v="2770"/>
    <n v="5250"/>
    <n v="5521"/>
    <n v="3851"/>
    <n v="4202"/>
    <n v="4073"/>
    <n v="3121"/>
    <n v="2572"/>
    <n v="803"/>
    <m/>
    <n v="547"/>
    <n v="628"/>
    <n v="730"/>
    <n v="891"/>
    <n v="85"/>
    <n v="2293"/>
    <n v="418"/>
    <n v="29649"/>
    <m/>
    <n v="2420"/>
    <n v="32618"/>
    <n v="203"/>
    <m/>
    <n v="259"/>
    <n v="1862"/>
    <n v="14"/>
    <n v="128"/>
    <n v="180"/>
    <n v="30"/>
    <n v="8"/>
    <n v="52"/>
    <n v="205"/>
    <n v="5"/>
    <n v="113"/>
    <n v="32184"/>
    <n v="201"/>
    <m/>
    <m/>
    <m/>
    <m/>
    <n v="15495"/>
    <n v="9171"/>
    <n v="1894"/>
    <n v="7074"/>
    <n v="1593"/>
    <n v="14"/>
    <n v="41"/>
    <n v="2638"/>
    <n v="4"/>
    <n v="2333"/>
    <n v="144"/>
    <n v="493"/>
    <n v="461"/>
    <n v="274"/>
    <n v="978"/>
    <n v="2064"/>
    <n v="1069"/>
    <n v="7366"/>
    <n v="1480"/>
    <n v="2345"/>
    <n v="100"/>
    <n v="1488"/>
    <n v="1075"/>
    <n v="2990"/>
    <n v="1794"/>
    <n v="6073"/>
    <n v="31"/>
    <n v="35241"/>
    <n v="132"/>
    <n v="34726"/>
    <n v="321"/>
    <n v="53"/>
    <n v="9"/>
    <n v="97"/>
    <n v="32866"/>
    <n v="5"/>
    <n v="1754"/>
    <n v="493"/>
    <n v="26"/>
    <n v="4055"/>
    <n v="4582"/>
    <m/>
    <n v="136"/>
    <n v="348"/>
    <n v="630"/>
    <n v="619"/>
    <n v="1214"/>
    <n v="1833"/>
    <n v="1922"/>
    <n v="1754"/>
    <n v="79"/>
    <n v="102"/>
    <m/>
    <n v="135"/>
    <n v="151"/>
    <n v="107"/>
    <n v="125"/>
    <n v="22"/>
    <n v="404"/>
    <n v="117"/>
    <n v="7576"/>
    <m/>
    <n v="365"/>
    <n v="8213"/>
    <n v="59"/>
    <m/>
    <n v="305"/>
    <n v="271"/>
    <n v="541"/>
    <n v="1852"/>
    <n v="203"/>
    <n v="7"/>
    <n v="15"/>
    <n v="39"/>
    <n v="90"/>
    <n v="41"/>
    <n v="4062"/>
    <n v="1208"/>
    <m/>
    <m/>
    <n v="1"/>
    <n v="2"/>
    <m/>
    <n v="1987"/>
    <n v="4909"/>
    <n v="589"/>
    <n v="1022"/>
    <n v="129"/>
    <n v="1"/>
    <n v="1632"/>
    <n v="886"/>
    <n v="76"/>
    <n v="9"/>
    <n v="413"/>
    <n v="9"/>
    <n v="412"/>
    <n v="1578"/>
    <n v="1553"/>
    <n v="189"/>
    <n v="175"/>
    <n v="245"/>
    <n v="297"/>
    <n v="734"/>
    <n v="166"/>
    <n v="133"/>
    <n v="29"/>
    <n v="7"/>
    <n v="92"/>
    <n v="2"/>
    <m/>
    <n v="8637"/>
    <n v="52"/>
    <n v="8494"/>
    <n v="74"/>
    <n v="16"/>
    <n v="1"/>
    <n v="8094"/>
    <n v="419"/>
    <n v="110"/>
    <n v="4"/>
    <m/>
    <n v="10"/>
    <n v="26"/>
  </r>
  <r>
    <n v="106470871"/>
    <x v="287"/>
    <x v="287"/>
    <s v="General Acute Care Hospital"/>
    <x v="44"/>
    <s v="914 Pine St"/>
    <s v="Mount Shasta"/>
    <s v="96067"/>
    <x v="1"/>
    <s v="Level III"/>
    <s v="Emergency - Basic"/>
    <x v="1"/>
    <x v="0"/>
    <s v="1-49"/>
    <s v="District 1"/>
    <s v="District 1"/>
    <s v="Carrick/Edgewood/Mount Shasta/Weed"/>
    <s v="Rural"/>
    <n v="3854"/>
    <n v="3945"/>
    <m/>
    <n v="421"/>
    <n v="580"/>
    <n v="1137"/>
    <n v="1069"/>
    <n v="856"/>
    <n v="1018"/>
    <n v="1119"/>
    <n v="961"/>
    <n v="562"/>
    <n v="76"/>
    <m/>
    <n v="37"/>
    <n v="105"/>
    <n v="256"/>
    <n v="23"/>
    <n v="8"/>
    <n v="792"/>
    <n v="112"/>
    <n v="6466"/>
    <m/>
    <n v="411"/>
    <n v="6884"/>
    <n v="504"/>
    <m/>
    <n v="261"/>
    <n v="97"/>
    <n v="2"/>
    <n v="16"/>
    <n v="15"/>
    <n v="7"/>
    <n v="1"/>
    <n v="41"/>
    <n v="27"/>
    <m/>
    <n v="1"/>
    <n v="7314"/>
    <n v="17"/>
    <m/>
    <m/>
    <m/>
    <m/>
    <n v="3200"/>
    <n v="2473"/>
    <n v="382"/>
    <n v="1436"/>
    <n v="307"/>
    <n v="1"/>
    <n v="7"/>
    <n v="602"/>
    <n v="2"/>
    <n v="595"/>
    <n v="17"/>
    <n v="106"/>
    <n v="124"/>
    <n v="50"/>
    <n v="138"/>
    <n v="432"/>
    <n v="124"/>
    <n v="2092"/>
    <n v="361"/>
    <n v="545"/>
    <n v="21"/>
    <n v="269"/>
    <n v="104"/>
    <n v="544"/>
    <n v="372"/>
    <n v="1291"/>
    <n v="3"/>
    <n v="7799"/>
    <n v="28"/>
    <n v="7696"/>
    <n v="50"/>
    <n v="24"/>
    <n v="1"/>
    <n v="12"/>
    <n v="7306"/>
    <n v="2"/>
    <n v="221"/>
    <n v="246"/>
    <n v="12"/>
    <n v="280"/>
    <n v="294"/>
    <m/>
    <n v="11"/>
    <n v="23"/>
    <n v="36"/>
    <n v="30"/>
    <n v="65"/>
    <n v="114"/>
    <n v="158"/>
    <n v="128"/>
    <n v="3"/>
    <n v="6"/>
    <m/>
    <n v="1"/>
    <n v="4"/>
    <n v="12"/>
    <n v="2"/>
    <n v="1"/>
    <n v="35"/>
    <n v="2"/>
    <n v="517"/>
    <m/>
    <n v="12"/>
    <n v="542"/>
    <n v="20"/>
    <m/>
    <n v="32"/>
    <n v="7"/>
    <n v="23"/>
    <n v="63"/>
    <n v="12"/>
    <m/>
    <m/>
    <n v="2"/>
    <m/>
    <n v="2"/>
    <n v="341"/>
    <n v="92"/>
    <m/>
    <m/>
    <m/>
    <m/>
    <m/>
    <n v="109"/>
    <n v="384"/>
    <n v="14"/>
    <n v="59"/>
    <n v="8"/>
    <m/>
    <n v="65"/>
    <n v="104"/>
    <n v="6"/>
    <n v="1"/>
    <n v="29"/>
    <m/>
    <n v="21"/>
    <n v="104"/>
    <n v="82"/>
    <n v="14"/>
    <n v="7"/>
    <n v="8"/>
    <n v="14"/>
    <n v="85"/>
    <n v="18"/>
    <n v="12"/>
    <m/>
    <m/>
    <n v="4"/>
    <m/>
    <m/>
    <n v="574"/>
    <m/>
    <n v="570"/>
    <n v="3"/>
    <n v="1"/>
    <m/>
    <n v="546"/>
    <n v="18"/>
    <n v="10"/>
    <m/>
    <m/>
    <m/>
    <n v="8"/>
  </r>
  <r>
    <n v="106474007"/>
    <x v="288"/>
    <x v="288"/>
    <s v="General Acute Care Hospital"/>
    <x v="44"/>
    <s v="444 Bruce St"/>
    <s v="Yreka"/>
    <s v="96097"/>
    <x v="1"/>
    <s v="Level IV"/>
    <s v="Emergency - Basic"/>
    <x v="1"/>
    <x v="0"/>
    <s v="1-49"/>
    <s v="District 1"/>
    <s v="District 1"/>
    <s v="Gazelle/Grenada/Hilt/Hornbrook/Yreka"/>
    <s v="Rural"/>
    <n v="5029"/>
    <n v="4745"/>
    <m/>
    <n v="689"/>
    <n v="861"/>
    <n v="1309"/>
    <n v="1570"/>
    <n v="1061"/>
    <n v="1333"/>
    <n v="1193"/>
    <n v="972"/>
    <n v="645"/>
    <n v="141"/>
    <m/>
    <n v="556"/>
    <n v="202"/>
    <n v="200"/>
    <n v="74"/>
    <n v="10"/>
    <n v="316"/>
    <n v="365"/>
    <n v="8051"/>
    <m/>
    <n v="724"/>
    <n v="8726"/>
    <n v="324"/>
    <m/>
    <n v="339"/>
    <n v="372"/>
    <m/>
    <n v="10"/>
    <n v="2"/>
    <n v="12"/>
    <n v="14"/>
    <n v="104"/>
    <n v="42"/>
    <n v="1"/>
    <m/>
    <n v="8877"/>
    <n v="1"/>
    <m/>
    <m/>
    <m/>
    <m/>
    <n v="4593"/>
    <n v="2847"/>
    <n v="349"/>
    <n v="1393"/>
    <n v="592"/>
    <m/>
    <n v="10"/>
    <n v="707"/>
    <n v="1"/>
    <n v="898"/>
    <n v="36"/>
    <n v="136"/>
    <n v="181"/>
    <n v="62"/>
    <n v="216"/>
    <n v="703"/>
    <n v="230"/>
    <n v="2360"/>
    <n v="477"/>
    <n v="497"/>
    <n v="29"/>
    <n v="342"/>
    <n v="188"/>
    <n v="990"/>
    <n v="488"/>
    <n v="1217"/>
    <n v="6"/>
    <n v="9774"/>
    <n v="32"/>
    <n v="9667"/>
    <n v="53"/>
    <n v="22"/>
    <m/>
    <m/>
    <n v="9176"/>
    <n v="2"/>
    <n v="206"/>
    <n v="338"/>
    <n v="52"/>
    <n v="461"/>
    <n v="480"/>
    <m/>
    <n v="14"/>
    <n v="68"/>
    <n v="80"/>
    <n v="77"/>
    <n v="140"/>
    <n v="191"/>
    <n v="175"/>
    <n v="190"/>
    <n v="2"/>
    <n v="4"/>
    <m/>
    <n v="49"/>
    <n v="25"/>
    <n v="10"/>
    <n v="4"/>
    <m/>
    <n v="16"/>
    <n v="22"/>
    <n v="815"/>
    <m/>
    <n v="37"/>
    <n v="892"/>
    <n v="12"/>
    <m/>
    <n v="53"/>
    <n v="38"/>
    <n v="28"/>
    <n v="2"/>
    <n v="24"/>
    <n v="9"/>
    <n v="1"/>
    <n v="1"/>
    <n v="4"/>
    <m/>
    <n v="699"/>
    <n v="82"/>
    <m/>
    <m/>
    <m/>
    <m/>
    <m/>
    <n v="280"/>
    <n v="517"/>
    <n v="60"/>
    <n v="71"/>
    <n v="13"/>
    <m/>
    <n v="147"/>
    <n v="130"/>
    <n v="7"/>
    <m/>
    <n v="75"/>
    <m/>
    <n v="39"/>
    <n v="118"/>
    <n v="96"/>
    <n v="36"/>
    <n v="23"/>
    <n v="8"/>
    <n v="30"/>
    <n v="147"/>
    <n v="37"/>
    <n v="26"/>
    <m/>
    <n v="1"/>
    <n v="21"/>
    <m/>
    <m/>
    <n v="941"/>
    <n v="8"/>
    <n v="928"/>
    <n v="4"/>
    <n v="1"/>
    <m/>
    <n v="900"/>
    <n v="18"/>
    <n v="23"/>
    <m/>
    <m/>
    <m/>
    <n v="7"/>
  </r>
  <r>
    <n v="106480989"/>
    <x v="289"/>
    <x v="289"/>
    <s v="General Acute Care Hospital"/>
    <x v="45"/>
    <s v="975 Sereno Dr"/>
    <s v="Vallejo"/>
    <s v="94589"/>
    <x v="1"/>
    <m/>
    <s v="Emergency - Basic"/>
    <x v="0"/>
    <x v="0"/>
    <s v="200-299"/>
    <s v="District 3"/>
    <s v="District 14"/>
    <s v="Vallejo"/>
    <s v="Urban"/>
    <n v="25582"/>
    <n v="21348"/>
    <n v="8"/>
    <n v="3299"/>
    <n v="3532"/>
    <n v="6894"/>
    <n v="6751"/>
    <n v="5601"/>
    <n v="6133"/>
    <n v="5704"/>
    <n v="4562"/>
    <n v="3805"/>
    <n v="657"/>
    <m/>
    <n v="210"/>
    <n v="5341"/>
    <n v="12537"/>
    <n v="949"/>
    <n v="558"/>
    <n v="9751"/>
    <n v="1278"/>
    <n v="16314"/>
    <m/>
    <n v="9669"/>
    <n v="36081"/>
    <n v="1188"/>
    <m/>
    <n v="226"/>
    <n v="1803"/>
    <n v="112"/>
    <n v="137"/>
    <n v="594"/>
    <n v="77"/>
    <n v="9"/>
    <n v="136"/>
    <n v="400"/>
    <n v="13"/>
    <n v="1"/>
    <n v="43220"/>
    <n v="210"/>
    <m/>
    <m/>
    <m/>
    <m/>
    <n v="10982"/>
    <n v="11211"/>
    <n v="947"/>
    <n v="19901"/>
    <n v="3897"/>
    <m/>
    <n v="31"/>
    <n v="4204"/>
    <n v="10"/>
    <n v="2651"/>
    <n v="219"/>
    <n v="719"/>
    <n v="949"/>
    <n v="561"/>
    <n v="1680"/>
    <n v="2381"/>
    <n v="1348"/>
    <n v="9827"/>
    <n v="1798"/>
    <n v="3006"/>
    <n v="87"/>
    <n v="2168"/>
    <n v="800"/>
    <n v="3820"/>
    <n v="1591"/>
    <n v="9077"/>
    <n v="11"/>
    <n v="46938"/>
    <n v="684"/>
    <n v="43439"/>
    <n v="2660"/>
    <m/>
    <n v="155"/>
    <n v="19"/>
    <n v="46100"/>
    <m/>
    <n v="645"/>
    <n v="165"/>
    <n v="9"/>
    <n v="2158"/>
    <n v="2118"/>
    <n v="1"/>
    <n v="22"/>
    <n v="147"/>
    <n v="215"/>
    <n v="344"/>
    <n v="609"/>
    <n v="891"/>
    <n v="1069"/>
    <n v="975"/>
    <n v="4"/>
    <n v="1"/>
    <m/>
    <n v="15"/>
    <n v="692"/>
    <n v="849"/>
    <n v="61"/>
    <n v="57"/>
    <n v="523"/>
    <n v="13"/>
    <n v="2067"/>
    <m/>
    <n v="547"/>
    <n v="3718"/>
    <n v="12"/>
    <m/>
    <n v="135"/>
    <n v="66"/>
    <n v="245"/>
    <n v="1276"/>
    <n v="148"/>
    <n v="4"/>
    <n v="3"/>
    <n v="7"/>
    <n v="37"/>
    <m/>
    <n v="1991"/>
    <n v="362"/>
    <m/>
    <m/>
    <n v="3"/>
    <m/>
    <m/>
    <n v="392"/>
    <n v="2608"/>
    <n v="7"/>
    <n v="1131"/>
    <n v="139"/>
    <m/>
    <n v="875"/>
    <n v="611"/>
    <n v="58"/>
    <n v="2"/>
    <n v="163"/>
    <m/>
    <n v="214"/>
    <n v="1331"/>
    <n v="330"/>
    <n v="52"/>
    <n v="52"/>
    <n v="93"/>
    <n v="80"/>
    <n v="239"/>
    <n v="59"/>
    <n v="80"/>
    <n v="4"/>
    <n v="4"/>
    <n v="28"/>
    <n v="2"/>
    <m/>
    <n v="4277"/>
    <n v="80"/>
    <n v="3987"/>
    <n v="209"/>
    <m/>
    <n v="1"/>
    <n v="4182"/>
    <n v="77"/>
    <n v="18"/>
    <m/>
    <m/>
    <m/>
    <n v="52"/>
  </r>
  <r>
    <n v="106481094"/>
    <x v="290"/>
    <x v="290"/>
    <s v="General Acute Care Hospital"/>
    <x v="45"/>
    <s v="300 Hospital Dr"/>
    <s v="Vallejo"/>
    <s v="94589"/>
    <x v="1"/>
    <m/>
    <s v="Emergency - Basic"/>
    <x v="0"/>
    <x v="0"/>
    <s v="100-149"/>
    <s v="District 3"/>
    <s v="District 14"/>
    <s v="Vallejo"/>
    <s v="Urban"/>
    <n v="11877"/>
    <n v="10015"/>
    <m/>
    <n v="1447"/>
    <n v="1529"/>
    <n v="3517"/>
    <n v="3698"/>
    <n v="2981"/>
    <n v="3358"/>
    <n v="2809"/>
    <n v="1395"/>
    <n v="864"/>
    <n v="294"/>
    <m/>
    <n v="59"/>
    <n v="1088"/>
    <n v="7158"/>
    <n v="722"/>
    <n v="1331"/>
    <n v="4296"/>
    <n v="98"/>
    <n v="7140"/>
    <m/>
    <n v="5722"/>
    <n v="15894"/>
    <n v="276"/>
    <m/>
    <n v="373"/>
    <n v="242"/>
    <n v="29"/>
    <n v="21"/>
    <n v="88"/>
    <n v="11"/>
    <n v="14"/>
    <n v="65"/>
    <n v="264"/>
    <n v="1"/>
    <n v="55"/>
    <n v="20628"/>
    <n v="101"/>
    <m/>
    <m/>
    <m/>
    <m/>
    <n v="11494"/>
    <n v="4485"/>
    <n v="612"/>
    <n v="3182"/>
    <n v="2119"/>
    <m/>
    <n v="19"/>
    <n v="1377"/>
    <m/>
    <n v="1296"/>
    <n v="124"/>
    <n v="386"/>
    <n v="305"/>
    <n v="259"/>
    <n v="425"/>
    <n v="1247"/>
    <n v="703"/>
    <n v="4110"/>
    <n v="867"/>
    <n v="1633"/>
    <n v="45"/>
    <n v="988"/>
    <n v="660"/>
    <n v="2065"/>
    <n v="1017"/>
    <n v="4366"/>
    <m/>
    <n v="21892"/>
    <n v="610"/>
    <n v="18964"/>
    <n v="2276"/>
    <n v="26"/>
    <n v="16"/>
    <m/>
    <n v="20939"/>
    <n v="4"/>
    <n v="583"/>
    <n v="173"/>
    <n v="193"/>
    <n v="1395"/>
    <n v="1422"/>
    <m/>
    <n v="10"/>
    <n v="118"/>
    <n v="195"/>
    <n v="298"/>
    <n v="535"/>
    <n v="679"/>
    <n v="528"/>
    <n v="453"/>
    <n v="1"/>
    <m/>
    <m/>
    <n v="9"/>
    <n v="187"/>
    <n v="717"/>
    <n v="69"/>
    <n v="352"/>
    <n v="368"/>
    <n v="15"/>
    <n v="1100"/>
    <m/>
    <n v="523"/>
    <n v="2271"/>
    <n v="23"/>
    <m/>
    <n v="133"/>
    <n v="109"/>
    <n v="99"/>
    <n v="703"/>
    <n v="106"/>
    <n v="6"/>
    <m/>
    <n v="8"/>
    <n v="4"/>
    <n v="26"/>
    <n v="1285"/>
    <n v="337"/>
    <m/>
    <m/>
    <m/>
    <n v="1"/>
    <m/>
    <n v="954"/>
    <n v="1464"/>
    <n v="67"/>
    <n v="287"/>
    <n v="45"/>
    <m/>
    <n v="484"/>
    <n v="375"/>
    <n v="45"/>
    <n v="3"/>
    <n v="167"/>
    <n v="2"/>
    <n v="138"/>
    <n v="800"/>
    <n v="234"/>
    <n v="58"/>
    <n v="20"/>
    <n v="53"/>
    <n v="65"/>
    <n v="230"/>
    <n v="63"/>
    <n v="59"/>
    <n v="1"/>
    <n v="4"/>
    <n v="15"/>
    <n v="1"/>
    <m/>
    <n v="2817"/>
    <n v="163"/>
    <n v="2415"/>
    <n v="236"/>
    <n v="2"/>
    <n v="1"/>
    <n v="2648"/>
    <n v="148"/>
    <n v="13"/>
    <n v="8"/>
    <m/>
    <m/>
    <n v="13"/>
  </r>
  <r>
    <n v="106481357"/>
    <x v="291"/>
    <x v="291"/>
    <s v="General Acute Care Hospital"/>
    <x v="45"/>
    <s v="1200 B Gale Wilson Blvd"/>
    <s v="Fairfield"/>
    <s v="94533"/>
    <x v="1"/>
    <s v="Level III"/>
    <s v="Emergency - Basic"/>
    <x v="0"/>
    <x v="0"/>
    <s v="150-199"/>
    <s v="District 3"/>
    <s v="District 11"/>
    <s v="Fairfield"/>
    <s v="Urban"/>
    <n v="25121"/>
    <n v="22255"/>
    <n v="2"/>
    <n v="3282"/>
    <n v="3467"/>
    <n v="7951"/>
    <n v="8535"/>
    <n v="6317"/>
    <n v="6555"/>
    <n v="4888"/>
    <n v="3011"/>
    <n v="2612"/>
    <n v="760"/>
    <m/>
    <n v="120"/>
    <n v="2304"/>
    <n v="11000"/>
    <n v="596"/>
    <n v="517"/>
    <n v="2406"/>
    <n v="218"/>
    <n v="30217"/>
    <m/>
    <n v="12634"/>
    <n v="34386"/>
    <n v="358"/>
    <m/>
    <n v="404"/>
    <n v="1805"/>
    <n v="110"/>
    <n v="114"/>
    <n v="387"/>
    <n v="19"/>
    <n v="187"/>
    <n v="930"/>
    <n v="230"/>
    <n v="7"/>
    <n v="102"/>
    <n v="42642"/>
    <n v="304"/>
    <n v="1"/>
    <n v="135"/>
    <m/>
    <n v="1"/>
    <n v="25016"/>
    <n v="9803"/>
    <n v="2171"/>
    <n v="7581"/>
    <n v="2807"/>
    <m/>
    <n v="69"/>
    <n v="3477"/>
    <n v="10"/>
    <n v="3032"/>
    <n v="304"/>
    <n v="654"/>
    <n v="872"/>
    <n v="459"/>
    <n v="1020"/>
    <n v="3033"/>
    <n v="1943"/>
    <n v="9240"/>
    <n v="2649"/>
    <n v="3082"/>
    <n v="99"/>
    <n v="2317"/>
    <n v="1271"/>
    <n v="4055"/>
    <n v="2145"/>
    <n v="7632"/>
    <n v="15"/>
    <n v="47378"/>
    <n v="920"/>
    <n v="41972"/>
    <n v="4458"/>
    <n v="22"/>
    <n v="6"/>
    <n v="2"/>
    <n v="44725"/>
    <n v="8"/>
    <n v="2063"/>
    <n v="457"/>
    <n v="123"/>
    <n v="3510"/>
    <n v="3638"/>
    <m/>
    <n v="55"/>
    <n v="360"/>
    <n v="607"/>
    <n v="686"/>
    <n v="1088"/>
    <n v="1472"/>
    <n v="1279"/>
    <n v="1576"/>
    <n v="23"/>
    <n v="2"/>
    <m/>
    <n v="17"/>
    <n v="589"/>
    <n v="1373"/>
    <n v="46"/>
    <n v="122"/>
    <n v="257"/>
    <n v="28"/>
    <n v="4716"/>
    <m/>
    <n v="1161"/>
    <n v="5921"/>
    <n v="66"/>
    <m/>
    <n v="222"/>
    <n v="214"/>
    <n v="333"/>
    <n v="2162"/>
    <n v="137"/>
    <n v="30"/>
    <n v="84"/>
    <n v="9"/>
    <n v="33"/>
    <n v="5"/>
    <n v="3046"/>
    <n v="869"/>
    <n v="1"/>
    <n v="1"/>
    <n v="2"/>
    <m/>
    <m/>
    <n v="2272"/>
    <n v="3863"/>
    <n v="187"/>
    <n v="738"/>
    <n v="88"/>
    <m/>
    <n v="1377"/>
    <n v="930"/>
    <n v="98"/>
    <n v="8"/>
    <n v="329"/>
    <n v="5"/>
    <n v="419"/>
    <n v="1427"/>
    <n v="889"/>
    <n v="79"/>
    <n v="156"/>
    <n v="114"/>
    <n v="233"/>
    <n v="689"/>
    <n v="217"/>
    <n v="79"/>
    <n v="19"/>
    <n v="7"/>
    <n v="68"/>
    <m/>
    <n v="5"/>
    <n v="7148"/>
    <n v="312"/>
    <n v="6370"/>
    <n v="460"/>
    <n v="6"/>
    <m/>
    <n v="6873"/>
    <n v="209"/>
    <n v="53"/>
    <n v="13"/>
    <m/>
    <m/>
    <n v="29"/>
  </r>
  <r>
    <n v="106484044"/>
    <x v="292"/>
    <x v="292"/>
    <s v="General Acute Care Hospital"/>
    <x v="45"/>
    <s v="1 Quality Drive"/>
    <s v="Vacaville"/>
    <s v="95688"/>
    <x v="1"/>
    <s v="Level II"/>
    <s v="Emergency - Basic"/>
    <x v="0"/>
    <x v="0"/>
    <s v="100-149"/>
    <s v="District 3"/>
    <s v="District 11"/>
    <s v="Vacaville"/>
    <s v="Urban"/>
    <n v="21742"/>
    <n v="17695"/>
    <n v="4"/>
    <n v="2897"/>
    <n v="3370"/>
    <n v="5672"/>
    <n v="5354"/>
    <n v="4813"/>
    <n v="5095"/>
    <n v="4685"/>
    <n v="3814"/>
    <n v="3208"/>
    <n v="533"/>
    <m/>
    <n v="216"/>
    <n v="3080"/>
    <n v="5630"/>
    <n v="1308"/>
    <n v="428"/>
    <n v="8335"/>
    <n v="361"/>
    <n v="20083"/>
    <m/>
    <n v="9094"/>
    <n v="30088"/>
    <n v="259"/>
    <m/>
    <n v="277"/>
    <n v="1409"/>
    <n v="58"/>
    <n v="51"/>
    <n v="298"/>
    <n v="60"/>
    <n v="15"/>
    <n v="75"/>
    <n v="408"/>
    <n v="9"/>
    <n v="4"/>
    <n v="36559"/>
    <n v="216"/>
    <n v="2"/>
    <m/>
    <m/>
    <m/>
    <n v="5633"/>
    <n v="9442"/>
    <n v="1020"/>
    <n v="21461"/>
    <n v="1885"/>
    <m/>
    <n v="35"/>
    <n v="3424"/>
    <n v="5"/>
    <n v="2027"/>
    <n v="134"/>
    <n v="567"/>
    <n v="675"/>
    <n v="435"/>
    <n v="1015"/>
    <n v="2244"/>
    <n v="1120"/>
    <n v="9233"/>
    <n v="1475"/>
    <n v="2430"/>
    <n v="71"/>
    <n v="1786"/>
    <n v="634"/>
    <n v="3065"/>
    <n v="1241"/>
    <n v="7822"/>
    <n v="3"/>
    <n v="39441"/>
    <n v="320"/>
    <n v="37618"/>
    <n v="1421"/>
    <n v="4"/>
    <n v="78"/>
    <n v="15"/>
    <n v="39140"/>
    <n v="1"/>
    <n v="159"/>
    <n v="123"/>
    <n v="3"/>
    <n v="1754"/>
    <n v="1881"/>
    <m/>
    <n v="38"/>
    <n v="159"/>
    <n v="216"/>
    <n v="316"/>
    <n v="526"/>
    <n v="778"/>
    <n v="774"/>
    <n v="828"/>
    <m/>
    <m/>
    <m/>
    <n v="26"/>
    <n v="264"/>
    <n v="472"/>
    <n v="51"/>
    <n v="44"/>
    <n v="536"/>
    <n v="23"/>
    <n v="2219"/>
    <m/>
    <n v="566"/>
    <n v="3051"/>
    <n v="18"/>
    <m/>
    <n v="190"/>
    <n v="53"/>
    <n v="217"/>
    <n v="646"/>
    <n v="102"/>
    <n v="7"/>
    <n v="9"/>
    <n v="12"/>
    <n v="33"/>
    <n v="1"/>
    <n v="1976"/>
    <n v="381"/>
    <m/>
    <m/>
    <n v="8"/>
    <m/>
    <m/>
    <n v="232"/>
    <n v="2110"/>
    <n v="37"/>
    <n v="1167"/>
    <n v="89"/>
    <m/>
    <n v="585"/>
    <n v="543"/>
    <n v="26"/>
    <n v="2"/>
    <n v="124"/>
    <n v="1"/>
    <n v="214"/>
    <n v="996"/>
    <n v="522"/>
    <n v="46"/>
    <n v="56"/>
    <n v="67"/>
    <n v="47"/>
    <n v="227"/>
    <n v="85"/>
    <n v="63"/>
    <m/>
    <m/>
    <n v="31"/>
    <m/>
    <m/>
    <n v="3635"/>
    <n v="32"/>
    <n v="3455"/>
    <n v="146"/>
    <m/>
    <n v="2"/>
    <n v="3598"/>
    <n v="20"/>
    <n v="16"/>
    <n v="1"/>
    <m/>
    <m/>
    <n v="27"/>
  </r>
  <r>
    <n v="106490964"/>
    <x v="293"/>
    <x v="293"/>
    <s v="General Acute Care Hospital"/>
    <x v="46"/>
    <s v="1375 University St"/>
    <s v="Healdsburg"/>
    <s v="95448"/>
    <x v="3"/>
    <m/>
    <s v="Emergency - Basic"/>
    <x v="1"/>
    <x v="0"/>
    <s v="1-49"/>
    <s v="District 2"/>
    <s v="District 2"/>
    <s v="Geyserville/Healdsburg"/>
    <s v="Rural"/>
    <n v="2745"/>
    <n v="2690"/>
    <n v="3"/>
    <n v="372"/>
    <n v="505"/>
    <n v="721"/>
    <n v="839"/>
    <n v="623"/>
    <n v="779"/>
    <n v="652"/>
    <n v="531"/>
    <n v="350"/>
    <n v="66"/>
    <m/>
    <n v="35"/>
    <n v="23"/>
    <n v="37"/>
    <n v="5"/>
    <n v="13"/>
    <n v="1217"/>
    <n v="1"/>
    <n v="4107"/>
    <m/>
    <n v="1892"/>
    <n v="3413"/>
    <n v="133"/>
    <m/>
    <n v="182"/>
    <n v="48"/>
    <m/>
    <n v="6"/>
    <n v="2"/>
    <m/>
    <n v="25"/>
    <n v="2"/>
    <n v="44"/>
    <m/>
    <m/>
    <n v="5123"/>
    <n v="6"/>
    <m/>
    <m/>
    <m/>
    <m/>
    <n v="2126"/>
    <n v="1549"/>
    <n v="210"/>
    <n v="1169"/>
    <n v="384"/>
    <m/>
    <n v="2"/>
    <n v="295"/>
    <m/>
    <n v="395"/>
    <n v="33"/>
    <n v="155"/>
    <n v="146"/>
    <n v="48"/>
    <n v="40"/>
    <n v="327"/>
    <n v="187"/>
    <n v="1488"/>
    <n v="253"/>
    <n v="423"/>
    <n v="11"/>
    <n v="245"/>
    <n v="65"/>
    <n v="434"/>
    <n v="286"/>
    <n v="600"/>
    <n v="5"/>
    <n v="5438"/>
    <m/>
    <n v="4326"/>
    <n v="1106"/>
    <n v="6"/>
    <m/>
    <m/>
    <n v="5283"/>
    <m/>
    <n v="78"/>
    <n v="64"/>
    <n v="13"/>
    <n v="214"/>
    <n v="256"/>
    <m/>
    <n v="2"/>
    <n v="22"/>
    <n v="48"/>
    <n v="27"/>
    <n v="66"/>
    <n v="83"/>
    <n v="113"/>
    <n v="109"/>
    <m/>
    <m/>
    <m/>
    <n v="4"/>
    <n v="1"/>
    <n v="3"/>
    <m/>
    <m/>
    <n v="82"/>
    <m/>
    <n v="380"/>
    <m/>
    <n v="106"/>
    <n v="353"/>
    <n v="11"/>
    <m/>
    <n v="32"/>
    <n v="22"/>
    <n v="17"/>
    <n v="33"/>
    <n v="14"/>
    <n v="3"/>
    <m/>
    <m/>
    <n v="2"/>
    <m/>
    <n v="280"/>
    <n v="67"/>
    <m/>
    <m/>
    <m/>
    <m/>
    <m/>
    <n v="127"/>
    <n v="264"/>
    <n v="10"/>
    <n v="62"/>
    <n v="7"/>
    <m/>
    <n v="57"/>
    <n v="72"/>
    <n v="1"/>
    <m/>
    <n v="39"/>
    <m/>
    <n v="17"/>
    <n v="90"/>
    <n v="51"/>
    <n v="20"/>
    <n v="15"/>
    <n v="2"/>
    <n v="20"/>
    <n v="64"/>
    <n v="14"/>
    <n v="8"/>
    <m/>
    <m/>
    <m/>
    <m/>
    <m/>
    <n v="470"/>
    <m/>
    <n v="397"/>
    <n v="72"/>
    <n v="1"/>
    <m/>
    <n v="442"/>
    <n v="19"/>
    <n v="9"/>
    <m/>
    <m/>
    <m/>
    <n v="8"/>
  </r>
  <r>
    <n v="106491001"/>
    <x v="294"/>
    <x v="294"/>
    <s v="General Acute Care Hospital"/>
    <x v="46"/>
    <s v="400 N Mcdowell Blvd"/>
    <s v="Petaluma"/>
    <s v="94954"/>
    <x v="3"/>
    <m/>
    <s v="Emergency - Basic"/>
    <x v="0"/>
    <x v="0"/>
    <s v="50-99"/>
    <s v="District 3"/>
    <s v="District 10"/>
    <s v="Petaluma"/>
    <s v="Urban"/>
    <n v="6823"/>
    <n v="6451"/>
    <m/>
    <n v="878"/>
    <n v="1075"/>
    <n v="1766"/>
    <n v="1807"/>
    <n v="1625"/>
    <n v="1693"/>
    <n v="1638"/>
    <n v="1385"/>
    <n v="1244"/>
    <n v="163"/>
    <m/>
    <n v="17"/>
    <n v="261"/>
    <n v="348"/>
    <n v="15"/>
    <n v="22"/>
    <n v="540"/>
    <n v="43"/>
    <n v="12028"/>
    <m/>
    <n v="3136"/>
    <n v="10004"/>
    <n v="134"/>
    <m/>
    <n v="872"/>
    <n v="130"/>
    <n v="1"/>
    <n v="27"/>
    <n v="44"/>
    <n v="7"/>
    <n v="43"/>
    <n v="27"/>
    <n v="132"/>
    <m/>
    <n v="16"/>
    <n v="11886"/>
    <n v="89"/>
    <m/>
    <m/>
    <m/>
    <m/>
    <n v="4799"/>
    <n v="3728"/>
    <n v="764"/>
    <n v="2936"/>
    <n v="1047"/>
    <m/>
    <n v="21"/>
    <n v="975"/>
    <n v="3"/>
    <n v="1057"/>
    <n v="85"/>
    <n v="226"/>
    <n v="320"/>
    <n v="99"/>
    <n v="154"/>
    <n v="798"/>
    <n v="399"/>
    <n v="3486"/>
    <n v="957"/>
    <n v="725"/>
    <n v="59"/>
    <n v="609"/>
    <n v="184"/>
    <n v="929"/>
    <n v="539"/>
    <n v="1645"/>
    <n v="4"/>
    <n v="13274"/>
    <n v="113"/>
    <n v="11623"/>
    <n v="1525"/>
    <n v="3"/>
    <n v="10"/>
    <m/>
    <n v="12350"/>
    <n v="4"/>
    <n v="730"/>
    <n v="181"/>
    <n v="9"/>
    <n v="731"/>
    <n v="727"/>
    <m/>
    <n v="10"/>
    <n v="63"/>
    <n v="113"/>
    <n v="133"/>
    <n v="207"/>
    <n v="293"/>
    <n v="310"/>
    <n v="328"/>
    <n v="1"/>
    <m/>
    <m/>
    <m/>
    <n v="32"/>
    <n v="33"/>
    <n v="2"/>
    <n v="2"/>
    <n v="32"/>
    <n v="4"/>
    <n v="1353"/>
    <m/>
    <n v="187"/>
    <n v="1259"/>
    <n v="12"/>
    <m/>
    <n v="103"/>
    <n v="70"/>
    <n v="79"/>
    <n v="241"/>
    <n v="27"/>
    <n v="4"/>
    <m/>
    <m/>
    <n v="11"/>
    <n v="8"/>
    <n v="658"/>
    <n v="257"/>
    <m/>
    <m/>
    <m/>
    <m/>
    <m/>
    <n v="386"/>
    <n v="863"/>
    <n v="31"/>
    <n v="161"/>
    <n v="17"/>
    <m/>
    <n v="201"/>
    <n v="194"/>
    <n v="11"/>
    <n v="2"/>
    <n v="89"/>
    <m/>
    <n v="103"/>
    <n v="284"/>
    <n v="165"/>
    <n v="75"/>
    <n v="48"/>
    <n v="21"/>
    <n v="42"/>
    <n v="144"/>
    <n v="48"/>
    <n v="19"/>
    <n v="1"/>
    <n v="2"/>
    <n v="8"/>
    <n v="1"/>
    <m/>
    <n v="1458"/>
    <n v="12"/>
    <n v="1313"/>
    <n v="129"/>
    <n v="2"/>
    <n v="2"/>
    <n v="1338"/>
    <n v="112"/>
    <n v="8"/>
    <m/>
    <m/>
    <m/>
    <n v="15"/>
  </r>
  <r>
    <n v="106491064"/>
    <x v="295"/>
    <x v="295"/>
    <s v="General Acute Care Hospital"/>
    <x v="46"/>
    <s v="1165 Montgomery Dr"/>
    <s v="Santa Rosa"/>
    <s v="95405"/>
    <x v="3"/>
    <s v="Level II"/>
    <s v="Emergency - Basic"/>
    <x v="0"/>
    <x v="0"/>
    <s v="200-299"/>
    <s v="District 2"/>
    <s v="District 10"/>
    <s v="Santa Rosa"/>
    <s v="Urban"/>
    <n v="13826"/>
    <n v="15117"/>
    <n v="5"/>
    <n v="1552"/>
    <n v="1927"/>
    <n v="4034"/>
    <n v="4555"/>
    <n v="3831"/>
    <n v="4117"/>
    <n v="3575"/>
    <n v="2628"/>
    <n v="2366"/>
    <n v="363"/>
    <m/>
    <n v="95"/>
    <n v="487"/>
    <n v="1225"/>
    <n v="30"/>
    <n v="88"/>
    <n v="81"/>
    <n v="64"/>
    <n v="26878"/>
    <m/>
    <n v="7017"/>
    <n v="21773"/>
    <n v="158"/>
    <m/>
    <n v="569"/>
    <n v="379"/>
    <n v="7"/>
    <n v="101"/>
    <n v="55"/>
    <n v="15"/>
    <n v="102"/>
    <n v="196"/>
    <n v="473"/>
    <n v="3"/>
    <n v="35"/>
    <n v="26846"/>
    <n v="167"/>
    <m/>
    <m/>
    <m/>
    <m/>
    <n v="12544"/>
    <n v="8291"/>
    <n v="1175"/>
    <n v="3961"/>
    <n v="2977"/>
    <m/>
    <n v="21"/>
    <n v="1874"/>
    <n v="8"/>
    <n v="1900"/>
    <n v="99"/>
    <n v="392"/>
    <n v="485"/>
    <n v="222"/>
    <n v="660"/>
    <n v="1590"/>
    <n v="968"/>
    <n v="7362"/>
    <n v="2942"/>
    <n v="1492"/>
    <n v="107"/>
    <n v="1254"/>
    <n v="403"/>
    <n v="2148"/>
    <n v="1243"/>
    <n v="3769"/>
    <n v="9"/>
    <n v="28948"/>
    <n v="168"/>
    <n v="25773"/>
    <n v="2992"/>
    <n v="3"/>
    <n v="12"/>
    <m/>
    <n v="25402"/>
    <n v="5"/>
    <n v="3167"/>
    <n v="334"/>
    <n v="40"/>
    <n v="3108"/>
    <n v="4047"/>
    <m/>
    <n v="87"/>
    <n v="292"/>
    <n v="500"/>
    <n v="618"/>
    <n v="1085"/>
    <n v="1406"/>
    <n v="1505"/>
    <n v="1570"/>
    <n v="34"/>
    <n v="58"/>
    <m/>
    <n v="29"/>
    <n v="164"/>
    <n v="187"/>
    <n v="7"/>
    <n v="24"/>
    <n v="24"/>
    <n v="7"/>
    <n v="6713"/>
    <m/>
    <n v="1038"/>
    <n v="6094"/>
    <n v="23"/>
    <m/>
    <n v="293"/>
    <n v="342"/>
    <n v="419"/>
    <n v="1107"/>
    <n v="156"/>
    <n v="16"/>
    <n v="14"/>
    <n v="29"/>
    <n v="130"/>
    <n v="71"/>
    <n v="3412"/>
    <n v="1154"/>
    <n v="12"/>
    <m/>
    <m/>
    <m/>
    <m/>
    <n v="2109"/>
    <n v="4011"/>
    <n v="184"/>
    <n v="772"/>
    <n v="79"/>
    <m/>
    <n v="1230"/>
    <n v="850"/>
    <n v="68"/>
    <m/>
    <n v="341"/>
    <n v="4"/>
    <n v="438"/>
    <n v="957"/>
    <n v="1614"/>
    <n v="219"/>
    <n v="190"/>
    <n v="225"/>
    <n v="158"/>
    <n v="511"/>
    <n v="213"/>
    <n v="78"/>
    <n v="2"/>
    <n v="29"/>
    <n v="24"/>
    <n v="4"/>
    <m/>
    <n v="7155"/>
    <n v="59"/>
    <n v="6548"/>
    <n v="536"/>
    <n v="7"/>
    <n v="5"/>
    <n v="6454"/>
    <n v="646"/>
    <n v="50"/>
    <n v="4"/>
    <n v="1"/>
    <m/>
    <n v="33"/>
  </r>
  <r>
    <n v="106491076"/>
    <x v="296"/>
    <x v="296"/>
    <s v="General Acute Care Hospital"/>
    <x v="46"/>
    <s v="347 Andrieux St"/>
    <s v="Sonoma"/>
    <s v="95476"/>
    <x v="2"/>
    <m/>
    <s v="Emergency - Basic"/>
    <x v="0"/>
    <x v="0"/>
    <s v="50-99"/>
    <s v="District 3"/>
    <s v="District 10"/>
    <s v="Boyes Hot Springs/Glen Ellen/Kenwood/Sonoma/Vineburg"/>
    <s v="Urban"/>
    <n v="3727"/>
    <n v="3183"/>
    <n v="3"/>
    <n v="432"/>
    <n v="516"/>
    <n v="751"/>
    <n v="802"/>
    <n v="649"/>
    <n v="834"/>
    <n v="871"/>
    <n v="1053"/>
    <n v="953"/>
    <n v="52"/>
    <m/>
    <n v="30"/>
    <n v="53"/>
    <n v="47"/>
    <n v="13"/>
    <n v="35"/>
    <n v="958"/>
    <n v="1"/>
    <n v="5776"/>
    <m/>
    <n v="1762"/>
    <n v="4563"/>
    <n v="588"/>
    <m/>
    <n v="503"/>
    <n v="87"/>
    <m/>
    <n v="10"/>
    <n v="1"/>
    <n v="7"/>
    <m/>
    <n v="38"/>
    <n v="61"/>
    <n v="1"/>
    <m/>
    <n v="6111"/>
    <n v="86"/>
    <m/>
    <n v="8"/>
    <m/>
    <m/>
    <n v="2359"/>
    <n v="2421"/>
    <n v="214"/>
    <n v="1606"/>
    <n v="313"/>
    <m/>
    <n v="5"/>
    <n v="583"/>
    <m/>
    <n v="479"/>
    <n v="28"/>
    <n v="91"/>
    <n v="116"/>
    <n v="65"/>
    <n v="64"/>
    <n v="427"/>
    <n v="152"/>
    <n v="1850"/>
    <n v="294"/>
    <n v="471"/>
    <n v="23"/>
    <n v="275"/>
    <n v="82"/>
    <n v="458"/>
    <n v="249"/>
    <n v="1200"/>
    <n v="1"/>
    <n v="6913"/>
    <n v="20"/>
    <n v="5788"/>
    <n v="1098"/>
    <n v="6"/>
    <n v="1"/>
    <m/>
    <n v="6758"/>
    <n v="2"/>
    <n v="53"/>
    <n v="96"/>
    <n v="4"/>
    <n v="344"/>
    <n v="274"/>
    <m/>
    <n v="3"/>
    <n v="13"/>
    <n v="26"/>
    <n v="19"/>
    <n v="72"/>
    <n v="113"/>
    <n v="125"/>
    <n v="247"/>
    <m/>
    <m/>
    <m/>
    <n v="6"/>
    <n v="1"/>
    <n v="2"/>
    <n v="1"/>
    <m/>
    <n v="39"/>
    <n v="3"/>
    <n v="566"/>
    <m/>
    <n v="73"/>
    <n v="517"/>
    <n v="28"/>
    <m/>
    <n v="48"/>
    <n v="7"/>
    <n v="28"/>
    <n v="128"/>
    <n v="19"/>
    <m/>
    <m/>
    <n v="1"/>
    <n v="4"/>
    <n v="2"/>
    <n v="238"/>
    <n v="143"/>
    <m/>
    <m/>
    <m/>
    <m/>
    <m/>
    <n v="109"/>
    <n v="333"/>
    <n v="12"/>
    <n v="158"/>
    <n v="6"/>
    <m/>
    <n v="79"/>
    <n v="74"/>
    <n v="3"/>
    <n v="1"/>
    <n v="20"/>
    <n v="1"/>
    <n v="51"/>
    <n v="178"/>
    <n v="73"/>
    <n v="28"/>
    <n v="6"/>
    <n v="1"/>
    <n v="13"/>
    <n v="59"/>
    <n v="12"/>
    <n v="5"/>
    <m/>
    <n v="14"/>
    <m/>
    <m/>
    <m/>
    <n v="618"/>
    <n v="1"/>
    <n v="560"/>
    <n v="57"/>
    <m/>
    <m/>
    <n v="603"/>
    <n v="10"/>
    <n v="5"/>
    <m/>
    <m/>
    <m/>
    <n v="9"/>
  </r>
  <r>
    <n v="106494019"/>
    <x v="297"/>
    <x v="297"/>
    <s v="General Acute Care Hospital"/>
    <x v="46"/>
    <s v="401 Bicentennial Way"/>
    <s v="Santa Rosa"/>
    <s v="95403"/>
    <x v="1"/>
    <m/>
    <s v="Emergency - Basic"/>
    <x v="0"/>
    <x v="1"/>
    <s v="150-199"/>
    <s v="District 2"/>
    <s v="District 2"/>
    <s v="Santa Rosa"/>
    <s v="Urban"/>
    <n v="23494"/>
    <n v="21356"/>
    <n v="4"/>
    <n v="2691"/>
    <n v="3750"/>
    <n v="6115"/>
    <n v="6065"/>
    <n v="5106"/>
    <n v="5741"/>
    <n v="5733"/>
    <n v="5075"/>
    <n v="4018"/>
    <n v="560"/>
    <m/>
    <n v="345"/>
    <n v="1328"/>
    <n v="1399"/>
    <n v="662"/>
    <n v="227"/>
    <n v="9835"/>
    <n v="1102"/>
    <n v="29956"/>
    <m/>
    <n v="10583"/>
    <n v="32999"/>
    <n v="1272"/>
    <m/>
    <n v="325"/>
    <n v="610"/>
    <n v="6"/>
    <n v="32"/>
    <n v="209"/>
    <n v="61"/>
    <n v="39"/>
    <n v="65"/>
    <n v="853"/>
    <n v="11"/>
    <n v="2"/>
    <n v="42387"/>
    <n v="251"/>
    <m/>
    <m/>
    <n v="1"/>
    <n v="2"/>
    <n v="6625"/>
    <n v="12374"/>
    <n v="1341"/>
    <n v="22287"/>
    <n v="2226"/>
    <n v="1"/>
    <n v="38"/>
    <n v="3703"/>
    <n v="7"/>
    <n v="2262"/>
    <n v="127"/>
    <n v="639"/>
    <n v="598"/>
    <n v="483"/>
    <n v="1452"/>
    <n v="2370"/>
    <n v="1057"/>
    <n v="10907"/>
    <n v="2192"/>
    <n v="3029"/>
    <n v="89"/>
    <n v="1989"/>
    <n v="626"/>
    <n v="2721"/>
    <n v="1470"/>
    <n v="9088"/>
    <n v="7"/>
    <n v="44854"/>
    <n v="394"/>
    <n v="40844"/>
    <n v="3531"/>
    <m/>
    <n v="85"/>
    <n v="14"/>
    <n v="44072"/>
    <n v="2"/>
    <n v="630"/>
    <n v="132"/>
    <n v="4"/>
    <n v="3075"/>
    <n v="2939"/>
    <n v="1"/>
    <n v="67"/>
    <n v="212"/>
    <n v="337"/>
    <n v="406"/>
    <n v="760"/>
    <n v="1241"/>
    <n v="1460"/>
    <n v="1490"/>
    <n v="11"/>
    <n v="31"/>
    <m/>
    <n v="52"/>
    <n v="188"/>
    <n v="114"/>
    <n v="55"/>
    <n v="28"/>
    <n v="808"/>
    <n v="48"/>
    <n v="4722"/>
    <m/>
    <n v="846"/>
    <n v="5120"/>
    <n v="49"/>
    <m/>
    <n v="250"/>
    <n v="80"/>
    <n v="193"/>
    <n v="893"/>
    <n v="260"/>
    <n v="10"/>
    <m/>
    <n v="17"/>
    <n v="9"/>
    <n v="4"/>
    <n v="3872"/>
    <n v="425"/>
    <n v="1"/>
    <n v="1"/>
    <m/>
    <m/>
    <m/>
    <n v="264"/>
    <n v="3771"/>
    <n v="17"/>
    <n v="1883"/>
    <n v="80"/>
    <m/>
    <n v="956"/>
    <n v="1060"/>
    <n v="67"/>
    <n v="6"/>
    <n v="249"/>
    <n v="4"/>
    <n v="281"/>
    <n v="1487"/>
    <n v="495"/>
    <n v="161"/>
    <n v="92"/>
    <n v="153"/>
    <n v="154"/>
    <n v="439"/>
    <n v="154"/>
    <n v="190"/>
    <n v="4"/>
    <n v="3"/>
    <n v="60"/>
    <m/>
    <m/>
    <n v="6015"/>
    <n v="74"/>
    <n v="5581"/>
    <n v="357"/>
    <m/>
    <n v="3"/>
    <n v="5917"/>
    <n v="83"/>
    <n v="15"/>
    <m/>
    <m/>
    <m/>
    <n v="30"/>
  </r>
  <r>
    <n v="106494106"/>
    <x v="298"/>
    <x v="298"/>
    <s v="General Acute Care Hospital"/>
    <x v="46"/>
    <s v="30 Mark West Springs Rd"/>
    <s v="Santa Rosa"/>
    <s v="95403"/>
    <x v="1"/>
    <m/>
    <s v="Emergency - Basic"/>
    <x v="0"/>
    <x v="0"/>
    <s v="50-99"/>
    <s v="District 2"/>
    <s v="District 2"/>
    <s v="Santa Rosa"/>
    <s v="Urban"/>
    <n v="14027"/>
    <n v="12537"/>
    <m/>
    <n v="1707"/>
    <n v="2048"/>
    <n v="4028"/>
    <n v="4225"/>
    <n v="3339"/>
    <n v="3683"/>
    <n v="3262"/>
    <n v="2418"/>
    <n v="1381"/>
    <n v="473"/>
    <m/>
    <n v="382"/>
    <n v="508"/>
    <n v="770"/>
    <n v="461"/>
    <n v="108"/>
    <n v="6595"/>
    <n v="520"/>
    <n v="17220"/>
    <m/>
    <n v="8073"/>
    <n v="17562"/>
    <n v="929"/>
    <m/>
    <n v="904"/>
    <n v="300"/>
    <n v="20"/>
    <n v="24"/>
    <n v="21"/>
    <n v="8"/>
    <n v="14"/>
    <n v="342"/>
    <n v="867"/>
    <n v="7"/>
    <n v="38"/>
    <n v="23942"/>
    <n v="76"/>
    <n v="1"/>
    <m/>
    <m/>
    <m/>
    <n v="10102"/>
    <n v="5502"/>
    <n v="1520"/>
    <n v="7399"/>
    <n v="2041"/>
    <m/>
    <n v="23"/>
    <n v="1992"/>
    <n v="5"/>
    <n v="1677"/>
    <n v="74"/>
    <n v="306"/>
    <n v="360"/>
    <n v="223"/>
    <n v="679"/>
    <n v="1765"/>
    <n v="919"/>
    <n v="5149"/>
    <n v="1826"/>
    <n v="1632"/>
    <n v="89"/>
    <n v="999"/>
    <n v="653"/>
    <n v="2231"/>
    <n v="1139"/>
    <n v="4813"/>
    <n v="10"/>
    <n v="26564"/>
    <n v="185"/>
    <n v="22823"/>
    <n v="3481"/>
    <n v="34"/>
    <n v="41"/>
    <m/>
    <n v="24921"/>
    <n v="4"/>
    <n v="1072"/>
    <n v="206"/>
    <n v="361"/>
    <n v="1799"/>
    <n v="1908"/>
    <m/>
    <n v="19"/>
    <n v="165"/>
    <n v="261"/>
    <n v="318"/>
    <n v="599"/>
    <n v="833"/>
    <n v="842"/>
    <n v="653"/>
    <n v="17"/>
    <m/>
    <m/>
    <n v="82"/>
    <n v="100"/>
    <n v="69"/>
    <n v="54"/>
    <n v="11"/>
    <n v="518"/>
    <n v="58"/>
    <n v="2815"/>
    <m/>
    <n v="643"/>
    <n v="2918"/>
    <n v="146"/>
    <m/>
    <n v="132"/>
    <n v="78"/>
    <n v="119"/>
    <n v="951"/>
    <n v="108"/>
    <n v="2"/>
    <n v="19"/>
    <n v="17"/>
    <n v="18"/>
    <n v="18"/>
    <n v="1844"/>
    <n v="399"/>
    <m/>
    <m/>
    <m/>
    <n v="2"/>
    <m/>
    <n v="867"/>
    <n v="1853"/>
    <n v="125"/>
    <n v="762"/>
    <n v="100"/>
    <m/>
    <n v="689"/>
    <n v="686"/>
    <n v="46"/>
    <n v="4"/>
    <n v="191"/>
    <n v="3"/>
    <n v="181"/>
    <n v="847"/>
    <n v="315"/>
    <n v="74"/>
    <n v="69"/>
    <n v="86"/>
    <n v="78"/>
    <n v="191"/>
    <n v="85"/>
    <n v="75"/>
    <n v="16"/>
    <n v="4"/>
    <n v="65"/>
    <n v="2"/>
    <m/>
    <n v="3707"/>
    <n v="29"/>
    <n v="3335"/>
    <n v="329"/>
    <n v="3"/>
    <n v="11"/>
    <n v="3459"/>
    <n v="215"/>
    <n v="15"/>
    <n v="18"/>
    <m/>
    <m/>
    <n v="15"/>
  </r>
  <r>
    <n v="106500852"/>
    <x v="299"/>
    <x v="299"/>
    <s v="General Acute Care Hospital"/>
    <x v="47"/>
    <s v="1441 Florida Ave"/>
    <s v="Modesto"/>
    <s v="95350"/>
    <x v="4"/>
    <s v="Level II"/>
    <s v="Emergency - Basic"/>
    <x v="0"/>
    <x v="0"/>
    <s v="300-499"/>
    <s v="District 5"/>
    <s v="District 21"/>
    <s v="Modesto West"/>
    <s v="Urban"/>
    <n v="37789"/>
    <n v="32346"/>
    <n v="1"/>
    <n v="5823"/>
    <n v="6484"/>
    <n v="13685"/>
    <n v="12846"/>
    <n v="9202"/>
    <n v="8734"/>
    <n v="6399"/>
    <n v="3234"/>
    <n v="2212"/>
    <n v="1515"/>
    <n v="2"/>
    <n v="92"/>
    <n v="1064"/>
    <n v="4210"/>
    <n v="494"/>
    <n v="439"/>
    <n v="18655"/>
    <n v="1469"/>
    <n v="43713"/>
    <m/>
    <n v="30143"/>
    <n v="37960"/>
    <n v="2033"/>
    <m/>
    <n v="404"/>
    <n v="2495"/>
    <n v="7"/>
    <n v="140"/>
    <n v="24"/>
    <n v="17"/>
    <m/>
    <m/>
    <n v="3259"/>
    <n v="20"/>
    <n v="2"/>
    <n v="63460"/>
    <n v="296"/>
    <m/>
    <m/>
    <n v="12"/>
    <m/>
    <n v="46832"/>
    <n v="9872"/>
    <n v="1283"/>
    <n v="8371"/>
    <n v="3686"/>
    <n v="92"/>
    <n v="117"/>
    <n v="3932"/>
    <n v="19"/>
    <n v="4081"/>
    <n v="250"/>
    <n v="1222"/>
    <n v="895"/>
    <n v="507"/>
    <n v="2831"/>
    <n v="3967"/>
    <n v="2445"/>
    <n v="11383"/>
    <n v="5226"/>
    <n v="5407"/>
    <n v="153"/>
    <n v="2726"/>
    <n v="5015"/>
    <n v="5975"/>
    <n v="2674"/>
    <n v="11301"/>
    <n v="10"/>
    <n v="70136"/>
    <n v="405"/>
    <n v="63180"/>
    <n v="6506"/>
    <n v="6"/>
    <n v="39"/>
    <n v="16"/>
    <n v="66307"/>
    <n v="2"/>
    <n v="2208"/>
    <n v="263"/>
    <n v="1340"/>
    <n v="5834"/>
    <n v="7083"/>
    <m/>
    <n v="174"/>
    <n v="786"/>
    <n v="1105"/>
    <n v="1405"/>
    <n v="2162"/>
    <n v="2843"/>
    <n v="2362"/>
    <n v="1828"/>
    <n v="125"/>
    <n v="127"/>
    <m/>
    <n v="10"/>
    <n v="315"/>
    <n v="571"/>
    <n v="64"/>
    <n v="111"/>
    <n v="2826"/>
    <n v="307"/>
    <n v="8713"/>
    <m/>
    <n v="3880"/>
    <n v="8609"/>
    <n v="428"/>
    <m/>
    <n v="292"/>
    <n v="452"/>
    <n v="702"/>
    <n v="1136"/>
    <n v="307"/>
    <n v="7"/>
    <n v="54"/>
    <n v="96"/>
    <n v="174"/>
    <n v="60"/>
    <n v="8036"/>
    <n v="1589"/>
    <n v="11"/>
    <m/>
    <n v="1"/>
    <m/>
    <m/>
    <n v="4839"/>
    <n v="5225"/>
    <n v="432"/>
    <n v="2240"/>
    <n v="181"/>
    <m/>
    <n v="2490"/>
    <n v="1543"/>
    <n v="125"/>
    <n v="17"/>
    <n v="647"/>
    <n v="9"/>
    <n v="845"/>
    <n v="1998"/>
    <n v="2020"/>
    <n v="504"/>
    <n v="217"/>
    <n v="346"/>
    <n v="480"/>
    <n v="1069"/>
    <n v="264"/>
    <n v="145"/>
    <n v="48"/>
    <n v="5"/>
    <n v="139"/>
    <n v="6"/>
    <m/>
    <n v="12917"/>
    <n v="71"/>
    <n v="11794"/>
    <n v="1024"/>
    <n v="12"/>
    <n v="16"/>
    <n v="12149"/>
    <n v="675"/>
    <n v="57"/>
    <n v="13"/>
    <n v="1"/>
    <n v="22"/>
    <n v="33"/>
  </r>
  <r>
    <n v="106500867"/>
    <x v="300"/>
    <x v="300"/>
    <s v="General Acute Care Hospital"/>
    <x v="47"/>
    <s v="825 Delbon Ave"/>
    <s v="Turlock"/>
    <s v="95382"/>
    <x v="4"/>
    <m/>
    <s v="Emergency - Basic"/>
    <x v="0"/>
    <x v="0"/>
    <s v="200-299"/>
    <s v="District 8"/>
    <s v="District 12"/>
    <s v="Denair/Turlock"/>
    <s v="Urban"/>
    <n v="23472"/>
    <n v="19162"/>
    <m/>
    <n v="4289"/>
    <n v="4509"/>
    <n v="7854"/>
    <n v="6723"/>
    <n v="5514"/>
    <n v="5042"/>
    <n v="3559"/>
    <n v="2372"/>
    <n v="1900"/>
    <n v="872"/>
    <m/>
    <n v="61"/>
    <n v="326"/>
    <n v="1306"/>
    <n v="206"/>
    <n v="57"/>
    <n v="25905"/>
    <n v="376"/>
    <n v="14397"/>
    <m/>
    <n v="22547"/>
    <n v="20042"/>
    <n v="45"/>
    <m/>
    <m/>
    <n v="997"/>
    <n v="883"/>
    <n v="99"/>
    <n v="392"/>
    <n v="10"/>
    <m/>
    <n v="7"/>
    <m/>
    <m/>
    <n v="1"/>
    <n v="40245"/>
    <m/>
    <m/>
    <m/>
    <m/>
    <m/>
    <n v="24481"/>
    <n v="6724"/>
    <n v="1035"/>
    <n v="6611"/>
    <n v="3783"/>
    <m/>
    <n v="38"/>
    <n v="2813"/>
    <n v="4"/>
    <n v="2700"/>
    <n v="157"/>
    <n v="850"/>
    <n v="555"/>
    <n v="286"/>
    <n v="1452"/>
    <n v="2636"/>
    <n v="3269"/>
    <n v="7327"/>
    <n v="1550"/>
    <n v="2532"/>
    <n v="80"/>
    <n v="1793"/>
    <n v="1469"/>
    <n v="4456"/>
    <n v="1321"/>
    <n v="7330"/>
    <n v="16"/>
    <n v="42634"/>
    <n v="734"/>
    <n v="34304"/>
    <n v="7111"/>
    <m/>
    <n v="485"/>
    <n v="88"/>
    <n v="41432"/>
    <n v="2"/>
    <n v="873"/>
    <n v="201"/>
    <n v="38"/>
    <n v="3333"/>
    <n v="3396"/>
    <m/>
    <n v="115"/>
    <n v="356"/>
    <n v="513"/>
    <n v="638"/>
    <n v="1107"/>
    <n v="1403"/>
    <n v="1203"/>
    <n v="1266"/>
    <n v="81"/>
    <n v="47"/>
    <m/>
    <n v="10"/>
    <n v="83"/>
    <n v="176"/>
    <n v="56"/>
    <n v="13"/>
    <n v="3223"/>
    <n v="63"/>
    <n v="3105"/>
    <m/>
    <n v="2488"/>
    <n v="4233"/>
    <n v="8"/>
    <m/>
    <n v="33"/>
    <n v="924"/>
    <n v="308"/>
    <n v="1186"/>
    <n v="140"/>
    <m/>
    <n v="1"/>
    <m/>
    <m/>
    <n v="20"/>
    <n v="3864"/>
    <m/>
    <n v="253"/>
    <m/>
    <m/>
    <m/>
    <m/>
    <n v="2365"/>
    <n v="3275"/>
    <n v="60"/>
    <n v="912"/>
    <n v="117"/>
    <m/>
    <n v="1477"/>
    <n v="1067"/>
    <n v="38"/>
    <n v="4"/>
    <n v="330"/>
    <n v="3"/>
    <n v="344"/>
    <n v="1446"/>
    <n v="515"/>
    <n v="61"/>
    <n v="80"/>
    <n v="162"/>
    <n v="105"/>
    <n v="629"/>
    <n v="132"/>
    <n v="110"/>
    <n v="63"/>
    <n v="4"/>
    <n v="152"/>
    <n v="5"/>
    <n v="2"/>
    <n v="6729"/>
    <n v="302"/>
    <n v="5142"/>
    <n v="1103"/>
    <m/>
    <n v="182"/>
    <n v="6528"/>
    <n v="165"/>
    <n v="24"/>
    <m/>
    <m/>
    <n v="12"/>
    <n v="32"/>
  </r>
  <r>
    <n v="106500939"/>
    <x v="301"/>
    <x v="301"/>
    <s v="General Acute Care Hospital"/>
    <x v="47"/>
    <s v="1700 Coffee Rd"/>
    <s v="Modesto"/>
    <s v="95355"/>
    <x v="1"/>
    <s v="Level II"/>
    <s v="Emergency - Basic"/>
    <x v="0"/>
    <x v="0"/>
    <s v="300-499"/>
    <s v="District 5"/>
    <s v="District 12"/>
    <s v="Modesto East"/>
    <s v="Urban"/>
    <n v="32817"/>
    <n v="25830"/>
    <m/>
    <n v="4936"/>
    <n v="5176"/>
    <n v="10387"/>
    <n v="9732"/>
    <n v="7465"/>
    <n v="7331"/>
    <n v="5600"/>
    <n v="3770"/>
    <n v="3267"/>
    <n v="983"/>
    <m/>
    <n v="238"/>
    <n v="1329"/>
    <n v="3431"/>
    <n v="493"/>
    <n v="506"/>
    <n v="20850"/>
    <n v="592"/>
    <n v="31208"/>
    <m/>
    <n v="24168"/>
    <n v="33646"/>
    <n v="833"/>
    <m/>
    <n v="458"/>
    <n v="1696"/>
    <n v="21"/>
    <n v="109"/>
    <n v="39"/>
    <n v="15"/>
    <n v="3"/>
    <n v="29"/>
    <n v="399"/>
    <n v="15"/>
    <n v="114"/>
    <n v="55372"/>
    <n v="377"/>
    <m/>
    <m/>
    <m/>
    <m/>
    <n v="28311"/>
    <n v="11537"/>
    <n v="2301"/>
    <n v="13558"/>
    <n v="2940"/>
    <m/>
    <n v="40"/>
    <n v="3683"/>
    <n v="19"/>
    <n v="3379"/>
    <n v="194"/>
    <n v="1001"/>
    <n v="890"/>
    <n v="439"/>
    <n v="1601"/>
    <n v="3524"/>
    <n v="4291"/>
    <n v="10654"/>
    <n v="1864"/>
    <n v="3973"/>
    <n v="135"/>
    <n v="2600"/>
    <n v="1580"/>
    <n v="5925"/>
    <n v="2171"/>
    <n v="10676"/>
    <n v="8"/>
    <n v="58647"/>
    <n v="742"/>
    <n v="52745"/>
    <n v="4815"/>
    <n v="76"/>
    <n v="269"/>
    <m/>
    <n v="56401"/>
    <n v="6"/>
    <n v="1615"/>
    <n v="269"/>
    <n v="356"/>
    <n v="6715"/>
    <n v="6955"/>
    <m/>
    <n v="181"/>
    <n v="684"/>
    <n v="1044"/>
    <n v="1350"/>
    <n v="2248"/>
    <n v="2650"/>
    <n v="2653"/>
    <n v="2744"/>
    <n v="48"/>
    <n v="68"/>
    <m/>
    <n v="68"/>
    <n v="321"/>
    <n v="609"/>
    <n v="66"/>
    <n v="139"/>
    <n v="3653"/>
    <n v="120"/>
    <n v="8694"/>
    <m/>
    <n v="3902"/>
    <n v="9577"/>
    <n v="191"/>
    <m/>
    <n v="299"/>
    <n v="454"/>
    <n v="567"/>
    <n v="3697"/>
    <n v="406"/>
    <n v="5"/>
    <n v="7"/>
    <n v="41"/>
    <n v="164"/>
    <n v="78"/>
    <n v="6482"/>
    <n v="1469"/>
    <m/>
    <m/>
    <m/>
    <n v="1"/>
    <m/>
    <n v="3495"/>
    <n v="7325"/>
    <n v="433"/>
    <n v="2111"/>
    <n v="306"/>
    <m/>
    <n v="2264"/>
    <n v="2047"/>
    <n v="154"/>
    <n v="15"/>
    <n v="718"/>
    <n v="10"/>
    <n v="721"/>
    <n v="3001"/>
    <n v="1923"/>
    <n v="173"/>
    <n v="223"/>
    <n v="276"/>
    <n v="458"/>
    <n v="1032"/>
    <n v="281"/>
    <n v="256"/>
    <n v="9"/>
    <n v="1"/>
    <n v="103"/>
    <n v="5"/>
    <m/>
    <n v="13670"/>
    <n v="243"/>
    <n v="12107"/>
    <n v="1119"/>
    <n v="26"/>
    <n v="175"/>
    <n v="13019"/>
    <n v="544"/>
    <n v="58"/>
    <n v="49"/>
    <m/>
    <m/>
    <n v="38"/>
  </r>
  <r>
    <n v="106500967"/>
    <x v="302"/>
    <x v="302"/>
    <s v="General Acute Care Hospital"/>
    <x v="47"/>
    <s v="350 S Oak Ave"/>
    <s v="Oakdale"/>
    <s v="95361"/>
    <x v="2"/>
    <m/>
    <s v="Emergency - Basic"/>
    <x v="1"/>
    <x v="0"/>
    <s v="1-49"/>
    <s v="District 8"/>
    <s v="District 12"/>
    <s v="Oakdale/Riverbank"/>
    <s v="Rural"/>
    <n v="8825"/>
    <n v="6997"/>
    <m/>
    <n v="1934"/>
    <n v="1892"/>
    <n v="2548"/>
    <n v="2539"/>
    <n v="2147"/>
    <n v="1830"/>
    <n v="1281"/>
    <n v="782"/>
    <n v="601"/>
    <n v="268"/>
    <m/>
    <n v="27"/>
    <n v="44"/>
    <n v="322"/>
    <n v="16"/>
    <n v="16"/>
    <n v="5908"/>
    <n v="68"/>
    <n v="9421"/>
    <m/>
    <n v="5203"/>
    <n v="10519"/>
    <n v="100"/>
    <m/>
    <n v="586"/>
    <n v="228"/>
    <m/>
    <n v="11"/>
    <m/>
    <m/>
    <m/>
    <n v="4"/>
    <m/>
    <m/>
    <m/>
    <n v="14954"/>
    <n v="13"/>
    <m/>
    <n v="26"/>
    <m/>
    <m/>
    <n v="9753"/>
    <n v="916"/>
    <n v="1631"/>
    <n v="2741"/>
    <n v="781"/>
    <m/>
    <n v="2"/>
    <n v="752"/>
    <n v="3"/>
    <n v="1349"/>
    <n v="41"/>
    <n v="498"/>
    <n v="268"/>
    <n v="151"/>
    <n v="404"/>
    <n v="1132"/>
    <n v="544"/>
    <n v="3960"/>
    <n v="523"/>
    <n v="1010"/>
    <n v="33"/>
    <n v="624"/>
    <n v="293"/>
    <n v="1939"/>
    <n v="779"/>
    <n v="1517"/>
    <m/>
    <n v="15822"/>
    <n v="27"/>
    <n v="14231"/>
    <n v="1564"/>
    <m/>
    <m/>
    <n v="2"/>
    <n v="15684"/>
    <m/>
    <n v="33"/>
    <n v="103"/>
    <m/>
    <n v="311"/>
    <n v="296"/>
    <m/>
    <n v="11"/>
    <n v="34"/>
    <n v="46"/>
    <n v="57"/>
    <n v="103"/>
    <n v="117"/>
    <n v="102"/>
    <n v="130"/>
    <n v="2"/>
    <n v="5"/>
    <m/>
    <m/>
    <n v="4"/>
    <n v="7"/>
    <n v="6"/>
    <n v="2"/>
    <n v="154"/>
    <n v="4"/>
    <n v="430"/>
    <m/>
    <n v="139"/>
    <n v="465"/>
    <n v="3"/>
    <m/>
    <n v="34"/>
    <n v="38"/>
    <n v="21"/>
    <n v="3"/>
    <n v="1"/>
    <m/>
    <m/>
    <n v="1"/>
    <n v="3"/>
    <m/>
    <n v="432"/>
    <n v="72"/>
    <m/>
    <m/>
    <n v="2"/>
    <m/>
    <m/>
    <n v="238"/>
    <n v="303"/>
    <n v="2"/>
    <n v="61"/>
    <n v="3"/>
    <m/>
    <n v="77"/>
    <n v="113"/>
    <n v="5"/>
    <n v="1"/>
    <n v="53"/>
    <m/>
    <n v="38"/>
    <n v="111"/>
    <n v="32"/>
    <n v="18"/>
    <n v="7"/>
    <n v="6"/>
    <n v="7"/>
    <n v="97"/>
    <n v="27"/>
    <n v="12"/>
    <m/>
    <n v="2"/>
    <n v="1"/>
    <m/>
    <m/>
    <n v="607"/>
    <n v="2"/>
    <n v="567"/>
    <n v="38"/>
    <m/>
    <m/>
    <n v="590"/>
    <n v="13"/>
    <n v="4"/>
    <m/>
    <m/>
    <m/>
    <n v="12"/>
  </r>
  <r>
    <n v="106521041"/>
    <x v="303"/>
    <x v="303"/>
    <s v="General Acute Care Hospital"/>
    <x v="48"/>
    <s v="2550 Sister Mary Columba Dr"/>
    <s v="Red Bluff"/>
    <s v="96080"/>
    <x v="1"/>
    <s v="Level III"/>
    <s v="Emergency - Basic"/>
    <x v="1"/>
    <x v="0"/>
    <s v="50-99"/>
    <s v="District 4"/>
    <s v="District 3"/>
    <s v="Gerber/Los Flores/Proberta/Red Bluff"/>
    <s v="Rural"/>
    <n v="12780"/>
    <n v="11450"/>
    <m/>
    <n v="2215"/>
    <n v="2405"/>
    <n v="3713"/>
    <n v="3686"/>
    <n v="2710"/>
    <n v="2810"/>
    <n v="2795"/>
    <n v="1971"/>
    <n v="1531"/>
    <n v="394"/>
    <m/>
    <n v="326"/>
    <n v="142"/>
    <n v="229"/>
    <n v="282"/>
    <n v="39"/>
    <n v="4281"/>
    <n v="572"/>
    <n v="18359"/>
    <m/>
    <n v="4371"/>
    <n v="19515"/>
    <n v="344"/>
    <m/>
    <n v="591"/>
    <n v="811"/>
    <n v="2"/>
    <n v="45"/>
    <n v="131"/>
    <n v="9"/>
    <n v="6"/>
    <n v="397"/>
    <n v="225"/>
    <n v="1"/>
    <n v="2"/>
    <n v="21924"/>
    <n v="84"/>
    <n v="2"/>
    <m/>
    <m/>
    <m/>
    <n v="12305"/>
    <n v="6099"/>
    <n v="910"/>
    <n v="3701"/>
    <n v="1215"/>
    <m/>
    <n v="20"/>
    <n v="1627"/>
    <n v="3"/>
    <n v="1663"/>
    <n v="61"/>
    <n v="493"/>
    <n v="342"/>
    <n v="169"/>
    <n v="650"/>
    <n v="1451"/>
    <n v="841"/>
    <n v="5584"/>
    <n v="788"/>
    <n v="1521"/>
    <n v="43"/>
    <n v="718"/>
    <n v="693"/>
    <n v="2506"/>
    <n v="1365"/>
    <n v="3685"/>
    <n v="7"/>
    <n v="24230"/>
    <n v="56"/>
    <n v="22756"/>
    <n v="1378"/>
    <n v="38"/>
    <n v="2"/>
    <n v="38"/>
    <n v="23209"/>
    <n v="3"/>
    <n v="630"/>
    <n v="280"/>
    <n v="70"/>
    <n v="1156"/>
    <n v="1042"/>
    <m/>
    <n v="29"/>
    <n v="112"/>
    <n v="126"/>
    <n v="156"/>
    <n v="312"/>
    <n v="472"/>
    <n v="488"/>
    <n v="474"/>
    <n v="10"/>
    <n v="19"/>
    <m/>
    <n v="34"/>
    <n v="9"/>
    <n v="11"/>
    <n v="16"/>
    <n v="5"/>
    <n v="198"/>
    <n v="52"/>
    <n v="1873"/>
    <m/>
    <n v="221"/>
    <n v="1959"/>
    <n v="18"/>
    <m/>
    <n v="120"/>
    <n v="86"/>
    <n v="75"/>
    <n v="635"/>
    <n v="48"/>
    <n v="1"/>
    <n v="8"/>
    <n v="24"/>
    <n v="1"/>
    <n v="3"/>
    <n v="889"/>
    <n v="308"/>
    <m/>
    <m/>
    <m/>
    <m/>
    <m/>
    <n v="569"/>
    <n v="1342"/>
    <n v="88"/>
    <n v="164"/>
    <n v="34"/>
    <n v="1"/>
    <n v="345"/>
    <n v="281"/>
    <n v="28"/>
    <m/>
    <n v="165"/>
    <n v="1"/>
    <n v="86"/>
    <n v="525"/>
    <n v="241"/>
    <n v="68"/>
    <n v="31"/>
    <n v="29"/>
    <n v="43"/>
    <n v="224"/>
    <n v="91"/>
    <n v="22"/>
    <n v="4"/>
    <n v="1"/>
    <n v="13"/>
    <m/>
    <m/>
    <n v="2198"/>
    <n v="10"/>
    <n v="2100"/>
    <n v="88"/>
    <m/>
    <m/>
    <n v="2094"/>
    <n v="81"/>
    <n v="19"/>
    <n v="2"/>
    <m/>
    <n v="2"/>
    <n v="15"/>
  </r>
  <r>
    <n v="106531059"/>
    <x v="304"/>
    <x v="304"/>
    <s v="General Acute Care Hospital"/>
    <x v="49"/>
    <s v="60 Easter Ave"/>
    <s v="Weaverville"/>
    <s v="96093"/>
    <x v="2"/>
    <m/>
    <s v="Emergency - Standby"/>
    <x v="1"/>
    <x v="0"/>
    <s v="1-49"/>
    <s v="District 2"/>
    <s v="District 2"/>
    <s v="Douglas City/Lewiston/Trinity Center/Weaverville"/>
    <s v="Frontier"/>
    <n v="1710"/>
    <n v="1824"/>
    <n v="1"/>
    <n v="230"/>
    <n v="273"/>
    <n v="532"/>
    <n v="536"/>
    <n v="403"/>
    <n v="467"/>
    <n v="498"/>
    <n v="375"/>
    <n v="204"/>
    <n v="17"/>
    <m/>
    <n v="68"/>
    <n v="48"/>
    <n v="15"/>
    <n v="23"/>
    <n v="5"/>
    <n v="64"/>
    <n v="109"/>
    <n v="3203"/>
    <m/>
    <n v="151"/>
    <n v="3322"/>
    <n v="62"/>
    <m/>
    <n v="221"/>
    <n v="40"/>
    <m/>
    <n v="1"/>
    <m/>
    <m/>
    <n v="1"/>
    <n v="17"/>
    <n v="2"/>
    <n v="1"/>
    <n v="1"/>
    <n v="3219"/>
    <n v="3"/>
    <n v="23"/>
    <n v="6"/>
    <m/>
    <m/>
    <n v="595"/>
    <n v="947"/>
    <n v="162"/>
    <n v="1604"/>
    <n v="227"/>
    <m/>
    <m/>
    <n v="217"/>
    <n v="2"/>
    <n v="307"/>
    <n v="12"/>
    <n v="55"/>
    <n v="56"/>
    <n v="26"/>
    <n v="77"/>
    <n v="208"/>
    <n v="68"/>
    <n v="1006"/>
    <n v="130"/>
    <n v="201"/>
    <n v="5"/>
    <n v="120"/>
    <n v="81"/>
    <n v="252"/>
    <n v="269"/>
    <n v="441"/>
    <n v="2"/>
    <n v="3535"/>
    <n v="49"/>
    <n v="3462"/>
    <n v="21"/>
    <n v="3"/>
    <m/>
    <m/>
    <n v="3356"/>
    <n v="3"/>
    <n v="44"/>
    <n v="118"/>
    <n v="14"/>
    <n v="39"/>
    <n v="43"/>
    <m/>
    <m/>
    <m/>
    <n v="4"/>
    <n v="5"/>
    <n v="12"/>
    <n v="21"/>
    <n v="20"/>
    <n v="20"/>
    <m/>
    <m/>
    <m/>
    <m/>
    <n v="2"/>
    <m/>
    <n v="1"/>
    <m/>
    <m/>
    <n v="4"/>
    <n v="75"/>
    <m/>
    <n v="1"/>
    <n v="78"/>
    <n v="3"/>
    <m/>
    <n v="2"/>
    <n v="4"/>
    <n v="3"/>
    <m/>
    <m/>
    <m/>
    <m/>
    <m/>
    <m/>
    <n v="1"/>
    <n v="42"/>
    <n v="30"/>
    <m/>
    <m/>
    <m/>
    <m/>
    <m/>
    <n v="25"/>
    <n v="47"/>
    <n v="6"/>
    <n v="4"/>
    <m/>
    <m/>
    <n v="10"/>
    <n v="11"/>
    <n v="1"/>
    <m/>
    <n v="2"/>
    <m/>
    <n v="5"/>
    <n v="1"/>
    <n v="5"/>
    <n v="4"/>
    <n v="4"/>
    <n v="3"/>
    <n v="4"/>
    <n v="18"/>
    <n v="7"/>
    <n v="7"/>
    <m/>
    <m/>
    <m/>
    <m/>
    <m/>
    <n v="82"/>
    <n v="1"/>
    <n v="81"/>
    <m/>
    <m/>
    <m/>
    <n v="81"/>
    <n v="1"/>
    <m/>
    <m/>
    <m/>
    <m/>
    <n v="4"/>
  </r>
  <r>
    <n v="106540734"/>
    <x v="305"/>
    <x v="305"/>
    <s v="General Acute Care Hospital"/>
    <x v="50"/>
    <s v="400 W Mineral King Ave"/>
    <s v="Visalia"/>
    <s v="93291"/>
    <x v="2"/>
    <s v="Level III"/>
    <s v="Emergency - Basic"/>
    <x v="0"/>
    <x v="0"/>
    <s v="300-499"/>
    <s v="District 16"/>
    <s v="District 26"/>
    <s v="Farmersville/Goshen/Visalia"/>
    <s v="Urban"/>
    <n v="27409"/>
    <n v="23824"/>
    <n v="1"/>
    <n v="3586"/>
    <n v="4669"/>
    <n v="9610"/>
    <n v="9370"/>
    <n v="7027"/>
    <n v="6044"/>
    <n v="4858"/>
    <n v="2928"/>
    <n v="2104"/>
    <n v="1038"/>
    <m/>
    <n v="202"/>
    <n v="922"/>
    <n v="1531"/>
    <n v="369"/>
    <n v="133"/>
    <n v="5066"/>
    <n v="236"/>
    <n v="42775"/>
    <m/>
    <n v="30661"/>
    <n v="20121"/>
    <n v="452"/>
    <m/>
    <n v="719"/>
    <n v="2294"/>
    <n v="196"/>
    <n v="162"/>
    <n v="18"/>
    <n v="13"/>
    <m/>
    <n v="573"/>
    <n v="1421"/>
    <n v="43"/>
    <n v="152"/>
    <n v="45276"/>
    <n v="364"/>
    <m/>
    <m/>
    <n v="3"/>
    <m/>
    <n v="26668"/>
    <n v="8966"/>
    <n v="1550"/>
    <n v="10219"/>
    <n v="3831"/>
    <m/>
    <n v="99"/>
    <n v="3696"/>
    <n v="26"/>
    <n v="3221"/>
    <n v="371"/>
    <n v="458"/>
    <n v="859"/>
    <n v="281"/>
    <n v="1770"/>
    <n v="3353"/>
    <n v="3024"/>
    <n v="8262"/>
    <n v="3929"/>
    <n v="3237"/>
    <n v="164"/>
    <n v="2438"/>
    <n v="1737"/>
    <n v="3630"/>
    <n v="1414"/>
    <n v="9240"/>
    <n v="25"/>
    <n v="51234"/>
    <n v="246"/>
    <n v="44044"/>
    <n v="6924"/>
    <m/>
    <n v="20"/>
    <m/>
    <n v="48826"/>
    <n v="8"/>
    <n v="1595"/>
    <n v="232"/>
    <n v="573"/>
    <n v="9956"/>
    <n v="7681"/>
    <m/>
    <n v="382"/>
    <n v="2246"/>
    <n v="2137"/>
    <n v="1584"/>
    <n v="2438"/>
    <n v="3151"/>
    <n v="2963"/>
    <n v="2549"/>
    <n v="93"/>
    <n v="94"/>
    <m/>
    <n v="63"/>
    <n v="461"/>
    <n v="422"/>
    <n v="146"/>
    <n v="42"/>
    <n v="958"/>
    <n v="80"/>
    <n v="15465"/>
    <m/>
    <n v="8872"/>
    <n v="8616"/>
    <n v="149"/>
    <m/>
    <n v="255"/>
    <n v="410"/>
    <n v="841"/>
    <n v="2379"/>
    <n v="342"/>
    <m/>
    <n v="64"/>
    <n v="117"/>
    <n v="373"/>
    <n v="153"/>
    <n v="10719"/>
    <n v="1957"/>
    <n v="23"/>
    <m/>
    <m/>
    <m/>
    <n v="4"/>
    <n v="6190"/>
    <n v="7871"/>
    <n v="516"/>
    <n v="2871"/>
    <n v="189"/>
    <m/>
    <n v="3028"/>
    <n v="1962"/>
    <n v="87"/>
    <n v="11"/>
    <n v="991"/>
    <n v="10"/>
    <n v="1076"/>
    <n v="2726"/>
    <n v="1792"/>
    <n v="298"/>
    <n v="348"/>
    <n v="348"/>
    <n v="521"/>
    <n v="1099"/>
    <n v="292"/>
    <n v="217"/>
    <n v="27"/>
    <n v="55"/>
    <n v="2734"/>
    <n v="9"/>
    <n v="6"/>
    <n v="17637"/>
    <n v="198"/>
    <n v="14478"/>
    <n v="2933"/>
    <m/>
    <n v="28"/>
    <n v="17138"/>
    <n v="425"/>
    <n v="47"/>
    <n v="25"/>
    <n v="2"/>
    <m/>
    <n v="34"/>
  </r>
  <r>
    <n v="106540798"/>
    <x v="306"/>
    <x v="306"/>
    <s v="General Acute Care Hospital"/>
    <x v="50"/>
    <s v="465 W Putnam Ave"/>
    <s v="Porterville"/>
    <s v="93257"/>
    <x v="2"/>
    <m/>
    <s v="Emergency - Basic"/>
    <x v="0"/>
    <x v="0"/>
    <s v="150-199"/>
    <s v="District 14"/>
    <s v="District 26"/>
    <s v="Alpaugh/Earlimart/Pixley/Porterville/Rich Grove/Terra Bella"/>
    <s v="Rural"/>
    <n v="14264"/>
    <n v="12730"/>
    <m/>
    <n v="2848"/>
    <n v="3223"/>
    <n v="4859"/>
    <n v="4219"/>
    <n v="3374"/>
    <n v="3009"/>
    <n v="2360"/>
    <n v="1450"/>
    <n v="975"/>
    <n v="677"/>
    <m/>
    <n v="659"/>
    <n v="324"/>
    <n v="282"/>
    <n v="52"/>
    <n v="86"/>
    <n v="17317"/>
    <n v="114"/>
    <n v="8160"/>
    <m/>
    <n v="17226"/>
    <n v="9588"/>
    <n v="180"/>
    <m/>
    <n v="443"/>
    <n v="1628"/>
    <n v="122"/>
    <n v="86"/>
    <n v="113"/>
    <n v="15"/>
    <n v="14"/>
    <n v="416"/>
    <n v="141"/>
    <m/>
    <n v="14"/>
    <n v="23803"/>
    <n v="199"/>
    <m/>
    <m/>
    <m/>
    <m/>
    <n v="16842"/>
    <n v="4072"/>
    <n v="447"/>
    <n v="4134"/>
    <n v="1499"/>
    <m/>
    <n v="35"/>
    <n v="1607"/>
    <n v="8"/>
    <n v="2211"/>
    <n v="122"/>
    <n v="429"/>
    <n v="394"/>
    <n v="166"/>
    <n v="1187"/>
    <n v="1790"/>
    <n v="1178"/>
    <n v="5606"/>
    <n v="1541"/>
    <n v="1324"/>
    <n v="95"/>
    <n v="978"/>
    <n v="793"/>
    <n v="3201"/>
    <n v="905"/>
    <n v="3423"/>
    <n v="1"/>
    <n v="26994"/>
    <n v="92"/>
    <n v="21746"/>
    <n v="5126"/>
    <n v="9"/>
    <n v="21"/>
    <n v="12"/>
    <n v="26326"/>
    <m/>
    <n v="455"/>
    <n v="119"/>
    <n v="82"/>
    <n v="1739"/>
    <n v="1881"/>
    <m/>
    <n v="43"/>
    <n v="205"/>
    <n v="315"/>
    <n v="357"/>
    <n v="589"/>
    <n v="769"/>
    <n v="677"/>
    <n v="608"/>
    <n v="26"/>
    <n v="31"/>
    <m/>
    <n v="103"/>
    <n v="60"/>
    <n v="48"/>
    <n v="2"/>
    <n v="12"/>
    <n v="1781"/>
    <n v="7"/>
    <n v="1607"/>
    <m/>
    <n v="1771"/>
    <n v="1829"/>
    <n v="20"/>
    <m/>
    <n v="142"/>
    <n v="87"/>
    <n v="203"/>
    <n v="449"/>
    <n v="87"/>
    <n v="16"/>
    <n v="5"/>
    <n v="4"/>
    <n v="4"/>
    <n v="24"/>
    <n v="2004"/>
    <n v="592"/>
    <n v="3"/>
    <m/>
    <m/>
    <m/>
    <m/>
    <n v="1294"/>
    <n v="1861"/>
    <n v="39"/>
    <n v="399"/>
    <n v="27"/>
    <m/>
    <n v="489"/>
    <n v="585"/>
    <n v="28"/>
    <n v="1"/>
    <n v="228"/>
    <m/>
    <n v="241"/>
    <n v="890"/>
    <n v="221"/>
    <n v="56"/>
    <n v="29"/>
    <n v="51"/>
    <n v="104"/>
    <n v="504"/>
    <n v="73"/>
    <n v="58"/>
    <n v="10"/>
    <n v="1"/>
    <n v="50"/>
    <n v="1"/>
    <m/>
    <n v="3620"/>
    <n v="31"/>
    <n v="2810"/>
    <n v="765"/>
    <n v="2"/>
    <n v="12"/>
    <n v="3535"/>
    <n v="73"/>
    <n v="9"/>
    <n v="2"/>
    <n v="1"/>
    <m/>
    <n v="24"/>
  </r>
  <r>
    <n v="106540816"/>
    <x v="307"/>
    <x v="307"/>
    <s v="General Acute Care Hospital"/>
    <x v="50"/>
    <s v="869 N Cherry St"/>
    <s v="Tulare"/>
    <s v="93274"/>
    <x v="1"/>
    <m/>
    <s v="Emergency - Basic"/>
    <x v="0"/>
    <x v="0"/>
    <s v="100-149"/>
    <s v="District 16"/>
    <s v="District 26"/>
    <s v="Tipton/Tulare/Woodville"/>
    <s v="Rural"/>
    <n v="12002"/>
    <n v="9805"/>
    <m/>
    <n v="2251"/>
    <n v="2360"/>
    <n v="3966"/>
    <n v="3802"/>
    <n v="3029"/>
    <n v="2423"/>
    <n v="1852"/>
    <n v="950"/>
    <n v="743"/>
    <n v="431"/>
    <m/>
    <n v="62"/>
    <n v="138"/>
    <n v="1132"/>
    <n v="154"/>
    <m/>
    <n v="1920"/>
    <n v="139"/>
    <n v="18253"/>
    <n v="9"/>
    <n v="13842"/>
    <n v="7702"/>
    <n v="187"/>
    <n v="76"/>
    <n v="826"/>
    <n v="849"/>
    <n v="3"/>
    <n v="56"/>
    <n v="8"/>
    <n v="10"/>
    <m/>
    <n v="151"/>
    <n v="14"/>
    <m/>
    <m/>
    <n v="19803"/>
    <n v="73"/>
    <m/>
    <n v="1"/>
    <n v="13"/>
    <m/>
    <n v="12752"/>
    <n v="2997"/>
    <n v="174"/>
    <n v="3266"/>
    <n v="2618"/>
    <m/>
    <n v="19"/>
    <n v="1141"/>
    <n v="12"/>
    <n v="1501"/>
    <n v="109"/>
    <n v="378"/>
    <n v="348"/>
    <n v="157"/>
    <n v="984"/>
    <n v="1418"/>
    <n v="1169"/>
    <n v="3742"/>
    <n v="1079"/>
    <n v="1495"/>
    <n v="41"/>
    <n v="953"/>
    <n v="666"/>
    <n v="2148"/>
    <n v="763"/>
    <n v="3678"/>
    <n v="6"/>
    <n v="21807"/>
    <n v="69"/>
    <n v="19970"/>
    <n v="1731"/>
    <n v="37"/>
    <m/>
    <n v="24"/>
    <n v="21470"/>
    <n v="3"/>
    <n v="202"/>
    <n v="103"/>
    <n v="5"/>
    <n v="762"/>
    <n v="661"/>
    <m/>
    <n v="11"/>
    <n v="133"/>
    <n v="167"/>
    <n v="168"/>
    <n v="225"/>
    <n v="265"/>
    <n v="229"/>
    <n v="224"/>
    <n v="1"/>
    <m/>
    <m/>
    <n v="5"/>
    <n v="5"/>
    <n v="75"/>
    <n v="11"/>
    <m/>
    <n v="104"/>
    <n v="28"/>
    <n v="1194"/>
    <n v="1"/>
    <n v="687"/>
    <n v="696"/>
    <n v="38"/>
    <n v="2"/>
    <n v="92"/>
    <n v="94"/>
    <n v="21"/>
    <n v="154"/>
    <n v="34"/>
    <m/>
    <m/>
    <n v="1"/>
    <m/>
    <m/>
    <n v="867"/>
    <n v="158"/>
    <m/>
    <m/>
    <m/>
    <m/>
    <n v="2"/>
    <n v="508"/>
    <n v="626"/>
    <n v="93"/>
    <n v="196"/>
    <m/>
    <m/>
    <n v="184"/>
    <n v="249"/>
    <n v="6"/>
    <n v="1"/>
    <n v="141"/>
    <m/>
    <n v="120"/>
    <n v="278"/>
    <n v="96"/>
    <n v="36"/>
    <n v="4"/>
    <n v="3"/>
    <n v="40"/>
    <n v="140"/>
    <n v="34"/>
    <n v="34"/>
    <n v="1"/>
    <n v="2"/>
    <n v="54"/>
    <m/>
    <m/>
    <n v="1423"/>
    <n v="8"/>
    <n v="1238"/>
    <n v="177"/>
    <m/>
    <m/>
    <n v="1370"/>
    <n v="45"/>
    <n v="8"/>
    <m/>
    <m/>
    <m/>
    <n v="15"/>
  </r>
  <r>
    <n v="106554011"/>
    <x v="308"/>
    <x v="308"/>
    <s v="General Acute Care Hospital"/>
    <x v="51"/>
    <s v="1000 Greenley Rd"/>
    <s v="Sonora"/>
    <s v="95370"/>
    <x v="1"/>
    <m/>
    <s v="Emergency - Basic"/>
    <x v="1"/>
    <x v="0"/>
    <s v="50-99"/>
    <s v="District 8"/>
    <s v="District 5"/>
    <s v="Columbia/Jamestown/Sonora"/>
    <s v="Rural"/>
    <n v="14839"/>
    <n v="13046"/>
    <n v="1"/>
    <n v="1736"/>
    <n v="2111"/>
    <n v="3373"/>
    <n v="3322"/>
    <n v="2832"/>
    <n v="3496"/>
    <n v="4170"/>
    <n v="3853"/>
    <n v="2629"/>
    <n v="363"/>
    <n v="1"/>
    <n v="140"/>
    <n v="134"/>
    <n v="202"/>
    <n v="22"/>
    <n v="25"/>
    <n v="921"/>
    <n v="292"/>
    <n v="26098"/>
    <n v="52"/>
    <n v="1951"/>
    <n v="25566"/>
    <n v="345"/>
    <n v="24"/>
    <n v="960"/>
    <n v="368"/>
    <m/>
    <n v="47"/>
    <n v="44"/>
    <n v="5"/>
    <n v="11"/>
    <n v="237"/>
    <n v="108"/>
    <n v="3"/>
    <m/>
    <n v="26050"/>
    <n v="53"/>
    <m/>
    <m/>
    <m/>
    <m/>
    <n v="8698"/>
    <n v="9250"/>
    <n v="1463"/>
    <n v="6787"/>
    <n v="1677"/>
    <n v="11"/>
    <n v="16"/>
    <n v="2075"/>
    <n v="9"/>
    <n v="1534"/>
    <n v="126"/>
    <n v="373"/>
    <n v="458"/>
    <n v="203"/>
    <n v="2034"/>
    <n v="1813"/>
    <n v="753"/>
    <n v="5317"/>
    <n v="875"/>
    <n v="2307"/>
    <n v="48"/>
    <n v="956"/>
    <n v="389"/>
    <n v="2108"/>
    <n v="1214"/>
    <n v="5276"/>
    <n v="2"/>
    <n v="27886"/>
    <n v="25"/>
    <n v="27670"/>
    <n v="184"/>
    <n v="6"/>
    <n v="1"/>
    <n v="2"/>
    <n v="27192"/>
    <m/>
    <n v="291"/>
    <n v="251"/>
    <n v="150"/>
    <n v="1592"/>
    <n v="1502"/>
    <m/>
    <n v="19"/>
    <n v="98"/>
    <n v="157"/>
    <n v="191"/>
    <n v="357"/>
    <n v="658"/>
    <n v="810"/>
    <n v="787"/>
    <n v="5"/>
    <n v="12"/>
    <m/>
    <n v="14"/>
    <n v="14"/>
    <n v="16"/>
    <m/>
    <n v="1"/>
    <n v="66"/>
    <n v="19"/>
    <n v="2964"/>
    <m/>
    <n v="133"/>
    <n v="2944"/>
    <n v="16"/>
    <n v="1"/>
    <n v="152"/>
    <n v="67"/>
    <n v="163"/>
    <n v="444"/>
    <n v="95"/>
    <n v="14"/>
    <n v="12"/>
    <n v="18"/>
    <n v="32"/>
    <n v="15"/>
    <n v="1701"/>
    <n v="379"/>
    <n v="1"/>
    <m/>
    <m/>
    <n v="1"/>
    <m/>
    <n v="544"/>
    <n v="1998"/>
    <n v="145"/>
    <n v="385"/>
    <n v="22"/>
    <m/>
    <n v="540"/>
    <n v="437"/>
    <n v="23"/>
    <n v="2"/>
    <n v="151"/>
    <n v="1"/>
    <n v="138"/>
    <n v="660"/>
    <n v="380"/>
    <n v="79"/>
    <n v="92"/>
    <n v="58"/>
    <n v="70"/>
    <n v="303"/>
    <n v="80"/>
    <n v="36"/>
    <n v="5"/>
    <n v="6"/>
    <n v="32"/>
    <n v="1"/>
    <m/>
    <n v="3094"/>
    <n v="6"/>
    <n v="3070"/>
    <n v="18"/>
    <m/>
    <m/>
    <n v="3027"/>
    <n v="54"/>
    <n v="13"/>
    <m/>
    <m/>
    <m/>
    <n v="18"/>
  </r>
  <r>
    <n v="106560203"/>
    <x v="309"/>
    <x v="309"/>
    <s v="Acute Psychiatric Hospital"/>
    <x v="52"/>
    <s v="801 Seneca St"/>
    <s v="Ventura"/>
    <s v="93001"/>
    <x v="3"/>
    <m/>
    <m/>
    <x v="0"/>
    <x v="0"/>
    <s v="50-99"/>
    <s v="District 19"/>
    <s v="District 37"/>
    <s v="Ventura"/>
    <s v="Urban"/>
    <m/>
    <m/>
    <m/>
    <m/>
    <m/>
    <m/>
    <m/>
    <m/>
    <m/>
    <m/>
    <m/>
    <m/>
    <m/>
    <m/>
    <m/>
    <m/>
    <m/>
    <m/>
    <m/>
    <m/>
    <m/>
    <m/>
    <m/>
    <m/>
    <m/>
    <m/>
    <m/>
    <m/>
    <m/>
    <m/>
    <m/>
    <m/>
    <m/>
    <m/>
    <m/>
    <m/>
    <m/>
    <m/>
    <m/>
    <m/>
    <m/>
    <m/>
    <m/>
    <m/>
    <m/>
    <m/>
    <m/>
    <m/>
    <m/>
    <m/>
    <m/>
    <m/>
    <m/>
    <m/>
    <m/>
    <m/>
    <m/>
    <m/>
    <m/>
    <m/>
    <m/>
    <m/>
    <m/>
    <m/>
    <m/>
    <m/>
    <m/>
    <m/>
    <m/>
    <m/>
    <m/>
    <m/>
    <m/>
    <m/>
    <m/>
    <m/>
    <m/>
    <m/>
    <m/>
    <m/>
    <m/>
    <m/>
    <m/>
    <n v="1"/>
    <m/>
    <m/>
    <n v="1"/>
    <m/>
    <m/>
    <m/>
    <m/>
    <m/>
    <m/>
    <m/>
    <m/>
    <m/>
    <m/>
    <m/>
    <m/>
    <m/>
    <m/>
    <m/>
    <m/>
    <m/>
    <n v="1"/>
    <m/>
    <n v="1"/>
    <m/>
    <m/>
    <m/>
    <m/>
    <m/>
    <m/>
    <m/>
    <m/>
    <m/>
    <m/>
    <m/>
    <m/>
    <m/>
    <n v="1"/>
    <m/>
    <m/>
    <m/>
    <m/>
    <m/>
    <m/>
    <n v="1"/>
    <m/>
    <m/>
    <m/>
    <m/>
    <m/>
    <m/>
    <m/>
    <m/>
    <m/>
    <m/>
    <m/>
    <m/>
    <m/>
    <m/>
    <n v="1"/>
    <m/>
    <m/>
    <m/>
    <m/>
    <m/>
    <m/>
    <m/>
    <m/>
    <m/>
    <m/>
    <m/>
    <n v="1"/>
    <m/>
    <m/>
    <n v="1"/>
    <m/>
    <m/>
    <n v="1"/>
    <m/>
    <m/>
    <m/>
    <m/>
    <m/>
    <m/>
  </r>
  <r>
    <n v="106560473"/>
    <x v="310"/>
    <x v="310"/>
    <s v="General Acute Care Hospital"/>
    <x v="52"/>
    <s v="147 N Brent St"/>
    <s v="Ventura"/>
    <s v="93003"/>
    <x v="1"/>
    <m/>
    <s v="Emergency - Basic"/>
    <x v="0"/>
    <x v="0"/>
    <s v="200-299"/>
    <s v="District 19"/>
    <s v="District 37"/>
    <s v="Ventura"/>
    <s v="Urban"/>
    <n v="16649"/>
    <n v="12967"/>
    <m/>
    <n v="3016"/>
    <n v="2728"/>
    <n v="4935"/>
    <n v="4757"/>
    <n v="3550"/>
    <n v="3809"/>
    <n v="2968"/>
    <n v="1663"/>
    <n v="1312"/>
    <n v="878"/>
    <m/>
    <n v="8"/>
    <n v="448"/>
    <n v="707"/>
    <n v="356"/>
    <n v="38"/>
    <n v="13672"/>
    <n v="19"/>
    <n v="14368"/>
    <m/>
    <n v="14925"/>
    <n v="14655"/>
    <n v="36"/>
    <m/>
    <n v="181"/>
    <n v="286"/>
    <m/>
    <n v="20"/>
    <n v="437"/>
    <m/>
    <m/>
    <m/>
    <m/>
    <m/>
    <n v="1"/>
    <n v="28691"/>
    <m/>
    <m/>
    <m/>
    <m/>
    <m/>
    <n v="12117"/>
    <n v="3755"/>
    <n v="301"/>
    <n v="12799"/>
    <n v="644"/>
    <m/>
    <n v="53"/>
    <n v="2281"/>
    <n v="3"/>
    <n v="1632"/>
    <n v="122"/>
    <n v="507"/>
    <n v="327"/>
    <n v="297"/>
    <n v="385"/>
    <n v="1825"/>
    <n v="1296"/>
    <n v="5223"/>
    <n v="1050"/>
    <n v="1912"/>
    <n v="65"/>
    <n v="1294"/>
    <n v="1203"/>
    <n v="2500"/>
    <n v="997"/>
    <n v="6625"/>
    <n v="19"/>
    <n v="29616"/>
    <n v="30"/>
    <n v="26703"/>
    <n v="2877"/>
    <m/>
    <n v="6"/>
    <n v="10"/>
    <n v="28927"/>
    <n v="3"/>
    <n v="459"/>
    <n v="190"/>
    <n v="27"/>
    <n v="2053"/>
    <n v="2072"/>
    <m/>
    <n v="16"/>
    <n v="40"/>
    <n v="81"/>
    <n v="71"/>
    <n v="150"/>
    <n v="260"/>
    <n v="300"/>
    <n v="362"/>
    <n v="2836"/>
    <n v="9"/>
    <m/>
    <n v="1"/>
    <n v="58"/>
    <n v="35"/>
    <n v="1127"/>
    <n v="1"/>
    <n v="1780"/>
    <n v="2"/>
    <n v="1121"/>
    <m/>
    <n v="1528"/>
    <n v="2585"/>
    <n v="12"/>
    <m/>
    <n v="22"/>
    <n v="186"/>
    <n v="24"/>
    <n v="429"/>
    <m/>
    <m/>
    <m/>
    <m/>
    <m/>
    <n v="1"/>
    <n v="3463"/>
    <m/>
    <m/>
    <m/>
    <m/>
    <m/>
    <m/>
    <n v="1285"/>
    <n v="845"/>
    <n v="3"/>
    <n v="1952"/>
    <n v="40"/>
    <m/>
    <n v="298"/>
    <n v="248"/>
    <n v="32"/>
    <n v="4"/>
    <n v="62"/>
    <n v="1"/>
    <n v="71"/>
    <n v="103"/>
    <n v="90"/>
    <n v="24"/>
    <n v="70"/>
    <n v="47"/>
    <n v="69"/>
    <n v="80"/>
    <n v="35"/>
    <n v="39"/>
    <n v="2829"/>
    <n v="2"/>
    <n v="15"/>
    <n v="6"/>
    <m/>
    <n v="4125"/>
    <n v="5"/>
    <n v="3973"/>
    <n v="140"/>
    <m/>
    <n v="7"/>
    <n v="4085"/>
    <n v="22"/>
    <n v="17"/>
    <n v="1"/>
    <m/>
    <m/>
    <n v="37"/>
  </r>
  <r>
    <n v="106560481"/>
    <x v="311"/>
    <x v="311"/>
    <s v="General Acute Care Hospital"/>
    <x v="52"/>
    <s v="300 Hillmont Ave"/>
    <s v="Ventura"/>
    <s v="93003"/>
    <x v="0"/>
    <s v="Level II"/>
    <s v="Emergency - Basic"/>
    <x v="0"/>
    <x v="0"/>
    <s v="200-299"/>
    <s v="District 19"/>
    <s v="District 37"/>
    <s v="Ventura"/>
    <s v="Urban"/>
    <n v="17695"/>
    <n v="16697"/>
    <n v="12"/>
    <n v="3327"/>
    <n v="3746"/>
    <n v="6334"/>
    <n v="6172"/>
    <n v="4700"/>
    <n v="4504"/>
    <n v="2866"/>
    <n v="1167"/>
    <n v="811"/>
    <n v="777"/>
    <m/>
    <n v="651"/>
    <n v="435"/>
    <n v="779"/>
    <n v="358"/>
    <n v="34"/>
    <n v="553"/>
    <n v="183"/>
    <n v="31411"/>
    <m/>
    <n v="23224"/>
    <n v="10176"/>
    <n v="1004"/>
    <m/>
    <n v="50"/>
    <n v="935"/>
    <m/>
    <n v="30"/>
    <n v="20"/>
    <n v="4"/>
    <n v="193"/>
    <n v="944"/>
    <n v="1087"/>
    <n v="6"/>
    <n v="7"/>
    <n v="30829"/>
    <n v="243"/>
    <n v="56"/>
    <m/>
    <m/>
    <m/>
    <n v="20309"/>
    <n v="3294"/>
    <n v="976"/>
    <n v="6521"/>
    <n v="3304"/>
    <m/>
    <n v="66"/>
    <n v="1790"/>
    <n v="4"/>
    <n v="1861"/>
    <n v="89"/>
    <n v="597"/>
    <n v="420"/>
    <n v="344"/>
    <n v="2536"/>
    <n v="1719"/>
    <n v="867"/>
    <n v="6586"/>
    <n v="1809"/>
    <n v="2348"/>
    <n v="127"/>
    <n v="1517"/>
    <n v="980"/>
    <n v="2850"/>
    <n v="1471"/>
    <n v="6419"/>
    <n v="4"/>
    <n v="34404"/>
    <n v="149"/>
    <n v="25257"/>
    <n v="8912"/>
    <n v="85"/>
    <n v="1"/>
    <n v="10"/>
    <n v="32883"/>
    <n v="5"/>
    <n v="1267"/>
    <n v="184"/>
    <n v="55"/>
    <n v="2155"/>
    <n v="2490"/>
    <m/>
    <n v="200"/>
    <n v="343"/>
    <n v="515"/>
    <n v="613"/>
    <n v="910"/>
    <n v="924"/>
    <n v="486"/>
    <n v="451"/>
    <n v="70"/>
    <n v="133"/>
    <m/>
    <n v="72"/>
    <n v="78"/>
    <n v="96"/>
    <n v="66"/>
    <n v="3"/>
    <n v="60"/>
    <n v="4"/>
    <n v="4266"/>
    <m/>
    <n v="2821"/>
    <n v="1823"/>
    <n v="1"/>
    <m/>
    <n v="32"/>
    <n v="143"/>
    <n v="103"/>
    <n v="208"/>
    <n v="71"/>
    <n v="164"/>
    <n v="41"/>
    <n v="61"/>
    <n v="12"/>
    <n v="6"/>
    <n v="3390"/>
    <n v="406"/>
    <m/>
    <m/>
    <m/>
    <n v="8"/>
    <m/>
    <n v="2196"/>
    <n v="1254"/>
    <n v="203"/>
    <n v="793"/>
    <n v="199"/>
    <m/>
    <n v="547"/>
    <n v="832"/>
    <n v="89"/>
    <n v="10"/>
    <n v="348"/>
    <n v="13"/>
    <n v="279"/>
    <n v="772"/>
    <n v="281"/>
    <n v="188"/>
    <n v="142"/>
    <n v="170"/>
    <n v="172"/>
    <n v="315"/>
    <n v="158"/>
    <n v="202"/>
    <n v="23"/>
    <n v="14"/>
    <n v="80"/>
    <n v="8"/>
    <n v="2"/>
    <n v="4645"/>
    <n v="14"/>
    <n v="3169"/>
    <n v="1451"/>
    <n v="11"/>
    <m/>
    <n v="4206"/>
    <n v="409"/>
    <n v="21"/>
    <n v="6"/>
    <m/>
    <n v="3"/>
    <n v="34"/>
  </r>
  <r>
    <n v="106560492"/>
    <x v="312"/>
    <x v="312"/>
    <s v="General Acute Care Hospital"/>
    <x v="52"/>
    <s v="215 W Janss Rd"/>
    <s v="Thousand Oaks"/>
    <s v="91360"/>
    <x v="4"/>
    <s v="Level II"/>
    <s v="Emergency - Basic"/>
    <x v="0"/>
    <x v="0"/>
    <s v="300-499"/>
    <s v="District 27"/>
    <s v="District 44"/>
    <s v="Thousand Oaks Central and West"/>
    <s v="Urban"/>
    <n v="16952"/>
    <n v="14591"/>
    <m/>
    <n v="2187"/>
    <n v="2860"/>
    <n v="4857"/>
    <n v="4277"/>
    <n v="3665"/>
    <n v="4254"/>
    <n v="3505"/>
    <n v="2716"/>
    <n v="2835"/>
    <n v="387"/>
    <m/>
    <n v="41"/>
    <n v="966"/>
    <n v="759"/>
    <n v="1229"/>
    <n v="15"/>
    <n v="7327"/>
    <n v="190"/>
    <n v="21016"/>
    <m/>
    <n v="6816"/>
    <n v="24288"/>
    <n v="439"/>
    <m/>
    <n v="812"/>
    <n v="469"/>
    <n v="3"/>
    <n v="51"/>
    <n v="48"/>
    <n v="8"/>
    <n v="92"/>
    <n v="954"/>
    <n v="394"/>
    <n v="12"/>
    <n v="1"/>
    <n v="28661"/>
    <n v="33"/>
    <n v="2"/>
    <n v="3"/>
    <m/>
    <m/>
    <n v="8543"/>
    <n v="7358"/>
    <n v="1689"/>
    <n v="11449"/>
    <n v="2504"/>
    <m/>
    <n v="30"/>
    <n v="2584"/>
    <n v="4"/>
    <n v="2204"/>
    <n v="123"/>
    <n v="443"/>
    <n v="449"/>
    <n v="256"/>
    <n v="1269"/>
    <n v="1914"/>
    <n v="1000"/>
    <n v="7950"/>
    <n v="1736"/>
    <n v="1733"/>
    <n v="106"/>
    <n v="1483"/>
    <n v="635"/>
    <n v="1972"/>
    <n v="843"/>
    <n v="4778"/>
    <n v="31"/>
    <n v="31543"/>
    <n v="128"/>
    <n v="29954"/>
    <n v="1422"/>
    <n v="33"/>
    <n v="6"/>
    <n v="48"/>
    <n v="30530"/>
    <n v="9"/>
    <n v="267"/>
    <n v="614"/>
    <n v="75"/>
    <n v="5954"/>
    <n v="4873"/>
    <n v="2"/>
    <n v="219"/>
    <n v="635"/>
    <n v="1084"/>
    <n v="675"/>
    <n v="1282"/>
    <n v="1712"/>
    <n v="2088"/>
    <n v="2941"/>
    <n v="70"/>
    <n v="123"/>
    <m/>
    <n v="8"/>
    <n v="381"/>
    <n v="154"/>
    <n v="450"/>
    <n v="5"/>
    <n v="1598"/>
    <n v="60"/>
    <n v="8173"/>
    <m/>
    <n v="1417"/>
    <n v="9267"/>
    <n v="145"/>
    <m/>
    <n v="361"/>
    <n v="191"/>
    <n v="286"/>
    <n v="1720"/>
    <n v="365"/>
    <n v="8"/>
    <n v="3"/>
    <n v="48"/>
    <n v="740"/>
    <n v="89"/>
    <n v="6244"/>
    <n v="774"/>
    <m/>
    <m/>
    <m/>
    <m/>
    <m/>
    <n v="1418"/>
    <n v="5921"/>
    <n v="263"/>
    <n v="3046"/>
    <n v="180"/>
    <n v="1"/>
    <n v="1903"/>
    <n v="1355"/>
    <n v="139"/>
    <n v="22"/>
    <n v="378"/>
    <n v="12"/>
    <n v="612"/>
    <n v="1514"/>
    <n v="1440"/>
    <n v="271"/>
    <n v="292"/>
    <n v="307"/>
    <n v="421"/>
    <n v="755"/>
    <n v="210"/>
    <n v="309"/>
    <n v="16"/>
    <n v="2"/>
    <n v="855"/>
    <n v="16"/>
    <m/>
    <n v="10829"/>
    <n v="119"/>
    <n v="10309"/>
    <n v="386"/>
    <n v="14"/>
    <n v="1"/>
    <n v="10415"/>
    <n v="187"/>
    <n v="205"/>
    <n v="16"/>
    <n v="6"/>
    <m/>
    <n v="23"/>
  </r>
  <r>
    <n v="106560501"/>
    <x v="313"/>
    <x v="313"/>
    <s v="General Acute Care Hospital"/>
    <x v="52"/>
    <s v="1306 Maricopa Hwy"/>
    <s v="Ojai"/>
    <s v="93023"/>
    <x v="1"/>
    <m/>
    <s v="Emergency - Standby"/>
    <x v="1"/>
    <x v="0"/>
    <s v="1-49"/>
    <s v="District 19"/>
    <s v="District 37"/>
    <s v="Meiners Oaks/Oak View/Ojai"/>
    <s v="Rural"/>
    <n v="3309"/>
    <n v="2922"/>
    <m/>
    <n v="418"/>
    <n v="512"/>
    <n v="626"/>
    <n v="683"/>
    <n v="613"/>
    <n v="860"/>
    <n v="912"/>
    <n v="863"/>
    <n v="702"/>
    <n v="42"/>
    <m/>
    <n v="6"/>
    <n v="70"/>
    <n v="50"/>
    <n v="67"/>
    <n v="1"/>
    <n v="1147"/>
    <n v="90"/>
    <n v="4800"/>
    <m/>
    <n v="1056"/>
    <n v="5136"/>
    <n v="39"/>
    <m/>
    <n v="507"/>
    <n v="149"/>
    <m/>
    <n v="8"/>
    <n v="57"/>
    <m/>
    <m/>
    <m/>
    <m/>
    <m/>
    <n v="48"/>
    <n v="5462"/>
    <m/>
    <m/>
    <m/>
    <m/>
    <m/>
    <n v="1897"/>
    <n v="2116"/>
    <n v="53"/>
    <n v="1959"/>
    <n v="206"/>
    <m/>
    <n v="2"/>
    <n v="447"/>
    <n v="2"/>
    <n v="388"/>
    <n v="17"/>
    <n v="110"/>
    <n v="77"/>
    <n v="54"/>
    <n v="81"/>
    <n v="355"/>
    <n v="164"/>
    <n v="1831"/>
    <n v="228"/>
    <n v="414"/>
    <n v="21"/>
    <n v="223"/>
    <n v="51"/>
    <n v="396"/>
    <n v="245"/>
    <n v="1125"/>
    <m/>
    <n v="6231"/>
    <n v="9"/>
    <n v="5912"/>
    <n v="307"/>
    <m/>
    <n v="3"/>
    <m/>
    <n v="5994"/>
    <n v="3"/>
    <n v="143"/>
    <n v="91"/>
    <m/>
    <n v="135"/>
    <n v="91"/>
    <m/>
    <m/>
    <n v="6"/>
    <n v="6"/>
    <n v="16"/>
    <n v="21"/>
    <n v="41"/>
    <n v="50"/>
    <n v="86"/>
    <m/>
    <m/>
    <m/>
    <m/>
    <n v="1"/>
    <n v="2"/>
    <n v="1"/>
    <m/>
    <n v="32"/>
    <m/>
    <n v="190"/>
    <m/>
    <n v="24"/>
    <n v="202"/>
    <m/>
    <m/>
    <n v="27"/>
    <n v="40"/>
    <n v="9"/>
    <n v="63"/>
    <m/>
    <m/>
    <m/>
    <m/>
    <m/>
    <m/>
    <n v="86"/>
    <m/>
    <m/>
    <m/>
    <m/>
    <n v="1"/>
    <m/>
    <n v="35"/>
    <n v="163"/>
    <m/>
    <n v="23"/>
    <n v="5"/>
    <m/>
    <n v="21"/>
    <n v="18"/>
    <n v="2"/>
    <m/>
    <n v="14"/>
    <m/>
    <n v="20"/>
    <n v="55"/>
    <n v="26"/>
    <n v="10"/>
    <n v="7"/>
    <n v="3"/>
    <n v="5"/>
    <n v="17"/>
    <n v="5"/>
    <n v="22"/>
    <m/>
    <m/>
    <n v="1"/>
    <m/>
    <m/>
    <n v="226"/>
    <m/>
    <n v="211"/>
    <n v="15"/>
    <m/>
    <m/>
    <n v="217"/>
    <n v="7"/>
    <n v="2"/>
    <m/>
    <m/>
    <m/>
    <n v="6"/>
  </r>
  <r>
    <n v="106560508"/>
    <x v="314"/>
    <x v="314"/>
    <s v="General Acute Care Hospital"/>
    <x v="52"/>
    <s v="2309 Antonio Ave"/>
    <s v="Camarillo"/>
    <s v="93010"/>
    <x v="1"/>
    <m/>
    <s v="Emergency - Basic"/>
    <x v="0"/>
    <x v="0"/>
    <s v="100-149"/>
    <s v="District 19"/>
    <s v="District 44"/>
    <s v="Camarillo/Moorpark"/>
    <s v="Urban"/>
    <n v="9221"/>
    <n v="7400"/>
    <m/>
    <n v="1259"/>
    <n v="1662"/>
    <n v="2514"/>
    <n v="2155"/>
    <n v="1683"/>
    <n v="1889"/>
    <n v="1700"/>
    <n v="1551"/>
    <n v="2039"/>
    <n v="169"/>
    <m/>
    <n v="41"/>
    <n v="576"/>
    <n v="561"/>
    <n v="66"/>
    <n v="12"/>
    <n v="4313"/>
    <m/>
    <n v="11052"/>
    <m/>
    <n v="5233"/>
    <n v="10364"/>
    <n v="1024"/>
    <m/>
    <n v="390"/>
    <n v="247"/>
    <n v="6"/>
    <n v="8"/>
    <n v="20"/>
    <n v="3"/>
    <m/>
    <n v="25"/>
    <n v="202"/>
    <m/>
    <m/>
    <n v="15635"/>
    <n v="31"/>
    <n v="31"/>
    <n v="23"/>
    <m/>
    <m/>
    <n v="5305"/>
    <n v="4572"/>
    <n v="1443"/>
    <n v="4456"/>
    <n v="845"/>
    <m/>
    <n v="6"/>
    <n v="1234"/>
    <n v="3"/>
    <n v="1005"/>
    <n v="53"/>
    <n v="274"/>
    <n v="309"/>
    <n v="158"/>
    <n v="317"/>
    <n v="1113"/>
    <n v="486"/>
    <n v="3903"/>
    <n v="861"/>
    <n v="1135"/>
    <n v="26"/>
    <n v="623"/>
    <n v="274"/>
    <n v="1299"/>
    <n v="501"/>
    <n v="3033"/>
    <n v="8"/>
    <n v="16621"/>
    <n v="89"/>
    <n v="15726"/>
    <n v="771"/>
    <n v="20"/>
    <n v="15"/>
    <n v="3"/>
    <n v="16257"/>
    <n v="8"/>
    <n v="149"/>
    <n v="189"/>
    <n v="15"/>
    <n v="1579"/>
    <n v="1369"/>
    <m/>
    <n v="28"/>
    <n v="98"/>
    <n v="129"/>
    <n v="192"/>
    <n v="322"/>
    <n v="438"/>
    <n v="606"/>
    <n v="1134"/>
    <m/>
    <n v="1"/>
    <m/>
    <n v="2"/>
    <n v="144"/>
    <n v="85"/>
    <n v="7"/>
    <n v="1"/>
    <n v="448"/>
    <m/>
    <n v="2260"/>
    <n v="1"/>
    <n v="599"/>
    <n v="2229"/>
    <n v="120"/>
    <m/>
    <n v="186"/>
    <n v="48"/>
    <n v="109"/>
    <n v="699"/>
    <n v="148"/>
    <n v="2"/>
    <m/>
    <n v="11"/>
    <n v="35"/>
    <n v="23"/>
    <n v="1232"/>
    <n v="455"/>
    <m/>
    <m/>
    <m/>
    <m/>
    <m/>
    <n v="421"/>
    <n v="1949"/>
    <n v="121"/>
    <n v="447"/>
    <n v="10"/>
    <m/>
    <n v="433"/>
    <n v="453"/>
    <n v="49"/>
    <n v="1"/>
    <n v="144"/>
    <m/>
    <n v="247"/>
    <n v="691"/>
    <n v="314"/>
    <n v="49"/>
    <n v="53"/>
    <n v="61"/>
    <n v="97"/>
    <n v="213"/>
    <n v="59"/>
    <n v="72"/>
    <m/>
    <n v="5"/>
    <n v="6"/>
    <n v="1"/>
    <m/>
    <n v="2948"/>
    <n v="26"/>
    <n v="2771"/>
    <n v="142"/>
    <n v="5"/>
    <n v="4"/>
    <n v="2897"/>
    <n v="30"/>
    <n v="19"/>
    <n v="1"/>
    <n v="1"/>
    <m/>
    <n v="14"/>
  </r>
  <r>
    <n v="106560525"/>
    <x v="315"/>
    <x v="315"/>
    <s v="General Acute Care Hospital"/>
    <x v="52"/>
    <s v="2975 Sycamore Dr"/>
    <s v="Simi Valley"/>
    <s v="93065"/>
    <x v="1"/>
    <m/>
    <s v="Emergency - Basic"/>
    <x v="0"/>
    <x v="0"/>
    <s v="100-149"/>
    <s v="District 27"/>
    <s v="District 38"/>
    <s v="Simi Valley East"/>
    <s v="Urban"/>
    <n v="13603"/>
    <n v="11448"/>
    <m/>
    <n v="1678"/>
    <n v="2309"/>
    <n v="3653"/>
    <n v="3739"/>
    <n v="3315"/>
    <n v="3551"/>
    <n v="2782"/>
    <n v="1928"/>
    <n v="1804"/>
    <n v="292"/>
    <m/>
    <n v="19"/>
    <n v="781"/>
    <n v="512"/>
    <n v="16"/>
    <n v="20"/>
    <n v="5571"/>
    <n v="574"/>
    <n v="17542"/>
    <n v="16"/>
    <n v="7218"/>
    <n v="17549"/>
    <n v="264"/>
    <n v="20"/>
    <n v="1004"/>
    <n v="639"/>
    <m/>
    <n v="21"/>
    <n v="37"/>
    <n v="10"/>
    <n v="13"/>
    <n v="196"/>
    <n v="222"/>
    <n v="2"/>
    <n v="1"/>
    <n v="22844"/>
    <n v="61"/>
    <m/>
    <m/>
    <m/>
    <n v="1"/>
    <n v="8941"/>
    <n v="5341"/>
    <n v="641"/>
    <n v="8516"/>
    <n v="1584"/>
    <n v="28"/>
    <n v="10"/>
    <n v="2076"/>
    <n v="7"/>
    <n v="1737"/>
    <n v="100"/>
    <n v="342"/>
    <n v="306"/>
    <n v="203"/>
    <n v="895"/>
    <n v="1581"/>
    <n v="940"/>
    <n v="5101"/>
    <n v="1344"/>
    <n v="1455"/>
    <n v="111"/>
    <n v="1300"/>
    <n v="456"/>
    <n v="2222"/>
    <n v="780"/>
    <n v="4081"/>
    <n v="4"/>
    <n v="25051"/>
    <n v="116"/>
    <n v="23065"/>
    <n v="1866"/>
    <n v="2"/>
    <n v="2"/>
    <n v="8"/>
    <n v="24406"/>
    <m/>
    <n v="211"/>
    <n v="184"/>
    <n v="242"/>
    <n v="2786"/>
    <n v="2923"/>
    <m/>
    <n v="50"/>
    <n v="235"/>
    <n v="360"/>
    <n v="530"/>
    <n v="920"/>
    <n v="1084"/>
    <n v="1137"/>
    <n v="1376"/>
    <n v="17"/>
    <m/>
    <m/>
    <n v="4"/>
    <n v="214"/>
    <n v="68"/>
    <m/>
    <n v="3"/>
    <n v="844"/>
    <n v="85"/>
    <n v="4491"/>
    <m/>
    <n v="1046"/>
    <n v="4621"/>
    <n v="39"/>
    <n v="3"/>
    <n v="223"/>
    <n v="198"/>
    <n v="139"/>
    <n v="775"/>
    <n v="152"/>
    <n v="31"/>
    <n v="3"/>
    <n v="22"/>
    <n v="50"/>
    <n v="19"/>
    <n v="3484"/>
    <n v="612"/>
    <m/>
    <m/>
    <m/>
    <n v="1"/>
    <m/>
    <n v="1062"/>
    <n v="3212"/>
    <n v="80"/>
    <n v="1233"/>
    <n v="119"/>
    <n v="3"/>
    <n v="973"/>
    <n v="868"/>
    <n v="87"/>
    <n v="13"/>
    <n v="270"/>
    <n v="2"/>
    <n v="381"/>
    <n v="1073"/>
    <n v="478"/>
    <n v="181"/>
    <n v="158"/>
    <n v="177"/>
    <n v="222"/>
    <n v="483"/>
    <n v="128"/>
    <n v="151"/>
    <n v="17"/>
    <n v="8"/>
    <n v="31"/>
    <n v="8"/>
    <m/>
    <n v="5709"/>
    <n v="64"/>
    <n v="5229"/>
    <n v="413"/>
    <n v="2"/>
    <n v="1"/>
    <n v="5543"/>
    <n v="107"/>
    <n v="51"/>
    <n v="6"/>
    <m/>
    <n v="2"/>
    <n v="18"/>
  </r>
  <r>
    <n v="106560529"/>
    <x v="316"/>
    <x v="316"/>
    <s v="General Acute Care Hospital"/>
    <x v="52"/>
    <s v="1600 N Rose Ave"/>
    <s v="Oxnard"/>
    <s v="93030"/>
    <x v="1"/>
    <m/>
    <s v="Emergency - Basic"/>
    <x v="0"/>
    <x v="0"/>
    <s v="200-299"/>
    <s v="District 19"/>
    <s v="District 44"/>
    <s v="Oxnard North Central"/>
    <s v="Urban"/>
    <n v="18190"/>
    <n v="17101"/>
    <m/>
    <n v="3319"/>
    <n v="3601"/>
    <n v="6255"/>
    <n v="5719"/>
    <n v="4066"/>
    <n v="4231"/>
    <n v="3318"/>
    <n v="2171"/>
    <n v="1959"/>
    <n v="652"/>
    <m/>
    <n v="24"/>
    <n v="1163"/>
    <n v="1690"/>
    <n v="160"/>
    <n v="73"/>
    <n v="3118"/>
    <m/>
    <n v="29062"/>
    <n v="1"/>
    <n v="23816"/>
    <n v="11000"/>
    <n v="475"/>
    <m/>
    <n v="347"/>
    <n v="1223"/>
    <n v="2"/>
    <n v="44"/>
    <n v="46"/>
    <n v="5"/>
    <m/>
    <n v="370"/>
    <n v="806"/>
    <n v="3"/>
    <n v="4"/>
    <n v="32367"/>
    <n v="60"/>
    <n v="8"/>
    <n v="6"/>
    <m/>
    <m/>
    <n v="18418"/>
    <n v="6674"/>
    <n v="1863"/>
    <n v="5037"/>
    <n v="3299"/>
    <m/>
    <n v="18"/>
    <n v="2386"/>
    <n v="6"/>
    <n v="1918"/>
    <n v="85"/>
    <n v="679"/>
    <n v="672"/>
    <n v="303"/>
    <n v="986"/>
    <n v="2068"/>
    <n v="1232"/>
    <n v="7032"/>
    <n v="2813"/>
    <n v="2169"/>
    <n v="71"/>
    <n v="1636"/>
    <n v="979"/>
    <n v="3006"/>
    <n v="1326"/>
    <n v="5865"/>
    <n v="41"/>
    <n v="35291"/>
    <n v="143"/>
    <n v="26822"/>
    <n v="8255"/>
    <n v="27"/>
    <n v="44"/>
    <n v="24"/>
    <n v="33735"/>
    <n v="91"/>
    <n v="1071"/>
    <n v="354"/>
    <n v="16"/>
    <n v="3175"/>
    <n v="3403"/>
    <m/>
    <n v="58"/>
    <n v="316"/>
    <n v="435"/>
    <n v="568"/>
    <n v="980"/>
    <n v="1245"/>
    <n v="1302"/>
    <n v="1638"/>
    <n v="23"/>
    <n v="13"/>
    <m/>
    <n v="5"/>
    <n v="421"/>
    <n v="298"/>
    <n v="31"/>
    <n v="13"/>
    <n v="469"/>
    <m/>
    <n v="5341"/>
    <m/>
    <n v="3569"/>
    <n v="2922"/>
    <n v="87"/>
    <m/>
    <n v="207"/>
    <n v="201"/>
    <n v="334"/>
    <n v="1237"/>
    <n v="278"/>
    <n v="1"/>
    <n v="1"/>
    <n v="39"/>
    <n v="160"/>
    <n v="29"/>
    <n v="3291"/>
    <n v="781"/>
    <n v="1"/>
    <m/>
    <n v="18"/>
    <m/>
    <m/>
    <n v="1838"/>
    <n v="3647"/>
    <n v="243"/>
    <n v="772"/>
    <n v="78"/>
    <m/>
    <n v="1386"/>
    <n v="899"/>
    <n v="88"/>
    <n v="2"/>
    <n v="349"/>
    <n v="3"/>
    <n v="397"/>
    <n v="1687"/>
    <n v="474"/>
    <n v="116"/>
    <n v="93"/>
    <n v="127"/>
    <n v="188"/>
    <n v="365"/>
    <n v="94"/>
    <n v="151"/>
    <n v="15"/>
    <n v="8"/>
    <n v="130"/>
    <n v="6"/>
    <m/>
    <n v="6578"/>
    <n v="63"/>
    <n v="4889"/>
    <n v="1607"/>
    <n v="10"/>
    <n v="9"/>
    <n v="6220"/>
    <n v="310"/>
    <n v="42"/>
    <n v="1"/>
    <n v="4"/>
    <n v="1"/>
    <n v="22"/>
  </r>
  <r>
    <n v="106571086"/>
    <x v="317"/>
    <x v="317"/>
    <s v="General Acute Care Hospital"/>
    <x v="53"/>
    <s v="1325 Cottonwood St"/>
    <s v="Woodland"/>
    <s v="95695"/>
    <x v="1"/>
    <m/>
    <s v="Emergency - Basic"/>
    <x v="0"/>
    <x v="0"/>
    <s v="100-149"/>
    <s v="District 3"/>
    <s v="District 4"/>
    <s v="Woodland"/>
    <s v="Urban"/>
    <n v="10075"/>
    <n v="8848"/>
    <n v="1"/>
    <n v="1641"/>
    <n v="1694"/>
    <n v="3118"/>
    <n v="3028"/>
    <n v="2116"/>
    <n v="2233"/>
    <n v="1973"/>
    <n v="1412"/>
    <n v="1284"/>
    <n v="425"/>
    <m/>
    <n v="811"/>
    <n v="491"/>
    <n v="833"/>
    <n v="295"/>
    <n v="81"/>
    <n v="1409"/>
    <n v="335"/>
    <n v="14669"/>
    <m/>
    <n v="8400"/>
    <n v="10312"/>
    <n v="212"/>
    <m/>
    <n v="443"/>
    <n v="110"/>
    <n v="1"/>
    <n v="25"/>
    <n v="29"/>
    <n v="8"/>
    <n v="8"/>
    <n v="295"/>
    <n v="53"/>
    <n v="4"/>
    <n v="4"/>
    <n v="17866"/>
    <n v="57"/>
    <m/>
    <n v="21"/>
    <m/>
    <m/>
    <n v="8618"/>
    <n v="4075"/>
    <n v="447"/>
    <n v="4387"/>
    <n v="1397"/>
    <m/>
    <n v="34"/>
    <n v="1375"/>
    <n v="6"/>
    <n v="1391"/>
    <n v="88"/>
    <n v="344"/>
    <n v="351"/>
    <n v="159"/>
    <n v="306"/>
    <n v="1078"/>
    <n v="1142"/>
    <n v="3537"/>
    <n v="941"/>
    <n v="1210"/>
    <n v="77"/>
    <n v="855"/>
    <n v="480"/>
    <n v="1729"/>
    <n v="722"/>
    <n v="3084"/>
    <n v="15"/>
    <n v="18924"/>
    <n v="399"/>
    <n v="15962"/>
    <n v="2537"/>
    <n v="26"/>
    <m/>
    <n v="17"/>
    <n v="18334"/>
    <m/>
    <n v="408"/>
    <n v="131"/>
    <n v="34"/>
    <n v="1006"/>
    <n v="1200"/>
    <m/>
    <n v="32"/>
    <n v="205"/>
    <n v="228"/>
    <n v="202"/>
    <n v="337"/>
    <n v="413"/>
    <n v="394"/>
    <n v="392"/>
    <n v="3"/>
    <m/>
    <m/>
    <n v="83"/>
    <n v="62"/>
    <n v="76"/>
    <n v="39"/>
    <n v="4"/>
    <n v="151"/>
    <n v="25"/>
    <n v="1766"/>
    <m/>
    <n v="742"/>
    <n v="1449"/>
    <n v="15"/>
    <m/>
    <n v="61"/>
    <n v="31"/>
    <n v="113"/>
    <n v="231"/>
    <n v="46"/>
    <m/>
    <n v="7"/>
    <n v="28"/>
    <n v="23"/>
    <n v="22"/>
    <n v="1434"/>
    <n v="209"/>
    <m/>
    <m/>
    <m/>
    <n v="1"/>
    <m/>
    <n v="656"/>
    <n v="1121"/>
    <n v="29"/>
    <n v="361"/>
    <n v="38"/>
    <n v="1"/>
    <n v="219"/>
    <n v="297"/>
    <n v="18"/>
    <n v="1"/>
    <n v="87"/>
    <n v="3"/>
    <n v="125"/>
    <n v="508"/>
    <n v="177"/>
    <n v="393"/>
    <n v="20"/>
    <n v="41"/>
    <n v="38"/>
    <n v="192"/>
    <n v="44"/>
    <n v="17"/>
    <n v="3"/>
    <n v="1"/>
    <n v="20"/>
    <n v="2"/>
    <m/>
    <n v="2206"/>
    <n v="66"/>
    <n v="1845"/>
    <n v="295"/>
    <m/>
    <m/>
    <n v="2045"/>
    <n v="145"/>
    <n v="16"/>
    <m/>
    <m/>
    <m/>
    <n v="17"/>
  </r>
  <r>
    <n v="106574010"/>
    <x v="318"/>
    <x v="318"/>
    <s v="General Acute Care Hospital"/>
    <x v="53"/>
    <s v="2000 Sutter Pl"/>
    <s v="Davis"/>
    <s v="95616"/>
    <x v="1"/>
    <m/>
    <s v="Emergency - Basic"/>
    <x v="0"/>
    <x v="0"/>
    <s v="1-49"/>
    <s v="District 3"/>
    <s v="District 4"/>
    <s v="Davis"/>
    <s v="Urban"/>
    <n v="11827"/>
    <n v="9304"/>
    <m/>
    <n v="1519"/>
    <n v="2102"/>
    <n v="4552"/>
    <n v="3102"/>
    <n v="2314"/>
    <n v="2316"/>
    <n v="1943"/>
    <n v="1501"/>
    <n v="1474"/>
    <n v="308"/>
    <m/>
    <n v="103"/>
    <n v="1335"/>
    <n v="1087"/>
    <n v="318"/>
    <n v="157"/>
    <n v="6691"/>
    <n v="612"/>
    <n v="10828"/>
    <m/>
    <n v="7095"/>
    <n v="13334"/>
    <n v="702"/>
    <m/>
    <n v="684"/>
    <n v="138"/>
    <n v="6"/>
    <n v="12"/>
    <n v="15"/>
    <n v="5"/>
    <n v="37"/>
    <n v="39"/>
    <n v="454"/>
    <n v="1"/>
    <n v="45"/>
    <n v="19550"/>
    <n v="142"/>
    <n v="3"/>
    <m/>
    <m/>
    <m/>
    <n v="7814"/>
    <n v="4540"/>
    <n v="665"/>
    <n v="6935"/>
    <n v="1177"/>
    <m/>
    <n v="21"/>
    <n v="1601"/>
    <n v="8"/>
    <n v="1611"/>
    <n v="78"/>
    <n v="356"/>
    <n v="315"/>
    <n v="212"/>
    <n v="212"/>
    <n v="1365"/>
    <n v="911"/>
    <n v="4468"/>
    <n v="1280"/>
    <n v="1052"/>
    <n v="56"/>
    <n v="923"/>
    <n v="550"/>
    <n v="2141"/>
    <n v="780"/>
    <n v="3185"/>
    <n v="6"/>
    <n v="21131"/>
    <n v="609"/>
    <n v="18037"/>
    <n v="2443"/>
    <n v="28"/>
    <n v="14"/>
    <m/>
    <n v="20315"/>
    <n v="7"/>
    <n v="478"/>
    <n v="176"/>
    <n v="155"/>
    <n v="1018"/>
    <n v="968"/>
    <m/>
    <n v="24"/>
    <n v="112"/>
    <n v="134"/>
    <n v="157"/>
    <n v="232"/>
    <n v="374"/>
    <n v="449"/>
    <n v="503"/>
    <n v="1"/>
    <m/>
    <m/>
    <n v="17"/>
    <n v="79"/>
    <n v="58"/>
    <n v="16"/>
    <n v="12"/>
    <n v="470"/>
    <n v="55"/>
    <n v="1279"/>
    <m/>
    <n v="496"/>
    <n v="1430"/>
    <n v="60"/>
    <m/>
    <n v="94"/>
    <n v="45"/>
    <n v="65"/>
    <n v="631"/>
    <n v="117"/>
    <n v="1"/>
    <m/>
    <n v="14"/>
    <n v="4"/>
    <n v="10"/>
    <n v="780"/>
    <n v="225"/>
    <m/>
    <m/>
    <m/>
    <m/>
    <m/>
    <n v="382"/>
    <n v="1198"/>
    <n v="30"/>
    <n v="327"/>
    <n v="49"/>
    <m/>
    <n v="284"/>
    <n v="338"/>
    <n v="22"/>
    <n v="1"/>
    <n v="106"/>
    <n v="1"/>
    <n v="90"/>
    <n v="667"/>
    <n v="148"/>
    <n v="49"/>
    <n v="32"/>
    <n v="26"/>
    <n v="35"/>
    <n v="96"/>
    <n v="33"/>
    <n v="19"/>
    <n v="1"/>
    <m/>
    <n v="36"/>
    <n v="2"/>
    <m/>
    <n v="1986"/>
    <n v="72"/>
    <n v="1678"/>
    <n v="231"/>
    <n v="3"/>
    <n v="2"/>
    <n v="1917"/>
    <n v="49"/>
    <n v="11"/>
    <n v="9"/>
    <m/>
    <m/>
    <n v="11"/>
  </r>
  <r>
    <n v="106580996"/>
    <x v="319"/>
    <x v="319"/>
    <s v="General Acute Care Hospital"/>
    <x v="54"/>
    <s v="726 Fourth St"/>
    <s v="Marysville"/>
    <s v="95901"/>
    <x v="3"/>
    <s v="Level III"/>
    <s v="Emergency - Basic"/>
    <x v="0"/>
    <x v="0"/>
    <s v="200-299"/>
    <s v="District 4"/>
    <s v="District 3"/>
    <s v="Marysville"/>
    <s v="Rural"/>
    <n v="27707"/>
    <n v="24758"/>
    <n v="3"/>
    <n v="4134"/>
    <n v="4706"/>
    <n v="9721"/>
    <n v="9470"/>
    <n v="6910"/>
    <n v="6335"/>
    <n v="5177"/>
    <n v="3028"/>
    <n v="2052"/>
    <n v="935"/>
    <m/>
    <n v="464"/>
    <n v="3372"/>
    <n v="2701"/>
    <n v="144"/>
    <n v="98"/>
    <n v="7729"/>
    <n v="676"/>
    <n v="37271"/>
    <n v="13"/>
    <n v="13596"/>
    <n v="38359"/>
    <n v="507"/>
    <n v="6"/>
    <n v="971"/>
    <n v="2900"/>
    <m/>
    <n v="95"/>
    <n v="28"/>
    <n v="2"/>
    <n v="10"/>
    <n v="631"/>
    <n v="938"/>
    <m/>
    <n v="4"/>
    <n v="46782"/>
    <n v="107"/>
    <m/>
    <m/>
    <m/>
    <m/>
    <n v="27267"/>
    <n v="9844"/>
    <n v="2278"/>
    <n v="7931"/>
    <n v="5140"/>
    <n v="8"/>
    <n v="55"/>
    <n v="3439"/>
    <n v="9"/>
    <n v="2925"/>
    <n v="208"/>
    <n v="682"/>
    <n v="720"/>
    <n v="382"/>
    <n v="3314"/>
    <n v="3073"/>
    <n v="2662"/>
    <n v="9388"/>
    <n v="3305"/>
    <n v="3467"/>
    <n v="127"/>
    <n v="2167"/>
    <n v="1763"/>
    <n v="4085"/>
    <n v="2278"/>
    <n v="8409"/>
    <n v="10"/>
    <n v="52468"/>
    <n v="1251"/>
    <n v="48607"/>
    <n v="2555"/>
    <n v="48"/>
    <n v="7"/>
    <n v="2"/>
    <n v="48455"/>
    <n v="2"/>
    <n v="3063"/>
    <n v="359"/>
    <n v="587"/>
    <n v="4208"/>
    <n v="4292"/>
    <m/>
    <n v="42"/>
    <n v="391"/>
    <n v="548"/>
    <n v="761"/>
    <n v="1371"/>
    <n v="1964"/>
    <n v="1739"/>
    <n v="1653"/>
    <n v="31"/>
    <m/>
    <m/>
    <n v="89"/>
    <n v="672"/>
    <n v="282"/>
    <n v="2"/>
    <n v="8"/>
    <n v="892"/>
    <n v="87"/>
    <n v="6465"/>
    <n v="3"/>
    <n v="1318"/>
    <n v="7115"/>
    <n v="67"/>
    <m/>
    <n v="228"/>
    <n v="387"/>
    <n v="337"/>
    <n v="1479"/>
    <n v="160"/>
    <n v="42"/>
    <n v="16"/>
    <n v="25"/>
    <n v="17"/>
    <n v="24"/>
    <n v="4654"/>
    <n v="1130"/>
    <m/>
    <m/>
    <m/>
    <n v="1"/>
    <m/>
    <n v="2337"/>
    <n v="4852"/>
    <n v="246"/>
    <n v="947"/>
    <n v="117"/>
    <n v="1"/>
    <n v="1703"/>
    <n v="1007"/>
    <n v="55"/>
    <n v="3"/>
    <n v="533"/>
    <n v="4"/>
    <n v="444"/>
    <n v="1984"/>
    <n v="815"/>
    <n v="146"/>
    <n v="90"/>
    <n v="128"/>
    <n v="222"/>
    <n v="816"/>
    <n v="236"/>
    <n v="152"/>
    <n v="31"/>
    <n v="13"/>
    <n v="115"/>
    <n v="2"/>
    <n v="1"/>
    <n v="8500"/>
    <n v="484"/>
    <n v="7533"/>
    <n v="474"/>
    <n v="6"/>
    <n v="3"/>
    <n v="7917"/>
    <n v="502"/>
    <n v="30"/>
    <n v="48"/>
    <n v="1"/>
    <n v="2"/>
    <n v="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420DF69-222D-4CF0-A830-A2EC503CF11B}" name="PivotTable1" cacheId="0" dataOnRows="1" applyNumberFormats="0" applyBorderFormats="0" applyFontFormats="0" applyPatternFormats="0" applyAlignmentFormats="0" applyWidthHeightFormats="1" dataCaption="Values" updatedVersion="6" minRefreshableVersion="3" rowGrandTotals="0" colGrandTotals="0" itemPrintTitles="1" createdVersion="4" indent="0" compact="0" compactData="0" multipleFieldFilters="0">
  <location ref="A11:B177" firstHeaderRow="1" firstDataRow="1" firstDataCol="1" rowPageCount="6" colPageCount="1"/>
  <pivotFields count="185">
    <pivotField dataField="1" compact="0" numFmtId="49" outline="0" showAll="0"/>
    <pivotField name="OSHPD ID" axis="axisPage" dataField="1" compact="0" outline="0" showAll="0" sortType="ascending" defaultSubtotal="0">
      <items count="3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s>
    </pivotField>
    <pivotField name="FACILITY NAME" axis="axisPage" compact="0" outline="0" showAll="0" sortType="ascending" defaultSubtotal="0">
      <items count="320">
        <item x="319"/>
        <item x="49"/>
        <item x="53"/>
        <item x="43"/>
        <item x="74"/>
        <item x="52"/>
        <item x="138"/>
        <item x="250"/>
        <item x="136"/>
        <item x="31"/>
        <item x="315"/>
        <item x="308"/>
        <item x="149"/>
        <item x="51"/>
        <item x="307"/>
        <item x="137"/>
        <item x="118"/>
        <item x="154"/>
        <item x="262"/>
        <item x="263"/>
        <item x="0"/>
        <item x="56"/>
        <item x="4"/>
        <item x="1"/>
        <item x="225"/>
        <item x="157"/>
        <item x="57"/>
        <item x="223"/>
        <item x="309"/>
        <item x="50"/>
        <item x="44"/>
        <item x="55"/>
        <item x="224"/>
        <item x="26"/>
        <item x="208"/>
        <item x="60"/>
        <item x="62"/>
        <item x="241"/>
        <item x="248"/>
        <item x="247"/>
        <item x="58"/>
        <item x="88"/>
        <item x="97"/>
        <item x="63"/>
        <item x="155"/>
        <item x="174"/>
        <item x="64"/>
        <item x="152"/>
        <item x="246"/>
        <item x="209"/>
        <item x="28"/>
        <item x="29"/>
        <item x="113"/>
        <item x="100"/>
        <item x="220"/>
        <item x="17"/>
        <item x="65"/>
        <item x="216"/>
        <item x="144"/>
        <item x="310"/>
        <item x="30"/>
        <item x="18"/>
        <item x="183"/>
        <item x="249"/>
        <item x="184"/>
        <item x="222"/>
        <item x="254"/>
        <item x="189"/>
        <item x="299"/>
        <item x="282"/>
        <item x="70"/>
        <item x="180"/>
        <item x="9"/>
        <item x="185"/>
        <item x="273"/>
        <item x="39"/>
        <item x="72"/>
        <item x="81"/>
        <item x="103"/>
        <item x="300"/>
        <item x="71"/>
        <item x="15"/>
        <item x="288"/>
        <item x="171"/>
        <item x="156"/>
        <item x="257"/>
        <item x="165"/>
        <item x="73"/>
        <item x="145"/>
        <item x="91"/>
        <item x="34"/>
        <item x="267"/>
        <item x="79"/>
        <item x="274"/>
        <item x="75"/>
        <item x="229"/>
        <item x="207"/>
        <item x="293"/>
        <item x="186"/>
        <item x="120"/>
        <item x="221"/>
        <item x="3"/>
        <item x="158"/>
        <item x="176"/>
        <item x="77"/>
        <item x="159"/>
        <item x="80"/>
        <item x="36"/>
        <item x="135"/>
        <item x="187"/>
        <item x="22"/>
        <item x="20"/>
        <item x="24"/>
        <item x="127"/>
        <item x="128"/>
        <item x="211"/>
        <item x="8"/>
        <item x="33"/>
        <item x="83"/>
        <item x="255"/>
        <item x="194"/>
        <item x="10"/>
        <item x="175"/>
        <item x="85"/>
        <item x="266"/>
        <item x="193"/>
        <item x="179"/>
        <item x="199"/>
        <item x="230"/>
        <item x="240"/>
        <item x="278"/>
        <item x="11"/>
        <item x="132"/>
        <item x="280"/>
        <item x="297"/>
        <item x="84"/>
        <item x="205"/>
        <item x="261"/>
        <item x="292"/>
        <item x="21"/>
        <item x="86"/>
        <item x="126"/>
        <item x="289"/>
        <item x="281"/>
        <item x="305"/>
        <item x="45"/>
        <item x="46"/>
        <item x="160"/>
        <item x="121"/>
        <item x="125"/>
        <item x="122"/>
        <item x="68"/>
        <item x="212"/>
        <item x="198"/>
        <item x="268"/>
        <item x="161"/>
        <item x="66"/>
        <item x="124"/>
        <item x="312"/>
        <item x="35"/>
        <item x="130"/>
        <item x="143"/>
        <item x="269"/>
        <item x="256"/>
        <item x="133"/>
        <item x="16"/>
        <item x="27"/>
        <item x="123"/>
        <item x="284"/>
        <item x="139"/>
        <item x="90"/>
        <item x="301"/>
        <item x="93"/>
        <item x="153"/>
        <item x="167"/>
        <item x="192"/>
        <item x="200"/>
        <item x="47"/>
        <item x="206"/>
        <item x="140"/>
        <item x="286"/>
        <item x="287"/>
        <item x="201"/>
        <item x="202"/>
        <item x="94"/>
        <item x="264"/>
        <item x="92"/>
        <item x="142"/>
        <item x="210"/>
        <item x="96"/>
        <item x="213"/>
        <item x="147"/>
        <item x="291"/>
        <item x="41"/>
        <item x="98"/>
        <item x="99"/>
        <item x="134"/>
        <item x="302"/>
        <item x="275"/>
        <item x="313"/>
        <item x="95"/>
        <item x="173"/>
        <item x="13"/>
        <item x="14"/>
        <item x="107"/>
        <item x="129"/>
        <item x="188"/>
        <item x="232"/>
        <item x="238"/>
        <item x="233"/>
        <item x="294"/>
        <item x="69"/>
        <item x="102"/>
        <item x="40"/>
        <item x="166"/>
        <item x="181"/>
        <item x="101"/>
        <item x="242"/>
        <item x="89"/>
        <item x="78"/>
        <item x="105"/>
        <item x="87"/>
        <item x="163"/>
        <item x="168"/>
        <item x="148"/>
        <item x="37"/>
        <item x="110"/>
        <item x="111"/>
        <item x="295"/>
        <item x="169"/>
        <item x="38"/>
        <item x="170"/>
        <item x="226"/>
        <item x="214"/>
        <item x="272"/>
        <item x="48"/>
        <item x="190"/>
        <item x="196"/>
        <item x="114"/>
        <item x="146"/>
        <item x="215"/>
        <item x="104"/>
        <item x="67"/>
        <item x="191"/>
        <item x="251"/>
        <item x="260"/>
        <item x="23"/>
        <item x="270"/>
        <item x="276"/>
        <item x="106"/>
        <item x="271"/>
        <item x="239"/>
        <item x="234"/>
        <item x="231"/>
        <item x="182"/>
        <item x="265"/>
        <item x="237"/>
        <item x="227"/>
        <item x="228"/>
        <item x="285"/>
        <item x="108"/>
        <item x="150"/>
        <item x="306"/>
        <item x="258"/>
        <item x="296"/>
        <item x="162"/>
        <item x="61"/>
        <item x="76"/>
        <item x="42"/>
        <item x="195"/>
        <item x="32"/>
        <item x="217"/>
        <item x="303"/>
        <item x="109"/>
        <item x="243"/>
        <item x="314"/>
        <item x="316"/>
        <item x="252"/>
        <item x="279"/>
        <item x="218"/>
        <item x="59"/>
        <item x="244"/>
        <item x="5"/>
        <item x="112"/>
        <item x="277"/>
        <item x="7"/>
        <item x="141"/>
        <item x="12"/>
        <item x="177"/>
        <item x="25"/>
        <item x="318"/>
        <item x="19"/>
        <item x="54"/>
        <item x="204"/>
        <item x="178"/>
        <item x="298"/>
        <item x="290"/>
        <item x="253"/>
        <item x="151"/>
        <item x="197"/>
        <item x="259"/>
        <item x="82"/>
        <item x="235"/>
        <item x="304"/>
        <item x="236"/>
        <item x="2"/>
        <item x="245"/>
        <item x="203"/>
        <item x="164"/>
        <item x="116"/>
        <item x="131"/>
        <item x="115"/>
        <item x="311"/>
        <item x="219"/>
        <item x="6"/>
        <item x="283"/>
        <item x="172"/>
        <item x="117"/>
        <item x="119"/>
        <item x="317"/>
      </items>
    </pivotField>
    <pivotField compact="0" outline="0" showAll="0" defaultSubtotal="0"/>
    <pivotField name="FACILITY COUNTY" axis="axisPage" compact="0" outline="0" showAll="0" sortType="ascending" defaultSubtota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s>
    </pivotField>
    <pivotField compact="0" outline="0" showAll="0" defaultSubtotal="0"/>
    <pivotField compact="0" outline="0" showAll="0" defaultSubtotal="0"/>
    <pivotField compact="0" outline="0" showAll="0" defaultSubtotal="0"/>
    <pivotField name="TYPE OF CONTROL" axis="axisPage" compact="0" outline="0" showAll="0" defaultSubtotal="0">
      <items count="7">
        <item x="0"/>
        <item x="2"/>
        <item x="4"/>
        <item x="5"/>
        <item x="3"/>
        <item x="1"/>
        <item x="6"/>
      </items>
    </pivotField>
    <pivotField compact="0" outline="0" showAll="0"/>
    <pivotField compact="0" outline="0" showAll="0"/>
    <pivotField name="RURAL HOSPITAL" axis="axisPage" compact="0" outline="0" showAll="0" sortType="descending" defaultSubtotal="0">
      <items count="2">
        <item x="0"/>
        <item x="1"/>
      </items>
    </pivotField>
    <pivotField name="TEACHING HOSPITAL" axis="axisPage" compact="0" outline="0" showAll="0" defaultSubtotal="0">
      <items count="2">
        <item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outline="0" showAll="0" defaultSubtotal="0"/>
    <pivotField dataField="1" compact="0" outline="0" showAll="0"/>
    <pivotField dataField="1" compact="0" outline="0" showAll="0" defaultSubtotal="0"/>
    <pivotField dataField="1"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outline="0" showAll="0"/>
  </pivotFields>
  <rowFields count="1">
    <field x="-2"/>
  </rowFields>
  <rowItems count="166">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i i="130">
      <x v="130"/>
    </i>
    <i i="131">
      <x v="131"/>
    </i>
    <i i="132">
      <x v="132"/>
    </i>
    <i i="133">
      <x v="133"/>
    </i>
    <i i="134">
      <x v="134"/>
    </i>
    <i i="135">
      <x v="135"/>
    </i>
    <i i="136">
      <x v="136"/>
    </i>
    <i i="137">
      <x v="137"/>
    </i>
    <i i="138">
      <x v="138"/>
    </i>
    <i i="139">
      <x v="139"/>
    </i>
    <i i="140">
      <x v="140"/>
    </i>
    <i i="141">
      <x v="141"/>
    </i>
    <i i="142">
      <x v="142"/>
    </i>
    <i i="143">
      <x v="143"/>
    </i>
    <i i="144">
      <x v="144"/>
    </i>
    <i i="145">
      <x v="145"/>
    </i>
    <i i="146">
      <x v="146"/>
    </i>
    <i i="147">
      <x v="147"/>
    </i>
    <i i="148">
      <x v="148"/>
    </i>
    <i i="149">
      <x v="149"/>
    </i>
    <i i="150">
      <x v="150"/>
    </i>
    <i i="151">
      <x v="151"/>
    </i>
    <i i="152">
      <x v="152"/>
    </i>
    <i i="153">
      <x v="153"/>
    </i>
    <i i="154">
      <x v="154"/>
    </i>
    <i i="155">
      <x v="155"/>
    </i>
    <i i="156">
      <x v="156"/>
    </i>
    <i i="157">
      <x v="157"/>
    </i>
    <i i="158">
      <x v="158"/>
    </i>
    <i i="159">
      <x v="159"/>
    </i>
    <i i="160">
      <x v="160"/>
    </i>
    <i i="161">
      <x v="161"/>
    </i>
    <i i="162">
      <x v="162"/>
    </i>
    <i i="163">
      <x v="163"/>
    </i>
    <i i="164">
      <x v="164"/>
    </i>
    <i i="165">
      <x v="165"/>
    </i>
  </rowItems>
  <colItems count="1">
    <i/>
  </colItems>
  <pageFields count="6">
    <pageField fld="1" hier="-1"/>
    <pageField fld="2" hier="-1"/>
    <pageField fld="4" hier="-1"/>
    <pageField fld="12" hier="-1"/>
    <pageField fld="11" hier="-1"/>
    <pageField fld="8" hier="-1"/>
  </pageFields>
  <dataFields count="166">
    <dataField name="Count of OSHPD_ID" fld="1" subtotal="count" baseField="0" baseItem="0"/>
    <dataField name="Sum of oshpd_id2" fld="0" baseField="0" baseItem="0"/>
    <dataField name="Sum of English" fld="91" baseField="0" baseItem="0"/>
    <dataField name="Sum of Spanish" fld="92" baseField="0" baseItem="0"/>
    <dataField name="Sum of All_Other_Languages" fld="90" baseField="0" baseItem="0"/>
    <dataField name="Sum of Unknown_lang" fld="93" baseField="0" baseItem="0"/>
    <dataField name="Sum of blank_inv_lang" fld="94" baseField="0" baseItem="0"/>
    <dataField name="Sum of a_English" fld="174" baseField="0" baseItem="810079120"/>
    <dataField name="Sum of a_Spanish" fld="175" baseField="0" baseItem="765060656"/>
    <dataField name="Sum of a_All_Other_Languages" fld="173" baseField="0" baseItem="0"/>
    <dataField name="Sum of a_blank_inv_lang" fld="177" baseField="0" baseItem="0"/>
    <dataField name="Sum of a_Unknown_lang" fld="176" baseField="0" baseItem="0"/>
    <dataField name="Sum of Sex_Female" fld="18" baseField="0" baseItem="3338200" numFmtId="3"/>
    <dataField name="Sum of a_Sex_Female" fld="101" baseField="0" baseItem="3338200" numFmtId="3"/>
    <dataField name="Sum of Sex_Male" fld="19" baseField="0" baseItem="3338200" numFmtId="3"/>
    <dataField name="Sum of a_sex_Unknown" fld="103" baseField="0" baseItem="773645344"/>
    <dataField name="Sum of a_Sex_Male" fld="102" baseField="0" baseItem="2682264" numFmtId="3"/>
    <dataField name="Sum of Sex_Unk" fld="20" baseField="0" baseItem="1762896"/>
    <dataField name="Sum of Age_Under_1" fld="30" baseField="0" baseItem="0" numFmtId="3"/>
    <dataField name="Sum of a_Age_Under_1" fld="112" baseField="0" baseItem="0" numFmtId="3"/>
    <dataField name="Sum of Age_01_09" fld="21" baseField="0" baseItem="0" numFmtId="3"/>
    <dataField name="Sum of a_Age_01_09" fld="113" baseField="0" baseItem="0" numFmtId="3"/>
    <dataField name="Sum of Age_10_19" fld="22" baseField="0" baseItem="0" numFmtId="3"/>
    <dataField name="Sum of a_Age_10_19" fld="104" baseField="0" baseItem="0" numFmtId="3"/>
    <dataField name="Sum of Age_20_29" fld="23" baseField="0" baseItem="0" numFmtId="3"/>
    <dataField name="Sum of a_Age_20_29" fld="105" baseField="0" baseItem="0" numFmtId="3"/>
    <dataField name="Sum of Age_30_39" fld="24" baseField="0" baseItem="0" numFmtId="3"/>
    <dataField name="Sum of a_Age_30_39" fld="106" baseField="0" baseItem="0" numFmtId="3"/>
    <dataField name="Sum of Age_40_49" fld="25" baseField="0" baseItem="0" numFmtId="3"/>
    <dataField name="Sum of a_Age_40_49" fld="107" baseField="0" baseItem="0" numFmtId="3"/>
    <dataField name="Sum of Age_50_59" fld="26" baseField="0" baseItem="0" numFmtId="3"/>
    <dataField name="Sum of a_Age_50_59" fld="108" baseField="0" baseItem="0" numFmtId="3"/>
    <dataField name="Sum of Age_60_69" fld="27" baseField="0" baseItem="0" numFmtId="3"/>
    <dataField name="Sum of a_Age_60_69" fld="109" baseField="0" baseItem="0" numFmtId="3"/>
    <dataField name="Sum of Age_70_79" fld="28" baseField="0" baseItem="0" numFmtId="3"/>
    <dataField name="Sum of a_Age_70_79" fld="110" baseField="0" baseItem="0" numFmtId="3"/>
    <dataField name="Sum of Age_80_" fld="29" baseField="0" baseItem="0" numFmtId="3"/>
    <dataField name="Sum of a_Age_80_" fld="111" baseField="0" baseItem="0" numFmtId="3"/>
    <dataField name="Sum of Age_Unknown" fld="31" baseField="0" baseItem="0" numFmtId="3"/>
    <dataField name="Sum of a_Age_Unknown" fld="114" baseField="0" baseItem="0" numFmtId="3"/>
    <dataField name="Sum of Medicare" fld="63" baseField="0" baseItem="0" numFmtId="3"/>
    <dataField name="Sum of a_Medicare" fld="146" baseField="0" baseItem="0" numFmtId="3"/>
    <dataField name="Sum of Other_Payer" fld="64" baseField="0" baseItem="3731560"/>
    <dataField name="Sum of a_Other_Payer" fld="147" baseField="0" baseItem="3731560"/>
    <dataField name="Sum of Unknown_inv_Payer" fld="67" baseField="0" baseItem="0"/>
    <dataField name="Sum of a_Unknown_inv_Payer" fld="150" baseField="0" baseItem="0"/>
    <dataField name="Sum of SelfPay" fld="66" baseField="0" baseItem="2876032"/>
    <dataField name="Sum of a_SelfPay" fld="149" baseField="0" baseItem="2876032"/>
    <dataField name="Sum of Private_Coverage" fld="65" baseField="0" baseItem="3731560"/>
    <dataField name="Sum of a_Private_Coverage" fld="148" baseField="0" baseItem="3731560"/>
    <dataField name="Sum of Medi_Cal" fld="62" baseField="0" baseItem="3731560"/>
    <dataField name="Sum of a_Medi_Cal" fld="145" baseField="0" baseItem="3731560"/>
    <dataField name="Sum of racegrp_aman" fld="32" baseField="0" baseItem="0"/>
    <dataField name="Sum of racegrp_asian" fld="33" baseField="0" baseItem="0"/>
    <dataField name="Sum of racegrp_black" fld="34" baseField="0" baseItem="0"/>
    <dataField name="Sum of racegrp_multirace" fld="35" baseField="0" baseItem="0"/>
    <dataField name="Sum of racegrp_other" fld="37" baseField="0" baseItem="0"/>
    <dataField name="Sum of racegrp_unknown" fld="38" baseField="0" baseItem="0"/>
    <dataField name="Sum of racegrp_white" fld="39" baseField="0" baseItem="0"/>
    <dataField name="Sum of racegrp_nhpi" fld="36" baseField="0" baseItem="0"/>
    <dataField name="Sum of racegrp_inv_blank" fld="40" baseField="0" baseItem="0"/>
    <dataField name="Sum of eth_Hispanic" fld="41" baseField="0" baseItem="0"/>
    <dataField name="Sum of eth_NonHispanic" fld="42" baseField="0" baseItem="0"/>
    <dataField name="Sum of eth_Unknown" fld="43" baseField="0" baseItem="0"/>
    <dataField name="Sum of eth_Blank_Invalid" fld="44" baseField="0" baseItem="0"/>
    <dataField name="Sum of disp_Acute_Care" fld="45" baseField="0" baseItem="0"/>
    <dataField name="Sum of disp_Against_Medical_Advice" fld="46" baseField="0" baseItem="0"/>
    <dataField name="Sum of disp_Died" fld="48" baseField="0" baseItem="0"/>
    <dataField name="Sum of disp_Not_Defined_Elsewhere" fld="51" baseField="0" baseItem="0"/>
    <dataField name="Sum of disp_Prison_Jail" fld="52" baseField="0" baseItem="0"/>
    <dataField name="Sum of disp_Psychiatric_Care" fld="53" baseField="0" baseItem="0"/>
    <dataField name="Sum of disp_Routine" fld="56" baseField="0" baseItem="0"/>
    <dataField name="Sum of disp_SN_IC_Care" fld="57" baseField="0" baseItem="0"/>
    <dataField name="Sum of disp_CAH" fld="58" baseField="0" baseItem="0"/>
    <dataField name="Sum of disp_Childrens_or_Cancer" fld="47" baseField="0" baseItem="0"/>
    <dataField name="Sum of disp_Home_Health_Service" fld="49" baseField="0" baseItem="0"/>
    <dataField name="Sum of disp_Hospice_Care" fld="50" baseField="0" baseItem="0"/>
    <dataField name="Sum of disp_Rehab" fld="54" baseField="0" baseItem="0"/>
    <dataField name="Sum of disp_Residential_Care" fld="55" baseField="0" baseItem="0"/>
    <dataField name="Sum of disp_Invalid_Blank" fld="60" baseField="0" baseItem="0"/>
    <dataField name="Sum of disp_Other" fld="59" baseField="0" baseItem="0"/>
    <dataField name="Sum of disp_Disaster_Care_Site" fld="61" baseField="0" baseItem="0"/>
    <dataField name="Sum of DX_Circulatory" fld="69" baseField="0" baseItem="0"/>
    <dataField name="Sum of DX_Congenital" fld="70" baseField="0" baseItem="0"/>
    <dataField name="Sum of DX_Digestive" fld="71" baseField="0" baseItem="0"/>
    <dataField name="Sum of dx_Pregnancy_Childbirth" fld="84" baseField="0" baseItem="0"/>
    <dataField name="Sum of DX_Endocrine" fld="74" baseField="0" baseItem="0"/>
    <dataField name="Sum of DX_Genitourinary" fld="77" baseField="0" baseItem="0"/>
    <dataField name="Sum of dx_Diseases_of_the_Blood" fld="72" baseField="0" baseItem="0"/>
    <dataField name="Sum of dx_Unacceptable_principal_diagno" fld="88" baseField="0" baseItem="0"/>
    <dataField name="Sum of dx_Certain_Perinatal_Conditions" fld="68" baseField="0" baseItem="0"/>
    <dataField name="Sum of dx_MentalHealth" fld="80" baseField="0" baseItem="0"/>
    <dataField name="Sum of dx_Nervous_System" fld="83" baseField="0" baseItem="0"/>
    <dataField name="Sum of dx_Musculoskeletal" fld="81" baseField="0" baseItem="0"/>
    <dataField name="Sum of dx_Symptoms_Signs_NEC" fld="87" baseField="0" baseItem="0"/>
    <dataField name="Sum of dx_Factors_Influencing_Health_St" fld="76" baseField="0" baseItem="0"/>
    <dataField name="Sum of dx_Infectious" fld="78" baseField="0" baseItem="0"/>
    <dataField name="Sum of DX_Injury_Poisoning" fld="79" baseField="0" baseItem="0"/>
    <dataField name="Sum of dx_Eye" fld="75" baseField="0" baseItem="0"/>
    <dataField name="Sum of dx_Ear" fld="73" baseField="0" baseItem="0"/>
    <dataField name="Sum of DX_Neoplasms" fld="82" baseField="0" baseItem="0"/>
    <dataField name="Sum of DX_Respiratory" fld="85" baseField="0" baseItem="0"/>
    <dataField name="Sum of DX_Skin" fld="86" baseField="0" baseItem="0"/>
    <dataField name="Sum of Zip_Blank_Invalid" fld="95" baseField="0" baseItem="0"/>
    <dataField name="Sum of Zip_CA_Resident" fld="96" baseField="0" baseItem="0"/>
    <dataField name="Sum of Zip_Foreign" fld="97" baseField="0" baseItem="0"/>
    <dataField name="Sum of Zip_Homeless" fld="98" baseField="0" baseItem="0"/>
    <dataField name="Sum of Zip_Out_of_State" fld="99" baseField="0" baseItem="0"/>
    <dataField name="Sum of Zip_Unknown" fld="100" baseField="0" baseItem="0"/>
    <dataField name="Sum of a_racegrp_aman" fld="115" baseField="0" baseItem="0"/>
    <dataField name="Sum of a_racegrp_asian" fld="116" baseField="0" baseItem="0"/>
    <dataField name="Sum of a_racegrp_black" fld="117" baseField="0" baseItem="0"/>
    <dataField name="Sum of a_racegrp_other" fld="120" baseField="0" baseItem="0"/>
    <dataField name="Sum of a_racegrp_unknown" fld="121" baseField="0" baseItem="0"/>
    <dataField name="Sum of a_racegrp_multirace" fld="118" baseField="0" baseItem="0"/>
    <dataField name="Sum of a_racegrp_white" fld="122" baseField="0" baseItem="0"/>
    <dataField name="Sum of a_racegrp_nhpi" fld="119" baseField="0" baseItem="0"/>
    <dataField name="Sum of a_racegrp_inv_blank" fld="123" baseField="0" baseItem="0"/>
    <dataField name="Sum of a_eth_Hispanic" fld="124" baseField="0" baseItem="0"/>
    <dataField name="Sum of a_eth_NonHispanic" fld="125" baseField="0" baseItem="0"/>
    <dataField name="Sum of a_eth_Unknown" fld="126" baseField="0" baseItem="0"/>
    <dataField name="Sum of a_eth_Blank_Invalid" fld="127" baseField="0" baseItem="0"/>
    <dataField name="Sum of a_disp_Acute_Care" fld="128" baseField="0" baseItem="0"/>
    <dataField name="Sum of a_disp_Against_Medical_Advice" fld="129" baseField="0" baseItem="0"/>
    <dataField name="Sum of a_disp_Died" fld="130" baseField="0" baseItem="0"/>
    <dataField name="Sum of a_disp_Home_Health_Service" fld="131" baseField="0" baseItem="0"/>
    <dataField name="Sum of a_disp_Hospice_Care" fld="132" baseField="0" baseItem="0"/>
    <dataField name="Sum of a_disp_Rehab" fld="136" baseField="0" baseItem="0"/>
    <dataField name="Sum of a_disp_Psychiatric_Care" fld="135" baseField="0" baseItem="0"/>
    <dataField name="Sum of a_disp_Residential_Care" fld="137" baseField="0" baseItem="0"/>
    <dataField name="Sum of a_disp_Routine" fld="138" baseField="0" baseItem="0"/>
    <dataField name="Sum of a_disp_SN_IC_Care" fld="139" baseField="0" baseItem="0"/>
    <dataField name="Sum of a_disp_Not_Defined_Elsewhere" fld="133" baseField="0" baseItem="0"/>
    <dataField name="Sum of a_disp_CAH" fld="143" baseField="0" baseItem="0"/>
    <dataField name="Sum of a_disp_Childrens_or_Cancer" fld="140" baseField="0" baseItem="0"/>
    <dataField name="Sum of a_disp_Other" fld="142" baseField="0" baseItem="0"/>
    <dataField name="Sum of a_disp_Prison_Jail" fld="134" baseField="0" baseItem="0"/>
    <dataField name="Sum of a_disp_Invalid_Blank" fld="144" baseField="0" baseItem="0"/>
    <dataField name="Sum of a_disp_Disaster_Care_Site" fld="141" baseField="0" baseItem="0"/>
    <dataField name="Sum of a_Zip_Foreign" fld="182" baseField="0" baseItem="0"/>
    <dataField name="Sum of a_Zip_CA_Resident" fld="178" baseField="0" baseItem="0"/>
    <dataField name="Sum of a_Zip_Homeless" fld="179" baseField="0" baseItem="0"/>
    <dataField name="Sum of a_Zip_Unknown" fld="181" baseField="0" baseItem="0"/>
    <dataField name="Sum of a_Zip_Out_of_State" fld="180" baseField="0" baseItem="0"/>
    <dataField name="Sum of a_Zip_Blank_Invalid" fld="183" baseField="0" baseItem="0"/>
    <dataField name="Sum of a_DX_Circulatory" fld="151" baseField="0" baseItem="0"/>
    <dataField name="Sum of a_DX_Digestive" fld="152" baseField="0" baseItem="0"/>
    <dataField name="Sum of a_DX_Endocrine" fld="155" baseField="0" baseItem="0"/>
    <dataField name="Sum of a_DX_Genitourinary" fld="157" baseField="0" baseItem="0"/>
    <dataField name="Sum of a_DX_Injury_Poisoning" fld="159" baseField="0" baseItem="0"/>
    <dataField name="Sum of a_DX_Neoplasms" fld="162" baseField="0" baseItem="0"/>
    <dataField name="Sum of a_DX_Respiratory" fld="164" baseField="0" baseItem="0"/>
    <dataField name="Sum of a_dx_Ear" fld="154" baseField="0" baseItem="0"/>
    <dataField name="Sum of a_dx_Eye" fld="156" baseField="0" baseItem="0"/>
    <dataField name="Sum of a_dx_Infectious" fld="158" baseField="0" baseItem="0"/>
    <dataField name="Sum of a_dx_Certain_Perinatal_Condition" fld="167" baseField="0" baseItem="0"/>
    <dataField name="Sum of a_dx_Symptoms_Signs_NEC" fld="166" baseField="0" baseItem="0"/>
    <dataField name="Sum of a_dx_Nervous_System" fld="163" baseField="0" baseItem="0"/>
    <dataField name="Sum of a_dx_Musculoskeletal" fld="161" baseField="0" baseItem="0"/>
    <dataField name="Sum of a_dx_MentalHealth" fld="160" baseField="0" baseItem="0"/>
    <dataField name="Sum of a_DX_Skin" fld="165" baseField="0" baseItem="0"/>
    <dataField name="Sum of a_dx_Pregnancy_Childbirth" fld="169" baseField="0" baseItem="0"/>
    <dataField name="Sum of a_dx_Diseases_of_the_Blood" fld="153" baseField="0" baseItem="0"/>
    <dataField name="Sum of a_dx_Factors_Influencing_Health_" fld="168" baseField="0" baseItem="0"/>
    <dataField name="Sum of a_dx_Unacceptable_principal_diag" fld="171" baseField="0" baseItem="0"/>
    <dataField name="Sum of a_DX_Congenital" fld="170" baseField="0" baseItem="0"/>
  </dataFields>
  <formats count="12">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outline="0" fieldPosition="0">
        <references count="1">
          <reference field="4294967294" count="27">
            <x v="12"/>
            <x v="13"/>
            <x v="14"/>
            <x v="16"/>
            <x v="17"/>
            <x v="18"/>
            <x v="19"/>
            <x v="20"/>
            <x v="21"/>
            <x v="22"/>
            <x v="23"/>
            <x v="24"/>
            <x v="25"/>
            <x v="26"/>
            <x v="27"/>
            <x v="28"/>
            <x v="29"/>
            <x v="30"/>
            <x v="31"/>
            <x v="32"/>
            <x v="33"/>
            <x v="34"/>
            <x v="35"/>
            <x v="36"/>
            <x v="37"/>
            <x v="38"/>
            <x v="39"/>
          </reference>
        </references>
      </pivotArea>
    </format>
    <format dxfId="7">
      <pivotArea dataOnly="0" labelOnly="1" outline="0" fieldPosition="0">
        <references count="1">
          <reference field="4294967294" count="10">
            <x v="40"/>
            <x v="41"/>
            <x v="42"/>
            <x v="43"/>
            <x v="46"/>
            <x v="47"/>
            <x v="48"/>
            <x v="49"/>
            <x v="50"/>
            <x v="51"/>
          </reference>
        </references>
      </pivotArea>
    </format>
    <format dxfId="6">
      <pivotArea dataOnly="0" labelOnly="1" grandCol="1" outline="0" axis="axisCol" fieldPosition="0"/>
    </format>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outline="0" fieldPosition="0">
        <references count="1">
          <reference field="4294967294" count="27">
            <x v="12"/>
            <x v="13"/>
            <x v="14"/>
            <x v="16"/>
            <x v="17"/>
            <x v="18"/>
            <x v="19"/>
            <x v="20"/>
            <x v="21"/>
            <x v="22"/>
            <x v="23"/>
            <x v="24"/>
            <x v="25"/>
            <x v="26"/>
            <x v="27"/>
            <x v="28"/>
            <x v="29"/>
            <x v="30"/>
            <x v="31"/>
            <x v="32"/>
            <x v="33"/>
            <x v="34"/>
            <x v="35"/>
            <x v="36"/>
            <x v="37"/>
            <x v="38"/>
            <x v="39"/>
          </reference>
        </references>
      </pivotArea>
    </format>
    <format dxfId="1">
      <pivotArea dataOnly="0" labelOnly="1" outline="0" fieldPosition="0">
        <references count="1">
          <reference field="4294967294" count="10">
            <x v="40"/>
            <x v="41"/>
            <x v="42"/>
            <x v="43"/>
            <x v="46"/>
            <x v="47"/>
            <x v="48"/>
            <x v="49"/>
            <x v="50"/>
            <x v="51"/>
          </reference>
        </references>
      </pivotArea>
    </format>
    <format dxfId="0">
      <pivotArea dataOnly="0" labelOnly="1" grandCol="1" outline="0" axis="axisCol"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1:O2525"/>
  <sheetViews>
    <sheetView showGridLines="0" zoomScaleNormal="100" workbookViewId="0"/>
  </sheetViews>
  <sheetFormatPr defaultColWidth="8.88671875" defaultRowHeight="13.8" x14ac:dyDescent="0.25"/>
  <cols>
    <col min="1" max="1" width="44.6640625" style="12" customWidth="1"/>
    <col min="2" max="2" width="25" style="30" customWidth="1"/>
    <col min="3" max="3" width="13.109375" style="12" bestFit="1" customWidth="1"/>
    <col min="4" max="4" width="12.6640625" style="30" bestFit="1" customWidth="1"/>
    <col min="5" max="5" width="9" style="12" bestFit="1" customWidth="1"/>
    <col min="6" max="6" width="13.6640625" style="30" bestFit="1" customWidth="1"/>
    <col min="7" max="7" width="9" style="12" bestFit="1" customWidth="1"/>
    <col min="8" max="8" width="4.6640625" style="12" customWidth="1"/>
    <col min="9" max="9" width="34" style="12" bestFit="1" customWidth="1"/>
    <col min="10" max="10" width="13.6640625" style="12" bestFit="1" customWidth="1"/>
    <col min="11" max="11" width="8.88671875" style="12"/>
    <col min="12" max="12" width="12.5546875" style="12" bestFit="1" customWidth="1"/>
    <col min="13" max="13" width="8.88671875" style="12"/>
    <col min="14" max="14" width="13.6640625" style="12" bestFit="1" customWidth="1"/>
    <col min="15" max="16384" width="8.88671875" style="12"/>
  </cols>
  <sheetData>
    <row r="1" spans="1:15" ht="14.25" customHeight="1" x14ac:dyDescent="0.25"/>
    <row r="2" spans="1:15" ht="49.5" customHeight="1" x14ac:dyDescent="0.3">
      <c r="A2" s="98" t="s">
        <v>2267</v>
      </c>
      <c r="B2" s="99"/>
      <c r="C2" s="99"/>
      <c r="D2" s="99"/>
      <c r="E2" s="99"/>
      <c r="F2" s="99"/>
      <c r="G2" s="99"/>
      <c r="H2" s="99"/>
      <c r="I2" s="41"/>
      <c r="J2" s="41"/>
      <c r="K2" s="41"/>
      <c r="L2" s="41"/>
      <c r="M2" s="41"/>
      <c r="N2" s="41"/>
      <c r="O2" s="41"/>
    </row>
    <row r="4" spans="1:15" x14ac:dyDescent="0.25">
      <c r="A4" s="42" t="s">
        <v>829</v>
      </c>
    </row>
    <row r="6" spans="1:15" x14ac:dyDescent="0.25">
      <c r="A6" s="43" t="s">
        <v>830</v>
      </c>
      <c r="B6" s="39" t="str">
        <f>IF($H$20=1,Pivot!B13,"")</f>
        <v/>
      </c>
      <c r="C6" s="59"/>
      <c r="D6" s="60"/>
      <c r="E6" s="59"/>
    </row>
    <row r="7" spans="1:15" x14ac:dyDescent="0.25">
      <c r="A7" s="43" t="s">
        <v>1093</v>
      </c>
      <c r="B7" s="60" t="str">
        <f>IF($H$20=1,VLOOKUP($B$6,Data!$A$1:$FY$327,3,FALSE),IF(Pivot!B5="(All)","",))</f>
        <v/>
      </c>
      <c r="C7" s="59"/>
      <c r="D7" s="60"/>
      <c r="E7" s="59"/>
    </row>
    <row r="8" spans="1:15" x14ac:dyDescent="0.25">
      <c r="A8" s="43" t="s">
        <v>1094</v>
      </c>
      <c r="B8" s="60" t="str">
        <f>IF($H$20=1,VLOOKUP($B$6,Data!$A$1:$FY$327,5,FALSE),IF(Pivot!B4="(All)","",))</f>
        <v/>
      </c>
      <c r="C8" s="59"/>
      <c r="D8" s="60"/>
      <c r="E8" s="59"/>
    </row>
    <row r="9" spans="1:15" x14ac:dyDescent="0.25">
      <c r="A9" s="43" t="s">
        <v>831</v>
      </c>
      <c r="B9" s="60" t="str">
        <f>IF($H$20=1,VLOOKUP($B$6,Data!$A$1:$FY$327,6,FALSE),"")</f>
        <v/>
      </c>
      <c r="C9" s="59"/>
      <c r="D9" s="60"/>
      <c r="E9" s="59"/>
    </row>
    <row r="10" spans="1:15" x14ac:dyDescent="0.25">
      <c r="A10" s="43" t="s">
        <v>832</v>
      </c>
      <c r="B10" s="60" t="str">
        <f>IF($H$20=1,VLOOKUP($B$6,Data!$A$1:$FY$327,7,FALSE),"")</f>
        <v/>
      </c>
      <c r="C10" s="59"/>
      <c r="D10" s="60"/>
      <c r="E10" s="59"/>
      <c r="H10" s="44" t="s">
        <v>2268</v>
      </c>
    </row>
    <row r="11" spans="1:15" x14ac:dyDescent="0.25">
      <c r="A11" s="43" t="s">
        <v>833</v>
      </c>
      <c r="B11" s="60" t="str">
        <f>IF($H$20=1,VLOOKUP($B$6,Data!$A$1:$FY$327,8,FALSE),"")</f>
        <v/>
      </c>
      <c r="C11" s="59"/>
      <c r="D11" s="60"/>
      <c r="E11" s="59"/>
      <c r="H11" s="44" t="s">
        <v>2269</v>
      </c>
    </row>
    <row r="12" spans="1:15" x14ac:dyDescent="0.25">
      <c r="A12" s="43" t="s">
        <v>837</v>
      </c>
      <c r="B12" s="60" t="str">
        <f>IF($H$20=1,VLOOKUP($B$6,Data!$A$1:$FY$327,11,FALSE),"")</f>
        <v/>
      </c>
      <c r="C12" s="59"/>
      <c r="D12" s="60"/>
      <c r="E12" s="59"/>
    </row>
    <row r="13" spans="1:15" x14ac:dyDescent="0.25">
      <c r="A13" s="43" t="s">
        <v>1876</v>
      </c>
      <c r="B13" s="60" t="str">
        <f>IF($H$20=1,VLOOKUP($B$6,Data!$A$1:$FY$327,10,FALSE),"")</f>
        <v/>
      </c>
      <c r="C13" s="59"/>
      <c r="D13" s="60"/>
      <c r="E13" s="59"/>
    </row>
    <row r="14" spans="1:15" x14ac:dyDescent="0.25">
      <c r="A14" s="48" t="s">
        <v>925</v>
      </c>
      <c r="B14" s="60" t="str">
        <f>IF($H$20=1,VLOOKUP($B$6,Data!$A$1:$FY$327,181,FALSE),"")</f>
        <v/>
      </c>
      <c r="C14" s="59"/>
      <c r="D14" s="60"/>
      <c r="E14" s="59"/>
    </row>
    <row r="15" spans="1:15" x14ac:dyDescent="0.25">
      <c r="A15" s="43" t="s">
        <v>834</v>
      </c>
      <c r="B15" s="60" t="str">
        <f>IF($H$20=1,VLOOKUP($B$6,Data!$A$1:$FY$327,9,FALSE),IF(Pivot!B7="(All)","",))</f>
        <v/>
      </c>
      <c r="C15" s="59"/>
      <c r="D15" s="60"/>
      <c r="E15" s="59"/>
    </row>
    <row r="16" spans="1:15" x14ac:dyDescent="0.25">
      <c r="A16" s="43" t="s">
        <v>58</v>
      </c>
      <c r="B16" s="60" t="str">
        <f>IF($H$20=1,VLOOKUP($B$6,Data!$A$1:$FY$327,13,FALSE),IF(Pivot!B5="(All)",""))</f>
        <v/>
      </c>
      <c r="C16" s="59"/>
      <c r="D16" s="60"/>
      <c r="E16" s="59"/>
    </row>
    <row r="17" spans="1:9" x14ac:dyDescent="0.25">
      <c r="A17" s="43" t="s">
        <v>75</v>
      </c>
      <c r="B17" s="60" t="str">
        <f>IF($H$20=1,VLOOKUP($B$6,Data!$A$1:$FY$327,12,FALSE),IF(Pivot!B6="(All)","",))</f>
        <v/>
      </c>
      <c r="C17" s="59"/>
      <c r="D17" s="60"/>
      <c r="E17" s="59"/>
    </row>
    <row r="18" spans="1:9" x14ac:dyDescent="0.25">
      <c r="A18" s="43" t="s">
        <v>1089</v>
      </c>
      <c r="B18" s="60" t="str">
        <f>IF($H$20=1,VLOOKUP($B$6,Data!$A$1:$FY$327,14,FALSE),"")</f>
        <v/>
      </c>
      <c r="C18" s="59"/>
      <c r="D18" s="60"/>
      <c r="E18" s="59"/>
      <c r="I18" s="61"/>
    </row>
    <row r="19" spans="1:9" x14ac:dyDescent="0.25">
      <c r="A19" s="43" t="s">
        <v>835</v>
      </c>
      <c r="B19" s="60" t="str">
        <f>IF($H$20=1,VLOOKUP($B$6,Data!$A$1:$FY$327,15,FALSE),IF(Pivot!B9="(All)","",))</f>
        <v/>
      </c>
      <c r="C19" s="59"/>
      <c r="D19" s="60"/>
      <c r="E19" s="59"/>
    </row>
    <row r="20" spans="1:9" x14ac:dyDescent="0.25">
      <c r="A20" s="43" t="s">
        <v>836</v>
      </c>
      <c r="B20" s="60" t="str">
        <f>IF($H$20=1,VLOOKUP($B$6,Data!$A$1:$FY$327,16,FALSE),IF(Pivot!B8="(All)","",))</f>
        <v/>
      </c>
      <c r="C20" s="59"/>
      <c r="D20" s="60"/>
      <c r="E20" s="59"/>
      <c r="F20" s="30" t="s">
        <v>869</v>
      </c>
      <c r="H20" s="12">
        <f>GETPIVOTDATA("Count of oshpd_id",Pivot!$B$11)</f>
        <v>320</v>
      </c>
    </row>
    <row r="21" spans="1:9" x14ac:dyDescent="0.25">
      <c r="A21" s="43" t="s">
        <v>913</v>
      </c>
      <c r="B21" s="60" t="str">
        <f>IF($H$20=1,VLOOKUP($B$6,Data!$A$1:$FY$327,18,FALSE),"")</f>
        <v/>
      </c>
      <c r="C21" s="59"/>
      <c r="D21" s="60"/>
      <c r="E21" s="59"/>
    </row>
    <row r="22" spans="1:9" x14ac:dyDescent="0.25">
      <c r="A22" s="43" t="s">
        <v>914</v>
      </c>
      <c r="B22" s="100" t="str">
        <f>IF($H$20=1,VLOOKUP($B$6,Data!$A$1:$FY$327,17,FALSE),"")</f>
        <v/>
      </c>
      <c r="C22" s="100"/>
      <c r="D22" s="100"/>
      <c r="E22" s="100"/>
      <c r="F22" s="40"/>
      <c r="G22" s="40"/>
      <c r="H22" s="40"/>
    </row>
    <row r="23" spans="1:9" x14ac:dyDescent="0.25">
      <c r="A23" s="43"/>
      <c r="B23" s="100"/>
      <c r="C23" s="100"/>
      <c r="D23" s="100"/>
      <c r="E23" s="100"/>
      <c r="F23" s="40"/>
      <c r="G23" s="40"/>
      <c r="H23" s="40"/>
    </row>
    <row r="24" spans="1:9" x14ac:dyDescent="0.25">
      <c r="B24" s="100"/>
      <c r="C24" s="100"/>
      <c r="D24" s="100"/>
      <c r="E24" s="100"/>
      <c r="F24" s="40"/>
      <c r="G24" s="40"/>
      <c r="H24" s="40"/>
    </row>
    <row r="25" spans="1:9" x14ac:dyDescent="0.25">
      <c r="A25" s="97" t="s">
        <v>840</v>
      </c>
      <c r="B25" s="97"/>
      <c r="C25" s="97"/>
      <c r="D25" s="97"/>
      <c r="E25" s="97"/>
      <c r="F25" s="97"/>
      <c r="G25" s="97"/>
      <c r="H25" s="97"/>
    </row>
    <row r="26" spans="1:9" x14ac:dyDescent="0.25">
      <c r="B26" s="96" t="s">
        <v>30</v>
      </c>
      <c r="C26" s="96"/>
      <c r="D26" s="96" t="s">
        <v>838</v>
      </c>
      <c r="E26" s="96"/>
      <c r="F26" s="96" t="s">
        <v>839</v>
      </c>
      <c r="G26" s="96"/>
    </row>
    <row r="27" spans="1:9" x14ac:dyDescent="0.25">
      <c r="A27" s="13" t="s">
        <v>28</v>
      </c>
      <c r="B27" s="31">
        <f>GETPIVOTDATA("Sum of Medicare",Pivot!$A$7)</f>
        <v>1957201</v>
      </c>
      <c r="C27" s="14">
        <f t="shared" ref="C27:C32" si="0">B27/$F$33</f>
        <v>0.16480701707703638</v>
      </c>
      <c r="D27" s="31">
        <f>GETPIVOTDATA("Sum of a_Medicare",Pivot!$A$7)</f>
        <v>880040</v>
      </c>
      <c r="E27" s="14">
        <f t="shared" ref="E27:E32" si="1">D27/$F$33</f>
        <v>7.4104175967861813E-2</v>
      </c>
      <c r="F27" s="31">
        <f>B27+D27</f>
        <v>2837241</v>
      </c>
      <c r="G27" s="14">
        <f t="shared" ref="G27:G32" si="2">F27/$F$33</f>
        <v>0.23891119304489819</v>
      </c>
    </row>
    <row r="28" spans="1:9" x14ac:dyDescent="0.25">
      <c r="A28" s="13" t="s">
        <v>27</v>
      </c>
      <c r="B28" s="31">
        <f>GETPIVOTDATA("Sum of Medi_Cal",Pivot!$A$7)</f>
        <v>4199044</v>
      </c>
      <c r="C28" s="14">
        <f t="shared" si="0"/>
        <v>0.35358244565337293</v>
      </c>
      <c r="D28" s="31">
        <f>GETPIVOTDATA("Sum of a_Medi_Cal",Pivot!$A$7)</f>
        <v>548688</v>
      </c>
      <c r="E28" s="14">
        <f t="shared" si="1"/>
        <v>4.6202527275412658E-2</v>
      </c>
      <c r="F28" s="31">
        <f t="shared" ref="F28:F32" si="3">B28+D28</f>
        <v>4747732</v>
      </c>
      <c r="G28" s="14">
        <f t="shared" si="2"/>
        <v>0.39978497292878556</v>
      </c>
    </row>
    <row r="29" spans="1:9" x14ac:dyDescent="0.25">
      <c r="A29" s="13" t="s">
        <v>29</v>
      </c>
      <c r="B29" s="31">
        <f>GETPIVOTDATA("Sum of Private_Coverage",Pivot!$A$7)</f>
        <v>2812608</v>
      </c>
      <c r="C29" s="14">
        <f t="shared" si="0"/>
        <v>0.23683695986616046</v>
      </c>
      <c r="D29" s="31">
        <f>GETPIVOTDATA("Sum of a_Private_Coverage",Pivot!$A$7)</f>
        <v>337771</v>
      </c>
      <c r="E29" s="14">
        <f t="shared" si="1"/>
        <v>2.8442163561702479E-2</v>
      </c>
      <c r="F29" s="31">
        <f t="shared" si="3"/>
        <v>3150379</v>
      </c>
      <c r="G29" s="14">
        <f t="shared" si="2"/>
        <v>0.26527912342786297</v>
      </c>
    </row>
    <row r="30" spans="1:9" x14ac:dyDescent="0.25">
      <c r="A30" s="13" t="s">
        <v>933</v>
      </c>
      <c r="B30" s="31">
        <f>GETPIVOTDATA("Sum of SelfPay",Pivot!$A$7)</f>
        <v>712515</v>
      </c>
      <c r="C30" s="14">
        <f t="shared" si="0"/>
        <v>5.9997655719900296E-2</v>
      </c>
      <c r="D30" s="31">
        <f>GETPIVOTDATA("Sum of a_SelfPay",Pivot!$A$7)</f>
        <v>37836</v>
      </c>
      <c r="E30" s="14">
        <f t="shared" si="1"/>
        <v>3.1859979113676869E-3</v>
      </c>
      <c r="F30" s="31">
        <f t="shared" si="3"/>
        <v>750351</v>
      </c>
      <c r="G30" s="14">
        <f t="shared" si="2"/>
        <v>6.3183653631267975E-2</v>
      </c>
    </row>
    <row r="31" spans="1:9" x14ac:dyDescent="0.25">
      <c r="A31" s="13" t="s">
        <v>13</v>
      </c>
      <c r="B31" s="31">
        <f>GETPIVOTDATA("Sum of Other_Payer",Pivot!$A$7)</f>
        <v>339343</v>
      </c>
      <c r="C31" s="14">
        <f t="shared" si="0"/>
        <v>2.8574534550091051E-2</v>
      </c>
      <c r="D31" s="31">
        <f>GETPIVOTDATA("Sum of a_Other_Payer",Pivot!$A$7)</f>
        <v>47041</v>
      </c>
      <c r="E31" s="14">
        <f t="shared" si="1"/>
        <v>3.9611092015183254E-3</v>
      </c>
      <c r="F31" s="31">
        <f t="shared" ref="F31" si="4">B31+D31</f>
        <v>386384</v>
      </c>
      <c r="G31" s="14">
        <f t="shared" si="2"/>
        <v>3.2535643751609375E-2</v>
      </c>
    </row>
    <row r="32" spans="1:9" x14ac:dyDescent="0.25">
      <c r="A32" s="13" t="s">
        <v>2190</v>
      </c>
      <c r="B32" s="32">
        <f>GETPIVOTDATA("Sum of Unknown_inv_Payer",Pivot!$A$11)</f>
        <v>3140</v>
      </c>
      <c r="C32" s="15">
        <f t="shared" si="0"/>
        <v>2.6440515492373763E-4</v>
      </c>
      <c r="D32" s="32">
        <f>GETPIVOTDATA("Sum of a_Unknown_inv_Payer",Pivot!$A$11)</f>
        <v>487</v>
      </c>
      <c r="E32" s="15">
        <f t="shared" si="1"/>
        <v>4.1008060652184783E-5</v>
      </c>
      <c r="F32" s="32">
        <f t="shared" si="3"/>
        <v>3627</v>
      </c>
      <c r="G32" s="15">
        <f t="shared" si="2"/>
        <v>3.0541321557592244E-4</v>
      </c>
    </row>
    <row r="33" spans="2:7" x14ac:dyDescent="0.25">
      <c r="B33" s="31">
        <f>SUM(B27:B32)</f>
        <v>10023851</v>
      </c>
      <c r="C33" s="14">
        <f>SUM(C27:C32)</f>
        <v>0.84406301802148498</v>
      </c>
      <c r="D33" s="31">
        <f>SUM(D27:D32)</f>
        <v>1851863</v>
      </c>
      <c r="E33" s="14">
        <f t="shared" ref="E33:G33" si="5">SUM(E27:E32)</f>
        <v>0.15593698197851516</v>
      </c>
      <c r="F33" s="31">
        <f t="shared" si="5"/>
        <v>11875714</v>
      </c>
      <c r="G33" s="14">
        <f t="shared" si="5"/>
        <v>0.99999999999999989</v>
      </c>
    </row>
    <row r="34" spans="2:7" x14ac:dyDescent="0.25">
      <c r="B34" s="31"/>
      <c r="C34" s="14"/>
      <c r="D34" s="31"/>
      <c r="E34" s="14"/>
      <c r="F34" s="31"/>
      <c r="G34" s="14"/>
    </row>
    <row r="35" spans="2:7" x14ac:dyDescent="0.25">
      <c r="B35" s="31"/>
      <c r="C35" s="14"/>
      <c r="D35" s="31"/>
      <c r="E35" s="14"/>
      <c r="F35" s="31"/>
      <c r="G35" s="14"/>
    </row>
    <row r="36" spans="2:7" x14ac:dyDescent="0.25">
      <c r="B36" s="31"/>
      <c r="C36" s="14"/>
      <c r="D36" s="31"/>
      <c r="E36" s="14"/>
      <c r="F36" s="31"/>
      <c r="G36" s="14"/>
    </row>
    <row r="37" spans="2:7" x14ac:dyDescent="0.25">
      <c r="B37" s="31"/>
      <c r="C37" s="14"/>
      <c r="D37" s="31"/>
      <c r="E37" s="14"/>
      <c r="F37" s="31"/>
      <c r="G37" s="14"/>
    </row>
    <row r="38" spans="2:7" x14ac:dyDescent="0.25">
      <c r="B38" s="31"/>
      <c r="C38" s="14"/>
      <c r="D38" s="31"/>
      <c r="E38" s="14"/>
      <c r="F38" s="31"/>
      <c r="G38" s="14"/>
    </row>
    <row r="39" spans="2:7" x14ac:dyDescent="0.25">
      <c r="B39" s="31"/>
      <c r="C39" s="14"/>
      <c r="D39" s="31"/>
      <c r="E39" s="14"/>
      <c r="F39" s="31"/>
      <c r="G39" s="14"/>
    </row>
    <row r="40" spans="2:7" x14ac:dyDescent="0.25">
      <c r="B40" s="31"/>
      <c r="C40" s="14"/>
      <c r="D40" s="31"/>
      <c r="E40" s="14"/>
      <c r="F40" s="31"/>
      <c r="G40" s="14"/>
    </row>
    <row r="41" spans="2:7" x14ac:dyDescent="0.25">
      <c r="B41" s="31"/>
      <c r="C41" s="14"/>
      <c r="D41" s="31"/>
      <c r="E41" s="14"/>
      <c r="F41" s="31"/>
      <c r="G41" s="14"/>
    </row>
    <row r="42" spans="2:7" x14ac:dyDescent="0.25">
      <c r="B42" s="31"/>
      <c r="C42" s="14"/>
      <c r="D42" s="31"/>
      <c r="E42" s="14"/>
      <c r="F42" s="31"/>
      <c r="G42" s="14"/>
    </row>
    <row r="43" spans="2:7" x14ac:dyDescent="0.25">
      <c r="B43" s="31"/>
      <c r="C43" s="14"/>
      <c r="D43" s="31"/>
      <c r="E43" s="14"/>
      <c r="F43" s="31"/>
      <c r="G43" s="14"/>
    </row>
    <row r="44" spans="2:7" x14ac:dyDescent="0.25">
      <c r="B44" s="31"/>
      <c r="C44" s="14"/>
      <c r="D44" s="31"/>
      <c r="E44" s="14"/>
      <c r="F44" s="31"/>
      <c r="G44" s="14"/>
    </row>
    <row r="45" spans="2:7" x14ac:dyDescent="0.25">
      <c r="B45" s="31"/>
      <c r="C45" s="14"/>
      <c r="D45" s="31"/>
      <c r="E45" s="14"/>
      <c r="F45" s="31"/>
      <c r="G45" s="14"/>
    </row>
    <row r="46" spans="2:7" x14ac:dyDescent="0.25">
      <c r="B46" s="31"/>
      <c r="C46" s="14"/>
      <c r="D46" s="31"/>
      <c r="E46" s="14"/>
      <c r="F46" s="31"/>
      <c r="G46" s="14"/>
    </row>
    <row r="47" spans="2:7" x14ac:dyDescent="0.25">
      <c r="B47" s="31"/>
      <c r="C47" s="14"/>
      <c r="D47" s="31"/>
      <c r="E47" s="14"/>
      <c r="F47" s="31"/>
      <c r="G47" s="14"/>
    </row>
    <row r="48" spans="2:7" x14ac:dyDescent="0.25">
      <c r="B48" s="31"/>
      <c r="C48" s="14"/>
      <c r="D48" s="31"/>
      <c r="E48" s="14"/>
      <c r="F48" s="31"/>
      <c r="G48" s="14"/>
    </row>
    <row r="49" spans="1:8" x14ac:dyDescent="0.25">
      <c r="B49" s="31"/>
      <c r="C49" s="14"/>
      <c r="D49" s="31"/>
      <c r="E49" s="14"/>
      <c r="F49" s="31"/>
      <c r="G49" s="14"/>
    </row>
    <row r="50" spans="1:8" x14ac:dyDescent="0.25">
      <c r="B50" s="31"/>
      <c r="C50" s="14"/>
      <c r="D50" s="31"/>
      <c r="E50" s="14"/>
      <c r="F50" s="31"/>
      <c r="G50" s="14"/>
    </row>
    <row r="51" spans="1:8" x14ac:dyDescent="0.25">
      <c r="B51" s="31"/>
      <c r="C51" s="14"/>
      <c r="D51" s="31"/>
      <c r="E51" s="14"/>
      <c r="F51" s="31"/>
      <c r="G51" s="14"/>
    </row>
    <row r="52" spans="1:8" x14ac:dyDescent="0.25">
      <c r="B52" s="31"/>
      <c r="C52" s="14"/>
      <c r="D52" s="31"/>
      <c r="E52" s="14"/>
      <c r="F52" s="31"/>
      <c r="G52" s="14"/>
    </row>
    <row r="53" spans="1:8" x14ac:dyDescent="0.25">
      <c r="A53" s="97" t="s">
        <v>854</v>
      </c>
      <c r="B53" s="97"/>
      <c r="C53" s="97"/>
      <c r="D53" s="97"/>
      <c r="E53" s="97"/>
      <c r="F53" s="97"/>
      <c r="G53" s="97"/>
      <c r="H53" s="97"/>
    </row>
    <row r="54" spans="1:8" x14ac:dyDescent="0.25">
      <c r="B54" s="96" t="s">
        <v>30</v>
      </c>
      <c r="C54" s="96"/>
      <c r="D54" s="96" t="s">
        <v>838</v>
      </c>
      <c r="E54" s="96"/>
      <c r="F54" s="96" t="s">
        <v>839</v>
      </c>
      <c r="G54" s="96"/>
    </row>
    <row r="55" spans="1:8" x14ac:dyDescent="0.25">
      <c r="A55" s="13" t="s">
        <v>23</v>
      </c>
      <c r="B55" s="31">
        <f>GETPIVOTDATA("Sum of disp_Routine",Pivot!$A$11)</f>
        <v>9232686</v>
      </c>
      <c r="C55" s="14">
        <f t="shared" ref="C55:C71" si="6">B55/$F$72</f>
        <v>0.77744260260898834</v>
      </c>
      <c r="D55" s="31">
        <f>GETPIVOTDATA("Sum of a_DISP_Routine",Pivot!$A$7)</f>
        <v>1022955</v>
      </c>
      <c r="E55" s="14">
        <f t="shared" ref="E55:E71" si="7">D55/$F$72</f>
        <v>8.6138399762742693E-2</v>
      </c>
      <c r="F55" s="31">
        <f t="shared" ref="F55:F71" si="8">B55+D55</f>
        <v>10255641</v>
      </c>
      <c r="G55" s="14">
        <f t="shared" ref="G55:G71" si="9">F55/$F$72</f>
        <v>0.86358100237173108</v>
      </c>
    </row>
    <row r="56" spans="1:8" x14ac:dyDescent="0.25">
      <c r="A56" s="13" t="s">
        <v>18</v>
      </c>
      <c r="B56" s="31">
        <f>GETPIVOTDATA("Sum of DISP_Home_Health_Service",Pivot!$A$7)</f>
        <v>40784</v>
      </c>
      <c r="C56" s="14">
        <f t="shared" si="6"/>
        <v>3.4342356173279352E-3</v>
      </c>
      <c r="D56" s="31">
        <f>GETPIVOTDATA("Sum of a_DISP_Home_Health_Service",Pivot!$A$7)</f>
        <v>311929</v>
      </c>
      <c r="E56" s="14">
        <f t="shared" si="7"/>
        <v>2.6266125977772788E-2</v>
      </c>
      <c r="F56" s="31">
        <f t="shared" si="8"/>
        <v>352713</v>
      </c>
      <c r="G56" s="14">
        <f t="shared" si="9"/>
        <v>2.9700361595100724E-2</v>
      </c>
    </row>
    <row r="57" spans="1:8" x14ac:dyDescent="0.25">
      <c r="A57" s="13" t="s">
        <v>15</v>
      </c>
      <c r="B57" s="31">
        <f>GETPIVOTDATA("Sum of DISP_Acute_Care",Pivot!$A$7)</f>
        <v>157014</v>
      </c>
      <c r="C57" s="14">
        <f t="shared" si="6"/>
        <v>1.3221436622673803E-2</v>
      </c>
      <c r="D57" s="31">
        <f>GETPIVOTDATA("Sum of a_DISP_Acute_Care",Pivot!$A$7)</f>
        <v>57720</v>
      </c>
      <c r="E57" s="14">
        <f t="shared" si="7"/>
        <v>4.8603393446490879E-3</v>
      </c>
      <c r="F57" s="31">
        <f t="shared" si="8"/>
        <v>214734</v>
      </c>
      <c r="G57" s="14">
        <f t="shared" si="9"/>
        <v>1.808177596732289E-2</v>
      </c>
    </row>
    <row r="58" spans="1:8" x14ac:dyDescent="0.25">
      <c r="A58" s="13" t="s">
        <v>920</v>
      </c>
      <c r="B58" s="31">
        <f>GETPIVOTDATA("Sum of DISP_SN_IC_Care",Pivot!$A$7)</f>
        <v>47779</v>
      </c>
      <c r="C58" s="14">
        <f t="shared" si="6"/>
        <v>4.0232528334717393E-3</v>
      </c>
      <c r="D58" s="31">
        <f>GETPIVOTDATA("Sum of a_DISP_SN_IC_Care",Pivot!$A$7)</f>
        <v>210904</v>
      </c>
      <c r="E58" s="14">
        <f t="shared" si="7"/>
        <v>1.7759269042686612E-2</v>
      </c>
      <c r="F58" s="31">
        <f t="shared" si="8"/>
        <v>258683</v>
      </c>
      <c r="G58" s="14">
        <f t="shared" si="9"/>
        <v>2.178252187615835E-2</v>
      </c>
    </row>
    <row r="59" spans="1:8" x14ac:dyDescent="0.25">
      <c r="A59" s="13" t="s">
        <v>22</v>
      </c>
      <c r="B59" s="31">
        <f>GETPIVOTDATA("Sum of DISP_Residential_Care",Pivot!$A$7)</f>
        <v>7194</v>
      </c>
      <c r="C59" s="14">
        <f t="shared" si="6"/>
        <v>6.0577410335075428E-4</v>
      </c>
      <c r="D59" s="31">
        <f>GETPIVOTDATA("Sum of a_DISP_Residential_Care",Pivot!$A$7)</f>
        <v>9757</v>
      </c>
      <c r="E59" s="14">
        <f t="shared" si="7"/>
        <v>8.2159270592067142E-4</v>
      </c>
      <c r="F59" s="31">
        <f t="shared" si="8"/>
        <v>16951</v>
      </c>
      <c r="G59" s="14">
        <f t="shared" si="9"/>
        <v>1.4273668092714257E-3</v>
      </c>
    </row>
    <row r="60" spans="1:8" x14ac:dyDescent="0.25">
      <c r="A60" s="13" t="s">
        <v>20</v>
      </c>
      <c r="B60" s="31">
        <f>GETPIVOTDATA("Sum of DISP_Prison_Jail",Pivot!$A$7)</f>
        <v>81106</v>
      </c>
      <c r="C60" s="14">
        <f t="shared" si="6"/>
        <v>6.8295683105874727E-3</v>
      </c>
      <c r="D60" s="31">
        <f>GETPIVOTDATA("Sum of a_DISP_Prison_Jail",Pivot!$A$7)</f>
        <v>9931</v>
      </c>
      <c r="E60" s="14">
        <f t="shared" si="7"/>
        <v>8.3624445654383386E-4</v>
      </c>
      <c r="F60" s="31">
        <f t="shared" si="8"/>
        <v>91037</v>
      </c>
      <c r="G60" s="14">
        <f t="shared" si="9"/>
        <v>7.6658127671313065E-3</v>
      </c>
    </row>
    <row r="61" spans="1:8" x14ac:dyDescent="0.25">
      <c r="A61" s="13" t="s">
        <v>16</v>
      </c>
      <c r="B61" s="31">
        <f>GETPIVOTDATA("Sum of DISP_Against_Medical_Advice",Pivot!$A$7)</f>
        <v>259169</v>
      </c>
      <c r="C61" s="14">
        <f t="shared" si="6"/>
        <v>2.1823445731347185E-2</v>
      </c>
      <c r="D61" s="31">
        <f>GETPIVOTDATA("Sum of a_DISP_Against_Medical_Advice",Pivot!$A$7)</f>
        <v>61035</v>
      </c>
      <c r="E61" s="14">
        <f t="shared" si="7"/>
        <v>5.1394804556593393E-3</v>
      </c>
      <c r="F61" s="31">
        <f t="shared" si="8"/>
        <v>320204</v>
      </c>
      <c r="G61" s="14">
        <f t="shared" si="9"/>
        <v>2.6962926187006523E-2</v>
      </c>
    </row>
    <row r="62" spans="1:8" x14ac:dyDescent="0.25">
      <c r="A62" s="13" t="s">
        <v>24</v>
      </c>
      <c r="B62" s="31">
        <f>GETPIVOTDATA("Sum of DISP_Childrens_or_Cancer",Pivot!$A$7)</f>
        <v>17186</v>
      </c>
      <c r="C62" s="14">
        <f t="shared" si="6"/>
        <v>1.4471550931590303E-3</v>
      </c>
      <c r="D62" s="33">
        <f>GETPIVOTDATA("Sum of a_DISP_Childrens_or_Cancer",Pivot!$A$7)</f>
        <v>1012</v>
      </c>
      <c r="E62" s="14">
        <f t="shared" si="7"/>
        <v>8.5215928911726906E-5</v>
      </c>
      <c r="F62" s="31">
        <f t="shared" si="8"/>
        <v>18198</v>
      </c>
      <c r="G62" s="14">
        <f t="shared" si="9"/>
        <v>1.5323710220707572E-3</v>
      </c>
    </row>
    <row r="63" spans="1:8" x14ac:dyDescent="0.25">
      <c r="A63" s="13" t="s">
        <v>19</v>
      </c>
      <c r="B63" s="31">
        <f>GETPIVOTDATA("Sum of DISP_Hospice_Care",Pivot!$A$7)</f>
        <v>5832</v>
      </c>
      <c r="C63" s="14">
        <f t="shared" si="6"/>
        <v>4.9108626226599934E-4</v>
      </c>
      <c r="D63" s="34">
        <f>GETPIVOTDATA("Sum of a_DISP_Hospice_Care",Pivot!$A$7)</f>
        <v>46149</v>
      </c>
      <c r="E63" s="14">
        <f t="shared" si="7"/>
        <v>3.8859979282087798E-3</v>
      </c>
      <c r="F63" s="31">
        <f t="shared" si="8"/>
        <v>51981</v>
      </c>
      <c r="G63" s="14">
        <f t="shared" si="9"/>
        <v>4.377084190474779E-3</v>
      </c>
    </row>
    <row r="64" spans="1:8" x14ac:dyDescent="0.25">
      <c r="A64" s="13" t="s">
        <v>21</v>
      </c>
      <c r="B64" s="31">
        <f>GETPIVOTDATA("Sum of DISP_Psychiatric_Care",Pivot!$A$7)</f>
        <v>120311</v>
      </c>
      <c r="C64" s="14">
        <f t="shared" si="6"/>
        <v>1.0130843501283375E-2</v>
      </c>
      <c r="D64" s="34">
        <f>GETPIVOTDATA("Sum of a_DISP_Psychiatric_Care",Pivot!$A$7)</f>
        <v>8923</v>
      </c>
      <c r="E64" s="14">
        <f t="shared" si="7"/>
        <v>7.5136534948551305E-4</v>
      </c>
      <c r="F64" s="31">
        <f t="shared" si="8"/>
        <v>129234</v>
      </c>
      <c r="G64" s="14">
        <f t="shared" si="9"/>
        <v>1.0882208850768888E-2</v>
      </c>
    </row>
    <row r="65" spans="1:8" x14ac:dyDescent="0.25">
      <c r="A65" s="13" t="s">
        <v>25</v>
      </c>
      <c r="B65" s="31">
        <f>GETPIVOTDATA("Sum of DISP_CAH",Pivot!$A$7)</f>
        <v>1739</v>
      </c>
      <c r="C65" s="14">
        <f t="shared" si="6"/>
        <v>1.464333007682738E-4</v>
      </c>
      <c r="D65" s="34">
        <f>GETPIVOTDATA("Sum of a_DISP_CAH",Pivot!$A$7)</f>
        <v>262</v>
      </c>
      <c r="E65" s="14">
        <f t="shared" si="7"/>
        <v>2.2061831398095305E-5</v>
      </c>
      <c r="F65" s="31">
        <f t="shared" si="8"/>
        <v>2001</v>
      </c>
      <c r="G65" s="14">
        <f t="shared" si="9"/>
        <v>1.6849513216636911E-4</v>
      </c>
    </row>
    <row r="66" spans="1:8" x14ac:dyDescent="0.25">
      <c r="A66" s="13" t="s">
        <v>17</v>
      </c>
      <c r="B66" s="31">
        <f>GETPIVOTDATA("Sum of DISP_Died",Pivot!$A$7)</f>
        <v>19475</v>
      </c>
      <c r="C66" s="14">
        <f t="shared" si="6"/>
        <v>1.639901398770634E-3</v>
      </c>
      <c r="D66" s="31">
        <f>GETPIVOTDATA("Sum of a_DISP_Died",Pivot!$A$7)</f>
        <v>79093</v>
      </c>
      <c r="E66" s="14">
        <f t="shared" si="7"/>
        <v>6.6600627128608854E-3</v>
      </c>
      <c r="F66" s="31">
        <f t="shared" si="8"/>
        <v>98568</v>
      </c>
      <c r="G66" s="14">
        <f t="shared" si="9"/>
        <v>8.29996411163152E-3</v>
      </c>
    </row>
    <row r="67" spans="1:8" x14ac:dyDescent="0.25">
      <c r="A67" s="13" t="s">
        <v>945</v>
      </c>
      <c r="B67" s="31">
        <f>GETPIVOTDATA("Sum of DISP_Rehab",Pivot!$A$7)</f>
        <v>2640</v>
      </c>
      <c r="C67" s="14">
        <f t="shared" si="6"/>
        <v>2.2230242324798322E-4</v>
      </c>
      <c r="D67" s="31">
        <f>GETPIVOTDATA("Sum of a_DISP_Rehab",Pivot!$A$7)</f>
        <v>26666</v>
      </c>
      <c r="E67" s="14">
        <f t="shared" si="7"/>
        <v>2.2454228857313337E-3</v>
      </c>
      <c r="F67" s="31">
        <f t="shared" si="8"/>
        <v>29306</v>
      </c>
      <c r="G67" s="14">
        <f t="shared" si="9"/>
        <v>2.467725308979317E-3</v>
      </c>
    </row>
    <row r="68" spans="1:8" x14ac:dyDescent="0.25">
      <c r="A68" s="13" t="s">
        <v>944</v>
      </c>
      <c r="B68" s="31">
        <f>GETPIVOTDATA("Sum of DISP_Disaster_Care_Site",Pivot!$A$7)</f>
        <v>303</v>
      </c>
      <c r="C68" s="14">
        <f t="shared" si="6"/>
        <v>2.5514255395507168E-5</v>
      </c>
      <c r="D68" s="31">
        <f>GETPIVOTDATA("Sum of a_DISP_Disaster_Care_Site",Pivot!$A$7)</f>
        <v>353</v>
      </c>
      <c r="E68" s="14">
        <f t="shared" si="7"/>
        <v>2.9724528563082607E-5</v>
      </c>
      <c r="F68" s="31">
        <f t="shared" si="8"/>
        <v>656</v>
      </c>
      <c r="G68" s="14">
        <f t="shared" si="9"/>
        <v>5.5238783958589772E-5</v>
      </c>
    </row>
    <row r="69" spans="1:8" x14ac:dyDescent="0.25">
      <c r="A69" s="13" t="s">
        <v>26</v>
      </c>
      <c r="B69" s="35">
        <f>GETPIVOTDATA("Sum of DISP_Not_Defined_Elsewhere",Pivot!$A$7)</f>
        <v>27365</v>
      </c>
      <c r="C69" s="16">
        <f t="shared" si="6"/>
        <v>2.3042825046140384E-3</v>
      </c>
      <c r="D69" s="34">
        <f>GETPIVOTDATA("Sum of a_DISP_Not_Defined_Elsewhere",Pivot!$A$7)</f>
        <v>4771</v>
      </c>
      <c r="E69" s="16">
        <f t="shared" si="7"/>
        <v>4.017442656500485E-4</v>
      </c>
      <c r="F69" s="35">
        <f>B69+D69</f>
        <v>32136</v>
      </c>
      <c r="G69" s="16">
        <f t="shared" si="9"/>
        <v>2.7060267702640867E-3</v>
      </c>
    </row>
    <row r="70" spans="1:8" x14ac:dyDescent="0.25">
      <c r="A70" s="13" t="s">
        <v>13</v>
      </c>
      <c r="B70" s="31">
        <f>GETPIVOTDATA("Sum of disp_Other",Pivot!$A$11)</f>
        <v>2274</v>
      </c>
      <c r="C70" s="14">
        <f t="shared" si="6"/>
        <v>1.9148322366133102E-4</v>
      </c>
      <c r="D70" s="31">
        <f>GETPIVOTDATA("Sum of a_DISP_Other",Pivot!$A$7)</f>
        <v>375</v>
      </c>
      <c r="E70" s="14">
        <f t="shared" si="7"/>
        <v>3.1577048756815797E-5</v>
      </c>
      <c r="F70" s="31">
        <f t="shared" si="8"/>
        <v>2649</v>
      </c>
      <c r="G70" s="14">
        <f t="shared" si="9"/>
        <v>2.2306027241814682E-4</v>
      </c>
    </row>
    <row r="71" spans="1:8" x14ac:dyDescent="0.25">
      <c r="A71" s="13" t="s">
        <v>2190</v>
      </c>
      <c r="B71" s="32">
        <f>GETPIVOTDATA("Sum of disp_Invalid_Blank",Pivot!$A$11)</f>
        <v>994</v>
      </c>
      <c r="C71" s="15">
        <f t="shared" si="6"/>
        <v>8.3700230571399743E-5</v>
      </c>
      <c r="D71" s="32">
        <f>GETPIVOTDATA("Sum of a_DISP_Invalid_Blank",Pivot!$A$7)</f>
        <v>28</v>
      </c>
      <c r="E71" s="15">
        <f t="shared" si="7"/>
        <v>2.3577529738422465E-6</v>
      </c>
      <c r="F71" s="32">
        <f t="shared" si="8"/>
        <v>1022</v>
      </c>
      <c r="G71" s="15">
        <f t="shared" si="9"/>
        <v>8.6057983545242002E-5</v>
      </c>
    </row>
    <row r="72" spans="1:8" x14ac:dyDescent="0.25">
      <c r="B72" s="31">
        <f t="shared" ref="B72:G72" si="10">SUM(B55:B71)</f>
        <v>10023851</v>
      </c>
      <c r="C72" s="17">
        <f t="shared" si="10"/>
        <v>0.84406301802148476</v>
      </c>
      <c r="D72" s="31">
        <f t="shared" si="10"/>
        <v>1851863</v>
      </c>
      <c r="E72" s="14">
        <f t="shared" si="10"/>
        <v>0.15593698197851516</v>
      </c>
      <c r="F72" s="31">
        <f t="shared" si="10"/>
        <v>11875714</v>
      </c>
      <c r="G72" s="14">
        <f t="shared" si="10"/>
        <v>0.99999999999999989</v>
      </c>
    </row>
    <row r="73" spans="1:8" ht="11.4" customHeight="1" x14ac:dyDescent="0.25"/>
    <row r="74" spans="1:8" x14ac:dyDescent="0.25">
      <c r="A74" s="97" t="s">
        <v>2266</v>
      </c>
      <c r="B74" s="97"/>
      <c r="C74" s="97"/>
      <c r="D74" s="97"/>
      <c r="E74" s="97"/>
      <c r="F74" s="97"/>
      <c r="G74" s="97"/>
      <c r="H74" s="97"/>
    </row>
    <row r="75" spans="1:8" x14ac:dyDescent="0.25">
      <c r="B75" s="96" t="s">
        <v>30</v>
      </c>
      <c r="C75" s="96"/>
      <c r="D75" s="96" t="s">
        <v>838</v>
      </c>
      <c r="E75" s="96"/>
      <c r="F75" s="96" t="s">
        <v>839</v>
      </c>
      <c r="G75" s="96"/>
    </row>
    <row r="76" spans="1:8" x14ac:dyDescent="0.25">
      <c r="A76" s="18" t="s">
        <v>855</v>
      </c>
      <c r="B76" s="31">
        <f>GETPIVOTDATA("Sum of Age_Under_1",Pivot!$A$7)</f>
        <v>183311</v>
      </c>
      <c r="C76" s="14">
        <f>B76/$F$87</f>
        <v>1.543578769242843E-2</v>
      </c>
      <c r="D76" s="30">
        <f>GETPIVOTDATA("Sum of a_Age_Under_1",Pivot!$A$7)</f>
        <v>20484</v>
      </c>
      <c r="E76" s="14">
        <f>D76/$F$87</f>
        <v>1.7248647112923063E-3</v>
      </c>
      <c r="F76" s="30">
        <f>B76+D76</f>
        <v>203795</v>
      </c>
      <c r="G76" s="14">
        <f>F76/$F$87</f>
        <v>1.7160652403720736E-2</v>
      </c>
    </row>
    <row r="77" spans="1:8" x14ac:dyDescent="0.25">
      <c r="A77" s="18" t="s">
        <v>856</v>
      </c>
      <c r="B77" s="31">
        <f>GETPIVOTDATA("Sum of Age_01_09",Pivot!$A$7)</f>
        <v>813831</v>
      </c>
      <c r="C77" s="14">
        <f t="shared" ref="C77:E86" si="11">B77/$F$87</f>
        <v>6.8529016444821761E-2</v>
      </c>
      <c r="D77" s="30">
        <f>GETPIVOTDATA("Sum of a_Age_01_09",Pivot!$A$7)</f>
        <v>23956</v>
      </c>
      <c r="E77" s="14">
        <f t="shared" si="11"/>
        <v>2.017226080048745E-3</v>
      </c>
      <c r="F77" s="30">
        <f t="shared" ref="F77:F86" si="12">B77+D77</f>
        <v>837787</v>
      </c>
      <c r="G77" s="14">
        <f t="shared" ref="G77" si="13">F77/$F$87</f>
        <v>7.0546242524870503E-2</v>
      </c>
    </row>
    <row r="78" spans="1:8" x14ac:dyDescent="0.25">
      <c r="A78" s="18" t="s">
        <v>857</v>
      </c>
      <c r="B78" s="31">
        <f>GETPIVOTDATA("Sum of Age_10_19",Pivot!$A$7)</f>
        <v>854005</v>
      </c>
      <c r="C78" s="14">
        <f t="shared" si="11"/>
        <v>7.191188672950527E-2</v>
      </c>
      <c r="D78" s="30">
        <f>GETPIVOTDATA("Sum of a_Age_10_19",Pivot!$A$7)</f>
        <v>38099</v>
      </c>
      <c r="E78" s="14">
        <f t="shared" si="11"/>
        <v>3.2081439482291338E-3</v>
      </c>
      <c r="F78" s="30">
        <f t="shared" si="12"/>
        <v>892104</v>
      </c>
      <c r="G78" s="14">
        <f t="shared" ref="G78" si="14">F78/$F$87</f>
        <v>7.5120030677734415E-2</v>
      </c>
    </row>
    <row r="79" spans="1:8" x14ac:dyDescent="0.25">
      <c r="A79" s="18" t="s">
        <v>858</v>
      </c>
      <c r="B79" s="31">
        <f>GETPIVOTDATA("Sum of Age_20_29",Pivot!$A$7)</f>
        <v>1680664</v>
      </c>
      <c r="C79" s="14">
        <f t="shared" si="11"/>
        <v>0.14152109085820019</v>
      </c>
      <c r="D79" s="30">
        <f>GETPIVOTDATA("Sum of a_Age_20_29",Pivot!$A$7)</f>
        <v>117141</v>
      </c>
      <c r="E79" s="14">
        <f t="shared" si="11"/>
        <v>9.863912182459092E-3</v>
      </c>
      <c r="F79" s="30">
        <f t="shared" si="12"/>
        <v>1797805</v>
      </c>
      <c r="G79" s="14">
        <f t="shared" ref="G79" si="15">F79/$F$87</f>
        <v>0.15138500304065927</v>
      </c>
    </row>
    <row r="80" spans="1:8" x14ac:dyDescent="0.25">
      <c r="A80" s="18" t="s">
        <v>859</v>
      </c>
      <c r="B80" s="31">
        <f>GETPIVOTDATA("Sum of Age_30_39",Pivot!$A$7)</f>
        <v>1606852</v>
      </c>
      <c r="C80" s="14">
        <f t="shared" si="11"/>
        <v>0.13530571719729861</v>
      </c>
      <c r="D80" s="30">
        <f>GETPIVOTDATA("Sum of a_Age_30_39",Pivot!$A$7)</f>
        <v>159471</v>
      </c>
      <c r="E80" s="14">
        <f t="shared" si="11"/>
        <v>1.342832944612846E-2</v>
      </c>
      <c r="F80" s="30">
        <f t="shared" si="12"/>
        <v>1766323</v>
      </c>
      <c r="G80" s="14">
        <f t="shared" ref="G80" si="16">F80/$F$87</f>
        <v>0.14873404664342707</v>
      </c>
    </row>
    <row r="81" spans="1:8" x14ac:dyDescent="0.25">
      <c r="A81" s="18" t="s">
        <v>860</v>
      </c>
      <c r="B81" s="31">
        <f>GETPIVOTDATA("Sum of Age_40_49",Pivot!$A$7)</f>
        <v>1283999</v>
      </c>
      <c r="C81" s="14">
        <f t="shared" si="11"/>
        <v>0.10811973073787395</v>
      </c>
      <c r="D81" s="30">
        <f>GETPIVOTDATA("Sum of a_Age_40_49",Pivot!$A$7)</f>
        <v>178069</v>
      </c>
      <c r="E81" s="14">
        <f t="shared" si="11"/>
        <v>1.499438265353982E-2</v>
      </c>
      <c r="F81" s="30">
        <f t="shared" si="12"/>
        <v>1462068</v>
      </c>
      <c r="G81" s="14">
        <f t="shared" ref="G81" si="17">F81/$F$87</f>
        <v>0.12311411339141377</v>
      </c>
    </row>
    <row r="82" spans="1:8" x14ac:dyDescent="0.25">
      <c r="A82" s="18" t="s">
        <v>861</v>
      </c>
      <c r="B82" s="31">
        <f>GETPIVOTDATA("Sum of Age_50_59",Pivot!$A$7)</f>
        <v>1294239</v>
      </c>
      <c r="C82" s="14">
        <f t="shared" si="11"/>
        <v>0.1089819946825934</v>
      </c>
      <c r="D82" s="30">
        <f>GETPIVOTDATA("Sum of a_Age_50_59",Pivot!$A$7)</f>
        <v>282483</v>
      </c>
      <c r="E82" s="14">
        <f t="shared" si="11"/>
        <v>2.3786611903924261E-2</v>
      </c>
      <c r="F82" s="30">
        <f t="shared" si="12"/>
        <v>1576722</v>
      </c>
      <c r="G82" s="14">
        <f t="shared" ref="G82" si="18">F82/$F$87</f>
        <v>0.13276860658651765</v>
      </c>
    </row>
    <row r="83" spans="1:8" x14ac:dyDescent="0.25">
      <c r="A83" s="18" t="s">
        <v>862</v>
      </c>
      <c r="B83" s="31">
        <f>GETPIVOTDATA("Sum of Age_60_69",Pivot!$A$7)</f>
        <v>1052617</v>
      </c>
      <c r="C83" s="14">
        <f t="shared" si="11"/>
        <v>8.8636102216675144E-2</v>
      </c>
      <c r="D83" s="30">
        <f>GETPIVOTDATA("Sum of a_Age_60_69",Pivot!$A$7)</f>
        <v>352080</v>
      </c>
      <c r="E83" s="14">
        <f t="shared" si="11"/>
        <v>2.964705953679922E-2</v>
      </c>
      <c r="F83" s="30">
        <f t="shared" si="12"/>
        <v>1404697</v>
      </c>
      <c r="G83" s="14">
        <f t="shared" ref="G83" si="19">F83/$F$87</f>
        <v>0.11828316175347436</v>
      </c>
    </row>
    <row r="84" spans="1:8" x14ac:dyDescent="0.25">
      <c r="A84" s="18" t="s">
        <v>863</v>
      </c>
      <c r="B84" s="31">
        <f>GETPIVOTDATA("Sum of Age_70_79",Pivot!$A$7)</f>
        <v>690953</v>
      </c>
      <c r="C84" s="14">
        <f t="shared" si="11"/>
        <v>5.8182017519115059E-2</v>
      </c>
      <c r="D84" s="30">
        <f>GETPIVOTDATA("Sum of a_Age_70_79",Pivot!$A$7)</f>
        <v>324775</v>
      </c>
      <c r="E84" s="14">
        <f t="shared" si="11"/>
        <v>2.7347829359986271E-2</v>
      </c>
      <c r="F84" s="30">
        <f t="shared" si="12"/>
        <v>1015728</v>
      </c>
      <c r="G84" s="14">
        <f t="shared" ref="G84" si="20">F84/$F$87</f>
        <v>8.5529846879101326E-2</v>
      </c>
    </row>
    <row r="85" spans="1:8" x14ac:dyDescent="0.25">
      <c r="A85" s="18" t="s">
        <v>864</v>
      </c>
      <c r="B85" s="31">
        <f>GETPIVOTDATA("Sum of Age_80_",Pivot!$A$7)</f>
        <v>563202</v>
      </c>
      <c r="C85" s="14">
        <f t="shared" si="11"/>
        <v>4.7424685370496461E-2</v>
      </c>
      <c r="D85" s="30">
        <f>GETPIVOTDATA("Sum of a_Age_80_",Pivot!$A$7)</f>
        <v>355282</v>
      </c>
      <c r="E85" s="14">
        <f t="shared" si="11"/>
        <v>2.991668543045075E-2</v>
      </c>
      <c r="F85" s="30">
        <f t="shared" si="12"/>
        <v>918484</v>
      </c>
      <c r="G85" s="14">
        <f t="shared" ref="G85" si="21">F85/$F$87</f>
        <v>7.7341370800947204E-2</v>
      </c>
    </row>
    <row r="86" spans="1:8" x14ac:dyDescent="0.25">
      <c r="A86" s="18" t="s">
        <v>865</v>
      </c>
      <c r="B86" s="32">
        <f>GETPIVOTDATA("Sum of Age_Unknown",Pivot!$A$7)</f>
        <v>178</v>
      </c>
      <c r="C86" s="15">
        <f t="shared" si="11"/>
        <v>1.4988572476568567E-5</v>
      </c>
      <c r="D86" s="36">
        <f>GETPIVOTDATA("Sum of a_Age_Unknown",Pivot!$A$7)</f>
        <v>23</v>
      </c>
      <c r="E86" s="15">
        <f t="shared" si="11"/>
        <v>1.9367256570847023E-6</v>
      </c>
      <c r="F86" s="36">
        <f t="shared" si="12"/>
        <v>201</v>
      </c>
      <c r="G86" s="15">
        <f t="shared" ref="G86" si="22">F86/$F$87</f>
        <v>1.6925298133653268E-5</v>
      </c>
    </row>
    <row r="87" spans="1:8" x14ac:dyDescent="0.25">
      <c r="B87" s="31">
        <f t="shared" ref="B87:G87" si="23">SUM(B76:B86)</f>
        <v>10023851</v>
      </c>
      <c r="C87" s="14">
        <f t="shared" si="23"/>
        <v>0.84406301802148509</v>
      </c>
      <c r="D87" s="30">
        <f t="shared" si="23"/>
        <v>1851863</v>
      </c>
      <c r="E87" s="14">
        <f t="shared" si="23"/>
        <v>0.15593698197851516</v>
      </c>
      <c r="F87" s="30">
        <f t="shared" si="23"/>
        <v>11875714</v>
      </c>
      <c r="G87" s="14">
        <f t="shared" si="23"/>
        <v>1</v>
      </c>
    </row>
    <row r="88" spans="1:8" ht="6.6" customHeight="1" x14ac:dyDescent="0.25">
      <c r="B88" s="31"/>
      <c r="C88" s="14"/>
      <c r="E88" s="14"/>
      <c r="G88" s="14"/>
    </row>
    <row r="89" spans="1:8" x14ac:dyDescent="0.25">
      <c r="A89" s="97" t="s">
        <v>936</v>
      </c>
      <c r="B89" s="97"/>
      <c r="C89" s="97"/>
      <c r="D89" s="97"/>
      <c r="E89" s="97"/>
      <c r="F89" s="97"/>
      <c r="G89" s="97"/>
      <c r="H89" s="97"/>
    </row>
    <row r="90" spans="1:8" x14ac:dyDescent="0.25">
      <c r="B90" s="96" t="s">
        <v>30</v>
      </c>
      <c r="C90" s="96"/>
      <c r="D90" s="96" t="s">
        <v>838</v>
      </c>
      <c r="E90" s="96"/>
      <c r="F90" s="96" t="s">
        <v>839</v>
      </c>
      <c r="G90" s="96"/>
    </row>
    <row r="91" spans="1:8" x14ac:dyDescent="0.25">
      <c r="A91" s="13" t="s">
        <v>866</v>
      </c>
      <c r="B91" s="31">
        <f>GETPIVOTDATA("Sum of Sex_Male",Pivot!$A$7)</f>
        <v>4716510</v>
      </c>
      <c r="C91" s="14">
        <f>B91/$F$94</f>
        <v>0.39715590995202477</v>
      </c>
      <c r="D91" s="31">
        <f>GETPIVOTDATA("Sum of a_Sex_Male",Pivot!$A$7)</f>
        <v>959143</v>
      </c>
      <c r="E91" s="14">
        <f>D91/$F$94</f>
        <v>8.0765080735356209E-2</v>
      </c>
      <c r="F91" s="31">
        <f>B91+D91</f>
        <v>5675653</v>
      </c>
      <c r="G91" s="14">
        <f>F91/$F$94</f>
        <v>0.47792099068738098</v>
      </c>
    </row>
    <row r="92" spans="1:8" x14ac:dyDescent="0.25">
      <c r="A92" s="13" t="s">
        <v>867</v>
      </c>
      <c r="B92" s="31">
        <f>GETPIVOTDATA("Sum of Sex_Female",Pivot!$A$7)</f>
        <v>5306443</v>
      </c>
      <c r="C92" s="14">
        <f>B92/$F$94</f>
        <v>0.44683149156337043</v>
      </c>
      <c r="D92" s="31">
        <f>GETPIVOTDATA("Sum of a_Sex_Female",Pivot!$A$7)</f>
        <v>892625</v>
      </c>
      <c r="E92" s="14">
        <f>D92/$F$94</f>
        <v>7.5163901724140544E-2</v>
      </c>
      <c r="F92" s="31">
        <f t="shared" ref="F92" si="24">B92+D92</f>
        <v>6199068</v>
      </c>
      <c r="G92" s="14">
        <f>F92/$F$94</f>
        <v>0.52199539328751099</v>
      </c>
    </row>
    <row r="93" spans="1:8" x14ac:dyDescent="0.25">
      <c r="A93" s="13" t="s">
        <v>2262</v>
      </c>
      <c r="B93" s="37">
        <f>GETPIVOTDATA("Sum of Sex_Unk",Pivot!$A$7)</f>
        <v>898</v>
      </c>
      <c r="C93" s="29">
        <f>B93/$F$94</f>
        <v>7.56165060896549E-5</v>
      </c>
      <c r="D93" s="37">
        <f>GETPIVOTDATA("Sum of a_sex_Unknown",Pivot!$A$11)</f>
        <v>95</v>
      </c>
      <c r="E93" s="29">
        <f>D93/$F$94</f>
        <v>7.9995190183933362E-6</v>
      </c>
      <c r="F93" s="37">
        <f>B93+D93</f>
        <v>993</v>
      </c>
      <c r="G93" s="15">
        <f>F93/$F$94</f>
        <v>8.3616025108048243E-5</v>
      </c>
    </row>
    <row r="94" spans="1:8" x14ac:dyDescent="0.25">
      <c r="B94" s="31">
        <f t="shared" ref="B94:G94" si="25">SUM(B91:B93)</f>
        <v>10023851</v>
      </c>
      <c r="C94" s="17">
        <f t="shared" si="25"/>
        <v>0.84406301802148487</v>
      </c>
      <c r="D94" s="31">
        <f t="shared" si="25"/>
        <v>1851863</v>
      </c>
      <c r="E94" s="17">
        <f t="shared" si="25"/>
        <v>0.15593698197851516</v>
      </c>
      <c r="F94" s="31">
        <f t="shared" si="25"/>
        <v>11875714</v>
      </c>
      <c r="G94" s="17">
        <f t="shared" si="25"/>
        <v>1</v>
      </c>
    </row>
    <row r="95" spans="1:8" ht="9" customHeight="1" x14ac:dyDescent="0.25">
      <c r="B95" s="31"/>
      <c r="C95" s="17"/>
      <c r="D95" s="31"/>
      <c r="E95" s="17"/>
      <c r="F95" s="31"/>
      <c r="G95" s="17"/>
    </row>
    <row r="96" spans="1:8" x14ac:dyDescent="0.25">
      <c r="B96" s="31"/>
      <c r="C96" s="17"/>
      <c r="D96" s="31"/>
      <c r="E96" s="17"/>
      <c r="F96" s="31"/>
      <c r="G96" s="17"/>
    </row>
    <row r="97" spans="1:8" x14ac:dyDescent="0.25">
      <c r="A97" s="97" t="s">
        <v>1186</v>
      </c>
      <c r="B97" s="97"/>
      <c r="C97" s="97"/>
      <c r="D97" s="97"/>
      <c r="E97" s="97"/>
      <c r="F97" s="97"/>
      <c r="G97" s="97"/>
      <c r="H97" s="97"/>
    </row>
    <row r="98" spans="1:8" x14ac:dyDescent="0.25">
      <c r="B98" s="96" t="s">
        <v>30</v>
      </c>
      <c r="C98" s="96"/>
      <c r="D98" s="96" t="s">
        <v>838</v>
      </c>
      <c r="E98" s="96"/>
      <c r="F98" s="96" t="s">
        <v>839</v>
      </c>
      <c r="G98" s="96"/>
    </row>
    <row r="99" spans="1:8" x14ac:dyDescent="0.25">
      <c r="A99" s="12" t="s">
        <v>2191</v>
      </c>
      <c r="B99" s="31">
        <f>GETPIVOTDATA("Sum of Zip_CA_Resident",Pivot!$A$11)</f>
        <v>9559706</v>
      </c>
      <c r="C99" s="14">
        <f>B99/$F$105</f>
        <v>0.80497947323419883</v>
      </c>
      <c r="D99" s="31">
        <f>GETPIVOTDATA("Sum of a_Zip_CA_Resident",Pivot!$A$11)</f>
        <v>1753048</v>
      </c>
      <c r="E99" s="14">
        <f>D99/$F$105</f>
        <v>0.1476162191174358</v>
      </c>
      <c r="F99" s="31">
        <f>B99+D99</f>
        <v>11312754</v>
      </c>
      <c r="G99" s="14">
        <f>F99/$F$105</f>
        <v>0.95259569235163466</v>
      </c>
    </row>
    <row r="100" spans="1:8" x14ac:dyDescent="0.25">
      <c r="A100" s="12" t="s">
        <v>2187</v>
      </c>
      <c r="B100" s="31">
        <f>GETPIVOTDATA("Sum of Zip_Homeless",Pivot!$A$11)</f>
        <v>325640</v>
      </c>
      <c r="C100" s="14">
        <f t="shared" ref="C100:C104" si="26">B100/$F$105</f>
        <v>2.7420667085785326E-2</v>
      </c>
      <c r="D100" s="31">
        <f>GETPIVOTDATA("Sum of a_Zip_Homeless",Pivot!$A$11)</f>
        <v>79889</v>
      </c>
      <c r="E100" s="14">
        <f t="shared" ref="E100" si="27">D100/$F$105</f>
        <v>6.727090261688687E-3</v>
      </c>
      <c r="F100" s="31">
        <f t="shared" ref="F100:F104" si="28">B100+D100</f>
        <v>405529</v>
      </c>
      <c r="G100" s="14">
        <f t="shared" ref="G100" si="29">F100/$F$105</f>
        <v>3.4147757347474016E-2</v>
      </c>
    </row>
    <row r="101" spans="1:8" x14ac:dyDescent="0.25">
      <c r="A101" s="12" t="s">
        <v>2188</v>
      </c>
      <c r="B101" s="31">
        <f>GETPIVOTDATA("Sum of Zip_Out_of_State",Pivot!$A$11)</f>
        <v>95199</v>
      </c>
      <c r="C101" s="14">
        <f t="shared" si="26"/>
        <v>8.0162759056002873E-3</v>
      </c>
      <c r="D101" s="31">
        <f>GETPIVOTDATA("Sum of a_Zip_Out_of_State",Pivot!$A$11)</f>
        <v>14642</v>
      </c>
      <c r="E101" s="14">
        <f t="shared" ref="E101" si="30">D101/$F$105</f>
        <v>1.2329363943927919E-3</v>
      </c>
      <c r="F101" s="31">
        <f t="shared" si="28"/>
        <v>109841</v>
      </c>
      <c r="G101" s="14">
        <f t="shared" ref="G101" si="31">F101/$F$105</f>
        <v>9.2492122999930787E-3</v>
      </c>
    </row>
    <row r="102" spans="1:8" x14ac:dyDescent="0.25">
      <c r="A102" s="12" t="s">
        <v>2189</v>
      </c>
      <c r="B102" s="31">
        <f>GETPIVOTDATA("Sum of Zip_Foreign",Pivot!$A$11)</f>
        <v>5221</v>
      </c>
      <c r="C102" s="14">
        <f t="shared" si="26"/>
        <v>4.3963672415822745E-4</v>
      </c>
      <c r="D102" s="31">
        <f>GETPIVOTDATA("Sum of a_Zip_Foreign",Pivot!$A$11)</f>
        <v>840</v>
      </c>
      <c r="E102" s="14">
        <f t="shared" ref="E102" si="32">D102/$F$105</f>
        <v>7.0732589215267397E-5</v>
      </c>
      <c r="F102" s="31">
        <f t="shared" si="28"/>
        <v>6061</v>
      </c>
      <c r="G102" s="14">
        <f t="shared" ref="G102" si="33">F102/$F$105</f>
        <v>5.103693133734949E-4</v>
      </c>
    </row>
    <row r="103" spans="1:8" x14ac:dyDescent="0.25">
      <c r="A103" s="12" t="s">
        <v>865</v>
      </c>
      <c r="B103" s="31">
        <f>GETPIVOTDATA("Sum of Zip_Unknown",Pivot!$A$11)</f>
        <v>32239</v>
      </c>
      <c r="C103" s="14">
        <f t="shared" si="26"/>
        <v>2.7146999329892923E-3</v>
      </c>
      <c r="D103" s="31">
        <f>GETPIVOTDATA("Sum of a_Zip_Unknown",Pivot!$A$11)</f>
        <v>2896</v>
      </c>
      <c r="E103" s="14">
        <f t="shared" ref="E103" si="34">D103/$F$105</f>
        <v>2.4385902186596948E-4</v>
      </c>
      <c r="F103" s="31">
        <f t="shared" si="28"/>
        <v>35135</v>
      </c>
      <c r="G103" s="14">
        <f t="shared" ref="G103" si="35">F103/$F$105</f>
        <v>2.9585589548552617E-3</v>
      </c>
    </row>
    <row r="104" spans="1:8" x14ac:dyDescent="0.25">
      <c r="A104" s="12" t="s">
        <v>2190</v>
      </c>
      <c r="B104" s="32">
        <f>GETPIVOTDATA("Sum of Zip_Blank_Invalid",Pivot!$A$11)</f>
        <v>5846</v>
      </c>
      <c r="C104" s="15">
        <f t="shared" si="26"/>
        <v>4.9226513875292048E-4</v>
      </c>
      <c r="D104" s="32">
        <f>GETPIVOTDATA("Sum of a_Zip_Blank_Invalid",Pivot!$A$11)</f>
        <v>548</v>
      </c>
      <c r="E104" s="15">
        <f t="shared" ref="E104" si="36">D104/$F$105</f>
        <v>4.614459391662682E-5</v>
      </c>
      <c r="F104" s="32">
        <f t="shared" si="28"/>
        <v>6394</v>
      </c>
      <c r="G104" s="15">
        <f t="shared" ref="G104" si="37">F104/$F$105</f>
        <v>5.3840973266954732E-4</v>
      </c>
      <c r="H104" s="63"/>
    </row>
    <row r="105" spans="1:8" x14ac:dyDescent="0.25">
      <c r="B105" s="31">
        <f t="shared" ref="B105:G105" si="38">SUM(B99:B104)</f>
        <v>10023851</v>
      </c>
      <c r="C105" s="17">
        <f t="shared" si="38"/>
        <v>0.84406301802148487</v>
      </c>
      <c r="D105" s="31">
        <f t="shared" si="38"/>
        <v>1851863</v>
      </c>
      <c r="E105" s="17">
        <f t="shared" si="38"/>
        <v>0.15593698197851516</v>
      </c>
      <c r="F105" s="31">
        <f t="shared" si="38"/>
        <v>11875714</v>
      </c>
      <c r="G105" s="17">
        <f t="shared" si="38"/>
        <v>1</v>
      </c>
    </row>
    <row r="106" spans="1:8" x14ac:dyDescent="0.25">
      <c r="A106" s="62"/>
      <c r="B106" s="31"/>
      <c r="C106" s="17"/>
      <c r="D106" s="31"/>
      <c r="E106" s="17"/>
      <c r="F106" s="31"/>
      <c r="G106" s="17"/>
    </row>
    <row r="107" spans="1:8" ht="7.8" customHeight="1" x14ac:dyDescent="0.25">
      <c r="B107" s="31"/>
      <c r="C107" s="17"/>
      <c r="D107" s="31"/>
      <c r="E107" s="17"/>
      <c r="F107" s="31"/>
      <c r="G107" s="17"/>
    </row>
    <row r="108" spans="1:8" x14ac:dyDescent="0.25">
      <c r="B108" s="31"/>
      <c r="C108" s="17"/>
      <c r="D108" s="31"/>
      <c r="E108" s="17"/>
      <c r="F108" s="31"/>
      <c r="G108" s="17"/>
    </row>
    <row r="109" spans="1:8" x14ac:dyDescent="0.25">
      <c r="A109" s="97" t="s">
        <v>941</v>
      </c>
      <c r="B109" s="97"/>
      <c r="C109" s="97"/>
      <c r="D109" s="97"/>
      <c r="E109" s="97"/>
      <c r="F109" s="97"/>
      <c r="G109" s="97"/>
      <c r="H109" s="97"/>
    </row>
    <row r="110" spans="1:8" x14ac:dyDescent="0.25">
      <c r="B110" s="96" t="s">
        <v>30</v>
      </c>
      <c r="C110" s="96"/>
      <c r="D110" s="96" t="s">
        <v>838</v>
      </c>
      <c r="E110" s="96"/>
      <c r="F110" s="96" t="s">
        <v>839</v>
      </c>
      <c r="G110" s="96"/>
    </row>
    <row r="111" spans="1:8" x14ac:dyDescent="0.25">
      <c r="A111" s="13" t="s">
        <v>889</v>
      </c>
      <c r="B111" s="31">
        <f>GETPIVOTDATA("Sum of English",Pivot!$A$7)</f>
        <v>8605374</v>
      </c>
      <c r="C111" s="14">
        <f>B111/$F$116</f>
        <v>0.72461950498302674</v>
      </c>
      <c r="D111" s="30">
        <f>GETPIVOTDATA("Sum of a_English",Pivot!$A$7)</f>
        <v>1530237</v>
      </c>
      <c r="E111" s="14">
        <f>D111/$F$116</f>
        <v>0.12885431562262278</v>
      </c>
      <c r="F111" s="30">
        <f>B111+D111</f>
        <v>10135611</v>
      </c>
      <c r="G111" s="14">
        <f>F111/$F$116</f>
        <v>0.85347382060564947</v>
      </c>
    </row>
    <row r="112" spans="1:8" x14ac:dyDescent="0.25">
      <c r="A112" s="13" t="s">
        <v>890</v>
      </c>
      <c r="B112" s="31">
        <f>GETPIVOTDATA("Sum of Spanish",Pivot!$A$7)</f>
        <v>1205237</v>
      </c>
      <c r="C112" s="14">
        <f>B112/$F$116</f>
        <v>0.10148754003338241</v>
      </c>
      <c r="D112" s="30">
        <f>GETPIVOTDATA("Sum of a_Spanish",Pivot!$A$7)</f>
        <v>235702</v>
      </c>
      <c r="E112" s="14">
        <f>D112/$F$116</f>
        <v>1.9847396122877326E-2</v>
      </c>
      <c r="F112" s="30">
        <f t="shared" ref="F112:F115" si="39">B112+D112</f>
        <v>1440939</v>
      </c>
      <c r="G112" s="14">
        <f>F112/$F$116</f>
        <v>0.12133493615625975</v>
      </c>
    </row>
    <row r="113" spans="1:8" x14ac:dyDescent="0.25">
      <c r="A113" s="13" t="s">
        <v>893</v>
      </c>
      <c r="B113" s="35">
        <f>GETPIVOTDATA("Sum of All_Other_Languages",Pivot!$A$7)</f>
        <v>192464</v>
      </c>
      <c r="C113" s="16">
        <f>B113/$F$116</f>
        <v>1.6206520298484791E-2</v>
      </c>
      <c r="D113" s="38">
        <f>GETPIVOTDATA("Sum of a_All_Other_Languages",Pivot!$A$11)</f>
        <v>81619</v>
      </c>
      <c r="E113" s="16">
        <f>D113/$F$116</f>
        <v>6.8727657132867971E-3</v>
      </c>
      <c r="F113" s="38">
        <f t="shared" ref="F113" si="40">B113+D113</f>
        <v>274083</v>
      </c>
      <c r="G113" s="16">
        <f>F113/$F$116</f>
        <v>2.3079286011771588E-2</v>
      </c>
    </row>
    <row r="114" spans="1:8" x14ac:dyDescent="0.25">
      <c r="A114" s="13" t="s">
        <v>865</v>
      </c>
      <c r="B114" s="35">
        <f>GETPIVOTDATA("Sum of Unknown_lang",Pivot!$A$11)</f>
        <v>10571</v>
      </c>
      <c r="C114" s="16">
        <f>B114/$F$116</f>
        <v>8.9013595308879952E-4</v>
      </c>
      <c r="D114" s="38">
        <f>GETPIVOTDATA("Sum of a_Unknown_lang",Pivot!$A$11)</f>
        <v>1980</v>
      </c>
      <c r="E114" s="16">
        <f>D114/$F$116</f>
        <v>1.6672681743598743E-4</v>
      </c>
      <c r="F114" s="38">
        <f t="shared" ref="F114" si="41">B114+D114</f>
        <v>12551</v>
      </c>
      <c r="G114" s="16">
        <f>F114/$F$116</f>
        <v>1.056862770524787E-3</v>
      </c>
    </row>
    <row r="115" spans="1:8" x14ac:dyDescent="0.25">
      <c r="A115" s="13" t="s">
        <v>2190</v>
      </c>
      <c r="B115" s="32">
        <f>GETPIVOTDATA("Sum of blank_inv_lang",Pivot!$A$11)</f>
        <v>10205</v>
      </c>
      <c r="C115" s="15">
        <f>B115/$F$116</f>
        <v>8.5931675350214734E-4</v>
      </c>
      <c r="D115" s="36">
        <f>GETPIVOTDATA("Sum of a_blank_inv_lang",Pivot!$A$11)</f>
        <v>2325</v>
      </c>
      <c r="E115" s="15">
        <f>D115/$F$116</f>
        <v>1.9577770229225796E-4</v>
      </c>
      <c r="F115" s="36">
        <f t="shared" si="39"/>
        <v>12530</v>
      </c>
      <c r="G115" s="15">
        <f t="shared" ref="G115" si="42">F115/$F$116</f>
        <v>1.0550944557944054E-3</v>
      </c>
    </row>
    <row r="116" spans="1:8" x14ac:dyDescent="0.25">
      <c r="B116" s="31">
        <f>SUM(B111:B115)</f>
        <v>10023851</v>
      </c>
      <c r="C116" s="14">
        <f t="shared" ref="C116:G116" si="43">SUM(C111:C115)</f>
        <v>0.84406301802148498</v>
      </c>
      <c r="D116" s="31">
        <f t="shared" si="43"/>
        <v>1851863</v>
      </c>
      <c r="E116" s="14">
        <f t="shared" si="43"/>
        <v>0.15593698197851516</v>
      </c>
      <c r="F116" s="31">
        <f t="shared" si="43"/>
        <v>11875714</v>
      </c>
      <c r="G116" s="14">
        <f t="shared" si="43"/>
        <v>1</v>
      </c>
    </row>
    <row r="117" spans="1:8" ht="8.4" customHeight="1" x14ac:dyDescent="0.25"/>
    <row r="118" spans="1:8" x14ac:dyDescent="0.25">
      <c r="B118" s="31"/>
      <c r="C118" s="17"/>
      <c r="D118" s="31"/>
      <c r="E118" s="17"/>
      <c r="F118" s="31"/>
      <c r="G118" s="17"/>
    </row>
    <row r="119" spans="1:8" x14ac:dyDescent="0.25">
      <c r="A119" s="97" t="s">
        <v>1183</v>
      </c>
      <c r="B119" s="97"/>
      <c r="C119" s="97"/>
      <c r="D119" s="97"/>
      <c r="E119" s="97"/>
      <c r="F119" s="97"/>
      <c r="G119" s="97"/>
      <c r="H119" s="97"/>
    </row>
    <row r="120" spans="1:8" x14ac:dyDescent="0.25">
      <c r="B120" s="96" t="s">
        <v>30</v>
      </c>
      <c r="C120" s="96"/>
      <c r="D120" s="96" t="s">
        <v>838</v>
      </c>
      <c r="E120" s="96"/>
      <c r="F120" s="96" t="s">
        <v>839</v>
      </c>
      <c r="G120" s="96"/>
    </row>
    <row r="121" spans="1:8" x14ac:dyDescent="0.25">
      <c r="A121" s="13" t="s">
        <v>1184</v>
      </c>
      <c r="B121" s="31">
        <f>GETPIVOTDATA("Sum of eth_Hispanic",Pivot!$A$11)</f>
        <v>4094700</v>
      </c>
      <c r="C121" s="14">
        <f>B121/$F$125</f>
        <v>0.3447961107854231</v>
      </c>
      <c r="D121" s="30">
        <f>GETPIVOTDATA("Sum of a_eth_Hispanic",Pivot!$A$11)</f>
        <v>579486</v>
      </c>
      <c r="E121" s="14">
        <f>D121/$F$125</f>
        <v>4.879588713571243E-2</v>
      </c>
      <c r="F121" s="30">
        <f>B121+D121</f>
        <v>4674186</v>
      </c>
      <c r="G121" s="14">
        <f>F121/$F$125</f>
        <v>0.39359199792113553</v>
      </c>
    </row>
    <row r="122" spans="1:8" x14ac:dyDescent="0.25">
      <c r="A122" s="13" t="s">
        <v>1185</v>
      </c>
      <c r="B122" s="31">
        <f>GETPIVOTDATA("Sum of eth_NonHispanic",Pivot!$A$11)</f>
        <v>5762979</v>
      </c>
      <c r="C122" s="14">
        <f>B122/$F$125</f>
        <v>0.48527431698001483</v>
      </c>
      <c r="D122" s="30">
        <f>GETPIVOTDATA("Sum of a_eth_NonHispanic",Pivot!$A$11)</f>
        <v>1247462</v>
      </c>
      <c r="E122" s="14">
        <f>D122/$F$125</f>
        <v>0.10504311572339987</v>
      </c>
      <c r="F122" s="30">
        <f t="shared" ref="F122:F124" si="44">B122+D122</f>
        <v>7010441</v>
      </c>
      <c r="G122" s="14">
        <f>F122/$F$125</f>
        <v>0.59031743270341475</v>
      </c>
    </row>
    <row r="123" spans="1:8" x14ac:dyDescent="0.25">
      <c r="A123" s="13" t="s">
        <v>865</v>
      </c>
      <c r="B123" s="31">
        <f>GETPIVOTDATA("Sum of eth_Unknown",Pivot!$A$11)</f>
        <v>164426</v>
      </c>
      <c r="C123" s="14">
        <f>B123/$F$125</f>
        <v>1.3845567517035187E-2</v>
      </c>
      <c r="D123" s="30">
        <f>GETPIVOTDATA("Sum of a_eth_Unknown",Pivot!$A$11)</f>
        <v>24711</v>
      </c>
      <c r="E123" s="14">
        <f>D123/$F$125</f>
        <v>2.0808012048791338E-3</v>
      </c>
      <c r="F123" s="30">
        <f t="shared" si="44"/>
        <v>189137</v>
      </c>
      <c r="G123" s="14">
        <f>F123/$F$125</f>
        <v>1.592636872191432E-2</v>
      </c>
    </row>
    <row r="124" spans="1:8" x14ac:dyDescent="0.25">
      <c r="A124" s="13" t="s">
        <v>2190</v>
      </c>
      <c r="B124" s="32">
        <f>GETPIVOTDATA("Sum of eth_Blank_Invalid",Pivot!$A$11)</f>
        <v>1746</v>
      </c>
      <c r="C124" s="15">
        <f>B124/$F$125</f>
        <v>1.4702273901173437E-4</v>
      </c>
      <c r="D124" s="36">
        <f>GETPIVOTDATA("Sum of a_eth_Blank_Invalid",Pivot!$A$11)</f>
        <v>204</v>
      </c>
      <c r="E124" s="15">
        <f>D124/$F$125</f>
        <v>1.7177914523707795E-5</v>
      </c>
      <c r="F124" s="36">
        <f t="shared" si="44"/>
        <v>1950</v>
      </c>
      <c r="G124" s="15">
        <f>F124/$F$125</f>
        <v>1.6420065353544216E-4</v>
      </c>
    </row>
    <row r="125" spans="1:8" x14ac:dyDescent="0.25">
      <c r="B125" s="31">
        <f>SUM(B121:B124)</f>
        <v>10023851</v>
      </c>
      <c r="C125" s="14">
        <f>B125/$F$125</f>
        <v>0.84406301802148487</v>
      </c>
      <c r="D125" s="30">
        <f>SUM(D121:D124)</f>
        <v>1851863</v>
      </c>
      <c r="E125" s="14">
        <f>D125/$F$125</f>
        <v>0.15593698197851513</v>
      </c>
      <c r="F125" s="30">
        <f>SUM(F121:F124)</f>
        <v>11875714</v>
      </c>
      <c r="G125" s="14">
        <f>SUM(G121:G124)</f>
        <v>1</v>
      </c>
    </row>
    <row r="126" spans="1:8" ht="4.95" customHeight="1" x14ac:dyDescent="0.25">
      <c r="B126" s="31"/>
      <c r="C126" s="14"/>
      <c r="E126" s="14"/>
      <c r="G126" s="14"/>
    </row>
    <row r="127" spans="1:8" x14ac:dyDescent="0.25">
      <c r="B127" s="31"/>
      <c r="C127" s="17"/>
      <c r="D127" s="31"/>
      <c r="E127" s="17"/>
      <c r="F127" s="31"/>
      <c r="G127" s="17"/>
    </row>
    <row r="128" spans="1:8" x14ac:dyDescent="0.25">
      <c r="A128" s="97" t="s">
        <v>1182</v>
      </c>
      <c r="B128" s="97"/>
      <c r="C128" s="97"/>
      <c r="D128" s="97"/>
      <c r="E128" s="97"/>
      <c r="F128" s="97"/>
      <c r="G128" s="97"/>
      <c r="H128" s="97"/>
    </row>
    <row r="129" spans="1:10" x14ac:dyDescent="0.25">
      <c r="B129" s="96" t="s">
        <v>30</v>
      </c>
      <c r="C129" s="96"/>
      <c r="D129" s="96" t="s">
        <v>838</v>
      </c>
      <c r="E129" s="96"/>
      <c r="F129" s="96" t="s">
        <v>839</v>
      </c>
      <c r="G129" s="96"/>
    </row>
    <row r="130" spans="1:10" x14ac:dyDescent="0.25">
      <c r="A130" s="13" t="s">
        <v>927</v>
      </c>
      <c r="B130" s="31">
        <f>GETPIVOTDATA("Sum of racegrp_aman",Pivot!$A$11)</f>
        <v>50823</v>
      </c>
      <c r="C130" s="14">
        <f t="shared" ref="C130:C139" si="45">B130/$F$125</f>
        <v>4.2795742639137315E-3</v>
      </c>
      <c r="D130" s="30">
        <f>GETPIVOTDATA("Sum of a_racegrp_aman",Pivot!$A$11)</f>
        <v>8539</v>
      </c>
      <c r="E130" s="14">
        <f t="shared" ref="E130:E139" si="46">D130/$F$125</f>
        <v>7.1903045155853368E-4</v>
      </c>
      <c r="F130" s="30">
        <f>B130+D130</f>
        <v>59362</v>
      </c>
      <c r="G130" s="14">
        <f t="shared" ref="G130:G138" si="47">F130/$F$125</f>
        <v>4.9986047154722659E-3</v>
      </c>
    </row>
    <row r="131" spans="1:10" x14ac:dyDescent="0.25">
      <c r="A131" s="13" t="s">
        <v>2206</v>
      </c>
      <c r="B131" s="31">
        <f>GETPIVOTDATA("Sum of racegrp_asian",Pivot!$A$11)</f>
        <v>570344</v>
      </c>
      <c r="C131" s="14">
        <f t="shared" si="45"/>
        <v>4.8026080789752935E-2</v>
      </c>
      <c r="D131" s="30">
        <f>GETPIVOTDATA("Sum of a_racegrp_asian",Pivot!$A$11)</f>
        <v>149550</v>
      </c>
      <c r="E131" s="14">
        <f t="shared" si="46"/>
        <v>1.2592927044218142E-2</v>
      </c>
      <c r="F131" s="30">
        <f>B131+D131</f>
        <v>719894</v>
      </c>
      <c r="G131" s="14">
        <f t="shared" si="47"/>
        <v>6.0619007833971075E-2</v>
      </c>
    </row>
    <row r="132" spans="1:10" x14ac:dyDescent="0.25">
      <c r="A132" s="13" t="s">
        <v>2207</v>
      </c>
      <c r="B132" s="31">
        <f>GETPIVOTDATA("Sum of racegrp_black",Pivot!$A$11)</f>
        <v>1105086</v>
      </c>
      <c r="C132" s="14">
        <f t="shared" si="45"/>
        <v>9.3054278673265461E-2</v>
      </c>
      <c r="D132" s="30">
        <f>GETPIVOTDATA("Sum of a_racegrp_black",Pivot!$A$11)</f>
        <v>177552</v>
      </c>
      <c r="E132" s="14">
        <f t="shared" si="46"/>
        <v>1.4950848428987092E-2</v>
      </c>
      <c r="F132" s="30">
        <f t="shared" ref="F132:F138" si="48">B132+D132</f>
        <v>1282638</v>
      </c>
      <c r="G132" s="14">
        <f t="shared" si="47"/>
        <v>0.10800512710225255</v>
      </c>
    </row>
    <row r="133" spans="1:10" x14ac:dyDescent="0.25">
      <c r="A133" s="13" t="s">
        <v>2208</v>
      </c>
      <c r="B133" s="31">
        <f>GETPIVOTDATA("Sum of racegrp_multirace",Pivot!$A$11)</f>
        <v>167302</v>
      </c>
      <c r="C133" s="14">
        <f t="shared" si="45"/>
        <v>1.4087742429634125E-2</v>
      </c>
      <c r="D133" s="30">
        <f>GETPIVOTDATA("Sum of a_racegrp_multirace",Pivot!$A$11)</f>
        <v>33980</v>
      </c>
      <c r="E133" s="14">
        <f t="shared" si="46"/>
        <v>2.8613016446842692E-3</v>
      </c>
      <c r="F133" s="30">
        <f t="shared" si="48"/>
        <v>201282</v>
      </c>
      <c r="G133" s="14">
        <f t="shared" si="47"/>
        <v>1.6949044074318395E-2</v>
      </c>
    </row>
    <row r="134" spans="1:10" x14ac:dyDescent="0.25">
      <c r="A134" s="13" t="s">
        <v>2209</v>
      </c>
      <c r="B134" s="31">
        <f>GETPIVOTDATA("Sum of racegrp_nhpi",Pivot!$A$11)</f>
        <v>58068</v>
      </c>
      <c r="C134" s="14">
        <f t="shared" si="45"/>
        <v>4.8896428458954132E-3</v>
      </c>
      <c r="D134" s="30">
        <f>GETPIVOTDATA("Sum of a_racegrp_nhpi",Pivot!$A$11)</f>
        <v>12919</v>
      </c>
      <c r="E134" s="14">
        <f t="shared" si="46"/>
        <v>1.0878503810381422E-3</v>
      </c>
      <c r="F134" s="30">
        <f t="shared" si="48"/>
        <v>70987</v>
      </c>
      <c r="G134" s="14">
        <f t="shared" si="47"/>
        <v>5.9774932269335557E-3</v>
      </c>
    </row>
    <row r="135" spans="1:10" x14ac:dyDescent="0.25">
      <c r="A135" s="13" t="s">
        <v>14</v>
      </c>
      <c r="B135" s="31">
        <f>GETPIVOTDATA("Sum of racegrp_white",Pivot!$A$11)</f>
        <v>5431989</v>
      </c>
      <c r="C135" s="14">
        <f t="shared" si="45"/>
        <v>0.45740315066529896</v>
      </c>
      <c r="D135" s="30">
        <f>GETPIVOTDATA("Sum of a_racegrp_white",Pivot!$A$11)</f>
        <v>1085242</v>
      </c>
      <c r="E135" s="14">
        <f t="shared" si="46"/>
        <v>9.138330545851811E-2</v>
      </c>
      <c r="F135" s="30">
        <f t="shared" si="48"/>
        <v>6517231</v>
      </c>
      <c r="G135" s="14">
        <f t="shared" si="47"/>
        <v>0.54878645612381705</v>
      </c>
    </row>
    <row r="136" spans="1:10" x14ac:dyDescent="0.25">
      <c r="A136" s="13" t="s">
        <v>2210</v>
      </c>
      <c r="B136" s="31">
        <f>GETPIVOTDATA("Sum of racegrp_other",Pivot!$A$11)</f>
        <v>2455989</v>
      </c>
      <c r="C136" s="14">
        <f t="shared" si="45"/>
        <v>0.20680769173120875</v>
      </c>
      <c r="D136" s="30">
        <f>GETPIVOTDATA("Sum of a_racegrp_other",Pivot!$A$11)</f>
        <v>362309</v>
      </c>
      <c r="E136" s="14">
        <f t="shared" si="46"/>
        <v>3.0508397221421804E-2</v>
      </c>
      <c r="F136" s="30">
        <f t="shared" si="48"/>
        <v>2818298</v>
      </c>
      <c r="G136" s="14">
        <f t="shared" si="47"/>
        <v>0.23731608895263057</v>
      </c>
    </row>
    <row r="137" spans="1:10" x14ac:dyDescent="0.25">
      <c r="A137" s="13" t="s">
        <v>865</v>
      </c>
      <c r="B137" s="35">
        <f>GETPIVOTDATA("Sum of racegrp_unknown",Pivot!$A$11)</f>
        <v>182154</v>
      </c>
      <c r="C137" s="16">
        <f t="shared" si="45"/>
        <v>1.5338361971330735E-2</v>
      </c>
      <c r="D137" s="38">
        <f>GETPIVOTDATA("Sum of a_racegrp_unknown",Pivot!$A$11)</f>
        <v>21614</v>
      </c>
      <c r="E137" s="16">
        <f t="shared" si="46"/>
        <v>1.8200168848795113E-3</v>
      </c>
      <c r="F137" s="38">
        <f t="shared" si="48"/>
        <v>203768</v>
      </c>
      <c r="G137" s="16">
        <f t="shared" si="47"/>
        <v>1.7158378856210247E-2</v>
      </c>
    </row>
    <row r="138" spans="1:10" x14ac:dyDescent="0.25">
      <c r="A138" s="13" t="s">
        <v>2190</v>
      </c>
      <c r="B138" s="32">
        <f>GETPIVOTDATA("Sum of racegrp_inv_blank",Pivot!$A$11)</f>
        <v>2096</v>
      </c>
      <c r="C138" s="15">
        <f t="shared" si="45"/>
        <v>1.7649465118476244E-4</v>
      </c>
      <c r="D138" s="36">
        <f>GETPIVOTDATA("Sum of a_racegrp_inv_blank",Pivot!$A$11)</f>
        <v>158</v>
      </c>
      <c r="E138" s="15">
        <f t="shared" si="46"/>
        <v>1.330446320953839E-5</v>
      </c>
      <c r="F138" s="36">
        <f t="shared" si="48"/>
        <v>2254</v>
      </c>
      <c r="G138" s="15">
        <f t="shared" si="47"/>
        <v>1.8979911439430085E-4</v>
      </c>
    </row>
    <row r="139" spans="1:10" x14ac:dyDescent="0.25">
      <c r="B139" s="31">
        <f>SUM(B130:B138)</f>
        <v>10023851</v>
      </c>
      <c r="C139" s="14">
        <f t="shared" si="45"/>
        <v>0.84406301802148487</v>
      </c>
      <c r="D139" s="30">
        <f>SUM(D130:D138)</f>
        <v>1851863</v>
      </c>
      <c r="E139" s="14">
        <f t="shared" si="46"/>
        <v>0.15593698197851513</v>
      </c>
      <c r="F139" s="30">
        <f>SUM(F130:F138)</f>
        <v>11875714</v>
      </c>
      <c r="G139" s="14">
        <f>SUM(G130:G138)</f>
        <v>1</v>
      </c>
    </row>
    <row r="141" spans="1:10" x14ac:dyDescent="0.25">
      <c r="A141" s="97" t="s">
        <v>868</v>
      </c>
      <c r="B141" s="97"/>
      <c r="C141" s="97"/>
      <c r="D141" s="97"/>
      <c r="E141" s="97"/>
      <c r="F141" s="97"/>
      <c r="G141" s="97"/>
      <c r="H141" s="97"/>
    </row>
    <row r="142" spans="1:10" x14ac:dyDescent="0.25">
      <c r="B142" s="96" t="s">
        <v>30</v>
      </c>
      <c r="C142" s="96"/>
      <c r="D142" s="96" t="s">
        <v>838</v>
      </c>
      <c r="E142" s="96"/>
      <c r="F142" s="96" t="s">
        <v>839</v>
      </c>
      <c r="G142" s="96"/>
    </row>
    <row r="143" spans="1:10" ht="27.6" x14ac:dyDescent="0.25">
      <c r="A143" s="95" t="s">
        <v>2213</v>
      </c>
      <c r="B143" s="49">
        <f>GETPIVOTDATA("Sum of dx_Certain_Perinatal_Conditions",Pivot!$A$11)</f>
        <v>12228</v>
      </c>
      <c r="C143" s="65">
        <f t="shared" ref="C143:C161" si="49">B143/$F$164</f>
        <v>1.0296644058622496E-3</v>
      </c>
      <c r="D143" s="66">
        <f>GETPIVOTDATA("Sum of a_dx_Certain_Perinatal_Condition",Pivot!$A$11)</f>
        <v>9567</v>
      </c>
      <c r="E143" s="65">
        <f t="shared" ref="E143:E161" si="50">D143/$F$164</f>
        <v>8.0559366788388465E-4</v>
      </c>
      <c r="F143" s="67">
        <f>B143+D143</f>
        <v>21795</v>
      </c>
      <c r="G143" s="68">
        <f t="shared" ref="G143:G161" si="51">F143/$F$164</f>
        <v>1.8352580737461344E-3</v>
      </c>
    </row>
    <row r="144" spans="1:10" ht="27.6" x14ac:dyDescent="0.25">
      <c r="A144" s="95" t="s">
        <v>2214</v>
      </c>
      <c r="B144" s="49">
        <f>GETPIVOTDATA("Sum of dx_Pregnancy_Childbirth",Pivot!$A$11)</f>
        <v>281213</v>
      </c>
      <c r="C144" s="65">
        <f t="shared" si="49"/>
        <v>2.3679670965467844E-2</v>
      </c>
      <c r="D144" s="66">
        <f>GETPIVOTDATA("Sum of a_dx_Pregnancy_Childbirth",Pivot!$A$11)</f>
        <v>45025</v>
      </c>
      <c r="E144" s="65">
        <f t="shared" si="50"/>
        <v>3.7913509874016836E-3</v>
      </c>
      <c r="F144" s="67">
        <f t="shared" ref="F144:F160" si="52">B144+D144</f>
        <v>326238</v>
      </c>
      <c r="G144" s="68">
        <f t="shared" si="51"/>
        <v>2.7471021952869528E-2</v>
      </c>
      <c r="I144" s="91"/>
      <c r="J144" s="91"/>
    </row>
    <row r="145" spans="1:10" ht="13.8" customHeight="1" x14ac:dyDescent="0.25">
      <c r="A145" s="95" t="s">
        <v>2215</v>
      </c>
      <c r="B145" s="49">
        <f>GETPIVOTDATA("Sum of DX_Congenital",Pivot!$A$11)</f>
        <v>2850</v>
      </c>
      <c r="C145" s="65">
        <f t="shared" si="49"/>
        <v>2.3998557055180007E-4</v>
      </c>
      <c r="D145" s="66">
        <f>GETPIVOTDATA("Sum of a_DX_Congenital",Pivot!$A$11)</f>
        <v>1703</v>
      </c>
      <c r="E145" s="65">
        <f t="shared" si="50"/>
        <v>1.434019040876195E-4</v>
      </c>
      <c r="F145" s="67">
        <f t="shared" si="52"/>
        <v>4553</v>
      </c>
      <c r="G145" s="68">
        <f t="shared" si="51"/>
        <v>3.8338747463941957E-4</v>
      </c>
      <c r="I145" s="90"/>
      <c r="J145" s="90"/>
    </row>
    <row r="146" spans="1:10" ht="12.6" customHeight="1" x14ac:dyDescent="0.25">
      <c r="A146" s="95" t="s">
        <v>2216</v>
      </c>
      <c r="B146" s="49">
        <f>GETPIVOTDATA("Sum of dx_Diseases_of_the_Blood",Pivot!$A$11)</f>
        <v>42065</v>
      </c>
      <c r="C146" s="65">
        <f t="shared" si="49"/>
        <v>3.5421028158812177E-3</v>
      </c>
      <c r="D146" s="66">
        <f>GETPIVOTDATA("Sum of a_dx_Diseases_of_the_Blood",Pivot!$A$11)</f>
        <v>21952</v>
      </c>
      <c r="E146" s="65">
        <f t="shared" si="50"/>
        <v>1.8484783314923212E-3</v>
      </c>
      <c r="F146" s="67">
        <f t="shared" si="52"/>
        <v>64017</v>
      </c>
      <c r="G146" s="68">
        <f t="shared" si="51"/>
        <v>5.3905811473735389E-3</v>
      </c>
      <c r="I146" s="90"/>
      <c r="J146" s="90"/>
    </row>
    <row r="147" spans="1:10" x14ac:dyDescent="0.25">
      <c r="A147" s="95" t="s">
        <v>2217</v>
      </c>
      <c r="B147" s="49">
        <f>GETPIVOTDATA("Sum of DX_Circulatory",Pivot!$A$11)</f>
        <v>718552</v>
      </c>
      <c r="C147" s="65">
        <f t="shared" si="49"/>
        <v>6.050600410215335E-2</v>
      </c>
      <c r="D147" s="66">
        <f>GETPIVOTDATA("Sum of a_DX_Circulatory",Pivot!$A$11)</f>
        <v>299816</v>
      </c>
      <c r="E147" s="65">
        <f t="shared" si="50"/>
        <v>2.5246145200195962E-2</v>
      </c>
      <c r="F147" s="67">
        <f t="shared" si="52"/>
        <v>1018368</v>
      </c>
      <c r="G147" s="68">
        <f t="shared" si="51"/>
        <v>8.5752149302349312E-2</v>
      </c>
      <c r="I147" s="90"/>
      <c r="J147" s="90"/>
    </row>
    <row r="148" spans="1:10" x14ac:dyDescent="0.25">
      <c r="A148" s="95" t="s">
        <v>2218</v>
      </c>
      <c r="B148" s="49">
        <f>GETPIVOTDATA("Sum of DX_Digestive",Pivot!$A$11)</f>
        <v>595857</v>
      </c>
      <c r="C148" s="65">
        <f t="shared" si="49"/>
        <v>5.0174414776239983E-2</v>
      </c>
      <c r="D148" s="66">
        <f>GETPIVOTDATA("Sum of a_DX_Digestive",Pivot!$A$11)</f>
        <v>249816</v>
      </c>
      <c r="E148" s="65">
        <f t="shared" si="50"/>
        <v>2.1035872032620521E-2</v>
      </c>
      <c r="F148" s="67">
        <f t="shared" si="52"/>
        <v>845673</v>
      </c>
      <c r="G148" s="68">
        <f t="shared" si="51"/>
        <v>7.1210286808860504E-2</v>
      </c>
      <c r="I148" s="87"/>
      <c r="J148" s="88"/>
    </row>
    <row r="149" spans="1:10" x14ac:dyDescent="0.25">
      <c r="A149" s="95" t="s">
        <v>2369</v>
      </c>
      <c r="B149" s="49">
        <f>GETPIVOTDATA("Sum of dx_Ear",Pivot!$A$11)</f>
        <v>155954</v>
      </c>
      <c r="C149" s="65">
        <f t="shared" si="49"/>
        <v>1.3132178831521204E-2</v>
      </c>
      <c r="D149" s="66">
        <f>GETPIVOTDATA("Sum of a_dx_Ear",Pivot!$A$11)</f>
        <v>2575</v>
      </c>
      <c r="E149" s="65">
        <f t="shared" si="50"/>
        <v>2.1682906813013517E-4</v>
      </c>
      <c r="F149" s="67">
        <f t="shared" si="52"/>
        <v>158529</v>
      </c>
      <c r="G149" s="68">
        <f t="shared" si="51"/>
        <v>1.3349007899651339E-2</v>
      </c>
      <c r="I149" s="87"/>
      <c r="J149" s="88"/>
    </row>
    <row r="150" spans="1:10" x14ac:dyDescent="0.25">
      <c r="A150" s="95" t="s">
        <v>2370</v>
      </c>
      <c r="B150" s="49">
        <f>GETPIVOTDATA("Sum of dx_Eye",Pivot!$A$11)</f>
        <v>99216</v>
      </c>
      <c r="C150" s="65">
        <f t="shared" si="49"/>
        <v>8.3545292518832966E-3</v>
      </c>
      <c r="D150" s="66">
        <f>GETPIVOTDATA("Sum of a_dx_Eye",Pivot!$A$11)</f>
        <v>2303</v>
      </c>
      <c r="E150" s="65">
        <f t="shared" si="50"/>
        <v>1.9392518209852477E-4</v>
      </c>
      <c r="F150" s="67">
        <f t="shared" si="52"/>
        <v>101519</v>
      </c>
      <c r="G150" s="68">
        <f t="shared" si="51"/>
        <v>8.5484544339818214E-3</v>
      </c>
      <c r="I150" s="89"/>
      <c r="J150" s="88"/>
    </row>
    <row r="151" spans="1:10" x14ac:dyDescent="0.25">
      <c r="A151" s="95" t="s">
        <v>2219</v>
      </c>
      <c r="B151" s="49">
        <f>GETPIVOTDATA("Sum of DX_Genitourinary",Pivot!$A$11)</f>
        <v>605674</v>
      </c>
      <c r="C151" s="65">
        <f t="shared" si="49"/>
        <v>5.1001059809961745E-2</v>
      </c>
      <c r="D151" s="66">
        <f>GETPIVOTDATA("Sum of a_DX_Genitourinary",Pivot!$A$11)</f>
        <v>102068</v>
      </c>
      <c r="E151" s="65">
        <f t="shared" si="50"/>
        <v>8.5946832333618009E-3</v>
      </c>
      <c r="F151" s="67">
        <f t="shared" si="52"/>
        <v>707742</v>
      </c>
      <c r="G151" s="68">
        <f t="shared" si="51"/>
        <v>5.9595743043323546E-2</v>
      </c>
      <c r="I151" s="87"/>
      <c r="J151" s="88"/>
    </row>
    <row r="152" spans="1:10" ht="27.6" x14ac:dyDescent="0.25">
      <c r="A152" s="95" t="s">
        <v>2220</v>
      </c>
      <c r="B152" s="49">
        <f>GETPIVOTDATA("Sum of dx_Musculoskeletal",Pivot!$A$11)</f>
        <v>648539</v>
      </c>
      <c r="C152" s="65">
        <f t="shared" si="49"/>
        <v>5.4610526996524168E-2</v>
      </c>
      <c r="D152" s="66">
        <f>GETPIVOTDATA("Sum of a_dx_Musculoskeletal",Pivot!$A$11)</f>
        <v>36798</v>
      </c>
      <c r="E152" s="65">
        <f t="shared" si="50"/>
        <v>3.0985926404088209E-3</v>
      </c>
      <c r="F152" s="67">
        <f t="shared" si="52"/>
        <v>685337</v>
      </c>
      <c r="G152" s="68">
        <f t="shared" si="51"/>
        <v>5.7709119636932989E-2</v>
      </c>
      <c r="I152" s="87"/>
      <c r="J152" s="88"/>
    </row>
    <row r="153" spans="1:10" ht="13.8" customHeight="1" x14ac:dyDescent="0.25">
      <c r="A153" s="95" t="s">
        <v>2221</v>
      </c>
      <c r="B153" s="49">
        <f>GETPIVOTDATA("Sum of dx_Nervous_System",Pivot!$A$11)</f>
        <v>425881</v>
      </c>
      <c r="C153" s="65">
        <f t="shared" si="49"/>
        <v>3.5861506937603919E-2</v>
      </c>
      <c r="D153" s="66">
        <f>GETPIVOTDATA("Sum of a_dx_Nervous_System",Pivot!$A$11)</f>
        <v>57635</v>
      </c>
      <c r="E153" s="65">
        <f t="shared" si="50"/>
        <v>4.8531818802642094E-3</v>
      </c>
      <c r="F153" s="67">
        <f t="shared" si="52"/>
        <v>483516</v>
      </c>
      <c r="G153" s="68">
        <f t="shared" si="51"/>
        <v>4.0714688817868133E-2</v>
      </c>
      <c r="I153" s="90"/>
      <c r="J153" s="90"/>
    </row>
    <row r="154" spans="1:10" x14ac:dyDescent="0.25">
      <c r="A154" s="95" t="s">
        <v>2222</v>
      </c>
      <c r="B154" s="49">
        <f>GETPIVOTDATA("Sum of DX_Respiratory",Pivot!$A$11)</f>
        <v>853205</v>
      </c>
      <c r="C154" s="65">
        <f t="shared" si="49"/>
        <v>7.1844522358824062E-2</v>
      </c>
      <c r="D154" s="66">
        <f>GETPIVOTDATA("Sum of a_DX_Respiratory",Pivot!$A$11)</f>
        <v>132578</v>
      </c>
      <c r="E154" s="65">
        <f t="shared" si="50"/>
        <v>1.1163791920216335E-2</v>
      </c>
      <c r="F154" s="67">
        <f t="shared" si="52"/>
        <v>985783</v>
      </c>
      <c r="G154" s="68">
        <f t="shared" si="51"/>
        <v>8.3008314279040402E-2</v>
      </c>
      <c r="I154" s="90"/>
      <c r="J154" s="90"/>
    </row>
    <row r="155" spans="1:10" x14ac:dyDescent="0.25">
      <c r="A155" s="95" t="s">
        <v>2223</v>
      </c>
      <c r="B155" s="49">
        <f>GETPIVOTDATA("Sum of DX_Skin",Pivot!$A$11)</f>
        <v>356300</v>
      </c>
      <c r="C155" s="65">
        <f t="shared" si="49"/>
        <v>3.0002406592142587E-2</v>
      </c>
      <c r="D155" s="66">
        <f>GETPIVOTDATA("Sum of a_DX_Skin",Pivot!$A$11)</f>
        <v>37787</v>
      </c>
      <c r="E155" s="65">
        <f t="shared" si="50"/>
        <v>3.1818718436634631E-3</v>
      </c>
      <c r="F155" s="67">
        <f t="shared" si="52"/>
        <v>394087</v>
      </c>
      <c r="G155" s="68">
        <f t="shared" si="51"/>
        <v>3.3184278435806049E-2</v>
      </c>
      <c r="I155" s="87"/>
      <c r="J155" s="88"/>
    </row>
    <row r="156" spans="1:10" ht="29.4" customHeight="1" x14ac:dyDescent="0.25">
      <c r="A156" s="95" t="s">
        <v>2224</v>
      </c>
      <c r="B156" s="49">
        <f>GETPIVOTDATA("Sum of DX_Endocrine",Pivot!$A$11)</f>
        <v>151918</v>
      </c>
      <c r="C156" s="65">
        <f t="shared" si="49"/>
        <v>1.2792325581434514E-2</v>
      </c>
      <c r="D156" s="66">
        <f>GETPIVOTDATA("Sum of a_DX_Endocrine",Pivot!$A$11)</f>
        <v>93439</v>
      </c>
      <c r="E156" s="65">
        <f t="shared" si="50"/>
        <v>7.8680742901016312E-3</v>
      </c>
      <c r="F156" s="67">
        <f t="shared" si="52"/>
        <v>245357</v>
      </c>
      <c r="G156" s="68">
        <f t="shared" si="51"/>
        <v>2.0660399871536145E-2</v>
      </c>
      <c r="I156" s="90"/>
      <c r="J156" s="90"/>
    </row>
    <row r="157" spans="1:10" ht="13.8" customHeight="1" x14ac:dyDescent="0.25">
      <c r="A157" s="95" t="s">
        <v>2371</v>
      </c>
      <c r="B157" s="49">
        <f>GETPIVOTDATA("Sum of dx_Factors_Influencing_Health_St",Pivot!$A$11)</f>
        <v>379030</v>
      </c>
      <c r="C157" s="65">
        <f t="shared" si="49"/>
        <v>3.1916396774122384E-2</v>
      </c>
      <c r="D157" s="66">
        <f>GETPIVOTDATA("Sum of a_dx_Factors_Influencing_Health_",Pivot!$A$11)</f>
        <v>2594</v>
      </c>
      <c r="E157" s="65">
        <f t="shared" si="50"/>
        <v>2.1842897193381384E-4</v>
      </c>
      <c r="F157" s="67">
        <f t="shared" si="52"/>
        <v>381624</v>
      </c>
      <c r="G157" s="68">
        <f t="shared" si="51"/>
        <v>3.2134825746056195E-2</v>
      </c>
      <c r="I157" s="90"/>
      <c r="J157" s="90"/>
    </row>
    <row r="158" spans="1:10" x14ac:dyDescent="0.25">
      <c r="A158" s="95" t="s">
        <v>2225</v>
      </c>
      <c r="B158" s="49">
        <f>GETPIVOTDATA("Sum of dx_Infectious",Pivot!$A$11)</f>
        <v>475001</v>
      </c>
      <c r="C158" s="65">
        <f t="shared" si="49"/>
        <v>3.9997679297430033E-2</v>
      </c>
      <c r="D158" s="66">
        <f>GETPIVOTDATA("Sum of a_dx_Infectious",Pivot!$A$11)</f>
        <v>378885</v>
      </c>
      <c r="E158" s="65">
        <f t="shared" si="50"/>
        <v>3.1904186981936415E-2</v>
      </c>
      <c r="F158" s="67">
        <f t="shared" si="52"/>
        <v>853886</v>
      </c>
      <c r="G158" s="68">
        <f t="shared" si="51"/>
        <v>7.1901866279366441E-2</v>
      </c>
      <c r="I158" s="87"/>
      <c r="J158" s="87"/>
    </row>
    <row r="159" spans="1:10" x14ac:dyDescent="0.25">
      <c r="A159" s="95" t="s">
        <v>2226</v>
      </c>
      <c r="B159" s="49">
        <f>GETPIVOTDATA("Sum of DX_Injury_Poisoning",Pivot!$A$11)</f>
        <v>1881233</v>
      </c>
      <c r="C159" s="65">
        <f t="shared" si="49"/>
        <v>0.15841009643714896</v>
      </c>
      <c r="D159" s="66">
        <f>GETPIVOTDATA("Sum of a_DX_Injury_Poisoning",Pivot!$A$11)</f>
        <v>205442</v>
      </c>
      <c r="E159" s="65">
        <f t="shared" si="50"/>
        <v>1.7299338801860673E-2</v>
      </c>
      <c r="F159" s="67">
        <f t="shared" si="52"/>
        <v>2086675</v>
      </c>
      <c r="G159" s="68">
        <f t="shared" si="51"/>
        <v>0.17570943523900964</v>
      </c>
      <c r="I159" s="87"/>
      <c r="J159" s="88"/>
    </row>
    <row r="160" spans="1:10" x14ac:dyDescent="0.25">
      <c r="A160" s="95" t="s">
        <v>2227</v>
      </c>
      <c r="B160" s="49">
        <f>GETPIVOTDATA("Sum of dx_MentalHealth",Pivot!$A$11)</f>
        <v>536566</v>
      </c>
      <c r="C160" s="65">
        <f t="shared" si="49"/>
        <v>4.518178864866567E-2</v>
      </c>
      <c r="D160" s="74">
        <f>GETPIVOTDATA("Sum of a_dx_MentalHealth",Pivot!$A$11)</f>
        <v>82917</v>
      </c>
      <c r="E160" s="65">
        <f t="shared" si="50"/>
        <v>6.9820644047170555E-3</v>
      </c>
      <c r="F160" s="75">
        <f t="shared" si="52"/>
        <v>619483</v>
      </c>
      <c r="G160" s="65">
        <f t="shared" si="51"/>
        <v>5.2163853053382725E-2</v>
      </c>
      <c r="I160" s="87"/>
      <c r="J160" s="88"/>
    </row>
    <row r="161" spans="1:10" ht="14.25" customHeight="1" x14ac:dyDescent="0.25">
      <c r="A161" s="95" t="s">
        <v>2228</v>
      </c>
      <c r="B161" s="94">
        <f>GETPIVOTDATA("Sum of DX_Neoplasms",Pivot!$A$11)</f>
        <v>27334</v>
      </c>
      <c r="C161" s="65">
        <f t="shared" si="49"/>
        <v>2.3016721352501416E-3</v>
      </c>
      <c r="D161" s="38">
        <f>GETPIVOTDATA("Sum of a_DX_Neoplasms",Pivot!$A$11)</f>
        <v>50855</v>
      </c>
      <c r="E161" s="65">
        <f t="shared" si="50"/>
        <v>4.28226883874098E-3</v>
      </c>
      <c r="F161" s="75">
        <f t="shared" ref="F161" si="53">B161+D161</f>
        <v>78189</v>
      </c>
      <c r="G161" s="65">
        <f t="shared" si="51"/>
        <v>6.5839409739911221E-3</v>
      </c>
      <c r="I161" s="87"/>
      <c r="J161" s="88"/>
    </row>
    <row r="162" spans="1:10" ht="27.6" x14ac:dyDescent="0.25">
      <c r="A162" s="95" t="s">
        <v>2230</v>
      </c>
      <c r="B162" s="30">
        <f>GETPIVOTDATA("Sum of dx_Symptoms_Signs_NEC",Pivot!$A$11)</f>
        <v>1771246</v>
      </c>
      <c r="C162" s="65">
        <f t="shared" ref="C162:C163" si="54">B162/$F$164</f>
        <v>0.14914859013950657</v>
      </c>
      <c r="D162" s="30">
        <f>GETPIVOTDATA("Sum of a_dx_Symptoms_Signs_NEC",Pivot!$A$11)</f>
        <v>37911</v>
      </c>
      <c r="E162" s="65">
        <f t="shared" ref="E162:E163" si="55">D162/$F$164</f>
        <v>3.1923133211190502E-3</v>
      </c>
      <c r="F162" s="75">
        <f t="shared" ref="F162:F163" si="56">B162+D162</f>
        <v>1809157</v>
      </c>
      <c r="G162" s="65">
        <f t="shared" ref="G162:G163" si="57">F162/$F$164</f>
        <v>0.15234090346062562</v>
      </c>
      <c r="I162" s="87"/>
      <c r="J162" s="88"/>
    </row>
    <row r="163" spans="1:10" x14ac:dyDescent="0.25">
      <c r="A163" s="95" t="s">
        <v>2259</v>
      </c>
      <c r="B163" s="36">
        <f>GETPIVOTDATA("Sum of dx_Unacceptable_principal_diagno",Pivot!$A$11)</f>
        <v>3989</v>
      </c>
      <c r="C163" s="69">
        <f t="shared" si="54"/>
        <v>3.3589559330916862E-4</v>
      </c>
      <c r="D163" s="36">
        <f>GETPIVOTDATA("Sum of a_dx_Unacceptable_principal_diag",Pivot!$A$11)</f>
        <v>197</v>
      </c>
      <c r="E163" s="69">
        <f t="shared" si="55"/>
        <v>1.6588476280247234E-5</v>
      </c>
      <c r="F163" s="70">
        <f t="shared" si="56"/>
        <v>4186</v>
      </c>
      <c r="G163" s="69">
        <f t="shared" si="57"/>
        <v>3.5248406958941585E-4</v>
      </c>
      <c r="I163" s="87"/>
      <c r="J163" s="87"/>
    </row>
    <row r="164" spans="1:10" x14ac:dyDescent="0.25">
      <c r="A164" s="20"/>
      <c r="B164" s="49">
        <f t="shared" ref="B164:G164" si="58">SUM(B143:B163)</f>
        <v>10023851</v>
      </c>
      <c r="C164" s="50">
        <f t="shared" si="58"/>
        <v>0.84406301802148476</v>
      </c>
      <c r="D164" s="49">
        <f t="shared" si="58"/>
        <v>1851863</v>
      </c>
      <c r="E164" s="50">
        <f t="shared" si="58"/>
        <v>0.1559369819785151</v>
      </c>
      <c r="F164" s="49">
        <f t="shared" si="58"/>
        <v>11875714</v>
      </c>
      <c r="G164" s="50">
        <f t="shared" si="58"/>
        <v>1</v>
      </c>
      <c r="I164" s="92"/>
      <c r="J164" s="93"/>
    </row>
    <row r="165" spans="1:10" x14ac:dyDescent="0.25">
      <c r="A165" s="20"/>
      <c r="E165" s="21"/>
    </row>
    <row r="166" spans="1:10" x14ac:dyDescent="0.25">
      <c r="A166" s="20"/>
      <c r="E166" s="21"/>
    </row>
    <row r="167" spans="1:10" x14ac:dyDescent="0.25">
      <c r="A167" s="20"/>
      <c r="E167" s="21"/>
    </row>
    <row r="168" spans="1:10" x14ac:dyDescent="0.25">
      <c r="A168" s="20"/>
      <c r="E168" s="21"/>
    </row>
    <row r="169" spans="1:10" x14ac:dyDescent="0.25">
      <c r="A169" s="20"/>
      <c r="E169" s="21"/>
    </row>
    <row r="170" spans="1:10" x14ac:dyDescent="0.25">
      <c r="A170" s="20"/>
      <c r="E170" s="21"/>
    </row>
    <row r="171" spans="1:10" x14ac:dyDescent="0.25">
      <c r="A171" s="20"/>
      <c r="E171" s="21"/>
    </row>
    <row r="172" spans="1:10" x14ac:dyDescent="0.25">
      <c r="A172" s="20"/>
    </row>
    <row r="173" spans="1:10" x14ac:dyDescent="0.25">
      <c r="A173" s="20"/>
    </row>
    <row r="174" spans="1:10" x14ac:dyDescent="0.25">
      <c r="A174" s="20"/>
    </row>
    <row r="175" spans="1:10" x14ac:dyDescent="0.25">
      <c r="A175" s="20"/>
    </row>
    <row r="176" spans="1:10" x14ac:dyDescent="0.25">
      <c r="A176" s="20"/>
    </row>
    <row r="177" spans="1:1" x14ac:dyDescent="0.25">
      <c r="A177" s="20"/>
    </row>
    <row r="178" spans="1:1" x14ac:dyDescent="0.25">
      <c r="A178" s="20"/>
    </row>
    <row r="179" spans="1:1" x14ac:dyDescent="0.25">
      <c r="A179" s="20"/>
    </row>
    <row r="180" spans="1:1" x14ac:dyDescent="0.25">
      <c r="A180" s="20"/>
    </row>
    <row r="181" spans="1:1" x14ac:dyDescent="0.25">
      <c r="A181" s="20"/>
    </row>
    <row r="182" spans="1:1" x14ac:dyDescent="0.25">
      <c r="A182" s="20"/>
    </row>
    <row r="183" spans="1:1" x14ac:dyDescent="0.25">
      <c r="A183" s="20"/>
    </row>
    <row r="184" spans="1:1" x14ac:dyDescent="0.25">
      <c r="A184" s="20"/>
    </row>
    <row r="185" spans="1:1" x14ac:dyDescent="0.25">
      <c r="A185" s="20"/>
    </row>
    <row r="186" spans="1:1" x14ac:dyDescent="0.25">
      <c r="A186" s="20"/>
    </row>
    <row r="187" spans="1:1" x14ac:dyDescent="0.25">
      <c r="A187" s="20"/>
    </row>
    <row r="188" spans="1:1" x14ac:dyDescent="0.25">
      <c r="A188" s="20"/>
    </row>
    <row r="189" spans="1:1" x14ac:dyDescent="0.25">
      <c r="A189" s="20"/>
    </row>
    <row r="190" spans="1:1" x14ac:dyDescent="0.25">
      <c r="A190" s="20"/>
    </row>
    <row r="191" spans="1:1" x14ac:dyDescent="0.25">
      <c r="A191" s="20"/>
    </row>
    <row r="192" spans="1:1" x14ac:dyDescent="0.25">
      <c r="A192" s="20" t="s">
        <v>926</v>
      </c>
    </row>
    <row r="193" spans="1:2" x14ac:dyDescent="0.25">
      <c r="A193" s="22" t="str">
        <f t="shared" ref="A193:A198" si="59">A27</f>
        <v>Medicare</v>
      </c>
      <c r="B193" s="30">
        <f t="shared" ref="B193:B198" si="60">F27</f>
        <v>2837241</v>
      </c>
    </row>
    <row r="194" spans="1:2" x14ac:dyDescent="0.25">
      <c r="A194" s="22" t="str">
        <f t="shared" si="59"/>
        <v>Medi-Cal</v>
      </c>
      <c r="B194" s="30">
        <f t="shared" si="60"/>
        <v>4747732</v>
      </c>
    </row>
    <row r="195" spans="1:2" x14ac:dyDescent="0.25">
      <c r="A195" s="22" t="str">
        <f t="shared" si="59"/>
        <v>Private Coverage</v>
      </c>
      <c r="B195" s="30">
        <f t="shared" si="60"/>
        <v>3150379</v>
      </c>
    </row>
    <row r="196" spans="1:2" x14ac:dyDescent="0.25">
      <c r="A196" s="22" t="str">
        <f t="shared" si="59"/>
        <v>Self-Pay/Uninsured</v>
      </c>
      <c r="B196" s="30">
        <f t="shared" si="60"/>
        <v>750351</v>
      </c>
    </row>
    <row r="197" spans="1:2" x14ac:dyDescent="0.25">
      <c r="A197" s="22" t="str">
        <f t="shared" si="59"/>
        <v>Other</v>
      </c>
      <c r="B197" s="30">
        <f t="shared" si="60"/>
        <v>386384</v>
      </c>
    </row>
    <row r="198" spans="1:2" x14ac:dyDescent="0.25">
      <c r="A198" s="22" t="str">
        <f t="shared" si="59"/>
        <v>Blank/Invalid</v>
      </c>
      <c r="B198" s="30">
        <f t="shared" si="60"/>
        <v>3627</v>
      </c>
    </row>
    <row r="199" spans="1:2" x14ac:dyDescent="0.25">
      <c r="A199" s="22"/>
      <c r="B199" s="30">
        <f>SUM(B193:B198)</f>
        <v>11875714</v>
      </c>
    </row>
    <row r="200" spans="1:2" x14ac:dyDescent="0.25">
      <c r="A200" s="22"/>
    </row>
    <row r="201" spans="1:2" x14ac:dyDescent="0.25">
      <c r="A201" s="22"/>
    </row>
    <row r="202" spans="1:2" x14ac:dyDescent="0.25">
      <c r="A202" s="22"/>
    </row>
    <row r="203" spans="1:2" x14ac:dyDescent="0.25">
      <c r="A203" s="22"/>
    </row>
    <row r="204" spans="1:2" x14ac:dyDescent="0.25">
      <c r="A204" s="22"/>
    </row>
    <row r="205" spans="1:2" x14ac:dyDescent="0.25">
      <c r="A205" s="22"/>
    </row>
    <row r="206" spans="1:2" x14ac:dyDescent="0.25">
      <c r="A206" s="22"/>
    </row>
    <row r="207" spans="1:2" x14ac:dyDescent="0.25">
      <c r="A207" s="22"/>
    </row>
    <row r="208" spans="1:2" x14ac:dyDescent="0.25">
      <c r="A208" s="22"/>
    </row>
    <row r="209" spans="1:3" x14ac:dyDescent="0.25">
      <c r="A209" s="22"/>
      <c r="C209" s="19"/>
    </row>
    <row r="210" spans="1:3" x14ac:dyDescent="0.25">
      <c r="A210" s="22"/>
    </row>
    <row r="211" spans="1:3" x14ac:dyDescent="0.25">
      <c r="A211" s="20"/>
    </row>
    <row r="212" spans="1:3" x14ac:dyDescent="0.25">
      <c r="A212" s="20"/>
    </row>
    <row r="213" spans="1:3" x14ac:dyDescent="0.25">
      <c r="A213" s="20"/>
    </row>
    <row r="214" spans="1:3" x14ac:dyDescent="0.25">
      <c r="A214" s="20"/>
    </row>
    <row r="215" spans="1:3" x14ac:dyDescent="0.25">
      <c r="A215" s="20"/>
    </row>
    <row r="216" spans="1:3" x14ac:dyDescent="0.25">
      <c r="A216" s="20"/>
    </row>
    <row r="217" spans="1:3" x14ac:dyDescent="0.25">
      <c r="A217" s="20"/>
    </row>
    <row r="218" spans="1:3" x14ac:dyDescent="0.25">
      <c r="A218" s="20"/>
    </row>
    <row r="219" spans="1:3" x14ac:dyDescent="0.25">
      <c r="A219" s="20"/>
    </row>
    <row r="220" spans="1:3" x14ac:dyDescent="0.25">
      <c r="A220" s="20"/>
    </row>
    <row r="221" spans="1:3" x14ac:dyDescent="0.25">
      <c r="A221" s="20"/>
    </row>
    <row r="222" spans="1:3" x14ac:dyDescent="0.25">
      <c r="A222" s="20"/>
    </row>
    <row r="223" spans="1:3" x14ac:dyDescent="0.25">
      <c r="A223" s="20"/>
    </row>
    <row r="224" spans="1:3" x14ac:dyDescent="0.25">
      <c r="A224" s="20"/>
    </row>
    <row r="225" spans="1:1" x14ac:dyDescent="0.25">
      <c r="A225" s="20"/>
    </row>
    <row r="226" spans="1:1" x14ac:dyDescent="0.25">
      <c r="A226" s="20"/>
    </row>
    <row r="227" spans="1:1" x14ac:dyDescent="0.25">
      <c r="A227" s="20"/>
    </row>
    <row r="228" spans="1:1" x14ac:dyDescent="0.25">
      <c r="A228" s="20"/>
    </row>
    <row r="229" spans="1:1" x14ac:dyDescent="0.25">
      <c r="A229" s="20"/>
    </row>
    <row r="230" spans="1:1" x14ac:dyDescent="0.25">
      <c r="A230" s="20"/>
    </row>
    <row r="231" spans="1:1" x14ac:dyDescent="0.25">
      <c r="A231" s="20"/>
    </row>
    <row r="232" spans="1:1" x14ac:dyDescent="0.25">
      <c r="A232" s="20"/>
    </row>
    <row r="233" spans="1:1" x14ac:dyDescent="0.25">
      <c r="A233" s="20"/>
    </row>
    <row r="234" spans="1:1" x14ac:dyDescent="0.25">
      <c r="A234" s="20"/>
    </row>
    <row r="235" spans="1:1" x14ac:dyDescent="0.25">
      <c r="A235" s="20"/>
    </row>
    <row r="236" spans="1:1" x14ac:dyDescent="0.25">
      <c r="A236" s="20"/>
    </row>
    <row r="237" spans="1:1" x14ac:dyDescent="0.25">
      <c r="A237" s="20"/>
    </row>
    <row r="238" spans="1:1" x14ac:dyDescent="0.25">
      <c r="A238" s="20"/>
    </row>
    <row r="239" spans="1:1" x14ac:dyDescent="0.25">
      <c r="A239" s="20"/>
    </row>
    <row r="240" spans="1:1" x14ac:dyDescent="0.25">
      <c r="A240" s="20"/>
    </row>
    <row r="241" spans="1:1" x14ac:dyDescent="0.25">
      <c r="A241" s="20"/>
    </row>
    <row r="242" spans="1:1" x14ac:dyDescent="0.25">
      <c r="A242" s="20"/>
    </row>
    <row r="243" spans="1:1" x14ac:dyDescent="0.25">
      <c r="A243" s="20"/>
    </row>
    <row r="244" spans="1:1" x14ac:dyDescent="0.25">
      <c r="A244" s="20"/>
    </row>
    <row r="245" spans="1:1" x14ac:dyDescent="0.25">
      <c r="A245" s="20"/>
    </row>
    <row r="246" spans="1:1" x14ac:dyDescent="0.25">
      <c r="A246" s="20"/>
    </row>
    <row r="247" spans="1:1" x14ac:dyDescent="0.25">
      <c r="A247" s="20"/>
    </row>
    <row r="248" spans="1:1" x14ac:dyDescent="0.25">
      <c r="A248" s="20"/>
    </row>
    <row r="249" spans="1:1" x14ac:dyDescent="0.25">
      <c r="A249" s="20"/>
    </row>
    <row r="250" spans="1:1" x14ac:dyDescent="0.25">
      <c r="A250" s="20"/>
    </row>
    <row r="251" spans="1:1" x14ac:dyDescent="0.25">
      <c r="A251" s="20"/>
    </row>
    <row r="252" spans="1:1" x14ac:dyDescent="0.25">
      <c r="A252" s="20"/>
    </row>
    <row r="253" spans="1:1" x14ac:dyDescent="0.25">
      <c r="A253" s="20"/>
    </row>
    <row r="254" spans="1:1" x14ac:dyDescent="0.25">
      <c r="A254" s="20"/>
    </row>
    <row r="255" spans="1:1" x14ac:dyDescent="0.25">
      <c r="A255" s="20"/>
    </row>
    <row r="256" spans="1:1" x14ac:dyDescent="0.25">
      <c r="A256" s="20"/>
    </row>
    <row r="257" spans="1:1" x14ac:dyDescent="0.25">
      <c r="A257" s="20"/>
    </row>
    <row r="258" spans="1:1" x14ac:dyDescent="0.25">
      <c r="A258" s="20"/>
    </row>
    <row r="259" spans="1:1" x14ac:dyDescent="0.25">
      <c r="A259" s="20"/>
    </row>
    <row r="260" spans="1:1" x14ac:dyDescent="0.25">
      <c r="A260" s="20"/>
    </row>
    <row r="261" spans="1:1" x14ac:dyDescent="0.25">
      <c r="A261" s="20"/>
    </row>
    <row r="262" spans="1:1" x14ac:dyDescent="0.25">
      <c r="A262" s="20"/>
    </row>
    <row r="263" spans="1:1" x14ac:dyDescent="0.25">
      <c r="A263" s="20"/>
    </row>
    <row r="264" spans="1:1" x14ac:dyDescent="0.25">
      <c r="A264" s="20"/>
    </row>
    <row r="265" spans="1:1" x14ac:dyDescent="0.25">
      <c r="A265" s="20"/>
    </row>
    <row r="266" spans="1:1" x14ac:dyDescent="0.25">
      <c r="A266" s="20"/>
    </row>
    <row r="267" spans="1:1" x14ac:dyDescent="0.25">
      <c r="A267" s="20"/>
    </row>
    <row r="268" spans="1:1" x14ac:dyDescent="0.25">
      <c r="A268" s="20"/>
    </row>
    <row r="269" spans="1:1" x14ac:dyDescent="0.25">
      <c r="A269" s="20"/>
    </row>
    <row r="270" spans="1:1" x14ac:dyDescent="0.25">
      <c r="A270" s="20"/>
    </row>
    <row r="271" spans="1:1" x14ac:dyDescent="0.25">
      <c r="A271" s="20"/>
    </row>
    <row r="272" spans="1:1" x14ac:dyDescent="0.25">
      <c r="A272" s="20"/>
    </row>
    <row r="273" spans="1:1" x14ac:dyDescent="0.25">
      <c r="A273" s="20"/>
    </row>
    <row r="274" spans="1:1" x14ac:dyDescent="0.25">
      <c r="A274" s="20"/>
    </row>
    <row r="275" spans="1:1" x14ac:dyDescent="0.25">
      <c r="A275" s="20"/>
    </row>
    <row r="276" spans="1:1" x14ac:dyDescent="0.25">
      <c r="A276" s="20"/>
    </row>
    <row r="277" spans="1:1" x14ac:dyDescent="0.25">
      <c r="A277" s="20"/>
    </row>
    <row r="278" spans="1:1" x14ac:dyDescent="0.25">
      <c r="A278" s="20"/>
    </row>
    <row r="279" spans="1:1" x14ac:dyDescent="0.25">
      <c r="A279" s="20"/>
    </row>
    <row r="280" spans="1:1" x14ac:dyDescent="0.25">
      <c r="A280" s="20"/>
    </row>
    <row r="281" spans="1:1" x14ac:dyDescent="0.25">
      <c r="A281" s="20"/>
    </row>
    <row r="282" spans="1:1" x14ac:dyDescent="0.25">
      <c r="A282" s="20"/>
    </row>
    <row r="283" spans="1:1" x14ac:dyDescent="0.25">
      <c r="A283" s="20"/>
    </row>
    <row r="284" spans="1:1" x14ac:dyDescent="0.25">
      <c r="A284" s="20"/>
    </row>
    <row r="285" spans="1:1" x14ac:dyDescent="0.25">
      <c r="A285" s="20"/>
    </row>
    <row r="286" spans="1:1" x14ac:dyDescent="0.25">
      <c r="A286" s="20"/>
    </row>
    <row r="287" spans="1:1" x14ac:dyDescent="0.25">
      <c r="A287" s="20"/>
    </row>
    <row r="288" spans="1:1" x14ac:dyDescent="0.25">
      <c r="A288" s="20"/>
    </row>
    <row r="289" spans="1:1" x14ac:dyDescent="0.25">
      <c r="A289" s="20"/>
    </row>
    <row r="290" spans="1:1" x14ac:dyDescent="0.25">
      <c r="A290" s="20"/>
    </row>
    <row r="291" spans="1:1" x14ac:dyDescent="0.25">
      <c r="A291" s="20"/>
    </row>
    <row r="292" spans="1:1" x14ac:dyDescent="0.25">
      <c r="A292" s="20"/>
    </row>
    <row r="293" spans="1:1" x14ac:dyDescent="0.25">
      <c r="A293" s="20"/>
    </row>
    <row r="294" spans="1:1" x14ac:dyDescent="0.25">
      <c r="A294" s="20"/>
    </row>
    <row r="295" spans="1:1" x14ac:dyDescent="0.25">
      <c r="A295" s="20"/>
    </row>
    <row r="296" spans="1:1" x14ac:dyDescent="0.25">
      <c r="A296" s="20"/>
    </row>
    <row r="297" spans="1:1" x14ac:dyDescent="0.25">
      <c r="A297" s="20"/>
    </row>
    <row r="298" spans="1:1" x14ac:dyDescent="0.25">
      <c r="A298" s="20"/>
    </row>
    <row r="299" spans="1:1" x14ac:dyDescent="0.25">
      <c r="A299" s="20"/>
    </row>
    <row r="300" spans="1:1" x14ac:dyDescent="0.25">
      <c r="A300" s="20"/>
    </row>
    <row r="301" spans="1:1" x14ac:dyDescent="0.25">
      <c r="A301" s="20"/>
    </row>
    <row r="302" spans="1:1" x14ac:dyDescent="0.25">
      <c r="A302" s="20"/>
    </row>
    <row r="303" spans="1:1" x14ac:dyDescent="0.25">
      <c r="A303" s="20"/>
    </row>
    <row r="304" spans="1:1" x14ac:dyDescent="0.25">
      <c r="A304" s="20"/>
    </row>
    <row r="305" spans="1:1" x14ac:dyDescent="0.25">
      <c r="A305" s="20"/>
    </row>
    <row r="306" spans="1:1" x14ac:dyDescent="0.25">
      <c r="A306" s="20"/>
    </row>
    <row r="307" spans="1:1" x14ac:dyDescent="0.25">
      <c r="A307" s="20"/>
    </row>
    <row r="308" spans="1:1" x14ac:dyDescent="0.25">
      <c r="A308" s="20"/>
    </row>
    <row r="309" spans="1:1" x14ac:dyDescent="0.25">
      <c r="A309" s="20"/>
    </row>
    <row r="310" spans="1:1" x14ac:dyDescent="0.25">
      <c r="A310" s="20"/>
    </row>
    <row r="311" spans="1:1" x14ac:dyDescent="0.25">
      <c r="A311" s="20"/>
    </row>
    <row r="312" spans="1:1" x14ac:dyDescent="0.25">
      <c r="A312" s="20"/>
    </row>
    <row r="313" spans="1:1" x14ac:dyDescent="0.25">
      <c r="A313" s="20"/>
    </row>
    <row r="314" spans="1:1" x14ac:dyDescent="0.25">
      <c r="A314" s="20"/>
    </row>
    <row r="315" spans="1:1" x14ac:dyDescent="0.25">
      <c r="A315" s="20"/>
    </row>
    <row r="316" spans="1:1" x14ac:dyDescent="0.25">
      <c r="A316" s="20"/>
    </row>
    <row r="317" spans="1:1" x14ac:dyDescent="0.25">
      <c r="A317" s="20"/>
    </row>
    <row r="318" spans="1:1" x14ac:dyDescent="0.25">
      <c r="A318" s="20"/>
    </row>
    <row r="319" spans="1:1" x14ac:dyDescent="0.25">
      <c r="A319" s="20"/>
    </row>
    <row r="320" spans="1:1" x14ac:dyDescent="0.25">
      <c r="A320" s="20"/>
    </row>
    <row r="321" spans="1:1" x14ac:dyDescent="0.25">
      <c r="A321" s="20"/>
    </row>
    <row r="322" spans="1:1" x14ac:dyDescent="0.25">
      <c r="A322" s="20"/>
    </row>
    <row r="323" spans="1:1" x14ac:dyDescent="0.25">
      <c r="A323" s="20"/>
    </row>
    <row r="324" spans="1:1" x14ac:dyDescent="0.25">
      <c r="A324" s="20"/>
    </row>
    <row r="325" spans="1:1" x14ac:dyDescent="0.25">
      <c r="A325" s="20"/>
    </row>
    <row r="326" spans="1:1" x14ac:dyDescent="0.25">
      <c r="A326" s="20"/>
    </row>
    <row r="327" spans="1:1" x14ac:dyDescent="0.25">
      <c r="A327" s="20"/>
    </row>
    <row r="328" spans="1:1" x14ac:dyDescent="0.25">
      <c r="A328" s="20"/>
    </row>
    <row r="329" spans="1:1" x14ac:dyDescent="0.25">
      <c r="A329" s="20"/>
    </row>
    <row r="330" spans="1:1" x14ac:dyDescent="0.25">
      <c r="A330" s="20"/>
    </row>
    <row r="331" spans="1:1" x14ac:dyDescent="0.25">
      <c r="A331" s="20"/>
    </row>
    <row r="332" spans="1:1" x14ac:dyDescent="0.25">
      <c r="A332" s="20"/>
    </row>
    <row r="333" spans="1:1" x14ac:dyDescent="0.25">
      <c r="A333" s="20"/>
    </row>
    <row r="334" spans="1:1" x14ac:dyDescent="0.25">
      <c r="A334" s="20"/>
    </row>
    <row r="335" spans="1:1" x14ac:dyDescent="0.25">
      <c r="A335" s="20"/>
    </row>
    <row r="336" spans="1:1" x14ac:dyDescent="0.25">
      <c r="A336" s="20"/>
    </row>
    <row r="337" spans="1:1" x14ac:dyDescent="0.25">
      <c r="A337" s="20"/>
    </row>
    <row r="338" spans="1:1" x14ac:dyDescent="0.25">
      <c r="A338" s="20"/>
    </row>
    <row r="339" spans="1:1" x14ac:dyDescent="0.25">
      <c r="A339" s="20"/>
    </row>
    <row r="340" spans="1:1" x14ac:dyDescent="0.25">
      <c r="A340" s="20"/>
    </row>
    <row r="341" spans="1:1" x14ac:dyDescent="0.25">
      <c r="A341" s="20"/>
    </row>
    <row r="342" spans="1:1" x14ac:dyDescent="0.25">
      <c r="A342" s="20"/>
    </row>
    <row r="343" spans="1:1" x14ac:dyDescent="0.25">
      <c r="A343" s="20"/>
    </row>
    <row r="344" spans="1:1" x14ac:dyDescent="0.25">
      <c r="A344" s="20"/>
    </row>
    <row r="345" spans="1:1" x14ac:dyDescent="0.25">
      <c r="A345" s="20"/>
    </row>
    <row r="346" spans="1:1" x14ac:dyDescent="0.25">
      <c r="A346" s="20"/>
    </row>
    <row r="347" spans="1:1" x14ac:dyDescent="0.25">
      <c r="A347" s="20"/>
    </row>
    <row r="348" spans="1:1" x14ac:dyDescent="0.25">
      <c r="A348" s="20"/>
    </row>
    <row r="349" spans="1:1" x14ac:dyDescent="0.25">
      <c r="A349" s="20"/>
    </row>
    <row r="350" spans="1:1" x14ac:dyDescent="0.25">
      <c r="A350" s="20"/>
    </row>
    <row r="351" spans="1:1" x14ac:dyDescent="0.25">
      <c r="A351" s="20"/>
    </row>
    <row r="352" spans="1:1" x14ac:dyDescent="0.25">
      <c r="A352" s="20"/>
    </row>
    <row r="353" spans="1:1" x14ac:dyDescent="0.25">
      <c r="A353" s="20"/>
    </row>
    <row r="354" spans="1:1" x14ac:dyDescent="0.25">
      <c r="A354" s="20"/>
    </row>
    <row r="355" spans="1:1" x14ac:dyDescent="0.25">
      <c r="A355" s="20"/>
    </row>
    <row r="356" spans="1:1" x14ac:dyDescent="0.25">
      <c r="A356" s="20"/>
    </row>
    <row r="357" spans="1:1" x14ac:dyDescent="0.25">
      <c r="A357" s="20"/>
    </row>
    <row r="358" spans="1:1" x14ac:dyDescent="0.25">
      <c r="A358" s="20"/>
    </row>
    <row r="359" spans="1:1" x14ac:dyDescent="0.25">
      <c r="A359" s="20"/>
    </row>
    <row r="360" spans="1:1" x14ac:dyDescent="0.25">
      <c r="A360" s="20"/>
    </row>
    <row r="361" spans="1:1" x14ac:dyDescent="0.25">
      <c r="A361" s="20"/>
    </row>
    <row r="362" spans="1:1" x14ac:dyDescent="0.25">
      <c r="A362" s="20"/>
    </row>
    <row r="363" spans="1:1" x14ac:dyDescent="0.25">
      <c r="A363" s="20"/>
    </row>
    <row r="364" spans="1:1" x14ac:dyDescent="0.25">
      <c r="A364" s="20"/>
    </row>
    <row r="365" spans="1:1" x14ac:dyDescent="0.25">
      <c r="A365" s="20"/>
    </row>
    <row r="366" spans="1:1" x14ac:dyDescent="0.25">
      <c r="A366" s="20"/>
    </row>
    <row r="367" spans="1:1" x14ac:dyDescent="0.25">
      <c r="A367" s="20"/>
    </row>
    <row r="368" spans="1:1" x14ac:dyDescent="0.25">
      <c r="A368" s="20"/>
    </row>
    <row r="369" spans="1:1" x14ac:dyDescent="0.25">
      <c r="A369" s="20"/>
    </row>
    <row r="370" spans="1:1" x14ac:dyDescent="0.25">
      <c r="A370" s="20"/>
    </row>
    <row r="371" spans="1:1" x14ac:dyDescent="0.25">
      <c r="A371" s="20"/>
    </row>
    <row r="372" spans="1:1" x14ac:dyDescent="0.25">
      <c r="A372" s="20"/>
    </row>
    <row r="373" spans="1:1" x14ac:dyDescent="0.25">
      <c r="A373" s="20"/>
    </row>
    <row r="374" spans="1:1" x14ac:dyDescent="0.25">
      <c r="A374" s="20"/>
    </row>
    <row r="375" spans="1:1" x14ac:dyDescent="0.25">
      <c r="A375" s="20"/>
    </row>
    <row r="376" spans="1:1" x14ac:dyDescent="0.25">
      <c r="A376" s="20"/>
    </row>
    <row r="377" spans="1:1" x14ac:dyDescent="0.25">
      <c r="A377" s="20"/>
    </row>
    <row r="378" spans="1:1" x14ac:dyDescent="0.25">
      <c r="A378" s="20"/>
    </row>
    <row r="379" spans="1:1" x14ac:dyDescent="0.25">
      <c r="A379" s="20"/>
    </row>
    <row r="380" spans="1:1" x14ac:dyDescent="0.25">
      <c r="A380" s="20"/>
    </row>
    <row r="381" spans="1:1" x14ac:dyDescent="0.25">
      <c r="A381" s="20"/>
    </row>
    <row r="382" spans="1:1" x14ac:dyDescent="0.25">
      <c r="A382" s="20"/>
    </row>
    <row r="383" spans="1:1" x14ac:dyDescent="0.25">
      <c r="A383" s="20"/>
    </row>
    <row r="384" spans="1:1" x14ac:dyDescent="0.25">
      <c r="A384" s="20"/>
    </row>
    <row r="385" spans="1:1" x14ac:dyDescent="0.25">
      <c r="A385" s="20"/>
    </row>
    <row r="386" spans="1:1" x14ac:dyDescent="0.25">
      <c r="A386" s="20"/>
    </row>
    <row r="387" spans="1:1" x14ac:dyDescent="0.25">
      <c r="A387" s="20"/>
    </row>
    <row r="388" spans="1:1" x14ac:dyDescent="0.25">
      <c r="A388" s="20"/>
    </row>
    <row r="389" spans="1:1" x14ac:dyDescent="0.25">
      <c r="A389" s="20"/>
    </row>
    <row r="390" spans="1:1" x14ac:dyDescent="0.25">
      <c r="A390" s="20"/>
    </row>
    <row r="391" spans="1:1" x14ac:dyDescent="0.25">
      <c r="A391" s="20"/>
    </row>
    <row r="392" spans="1:1" x14ac:dyDescent="0.25">
      <c r="A392" s="20"/>
    </row>
    <row r="393" spans="1:1" x14ac:dyDescent="0.25">
      <c r="A393" s="20"/>
    </row>
    <row r="394" spans="1:1" x14ac:dyDescent="0.25">
      <c r="A394" s="20"/>
    </row>
    <row r="395" spans="1:1" x14ac:dyDescent="0.25">
      <c r="A395" s="20"/>
    </row>
    <row r="396" spans="1:1" x14ac:dyDescent="0.25">
      <c r="A396" s="20"/>
    </row>
    <row r="397" spans="1:1" x14ac:dyDescent="0.25">
      <c r="A397" s="20"/>
    </row>
    <row r="398" spans="1:1" x14ac:dyDescent="0.25">
      <c r="A398" s="20"/>
    </row>
    <row r="399" spans="1:1" x14ac:dyDescent="0.25">
      <c r="A399" s="20"/>
    </row>
    <row r="400" spans="1:1" x14ac:dyDescent="0.25">
      <c r="A400" s="20"/>
    </row>
    <row r="401" spans="1:1" x14ac:dyDescent="0.25">
      <c r="A401" s="20"/>
    </row>
    <row r="402" spans="1:1" x14ac:dyDescent="0.25">
      <c r="A402" s="20"/>
    </row>
    <row r="403" spans="1:1" x14ac:dyDescent="0.25">
      <c r="A403" s="20"/>
    </row>
    <row r="404" spans="1:1" x14ac:dyDescent="0.25">
      <c r="A404" s="20"/>
    </row>
    <row r="405" spans="1:1" x14ac:dyDescent="0.25">
      <c r="A405" s="20"/>
    </row>
    <row r="406" spans="1:1" x14ac:dyDescent="0.25">
      <c r="A406" s="20"/>
    </row>
    <row r="407" spans="1:1" x14ac:dyDescent="0.25">
      <c r="A407" s="20"/>
    </row>
    <row r="408" spans="1:1" x14ac:dyDescent="0.25">
      <c r="A408" s="20"/>
    </row>
    <row r="409" spans="1:1" x14ac:dyDescent="0.25">
      <c r="A409" s="20"/>
    </row>
    <row r="410" spans="1:1" x14ac:dyDescent="0.25">
      <c r="A410" s="20"/>
    </row>
    <row r="411" spans="1:1" x14ac:dyDescent="0.25">
      <c r="A411" s="20"/>
    </row>
    <row r="412" spans="1:1" x14ac:dyDescent="0.25">
      <c r="A412" s="20"/>
    </row>
    <row r="413" spans="1:1" x14ac:dyDescent="0.25">
      <c r="A413" s="20"/>
    </row>
    <row r="414" spans="1:1" x14ac:dyDescent="0.25">
      <c r="A414" s="20"/>
    </row>
    <row r="415" spans="1:1" x14ac:dyDescent="0.25">
      <c r="A415" s="20"/>
    </row>
    <row r="416" spans="1:1" x14ac:dyDescent="0.25">
      <c r="A416" s="20"/>
    </row>
    <row r="417" spans="1:1" x14ac:dyDescent="0.25">
      <c r="A417" s="20"/>
    </row>
    <row r="418" spans="1:1" x14ac:dyDescent="0.25">
      <c r="A418" s="20"/>
    </row>
    <row r="419" spans="1:1" x14ac:dyDescent="0.25">
      <c r="A419" s="20"/>
    </row>
    <row r="420" spans="1:1" x14ac:dyDescent="0.25">
      <c r="A420" s="20"/>
    </row>
    <row r="421" spans="1:1" x14ac:dyDescent="0.25">
      <c r="A421" s="20"/>
    </row>
    <row r="422" spans="1:1" x14ac:dyDescent="0.25">
      <c r="A422" s="20"/>
    </row>
    <row r="423" spans="1:1" x14ac:dyDescent="0.25">
      <c r="A423" s="20"/>
    </row>
    <row r="424" spans="1:1" x14ac:dyDescent="0.25">
      <c r="A424" s="20"/>
    </row>
    <row r="425" spans="1:1" x14ac:dyDescent="0.25">
      <c r="A425" s="20"/>
    </row>
    <row r="426" spans="1:1" x14ac:dyDescent="0.25">
      <c r="A426" s="20"/>
    </row>
    <row r="427" spans="1:1" x14ac:dyDescent="0.25">
      <c r="A427" s="20"/>
    </row>
    <row r="428" spans="1:1" x14ac:dyDescent="0.25">
      <c r="A428" s="20"/>
    </row>
    <row r="429" spans="1:1" x14ac:dyDescent="0.25">
      <c r="A429" s="20"/>
    </row>
    <row r="430" spans="1:1" x14ac:dyDescent="0.25">
      <c r="A430" s="20"/>
    </row>
    <row r="431" spans="1:1" x14ac:dyDescent="0.25">
      <c r="A431" s="20"/>
    </row>
    <row r="432" spans="1:1" x14ac:dyDescent="0.25">
      <c r="A432" s="20"/>
    </row>
    <row r="433" spans="1:1" x14ac:dyDescent="0.25">
      <c r="A433" s="20"/>
    </row>
    <row r="434" spans="1:1" x14ac:dyDescent="0.25">
      <c r="A434" s="20"/>
    </row>
    <row r="435" spans="1:1" x14ac:dyDescent="0.25">
      <c r="A435" s="20"/>
    </row>
    <row r="436" spans="1:1" x14ac:dyDescent="0.25">
      <c r="A436" s="20"/>
    </row>
    <row r="437" spans="1:1" x14ac:dyDescent="0.25">
      <c r="A437" s="20"/>
    </row>
    <row r="438" spans="1:1" x14ac:dyDescent="0.25">
      <c r="A438" s="20"/>
    </row>
    <row r="439" spans="1:1" x14ac:dyDescent="0.25">
      <c r="A439" s="20"/>
    </row>
    <row r="440" spans="1:1" x14ac:dyDescent="0.25">
      <c r="A440" s="20"/>
    </row>
    <row r="441" spans="1:1" x14ac:dyDescent="0.25">
      <c r="A441" s="20"/>
    </row>
    <row r="442" spans="1:1" x14ac:dyDescent="0.25">
      <c r="A442" s="20"/>
    </row>
    <row r="443" spans="1:1" x14ac:dyDescent="0.25">
      <c r="A443" s="20"/>
    </row>
    <row r="444" spans="1:1" x14ac:dyDescent="0.25">
      <c r="A444" s="20"/>
    </row>
    <row r="445" spans="1:1" x14ac:dyDescent="0.25">
      <c r="A445" s="20"/>
    </row>
    <row r="446" spans="1:1" x14ac:dyDescent="0.25">
      <c r="A446" s="20"/>
    </row>
    <row r="447" spans="1:1" x14ac:dyDescent="0.25">
      <c r="A447" s="23"/>
    </row>
    <row r="448" spans="1:1" x14ac:dyDescent="0.25">
      <c r="A448" s="23"/>
    </row>
    <row r="449" spans="1:1" x14ac:dyDescent="0.25">
      <c r="A449" s="23"/>
    </row>
    <row r="450" spans="1:1" x14ac:dyDescent="0.25">
      <c r="A450" s="23"/>
    </row>
    <row r="451" spans="1:1" x14ac:dyDescent="0.25">
      <c r="A451" s="23"/>
    </row>
    <row r="452" spans="1:1" x14ac:dyDescent="0.25">
      <c r="A452" s="23"/>
    </row>
    <row r="453" spans="1:1" x14ac:dyDescent="0.25">
      <c r="A453" s="23"/>
    </row>
    <row r="454" spans="1:1" x14ac:dyDescent="0.25">
      <c r="A454" s="23"/>
    </row>
    <row r="455" spans="1:1" x14ac:dyDescent="0.25">
      <c r="A455" s="23"/>
    </row>
    <row r="456" spans="1:1" x14ac:dyDescent="0.25">
      <c r="A456" s="23"/>
    </row>
    <row r="457" spans="1:1" x14ac:dyDescent="0.25">
      <c r="A457" s="23"/>
    </row>
    <row r="458" spans="1:1" x14ac:dyDescent="0.25">
      <c r="A458" s="23"/>
    </row>
    <row r="459" spans="1:1" x14ac:dyDescent="0.25">
      <c r="A459" s="23"/>
    </row>
    <row r="460" spans="1:1" x14ac:dyDescent="0.25">
      <c r="A460" s="23"/>
    </row>
    <row r="461" spans="1:1" x14ac:dyDescent="0.25">
      <c r="A461" s="23"/>
    </row>
    <row r="462" spans="1:1" x14ac:dyDescent="0.25">
      <c r="A462" s="23"/>
    </row>
    <row r="463" spans="1:1" x14ac:dyDescent="0.25">
      <c r="A463" s="23"/>
    </row>
    <row r="464" spans="1:1" x14ac:dyDescent="0.25">
      <c r="A464" s="23"/>
    </row>
    <row r="465" spans="1:1" x14ac:dyDescent="0.25">
      <c r="A465" s="23"/>
    </row>
    <row r="466" spans="1:1" x14ac:dyDescent="0.25">
      <c r="A466" s="23"/>
    </row>
    <row r="467" spans="1:1" x14ac:dyDescent="0.25">
      <c r="A467" s="23"/>
    </row>
    <row r="468" spans="1:1" x14ac:dyDescent="0.25">
      <c r="A468" s="23"/>
    </row>
    <row r="469" spans="1:1" x14ac:dyDescent="0.25">
      <c r="A469" s="23"/>
    </row>
    <row r="470" spans="1:1" x14ac:dyDescent="0.25">
      <c r="A470" s="23"/>
    </row>
    <row r="471" spans="1:1" x14ac:dyDescent="0.25">
      <c r="A471" s="23"/>
    </row>
    <row r="472" spans="1:1" x14ac:dyDescent="0.25">
      <c r="A472" s="23"/>
    </row>
    <row r="473" spans="1:1" x14ac:dyDescent="0.25">
      <c r="A473" s="23"/>
    </row>
    <row r="474" spans="1:1" x14ac:dyDescent="0.25">
      <c r="A474" s="23"/>
    </row>
    <row r="475" spans="1:1" x14ac:dyDescent="0.25">
      <c r="A475" s="23"/>
    </row>
    <row r="476" spans="1:1" x14ac:dyDescent="0.25">
      <c r="A476" s="23"/>
    </row>
    <row r="477" spans="1:1" x14ac:dyDescent="0.25">
      <c r="A477" s="23"/>
    </row>
    <row r="478" spans="1:1" x14ac:dyDescent="0.25">
      <c r="A478" s="23"/>
    </row>
    <row r="479" spans="1:1" x14ac:dyDescent="0.25">
      <c r="A479" s="23"/>
    </row>
    <row r="480" spans="1:1" x14ac:dyDescent="0.25">
      <c r="A480" s="23"/>
    </row>
    <row r="481" spans="1:1" x14ac:dyDescent="0.25">
      <c r="A481" s="23"/>
    </row>
    <row r="482" spans="1:1" x14ac:dyDescent="0.25">
      <c r="A482" s="23"/>
    </row>
    <row r="483" spans="1:1" x14ac:dyDescent="0.25">
      <c r="A483" s="23"/>
    </row>
    <row r="484" spans="1:1" x14ac:dyDescent="0.25">
      <c r="A484" s="23"/>
    </row>
    <row r="485" spans="1:1" x14ac:dyDescent="0.25">
      <c r="A485" s="23"/>
    </row>
    <row r="486" spans="1:1" x14ac:dyDescent="0.25">
      <c r="A486" s="23"/>
    </row>
    <row r="487" spans="1:1" x14ac:dyDescent="0.25">
      <c r="A487" s="23"/>
    </row>
    <row r="488" spans="1:1" x14ac:dyDescent="0.25">
      <c r="A488" s="23"/>
    </row>
    <row r="489" spans="1:1" x14ac:dyDescent="0.25">
      <c r="A489" s="23"/>
    </row>
    <row r="490" spans="1:1" x14ac:dyDescent="0.25">
      <c r="A490" s="23"/>
    </row>
    <row r="491" spans="1:1" x14ac:dyDescent="0.25">
      <c r="A491" s="23"/>
    </row>
    <row r="492" spans="1:1" x14ac:dyDescent="0.25">
      <c r="A492" s="23"/>
    </row>
    <row r="493" spans="1:1" x14ac:dyDescent="0.25">
      <c r="A493" s="23"/>
    </row>
    <row r="494" spans="1:1" x14ac:dyDescent="0.25">
      <c r="A494" s="23"/>
    </row>
    <row r="495" spans="1:1" x14ac:dyDescent="0.25">
      <c r="A495" s="23"/>
    </row>
    <row r="496" spans="1:1" x14ac:dyDescent="0.25">
      <c r="A496" s="23"/>
    </row>
    <row r="497" spans="1:1" x14ac:dyDescent="0.25">
      <c r="A497" s="23"/>
    </row>
    <row r="498" spans="1:1" x14ac:dyDescent="0.25">
      <c r="A498" s="23"/>
    </row>
    <row r="499" spans="1:1" x14ac:dyDescent="0.25">
      <c r="A499" s="23"/>
    </row>
    <row r="500" spans="1:1" x14ac:dyDescent="0.25">
      <c r="A500" s="23"/>
    </row>
    <row r="501" spans="1:1" x14ac:dyDescent="0.25">
      <c r="A501" s="23"/>
    </row>
    <row r="502" spans="1:1" x14ac:dyDescent="0.25">
      <c r="A502" s="23"/>
    </row>
    <row r="503" spans="1:1" x14ac:dyDescent="0.25">
      <c r="A503" s="23"/>
    </row>
    <row r="504" spans="1:1" x14ac:dyDescent="0.25">
      <c r="A504" s="23"/>
    </row>
    <row r="505" spans="1:1" x14ac:dyDescent="0.25">
      <c r="A505" s="23"/>
    </row>
    <row r="506" spans="1:1" x14ac:dyDescent="0.25">
      <c r="A506" s="23"/>
    </row>
    <row r="507" spans="1:1" x14ac:dyDescent="0.25">
      <c r="A507" s="23"/>
    </row>
    <row r="508" spans="1:1" x14ac:dyDescent="0.25">
      <c r="A508" s="23"/>
    </row>
    <row r="509" spans="1:1" x14ac:dyDescent="0.25">
      <c r="A509" s="23"/>
    </row>
    <row r="510" spans="1:1" x14ac:dyDescent="0.25">
      <c r="A510" s="23"/>
    </row>
    <row r="511" spans="1:1" x14ac:dyDescent="0.25">
      <c r="A511" s="23"/>
    </row>
    <row r="512" spans="1:1" x14ac:dyDescent="0.25">
      <c r="A512" s="23"/>
    </row>
    <row r="513" spans="1:1" x14ac:dyDescent="0.25">
      <c r="A513" s="23"/>
    </row>
    <row r="514" spans="1:1" x14ac:dyDescent="0.25">
      <c r="A514" s="23"/>
    </row>
    <row r="515" spans="1:1" x14ac:dyDescent="0.25">
      <c r="A515" s="23"/>
    </row>
    <row r="516" spans="1:1" x14ac:dyDescent="0.25">
      <c r="A516" s="23"/>
    </row>
    <row r="517" spans="1:1" x14ac:dyDescent="0.25">
      <c r="A517" s="23"/>
    </row>
    <row r="518" spans="1:1" x14ac:dyDescent="0.25">
      <c r="A518" s="23"/>
    </row>
    <row r="519" spans="1:1" x14ac:dyDescent="0.25">
      <c r="A519" s="23"/>
    </row>
    <row r="520" spans="1:1" x14ac:dyDescent="0.25">
      <c r="A520" s="23"/>
    </row>
    <row r="521" spans="1:1" x14ac:dyDescent="0.25">
      <c r="A521" s="23"/>
    </row>
    <row r="522" spans="1:1" x14ac:dyDescent="0.25">
      <c r="A522" s="23"/>
    </row>
    <row r="523" spans="1:1" x14ac:dyDescent="0.25">
      <c r="A523" s="23"/>
    </row>
    <row r="524" spans="1:1" x14ac:dyDescent="0.25">
      <c r="A524" s="23"/>
    </row>
    <row r="525" spans="1:1" x14ac:dyDescent="0.25">
      <c r="A525" s="23"/>
    </row>
    <row r="526" spans="1:1" x14ac:dyDescent="0.25">
      <c r="A526" s="23"/>
    </row>
    <row r="527" spans="1:1" x14ac:dyDescent="0.25">
      <c r="A527" s="23"/>
    </row>
    <row r="528" spans="1:1" x14ac:dyDescent="0.25">
      <c r="A528" s="23"/>
    </row>
    <row r="529" spans="1:1" x14ac:dyDescent="0.25">
      <c r="A529" s="23"/>
    </row>
    <row r="530" spans="1:1" x14ac:dyDescent="0.25">
      <c r="A530" s="23"/>
    </row>
    <row r="531" spans="1:1" x14ac:dyDescent="0.25">
      <c r="A531" s="23"/>
    </row>
    <row r="532" spans="1:1" x14ac:dyDescent="0.25">
      <c r="A532" s="23"/>
    </row>
    <row r="533" spans="1:1" x14ac:dyDescent="0.25">
      <c r="A533" s="23"/>
    </row>
    <row r="534" spans="1:1" x14ac:dyDescent="0.25">
      <c r="A534" s="23"/>
    </row>
    <row r="535" spans="1:1" x14ac:dyDescent="0.25">
      <c r="A535" s="23"/>
    </row>
    <row r="536" spans="1:1" x14ac:dyDescent="0.25">
      <c r="A536" s="23"/>
    </row>
    <row r="537" spans="1:1" x14ac:dyDescent="0.25">
      <c r="A537" s="23"/>
    </row>
    <row r="538" spans="1:1" x14ac:dyDescent="0.25">
      <c r="A538" s="23"/>
    </row>
    <row r="539" spans="1:1" x14ac:dyDescent="0.25">
      <c r="A539" s="23"/>
    </row>
    <row r="540" spans="1:1" x14ac:dyDescent="0.25">
      <c r="A540" s="23"/>
    </row>
    <row r="541" spans="1:1" x14ac:dyDescent="0.25">
      <c r="A541" s="23"/>
    </row>
    <row r="542" spans="1:1" x14ac:dyDescent="0.25">
      <c r="A542" s="23"/>
    </row>
    <row r="543" spans="1:1" x14ac:dyDescent="0.25">
      <c r="A543" s="23"/>
    </row>
    <row r="544" spans="1:1" x14ac:dyDescent="0.25">
      <c r="A544" s="23"/>
    </row>
    <row r="545" spans="1:1" x14ac:dyDescent="0.25">
      <c r="A545" s="23"/>
    </row>
    <row r="546" spans="1:1" x14ac:dyDescent="0.25">
      <c r="A546" s="23"/>
    </row>
    <row r="547" spans="1:1" x14ac:dyDescent="0.25">
      <c r="A547" s="23"/>
    </row>
    <row r="548" spans="1:1" x14ac:dyDescent="0.25">
      <c r="A548" s="23"/>
    </row>
    <row r="549" spans="1:1" x14ac:dyDescent="0.25">
      <c r="A549" s="23"/>
    </row>
    <row r="550" spans="1:1" x14ac:dyDescent="0.25">
      <c r="A550" s="23"/>
    </row>
    <row r="551" spans="1:1" x14ac:dyDescent="0.25">
      <c r="A551" s="23"/>
    </row>
    <row r="552" spans="1:1" x14ac:dyDescent="0.25">
      <c r="A552" s="23"/>
    </row>
    <row r="553" spans="1:1" x14ac:dyDescent="0.25">
      <c r="A553" s="23"/>
    </row>
    <row r="554" spans="1:1" x14ac:dyDescent="0.25">
      <c r="A554" s="23"/>
    </row>
    <row r="555" spans="1:1" x14ac:dyDescent="0.25">
      <c r="A555" s="23"/>
    </row>
    <row r="556" spans="1:1" x14ac:dyDescent="0.25">
      <c r="A556" s="23"/>
    </row>
    <row r="557" spans="1:1" x14ac:dyDescent="0.25">
      <c r="A557" s="23"/>
    </row>
    <row r="558" spans="1:1" x14ac:dyDescent="0.25">
      <c r="A558" s="23"/>
    </row>
    <row r="559" spans="1:1" x14ac:dyDescent="0.25">
      <c r="A559" s="23"/>
    </row>
    <row r="560" spans="1:1" x14ac:dyDescent="0.25">
      <c r="A560" s="23"/>
    </row>
    <row r="561" spans="1:1" x14ac:dyDescent="0.25">
      <c r="A561" s="23"/>
    </row>
    <row r="562" spans="1:1" x14ac:dyDescent="0.25">
      <c r="A562" s="23"/>
    </row>
    <row r="563" spans="1:1" x14ac:dyDescent="0.25">
      <c r="A563" s="23"/>
    </row>
    <row r="564" spans="1:1" x14ac:dyDescent="0.25">
      <c r="A564" s="23"/>
    </row>
    <row r="565" spans="1:1" x14ac:dyDescent="0.25">
      <c r="A565" s="23"/>
    </row>
    <row r="566" spans="1:1" x14ac:dyDescent="0.25">
      <c r="A566" s="23"/>
    </row>
    <row r="567" spans="1:1" x14ac:dyDescent="0.25">
      <c r="A567" s="23"/>
    </row>
    <row r="568" spans="1:1" x14ac:dyDescent="0.25">
      <c r="A568" s="23"/>
    </row>
    <row r="569" spans="1:1" x14ac:dyDescent="0.25">
      <c r="A569" s="23"/>
    </row>
    <row r="570" spans="1:1" x14ac:dyDescent="0.25">
      <c r="A570" s="23"/>
    </row>
    <row r="571" spans="1:1" x14ac:dyDescent="0.25">
      <c r="A571" s="23"/>
    </row>
    <row r="572" spans="1:1" x14ac:dyDescent="0.25">
      <c r="A572" s="23"/>
    </row>
    <row r="573" spans="1:1" x14ac:dyDescent="0.25">
      <c r="A573" s="23"/>
    </row>
    <row r="574" spans="1:1" x14ac:dyDescent="0.25">
      <c r="A574" s="23"/>
    </row>
    <row r="575" spans="1:1" x14ac:dyDescent="0.25">
      <c r="A575" s="23"/>
    </row>
    <row r="576" spans="1:1" x14ac:dyDescent="0.25">
      <c r="A576" s="23"/>
    </row>
    <row r="577" spans="1:1" x14ac:dyDescent="0.25">
      <c r="A577" s="23"/>
    </row>
    <row r="578" spans="1:1" x14ac:dyDescent="0.25">
      <c r="A578" s="23"/>
    </row>
    <row r="579" spans="1:1" x14ac:dyDescent="0.25">
      <c r="A579" s="23"/>
    </row>
    <row r="580" spans="1:1" x14ac:dyDescent="0.25">
      <c r="A580" s="23"/>
    </row>
    <row r="581" spans="1:1" x14ac:dyDescent="0.25">
      <c r="A581" s="23"/>
    </row>
    <row r="582" spans="1:1" x14ac:dyDescent="0.25">
      <c r="A582" s="23"/>
    </row>
    <row r="583" spans="1:1" x14ac:dyDescent="0.25">
      <c r="A583" s="23"/>
    </row>
    <row r="584" spans="1:1" x14ac:dyDescent="0.25">
      <c r="A584" s="23"/>
    </row>
    <row r="585" spans="1:1" x14ac:dyDescent="0.25">
      <c r="A585" s="23"/>
    </row>
    <row r="586" spans="1:1" x14ac:dyDescent="0.25">
      <c r="A586" s="23"/>
    </row>
    <row r="587" spans="1:1" x14ac:dyDescent="0.25">
      <c r="A587" s="23"/>
    </row>
    <row r="588" spans="1:1" x14ac:dyDescent="0.25">
      <c r="A588" s="23"/>
    </row>
    <row r="589" spans="1:1" x14ac:dyDescent="0.25">
      <c r="A589" s="23"/>
    </row>
    <row r="590" spans="1:1" x14ac:dyDescent="0.25">
      <c r="A590" s="23"/>
    </row>
    <row r="591" spans="1:1" x14ac:dyDescent="0.25">
      <c r="A591" s="23"/>
    </row>
    <row r="592" spans="1:1" x14ac:dyDescent="0.25">
      <c r="A592" s="23"/>
    </row>
    <row r="593" spans="1:1" x14ac:dyDescent="0.25">
      <c r="A593" s="23"/>
    </row>
    <row r="594" spans="1:1" x14ac:dyDescent="0.25">
      <c r="A594" s="23"/>
    </row>
    <row r="595" spans="1:1" x14ac:dyDescent="0.25">
      <c r="A595" s="23"/>
    </row>
    <row r="596" spans="1:1" x14ac:dyDescent="0.25">
      <c r="A596" s="23"/>
    </row>
    <row r="597" spans="1:1" x14ac:dyDescent="0.25">
      <c r="A597" s="23"/>
    </row>
    <row r="598" spans="1:1" x14ac:dyDescent="0.25">
      <c r="A598" s="23"/>
    </row>
    <row r="599" spans="1:1" x14ac:dyDescent="0.25">
      <c r="A599" s="23"/>
    </row>
    <row r="600" spans="1:1" x14ac:dyDescent="0.25">
      <c r="A600" s="23"/>
    </row>
    <row r="601" spans="1:1" x14ac:dyDescent="0.25">
      <c r="A601" s="23"/>
    </row>
    <row r="602" spans="1:1" x14ac:dyDescent="0.25">
      <c r="A602" s="23"/>
    </row>
    <row r="603" spans="1:1" x14ac:dyDescent="0.25">
      <c r="A603" s="23"/>
    </row>
    <row r="604" spans="1:1" x14ac:dyDescent="0.25">
      <c r="A604" s="23"/>
    </row>
    <row r="605" spans="1:1" x14ac:dyDescent="0.25">
      <c r="A605" s="23"/>
    </row>
    <row r="606" spans="1:1" x14ac:dyDescent="0.25">
      <c r="A606" s="23"/>
    </row>
    <row r="607" spans="1:1" x14ac:dyDescent="0.25">
      <c r="A607" s="23"/>
    </row>
    <row r="608" spans="1:1" x14ac:dyDescent="0.25">
      <c r="A608" s="23"/>
    </row>
    <row r="609" spans="1:1" x14ac:dyDescent="0.25">
      <c r="A609" s="23"/>
    </row>
    <row r="610" spans="1:1" x14ac:dyDescent="0.25">
      <c r="A610" s="23"/>
    </row>
    <row r="611" spans="1:1" x14ac:dyDescent="0.25">
      <c r="A611" s="23"/>
    </row>
    <row r="612" spans="1:1" x14ac:dyDescent="0.25">
      <c r="A612" s="23"/>
    </row>
    <row r="613" spans="1:1" x14ac:dyDescent="0.25">
      <c r="A613" s="23"/>
    </row>
    <row r="614" spans="1:1" x14ac:dyDescent="0.25">
      <c r="A614" s="23"/>
    </row>
    <row r="615" spans="1:1" x14ac:dyDescent="0.25">
      <c r="A615" s="23"/>
    </row>
    <row r="616" spans="1:1" x14ac:dyDescent="0.25">
      <c r="A616" s="23"/>
    </row>
    <row r="617" spans="1:1" x14ac:dyDescent="0.25">
      <c r="A617" s="23"/>
    </row>
    <row r="618" spans="1:1" x14ac:dyDescent="0.25">
      <c r="A618" s="23"/>
    </row>
    <row r="619" spans="1:1" x14ac:dyDescent="0.25">
      <c r="A619" s="23"/>
    </row>
    <row r="620" spans="1:1" x14ac:dyDescent="0.25">
      <c r="A620" s="23"/>
    </row>
    <row r="621" spans="1:1" x14ac:dyDescent="0.25">
      <c r="A621" s="23"/>
    </row>
    <row r="622" spans="1:1" x14ac:dyDescent="0.25">
      <c r="A622" s="23"/>
    </row>
    <row r="623" spans="1:1" x14ac:dyDescent="0.25">
      <c r="A623" s="23"/>
    </row>
    <row r="624" spans="1:1" x14ac:dyDescent="0.25">
      <c r="A624" s="23"/>
    </row>
    <row r="625" spans="1:1" x14ac:dyDescent="0.25">
      <c r="A625" s="23"/>
    </row>
    <row r="626" spans="1:1" x14ac:dyDescent="0.25">
      <c r="A626" s="23"/>
    </row>
    <row r="627" spans="1:1" x14ac:dyDescent="0.25">
      <c r="A627" s="23"/>
    </row>
    <row r="628" spans="1:1" x14ac:dyDescent="0.25">
      <c r="A628" s="23"/>
    </row>
    <row r="629" spans="1:1" x14ac:dyDescent="0.25">
      <c r="A629" s="23"/>
    </row>
    <row r="630" spans="1:1" x14ac:dyDescent="0.25">
      <c r="A630" s="23"/>
    </row>
    <row r="631" spans="1:1" x14ac:dyDescent="0.25">
      <c r="A631" s="23"/>
    </row>
    <row r="632" spans="1:1" x14ac:dyDescent="0.25">
      <c r="A632" s="23"/>
    </row>
    <row r="633" spans="1:1" x14ac:dyDescent="0.25">
      <c r="A633" s="23"/>
    </row>
    <row r="634" spans="1:1" x14ac:dyDescent="0.25">
      <c r="A634" s="23"/>
    </row>
    <row r="635" spans="1:1" x14ac:dyDescent="0.25">
      <c r="A635" s="23"/>
    </row>
    <row r="636" spans="1:1" x14ac:dyDescent="0.25">
      <c r="A636" s="23"/>
    </row>
    <row r="637" spans="1:1" x14ac:dyDescent="0.25">
      <c r="A637" s="23"/>
    </row>
    <row r="638" spans="1:1" x14ac:dyDescent="0.25">
      <c r="A638" s="23"/>
    </row>
    <row r="639" spans="1:1" x14ac:dyDescent="0.25">
      <c r="A639" s="23"/>
    </row>
    <row r="640" spans="1:1" x14ac:dyDescent="0.25">
      <c r="A640" s="23"/>
    </row>
    <row r="641" spans="1:1" x14ac:dyDescent="0.25">
      <c r="A641" s="23"/>
    </row>
    <row r="642" spans="1:1" x14ac:dyDescent="0.25">
      <c r="A642" s="23"/>
    </row>
    <row r="643" spans="1:1" x14ac:dyDescent="0.25">
      <c r="A643" s="23"/>
    </row>
    <row r="644" spans="1:1" x14ac:dyDescent="0.25">
      <c r="A644" s="23"/>
    </row>
    <row r="645" spans="1:1" x14ac:dyDescent="0.25">
      <c r="A645" s="23"/>
    </row>
    <row r="646" spans="1:1" x14ac:dyDescent="0.25">
      <c r="A646" s="23"/>
    </row>
    <row r="647" spans="1:1" x14ac:dyDescent="0.25">
      <c r="A647" s="23"/>
    </row>
    <row r="648" spans="1:1" x14ac:dyDescent="0.25">
      <c r="A648" s="23"/>
    </row>
    <row r="649" spans="1:1" x14ac:dyDescent="0.25">
      <c r="A649" s="23"/>
    </row>
    <row r="650" spans="1:1" x14ac:dyDescent="0.25">
      <c r="A650" s="23"/>
    </row>
    <row r="651" spans="1:1" x14ac:dyDescent="0.25">
      <c r="A651" s="23"/>
    </row>
    <row r="652" spans="1:1" x14ac:dyDescent="0.25">
      <c r="A652" s="23"/>
    </row>
    <row r="653" spans="1:1" x14ac:dyDescent="0.25">
      <c r="A653" s="23"/>
    </row>
    <row r="654" spans="1:1" x14ac:dyDescent="0.25">
      <c r="A654" s="23"/>
    </row>
    <row r="655" spans="1:1" x14ac:dyDescent="0.25">
      <c r="A655" s="23"/>
    </row>
    <row r="656" spans="1:1" x14ac:dyDescent="0.25">
      <c r="A656" s="23"/>
    </row>
    <row r="657" spans="1:1" x14ac:dyDescent="0.25">
      <c r="A657" s="23"/>
    </row>
    <row r="658" spans="1:1" x14ac:dyDescent="0.25">
      <c r="A658" s="23"/>
    </row>
    <row r="659" spans="1:1" x14ac:dyDescent="0.25">
      <c r="A659" s="23"/>
    </row>
    <row r="660" spans="1:1" x14ac:dyDescent="0.25">
      <c r="A660" s="23"/>
    </row>
    <row r="661" spans="1:1" x14ac:dyDescent="0.25">
      <c r="A661" s="23"/>
    </row>
    <row r="662" spans="1:1" x14ac:dyDescent="0.25">
      <c r="A662" s="23"/>
    </row>
    <row r="663" spans="1:1" x14ac:dyDescent="0.25">
      <c r="A663" s="23"/>
    </row>
    <row r="664" spans="1:1" x14ac:dyDescent="0.25">
      <c r="A664" s="23"/>
    </row>
    <row r="665" spans="1:1" x14ac:dyDescent="0.25">
      <c r="A665" s="23"/>
    </row>
    <row r="666" spans="1:1" x14ac:dyDescent="0.25">
      <c r="A666" s="23"/>
    </row>
    <row r="667" spans="1:1" x14ac:dyDescent="0.25">
      <c r="A667" s="23"/>
    </row>
    <row r="668" spans="1:1" x14ac:dyDescent="0.25">
      <c r="A668" s="23"/>
    </row>
    <row r="669" spans="1:1" x14ac:dyDescent="0.25">
      <c r="A669" s="23"/>
    </row>
    <row r="670" spans="1:1" x14ac:dyDescent="0.25">
      <c r="A670" s="23"/>
    </row>
    <row r="671" spans="1:1" x14ac:dyDescent="0.25">
      <c r="A671" s="23"/>
    </row>
    <row r="672" spans="1:1" x14ac:dyDescent="0.25">
      <c r="A672" s="23"/>
    </row>
    <row r="673" spans="1:1" x14ac:dyDescent="0.25">
      <c r="A673" s="23"/>
    </row>
    <row r="674" spans="1:1" x14ac:dyDescent="0.25">
      <c r="A674" s="23"/>
    </row>
    <row r="675" spans="1:1" x14ac:dyDescent="0.25">
      <c r="A675" s="23"/>
    </row>
    <row r="676" spans="1:1" x14ac:dyDescent="0.25">
      <c r="A676" s="23"/>
    </row>
    <row r="677" spans="1:1" x14ac:dyDescent="0.25">
      <c r="A677" s="23"/>
    </row>
    <row r="678" spans="1:1" x14ac:dyDescent="0.25">
      <c r="A678" s="23"/>
    </row>
    <row r="679" spans="1:1" x14ac:dyDescent="0.25">
      <c r="A679" s="23"/>
    </row>
    <row r="680" spans="1:1" x14ac:dyDescent="0.25">
      <c r="A680" s="23"/>
    </row>
    <row r="681" spans="1:1" x14ac:dyDescent="0.25">
      <c r="A681" s="23"/>
    </row>
    <row r="682" spans="1:1" x14ac:dyDescent="0.25">
      <c r="A682" s="23"/>
    </row>
    <row r="683" spans="1:1" x14ac:dyDescent="0.25">
      <c r="A683" s="23"/>
    </row>
    <row r="684" spans="1:1" x14ac:dyDescent="0.25">
      <c r="A684" s="23"/>
    </row>
    <row r="685" spans="1:1" x14ac:dyDescent="0.25">
      <c r="A685" s="23"/>
    </row>
    <row r="686" spans="1:1" x14ac:dyDescent="0.25">
      <c r="A686" s="23"/>
    </row>
    <row r="687" spans="1:1" x14ac:dyDescent="0.25">
      <c r="A687" s="23"/>
    </row>
    <row r="688" spans="1:1" x14ac:dyDescent="0.25">
      <c r="A688" s="23"/>
    </row>
    <row r="689" spans="1:1" x14ac:dyDescent="0.25">
      <c r="A689" s="23"/>
    </row>
    <row r="690" spans="1:1" x14ac:dyDescent="0.25">
      <c r="A690" s="23"/>
    </row>
    <row r="691" spans="1:1" x14ac:dyDescent="0.25">
      <c r="A691" s="23"/>
    </row>
    <row r="692" spans="1:1" x14ac:dyDescent="0.25">
      <c r="A692" s="23"/>
    </row>
    <row r="693" spans="1:1" x14ac:dyDescent="0.25">
      <c r="A693" s="23"/>
    </row>
    <row r="694" spans="1:1" x14ac:dyDescent="0.25">
      <c r="A694" s="23"/>
    </row>
    <row r="695" spans="1:1" x14ac:dyDescent="0.25">
      <c r="A695" s="23"/>
    </row>
    <row r="696" spans="1:1" x14ac:dyDescent="0.25">
      <c r="A696" s="23"/>
    </row>
    <row r="697" spans="1:1" x14ac:dyDescent="0.25">
      <c r="A697" s="23"/>
    </row>
    <row r="698" spans="1:1" x14ac:dyDescent="0.25">
      <c r="A698" s="23"/>
    </row>
    <row r="699" spans="1:1" x14ac:dyDescent="0.25">
      <c r="A699" s="23"/>
    </row>
    <row r="700" spans="1:1" x14ac:dyDescent="0.25">
      <c r="A700" s="23"/>
    </row>
    <row r="701" spans="1:1" x14ac:dyDescent="0.25">
      <c r="A701" s="23"/>
    </row>
    <row r="702" spans="1:1" x14ac:dyDescent="0.25">
      <c r="A702" s="23"/>
    </row>
    <row r="703" spans="1:1" x14ac:dyDescent="0.25">
      <c r="A703" s="23"/>
    </row>
    <row r="704" spans="1:1" x14ac:dyDescent="0.25">
      <c r="A704" s="23"/>
    </row>
    <row r="705" spans="1:1" x14ac:dyDescent="0.25">
      <c r="A705" s="23"/>
    </row>
    <row r="706" spans="1:1" x14ac:dyDescent="0.25">
      <c r="A706" s="23"/>
    </row>
    <row r="707" spans="1:1" x14ac:dyDescent="0.25">
      <c r="A707" s="23"/>
    </row>
    <row r="708" spans="1:1" x14ac:dyDescent="0.25">
      <c r="A708" s="23"/>
    </row>
    <row r="709" spans="1:1" x14ac:dyDescent="0.25">
      <c r="A709" s="23"/>
    </row>
    <row r="710" spans="1:1" x14ac:dyDescent="0.25">
      <c r="A710" s="23"/>
    </row>
    <row r="711" spans="1:1" x14ac:dyDescent="0.25">
      <c r="A711" s="23"/>
    </row>
    <row r="712" spans="1:1" x14ac:dyDescent="0.25">
      <c r="A712" s="23"/>
    </row>
    <row r="713" spans="1:1" x14ac:dyDescent="0.25">
      <c r="A713" s="23"/>
    </row>
    <row r="714" spans="1:1" x14ac:dyDescent="0.25">
      <c r="A714" s="23"/>
    </row>
    <row r="715" spans="1:1" x14ac:dyDescent="0.25">
      <c r="A715" s="23"/>
    </row>
    <row r="716" spans="1:1" x14ac:dyDescent="0.25">
      <c r="A716" s="23"/>
    </row>
    <row r="717" spans="1:1" x14ac:dyDescent="0.25">
      <c r="A717" s="23"/>
    </row>
    <row r="718" spans="1:1" x14ac:dyDescent="0.25">
      <c r="A718" s="23"/>
    </row>
    <row r="719" spans="1:1" x14ac:dyDescent="0.25">
      <c r="A719" s="23"/>
    </row>
    <row r="720" spans="1:1" x14ac:dyDescent="0.25">
      <c r="A720" s="23"/>
    </row>
    <row r="721" spans="1:1" x14ac:dyDescent="0.25">
      <c r="A721" s="23"/>
    </row>
    <row r="722" spans="1:1" x14ac:dyDescent="0.25">
      <c r="A722" s="23"/>
    </row>
    <row r="723" spans="1:1" x14ac:dyDescent="0.25">
      <c r="A723" s="23"/>
    </row>
    <row r="724" spans="1:1" x14ac:dyDescent="0.25">
      <c r="A724" s="23"/>
    </row>
    <row r="725" spans="1:1" x14ac:dyDescent="0.25">
      <c r="A725" s="23"/>
    </row>
    <row r="726" spans="1:1" x14ac:dyDescent="0.25">
      <c r="A726" s="23"/>
    </row>
    <row r="727" spans="1:1" x14ac:dyDescent="0.25">
      <c r="A727" s="23"/>
    </row>
    <row r="728" spans="1:1" x14ac:dyDescent="0.25">
      <c r="A728" s="23"/>
    </row>
    <row r="729" spans="1:1" x14ac:dyDescent="0.25">
      <c r="A729" s="23"/>
    </row>
    <row r="730" spans="1:1" x14ac:dyDescent="0.25">
      <c r="A730" s="23"/>
    </row>
    <row r="731" spans="1:1" x14ac:dyDescent="0.25">
      <c r="A731" s="23"/>
    </row>
    <row r="732" spans="1:1" x14ac:dyDescent="0.25">
      <c r="A732" s="23"/>
    </row>
    <row r="733" spans="1:1" x14ac:dyDescent="0.25">
      <c r="A733" s="23"/>
    </row>
    <row r="734" spans="1:1" x14ac:dyDescent="0.25">
      <c r="A734" s="23"/>
    </row>
    <row r="735" spans="1:1" x14ac:dyDescent="0.25">
      <c r="A735" s="23"/>
    </row>
    <row r="736" spans="1:1" x14ac:dyDescent="0.25">
      <c r="A736" s="23"/>
    </row>
    <row r="737" spans="1:1" x14ac:dyDescent="0.25">
      <c r="A737" s="23"/>
    </row>
    <row r="738" spans="1:1" x14ac:dyDescent="0.25">
      <c r="A738" s="23"/>
    </row>
    <row r="739" spans="1:1" x14ac:dyDescent="0.25">
      <c r="A739" s="23"/>
    </row>
    <row r="740" spans="1:1" x14ac:dyDescent="0.25">
      <c r="A740" s="23"/>
    </row>
    <row r="741" spans="1:1" x14ac:dyDescent="0.25">
      <c r="A741" s="23"/>
    </row>
    <row r="742" spans="1:1" x14ac:dyDescent="0.25">
      <c r="A742" s="23"/>
    </row>
    <row r="743" spans="1:1" x14ac:dyDescent="0.25">
      <c r="A743" s="23"/>
    </row>
    <row r="744" spans="1:1" x14ac:dyDescent="0.25">
      <c r="A744" s="23"/>
    </row>
    <row r="745" spans="1:1" x14ac:dyDescent="0.25">
      <c r="A745" s="23"/>
    </row>
    <row r="746" spans="1:1" x14ac:dyDescent="0.25">
      <c r="A746" s="23"/>
    </row>
    <row r="747" spans="1:1" x14ac:dyDescent="0.25">
      <c r="A747" s="23"/>
    </row>
    <row r="748" spans="1:1" x14ac:dyDescent="0.25">
      <c r="A748" s="23"/>
    </row>
    <row r="749" spans="1:1" x14ac:dyDescent="0.25">
      <c r="A749" s="23"/>
    </row>
    <row r="750" spans="1:1" x14ac:dyDescent="0.25">
      <c r="A750" s="23"/>
    </row>
    <row r="751" spans="1:1" x14ac:dyDescent="0.25">
      <c r="A751" s="23"/>
    </row>
    <row r="752" spans="1:1" x14ac:dyDescent="0.25">
      <c r="A752" s="23"/>
    </row>
    <row r="753" spans="1:1" x14ac:dyDescent="0.25">
      <c r="A753" s="23"/>
    </row>
    <row r="754" spans="1:1" x14ac:dyDescent="0.25">
      <c r="A754" s="23"/>
    </row>
    <row r="755" spans="1:1" x14ac:dyDescent="0.25">
      <c r="A755" s="23"/>
    </row>
    <row r="756" spans="1:1" x14ac:dyDescent="0.25">
      <c r="A756" s="23"/>
    </row>
    <row r="757" spans="1:1" x14ac:dyDescent="0.25">
      <c r="A757" s="23"/>
    </row>
    <row r="758" spans="1:1" x14ac:dyDescent="0.25">
      <c r="A758" s="23"/>
    </row>
    <row r="759" spans="1:1" x14ac:dyDescent="0.25">
      <c r="A759" s="23"/>
    </row>
    <row r="760" spans="1:1" x14ac:dyDescent="0.25">
      <c r="A760" s="23"/>
    </row>
    <row r="761" spans="1:1" x14ac:dyDescent="0.25">
      <c r="A761" s="23"/>
    </row>
    <row r="762" spans="1:1" x14ac:dyDescent="0.25">
      <c r="A762" s="23"/>
    </row>
    <row r="763" spans="1:1" x14ac:dyDescent="0.25">
      <c r="A763" s="23"/>
    </row>
    <row r="764" spans="1:1" x14ac:dyDescent="0.25">
      <c r="A764" s="23"/>
    </row>
    <row r="765" spans="1:1" x14ac:dyDescent="0.25">
      <c r="A765" s="23"/>
    </row>
    <row r="766" spans="1:1" x14ac:dyDescent="0.25">
      <c r="A766" s="23"/>
    </row>
    <row r="767" spans="1:1" x14ac:dyDescent="0.25">
      <c r="A767" s="23"/>
    </row>
    <row r="768" spans="1:1" x14ac:dyDescent="0.25">
      <c r="A768" s="23"/>
    </row>
    <row r="769" spans="1:1" x14ac:dyDescent="0.25">
      <c r="A769" s="23"/>
    </row>
    <row r="770" spans="1:1" x14ac:dyDescent="0.25">
      <c r="A770" s="23"/>
    </row>
    <row r="771" spans="1:1" x14ac:dyDescent="0.25">
      <c r="A771" s="23"/>
    </row>
    <row r="772" spans="1:1" x14ac:dyDescent="0.25">
      <c r="A772" s="23"/>
    </row>
    <row r="773" spans="1:1" x14ac:dyDescent="0.25">
      <c r="A773" s="23"/>
    </row>
    <row r="774" spans="1:1" x14ac:dyDescent="0.25">
      <c r="A774" s="23"/>
    </row>
    <row r="775" spans="1:1" x14ac:dyDescent="0.25">
      <c r="A775" s="23"/>
    </row>
    <row r="776" spans="1:1" x14ac:dyDescent="0.25">
      <c r="A776" s="23"/>
    </row>
    <row r="777" spans="1:1" x14ac:dyDescent="0.25">
      <c r="A777" s="23"/>
    </row>
    <row r="778" spans="1:1" x14ac:dyDescent="0.25">
      <c r="A778" s="23"/>
    </row>
    <row r="779" spans="1:1" x14ac:dyDescent="0.25">
      <c r="A779" s="23"/>
    </row>
    <row r="780" spans="1:1" x14ac:dyDescent="0.25">
      <c r="A780" s="23"/>
    </row>
    <row r="781" spans="1:1" x14ac:dyDescent="0.25">
      <c r="A781" s="23"/>
    </row>
    <row r="782" spans="1:1" x14ac:dyDescent="0.25">
      <c r="A782" s="23"/>
    </row>
    <row r="783" spans="1:1" x14ac:dyDescent="0.25">
      <c r="A783" s="23"/>
    </row>
    <row r="784" spans="1:1" x14ac:dyDescent="0.25">
      <c r="A784" s="23"/>
    </row>
    <row r="785" spans="1:1" x14ac:dyDescent="0.25">
      <c r="A785" s="23"/>
    </row>
    <row r="786" spans="1:1" x14ac:dyDescent="0.25">
      <c r="A786" s="23"/>
    </row>
    <row r="787" spans="1:1" x14ac:dyDescent="0.25">
      <c r="A787" s="23"/>
    </row>
    <row r="788" spans="1:1" x14ac:dyDescent="0.25">
      <c r="A788" s="23"/>
    </row>
    <row r="789" spans="1:1" x14ac:dyDescent="0.25">
      <c r="A789" s="23"/>
    </row>
    <row r="790" spans="1:1" x14ac:dyDescent="0.25">
      <c r="A790" s="23"/>
    </row>
    <row r="791" spans="1:1" x14ac:dyDescent="0.25">
      <c r="A791" s="23"/>
    </row>
    <row r="792" spans="1:1" x14ac:dyDescent="0.25">
      <c r="A792" s="23"/>
    </row>
    <row r="793" spans="1:1" x14ac:dyDescent="0.25">
      <c r="A793" s="23"/>
    </row>
    <row r="794" spans="1:1" x14ac:dyDescent="0.25">
      <c r="A794" s="23"/>
    </row>
    <row r="795" spans="1:1" x14ac:dyDescent="0.25">
      <c r="A795" s="23"/>
    </row>
    <row r="796" spans="1:1" x14ac:dyDescent="0.25">
      <c r="A796" s="23"/>
    </row>
    <row r="797" spans="1:1" x14ac:dyDescent="0.25">
      <c r="A797" s="23"/>
    </row>
    <row r="798" spans="1:1" x14ac:dyDescent="0.25">
      <c r="A798" s="23"/>
    </row>
    <row r="799" spans="1:1" x14ac:dyDescent="0.25">
      <c r="A799" s="23"/>
    </row>
    <row r="800" spans="1:1" x14ac:dyDescent="0.25">
      <c r="A800" s="23"/>
    </row>
    <row r="801" spans="1:1" x14ac:dyDescent="0.25">
      <c r="A801" s="23"/>
    </row>
    <row r="802" spans="1:1" x14ac:dyDescent="0.25">
      <c r="A802" s="23"/>
    </row>
    <row r="803" spans="1:1" x14ac:dyDescent="0.25">
      <c r="A803" s="23"/>
    </row>
    <row r="804" spans="1:1" x14ac:dyDescent="0.25">
      <c r="A804" s="23"/>
    </row>
    <row r="805" spans="1:1" x14ac:dyDescent="0.25">
      <c r="A805" s="23"/>
    </row>
    <row r="806" spans="1:1" x14ac:dyDescent="0.25">
      <c r="A806" s="23"/>
    </row>
    <row r="807" spans="1:1" x14ac:dyDescent="0.25">
      <c r="A807" s="23"/>
    </row>
    <row r="808" spans="1:1" x14ac:dyDescent="0.25">
      <c r="A808" s="23"/>
    </row>
    <row r="809" spans="1:1" x14ac:dyDescent="0.25">
      <c r="A809" s="23"/>
    </row>
    <row r="810" spans="1:1" x14ac:dyDescent="0.25">
      <c r="A810" s="23"/>
    </row>
    <row r="811" spans="1:1" x14ac:dyDescent="0.25">
      <c r="A811" s="23"/>
    </row>
    <row r="812" spans="1:1" x14ac:dyDescent="0.25">
      <c r="A812" s="23"/>
    </row>
    <row r="813" spans="1:1" x14ac:dyDescent="0.25">
      <c r="A813" s="23"/>
    </row>
    <row r="814" spans="1:1" x14ac:dyDescent="0.25">
      <c r="A814" s="23"/>
    </row>
    <row r="815" spans="1:1" x14ac:dyDescent="0.25">
      <c r="A815" s="23"/>
    </row>
    <row r="816" spans="1:1" x14ac:dyDescent="0.25">
      <c r="A816" s="23"/>
    </row>
    <row r="817" spans="1:1" x14ac:dyDescent="0.25">
      <c r="A817" s="23"/>
    </row>
    <row r="818" spans="1:1" x14ac:dyDescent="0.25">
      <c r="A818" s="23"/>
    </row>
    <row r="819" spans="1:1" x14ac:dyDescent="0.25">
      <c r="A819" s="23"/>
    </row>
    <row r="820" spans="1:1" x14ac:dyDescent="0.25">
      <c r="A820" s="23"/>
    </row>
    <row r="821" spans="1:1" x14ac:dyDescent="0.25">
      <c r="A821" s="23"/>
    </row>
    <row r="822" spans="1:1" x14ac:dyDescent="0.25">
      <c r="A822" s="23"/>
    </row>
    <row r="823" spans="1:1" x14ac:dyDescent="0.25">
      <c r="A823" s="23"/>
    </row>
    <row r="824" spans="1:1" x14ac:dyDescent="0.25">
      <c r="A824" s="23"/>
    </row>
    <row r="825" spans="1:1" x14ac:dyDescent="0.25">
      <c r="A825" s="23"/>
    </row>
    <row r="826" spans="1:1" x14ac:dyDescent="0.25">
      <c r="A826" s="23"/>
    </row>
    <row r="827" spans="1:1" x14ac:dyDescent="0.25">
      <c r="A827" s="23"/>
    </row>
    <row r="828" spans="1:1" x14ac:dyDescent="0.25">
      <c r="A828" s="23"/>
    </row>
    <row r="829" spans="1:1" x14ac:dyDescent="0.25">
      <c r="A829" s="23"/>
    </row>
    <row r="830" spans="1:1" x14ac:dyDescent="0.25">
      <c r="A830" s="23"/>
    </row>
    <row r="831" spans="1:1" x14ac:dyDescent="0.25">
      <c r="A831" s="23"/>
    </row>
    <row r="832" spans="1:1" x14ac:dyDescent="0.25">
      <c r="A832" s="23"/>
    </row>
    <row r="833" spans="1:1" x14ac:dyDescent="0.25">
      <c r="A833" s="23"/>
    </row>
    <row r="834" spans="1:1" x14ac:dyDescent="0.25">
      <c r="A834" s="23"/>
    </row>
    <row r="835" spans="1:1" x14ac:dyDescent="0.25">
      <c r="A835" s="23"/>
    </row>
    <row r="836" spans="1:1" x14ac:dyDescent="0.25">
      <c r="A836" s="23"/>
    </row>
    <row r="837" spans="1:1" x14ac:dyDescent="0.25">
      <c r="A837" s="23"/>
    </row>
    <row r="838" spans="1:1" x14ac:dyDescent="0.25">
      <c r="A838" s="23"/>
    </row>
    <row r="839" spans="1:1" x14ac:dyDescent="0.25">
      <c r="A839" s="23"/>
    </row>
    <row r="840" spans="1:1" x14ac:dyDescent="0.25">
      <c r="A840" s="23"/>
    </row>
    <row r="841" spans="1:1" x14ac:dyDescent="0.25">
      <c r="A841" s="23"/>
    </row>
    <row r="842" spans="1:1" x14ac:dyDescent="0.25">
      <c r="A842" s="23"/>
    </row>
    <row r="843" spans="1:1" x14ac:dyDescent="0.25">
      <c r="A843" s="23"/>
    </row>
    <row r="844" spans="1:1" x14ac:dyDescent="0.25">
      <c r="A844" s="23"/>
    </row>
    <row r="845" spans="1:1" x14ac:dyDescent="0.25">
      <c r="A845" s="23"/>
    </row>
    <row r="846" spans="1:1" x14ac:dyDescent="0.25">
      <c r="A846" s="23"/>
    </row>
    <row r="847" spans="1:1" x14ac:dyDescent="0.25">
      <c r="A847" s="23"/>
    </row>
    <row r="848" spans="1:1" x14ac:dyDescent="0.25">
      <c r="A848" s="23"/>
    </row>
    <row r="849" spans="1:1" x14ac:dyDescent="0.25">
      <c r="A849" s="23"/>
    </row>
    <row r="850" spans="1:1" x14ac:dyDescent="0.25">
      <c r="A850" s="23"/>
    </row>
    <row r="851" spans="1:1" x14ac:dyDescent="0.25">
      <c r="A851" s="23"/>
    </row>
    <row r="852" spans="1:1" x14ac:dyDescent="0.25">
      <c r="A852" s="23"/>
    </row>
    <row r="853" spans="1:1" x14ac:dyDescent="0.25">
      <c r="A853" s="23"/>
    </row>
    <row r="854" spans="1:1" x14ac:dyDescent="0.25">
      <c r="A854" s="23"/>
    </row>
    <row r="855" spans="1:1" x14ac:dyDescent="0.25">
      <c r="A855" s="23"/>
    </row>
    <row r="856" spans="1:1" x14ac:dyDescent="0.25">
      <c r="A856" s="23"/>
    </row>
    <row r="857" spans="1:1" x14ac:dyDescent="0.25">
      <c r="A857" s="23"/>
    </row>
    <row r="858" spans="1:1" x14ac:dyDescent="0.25">
      <c r="A858" s="23"/>
    </row>
    <row r="859" spans="1:1" x14ac:dyDescent="0.25">
      <c r="A859" s="23"/>
    </row>
    <row r="860" spans="1:1" x14ac:dyDescent="0.25">
      <c r="A860" s="23"/>
    </row>
    <row r="861" spans="1:1" x14ac:dyDescent="0.25">
      <c r="A861" s="23"/>
    </row>
    <row r="862" spans="1:1" x14ac:dyDescent="0.25">
      <c r="A862" s="23"/>
    </row>
    <row r="863" spans="1:1" x14ac:dyDescent="0.25">
      <c r="A863" s="23"/>
    </row>
    <row r="864" spans="1:1" x14ac:dyDescent="0.25">
      <c r="A864" s="23"/>
    </row>
    <row r="865" spans="1:1" x14ac:dyDescent="0.25">
      <c r="A865" s="23"/>
    </row>
    <row r="866" spans="1:1" x14ac:dyDescent="0.25">
      <c r="A866" s="23"/>
    </row>
    <row r="867" spans="1:1" x14ac:dyDescent="0.25">
      <c r="A867" s="23"/>
    </row>
    <row r="868" spans="1:1" x14ac:dyDescent="0.25">
      <c r="A868" s="23"/>
    </row>
    <row r="869" spans="1:1" x14ac:dyDescent="0.25">
      <c r="A869" s="23"/>
    </row>
    <row r="870" spans="1:1" x14ac:dyDescent="0.25">
      <c r="A870" s="23"/>
    </row>
    <row r="871" spans="1:1" x14ac:dyDescent="0.25">
      <c r="A871" s="23"/>
    </row>
    <row r="872" spans="1:1" x14ac:dyDescent="0.25">
      <c r="A872" s="23"/>
    </row>
    <row r="873" spans="1:1" x14ac:dyDescent="0.25">
      <c r="A873" s="23"/>
    </row>
    <row r="874" spans="1:1" x14ac:dyDescent="0.25">
      <c r="A874" s="23"/>
    </row>
    <row r="875" spans="1:1" x14ac:dyDescent="0.25">
      <c r="A875" s="23"/>
    </row>
    <row r="876" spans="1:1" x14ac:dyDescent="0.25">
      <c r="A876" s="23"/>
    </row>
    <row r="877" spans="1:1" x14ac:dyDescent="0.25">
      <c r="A877" s="23"/>
    </row>
    <row r="878" spans="1:1" x14ac:dyDescent="0.25">
      <c r="A878" s="23"/>
    </row>
    <row r="879" spans="1:1" x14ac:dyDescent="0.25">
      <c r="A879" s="23"/>
    </row>
    <row r="880" spans="1:1" x14ac:dyDescent="0.25">
      <c r="A880" s="23"/>
    </row>
    <row r="881" spans="1:1" x14ac:dyDescent="0.25">
      <c r="A881" s="23"/>
    </row>
    <row r="882" spans="1:1" x14ac:dyDescent="0.25">
      <c r="A882" s="23"/>
    </row>
    <row r="883" spans="1:1" x14ac:dyDescent="0.25">
      <c r="A883" s="23"/>
    </row>
    <row r="884" spans="1:1" x14ac:dyDescent="0.25">
      <c r="A884" s="23"/>
    </row>
    <row r="885" spans="1:1" x14ac:dyDescent="0.25">
      <c r="A885" s="23"/>
    </row>
    <row r="886" spans="1:1" x14ac:dyDescent="0.25">
      <c r="A886" s="23"/>
    </row>
    <row r="887" spans="1:1" x14ac:dyDescent="0.25">
      <c r="A887" s="23"/>
    </row>
    <row r="888" spans="1:1" x14ac:dyDescent="0.25">
      <c r="A888" s="23"/>
    </row>
    <row r="889" spans="1:1" x14ac:dyDescent="0.25">
      <c r="A889" s="23"/>
    </row>
    <row r="890" spans="1:1" x14ac:dyDescent="0.25">
      <c r="A890" s="23"/>
    </row>
    <row r="891" spans="1:1" x14ac:dyDescent="0.25">
      <c r="A891" s="23"/>
    </row>
    <row r="892" spans="1:1" x14ac:dyDescent="0.25">
      <c r="A892" s="23"/>
    </row>
    <row r="893" spans="1:1" x14ac:dyDescent="0.25">
      <c r="A893" s="23"/>
    </row>
    <row r="894" spans="1:1" x14ac:dyDescent="0.25">
      <c r="A894" s="23"/>
    </row>
    <row r="895" spans="1:1" x14ac:dyDescent="0.25">
      <c r="A895" s="23"/>
    </row>
    <row r="896" spans="1:1" x14ac:dyDescent="0.25">
      <c r="A896" s="23"/>
    </row>
    <row r="897" spans="1:1" x14ac:dyDescent="0.25">
      <c r="A897" s="23"/>
    </row>
    <row r="898" spans="1:1" x14ac:dyDescent="0.25">
      <c r="A898" s="23"/>
    </row>
    <row r="899" spans="1:1" x14ac:dyDescent="0.25">
      <c r="A899" s="23"/>
    </row>
    <row r="900" spans="1:1" x14ac:dyDescent="0.25">
      <c r="A900" s="23"/>
    </row>
    <row r="901" spans="1:1" x14ac:dyDescent="0.25">
      <c r="A901" s="23"/>
    </row>
    <row r="902" spans="1:1" x14ac:dyDescent="0.25">
      <c r="A902" s="23"/>
    </row>
    <row r="903" spans="1:1" x14ac:dyDescent="0.25">
      <c r="A903" s="23"/>
    </row>
    <row r="904" spans="1:1" x14ac:dyDescent="0.25">
      <c r="A904" s="23"/>
    </row>
    <row r="905" spans="1:1" x14ac:dyDescent="0.25">
      <c r="A905" s="23"/>
    </row>
    <row r="906" spans="1:1" x14ac:dyDescent="0.25">
      <c r="A906" s="23"/>
    </row>
    <row r="907" spans="1:1" x14ac:dyDescent="0.25">
      <c r="A907" s="23"/>
    </row>
    <row r="908" spans="1:1" x14ac:dyDescent="0.25">
      <c r="A908" s="23"/>
    </row>
    <row r="909" spans="1:1" x14ac:dyDescent="0.25">
      <c r="A909" s="23"/>
    </row>
    <row r="910" spans="1:1" x14ac:dyDescent="0.25">
      <c r="A910" s="23"/>
    </row>
    <row r="911" spans="1:1" x14ac:dyDescent="0.25">
      <c r="A911" s="23"/>
    </row>
    <row r="912" spans="1:1" x14ac:dyDescent="0.25">
      <c r="A912" s="23"/>
    </row>
    <row r="913" spans="1:1" x14ac:dyDescent="0.25">
      <c r="A913" s="23"/>
    </row>
    <row r="914" spans="1:1" x14ac:dyDescent="0.25">
      <c r="A914" s="23"/>
    </row>
    <row r="915" spans="1:1" x14ac:dyDescent="0.25">
      <c r="A915" s="23"/>
    </row>
    <row r="916" spans="1:1" x14ac:dyDescent="0.25">
      <c r="A916" s="23"/>
    </row>
    <row r="917" spans="1:1" x14ac:dyDescent="0.25">
      <c r="A917" s="23"/>
    </row>
    <row r="918" spans="1:1" x14ac:dyDescent="0.25">
      <c r="A918" s="23"/>
    </row>
    <row r="919" spans="1:1" x14ac:dyDescent="0.25">
      <c r="A919" s="23"/>
    </row>
    <row r="920" spans="1:1" x14ac:dyDescent="0.25">
      <c r="A920" s="23"/>
    </row>
    <row r="921" spans="1:1" x14ac:dyDescent="0.25">
      <c r="A921" s="23"/>
    </row>
    <row r="922" spans="1:1" x14ac:dyDescent="0.25">
      <c r="A922" s="23"/>
    </row>
    <row r="923" spans="1:1" x14ac:dyDescent="0.25">
      <c r="A923" s="23"/>
    </row>
    <row r="924" spans="1:1" x14ac:dyDescent="0.25">
      <c r="A924" s="23"/>
    </row>
    <row r="925" spans="1:1" x14ac:dyDescent="0.25">
      <c r="A925" s="23"/>
    </row>
    <row r="926" spans="1:1" x14ac:dyDescent="0.25">
      <c r="A926" s="23"/>
    </row>
    <row r="927" spans="1:1" x14ac:dyDescent="0.25">
      <c r="A927" s="23"/>
    </row>
    <row r="928" spans="1:1" x14ac:dyDescent="0.25">
      <c r="A928" s="23"/>
    </row>
    <row r="929" spans="1:1" x14ac:dyDescent="0.25">
      <c r="A929" s="23"/>
    </row>
    <row r="930" spans="1:1" x14ac:dyDescent="0.25">
      <c r="A930" s="23"/>
    </row>
    <row r="931" spans="1:1" x14ac:dyDescent="0.25">
      <c r="A931" s="23"/>
    </row>
    <row r="932" spans="1:1" x14ac:dyDescent="0.25">
      <c r="A932" s="23"/>
    </row>
    <row r="933" spans="1:1" x14ac:dyDescent="0.25">
      <c r="A933" s="23"/>
    </row>
    <row r="934" spans="1:1" x14ac:dyDescent="0.25">
      <c r="A934" s="23"/>
    </row>
    <row r="935" spans="1:1" x14ac:dyDescent="0.25">
      <c r="A935" s="23"/>
    </row>
    <row r="936" spans="1:1" x14ac:dyDescent="0.25">
      <c r="A936" s="23"/>
    </row>
    <row r="937" spans="1:1" x14ac:dyDescent="0.25">
      <c r="A937" s="23"/>
    </row>
    <row r="938" spans="1:1" x14ac:dyDescent="0.25">
      <c r="A938" s="23"/>
    </row>
    <row r="939" spans="1:1" x14ac:dyDescent="0.25">
      <c r="A939" s="23"/>
    </row>
    <row r="940" spans="1:1" x14ac:dyDescent="0.25">
      <c r="A940" s="23"/>
    </row>
    <row r="941" spans="1:1" x14ac:dyDescent="0.25">
      <c r="A941" s="23"/>
    </row>
    <row r="942" spans="1:1" x14ac:dyDescent="0.25">
      <c r="A942" s="23"/>
    </row>
    <row r="943" spans="1:1" x14ac:dyDescent="0.25">
      <c r="A943" s="23"/>
    </row>
    <row r="944" spans="1:1" x14ac:dyDescent="0.25">
      <c r="A944" s="23"/>
    </row>
    <row r="945" spans="1:1" x14ac:dyDescent="0.25">
      <c r="A945" s="23"/>
    </row>
    <row r="946" spans="1:1" x14ac:dyDescent="0.25">
      <c r="A946" s="23"/>
    </row>
    <row r="947" spans="1:1" x14ac:dyDescent="0.25">
      <c r="A947" s="23"/>
    </row>
    <row r="948" spans="1:1" x14ac:dyDescent="0.25">
      <c r="A948" s="23"/>
    </row>
    <row r="949" spans="1:1" x14ac:dyDescent="0.25">
      <c r="A949" s="23"/>
    </row>
    <row r="950" spans="1:1" x14ac:dyDescent="0.25">
      <c r="A950" s="23"/>
    </row>
    <row r="951" spans="1:1" x14ac:dyDescent="0.25">
      <c r="A951" s="23"/>
    </row>
    <row r="952" spans="1:1" x14ac:dyDescent="0.25">
      <c r="A952" s="23"/>
    </row>
    <row r="953" spans="1:1" x14ac:dyDescent="0.25">
      <c r="A953" s="23"/>
    </row>
    <row r="954" spans="1:1" x14ac:dyDescent="0.25">
      <c r="A954" s="23"/>
    </row>
    <row r="955" spans="1:1" x14ac:dyDescent="0.25">
      <c r="A955" s="23"/>
    </row>
    <row r="956" spans="1:1" x14ac:dyDescent="0.25">
      <c r="A956" s="23"/>
    </row>
    <row r="957" spans="1:1" x14ac:dyDescent="0.25">
      <c r="A957" s="23"/>
    </row>
    <row r="958" spans="1:1" x14ac:dyDescent="0.25">
      <c r="A958" s="23"/>
    </row>
    <row r="959" spans="1:1" x14ac:dyDescent="0.25">
      <c r="A959" s="23"/>
    </row>
    <row r="960" spans="1:1" x14ac:dyDescent="0.25">
      <c r="A960" s="23"/>
    </row>
    <row r="961" spans="1:1" x14ac:dyDescent="0.25">
      <c r="A961" s="23"/>
    </row>
    <row r="962" spans="1:1" x14ac:dyDescent="0.25">
      <c r="A962" s="23"/>
    </row>
    <row r="963" spans="1:1" x14ac:dyDescent="0.25">
      <c r="A963" s="23"/>
    </row>
    <row r="964" spans="1:1" x14ac:dyDescent="0.25">
      <c r="A964" s="23"/>
    </row>
    <row r="965" spans="1:1" x14ac:dyDescent="0.25">
      <c r="A965" s="23"/>
    </row>
    <row r="966" spans="1:1" x14ac:dyDescent="0.25">
      <c r="A966" s="23"/>
    </row>
    <row r="967" spans="1:1" x14ac:dyDescent="0.25">
      <c r="A967" s="23"/>
    </row>
    <row r="968" spans="1:1" x14ac:dyDescent="0.25">
      <c r="A968" s="23"/>
    </row>
    <row r="969" spans="1:1" x14ac:dyDescent="0.25">
      <c r="A969" s="23"/>
    </row>
    <row r="970" spans="1:1" x14ac:dyDescent="0.25">
      <c r="A970" s="23"/>
    </row>
    <row r="971" spans="1:1" x14ac:dyDescent="0.25">
      <c r="A971" s="23"/>
    </row>
    <row r="972" spans="1:1" x14ac:dyDescent="0.25">
      <c r="A972" s="23"/>
    </row>
    <row r="973" spans="1:1" x14ac:dyDescent="0.25">
      <c r="A973" s="23"/>
    </row>
    <row r="974" spans="1:1" x14ac:dyDescent="0.25">
      <c r="A974" s="23"/>
    </row>
    <row r="975" spans="1:1" x14ac:dyDescent="0.25">
      <c r="A975" s="23"/>
    </row>
    <row r="976" spans="1:1" x14ac:dyDescent="0.25">
      <c r="A976" s="23"/>
    </row>
    <row r="977" spans="1:1" x14ac:dyDescent="0.25">
      <c r="A977" s="23"/>
    </row>
    <row r="978" spans="1:1" x14ac:dyDescent="0.25">
      <c r="A978" s="23"/>
    </row>
    <row r="979" spans="1:1" x14ac:dyDescent="0.25">
      <c r="A979" s="23"/>
    </row>
    <row r="980" spans="1:1" x14ac:dyDescent="0.25">
      <c r="A980" s="23"/>
    </row>
    <row r="981" spans="1:1" x14ac:dyDescent="0.25">
      <c r="A981" s="23"/>
    </row>
    <row r="982" spans="1:1" x14ac:dyDescent="0.25">
      <c r="A982" s="23"/>
    </row>
    <row r="983" spans="1:1" x14ac:dyDescent="0.25">
      <c r="A983" s="23"/>
    </row>
    <row r="984" spans="1:1" x14ac:dyDescent="0.25">
      <c r="A984" s="23"/>
    </row>
    <row r="985" spans="1:1" x14ac:dyDescent="0.25">
      <c r="A985" s="23"/>
    </row>
    <row r="986" spans="1:1" x14ac:dyDescent="0.25">
      <c r="A986" s="23"/>
    </row>
    <row r="987" spans="1:1" x14ac:dyDescent="0.25">
      <c r="A987" s="23"/>
    </row>
    <row r="988" spans="1:1" x14ac:dyDescent="0.25">
      <c r="A988" s="23"/>
    </row>
    <row r="989" spans="1:1" x14ac:dyDescent="0.25">
      <c r="A989" s="23"/>
    </row>
    <row r="990" spans="1:1" x14ac:dyDescent="0.25">
      <c r="A990" s="23"/>
    </row>
    <row r="991" spans="1:1" x14ac:dyDescent="0.25">
      <c r="A991" s="23"/>
    </row>
    <row r="992" spans="1:1" x14ac:dyDescent="0.25">
      <c r="A992" s="23"/>
    </row>
    <row r="993" spans="1:1" x14ac:dyDescent="0.25">
      <c r="A993" s="23"/>
    </row>
    <row r="994" spans="1:1" x14ac:dyDescent="0.25">
      <c r="A994" s="23"/>
    </row>
    <row r="995" spans="1:1" x14ac:dyDescent="0.25">
      <c r="A995" s="23"/>
    </row>
    <row r="996" spans="1:1" x14ac:dyDescent="0.25">
      <c r="A996" s="23"/>
    </row>
    <row r="997" spans="1:1" x14ac:dyDescent="0.25">
      <c r="A997" s="23"/>
    </row>
    <row r="998" spans="1:1" x14ac:dyDescent="0.25">
      <c r="A998" s="23"/>
    </row>
    <row r="999" spans="1:1" x14ac:dyDescent="0.25">
      <c r="A999" s="23"/>
    </row>
    <row r="1000" spans="1:1" x14ac:dyDescent="0.25">
      <c r="A1000" s="23"/>
    </row>
    <row r="1001" spans="1:1" x14ac:dyDescent="0.25">
      <c r="A1001" s="23"/>
    </row>
    <row r="1002" spans="1:1" x14ac:dyDescent="0.25">
      <c r="A1002" s="23"/>
    </row>
    <row r="1003" spans="1:1" x14ac:dyDescent="0.25">
      <c r="A1003" s="23"/>
    </row>
    <row r="1004" spans="1:1" x14ac:dyDescent="0.25">
      <c r="A1004" s="23"/>
    </row>
    <row r="1005" spans="1:1" x14ac:dyDescent="0.25">
      <c r="A1005" s="23"/>
    </row>
    <row r="1006" spans="1:1" x14ac:dyDescent="0.25">
      <c r="A1006" s="23"/>
    </row>
    <row r="1007" spans="1:1" x14ac:dyDescent="0.25">
      <c r="A1007" s="23"/>
    </row>
    <row r="1008" spans="1:1" x14ac:dyDescent="0.25">
      <c r="A1008" s="23"/>
    </row>
    <row r="1009" spans="1:1" x14ac:dyDescent="0.25">
      <c r="A1009" s="23"/>
    </row>
    <row r="1010" spans="1:1" x14ac:dyDescent="0.25">
      <c r="A1010" s="23"/>
    </row>
    <row r="1011" spans="1:1" x14ac:dyDescent="0.25">
      <c r="A1011" s="23"/>
    </row>
    <row r="1012" spans="1:1" x14ac:dyDescent="0.25">
      <c r="A1012" s="23"/>
    </row>
    <row r="1013" spans="1:1" x14ac:dyDescent="0.25">
      <c r="A1013" s="23"/>
    </row>
    <row r="1014" spans="1:1" x14ac:dyDescent="0.25">
      <c r="A1014" s="23"/>
    </row>
    <row r="1015" spans="1:1" x14ac:dyDescent="0.25">
      <c r="A1015" s="23"/>
    </row>
    <row r="1016" spans="1:1" x14ac:dyDescent="0.25">
      <c r="A1016" s="23"/>
    </row>
    <row r="1017" spans="1:1" x14ac:dyDescent="0.25">
      <c r="A1017" s="23"/>
    </row>
    <row r="1018" spans="1:1" x14ac:dyDescent="0.25">
      <c r="A1018" s="23"/>
    </row>
    <row r="1019" spans="1:1" x14ac:dyDescent="0.25">
      <c r="A1019" s="23"/>
    </row>
    <row r="1020" spans="1:1" x14ac:dyDescent="0.25">
      <c r="A1020" s="23"/>
    </row>
    <row r="1021" spans="1:1" x14ac:dyDescent="0.25">
      <c r="A1021" s="23"/>
    </row>
    <row r="1022" spans="1:1" x14ac:dyDescent="0.25">
      <c r="A1022" s="23"/>
    </row>
    <row r="1023" spans="1:1" x14ac:dyDescent="0.25">
      <c r="A1023" s="23"/>
    </row>
    <row r="1024" spans="1:1" x14ac:dyDescent="0.25">
      <c r="A1024" s="23"/>
    </row>
    <row r="1025" spans="1:1" x14ac:dyDescent="0.25">
      <c r="A1025" s="23"/>
    </row>
    <row r="1026" spans="1:1" x14ac:dyDescent="0.25">
      <c r="A1026" s="23"/>
    </row>
    <row r="1027" spans="1:1" x14ac:dyDescent="0.25">
      <c r="A1027" s="23"/>
    </row>
    <row r="1028" spans="1:1" x14ac:dyDescent="0.25">
      <c r="A1028" s="23"/>
    </row>
    <row r="1029" spans="1:1" x14ac:dyDescent="0.25">
      <c r="A1029" s="23"/>
    </row>
    <row r="1030" spans="1:1" x14ac:dyDescent="0.25">
      <c r="A1030" s="23"/>
    </row>
    <row r="1031" spans="1:1" x14ac:dyDescent="0.25">
      <c r="A1031" s="23"/>
    </row>
    <row r="1032" spans="1:1" x14ac:dyDescent="0.25">
      <c r="A1032" s="23"/>
    </row>
    <row r="1033" spans="1:1" x14ac:dyDescent="0.25">
      <c r="A1033" s="23"/>
    </row>
    <row r="1034" spans="1:1" x14ac:dyDescent="0.25">
      <c r="A1034" s="23"/>
    </row>
    <row r="1035" spans="1:1" x14ac:dyDescent="0.25">
      <c r="A1035" s="23"/>
    </row>
    <row r="1036" spans="1:1" x14ac:dyDescent="0.25">
      <c r="A1036" s="23"/>
    </row>
    <row r="1037" spans="1:1" x14ac:dyDescent="0.25">
      <c r="A1037" s="23"/>
    </row>
    <row r="1038" spans="1:1" x14ac:dyDescent="0.25">
      <c r="A1038" s="23"/>
    </row>
    <row r="1039" spans="1:1" x14ac:dyDescent="0.25">
      <c r="A1039" s="23"/>
    </row>
    <row r="1040" spans="1:1" x14ac:dyDescent="0.25">
      <c r="A1040" s="23"/>
    </row>
    <row r="1041" spans="1:1" x14ac:dyDescent="0.25">
      <c r="A1041" s="23"/>
    </row>
    <row r="1042" spans="1:1" x14ac:dyDescent="0.25">
      <c r="A1042" s="23"/>
    </row>
    <row r="1043" spans="1:1" x14ac:dyDescent="0.25">
      <c r="A1043" s="23"/>
    </row>
    <row r="1044" spans="1:1" x14ac:dyDescent="0.25">
      <c r="A1044" s="23"/>
    </row>
    <row r="1045" spans="1:1" x14ac:dyDescent="0.25">
      <c r="A1045" s="23"/>
    </row>
    <row r="1046" spans="1:1" x14ac:dyDescent="0.25">
      <c r="A1046" s="23"/>
    </row>
    <row r="1047" spans="1:1" x14ac:dyDescent="0.25">
      <c r="A1047" s="23"/>
    </row>
    <row r="1048" spans="1:1" x14ac:dyDescent="0.25">
      <c r="A1048" s="23"/>
    </row>
    <row r="1049" spans="1:1" x14ac:dyDescent="0.25">
      <c r="A1049" s="23"/>
    </row>
    <row r="1050" spans="1:1" x14ac:dyDescent="0.25">
      <c r="A1050" s="23"/>
    </row>
    <row r="1051" spans="1:1" x14ac:dyDescent="0.25">
      <c r="A1051" s="23"/>
    </row>
    <row r="1052" spans="1:1" x14ac:dyDescent="0.25">
      <c r="A1052" s="23"/>
    </row>
    <row r="1053" spans="1:1" x14ac:dyDescent="0.25">
      <c r="A1053" s="23"/>
    </row>
    <row r="1054" spans="1:1" x14ac:dyDescent="0.25">
      <c r="A1054" s="23"/>
    </row>
    <row r="1055" spans="1:1" x14ac:dyDescent="0.25">
      <c r="A1055" s="23"/>
    </row>
    <row r="1056" spans="1:1" x14ac:dyDescent="0.25">
      <c r="A1056" s="23"/>
    </row>
    <row r="1057" spans="1:1" x14ac:dyDescent="0.25">
      <c r="A1057" s="23"/>
    </row>
    <row r="1058" spans="1:1" x14ac:dyDescent="0.25">
      <c r="A1058" s="23"/>
    </row>
    <row r="1059" spans="1:1" x14ac:dyDescent="0.25">
      <c r="A1059" s="23"/>
    </row>
    <row r="1060" spans="1:1" x14ac:dyDescent="0.25">
      <c r="A1060" s="23"/>
    </row>
    <row r="1061" spans="1:1" x14ac:dyDescent="0.25">
      <c r="A1061" s="23"/>
    </row>
    <row r="1062" spans="1:1" x14ac:dyDescent="0.25">
      <c r="A1062" s="23"/>
    </row>
    <row r="1063" spans="1:1" x14ac:dyDescent="0.25">
      <c r="A1063" s="23"/>
    </row>
    <row r="1064" spans="1:1" x14ac:dyDescent="0.25">
      <c r="A1064" s="23"/>
    </row>
    <row r="1065" spans="1:1" x14ac:dyDescent="0.25">
      <c r="A1065" s="23"/>
    </row>
    <row r="1066" spans="1:1" x14ac:dyDescent="0.25">
      <c r="A1066" s="23"/>
    </row>
    <row r="1067" spans="1:1" x14ac:dyDescent="0.25">
      <c r="A1067" s="23"/>
    </row>
    <row r="1068" spans="1:1" x14ac:dyDescent="0.25">
      <c r="A1068" s="23"/>
    </row>
    <row r="1069" spans="1:1" x14ac:dyDescent="0.25">
      <c r="A1069" s="23"/>
    </row>
    <row r="1070" spans="1:1" x14ac:dyDescent="0.25">
      <c r="A1070" s="23"/>
    </row>
    <row r="1071" spans="1:1" x14ac:dyDescent="0.25">
      <c r="A1071" s="23"/>
    </row>
    <row r="1072" spans="1:1" x14ac:dyDescent="0.25">
      <c r="A1072" s="23"/>
    </row>
    <row r="1073" spans="1:1" x14ac:dyDescent="0.25">
      <c r="A1073" s="23"/>
    </row>
    <row r="1074" spans="1:1" x14ac:dyDescent="0.25">
      <c r="A1074" s="23"/>
    </row>
    <row r="1075" spans="1:1" x14ac:dyDescent="0.25">
      <c r="A1075" s="23"/>
    </row>
    <row r="1076" spans="1:1" x14ac:dyDescent="0.25">
      <c r="A1076" s="23"/>
    </row>
    <row r="1077" spans="1:1" x14ac:dyDescent="0.25">
      <c r="A1077" s="23"/>
    </row>
    <row r="1078" spans="1:1" x14ac:dyDescent="0.25">
      <c r="A1078" s="23"/>
    </row>
    <row r="1079" spans="1:1" x14ac:dyDescent="0.25">
      <c r="A1079" s="23"/>
    </row>
    <row r="1080" spans="1:1" x14ac:dyDescent="0.25">
      <c r="A1080" s="23"/>
    </row>
    <row r="1081" spans="1:1" x14ac:dyDescent="0.25">
      <c r="A1081" s="23"/>
    </row>
    <row r="1082" spans="1:1" x14ac:dyDescent="0.25">
      <c r="A1082" s="23"/>
    </row>
    <row r="1083" spans="1:1" x14ac:dyDescent="0.25">
      <c r="A1083" s="23"/>
    </row>
    <row r="1084" spans="1:1" x14ac:dyDescent="0.25">
      <c r="A1084" s="23"/>
    </row>
    <row r="1085" spans="1:1" x14ac:dyDescent="0.25">
      <c r="A1085" s="23"/>
    </row>
    <row r="1086" spans="1:1" x14ac:dyDescent="0.25">
      <c r="A1086" s="23"/>
    </row>
    <row r="1087" spans="1:1" x14ac:dyDescent="0.25">
      <c r="A1087" s="23"/>
    </row>
    <row r="1088" spans="1:1" x14ac:dyDescent="0.25">
      <c r="A1088" s="23"/>
    </row>
    <row r="1089" spans="1:1" x14ac:dyDescent="0.25">
      <c r="A1089" s="23"/>
    </row>
    <row r="1090" spans="1:1" x14ac:dyDescent="0.25">
      <c r="A1090" s="23"/>
    </row>
    <row r="1091" spans="1:1" x14ac:dyDescent="0.25">
      <c r="A1091" s="23"/>
    </row>
    <row r="1092" spans="1:1" x14ac:dyDescent="0.25">
      <c r="A1092" s="23"/>
    </row>
    <row r="1093" spans="1:1" x14ac:dyDescent="0.25">
      <c r="A1093" s="23"/>
    </row>
    <row r="1094" spans="1:1" x14ac:dyDescent="0.25">
      <c r="A1094" s="23"/>
    </row>
    <row r="1095" spans="1:1" x14ac:dyDescent="0.25">
      <c r="A1095" s="23"/>
    </row>
    <row r="1096" spans="1:1" x14ac:dyDescent="0.25">
      <c r="A1096" s="23"/>
    </row>
    <row r="1097" spans="1:1" x14ac:dyDescent="0.25">
      <c r="A1097" s="23"/>
    </row>
    <row r="1098" spans="1:1" x14ac:dyDescent="0.25">
      <c r="A1098" s="23"/>
    </row>
    <row r="1099" spans="1:1" x14ac:dyDescent="0.25">
      <c r="A1099" s="23"/>
    </row>
    <row r="1100" spans="1:1" x14ac:dyDescent="0.25">
      <c r="A1100" s="23"/>
    </row>
    <row r="1101" spans="1:1" x14ac:dyDescent="0.25">
      <c r="A1101" s="23"/>
    </row>
    <row r="1102" spans="1:1" x14ac:dyDescent="0.25">
      <c r="A1102" s="23"/>
    </row>
    <row r="1103" spans="1:1" x14ac:dyDescent="0.25">
      <c r="A1103" s="23"/>
    </row>
    <row r="1104" spans="1:1" x14ac:dyDescent="0.25">
      <c r="A1104" s="23"/>
    </row>
    <row r="1105" spans="1:1" x14ac:dyDescent="0.25">
      <c r="A1105" s="23"/>
    </row>
    <row r="1106" spans="1:1" x14ac:dyDescent="0.25">
      <c r="A1106" s="23"/>
    </row>
    <row r="1107" spans="1:1" x14ac:dyDescent="0.25">
      <c r="A1107" s="23"/>
    </row>
    <row r="1108" spans="1:1" x14ac:dyDescent="0.25">
      <c r="A1108" s="23"/>
    </row>
    <row r="1109" spans="1:1" x14ac:dyDescent="0.25">
      <c r="A1109" s="23"/>
    </row>
    <row r="1110" spans="1:1" x14ac:dyDescent="0.25">
      <c r="A1110" s="23"/>
    </row>
    <row r="1111" spans="1:1" x14ac:dyDescent="0.25">
      <c r="A1111" s="23"/>
    </row>
    <row r="1112" spans="1:1" x14ac:dyDescent="0.25">
      <c r="A1112" s="23"/>
    </row>
    <row r="1113" spans="1:1" x14ac:dyDescent="0.25">
      <c r="A1113" s="23"/>
    </row>
    <row r="1114" spans="1:1" x14ac:dyDescent="0.25">
      <c r="A1114" s="23"/>
    </row>
    <row r="1115" spans="1:1" x14ac:dyDescent="0.25">
      <c r="A1115" s="23"/>
    </row>
    <row r="1116" spans="1:1" x14ac:dyDescent="0.25">
      <c r="A1116" s="23"/>
    </row>
    <row r="1117" spans="1:1" x14ac:dyDescent="0.25">
      <c r="A1117" s="23"/>
    </row>
    <row r="1118" spans="1:1" x14ac:dyDescent="0.25">
      <c r="A1118" s="23"/>
    </row>
    <row r="1119" spans="1:1" x14ac:dyDescent="0.25">
      <c r="A1119" s="23"/>
    </row>
    <row r="1120" spans="1:1" x14ac:dyDescent="0.25">
      <c r="A1120" s="23"/>
    </row>
    <row r="1121" spans="1:1" x14ac:dyDescent="0.25">
      <c r="A1121" s="23"/>
    </row>
    <row r="1122" spans="1:1" x14ac:dyDescent="0.25">
      <c r="A1122" s="23"/>
    </row>
    <row r="1123" spans="1:1" x14ac:dyDescent="0.25">
      <c r="A1123" s="23"/>
    </row>
    <row r="1124" spans="1:1" x14ac:dyDescent="0.25">
      <c r="A1124" s="23"/>
    </row>
    <row r="1125" spans="1:1" x14ac:dyDescent="0.25">
      <c r="A1125" s="23"/>
    </row>
    <row r="1126" spans="1:1" x14ac:dyDescent="0.25">
      <c r="A1126" s="23"/>
    </row>
    <row r="1127" spans="1:1" x14ac:dyDescent="0.25">
      <c r="A1127" s="23"/>
    </row>
    <row r="1128" spans="1:1" x14ac:dyDescent="0.25">
      <c r="A1128" s="23"/>
    </row>
    <row r="1129" spans="1:1" x14ac:dyDescent="0.25">
      <c r="A1129" s="23"/>
    </row>
    <row r="1130" spans="1:1" x14ac:dyDescent="0.25">
      <c r="A1130" s="23"/>
    </row>
    <row r="1131" spans="1:1" x14ac:dyDescent="0.25">
      <c r="A1131" s="23"/>
    </row>
    <row r="1132" spans="1:1" x14ac:dyDescent="0.25">
      <c r="A1132" s="23"/>
    </row>
    <row r="1133" spans="1:1" x14ac:dyDescent="0.25">
      <c r="A1133" s="23"/>
    </row>
    <row r="1134" spans="1:1" x14ac:dyDescent="0.25">
      <c r="A1134" s="23"/>
    </row>
    <row r="1135" spans="1:1" x14ac:dyDescent="0.25">
      <c r="A1135" s="23"/>
    </row>
    <row r="1136" spans="1:1" x14ac:dyDescent="0.25">
      <c r="A1136" s="23"/>
    </row>
    <row r="1137" spans="1:1" x14ac:dyDescent="0.25">
      <c r="A1137" s="23"/>
    </row>
    <row r="1138" spans="1:1" x14ac:dyDescent="0.25">
      <c r="A1138" s="23"/>
    </row>
    <row r="1139" spans="1:1" x14ac:dyDescent="0.25">
      <c r="A1139" s="23"/>
    </row>
    <row r="1140" spans="1:1" x14ac:dyDescent="0.25">
      <c r="A1140" s="23"/>
    </row>
    <row r="1141" spans="1:1" x14ac:dyDescent="0.25">
      <c r="A1141" s="23"/>
    </row>
    <row r="1142" spans="1:1" x14ac:dyDescent="0.25">
      <c r="A1142" s="23"/>
    </row>
    <row r="1143" spans="1:1" x14ac:dyDescent="0.25">
      <c r="A1143" s="23"/>
    </row>
    <row r="1144" spans="1:1" x14ac:dyDescent="0.25">
      <c r="A1144" s="23"/>
    </row>
    <row r="1145" spans="1:1" x14ac:dyDescent="0.25">
      <c r="A1145" s="23"/>
    </row>
    <row r="1146" spans="1:1" x14ac:dyDescent="0.25">
      <c r="A1146" s="23"/>
    </row>
    <row r="1147" spans="1:1" x14ac:dyDescent="0.25">
      <c r="A1147" s="23"/>
    </row>
    <row r="1148" spans="1:1" x14ac:dyDescent="0.25">
      <c r="A1148" s="23"/>
    </row>
    <row r="1149" spans="1:1" x14ac:dyDescent="0.25">
      <c r="A1149" s="23"/>
    </row>
    <row r="1150" spans="1:1" x14ac:dyDescent="0.25">
      <c r="A1150" s="23"/>
    </row>
    <row r="1151" spans="1:1" x14ac:dyDescent="0.25">
      <c r="A1151" s="23"/>
    </row>
    <row r="1152" spans="1:1" x14ac:dyDescent="0.25">
      <c r="A1152" s="23"/>
    </row>
    <row r="1153" spans="1:1" x14ac:dyDescent="0.25">
      <c r="A1153" s="23"/>
    </row>
    <row r="1154" spans="1:1" x14ac:dyDescent="0.25">
      <c r="A1154" s="23"/>
    </row>
    <row r="1155" spans="1:1" x14ac:dyDescent="0.25">
      <c r="A1155" s="23"/>
    </row>
    <row r="1156" spans="1:1" x14ac:dyDescent="0.25">
      <c r="A1156" s="23"/>
    </row>
    <row r="1157" spans="1:1" x14ac:dyDescent="0.25">
      <c r="A1157" s="23"/>
    </row>
    <row r="1158" spans="1:1" x14ac:dyDescent="0.25">
      <c r="A1158" s="23"/>
    </row>
    <row r="1159" spans="1:1" x14ac:dyDescent="0.25">
      <c r="A1159" s="23"/>
    </row>
    <row r="1160" spans="1:1" x14ac:dyDescent="0.25">
      <c r="A1160" s="23"/>
    </row>
    <row r="1161" spans="1:1" x14ac:dyDescent="0.25">
      <c r="A1161" s="23"/>
    </row>
    <row r="1162" spans="1:1" x14ac:dyDescent="0.25">
      <c r="A1162" s="23"/>
    </row>
    <row r="1163" spans="1:1" x14ac:dyDescent="0.25">
      <c r="A1163" s="23"/>
    </row>
    <row r="1164" spans="1:1" x14ac:dyDescent="0.25">
      <c r="A1164" s="23"/>
    </row>
    <row r="1165" spans="1:1" x14ac:dyDescent="0.25">
      <c r="A1165" s="23"/>
    </row>
    <row r="1166" spans="1:1" x14ac:dyDescent="0.25">
      <c r="A1166" s="23"/>
    </row>
    <row r="1167" spans="1:1" x14ac:dyDescent="0.25">
      <c r="A1167" s="23"/>
    </row>
    <row r="1168" spans="1:1" x14ac:dyDescent="0.25">
      <c r="A1168" s="23"/>
    </row>
    <row r="1169" spans="1:1" x14ac:dyDescent="0.25">
      <c r="A1169" s="23"/>
    </row>
    <row r="1170" spans="1:1" x14ac:dyDescent="0.25">
      <c r="A1170" s="23"/>
    </row>
    <row r="1171" spans="1:1" x14ac:dyDescent="0.25">
      <c r="A1171" s="23"/>
    </row>
    <row r="1172" spans="1:1" x14ac:dyDescent="0.25">
      <c r="A1172" s="23"/>
    </row>
    <row r="1173" spans="1:1" x14ac:dyDescent="0.25">
      <c r="A1173" s="23"/>
    </row>
    <row r="1174" spans="1:1" x14ac:dyDescent="0.25">
      <c r="A1174" s="23"/>
    </row>
    <row r="1175" spans="1:1" x14ac:dyDescent="0.25">
      <c r="A1175" s="23"/>
    </row>
    <row r="1176" spans="1:1" x14ac:dyDescent="0.25">
      <c r="A1176" s="23"/>
    </row>
    <row r="1177" spans="1:1" x14ac:dyDescent="0.25">
      <c r="A1177" s="23"/>
    </row>
    <row r="1178" spans="1:1" x14ac:dyDescent="0.25">
      <c r="A1178" s="23"/>
    </row>
    <row r="1179" spans="1:1" x14ac:dyDescent="0.25">
      <c r="A1179" s="23"/>
    </row>
    <row r="1180" spans="1:1" x14ac:dyDescent="0.25">
      <c r="A1180" s="23"/>
    </row>
    <row r="1181" spans="1:1" x14ac:dyDescent="0.25">
      <c r="A1181" s="23"/>
    </row>
    <row r="1182" spans="1:1" x14ac:dyDescent="0.25">
      <c r="A1182" s="23"/>
    </row>
    <row r="1183" spans="1:1" x14ac:dyDescent="0.25">
      <c r="A1183" s="23"/>
    </row>
    <row r="1184" spans="1:1" x14ac:dyDescent="0.25">
      <c r="A1184" s="23"/>
    </row>
    <row r="1185" spans="1:1" x14ac:dyDescent="0.25">
      <c r="A1185" s="23"/>
    </row>
    <row r="1186" spans="1:1" x14ac:dyDescent="0.25">
      <c r="A1186" s="23"/>
    </row>
    <row r="1187" spans="1:1" x14ac:dyDescent="0.25">
      <c r="A1187" s="23"/>
    </row>
    <row r="1188" spans="1:1" x14ac:dyDescent="0.25">
      <c r="A1188" s="23"/>
    </row>
    <row r="1189" spans="1:1" x14ac:dyDescent="0.25">
      <c r="A1189" s="23"/>
    </row>
    <row r="1190" spans="1:1" x14ac:dyDescent="0.25">
      <c r="A1190" s="23"/>
    </row>
    <row r="1191" spans="1:1" x14ac:dyDescent="0.25">
      <c r="A1191" s="23"/>
    </row>
    <row r="1192" spans="1:1" x14ac:dyDescent="0.25">
      <c r="A1192" s="23"/>
    </row>
    <row r="1193" spans="1:1" x14ac:dyDescent="0.25">
      <c r="A1193" s="23"/>
    </row>
    <row r="1194" spans="1:1" x14ac:dyDescent="0.25">
      <c r="A1194" s="23"/>
    </row>
    <row r="1195" spans="1:1" x14ac:dyDescent="0.25">
      <c r="A1195" s="23"/>
    </row>
    <row r="1196" spans="1:1" x14ac:dyDescent="0.25">
      <c r="A1196" s="23"/>
    </row>
    <row r="1197" spans="1:1" x14ac:dyDescent="0.25">
      <c r="A1197" s="23"/>
    </row>
    <row r="1198" spans="1:1" x14ac:dyDescent="0.25">
      <c r="A1198" s="23"/>
    </row>
    <row r="1199" spans="1:1" x14ac:dyDescent="0.25">
      <c r="A1199" s="23"/>
    </row>
    <row r="1200" spans="1:1" x14ac:dyDescent="0.25">
      <c r="A1200" s="23"/>
    </row>
    <row r="1201" spans="1:1" x14ac:dyDescent="0.25">
      <c r="A1201" s="23"/>
    </row>
    <row r="1202" spans="1:1" x14ac:dyDescent="0.25">
      <c r="A1202" s="23"/>
    </row>
    <row r="1203" spans="1:1" x14ac:dyDescent="0.25">
      <c r="A1203" s="23"/>
    </row>
    <row r="1204" spans="1:1" x14ac:dyDescent="0.25">
      <c r="A1204" s="23"/>
    </row>
    <row r="1205" spans="1:1" x14ac:dyDescent="0.25">
      <c r="A1205" s="23"/>
    </row>
    <row r="1206" spans="1:1" x14ac:dyDescent="0.25">
      <c r="A1206" s="23"/>
    </row>
    <row r="1207" spans="1:1" x14ac:dyDescent="0.25">
      <c r="A1207" s="23"/>
    </row>
    <row r="1208" spans="1:1" x14ac:dyDescent="0.25">
      <c r="A1208" s="23"/>
    </row>
    <row r="1209" spans="1:1" x14ac:dyDescent="0.25">
      <c r="A1209" s="23"/>
    </row>
    <row r="1210" spans="1:1" x14ac:dyDescent="0.25">
      <c r="A1210" s="23"/>
    </row>
    <row r="1211" spans="1:1" x14ac:dyDescent="0.25">
      <c r="A1211" s="23"/>
    </row>
    <row r="1212" spans="1:1" x14ac:dyDescent="0.25">
      <c r="A1212" s="23"/>
    </row>
    <row r="1213" spans="1:1" x14ac:dyDescent="0.25">
      <c r="A1213" s="23"/>
    </row>
    <row r="1214" spans="1:1" x14ac:dyDescent="0.25">
      <c r="A1214" s="23"/>
    </row>
    <row r="1215" spans="1:1" x14ac:dyDescent="0.25">
      <c r="A1215" s="23"/>
    </row>
    <row r="1216" spans="1:1" x14ac:dyDescent="0.25">
      <c r="A1216" s="23"/>
    </row>
    <row r="1217" spans="1:1" x14ac:dyDescent="0.25">
      <c r="A1217" s="23"/>
    </row>
    <row r="1218" spans="1:1" x14ac:dyDescent="0.25">
      <c r="A1218" s="23"/>
    </row>
    <row r="1219" spans="1:1" x14ac:dyDescent="0.25">
      <c r="A1219" s="23"/>
    </row>
    <row r="1220" spans="1:1" x14ac:dyDescent="0.25">
      <c r="A1220" s="23"/>
    </row>
    <row r="1221" spans="1:1" x14ac:dyDescent="0.25">
      <c r="A1221" s="23"/>
    </row>
    <row r="1222" spans="1:1" x14ac:dyDescent="0.25">
      <c r="A1222" s="23"/>
    </row>
    <row r="1223" spans="1:1" x14ac:dyDescent="0.25">
      <c r="A1223" s="23"/>
    </row>
    <row r="1224" spans="1:1" x14ac:dyDescent="0.25">
      <c r="A1224" s="23"/>
    </row>
    <row r="1225" spans="1:1" x14ac:dyDescent="0.25">
      <c r="A1225" s="23"/>
    </row>
    <row r="1226" spans="1:1" x14ac:dyDescent="0.25">
      <c r="A1226" s="23"/>
    </row>
    <row r="1227" spans="1:1" x14ac:dyDescent="0.25">
      <c r="A1227" s="23"/>
    </row>
    <row r="1228" spans="1:1" x14ac:dyDescent="0.25">
      <c r="A1228" s="23"/>
    </row>
    <row r="1229" spans="1:1" x14ac:dyDescent="0.25">
      <c r="A1229" s="23"/>
    </row>
    <row r="1230" spans="1:1" x14ac:dyDescent="0.25">
      <c r="A1230" s="23"/>
    </row>
    <row r="1231" spans="1:1" x14ac:dyDescent="0.25">
      <c r="A1231" s="23"/>
    </row>
    <row r="1232" spans="1:1" x14ac:dyDescent="0.25">
      <c r="A1232" s="23"/>
    </row>
    <row r="1233" spans="1:1" x14ac:dyDescent="0.25">
      <c r="A1233" s="23"/>
    </row>
    <row r="1234" spans="1:1" x14ac:dyDescent="0.25">
      <c r="A1234" s="23"/>
    </row>
    <row r="1235" spans="1:1" x14ac:dyDescent="0.25">
      <c r="A1235" s="23"/>
    </row>
    <row r="1236" spans="1:1" x14ac:dyDescent="0.25">
      <c r="A1236" s="23"/>
    </row>
    <row r="1237" spans="1:1" x14ac:dyDescent="0.25">
      <c r="A1237" s="23"/>
    </row>
    <row r="1238" spans="1:1" x14ac:dyDescent="0.25">
      <c r="A1238" s="23"/>
    </row>
    <row r="1239" spans="1:1" x14ac:dyDescent="0.25">
      <c r="A1239" s="23"/>
    </row>
    <row r="1240" spans="1:1" x14ac:dyDescent="0.25">
      <c r="A1240" s="23"/>
    </row>
    <row r="1241" spans="1:1" x14ac:dyDescent="0.25">
      <c r="A1241" s="23"/>
    </row>
    <row r="1242" spans="1:1" x14ac:dyDescent="0.25">
      <c r="A1242" s="23"/>
    </row>
    <row r="1243" spans="1:1" x14ac:dyDescent="0.25">
      <c r="A1243" s="23"/>
    </row>
    <row r="1244" spans="1:1" x14ac:dyDescent="0.25">
      <c r="A1244" s="23"/>
    </row>
    <row r="1245" spans="1:1" x14ac:dyDescent="0.25">
      <c r="A1245" s="23"/>
    </row>
    <row r="1246" spans="1:1" x14ac:dyDescent="0.25">
      <c r="A1246" s="23"/>
    </row>
    <row r="1247" spans="1:1" x14ac:dyDescent="0.25">
      <c r="A1247" s="23"/>
    </row>
    <row r="1248" spans="1:1" x14ac:dyDescent="0.25">
      <c r="A1248" s="23"/>
    </row>
    <row r="1249" spans="1:1" x14ac:dyDescent="0.25">
      <c r="A1249" s="23"/>
    </row>
    <row r="1250" spans="1:1" x14ac:dyDescent="0.25">
      <c r="A1250" s="23"/>
    </row>
    <row r="1251" spans="1:1" x14ac:dyDescent="0.25">
      <c r="A1251" s="23"/>
    </row>
    <row r="1252" spans="1:1" x14ac:dyDescent="0.25">
      <c r="A1252" s="23"/>
    </row>
    <row r="1253" spans="1:1" x14ac:dyDescent="0.25">
      <c r="A1253" s="23"/>
    </row>
    <row r="1254" spans="1:1" x14ac:dyDescent="0.25">
      <c r="A1254" s="23"/>
    </row>
    <row r="1255" spans="1:1" x14ac:dyDescent="0.25">
      <c r="A1255" s="23"/>
    </row>
    <row r="1256" spans="1:1" x14ac:dyDescent="0.25">
      <c r="A1256" s="23"/>
    </row>
    <row r="1257" spans="1:1" x14ac:dyDescent="0.25">
      <c r="A1257" s="23"/>
    </row>
    <row r="1258" spans="1:1" x14ac:dyDescent="0.25">
      <c r="A1258" s="23"/>
    </row>
    <row r="1259" spans="1:1" x14ac:dyDescent="0.25">
      <c r="A1259" s="23"/>
    </row>
    <row r="1260" spans="1:1" x14ac:dyDescent="0.25">
      <c r="A1260" s="23"/>
    </row>
    <row r="1261" spans="1:1" x14ac:dyDescent="0.25">
      <c r="A1261" s="23"/>
    </row>
    <row r="1262" spans="1:1" x14ac:dyDescent="0.25">
      <c r="A1262" s="23"/>
    </row>
    <row r="1263" spans="1:1" x14ac:dyDescent="0.25">
      <c r="A1263" s="23"/>
    </row>
    <row r="1264" spans="1:1" x14ac:dyDescent="0.25">
      <c r="A1264" s="23"/>
    </row>
    <row r="1265" spans="1:1" x14ac:dyDescent="0.25">
      <c r="A1265" s="23"/>
    </row>
    <row r="1266" spans="1:1" x14ac:dyDescent="0.25">
      <c r="A1266" s="23"/>
    </row>
    <row r="1267" spans="1:1" x14ac:dyDescent="0.25">
      <c r="A1267" s="23"/>
    </row>
    <row r="1268" spans="1:1" x14ac:dyDescent="0.25">
      <c r="A1268" s="23"/>
    </row>
    <row r="1269" spans="1:1" x14ac:dyDescent="0.25">
      <c r="A1269" s="23"/>
    </row>
    <row r="1270" spans="1:1" x14ac:dyDescent="0.25">
      <c r="A1270" s="23"/>
    </row>
    <row r="1271" spans="1:1" x14ac:dyDescent="0.25">
      <c r="A1271" s="23"/>
    </row>
    <row r="1272" spans="1:1" x14ac:dyDescent="0.25">
      <c r="A1272" s="23"/>
    </row>
    <row r="1273" spans="1:1" x14ac:dyDescent="0.25">
      <c r="A1273" s="23"/>
    </row>
    <row r="1274" spans="1:1" x14ac:dyDescent="0.25">
      <c r="A1274" s="23"/>
    </row>
    <row r="1275" spans="1:1" x14ac:dyDescent="0.25">
      <c r="A1275" s="23"/>
    </row>
    <row r="1276" spans="1:1" x14ac:dyDescent="0.25">
      <c r="A1276" s="23"/>
    </row>
    <row r="1277" spans="1:1" x14ac:dyDescent="0.25">
      <c r="A1277" s="23"/>
    </row>
    <row r="1278" spans="1:1" x14ac:dyDescent="0.25">
      <c r="A1278" s="23"/>
    </row>
    <row r="1279" spans="1:1" x14ac:dyDescent="0.25">
      <c r="A1279" s="23"/>
    </row>
    <row r="1280" spans="1:1" x14ac:dyDescent="0.25">
      <c r="A1280" s="23"/>
    </row>
    <row r="1281" spans="1:1" x14ac:dyDescent="0.25">
      <c r="A1281" s="23"/>
    </row>
    <row r="1282" spans="1:1" x14ac:dyDescent="0.25">
      <c r="A1282" s="23"/>
    </row>
    <row r="1283" spans="1:1" x14ac:dyDescent="0.25">
      <c r="A1283" s="23"/>
    </row>
    <row r="1284" spans="1:1" x14ac:dyDescent="0.25">
      <c r="A1284" s="23"/>
    </row>
    <row r="1285" spans="1:1" x14ac:dyDescent="0.25">
      <c r="A1285" s="23"/>
    </row>
    <row r="1286" spans="1:1" x14ac:dyDescent="0.25">
      <c r="A1286" s="23"/>
    </row>
    <row r="1287" spans="1:1" x14ac:dyDescent="0.25">
      <c r="A1287" s="23"/>
    </row>
    <row r="1288" spans="1:1" x14ac:dyDescent="0.25">
      <c r="A1288" s="23"/>
    </row>
    <row r="1289" spans="1:1" x14ac:dyDescent="0.25">
      <c r="A1289" s="23"/>
    </row>
    <row r="1290" spans="1:1" x14ac:dyDescent="0.25">
      <c r="A1290" s="23"/>
    </row>
    <row r="1291" spans="1:1" x14ac:dyDescent="0.25">
      <c r="A1291" s="23"/>
    </row>
    <row r="1292" spans="1:1" x14ac:dyDescent="0.25">
      <c r="A1292" s="23"/>
    </row>
    <row r="1293" spans="1:1" x14ac:dyDescent="0.25">
      <c r="A1293" s="23"/>
    </row>
    <row r="1294" spans="1:1" x14ac:dyDescent="0.25">
      <c r="A1294" s="23"/>
    </row>
    <row r="1295" spans="1:1" x14ac:dyDescent="0.25">
      <c r="A1295" s="23"/>
    </row>
    <row r="1296" spans="1:1" x14ac:dyDescent="0.25">
      <c r="A1296" s="23"/>
    </row>
    <row r="1297" spans="1:1" x14ac:dyDescent="0.25">
      <c r="A1297" s="23"/>
    </row>
    <row r="1298" spans="1:1" x14ac:dyDescent="0.25">
      <c r="A1298" s="23"/>
    </row>
    <row r="1299" spans="1:1" x14ac:dyDescent="0.25">
      <c r="A1299" s="23"/>
    </row>
    <row r="1300" spans="1:1" x14ac:dyDescent="0.25">
      <c r="A1300" s="23"/>
    </row>
    <row r="1301" spans="1:1" x14ac:dyDescent="0.25">
      <c r="A1301" s="23"/>
    </row>
    <row r="1302" spans="1:1" x14ac:dyDescent="0.25">
      <c r="A1302" s="23"/>
    </row>
    <row r="1303" spans="1:1" x14ac:dyDescent="0.25">
      <c r="A1303" s="23"/>
    </row>
    <row r="1304" spans="1:1" x14ac:dyDescent="0.25">
      <c r="A1304" s="23"/>
    </row>
    <row r="1305" spans="1:1" x14ac:dyDescent="0.25">
      <c r="A1305" s="23"/>
    </row>
    <row r="1306" spans="1:1" x14ac:dyDescent="0.25">
      <c r="A1306" s="23"/>
    </row>
    <row r="1307" spans="1:1" x14ac:dyDescent="0.25">
      <c r="A1307" s="23"/>
    </row>
    <row r="1308" spans="1:1" x14ac:dyDescent="0.25">
      <c r="A1308" s="23"/>
    </row>
    <row r="1309" spans="1:1" x14ac:dyDescent="0.25">
      <c r="A1309" s="23"/>
    </row>
    <row r="1310" spans="1:1" x14ac:dyDescent="0.25">
      <c r="A1310" s="23"/>
    </row>
    <row r="1311" spans="1:1" x14ac:dyDescent="0.25">
      <c r="A1311" s="23"/>
    </row>
    <row r="1312" spans="1:1" x14ac:dyDescent="0.25">
      <c r="A1312" s="23"/>
    </row>
    <row r="1313" spans="1:1" x14ac:dyDescent="0.25">
      <c r="A1313" s="23"/>
    </row>
    <row r="1314" spans="1:1" x14ac:dyDescent="0.25">
      <c r="A1314" s="23"/>
    </row>
    <row r="1315" spans="1:1" x14ac:dyDescent="0.25">
      <c r="A1315" s="23"/>
    </row>
    <row r="1316" spans="1:1" x14ac:dyDescent="0.25">
      <c r="A1316" s="23"/>
    </row>
    <row r="1317" spans="1:1" x14ac:dyDescent="0.25">
      <c r="A1317" s="23"/>
    </row>
    <row r="1318" spans="1:1" x14ac:dyDescent="0.25">
      <c r="A1318" s="23"/>
    </row>
    <row r="1319" spans="1:1" x14ac:dyDescent="0.25">
      <c r="A1319" s="23"/>
    </row>
    <row r="1320" spans="1:1" x14ac:dyDescent="0.25">
      <c r="A1320" s="23"/>
    </row>
    <row r="1321" spans="1:1" x14ac:dyDescent="0.25">
      <c r="A1321" s="23"/>
    </row>
    <row r="1322" spans="1:1" x14ac:dyDescent="0.25">
      <c r="A1322" s="23"/>
    </row>
    <row r="1323" spans="1:1" x14ac:dyDescent="0.25">
      <c r="A1323" s="23"/>
    </row>
    <row r="1324" spans="1:1" x14ac:dyDescent="0.25">
      <c r="A1324" s="23"/>
    </row>
    <row r="1325" spans="1:1" x14ac:dyDescent="0.25">
      <c r="A1325" s="23"/>
    </row>
    <row r="1326" spans="1:1" x14ac:dyDescent="0.25">
      <c r="A1326" s="23"/>
    </row>
    <row r="1327" spans="1:1" x14ac:dyDescent="0.25">
      <c r="A1327" s="23"/>
    </row>
    <row r="1328" spans="1:1" x14ac:dyDescent="0.25">
      <c r="A1328" s="23"/>
    </row>
    <row r="1329" spans="1:1" x14ac:dyDescent="0.25">
      <c r="A1329" s="23"/>
    </row>
    <row r="1330" spans="1:1" x14ac:dyDescent="0.25">
      <c r="A1330" s="23"/>
    </row>
    <row r="1331" spans="1:1" x14ac:dyDescent="0.25">
      <c r="A1331" s="23"/>
    </row>
    <row r="1332" spans="1:1" x14ac:dyDescent="0.25">
      <c r="A1332" s="23"/>
    </row>
    <row r="1333" spans="1:1" x14ac:dyDescent="0.25">
      <c r="A1333" s="23"/>
    </row>
    <row r="1334" spans="1:1" x14ac:dyDescent="0.25">
      <c r="A1334" s="23"/>
    </row>
    <row r="1335" spans="1:1" x14ac:dyDescent="0.25">
      <c r="A1335" s="23"/>
    </row>
    <row r="1336" spans="1:1" x14ac:dyDescent="0.25">
      <c r="A1336" s="23"/>
    </row>
    <row r="1337" spans="1:1" x14ac:dyDescent="0.25">
      <c r="A1337" s="23"/>
    </row>
    <row r="1338" spans="1:1" x14ac:dyDescent="0.25">
      <c r="A1338" s="23"/>
    </row>
    <row r="1339" spans="1:1" x14ac:dyDescent="0.25">
      <c r="A1339" s="23"/>
    </row>
    <row r="1340" spans="1:1" x14ac:dyDescent="0.25">
      <c r="A1340" s="23"/>
    </row>
    <row r="1341" spans="1:1" x14ac:dyDescent="0.25">
      <c r="A1341" s="23"/>
    </row>
    <row r="1342" spans="1:1" x14ac:dyDescent="0.25">
      <c r="A1342" s="23"/>
    </row>
    <row r="1343" spans="1:1" x14ac:dyDescent="0.25">
      <c r="A1343" s="23"/>
    </row>
    <row r="1344" spans="1:1" x14ac:dyDescent="0.25">
      <c r="A1344" s="23"/>
    </row>
    <row r="1345" spans="1:1" x14ac:dyDescent="0.25">
      <c r="A1345" s="23"/>
    </row>
    <row r="1346" spans="1:1" x14ac:dyDescent="0.25">
      <c r="A1346" s="23"/>
    </row>
    <row r="1347" spans="1:1" x14ac:dyDescent="0.25">
      <c r="A1347" s="23"/>
    </row>
    <row r="1348" spans="1:1" x14ac:dyDescent="0.25">
      <c r="A1348" s="23"/>
    </row>
    <row r="1349" spans="1:1" x14ac:dyDescent="0.25">
      <c r="A1349" s="23"/>
    </row>
    <row r="1350" spans="1:1" x14ac:dyDescent="0.25">
      <c r="A1350" s="23"/>
    </row>
    <row r="1351" spans="1:1" x14ac:dyDescent="0.25">
      <c r="A1351" s="23"/>
    </row>
    <row r="1352" spans="1:1" x14ac:dyDescent="0.25">
      <c r="A1352" s="23"/>
    </row>
    <row r="1353" spans="1:1" x14ac:dyDescent="0.25">
      <c r="A1353" s="23"/>
    </row>
    <row r="1354" spans="1:1" x14ac:dyDescent="0.25">
      <c r="A1354" s="23"/>
    </row>
    <row r="1355" spans="1:1" x14ac:dyDescent="0.25">
      <c r="A1355" s="23"/>
    </row>
    <row r="1356" spans="1:1" x14ac:dyDescent="0.25">
      <c r="A1356" s="23"/>
    </row>
    <row r="1357" spans="1:1" x14ac:dyDescent="0.25">
      <c r="A1357" s="23"/>
    </row>
    <row r="1358" spans="1:1" x14ac:dyDescent="0.25">
      <c r="A1358" s="23"/>
    </row>
    <row r="1359" spans="1:1" x14ac:dyDescent="0.25">
      <c r="A1359" s="23"/>
    </row>
    <row r="1360" spans="1:1" x14ac:dyDescent="0.25">
      <c r="A1360" s="23"/>
    </row>
    <row r="1361" spans="1:1" x14ac:dyDescent="0.25">
      <c r="A1361" s="23"/>
    </row>
    <row r="1362" spans="1:1" x14ac:dyDescent="0.25">
      <c r="A1362" s="23"/>
    </row>
    <row r="1363" spans="1:1" x14ac:dyDescent="0.25">
      <c r="A1363" s="23"/>
    </row>
    <row r="1364" spans="1:1" x14ac:dyDescent="0.25">
      <c r="A1364" s="23"/>
    </row>
    <row r="1365" spans="1:1" x14ac:dyDescent="0.25">
      <c r="A1365" s="23"/>
    </row>
    <row r="1366" spans="1:1" x14ac:dyDescent="0.25">
      <c r="A1366" s="23"/>
    </row>
    <row r="1367" spans="1:1" x14ac:dyDescent="0.25">
      <c r="A1367" s="23"/>
    </row>
    <row r="1368" spans="1:1" x14ac:dyDescent="0.25">
      <c r="A1368" s="23"/>
    </row>
    <row r="1369" spans="1:1" x14ac:dyDescent="0.25">
      <c r="A1369" s="23"/>
    </row>
    <row r="1370" spans="1:1" x14ac:dyDescent="0.25">
      <c r="A1370" s="23"/>
    </row>
    <row r="1371" spans="1:1" x14ac:dyDescent="0.25">
      <c r="A1371" s="23"/>
    </row>
    <row r="1372" spans="1:1" x14ac:dyDescent="0.25">
      <c r="A1372" s="23"/>
    </row>
    <row r="1373" spans="1:1" x14ac:dyDescent="0.25">
      <c r="A1373" s="23"/>
    </row>
    <row r="1374" spans="1:1" x14ac:dyDescent="0.25">
      <c r="A1374" s="23"/>
    </row>
    <row r="1375" spans="1:1" x14ac:dyDescent="0.25">
      <c r="A1375" s="23"/>
    </row>
    <row r="1376" spans="1:1" x14ac:dyDescent="0.25">
      <c r="A1376" s="23"/>
    </row>
    <row r="1377" spans="1:1" x14ac:dyDescent="0.25">
      <c r="A1377" s="23"/>
    </row>
    <row r="1378" spans="1:1" x14ac:dyDescent="0.25">
      <c r="A1378" s="23"/>
    </row>
    <row r="1379" spans="1:1" x14ac:dyDescent="0.25">
      <c r="A1379" s="23"/>
    </row>
    <row r="1380" spans="1:1" x14ac:dyDescent="0.25">
      <c r="A1380" s="23"/>
    </row>
    <row r="1381" spans="1:1" x14ac:dyDescent="0.25">
      <c r="A1381" s="23"/>
    </row>
    <row r="1382" spans="1:1" x14ac:dyDescent="0.25">
      <c r="A1382" s="23"/>
    </row>
    <row r="1383" spans="1:1" x14ac:dyDescent="0.25">
      <c r="A1383" s="23"/>
    </row>
    <row r="1384" spans="1:1" x14ac:dyDescent="0.25">
      <c r="A1384" s="23"/>
    </row>
    <row r="1385" spans="1:1" x14ac:dyDescent="0.25">
      <c r="A1385" s="23"/>
    </row>
    <row r="1386" spans="1:1" x14ac:dyDescent="0.25">
      <c r="A1386" s="23"/>
    </row>
    <row r="1387" spans="1:1" x14ac:dyDescent="0.25">
      <c r="A1387" s="23"/>
    </row>
    <row r="1388" spans="1:1" x14ac:dyDescent="0.25">
      <c r="A1388" s="23"/>
    </row>
    <row r="1389" spans="1:1" x14ac:dyDescent="0.25">
      <c r="A1389" s="23"/>
    </row>
    <row r="1390" spans="1:1" x14ac:dyDescent="0.25">
      <c r="A1390" s="23"/>
    </row>
    <row r="1391" spans="1:1" x14ac:dyDescent="0.25">
      <c r="A1391" s="23"/>
    </row>
    <row r="1392" spans="1:1" x14ac:dyDescent="0.25">
      <c r="A1392" s="23"/>
    </row>
    <row r="1393" spans="1:1" x14ac:dyDescent="0.25">
      <c r="A1393" s="23"/>
    </row>
    <row r="1394" spans="1:1" x14ac:dyDescent="0.25">
      <c r="A1394" s="23"/>
    </row>
    <row r="1395" spans="1:1" x14ac:dyDescent="0.25">
      <c r="A1395" s="23"/>
    </row>
    <row r="1396" spans="1:1" x14ac:dyDescent="0.25">
      <c r="A1396" s="23"/>
    </row>
    <row r="1397" spans="1:1" x14ac:dyDescent="0.25">
      <c r="A1397" s="23"/>
    </row>
    <row r="1398" spans="1:1" x14ac:dyDescent="0.25">
      <c r="A1398" s="23"/>
    </row>
    <row r="1399" spans="1:1" x14ac:dyDescent="0.25">
      <c r="A1399" s="23"/>
    </row>
    <row r="1400" spans="1:1" x14ac:dyDescent="0.25">
      <c r="A1400" s="23"/>
    </row>
    <row r="1401" spans="1:1" x14ac:dyDescent="0.25">
      <c r="A1401" s="23"/>
    </row>
    <row r="1402" spans="1:1" x14ac:dyDescent="0.25">
      <c r="A1402" s="23"/>
    </row>
    <row r="1403" spans="1:1" x14ac:dyDescent="0.25">
      <c r="A1403" s="23"/>
    </row>
    <row r="1404" spans="1:1" x14ac:dyDescent="0.25">
      <c r="A1404" s="23"/>
    </row>
    <row r="1405" spans="1:1" x14ac:dyDescent="0.25">
      <c r="A1405" s="23"/>
    </row>
    <row r="1406" spans="1:1" x14ac:dyDescent="0.25">
      <c r="A1406" s="23"/>
    </row>
    <row r="1407" spans="1:1" x14ac:dyDescent="0.25">
      <c r="A1407" s="23"/>
    </row>
    <row r="1408" spans="1:1" x14ac:dyDescent="0.25">
      <c r="A1408" s="23"/>
    </row>
    <row r="1409" spans="1:1" x14ac:dyDescent="0.25">
      <c r="A1409" s="23"/>
    </row>
    <row r="1410" spans="1:1" x14ac:dyDescent="0.25">
      <c r="A1410" s="23"/>
    </row>
    <row r="1411" spans="1:1" x14ac:dyDescent="0.25">
      <c r="A1411" s="23"/>
    </row>
    <row r="1412" spans="1:1" x14ac:dyDescent="0.25">
      <c r="A1412" s="23"/>
    </row>
    <row r="1413" spans="1:1" x14ac:dyDescent="0.25">
      <c r="A1413" s="23"/>
    </row>
    <row r="1414" spans="1:1" x14ac:dyDescent="0.25">
      <c r="A1414" s="23"/>
    </row>
    <row r="1415" spans="1:1" x14ac:dyDescent="0.25">
      <c r="A1415" s="23"/>
    </row>
    <row r="1416" spans="1:1" x14ac:dyDescent="0.25">
      <c r="A1416" s="23"/>
    </row>
    <row r="1417" spans="1:1" x14ac:dyDescent="0.25">
      <c r="A1417" s="23"/>
    </row>
    <row r="1418" spans="1:1" x14ac:dyDescent="0.25">
      <c r="A1418" s="23"/>
    </row>
    <row r="1419" spans="1:1" x14ac:dyDescent="0.25">
      <c r="A1419" s="23"/>
    </row>
    <row r="1420" spans="1:1" x14ac:dyDescent="0.25">
      <c r="A1420" s="23"/>
    </row>
    <row r="1421" spans="1:1" x14ac:dyDescent="0.25">
      <c r="A1421" s="23"/>
    </row>
    <row r="1422" spans="1:1" x14ac:dyDescent="0.25">
      <c r="A1422" s="23"/>
    </row>
    <row r="1423" spans="1:1" x14ac:dyDescent="0.25">
      <c r="A1423" s="23"/>
    </row>
    <row r="1424" spans="1:1" x14ac:dyDescent="0.25">
      <c r="A1424" s="23"/>
    </row>
    <row r="1425" spans="1:1" x14ac:dyDescent="0.25">
      <c r="A1425" s="23"/>
    </row>
    <row r="1426" spans="1:1" x14ac:dyDescent="0.25">
      <c r="A1426" s="23"/>
    </row>
    <row r="1427" spans="1:1" x14ac:dyDescent="0.25">
      <c r="A1427" s="23"/>
    </row>
    <row r="1428" spans="1:1" x14ac:dyDescent="0.25">
      <c r="A1428" s="23"/>
    </row>
    <row r="1429" spans="1:1" x14ac:dyDescent="0.25">
      <c r="A1429" s="23"/>
    </row>
    <row r="1430" spans="1:1" x14ac:dyDescent="0.25">
      <c r="A1430" s="23"/>
    </row>
    <row r="1431" spans="1:1" x14ac:dyDescent="0.25">
      <c r="A1431" s="23"/>
    </row>
    <row r="1432" spans="1:1" x14ac:dyDescent="0.25">
      <c r="A1432" s="23"/>
    </row>
    <row r="1433" spans="1:1" x14ac:dyDescent="0.25">
      <c r="A1433" s="23"/>
    </row>
    <row r="1434" spans="1:1" x14ac:dyDescent="0.25">
      <c r="A1434" s="23"/>
    </row>
    <row r="1435" spans="1:1" x14ac:dyDescent="0.25">
      <c r="A1435" s="23"/>
    </row>
    <row r="1436" spans="1:1" x14ac:dyDescent="0.25">
      <c r="A1436" s="23"/>
    </row>
    <row r="1437" spans="1:1" x14ac:dyDescent="0.25">
      <c r="A1437" s="23"/>
    </row>
    <row r="1438" spans="1:1" x14ac:dyDescent="0.25">
      <c r="A1438" s="23"/>
    </row>
    <row r="1439" spans="1:1" x14ac:dyDescent="0.25">
      <c r="A1439" s="23"/>
    </row>
    <row r="1440" spans="1:1" x14ac:dyDescent="0.25">
      <c r="A1440" s="23"/>
    </row>
    <row r="1441" spans="1:1" x14ac:dyDescent="0.25">
      <c r="A1441" s="23"/>
    </row>
    <row r="1442" spans="1:1" x14ac:dyDescent="0.25">
      <c r="A1442" s="23"/>
    </row>
    <row r="1443" spans="1:1" x14ac:dyDescent="0.25">
      <c r="A1443" s="23"/>
    </row>
    <row r="1444" spans="1:1" x14ac:dyDescent="0.25">
      <c r="A1444" s="23"/>
    </row>
    <row r="1445" spans="1:1" x14ac:dyDescent="0.25">
      <c r="A1445" s="23"/>
    </row>
    <row r="1446" spans="1:1" x14ac:dyDescent="0.25">
      <c r="A1446" s="23"/>
    </row>
    <row r="1447" spans="1:1" x14ac:dyDescent="0.25">
      <c r="A1447" s="23"/>
    </row>
    <row r="1448" spans="1:1" x14ac:dyDescent="0.25">
      <c r="A1448" s="23"/>
    </row>
    <row r="1449" spans="1:1" x14ac:dyDescent="0.25">
      <c r="A1449" s="23"/>
    </row>
    <row r="1450" spans="1:1" x14ac:dyDescent="0.25">
      <c r="A1450" s="23"/>
    </row>
    <row r="1451" spans="1:1" x14ac:dyDescent="0.25">
      <c r="A1451" s="23"/>
    </row>
    <row r="1452" spans="1:1" x14ac:dyDescent="0.25">
      <c r="A1452" s="23"/>
    </row>
    <row r="1453" spans="1:1" x14ac:dyDescent="0.25">
      <c r="A1453" s="23"/>
    </row>
    <row r="1454" spans="1:1" x14ac:dyDescent="0.25">
      <c r="A1454" s="23"/>
    </row>
    <row r="1455" spans="1:1" x14ac:dyDescent="0.25">
      <c r="A1455" s="23"/>
    </row>
    <row r="1456" spans="1:1" x14ac:dyDescent="0.25">
      <c r="A1456" s="23"/>
    </row>
    <row r="1457" spans="1:1" x14ac:dyDescent="0.25">
      <c r="A1457" s="23"/>
    </row>
    <row r="1458" spans="1:1" x14ac:dyDescent="0.25">
      <c r="A1458" s="23"/>
    </row>
    <row r="1459" spans="1:1" x14ac:dyDescent="0.25">
      <c r="A1459" s="23"/>
    </row>
    <row r="1460" spans="1:1" x14ac:dyDescent="0.25">
      <c r="A1460" s="23"/>
    </row>
    <row r="1461" spans="1:1" x14ac:dyDescent="0.25">
      <c r="A1461" s="23"/>
    </row>
    <row r="1462" spans="1:1" x14ac:dyDescent="0.25">
      <c r="A1462" s="23"/>
    </row>
    <row r="1463" spans="1:1" x14ac:dyDescent="0.25">
      <c r="A1463" s="23"/>
    </row>
    <row r="1464" spans="1:1" x14ac:dyDescent="0.25">
      <c r="A1464" s="23"/>
    </row>
    <row r="1465" spans="1:1" x14ac:dyDescent="0.25">
      <c r="A1465" s="23"/>
    </row>
    <row r="1466" spans="1:1" x14ac:dyDescent="0.25">
      <c r="A1466" s="23"/>
    </row>
    <row r="1467" spans="1:1" x14ac:dyDescent="0.25">
      <c r="A1467" s="23"/>
    </row>
    <row r="1468" spans="1:1" x14ac:dyDescent="0.25">
      <c r="A1468" s="23"/>
    </row>
    <row r="1469" spans="1:1" x14ac:dyDescent="0.25">
      <c r="A1469" s="23"/>
    </row>
    <row r="1470" spans="1:1" x14ac:dyDescent="0.25">
      <c r="A1470" s="23"/>
    </row>
    <row r="1471" spans="1:1" x14ac:dyDescent="0.25">
      <c r="A1471" s="23"/>
    </row>
    <row r="1472" spans="1:1" x14ac:dyDescent="0.25">
      <c r="A1472" s="23"/>
    </row>
    <row r="1473" spans="1:1" x14ac:dyDescent="0.25">
      <c r="A1473" s="23"/>
    </row>
    <row r="1474" spans="1:1" x14ac:dyDescent="0.25">
      <c r="A1474" s="23"/>
    </row>
    <row r="1475" spans="1:1" x14ac:dyDescent="0.25">
      <c r="A1475" s="23"/>
    </row>
    <row r="1476" spans="1:1" x14ac:dyDescent="0.25">
      <c r="A1476" s="23"/>
    </row>
    <row r="1477" spans="1:1" x14ac:dyDescent="0.25">
      <c r="A1477" s="23"/>
    </row>
    <row r="1478" spans="1:1" x14ac:dyDescent="0.25">
      <c r="A1478" s="23"/>
    </row>
    <row r="1479" spans="1:1" x14ac:dyDescent="0.25">
      <c r="A1479" s="23"/>
    </row>
    <row r="1480" spans="1:1" x14ac:dyDescent="0.25">
      <c r="A1480" s="23"/>
    </row>
    <row r="1481" spans="1:1" x14ac:dyDescent="0.25">
      <c r="A1481" s="23"/>
    </row>
    <row r="1482" spans="1:1" x14ac:dyDescent="0.25">
      <c r="A1482" s="23"/>
    </row>
    <row r="1483" spans="1:1" x14ac:dyDescent="0.25">
      <c r="A1483" s="23"/>
    </row>
    <row r="1484" spans="1:1" x14ac:dyDescent="0.25">
      <c r="A1484" s="23"/>
    </row>
    <row r="1485" spans="1:1" x14ac:dyDescent="0.25">
      <c r="A1485" s="23"/>
    </row>
    <row r="1486" spans="1:1" x14ac:dyDescent="0.25">
      <c r="A1486" s="23"/>
    </row>
    <row r="1487" spans="1:1" x14ac:dyDescent="0.25">
      <c r="A1487" s="23"/>
    </row>
    <row r="1488" spans="1:1" x14ac:dyDescent="0.25">
      <c r="A1488" s="23"/>
    </row>
    <row r="1489" spans="1:1" x14ac:dyDescent="0.25">
      <c r="A1489" s="23"/>
    </row>
    <row r="1490" spans="1:1" x14ac:dyDescent="0.25">
      <c r="A1490" s="23"/>
    </row>
    <row r="1491" spans="1:1" x14ac:dyDescent="0.25">
      <c r="A1491" s="23"/>
    </row>
    <row r="1492" spans="1:1" x14ac:dyDescent="0.25">
      <c r="A1492" s="23"/>
    </row>
    <row r="1493" spans="1:1" x14ac:dyDescent="0.25">
      <c r="A1493" s="23"/>
    </row>
    <row r="1494" spans="1:1" x14ac:dyDescent="0.25">
      <c r="A1494" s="23"/>
    </row>
    <row r="1495" spans="1:1" x14ac:dyDescent="0.25">
      <c r="A1495" s="23"/>
    </row>
    <row r="1496" spans="1:1" x14ac:dyDescent="0.25">
      <c r="A1496" s="23"/>
    </row>
    <row r="1497" spans="1:1" x14ac:dyDescent="0.25">
      <c r="A1497" s="23"/>
    </row>
    <row r="1498" spans="1:1" x14ac:dyDescent="0.25">
      <c r="A1498" s="23"/>
    </row>
    <row r="1499" spans="1:1" x14ac:dyDescent="0.25">
      <c r="A1499" s="23"/>
    </row>
    <row r="1500" spans="1:1" x14ac:dyDescent="0.25">
      <c r="A1500" s="23"/>
    </row>
    <row r="1501" spans="1:1" x14ac:dyDescent="0.25">
      <c r="A1501" s="23"/>
    </row>
    <row r="1502" spans="1:1" x14ac:dyDescent="0.25">
      <c r="A1502" s="23"/>
    </row>
    <row r="1503" spans="1:1" x14ac:dyDescent="0.25">
      <c r="A1503" s="23"/>
    </row>
    <row r="1504" spans="1:1" x14ac:dyDescent="0.25">
      <c r="A1504" s="23"/>
    </row>
    <row r="1505" spans="1:1" x14ac:dyDescent="0.25">
      <c r="A1505" s="23"/>
    </row>
    <row r="1506" spans="1:1" x14ac:dyDescent="0.25">
      <c r="A1506" s="23"/>
    </row>
    <row r="1507" spans="1:1" x14ac:dyDescent="0.25">
      <c r="A1507" s="23"/>
    </row>
    <row r="1508" spans="1:1" x14ac:dyDescent="0.25">
      <c r="A1508" s="23"/>
    </row>
    <row r="1509" spans="1:1" x14ac:dyDescent="0.25">
      <c r="A1509" s="23"/>
    </row>
    <row r="1510" spans="1:1" x14ac:dyDescent="0.25">
      <c r="A1510" s="23"/>
    </row>
    <row r="1511" spans="1:1" x14ac:dyDescent="0.25">
      <c r="A1511" s="23"/>
    </row>
    <row r="1512" spans="1:1" x14ac:dyDescent="0.25">
      <c r="A1512" s="23"/>
    </row>
    <row r="1513" spans="1:1" x14ac:dyDescent="0.25">
      <c r="A1513" s="23"/>
    </row>
    <row r="1514" spans="1:1" x14ac:dyDescent="0.25">
      <c r="A1514" s="23"/>
    </row>
    <row r="1515" spans="1:1" x14ac:dyDescent="0.25">
      <c r="A1515" s="23"/>
    </row>
    <row r="1516" spans="1:1" x14ac:dyDescent="0.25">
      <c r="A1516" s="23"/>
    </row>
    <row r="1517" spans="1:1" x14ac:dyDescent="0.25">
      <c r="A1517" s="23"/>
    </row>
    <row r="1518" spans="1:1" x14ac:dyDescent="0.25">
      <c r="A1518" s="23"/>
    </row>
    <row r="1519" spans="1:1" x14ac:dyDescent="0.25">
      <c r="A1519" s="23"/>
    </row>
    <row r="1520" spans="1:1" x14ac:dyDescent="0.25">
      <c r="A1520" s="23"/>
    </row>
    <row r="1521" spans="1:1" x14ac:dyDescent="0.25">
      <c r="A1521" s="23"/>
    </row>
    <row r="1522" spans="1:1" x14ac:dyDescent="0.25">
      <c r="A1522" s="23"/>
    </row>
    <row r="1523" spans="1:1" x14ac:dyDescent="0.25">
      <c r="A1523" s="23"/>
    </row>
    <row r="1524" spans="1:1" x14ac:dyDescent="0.25">
      <c r="A1524" s="23"/>
    </row>
    <row r="1525" spans="1:1" x14ac:dyDescent="0.25">
      <c r="A1525" s="23"/>
    </row>
    <row r="1526" spans="1:1" x14ac:dyDescent="0.25">
      <c r="A1526" s="23"/>
    </row>
    <row r="1527" spans="1:1" x14ac:dyDescent="0.25">
      <c r="A1527" s="23"/>
    </row>
    <row r="1528" spans="1:1" x14ac:dyDescent="0.25">
      <c r="A1528" s="23"/>
    </row>
    <row r="1529" spans="1:1" x14ac:dyDescent="0.25">
      <c r="A1529" s="23"/>
    </row>
    <row r="1530" spans="1:1" x14ac:dyDescent="0.25">
      <c r="A1530" s="23"/>
    </row>
    <row r="1531" spans="1:1" x14ac:dyDescent="0.25">
      <c r="A1531" s="23"/>
    </row>
    <row r="1532" spans="1:1" x14ac:dyDescent="0.25">
      <c r="A1532" s="23"/>
    </row>
    <row r="1533" spans="1:1" x14ac:dyDescent="0.25">
      <c r="A1533" s="23"/>
    </row>
    <row r="1534" spans="1:1" x14ac:dyDescent="0.25">
      <c r="A1534" s="23"/>
    </row>
    <row r="1535" spans="1:1" x14ac:dyDescent="0.25">
      <c r="A1535" s="23"/>
    </row>
    <row r="1536" spans="1:1" x14ac:dyDescent="0.25">
      <c r="A1536" s="23"/>
    </row>
    <row r="1537" spans="1:1" x14ac:dyDescent="0.25">
      <c r="A1537" s="23"/>
    </row>
    <row r="1538" spans="1:1" x14ac:dyDescent="0.25">
      <c r="A1538" s="23"/>
    </row>
    <row r="1539" spans="1:1" x14ac:dyDescent="0.25">
      <c r="A1539" s="23"/>
    </row>
    <row r="1540" spans="1:1" x14ac:dyDescent="0.25">
      <c r="A1540" s="23"/>
    </row>
    <row r="1541" spans="1:1" x14ac:dyDescent="0.25">
      <c r="A1541" s="23"/>
    </row>
    <row r="1542" spans="1:1" x14ac:dyDescent="0.25">
      <c r="A1542" s="23"/>
    </row>
    <row r="1543" spans="1:1" x14ac:dyDescent="0.25">
      <c r="A1543" s="23"/>
    </row>
    <row r="1544" spans="1:1" x14ac:dyDescent="0.25">
      <c r="A1544" s="23"/>
    </row>
    <row r="1545" spans="1:1" x14ac:dyDescent="0.25">
      <c r="A1545" s="23"/>
    </row>
    <row r="1546" spans="1:1" x14ac:dyDescent="0.25">
      <c r="A1546" s="23"/>
    </row>
    <row r="1547" spans="1:1" x14ac:dyDescent="0.25">
      <c r="A1547" s="23"/>
    </row>
    <row r="1548" spans="1:1" x14ac:dyDescent="0.25">
      <c r="A1548" s="23"/>
    </row>
    <row r="1549" spans="1:1" x14ac:dyDescent="0.25">
      <c r="A1549" s="23"/>
    </row>
    <row r="1550" spans="1:1" x14ac:dyDescent="0.25">
      <c r="A1550" s="23"/>
    </row>
    <row r="1551" spans="1:1" x14ac:dyDescent="0.25">
      <c r="A1551" s="23"/>
    </row>
    <row r="1552" spans="1:1" x14ac:dyDescent="0.25">
      <c r="A1552" s="23"/>
    </row>
    <row r="1553" spans="1:1" x14ac:dyDescent="0.25">
      <c r="A1553" s="23"/>
    </row>
    <row r="1554" spans="1:1" x14ac:dyDescent="0.25">
      <c r="A1554" s="23"/>
    </row>
    <row r="1555" spans="1:1" x14ac:dyDescent="0.25">
      <c r="A1555" s="23"/>
    </row>
    <row r="1556" spans="1:1" x14ac:dyDescent="0.25">
      <c r="A1556" s="23"/>
    </row>
    <row r="1557" spans="1:1" x14ac:dyDescent="0.25">
      <c r="A1557" s="23"/>
    </row>
    <row r="1558" spans="1:1" x14ac:dyDescent="0.25">
      <c r="A1558" s="23"/>
    </row>
    <row r="1559" spans="1:1" x14ac:dyDescent="0.25">
      <c r="A1559" s="23"/>
    </row>
    <row r="1560" spans="1:1" x14ac:dyDescent="0.25">
      <c r="A1560" s="23"/>
    </row>
    <row r="1561" spans="1:1" x14ac:dyDescent="0.25">
      <c r="A1561" s="23"/>
    </row>
    <row r="1562" spans="1:1" x14ac:dyDescent="0.25">
      <c r="A1562" s="23"/>
    </row>
    <row r="1563" spans="1:1" x14ac:dyDescent="0.25">
      <c r="A1563" s="23"/>
    </row>
    <row r="1564" spans="1:1" x14ac:dyDescent="0.25">
      <c r="A1564" s="23"/>
    </row>
    <row r="1565" spans="1:1" x14ac:dyDescent="0.25">
      <c r="A1565" s="23"/>
    </row>
    <row r="1566" spans="1:1" x14ac:dyDescent="0.25">
      <c r="A1566" s="23"/>
    </row>
    <row r="1567" spans="1:1" x14ac:dyDescent="0.25">
      <c r="A1567" s="23"/>
    </row>
    <row r="1568" spans="1:1" x14ac:dyDescent="0.25">
      <c r="A1568" s="23"/>
    </row>
    <row r="1569" spans="1:1" x14ac:dyDescent="0.25">
      <c r="A1569" s="23"/>
    </row>
    <row r="1570" spans="1:1" x14ac:dyDescent="0.25">
      <c r="A1570" s="23"/>
    </row>
    <row r="1571" spans="1:1" x14ac:dyDescent="0.25">
      <c r="A1571" s="23"/>
    </row>
    <row r="1572" spans="1:1" x14ac:dyDescent="0.25">
      <c r="A1572" s="23"/>
    </row>
    <row r="1573" spans="1:1" x14ac:dyDescent="0.25">
      <c r="A1573" s="23"/>
    </row>
    <row r="1574" spans="1:1" x14ac:dyDescent="0.25">
      <c r="A1574" s="23"/>
    </row>
    <row r="1575" spans="1:1" x14ac:dyDescent="0.25">
      <c r="A1575" s="23"/>
    </row>
    <row r="1576" spans="1:1" x14ac:dyDescent="0.25">
      <c r="A1576" s="23"/>
    </row>
    <row r="1577" spans="1:1" x14ac:dyDescent="0.25">
      <c r="A1577" s="23"/>
    </row>
    <row r="1578" spans="1:1" x14ac:dyDescent="0.25">
      <c r="A1578" s="23"/>
    </row>
    <row r="1579" spans="1:1" x14ac:dyDescent="0.25">
      <c r="A1579" s="23"/>
    </row>
    <row r="1580" spans="1:1" x14ac:dyDescent="0.25">
      <c r="A1580" s="23"/>
    </row>
    <row r="1581" spans="1:1" x14ac:dyDescent="0.25">
      <c r="A1581" s="23"/>
    </row>
    <row r="1582" spans="1:1" x14ac:dyDescent="0.25">
      <c r="A1582" s="23"/>
    </row>
    <row r="1583" spans="1:1" x14ac:dyDescent="0.25">
      <c r="A1583" s="23"/>
    </row>
    <row r="1584" spans="1:1" x14ac:dyDescent="0.25">
      <c r="A1584" s="23"/>
    </row>
    <row r="1585" spans="1:1" x14ac:dyDescent="0.25">
      <c r="A1585" s="23"/>
    </row>
    <row r="1586" spans="1:1" x14ac:dyDescent="0.25">
      <c r="A1586" s="23"/>
    </row>
    <row r="1587" spans="1:1" x14ac:dyDescent="0.25">
      <c r="A1587" s="23"/>
    </row>
    <row r="1588" spans="1:1" x14ac:dyDescent="0.25">
      <c r="A1588" s="23"/>
    </row>
    <row r="1589" spans="1:1" x14ac:dyDescent="0.25">
      <c r="A1589" s="23"/>
    </row>
    <row r="1590" spans="1:1" x14ac:dyDescent="0.25">
      <c r="A1590" s="23"/>
    </row>
    <row r="1591" spans="1:1" x14ac:dyDescent="0.25">
      <c r="A1591" s="23"/>
    </row>
    <row r="1592" spans="1:1" x14ac:dyDescent="0.25">
      <c r="A1592" s="23"/>
    </row>
    <row r="1593" spans="1:1" x14ac:dyDescent="0.25">
      <c r="A1593" s="23"/>
    </row>
    <row r="1594" spans="1:1" x14ac:dyDescent="0.25">
      <c r="A1594" s="23"/>
    </row>
    <row r="1595" spans="1:1" x14ac:dyDescent="0.25">
      <c r="A1595" s="23"/>
    </row>
    <row r="1596" spans="1:1" x14ac:dyDescent="0.25">
      <c r="A1596" s="23"/>
    </row>
    <row r="1597" spans="1:1" x14ac:dyDescent="0.25">
      <c r="A1597" s="23"/>
    </row>
    <row r="1598" spans="1:1" x14ac:dyDescent="0.25">
      <c r="A1598" s="23"/>
    </row>
    <row r="1599" spans="1:1" x14ac:dyDescent="0.25">
      <c r="A1599" s="23"/>
    </row>
    <row r="1600" spans="1:1" x14ac:dyDescent="0.25">
      <c r="A1600" s="23"/>
    </row>
    <row r="1601" spans="1:1" x14ac:dyDescent="0.25">
      <c r="A1601" s="23"/>
    </row>
    <row r="1602" spans="1:1" x14ac:dyDescent="0.25">
      <c r="A1602" s="23"/>
    </row>
    <row r="1603" spans="1:1" x14ac:dyDescent="0.25">
      <c r="A1603" s="23"/>
    </row>
    <row r="1604" spans="1:1" x14ac:dyDescent="0.25">
      <c r="A1604" s="23"/>
    </row>
    <row r="1605" spans="1:1" x14ac:dyDescent="0.25">
      <c r="A1605" s="23"/>
    </row>
    <row r="1606" spans="1:1" x14ac:dyDescent="0.25">
      <c r="A1606" s="23"/>
    </row>
    <row r="1607" spans="1:1" x14ac:dyDescent="0.25">
      <c r="A1607" s="23"/>
    </row>
    <row r="1608" spans="1:1" x14ac:dyDescent="0.25">
      <c r="A1608" s="23"/>
    </row>
    <row r="1609" spans="1:1" x14ac:dyDescent="0.25">
      <c r="A1609" s="23"/>
    </row>
    <row r="1610" spans="1:1" x14ac:dyDescent="0.25">
      <c r="A1610" s="23"/>
    </row>
    <row r="1611" spans="1:1" x14ac:dyDescent="0.25">
      <c r="A1611" s="23"/>
    </row>
    <row r="1612" spans="1:1" x14ac:dyDescent="0.25">
      <c r="A1612" s="23"/>
    </row>
    <row r="1613" spans="1:1" x14ac:dyDescent="0.25">
      <c r="A1613" s="23"/>
    </row>
    <row r="1614" spans="1:1" x14ac:dyDescent="0.25">
      <c r="A1614" s="23"/>
    </row>
    <row r="1615" spans="1:1" x14ac:dyDescent="0.25">
      <c r="A1615" s="23"/>
    </row>
    <row r="1616" spans="1:1" x14ac:dyDescent="0.25">
      <c r="A1616" s="23"/>
    </row>
    <row r="1617" spans="1:1" x14ac:dyDescent="0.25">
      <c r="A1617" s="23"/>
    </row>
    <row r="1618" spans="1:1" x14ac:dyDescent="0.25">
      <c r="A1618" s="23"/>
    </row>
    <row r="1619" spans="1:1" x14ac:dyDescent="0.25">
      <c r="A1619" s="23"/>
    </row>
    <row r="1620" spans="1:1" x14ac:dyDescent="0.25">
      <c r="A1620" s="23"/>
    </row>
    <row r="1621" spans="1:1" x14ac:dyDescent="0.25">
      <c r="A1621" s="23"/>
    </row>
    <row r="1622" spans="1:1" x14ac:dyDescent="0.25">
      <c r="A1622" s="23"/>
    </row>
    <row r="1623" spans="1:1" x14ac:dyDescent="0.25">
      <c r="A1623" s="23"/>
    </row>
    <row r="1624" spans="1:1" x14ac:dyDescent="0.25">
      <c r="A1624" s="23"/>
    </row>
    <row r="1625" spans="1:1" x14ac:dyDescent="0.25">
      <c r="A1625" s="23"/>
    </row>
    <row r="1626" spans="1:1" x14ac:dyDescent="0.25">
      <c r="A1626" s="23"/>
    </row>
    <row r="1627" spans="1:1" x14ac:dyDescent="0.25">
      <c r="A1627" s="23"/>
    </row>
    <row r="1628" spans="1:1" x14ac:dyDescent="0.25">
      <c r="A1628" s="23"/>
    </row>
    <row r="1629" spans="1:1" x14ac:dyDescent="0.25">
      <c r="A1629" s="23"/>
    </row>
    <row r="1630" spans="1:1" x14ac:dyDescent="0.25">
      <c r="A1630" s="23"/>
    </row>
    <row r="1631" spans="1:1" x14ac:dyDescent="0.25">
      <c r="A1631" s="23"/>
    </row>
    <row r="1632" spans="1:1" x14ac:dyDescent="0.25">
      <c r="A1632" s="23"/>
    </row>
    <row r="1633" spans="1:1" x14ac:dyDescent="0.25">
      <c r="A1633" s="23"/>
    </row>
    <row r="1634" spans="1:1" x14ac:dyDescent="0.25">
      <c r="A1634" s="23"/>
    </row>
    <row r="1635" spans="1:1" x14ac:dyDescent="0.25">
      <c r="A1635" s="23"/>
    </row>
    <row r="1636" spans="1:1" x14ac:dyDescent="0.25">
      <c r="A1636" s="23"/>
    </row>
    <row r="1637" spans="1:1" x14ac:dyDescent="0.25">
      <c r="A1637" s="23"/>
    </row>
    <row r="1638" spans="1:1" x14ac:dyDescent="0.25">
      <c r="A1638" s="23"/>
    </row>
    <row r="1639" spans="1:1" x14ac:dyDescent="0.25">
      <c r="A1639" s="23"/>
    </row>
    <row r="1640" spans="1:1" x14ac:dyDescent="0.25">
      <c r="A1640" s="23"/>
    </row>
    <row r="1641" spans="1:1" x14ac:dyDescent="0.25">
      <c r="A1641" s="23"/>
    </row>
    <row r="1642" spans="1:1" x14ac:dyDescent="0.25">
      <c r="A1642" s="23"/>
    </row>
    <row r="1643" spans="1:1" x14ac:dyDescent="0.25">
      <c r="A1643" s="23"/>
    </row>
    <row r="1644" spans="1:1" x14ac:dyDescent="0.25">
      <c r="A1644" s="23"/>
    </row>
    <row r="1645" spans="1:1" x14ac:dyDescent="0.25">
      <c r="A1645" s="23"/>
    </row>
    <row r="1646" spans="1:1" x14ac:dyDescent="0.25">
      <c r="A1646" s="23"/>
    </row>
    <row r="1647" spans="1:1" x14ac:dyDescent="0.25">
      <c r="A1647" s="23"/>
    </row>
    <row r="1648" spans="1:1" x14ac:dyDescent="0.25">
      <c r="A1648" s="23"/>
    </row>
    <row r="1649" spans="1:1" x14ac:dyDescent="0.25">
      <c r="A1649" s="23"/>
    </row>
    <row r="1650" spans="1:1" x14ac:dyDescent="0.25">
      <c r="A1650" s="23"/>
    </row>
    <row r="1651" spans="1:1" x14ac:dyDescent="0.25">
      <c r="A1651" s="23"/>
    </row>
    <row r="1652" spans="1:1" x14ac:dyDescent="0.25">
      <c r="A1652" s="23"/>
    </row>
    <row r="1653" spans="1:1" x14ac:dyDescent="0.25">
      <c r="A1653" s="23"/>
    </row>
    <row r="1654" spans="1:1" x14ac:dyDescent="0.25">
      <c r="A1654" s="23"/>
    </row>
    <row r="1655" spans="1:1" x14ac:dyDescent="0.25">
      <c r="A1655" s="23"/>
    </row>
    <row r="1656" spans="1:1" x14ac:dyDescent="0.25">
      <c r="A1656" s="23"/>
    </row>
    <row r="1657" spans="1:1" x14ac:dyDescent="0.25">
      <c r="A1657" s="23"/>
    </row>
    <row r="1658" spans="1:1" x14ac:dyDescent="0.25">
      <c r="A1658" s="23"/>
    </row>
    <row r="1659" spans="1:1" x14ac:dyDescent="0.25">
      <c r="A1659" s="23"/>
    </row>
    <row r="1660" spans="1:1" x14ac:dyDescent="0.25">
      <c r="A1660" s="23"/>
    </row>
    <row r="1661" spans="1:1" x14ac:dyDescent="0.25">
      <c r="A1661" s="23"/>
    </row>
    <row r="1662" spans="1:1" x14ac:dyDescent="0.25">
      <c r="A1662" s="23"/>
    </row>
    <row r="1663" spans="1:1" x14ac:dyDescent="0.25">
      <c r="A1663" s="23"/>
    </row>
    <row r="1664" spans="1:1" x14ac:dyDescent="0.25">
      <c r="A1664" s="23"/>
    </row>
    <row r="1665" spans="1:1" x14ac:dyDescent="0.25">
      <c r="A1665" s="23"/>
    </row>
    <row r="1666" spans="1:1" x14ac:dyDescent="0.25">
      <c r="A1666" s="23"/>
    </row>
    <row r="1667" spans="1:1" x14ac:dyDescent="0.25">
      <c r="A1667" s="23"/>
    </row>
    <row r="1668" spans="1:1" x14ac:dyDescent="0.25">
      <c r="A1668" s="23"/>
    </row>
    <row r="1669" spans="1:1" x14ac:dyDescent="0.25">
      <c r="A1669" s="23"/>
    </row>
    <row r="1670" spans="1:1" x14ac:dyDescent="0.25">
      <c r="A1670" s="23"/>
    </row>
    <row r="1671" spans="1:1" x14ac:dyDescent="0.25">
      <c r="A1671" s="23"/>
    </row>
    <row r="1672" spans="1:1" x14ac:dyDescent="0.25">
      <c r="A1672" s="23"/>
    </row>
    <row r="1673" spans="1:1" x14ac:dyDescent="0.25">
      <c r="A1673" s="23"/>
    </row>
    <row r="1674" spans="1:1" x14ac:dyDescent="0.25">
      <c r="A1674" s="23"/>
    </row>
    <row r="1675" spans="1:1" x14ac:dyDescent="0.25">
      <c r="A1675" s="23"/>
    </row>
    <row r="1676" spans="1:1" x14ac:dyDescent="0.25">
      <c r="A1676" s="23"/>
    </row>
    <row r="1677" spans="1:1" x14ac:dyDescent="0.25">
      <c r="A1677" s="23"/>
    </row>
    <row r="1678" spans="1:1" x14ac:dyDescent="0.25">
      <c r="A1678" s="23"/>
    </row>
    <row r="1679" spans="1:1" x14ac:dyDescent="0.25">
      <c r="A1679" s="23"/>
    </row>
    <row r="1680" spans="1:1" x14ac:dyDescent="0.25">
      <c r="A1680" s="23"/>
    </row>
    <row r="1681" spans="1:1" x14ac:dyDescent="0.25">
      <c r="A1681" s="23"/>
    </row>
    <row r="1682" spans="1:1" x14ac:dyDescent="0.25">
      <c r="A1682" s="23"/>
    </row>
    <row r="1683" spans="1:1" x14ac:dyDescent="0.25">
      <c r="A1683" s="23"/>
    </row>
    <row r="1684" spans="1:1" x14ac:dyDescent="0.25">
      <c r="A1684" s="23"/>
    </row>
    <row r="1685" spans="1:1" x14ac:dyDescent="0.25">
      <c r="A1685" s="23"/>
    </row>
    <row r="1686" spans="1:1" x14ac:dyDescent="0.25">
      <c r="A1686" s="23"/>
    </row>
    <row r="1687" spans="1:1" x14ac:dyDescent="0.25">
      <c r="A1687" s="23"/>
    </row>
    <row r="1688" spans="1:1" x14ac:dyDescent="0.25">
      <c r="A1688" s="23"/>
    </row>
    <row r="1689" spans="1:1" x14ac:dyDescent="0.25">
      <c r="A1689" s="23"/>
    </row>
    <row r="1690" spans="1:1" x14ac:dyDescent="0.25">
      <c r="A1690" s="23"/>
    </row>
    <row r="1691" spans="1:1" x14ac:dyDescent="0.25">
      <c r="A1691" s="23"/>
    </row>
    <row r="1692" spans="1:1" x14ac:dyDescent="0.25">
      <c r="A1692" s="23"/>
    </row>
    <row r="1693" spans="1:1" x14ac:dyDescent="0.25">
      <c r="A1693" s="23"/>
    </row>
    <row r="1694" spans="1:1" x14ac:dyDescent="0.25">
      <c r="A1694" s="23"/>
    </row>
    <row r="1695" spans="1:1" x14ac:dyDescent="0.25">
      <c r="A1695" s="23"/>
    </row>
    <row r="1696" spans="1:1" x14ac:dyDescent="0.25">
      <c r="A1696" s="23"/>
    </row>
    <row r="1697" spans="1:1" x14ac:dyDescent="0.25">
      <c r="A1697" s="23"/>
    </row>
    <row r="1698" spans="1:1" x14ac:dyDescent="0.25">
      <c r="A1698" s="23"/>
    </row>
    <row r="1699" spans="1:1" x14ac:dyDescent="0.25">
      <c r="A1699" s="23"/>
    </row>
    <row r="1700" spans="1:1" x14ac:dyDescent="0.25">
      <c r="A1700" s="23"/>
    </row>
    <row r="1701" spans="1:1" x14ac:dyDescent="0.25">
      <c r="A1701" s="23"/>
    </row>
    <row r="1702" spans="1:1" x14ac:dyDescent="0.25">
      <c r="A1702" s="23"/>
    </row>
    <row r="1703" spans="1:1" x14ac:dyDescent="0.25">
      <c r="A1703" s="23"/>
    </row>
    <row r="1704" spans="1:1" x14ac:dyDescent="0.25">
      <c r="A1704" s="23"/>
    </row>
    <row r="1705" spans="1:1" x14ac:dyDescent="0.25">
      <c r="A1705" s="23"/>
    </row>
    <row r="1706" spans="1:1" x14ac:dyDescent="0.25">
      <c r="A1706" s="23"/>
    </row>
    <row r="1707" spans="1:1" x14ac:dyDescent="0.25">
      <c r="A1707" s="23"/>
    </row>
    <row r="1708" spans="1:1" x14ac:dyDescent="0.25">
      <c r="A1708" s="23"/>
    </row>
    <row r="1709" spans="1:1" x14ac:dyDescent="0.25">
      <c r="A1709" s="23"/>
    </row>
    <row r="1710" spans="1:1" x14ac:dyDescent="0.25">
      <c r="A1710" s="23"/>
    </row>
    <row r="1711" spans="1:1" x14ac:dyDescent="0.25">
      <c r="A1711" s="23"/>
    </row>
    <row r="1712" spans="1:1" x14ac:dyDescent="0.25">
      <c r="A1712" s="23"/>
    </row>
    <row r="1713" spans="1:1" x14ac:dyDescent="0.25">
      <c r="A1713" s="23"/>
    </row>
    <row r="1714" spans="1:1" x14ac:dyDescent="0.25">
      <c r="A1714" s="23"/>
    </row>
    <row r="1715" spans="1:1" x14ac:dyDescent="0.25">
      <c r="A1715" s="23"/>
    </row>
    <row r="1716" spans="1:1" x14ac:dyDescent="0.25">
      <c r="A1716" s="23"/>
    </row>
    <row r="1717" spans="1:1" x14ac:dyDescent="0.25">
      <c r="A1717" s="23"/>
    </row>
    <row r="1718" spans="1:1" x14ac:dyDescent="0.25">
      <c r="A1718" s="23"/>
    </row>
    <row r="1719" spans="1:1" x14ac:dyDescent="0.25">
      <c r="A1719" s="23"/>
    </row>
    <row r="1720" spans="1:1" x14ac:dyDescent="0.25">
      <c r="A1720" s="23"/>
    </row>
    <row r="1721" spans="1:1" x14ac:dyDescent="0.25">
      <c r="A1721" s="23"/>
    </row>
    <row r="1722" spans="1:1" x14ac:dyDescent="0.25">
      <c r="A1722" s="23"/>
    </row>
    <row r="1723" spans="1:1" x14ac:dyDescent="0.25">
      <c r="A1723" s="23"/>
    </row>
    <row r="1724" spans="1:1" x14ac:dyDescent="0.25">
      <c r="A1724" s="23"/>
    </row>
    <row r="1725" spans="1:1" x14ac:dyDescent="0.25">
      <c r="A1725" s="23"/>
    </row>
    <row r="1726" spans="1:1" x14ac:dyDescent="0.25">
      <c r="A1726" s="23"/>
    </row>
    <row r="1727" spans="1:1" x14ac:dyDescent="0.25">
      <c r="A1727" s="23"/>
    </row>
    <row r="1728" spans="1:1" x14ac:dyDescent="0.25">
      <c r="A1728" s="23"/>
    </row>
    <row r="1729" spans="1:1" x14ac:dyDescent="0.25">
      <c r="A1729" s="23"/>
    </row>
    <row r="1730" spans="1:1" x14ac:dyDescent="0.25">
      <c r="A1730" s="23"/>
    </row>
    <row r="1731" spans="1:1" x14ac:dyDescent="0.25">
      <c r="A1731" s="23"/>
    </row>
    <row r="1732" spans="1:1" x14ac:dyDescent="0.25">
      <c r="A1732" s="23"/>
    </row>
    <row r="1733" spans="1:1" x14ac:dyDescent="0.25">
      <c r="A1733" s="23"/>
    </row>
    <row r="1734" spans="1:1" x14ac:dyDescent="0.25">
      <c r="A1734" s="23"/>
    </row>
    <row r="1735" spans="1:1" x14ac:dyDescent="0.25">
      <c r="A1735" s="23"/>
    </row>
    <row r="1736" spans="1:1" x14ac:dyDescent="0.25">
      <c r="A1736" s="23"/>
    </row>
    <row r="1737" spans="1:1" x14ac:dyDescent="0.25">
      <c r="A1737" s="23"/>
    </row>
    <row r="1738" spans="1:1" x14ac:dyDescent="0.25">
      <c r="A1738" s="23"/>
    </row>
    <row r="1739" spans="1:1" x14ac:dyDescent="0.25">
      <c r="A1739" s="23"/>
    </row>
    <row r="1740" spans="1:1" x14ac:dyDescent="0.25">
      <c r="A1740" s="23"/>
    </row>
    <row r="1741" spans="1:1" x14ac:dyDescent="0.25">
      <c r="A1741" s="23"/>
    </row>
    <row r="1742" spans="1:1" x14ac:dyDescent="0.25">
      <c r="A1742" s="23"/>
    </row>
    <row r="1743" spans="1:1" x14ac:dyDescent="0.25">
      <c r="A1743" s="23"/>
    </row>
    <row r="1744" spans="1:1" x14ac:dyDescent="0.25">
      <c r="A1744" s="23"/>
    </row>
    <row r="1745" spans="1:1" x14ac:dyDescent="0.25">
      <c r="A1745" s="23"/>
    </row>
    <row r="1746" spans="1:1" x14ac:dyDescent="0.25">
      <c r="A1746" s="23"/>
    </row>
    <row r="1747" spans="1:1" x14ac:dyDescent="0.25">
      <c r="A1747" s="23"/>
    </row>
    <row r="1748" spans="1:1" x14ac:dyDescent="0.25">
      <c r="A1748" s="23"/>
    </row>
    <row r="1749" spans="1:1" x14ac:dyDescent="0.25">
      <c r="A1749" s="23"/>
    </row>
    <row r="1750" spans="1:1" x14ac:dyDescent="0.25">
      <c r="A1750" s="23"/>
    </row>
    <row r="1751" spans="1:1" x14ac:dyDescent="0.25">
      <c r="A1751" s="23"/>
    </row>
    <row r="1752" spans="1:1" x14ac:dyDescent="0.25">
      <c r="A1752" s="23"/>
    </row>
    <row r="1753" spans="1:1" x14ac:dyDescent="0.25">
      <c r="A1753" s="23"/>
    </row>
    <row r="1754" spans="1:1" x14ac:dyDescent="0.25">
      <c r="A1754" s="23"/>
    </row>
    <row r="1755" spans="1:1" x14ac:dyDescent="0.25">
      <c r="A1755" s="23"/>
    </row>
    <row r="1756" spans="1:1" x14ac:dyDescent="0.25">
      <c r="A1756" s="23"/>
    </row>
    <row r="1757" spans="1:1" x14ac:dyDescent="0.25">
      <c r="A1757" s="23"/>
    </row>
    <row r="1758" spans="1:1" x14ac:dyDescent="0.25">
      <c r="A1758" s="23"/>
    </row>
    <row r="1759" spans="1:1" x14ac:dyDescent="0.25">
      <c r="A1759" s="23"/>
    </row>
    <row r="1760" spans="1:1" x14ac:dyDescent="0.25">
      <c r="A1760" s="23"/>
    </row>
    <row r="1761" spans="1:1" x14ac:dyDescent="0.25">
      <c r="A1761" s="23"/>
    </row>
    <row r="1762" spans="1:1" x14ac:dyDescent="0.25">
      <c r="A1762" s="23"/>
    </row>
    <row r="1763" spans="1:1" x14ac:dyDescent="0.25">
      <c r="A1763" s="23"/>
    </row>
    <row r="1764" spans="1:1" x14ac:dyDescent="0.25">
      <c r="A1764" s="23"/>
    </row>
    <row r="1765" spans="1:1" x14ac:dyDescent="0.25">
      <c r="A1765" s="23"/>
    </row>
    <row r="1766" spans="1:1" x14ac:dyDescent="0.25">
      <c r="A1766" s="23"/>
    </row>
    <row r="1767" spans="1:1" x14ac:dyDescent="0.25">
      <c r="A1767" s="23"/>
    </row>
    <row r="1768" spans="1:1" x14ac:dyDescent="0.25">
      <c r="A1768" s="23"/>
    </row>
    <row r="1769" spans="1:1" x14ac:dyDescent="0.25">
      <c r="A1769" s="23"/>
    </row>
    <row r="1770" spans="1:1" x14ac:dyDescent="0.25">
      <c r="A1770" s="23"/>
    </row>
    <row r="1771" spans="1:1" x14ac:dyDescent="0.25">
      <c r="A1771" s="23"/>
    </row>
    <row r="1772" spans="1:1" x14ac:dyDescent="0.25">
      <c r="A1772" s="23"/>
    </row>
    <row r="1773" spans="1:1" x14ac:dyDescent="0.25">
      <c r="A1773" s="23"/>
    </row>
    <row r="1774" spans="1:1" x14ac:dyDescent="0.25">
      <c r="A1774" s="23"/>
    </row>
    <row r="1775" spans="1:1" x14ac:dyDescent="0.25">
      <c r="A1775" s="23"/>
    </row>
    <row r="1776" spans="1:1" x14ac:dyDescent="0.25">
      <c r="A1776" s="23"/>
    </row>
    <row r="1777" spans="1:1" x14ac:dyDescent="0.25">
      <c r="A1777" s="23"/>
    </row>
    <row r="1778" spans="1:1" x14ac:dyDescent="0.25">
      <c r="A1778" s="23"/>
    </row>
    <row r="1779" spans="1:1" x14ac:dyDescent="0.25">
      <c r="A1779" s="23"/>
    </row>
    <row r="1780" spans="1:1" x14ac:dyDescent="0.25">
      <c r="A1780" s="23"/>
    </row>
    <row r="1781" spans="1:1" x14ac:dyDescent="0.25">
      <c r="A1781" s="23"/>
    </row>
    <row r="1782" spans="1:1" x14ac:dyDescent="0.25">
      <c r="A1782" s="23"/>
    </row>
    <row r="1783" spans="1:1" x14ac:dyDescent="0.25">
      <c r="A1783" s="23"/>
    </row>
    <row r="1784" spans="1:1" x14ac:dyDescent="0.25">
      <c r="A1784" s="23"/>
    </row>
    <row r="1785" spans="1:1" x14ac:dyDescent="0.25">
      <c r="A1785" s="23"/>
    </row>
    <row r="1786" spans="1:1" x14ac:dyDescent="0.25">
      <c r="A1786" s="23"/>
    </row>
    <row r="1787" spans="1:1" x14ac:dyDescent="0.25">
      <c r="A1787" s="23"/>
    </row>
    <row r="1788" spans="1:1" x14ac:dyDescent="0.25">
      <c r="A1788" s="23"/>
    </row>
    <row r="1789" spans="1:1" x14ac:dyDescent="0.25">
      <c r="A1789" s="23"/>
    </row>
    <row r="1790" spans="1:1" x14ac:dyDescent="0.25">
      <c r="A1790" s="23"/>
    </row>
    <row r="1791" spans="1:1" x14ac:dyDescent="0.25">
      <c r="A1791" s="23"/>
    </row>
    <row r="1792" spans="1:1" x14ac:dyDescent="0.25">
      <c r="A1792" s="23"/>
    </row>
    <row r="1793" spans="1:1" x14ac:dyDescent="0.25">
      <c r="A1793" s="23"/>
    </row>
    <row r="1794" spans="1:1" x14ac:dyDescent="0.25">
      <c r="A1794" s="23"/>
    </row>
    <row r="1795" spans="1:1" x14ac:dyDescent="0.25">
      <c r="A1795" s="23"/>
    </row>
    <row r="1796" spans="1:1" x14ac:dyDescent="0.25">
      <c r="A1796" s="23"/>
    </row>
    <row r="1797" spans="1:1" x14ac:dyDescent="0.25">
      <c r="A1797" s="23"/>
    </row>
    <row r="1798" spans="1:1" x14ac:dyDescent="0.25">
      <c r="A1798" s="23"/>
    </row>
    <row r="1799" spans="1:1" x14ac:dyDescent="0.25">
      <c r="A1799" s="23"/>
    </row>
    <row r="1800" spans="1:1" x14ac:dyDescent="0.25">
      <c r="A1800" s="23"/>
    </row>
    <row r="1801" spans="1:1" x14ac:dyDescent="0.25">
      <c r="A1801" s="23"/>
    </row>
    <row r="1802" spans="1:1" x14ac:dyDescent="0.25">
      <c r="A1802" s="23"/>
    </row>
    <row r="1803" spans="1:1" x14ac:dyDescent="0.25">
      <c r="A1803" s="23"/>
    </row>
    <row r="1804" spans="1:1" x14ac:dyDescent="0.25">
      <c r="A1804" s="23"/>
    </row>
    <row r="1805" spans="1:1" x14ac:dyDescent="0.25">
      <c r="A1805" s="23"/>
    </row>
    <row r="1806" spans="1:1" x14ac:dyDescent="0.25">
      <c r="A1806" s="23"/>
    </row>
    <row r="1807" spans="1:1" x14ac:dyDescent="0.25">
      <c r="A1807" s="23"/>
    </row>
    <row r="1808" spans="1:1" x14ac:dyDescent="0.25">
      <c r="A1808" s="23"/>
    </row>
    <row r="1809" spans="1:1" x14ac:dyDescent="0.25">
      <c r="A1809" s="23"/>
    </row>
    <row r="1810" spans="1:1" x14ac:dyDescent="0.25">
      <c r="A1810" s="23"/>
    </row>
    <row r="1811" spans="1:1" x14ac:dyDescent="0.25">
      <c r="A1811" s="23"/>
    </row>
    <row r="1812" spans="1:1" x14ac:dyDescent="0.25">
      <c r="A1812" s="23"/>
    </row>
    <row r="1813" spans="1:1" x14ac:dyDescent="0.25">
      <c r="A1813" s="23"/>
    </row>
    <row r="1814" spans="1:1" x14ac:dyDescent="0.25">
      <c r="A1814" s="23"/>
    </row>
    <row r="1815" spans="1:1" x14ac:dyDescent="0.25">
      <c r="A1815" s="23"/>
    </row>
    <row r="1816" spans="1:1" x14ac:dyDescent="0.25">
      <c r="A1816" s="23"/>
    </row>
    <row r="1817" spans="1:1" x14ac:dyDescent="0.25">
      <c r="A1817" s="23"/>
    </row>
    <row r="1818" spans="1:1" x14ac:dyDescent="0.25">
      <c r="A1818" s="23"/>
    </row>
    <row r="1819" spans="1:1" x14ac:dyDescent="0.25">
      <c r="A1819" s="23"/>
    </row>
    <row r="1820" spans="1:1" x14ac:dyDescent="0.25">
      <c r="A1820" s="23"/>
    </row>
    <row r="1821" spans="1:1" x14ac:dyDescent="0.25">
      <c r="A1821" s="23"/>
    </row>
    <row r="1822" spans="1:1" x14ac:dyDescent="0.25">
      <c r="A1822" s="23"/>
    </row>
    <row r="1823" spans="1:1" x14ac:dyDescent="0.25">
      <c r="A1823" s="23"/>
    </row>
    <row r="1824" spans="1:1" x14ac:dyDescent="0.25">
      <c r="A1824" s="23"/>
    </row>
    <row r="1825" spans="1:1" x14ac:dyDescent="0.25">
      <c r="A1825" s="23"/>
    </row>
    <row r="1826" spans="1:1" x14ac:dyDescent="0.25">
      <c r="A1826" s="23"/>
    </row>
    <row r="1827" spans="1:1" x14ac:dyDescent="0.25">
      <c r="A1827" s="23"/>
    </row>
    <row r="1828" spans="1:1" x14ac:dyDescent="0.25">
      <c r="A1828" s="23"/>
    </row>
    <row r="1829" spans="1:1" x14ac:dyDescent="0.25">
      <c r="A1829" s="23"/>
    </row>
    <row r="1830" spans="1:1" x14ac:dyDescent="0.25">
      <c r="A1830" s="23"/>
    </row>
    <row r="1831" spans="1:1" x14ac:dyDescent="0.25">
      <c r="A1831" s="23"/>
    </row>
    <row r="1832" spans="1:1" x14ac:dyDescent="0.25">
      <c r="A1832" s="23"/>
    </row>
    <row r="1833" spans="1:1" x14ac:dyDescent="0.25">
      <c r="A1833" s="23"/>
    </row>
    <row r="1834" spans="1:1" x14ac:dyDescent="0.25">
      <c r="A1834" s="23"/>
    </row>
    <row r="1835" spans="1:1" x14ac:dyDescent="0.25">
      <c r="A1835" s="23"/>
    </row>
    <row r="1836" spans="1:1" x14ac:dyDescent="0.25">
      <c r="A1836" s="23"/>
    </row>
    <row r="1837" spans="1:1" x14ac:dyDescent="0.25">
      <c r="A1837" s="23"/>
    </row>
    <row r="1838" spans="1:1" x14ac:dyDescent="0.25">
      <c r="A1838" s="23"/>
    </row>
    <row r="1839" spans="1:1" x14ac:dyDescent="0.25">
      <c r="A1839" s="23"/>
    </row>
    <row r="1840" spans="1:1" x14ac:dyDescent="0.25">
      <c r="A1840" s="23"/>
    </row>
    <row r="1841" spans="1:1" x14ac:dyDescent="0.25">
      <c r="A1841" s="23"/>
    </row>
    <row r="1842" spans="1:1" x14ac:dyDescent="0.25">
      <c r="A1842" s="23"/>
    </row>
    <row r="1843" spans="1:1" x14ac:dyDescent="0.25">
      <c r="A1843" s="23"/>
    </row>
    <row r="1844" spans="1:1" x14ac:dyDescent="0.25">
      <c r="A1844" s="23"/>
    </row>
    <row r="1845" spans="1:1" x14ac:dyDescent="0.25">
      <c r="A1845" s="23"/>
    </row>
    <row r="1846" spans="1:1" x14ac:dyDescent="0.25">
      <c r="A1846" s="23"/>
    </row>
    <row r="1847" spans="1:1" x14ac:dyDescent="0.25">
      <c r="A1847" s="23"/>
    </row>
    <row r="1848" spans="1:1" x14ac:dyDescent="0.25">
      <c r="A1848" s="23"/>
    </row>
    <row r="1849" spans="1:1" x14ac:dyDescent="0.25">
      <c r="A1849" s="23"/>
    </row>
    <row r="1850" spans="1:1" x14ac:dyDescent="0.25">
      <c r="A1850" s="23"/>
    </row>
    <row r="1851" spans="1:1" x14ac:dyDescent="0.25">
      <c r="A1851" s="23"/>
    </row>
    <row r="1852" spans="1:1" x14ac:dyDescent="0.25">
      <c r="A1852" s="23"/>
    </row>
    <row r="1853" spans="1:1" x14ac:dyDescent="0.25">
      <c r="A1853" s="23"/>
    </row>
    <row r="1854" spans="1:1" x14ac:dyDescent="0.25">
      <c r="A1854" s="23"/>
    </row>
    <row r="1855" spans="1:1" x14ac:dyDescent="0.25">
      <c r="A1855" s="23"/>
    </row>
    <row r="1856" spans="1:1" x14ac:dyDescent="0.25">
      <c r="A1856" s="23"/>
    </row>
    <row r="1857" spans="1:1" x14ac:dyDescent="0.25">
      <c r="A1857" s="23"/>
    </row>
    <row r="1858" spans="1:1" x14ac:dyDescent="0.25">
      <c r="A1858" s="23"/>
    </row>
    <row r="1859" spans="1:1" x14ac:dyDescent="0.25">
      <c r="A1859" s="23"/>
    </row>
    <row r="1860" spans="1:1" x14ac:dyDescent="0.25">
      <c r="A1860" s="23"/>
    </row>
    <row r="1861" spans="1:1" x14ac:dyDescent="0.25">
      <c r="A1861" s="23"/>
    </row>
    <row r="1862" spans="1:1" x14ac:dyDescent="0.25">
      <c r="A1862" s="23"/>
    </row>
    <row r="1863" spans="1:1" x14ac:dyDescent="0.25">
      <c r="A1863" s="23"/>
    </row>
    <row r="1864" spans="1:1" x14ac:dyDescent="0.25">
      <c r="A1864" s="23"/>
    </row>
    <row r="1865" spans="1:1" x14ac:dyDescent="0.25">
      <c r="A1865" s="23"/>
    </row>
    <row r="1866" spans="1:1" x14ac:dyDescent="0.25">
      <c r="A1866" s="23"/>
    </row>
    <row r="1867" spans="1:1" x14ac:dyDescent="0.25">
      <c r="A1867" s="23"/>
    </row>
    <row r="1868" spans="1:1" x14ac:dyDescent="0.25">
      <c r="A1868" s="23"/>
    </row>
    <row r="1869" spans="1:1" x14ac:dyDescent="0.25">
      <c r="A1869" s="23"/>
    </row>
    <row r="1870" spans="1:1" x14ac:dyDescent="0.25">
      <c r="A1870" s="23"/>
    </row>
    <row r="1871" spans="1:1" x14ac:dyDescent="0.25">
      <c r="A1871" s="23"/>
    </row>
    <row r="1872" spans="1:1" x14ac:dyDescent="0.25">
      <c r="A1872" s="23"/>
    </row>
    <row r="1873" spans="1:1" x14ac:dyDescent="0.25">
      <c r="A1873" s="23"/>
    </row>
    <row r="1874" spans="1:1" x14ac:dyDescent="0.25">
      <c r="A1874" s="23"/>
    </row>
    <row r="1875" spans="1:1" x14ac:dyDescent="0.25">
      <c r="A1875" s="23"/>
    </row>
    <row r="1876" spans="1:1" x14ac:dyDescent="0.25">
      <c r="A1876" s="23"/>
    </row>
    <row r="1877" spans="1:1" x14ac:dyDescent="0.25">
      <c r="A1877" s="23"/>
    </row>
    <row r="1878" spans="1:1" x14ac:dyDescent="0.25">
      <c r="A1878" s="23"/>
    </row>
    <row r="1879" spans="1:1" x14ac:dyDescent="0.25">
      <c r="A1879" s="23"/>
    </row>
    <row r="1880" spans="1:1" x14ac:dyDescent="0.25">
      <c r="A1880" s="23"/>
    </row>
    <row r="1881" spans="1:1" x14ac:dyDescent="0.25">
      <c r="A1881" s="23"/>
    </row>
    <row r="1882" spans="1:1" x14ac:dyDescent="0.25">
      <c r="A1882" s="23"/>
    </row>
    <row r="1883" spans="1:1" x14ac:dyDescent="0.25">
      <c r="A1883" s="23"/>
    </row>
    <row r="1884" spans="1:1" x14ac:dyDescent="0.25">
      <c r="A1884" s="23"/>
    </row>
    <row r="1885" spans="1:1" x14ac:dyDescent="0.25">
      <c r="A1885" s="23"/>
    </row>
    <row r="1886" spans="1:1" x14ac:dyDescent="0.25">
      <c r="A1886" s="23"/>
    </row>
    <row r="1887" spans="1:1" x14ac:dyDescent="0.25">
      <c r="A1887" s="23"/>
    </row>
    <row r="1888" spans="1:1" x14ac:dyDescent="0.25">
      <c r="A1888" s="23"/>
    </row>
    <row r="1889" spans="1:1" x14ac:dyDescent="0.25">
      <c r="A1889" s="23"/>
    </row>
    <row r="1890" spans="1:1" x14ac:dyDescent="0.25">
      <c r="A1890" s="23"/>
    </row>
    <row r="1891" spans="1:1" x14ac:dyDescent="0.25">
      <c r="A1891" s="23"/>
    </row>
    <row r="1892" spans="1:1" x14ac:dyDescent="0.25">
      <c r="A1892" s="23"/>
    </row>
    <row r="1893" spans="1:1" x14ac:dyDescent="0.25">
      <c r="A1893" s="23"/>
    </row>
    <row r="1894" spans="1:1" x14ac:dyDescent="0.25">
      <c r="A1894" s="23"/>
    </row>
    <row r="1895" spans="1:1" x14ac:dyDescent="0.25">
      <c r="A1895" s="23"/>
    </row>
    <row r="1896" spans="1:1" x14ac:dyDescent="0.25">
      <c r="A1896" s="23"/>
    </row>
    <row r="1897" spans="1:1" x14ac:dyDescent="0.25">
      <c r="A1897" s="23"/>
    </row>
    <row r="1898" spans="1:1" x14ac:dyDescent="0.25">
      <c r="A1898" s="23"/>
    </row>
    <row r="1899" spans="1:1" x14ac:dyDescent="0.25">
      <c r="A1899" s="23"/>
    </row>
    <row r="1900" spans="1:1" x14ac:dyDescent="0.25">
      <c r="A1900" s="23"/>
    </row>
    <row r="1901" spans="1:1" x14ac:dyDescent="0.25">
      <c r="A1901" s="23"/>
    </row>
    <row r="1902" spans="1:1" x14ac:dyDescent="0.25">
      <c r="A1902" s="23"/>
    </row>
    <row r="1903" spans="1:1" x14ac:dyDescent="0.25">
      <c r="A1903" s="23"/>
    </row>
    <row r="1904" spans="1:1" x14ac:dyDescent="0.25">
      <c r="A1904" s="23"/>
    </row>
    <row r="1905" spans="1:1" x14ac:dyDescent="0.25">
      <c r="A1905" s="23"/>
    </row>
    <row r="1906" spans="1:1" x14ac:dyDescent="0.25">
      <c r="A1906" s="23"/>
    </row>
    <row r="1907" spans="1:1" x14ac:dyDescent="0.25">
      <c r="A1907" s="23"/>
    </row>
    <row r="1908" spans="1:1" x14ac:dyDescent="0.25">
      <c r="A1908" s="23"/>
    </row>
    <row r="1909" spans="1:1" x14ac:dyDescent="0.25">
      <c r="A1909" s="23"/>
    </row>
    <row r="1910" spans="1:1" x14ac:dyDescent="0.25">
      <c r="A1910" s="23"/>
    </row>
    <row r="1911" spans="1:1" x14ac:dyDescent="0.25">
      <c r="A1911" s="23"/>
    </row>
    <row r="1912" spans="1:1" x14ac:dyDescent="0.25">
      <c r="A1912" s="23"/>
    </row>
    <row r="1913" spans="1:1" x14ac:dyDescent="0.25">
      <c r="A1913" s="23"/>
    </row>
    <row r="1914" spans="1:1" x14ac:dyDescent="0.25">
      <c r="A1914" s="23"/>
    </row>
    <row r="1915" spans="1:1" x14ac:dyDescent="0.25">
      <c r="A1915" s="23"/>
    </row>
    <row r="1916" spans="1:1" x14ac:dyDescent="0.25">
      <c r="A1916" s="23"/>
    </row>
    <row r="1917" spans="1:1" x14ac:dyDescent="0.25">
      <c r="A1917" s="23"/>
    </row>
    <row r="1918" spans="1:1" x14ac:dyDescent="0.25">
      <c r="A1918" s="23"/>
    </row>
    <row r="1919" spans="1:1" x14ac:dyDescent="0.25">
      <c r="A1919" s="23"/>
    </row>
    <row r="1920" spans="1:1" x14ac:dyDescent="0.25">
      <c r="A1920" s="23"/>
    </row>
    <row r="1921" spans="1:1" x14ac:dyDescent="0.25">
      <c r="A1921" s="23"/>
    </row>
    <row r="1922" spans="1:1" x14ac:dyDescent="0.25">
      <c r="A1922" s="23"/>
    </row>
    <row r="1923" spans="1:1" x14ac:dyDescent="0.25">
      <c r="A1923" s="23"/>
    </row>
    <row r="1924" spans="1:1" x14ac:dyDescent="0.25">
      <c r="A1924" s="23"/>
    </row>
    <row r="1925" spans="1:1" x14ac:dyDescent="0.25">
      <c r="A1925" s="23"/>
    </row>
    <row r="1926" spans="1:1" x14ac:dyDescent="0.25">
      <c r="A1926" s="23"/>
    </row>
    <row r="1927" spans="1:1" x14ac:dyDescent="0.25">
      <c r="A1927" s="23"/>
    </row>
    <row r="1928" spans="1:1" x14ac:dyDescent="0.25">
      <c r="A1928" s="23"/>
    </row>
    <row r="1929" spans="1:1" x14ac:dyDescent="0.25">
      <c r="A1929" s="23"/>
    </row>
    <row r="1930" spans="1:1" x14ac:dyDescent="0.25">
      <c r="A1930" s="23"/>
    </row>
    <row r="1931" spans="1:1" x14ac:dyDescent="0.25">
      <c r="A1931" s="23"/>
    </row>
    <row r="1932" spans="1:1" x14ac:dyDescent="0.25">
      <c r="A1932" s="23"/>
    </row>
    <row r="1933" spans="1:1" x14ac:dyDescent="0.25">
      <c r="A1933" s="23"/>
    </row>
    <row r="1934" spans="1:1" x14ac:dyDescent="0.25">
      <c r="A1934" s="23"/>
    </row>
    <row r="1935" spans="1:1" x14ac:dyDescent="0.25">
      <c r="A1935" s="23"/>
    </row>
    <row r="1936" spans="1:1" x14ac:dyDescent="0.25">
      <c r="A1936" s="23"/>
    </row>
    <row r="1937" spans="1:1" x14ac:dyDescent="0.25">
      <c r="A1937" s="23"/>
    </row>
    <row r="1938" spans="1:1" x14ac:dyDescent="0.25">
      <c r="A1938" s="23"/>
    </row>
    <row r="1939" spans="1:1" x14ac:dyDescent="0.25">
      <c r="A1939" s="23"/>
    </row>
    <row r="1940" spans="1:1" x14ac:dyDescent="0.25">
      <c r="A1940" s="23"/>
    </row>
    <row r="1941" spans="1:1" x14ac:dyDescent="0.25">
      <c r="A1941" s="23"/>
    </row>
    <row r="1942" spans="1:1" x14ac:dyDescent="0.25">
      <c r="A1942" s="23"/>
    </row>
    <row r="1943" spans="1:1" x14ac:dyDescent="0.25">
      <c r="A1943" s="23"/>
    </row>
    <row r="1944" spans="1:1" x14ac:dyDescent="0.25">
      <c r="A1944" s="23"/>
    </row>
    <row r="1945" spans="1:1" x14ac:dyDescent="0.25">
      <c r="A1945" s="23"/>
    </row>
    <row r="1946" spans="1:1" x14ac:dyDescent="0.25">
      <c r="A1946" s="23"/>
    </row>
    <row r="1947" spans="1:1" x14ac:dyDescent="0.25">
      <c r="A1947" s="23"/>
    </row>
    <row r="1948" spans="1:1" x14ac:dyDescent="0.25">
      <c r="A1948" s="23"/>
    </row>
    <row r="1949" spans="1:1" x14ac:dyDescent="0.25">
      <c r="A1949" s="23"/>
    </row>
    <row r="1950" spans="1:1" x14ac:dyDescent="0.25">
      <c r="A1950" s="23"/>
    </row>
    <row r="1951" spans="1:1" x14ac:dyDescent="0.25">
      <c r="A1951" s="23"/>
    </row>
    <row r="1952" spans="1:1" x14ac:dyDescent="0.25">
      <c r="A1952" s="23"/>
    </row>
    <row r="1953" spans="1:1" x14ac:dyDescent="0.25">
      <c r="A1953" s="23"/>
    </row>
    <row r="1954" spans="1:1" x14ac:dyDescent="0.25">
      <c r="A1954" s="23"/>
    </row>
    <row r="1955" spans="1:1" x14ac:dyDescent="0.25">
      <c r="A1955" s="23"/>
    </row>
    <row r="1956" spans="1:1" x14ac:dyDescent="0.25">
      <c r="A1956" s="23"/>
    </row>
    <row r="1957" spans="1:1" x14ac:dyDescent="0.25">
      <c r="A1957" s="23"/>
    </row>
    <row r="1958" spans="1:1" x14ac:dyDescent="0.25">
      <c r="A1958" s="23"/>
    </row>
    <row r="1959" spans="1:1" x14ac:dyDescent="0.25">
      <c r="A1959" s="23"/>
    </row>
    <row r="1960" spans="1:1" x14ac:dyDescent="0.25">
      <c r="A1960" s="23"/>
    </row>
    <row r="1961" spans="1:1" x14ac:dyDescent="0.25">
      <c r="A1961" s="23"/>
    </row>
    <row r="1962" spans="1:1" x14ac:dyDescent="0.25">
      <c r="A1962" s="23"/>
    </row>
    <row r="1963" spans="1:1" x14ac:dyDescent="0.25">
      <c r="A1963" s="23"/>
    </row>
    <row r="1964" spans="1:1" x14ac:dyDescent="0.25">
      <c r="A1964" s="23"/>
    </row>
    <row r="1965" spans="1:1" x14ac:dyDescent="0.25">
      <c r="A1965" s="23"/>
    </row>
    <row r="1966" spans="1:1" x14ac:dyDescent="0.25">
      <c r="A1966" s="23"/>
    </row>
    <row r="1967" spans="1:1" x14ac:dyDescent="0.25">
      <c r="A1967" s="23"/>
    </row>
    <row r="1968" spans="1:1" x14ac:dyDescent="0.25">
      <c r="A1968" s="23"/>
    </row>
    <row r="1969" spans="1:1" x14ac:dyDescent="0.25">
      <c r="A1969" s="23"/>
    </row>
    <row r="1970" spans="1:1" x14ac:dyDescent="0.25">
      <c r="A1970" s="23"/>
    </row>
    <row r="1971" spans="1:1" x14ac:dyDescent="0.25">
      <c r="A1971" s="23"/>
    </row>
    <row r="1972" spans="1:1" x14ac:dyDescent="0.25">
      <c r="A1972" s="23"/>
    </row>
    <row r="1973" spans="1:1" x14ac:dyDescent="0.25">
      <c r="A1973" s="23"/>
    </row>
    <row r="1974" spans="1:1" x14ac:dyDescent="0.25">
      <c r="A1974" s="23"/>
    </row>
    <row r="1975" spans="1:1" x14ac:dyDescent="0.25">
      <c r="A1975" s="23"/>
    </row>
    <row r="1976" spans="1:1" x14ac:dyDescent="0.25">
      <c r="A1976" s="23"/>
    </row>
    <row r="1977" spans="1:1" x14ac:dyDescent="0.25">
      <c r="A1977" s="23"/>
    </row>
    <row r="1978" spans="1:1" x14ac:dyDescent="0.25">
      <c r="A1978" s="23"/>
    </row>
    <row r="1979" spans="1:1" x14ac:dyDescent="0.25">
      <c r="A1979" s="23"/>
    </row>
    <row r="1980" spans="1:1" x14ac:dyDescent="0.25">
      <c r="A1980" s="23"/>
    </row>
    <row r="1981" spans="1:1" x14ac:dyDescent="0.25">
      <c r="A1981" s="23"/>
    </row>
    <row r="1982" spans="1:1" x14ac:dyDescent="0.25">
      <c r="A1982" s="23"/>
    </row>
    <row r="1983" spans="1:1" x14ac:dyDescent="0.25">
      <c r="A1983" s="23"/>
    </row>
    <row r="1984" spans="1:1" x14ac:dyDescent="0.25">
      <c r="A1984" s="23"/>
    </row>
    <row r="1985" spans="1:1" x14ac:dyDescent="0.25">
      <c r="A1985" s="23"/>
    </row>
    <row r="1986" spans="1:1" x14ac:dyDescent="0.25">
      <c r="A1986" s="23"/>
    </row>
    <row r="1987" spans="1:1" x14ac:dyDescent="0.25">
      <c r="A1987" s="23"/>
    </row>
    <row r="1988" spans="1:1" x14ac:dyDescent="0.25">
      <c r="A1988" s="23"/>
    </row>
    <row r="1989" spans="1:1" x14ac:dyDescent="0.25">
      <c r="A1989" s="23"/>
    </row>
    <row r="1990" spans="1:1" x14ac:dyDescent="0.25">
      <c r="A1990" s="23"/>
    </row>
    <row r="1991" spans="1:1" x14ac:dyDescent="0.25">
      <c r="A1991" s="23"/>
    </row>
    <row r="1992" spans="1:1" x14ac:dyDescent="0.25">
      <c r="A1992" s="23"/>
    </row>
    <row r="1993" spans="1:1" x14ac:dyDescent="0.25">
      <c r="A1993" s="23"/>
    </row>
    <row r="1994" spans="1:1" x14ac:dyDescent="0.25">
      <c r="A1994" s="23"/>
    </row>
    <row r="1995" spans="1:1" x14ac:dyDescent="0.25">
      <c r="A1995" s="23"/>
    </row>
    <row r="1996" spans="1:1" x14ac:dyDescent="0.25">
      <c r="A1996" s="23"/>
    </row>
    <row r="1997" spans="1:1" x14ac:dyDescent="0.25">
      <c r="A1997" s="23"/>
    </row>
    <row r="1998" spans="1:1" x14ac:dyDescent="0.25">
      <c r="A1998" s="23"/>
    </row>
    <row r="1999" spans="1:1" x14ac:dyDescent="0.25">
      <c r="A1999" s="23"/>
    </row>
    <row r="2000" spans="1:1" x14ac:dyDescent="0.25">
      <c r="A2000" s="23"/>
    </row>
    <row r="2001" spans="1:1" x14ac:dyDescent="0.25">
      <c r="A2001" s="23"/>
    </row>
    <row r="2002" spans="1:1" x14ac:dyDescent="0.25">
      <c r="A2002" s="23"/>
    </row>
    <row r="2003" spans="1:1" x14ac:dyDescent="0.25">
      <c r="A2003" s="23"/>
    </row>
    <row r="2004" spans="1:1" x14ac:dyDescent="0.25">
      <c r="A2004" s="23"/>
    </row>
    <row r="2005" spans="1:1" x14ac:dyDescent="0.25">
      <c r="A2005" s="23"/>
    </row>
    <row r="2006" spans="1:1" x14ac:dyDescent="0.25">
      <c r="A2006" s="23"/>
    </row>
    <row r="2007" spans="1:1" x14ac:dyDescent="0.25">
      <c r="A2007" s="23"/>
    </row>
    <row r="2008" spans="1:1" x14ac:dyDescent="0.25">
      <c r="A2008" s="23"/>
    </row>
    <row r="2009" spans="1:1" x14ac:dyDescent="0.25">
      <c r="A2009" s="23"/>
    </row>
    <row r="2010" spans="1:1" x14ac:dyDescent="0.25">
      <c r="A2010" s="23"/>
    </row>
    <row r="2011" spans="1:1" x14ac:dyDescent="0.25">
      <c r="A2011" s="23"/>
    </row>
    <row r="2012" spans="1:1" x14ac:dyDescent="0.25">
      <c r="A2012" s="23"/>
    </row>
    <row r="2013" spans="1:1" x14ac:dyDescent="0.25">
      <c r="A2013" s="23"/>
    </row>
    <row r="2014" spans="1:1" x14ac:dyDescent="0.25">
      <c r="A2014" s="23"/>
    </row>
    <row r="2015" spans="1:1" x14ac:dyDescent="0.25">
      <c r="A2015" s="23"/>
    </row>
    <row r="2016" spans="1:1" x14ac:dyDescent="0.25">
      <c r="A2016" s="23"/>
    </row>
    <row r="2017" spans="1:1" x14ac:dyDescent="0.25">
      <c r="A2017" s="23"/>
    </row>
    <row r="2018" spans="1:1" x14ac:dyDescent="0.25">
      <c r="A2018" s="23"/>
    </row>
    <row r="2019" spans="1:1" x14ac:dyDescent="0.25">
      <c r="A2019" s="23"/>
    </row>
    <row r="2020" spans="1:1" x14ac:dyDescent="0.25">
      <c r="A2020" s="23"/>
    </row>
    <row r="2021" spans="1:1" x14ac:dyDescent="0.25">
      <c r="A2021" s="23"/>
    </row>
    <row r="2022" spans="1:1" x14ac:dyDescent="0.25">
      <c r="A2022" s="23"/>
    </row>
    <row r="2023" spans="1:1" x14ac:dyDescent="0.25">
      <c r="A2023" s="23"/>
    </row>
    <row r="2024" spans="1:1" x14ac:dyDescent="0.25">
      <c r="A2024" s="23"/>
    </row>
    <row r="2025" spans="1:1" x14ac:dyDescent="0.25">
      <c r="A2025" s="23"/>
    </row>
    <row r="2026" spans="1:1" x14ac:dyDescent="0.25">
      <c r="A2026" s="23"/>
    </row>
    <row r="2027" spans="1:1" x14ac:dyDescent="0.25">
      <c r="A2027" s="23"/>
    </row>
    <row r="2028" spans="1:1" x14ac:dyDescent="0.25">
      <c r="A2028" s="23"/>
    </row>
    <row r="2029" spans="1:1" x14ac:dyDescent="0.25">
      <c r="A2029" s="23"/>
    </row>
    <row r="2030" spans="1:1" x14ac:dyDescent="0.25">
      <c r="A2030" s="23"/>
    </row>
    <row r="2031" spans="1:1" x14ac:dyDescent="0.25">
      <c r="A2031" s="23"/>
    </row>
    <row r="2032" spans="1:1" x14ac:dyDescent="0.25">
      <c r="A2032" s="23"/>
    </row>
    <row r="2033" spans="1:1" x14ac:dyDescent="0.25">
      <c r="A2033" s="23"/>
    </row>
    <row r="2034" spans="1:1" x14ac:dyDescent="0.25">
      <c r="A2034" s="23"/>
    </row>
    <row r="2035" spans="1:1" x14ac:dyDescent="0.25">
      <c r="A2035" s="23"/>
    </row>
    <row r="2036" spans="1:1" x14ac:dyDescent="0.25">
      <c r="A2036" s="23"/>
    </row>
    <row r="2037" spans="1:1" x14ac:dyDescent="0.25">
      <c r="A2037" s="23"/>
    </row>
    <row r="2038" spans="1:1" x14ac:dyDescent="0.25">
      <c r="A2038" s="23"/>
    </row>
    <row r="2039" spans="1:1" x14ac:dyDescent="0.25">
      <c r="A2039" s="23"/>
    </row>
    <row r="2040" spans="1:1" x14ac:dyDescent="0.25">
      <c r="A2040" s="23"/>
    </row>
    <row r="2041" spans="1:1" x14ac:dyDescent="0.25">
      <c r="A2041" s="23"/>
    </row>
    <row r="2042" spans="1:1" x14ac:dyDescent="0.25">
      <c r="A2042" s="23"/>
    </row>
    <row r="2043" spans="1:1" x14ac:dyDescent="0.25">
      <c r="A2043" s="23"/>
    </row>
    <row r="2044" spans="1:1" x14ac:dyDescent="0.25">
      <c r="A2044" s="23"/>
    </row>
    <row r="2045" spans="1:1" x14ac:dyDescent="0.25">
      <c r="A2045" s="23"/>
    </row>
    <row r="2046" spans="1:1" x14ac:dyDescent="0.25">
      <c r="A2046" s="23"/>
    </row>
    <row r="2047" spans="1:1" x14ac:dyDescent="0.25">
      <c r="A2047" s="23"/>
    </row>
    <row r="2048" spans="1:1" x14ac:dyDescent="0.25">
      <c r="A2048" s="23"/>
    </row>
    <row r="2049" spans="1:1" x14ac:dyDescent="0.25">
      <c r="A2049" s="23"/>
    </row>
    <row r="2050" spans="1:1" x14ac:dyDescent="0.25">
      <c r="A2050" s="23"/>
    </row>
    <row r="2051" spans="1:1" x14ac:dyDescent="0.25">
      <c r="A2051" s="23"/>
    </row>
    <row r="2052" spans="1:1" x14ac:dyDescent="0.25">
      <c r="A2052" s="23"/>
    </row>
    <row r="2053" spans="1:1" x14ac:dyDescent="0.25">
      <c r="A2053" s="23"/>
    </row>
    <row r="2054" spans="1:1" x14ac:dyDescent="0.25">
      <c r="A2054" s="23"/>
    </row>
    <row r="2055" spans="1:1" x14ac:dyDescent="0.25">
      <c r="A2055" s="23"/>
    </row>
    <row r="2056" spans="1:1" x14ac:dyDescent="0.25">
      <c r="A2056" s="23"/>
    </row>
    <row r="2057" spans="1:1" x14ac:dyDescent="0.25">
      <c r="A2057" s="23"/>
    </row>
    <row r="2058" spans="1:1" x14ac:dyDescent="0.25">
      <c r="A2058" s="23"/>
    </row>
    <row r="2059" spans="1:1" x14ac:dyDescent="0.25">
      <c r="A2059" s="23"/>
    </row>
    <row r="2060" spans="1:1" x14ac:dyDescent="0.25">
      <c r="A2060" s="23"/>
    </row>
    <row r="2061" spans="1:1" x14ac:dyDescent="0.25">
      <c r="A2061" s="23"/>
    </row>
    <row r="2062" spans="1:1" x14ac:dyDescent="0.25">
      <c r="A2062" s="23"/>
    </row>
    <row r="2063" spans="1:1" x14ac:dyDescent="0.25">
      <c r="A2063" s="23"/>
    </row>
    <row r="2064" spans="1:1" x14ac:dyDescent="0.25">
      <c r="A2064" s="23"/>
    </row>
    <row r="2065" spans="1:1" x14ac:dyDescent="0.25">
      <c r="A2065" s="23"/>
    </row>
    <row r="2066" spans="1:1" x14ac:dyDescent="0.25">
      <c r="A2066" s="23"/>
    </row>
    <row r="2067" spans="1:1" x14ac:dyDescent="0.25">
      <c r="A2067" s="23"/>
    </row>
    <row r="2068" spans="1:1" x14ac:dyDescent="0.25">
      <c r="A2068" s="23"/>
    </row>
    <row r="2069" spans="1:1" x14ac:dyDescent="0.25">
      <c r="A2069" s="23"/>
    </row>
    <row r="2070" spans="1:1" x14ac:dyDescent="0.25">
      <c r="A2070" s="23"/>
    </row>
    <row r="2071" spans="1:1" x14ac:dyDescent="0.25">
      <c r="A2071" s="23"/>
    </row>
    <row r="2072" spans="1:1" x14ac:dyDescent="0.25">
      <c r="A2072" s="23"/>
    </row>
    <row r="2073" spans="1:1" x14ac:dyDescent="0.25">
      <c r="A2073" s="23"/>
    </row>
    <row r="2074" spans="1:1" x14ac:dyDescent="0.25">
      <c r="A2074" s="23"/>
    </row>
    <row r="2075" spans="1:1" x14ac:dyDescent="0.25">
      <c r="A2075" s="23"/>
    </row>
    <row r="2076" spans="1:1" x14ac:dyDescent="0.25">
      <c r="A2076" s="23"/>
    </row>
    <row r="2077" spans="1:1" x14ac:dyDescent="0.25">
      <c r="A2077" s="23"/>
    </row>
    <row r="2078" spans="1:1" x14ac:dyDescent="0.25">
      <c r="A2078" s="23"/>
    </row>
    <row r="2079" spans="1:1" x14ac:dyDescent="0.25">
      <c r="A2079" s="23"/>
    </row>
    <row r="2080" spans="1:1" x14ac:dyDescent="0.25">
      <c r="A2080" s="23"/>
    </row>
    <row r="2081" spans="1:1" x14ac:dyDescent="0.25">
      <c r="A2081" s="23"/>
    </row>
    <row r="2082" spans="1:1" x14ac:dyDescent="0.25">
      <c r="A2082" s="23"/>
    </row>
    <row r="2083" spans="1:1" x14ac:dyDescent="0.25">
      <c r="A2083" s="23"/>
    </row>
    <row r="2084" spans="1:1" x14ac:dyDescent="0.25">
      <c r="A2084" s="23"/>
    </row>
    <row r="2085" spans="1:1" x14ac:dyDescent="0.25">
      <c r="A2085" s="23"/>
    </row>
    <row r="2086" spans="1:1" x14ac:dyDescent="0.25">
      <c r="A2086" s="23"/>
    </row>
    <row r="2087" spans="1:1" x14ac:dyDescent="0.25">
      <c r="A2087" s="23"/>
    </row>
    <row r="2088" spans="1:1" x14ac:dyDescent="0.25">
      <c r="A2088" s="23"/>
    </row>
    <row r="2089" spans="1:1" x14ac:dyDescent="0.25">
      <c r="A2089" s="23"/>
    </row>
    <row r="2090" spans="1:1" x14ac:dyDescent="0.25">
      <c r="A2090" s="23"/>
    </row>
    <row r="2091" spans="1:1" x14ac:dyDescent="0.25">
      <c r="A2091" s="23"/>
    </row>
    <row r="2092" spans="1:1" x14ac:dyDescent="0.25">
      <c r="A2092" s="23"/>
    </row>
    <row r="2093" spans="1:1" x14ac:dyDescent="0.25">
      <c r="A2093" s="23"/>
    </row>
    <row r="2094" spans="1:1" x14ac:dyDescent="0.25">
      <c r="A2094" s="23"/>
    </row>
    <row r="2095" spans="1:1" x14ac:dyDescent="0.25">
      <c r="A2095" s="23"/>
    </row>
    <row r="2096" spans="1:1" x14ac:dyDescent="0.25">
      <c r="A2096" s="23"/>
    </row>
    <row r="2097" spans="1:1" x14ac:dyDescent="0.25">
      <c r="A2097" s="23"/>
    </row>
    <row r="2098" spans="1:1" x14ac:dyDescent="0.25">
      <c r="A2098" s="23"/>
    </row>
    <row r="2099" spans="1:1" x14ac:dyDescent="0.25">
      <c r="A2099" s="23"/>
    </row>
    <row r="2100" spans="1:1" x14ac:dyDescent="0.25">
      <c r="A2100" s="23"/>
    </row>
    <row r="2101" spans="1:1" x14ac:dyDescent="0.25">
      <c r="A2101" s="23"/>
    </row>
    <row r="2102" spans="1:1" x14ac:dyDescent="0.25">
      <c r="A2102" s="23"/>
    </row>
    <row r="2103" spans="1:1" x14ac:dyDescent="0.25">
      <c r="A2103" s="23"/>
    </row>
    <row r="2104" spans="1:1" x14ac:dyDescent="0.25">
      <c r="A2104" s="23"/>
    </row>
    <row r="2105" spans="1:1" x14ac:dyDescent="0.25">
      <c r="A2105" s="23"/>
    </row>
    <row r="2106" spans="1:1" x14ac:dyDescent="0.25">
      <c r="A2106" s="23"/>
    </row>
    <row r="2107" spans="1:1" x14ac:dyDescent="0.25">
      <c r="A2107" s="23"/>
    </row>
    <row r="2108" spans="1:1" x14ac:dyDescent="0.25">
      <c r="A2108" s="23"/>
    </row>
    <row r="2109" spans="1:1" x14ac:dyDescent="0.25">
      <c r="A2109" s="23"/>
    </row>
    <row r="2110" spans="1:1" x14ac:dyDescent="0.25">
      <c r="A2110" s="23"/>
    </row>
    <row r="2111" spans="1:1" x14ac:dyDescent="0.25">
      <c r="A2111" s="23"/>
    </row>
    <row r="2112" spans="1:1" x14ac:dyDescent="0.25">
      <c r="A2112" s="23"/>
    </row>
    <row r="2113" spans="1:1" x14ac:dyDescent="0.25">
      <c r="A2113" s="23"/>
    </row>
    <row r="2114" spans="1:1" x14ac:dyDescent="0.25">
      <c r="A2114" s="23"/>
    </row>
    <row r="2115" spans="1:1" x14ac:dyDescent="0.25">
      <c r="A2115" s="23"/>
    </row>
    <row r="2116" spans="1:1" x14ac:dyDescent="0.25">
      <c r="A2116" s="23"/>
    </row>
    <row r="2117" spans="1:1" x14ac:dyDescent="0.25">
      <c r="A2117" s="23"/>
    </row>
    <row r="2118" spans="1:1" x14ac:dyDescent="0.25">
      <c r="A2118" s="23"/>
    </row>
    <row r="2119" spans="1:1" x14ac:dyDescent="0.25">
      <c r="A2119" s="23"/>
    </row>
    <row r="2120" spans="1:1" x14ac:dyDescent="0.25">
      <c r="A2120" s="23"/>
    </row>
    <row r="2121" spans="1:1" x14ac:dyDescent="0.25">
      <c r="A2121" s="23"/>
    </row>
    <row r="2122" spans="1:1" x14ac:dyDescent="0.25">
      <c r="A2122" s="23"/>
    </row>
    <row r="2123" spans="1:1" x14ac:dyDescent="0.25">
      <c r="A2123" s="23"/>
    </row>
    <row r="2124" spans="1:1" x14ac:dyDescent="0.25">
      <c r="A2124" s="23"/>
    </row>
    <row r="2125" spans="1:1" x14ac:dyDescent="0.25">
      <c r="A2125" s="23"/>
    </row>
    <row r="2126" spans="1:1" x14ac:dyDescent="0.25">
      <c r="A2126" s="23"/>
    </row>
    <row r="2127" spans="1:1" x14ac:dyDescent="0.25">
      <c r="A2127" s="23"/>
    </row>
    <row r="2128" spans="1:1" x14ac:dyDescent="0.25">
      <c r="A2128" s="23"/>
    </row>
    <row r="2129" spans="1:1" x14ac:dyDescent="0.25">
      <c r="A2129" s="23"/>
    </row>
    <row r="2130" spans="1:1" x14ac:dyDescent="0.25">
      <c r="A2130" s="23"/>
    </row>
    <row r="2131" spans="1:1" x14ac:dyDescent="0.25">
      <c r="A2131" s="23"/>
    </row>
    <row r="2132" spans="1:1" x14ac:dyDescent="0.25">
      <c r="A2132" s="23"/>
    </row>
    <row r="2133" spans="1:1" x14ac:dyDescent="0.25">
      <c r="A2133" s="23"/>
    </row>
    <row r="2134" spans="1:1" x14ac:dyDescent="0.25">
      <c r="A2134" s="23"/>
    </row>
    <row r="2135" spans="1:1" x14ac:dyDescent="0.25">
      <c r="A2135" s="23"/>
    </row>
    <row r="2136" spans="1:1" x14ac:dyDescent="0.25">
      <c r="A2136" s="23"/>
    </row>
    <row r="2137" spans="1:1" x14ac:dyDescent="0.25">
      <c r="A2137" s="23"/>
    </row>
    <row r="2138" spans="1:1" x14ac:dyDescent="0.25">
      <c r="A2138" s="23"/>
    </row>
    <row r="2139" spans="1:1" x14ac:dyDescent="0.25">
      <c r="A2139" s="23"/>
    </row>
    <row r="2140" spans="1:1" x14ac:dyDescent="0.25">
      <c r="A2140" s="23"/>
    </row>
    <row r="2141" spans="1:1" x14ac:dyDescent="0.25">
      <c r="A2141" s="23"/>
    </row>
    <row r="2142" spans="1:1" x14ac:dyDescent="0.25">
      <c r="A2142" s="23"/>
    </row>
    <row r="2143" spans="1:1" x14ac:dyDescent="0.25">
      <c r="A2143" s="23"/>
    </row>
    <row r="2144" spans="1:1" x14ac:dyDescent="0.25">
      <c r="A2144" s="23"/>
    </row>
    <row r="2145" spans="1:1" x14ac:dyDescent="0.25">
      <c r="A2145" s="23"/>
    </row>
    <row r="2146" spans="1:1" x14ac:dyDescent="0.25">
      <c r="A2146" s="23"/>
    </row>
    <row r="2147" spans="1:1" x14ac:dyDescent="0.25">
      <c r="A2147" s="23"/>
    </row>
    <row r="2148" spans="1:1" x14ac:dyDescent="0.25">
      <c r="A2148" s="23"/>
    </row>
    <row r="2149" spans="1:1" x14ac:dyDescent="0.25">
      <c r="A2149" s="23"/>
    </row>
    <row r="2150" spans="1:1" x14ac:dyDescent="0.25">
      <c r="A2150" s="23"/>
    </row>
    <row r="2151" spans="1:1" x14ac:dyDescent="0.25">
      <c r="A2151" s="23"/>
    </row>
    <row r="2152" spans="1:1" x14ac:dyDescent="0.25">
      <c r="A2152" s="23"/>
    </row>
    <row r="2153" spans="1:1" x14ac:dyDescent="0.25">
      <c r="A2153" s="23"/>
    </row>
    <row r="2154" spans="1:1" x14ac:dyDescent="0.25">
      <c r="A2154" s="23"/>
    </row>
    <row r="2155" spans="1:1" x14ac:dyDescent="0.25">
      <c r="A2155" s="23"/>
    </row>
    <row r="2156" spans="1:1" x14ac:dyDescent="0.25">
      <c r="A2156" s="23"/>
    </row>
    <row r="2157" spans="1:1" x14ac:dyDescent="0.25">
      <c r="A2157" s="23"/>
    </row>
    <row r="2158" spans="1:1" x14ac:dyDescent="0.25">
      <c r="A2158" s="23"/>
    </row>
    <row r="2159" spans="1:1" x14ac:dyDescent="0.25">
      <c r="A2159" s="23"/>
    </row>
    <row r="2160" spans="1:1" x14ac:dyDescent="0.25">
      <c r="A2160" s="23"/>
    </row>
    <row r="2161" spans="1:1" x14ac:dyDescent="0.25">
      <c r="A2161" s="23"/>
    </row>
    <row r="2162" spans="1:1" x14ac:dyDescent="0.25">
      <c r="A2162" s="23"/>
    </row>
    <row r="2163" spans="1:1" x14ac:dyDescent="0.25">
      <c r="A2163" s="23"/>
    </row>
    <row r="2164" spans="1:1" x14ac:dyDescent="0.25">
      <c r="A2164" s="23"/>
    </row>
    <row r="2165" spans="1:1" x14ac:dyDescent="0.25">
      <c r="A2165" s="23"/>
    </row>
    <row r="2166" spans="1:1" x14ac:dyDescent="0.25">
      <c r="A2166" s="23"/>
    </row>
    <row r="2167" spans="1:1" x14ac:dyDescent="0.25">
      <c r="A2167" s="23"/>
    </row>
    <row r="2168" spans="1:1" x14ac:dyDescent="0.25">
      <c r="A2168" s="23"/>
    </row>
    <row r="2169" spans="1:1" x14ac:dyDescent="0.25">
      <c r="A2169" s="23"/>
    </row>
    <row r="2170" spans="1:1" x14ac:dyDescent="0.25">
      <c r="A2170" s="23"/>
    </row>
    <row r="2171" spans="1:1" x14ac:dyDescent="0.25">
      <c r="A2171" s="23"/>
    </row>
    <row r="2172" spans="1:1" x14ac:dyDescent="0.25">
      <c r="A2172" s="23"/>
    </row>
    <row r="2173" spans="1:1" x14ac:dyDescent="0.25">
      <c r="A2173" s="23"/>
    </row>
    <row r="2174" spans="1:1" x14ac:dyDescent="0.25">
      <c r="A2174" s="23"/>
    </row>
    <row r="2175" spans="1:1" x14ac:dyDescent="0.25">
      <c r="A2175" s="23"/>
    </row>
    <row r="2176" spans="1:1" x14ac:dyDescent="0.25">
      <c r="A2176" s="23"/>
    </row>
    <row r="2177" spans="1:1" x14ac:dyDescent="0.25">
      <c r="A2177" s="23"/>
    </row>
    <row r="2178" spans="1:1" x14ac:dyDescent="0.25">
      <c r="A2178" s="23"/>
    </row>
    <row r="2179" spans="1:1" x14ac:dyDescent="0.25">
      <c r="A2179" s="23"/>
    </row>
    <row r="2180" spans="1:1" x14ac:dyDescent="0.25">
      <c r="A2180" s="23"/>
    </row>
    <row r="2181" spans="1:1" x14ac:dyDescent="0.25">
      <c r="A2181" s="23"/>
    </row>
    <row r="2182" spans="1:1" x14ac:dyDescent="0.25">
      <c r="A2182" s="23"/>
    </row>
    <row r="2183" spans="1:1" x14ac:dyDescent="0.25">
      <c r="A2183" s="23"/>
    </row>
    <row r="2184" spans="1:1" x14ac:dyDescent="0.25">
      <c r="A2184" s="23"/>
    </row>
    <row r="2185" spans="1:1" x14ac:dyDescent="0.25">
      <c r="A2185" s="23"/>
    </row>
    <row r="2186" spans="1:1" x14ac:dyDescent="0.25">
      <c r="A2186" s="23"/>
    </row>
    <row r="2187" spans="1:1" x14ac:dyDescent="0.25">
      <c r="A2187" s="23"/>
    </row>
    <row r="2188" spans="1:1" x14ac:dyDescent="0.25">
      <c r="A2188" s="23"/>
    </row>
    <row r="2189" spans="1:1" x14ac:dyDescent="0.25">
      <c r="A2189" s="23"/>
    </row>
    <row r="2190" spans="1:1" x14ac:dyDescent="0.25">
      <c r="A2190" s="23"/>
    </row>
    <row r="2191" spans="1:1" x14ac:dyDescent="0.25">
      <c r="A2191" s="23"/>
    </row>
    <row r="2192" spans="1:1" x14ac:dyDescent="0.25">
      <c r="A2192" s="23"/>
    </row>
    <row r="2193" spans="1:1" x14ac:dyDescent="0.25">
      <c r="A2193" s="23"/>
    </row>
    <row r="2194" spans="1:1" x14ac:dyDescent="0.25">
      <c r="A2194" s="23"/>
    </row>
    <row r="2195" spans="1:1" x14ac:dyDescent="0.25">
      <c r="A2195" s="23"/>
    </row>
    <row r="2196" spans="1:1" x14ac:dyDescent="0.25">
      <c r="A2196" s="23"/>
    </row>
    <row r="2197" spans="1:1" x14ac:dyDescent="0.25">
      <c r="A2197" s="23"/>
    </row>
    <row r="2198" spans="1:1" x14ac:dyDescent="0.25">
      <c r="A2198" s="23"/>
    </row>
    <row r="2199" spans="1:1" x14ac:dyDescent="0.25">
      <c r="A2199" s="23"/>
    </row>
    <row r="2200" spans="1:1" x14ac:dyDescent="0.25">
      <c r="A2200" s="23"/>
    </row>
    <row r="2201" spans="1:1" x14ac:dyDescent="0.25">
      <c r="A2201" s="23"/>
    </row>
    <row r="2202" spans="1:1" x14ac:dyDescent="0.25">
      <c r="A2202" s="23"/>
    </row>
    <row r="2203" spans="1:1" x14ac:dyDescent="0.25">
      <c r="A2203" s="23"/>
    </row>
    <row r="2204" spans="1:1" x14ac:dyDescent="0.25">
      <c r="A2204" s="23"/>
    </row>
    <row r="2205" spans="1:1" x14ac:dyDescent="0.25">
      <c r="A2205" s="23"/>
    </row>
    <row r="2206" spans="1:1" x14ac:dyDescent="0.25">
      <c r="A2206" s="23"/>
    </row>
    <row r="2207" spans="1:1" x14ac:dyDescent="0.25">
      <c r="A2207" s="23"/>
    </row>
    <row r="2208" spans="1:1" x14ac:dyDescent="0.25">
      <c r="A2208" s="23"/>
    </row>
    <row r="2209" spans="1:1" x14ac:dyDescent="0.25">
      <c r="A2209" s="23"/>
    </row>
    <row r="2210" spans="1:1" x14ac:dyDescent="0.25">
      <c r="A2210" s="23"/>
    </row>
    <row r="2211" spans="1:1" x14ac:dyDescent="0.25">
      <c r="A2211" s="23"/>
    </row>
    <row r="2212" spans="1:1" x14ac:dyDescent="0.25">
      <c r="A2212" s="23"/>
    </row>
    <row r="2213" spans="1:1" x14ac:dyDescent="0.25">
      <c r="A2213" s="23"/>
    </row>
    <row r="2214" spans="1:1" x14ac:dyDescent="0.25">
      <c r="A2214" s="23"/>
    </row>
    <row r="2215" spans="1:1" x14ac:dyDescent="0.25">
      <c r="A2215" s="23"/>
    </row>
    <row r="2216" spans="1:1" x14ac:dyDescent="0.25">
      <c r="A2216" s="23"/>
    </row>
    <row r="2217" spans="1:1" x14ac:dyDescent="0.25">
      <c r="A2217" s="23"/>
    </row>
    <row r="2218" spans="1:1" x14ac:dyDescent="0.25">
      <c r="A2218" s="23"/>
    </row>
    <row r="2219" spans="1:1" x14ac:dyDescent="0.25">
      <c r="A2219" s="23"/>
    </row>
    <row r="2220" spans="1:1" x14ac:dyDescent="0.25">
      <c r="A2220" s="23"/>
    </row>
    <row r="2221" spans="1:1" x14ac:dyDescent="0.25">
      <c r="A2221" s="23"/>
    </row>
    <row r="2222" spans="1:1" x14ac:dyDescent="0.25">
      <c r="A2222" s="23"/>
    </row>
    <row r="2223" spans="1:1" x14ac:dyDescent="0.25">
      <c r="A2223" s="23"/>
    </row>
    <row r="2224" spans="1:1" x14ac:dyDescent="0.25">
      <c r="A2224" s="23"/>
    </row>
    <row r="2225" spans="1:1" x14ac:dyDescent="0.25">
      <c r="A2225" s="23"/>
    </row>
    <row r="2226" spans="1:1" x14ac:dyDescent="0.25">
      <c r="A2226" s="23"/>
    </row>
    <row r="2227" spans="1:1" x14ac:dyDescent="0.25">
      <c r="A2227" s="23"/>
    </row>
    <row r="2228" spans="1:1" x14ac:dyDescent="0.25">
      <c r="A2228" s="23"/>
    </row>
    <row r="2229" spans="1:1" x14ac:dyDescent="0.25">
      <c r="A2229" s="23"/>
    </row>
    <row r="2230" spans="1:1" x14ac:dyDescent="0.25">
      <c r="A2230" s="23"/>
    </row>
    <row r="2231" spans="1:1" x14ac:dyDescent="0.25">
      <c r="A2231" s="23"/>
    </row>
    <row r="2232" spans="1:1" x14ac:dyDescent="0.25">
      <c r="A2232" s="23"/>
    </row>
    <row r="2233" spans="1:1" x14ac:dyDescent="0.25">
      <c r="A2233" s="23"/>
    </row>
    <row r="2234" spans="1:1" x14ac:dyDescent="0.25">
      <c r="A2234" s="23"/>
    </row>
    <row r="2235" spans="1:1" x14ac:dyDescent="0.25">
      <c r="A2235" s="23"/>
    </row>
    <row r="2236" spans="1:1" x14ac:dyDescent="0.25">
      <c r="A2236" s="23"/>
    </row>
    <row r="2237" spans="1:1" x14ac:dyDescent="0.25">
      <c r="A2237" s="23"/>
    </row>
    <row r="2238" spans="1:1" x14ac:dyDescent="0.25">
      <c r="A2238" s="23"/>
    </row>
    <row r="2239" spans="1:1" x14ac:dyDescent="0.25">
      <c r="A2239" s="23"/>
    </row>
    <row r="2240" spans="1:1" x14ac:dyDescent="0.25">
      <c r="A2240" s="23"/>
    </row>
    <row r="2241" spans="1:1" x14ac:dyDescent="0.25">
      <c r="A2241" s="23"/>
    </row>
    <row r="2242" spans="1:1" x14ac:dyDescent="0.25">
      <c r="A2242" s="23"/>
    </row>
    <row r="2243" spans="1:1" x14ac:dyDescent="0.25">
      <c r="A2243" s="23"/>
    </row>
    <row r="2244" spans="1:1" x14ac:dyDescent="0.25">
      <c r="A2244" s="23"/>
    </row>
    <row r="2245" spans="1:1" x14ac:dyDescent="0.25">
      <c r="A2245" s="23"/>
    </row>
    <row r="2246" spans="1:1" x14ac:dyDescent="0.25">
      <c r="A2246" s="23"/>
    </row>
    <row r="2247" spans="1:1" x14ac:dyDescent="0.25">
      <c r="A2247" s="23"/>
    </row>
    <row r="2248" spans="1:1" x14ac:dyDescent="0.25">
      <c r="A2248" s="23"/>
    </row>
    <row r="2249" spans="1:1" x14ac:dyDescent="0.25">
      <c r="A2249" s="23"/>
    </row>
    <row r="2250" spans="1:1" x14ac:dyDescent="0.25">
      <c r="A2250" s="23"/>
    </row>
    <row r="2251" spans="1:1" x14ac:dyDescent="0.25">
      <c r="A2251" s="23"/>
    </row>
    <row r="2252" spans="1:1" x14ac:dyDescent="0.25">
      <c r="A2252" s="23"/>
    </row>
    <row r="2253" spans="1:1" x14ac:dyDescent="0.25">
      <c r="A2253" s="23"/>
    </row>
    <row r="2254" spans="1:1" x14ac:dyDescent="0.25">
      <c r="A2254" s="23"/>
    </row>
    <row r="2255" spans="1:1" x14ac:dyDescent="0.25">
      <c r="A2255" s="23"/>
    </row>
    <row r="2256" spans="1:1" x14ac:dyDescent="0.25">
      <c r="A2256" s="23"/>
    </row>
    <row r="2257" spans="1:1" x14ac:dyDescent="0.25">
      <c r="A2257" s="23"/>
    </row>
    <row r="2258" spans="1:1" x14ac:dyDescent="0.25">
      <c r="A2258" s="23"/>
    </row>
    <row r="2259" spans="1:1" x14ac:dyDescent="0.25">
      <c r="A2259" s="23"/>
    </row>
    <row r="2260" spans="1:1" x14ac:dyDescent="0.25">
      <c r="A2260" s="23"/>
    </row>
    <row r="2261" spans="1:1" x14ac:dyDescent="0.25">
      <c r="A2261" s="23"/>
    </row>
    <row r="2262" spans="1:1" x14ac:dyDescent="0.25">
      <c r="A2262" s="23"/>
    </row>
    <row r="2263" spans="1:1" x14ac:dyDescent="0.25">
      <c r="A2263" s="23"/>
    </row>
    <row r="2264" spans="1:1" x14ac:dyDescent="0.25">
      <c r="A2264" s="23"/>
    </row>
    <row r="2265" spans="1:1" x14ac:dyDescent="0.25">
      <c r="A2265" s="23"/>
    </row>
    <row r="2266" spans="1:1" x14ac:dyDescent="0.25">
      <c r="A2266" s="23"/>
    </row>
    <row r="2267" spans="1:1" x14ac:dyDescent="0.25">
      <c r="A2267" s="23"/>
    </row>
    <row r="2268" spans="1:1" x14ac:dyDescent="0.25">
      <c r="A2268" s="23"/>
    </row>
    <row r="2269" spans="1:1" x14ac:dyDescent="0.25">
      <c r="A2269" s="23"/>
    </row>
    <row r="2270" spans="1:1" x14ac:dyDescent="0.25">
      <c r="A2270" s="23"/>
    </row>
    <row r="2271" spans="1:1" x14ac:dyDescent="0.25">
      <c r="A2271" s="23"/>
    </row>
    <row r="2272" spans="1:1" x14ac:dyDescent="0.25">
      <c r="A2272" s="23"/>
    </row>
    <row r="2273" spans="1:1" x14ac:dyDescent="0.25">
      <c r="A2273" s="23"/>
    </row>
    <row r="2274" spans="1:1" x14ac:dyDescent="0.25">
      <c r="A2274" s="23"/>
    </row>
    <row r="2275" spans="1:1" x14ac:dyDescent="0.25">
      <c r="A2275" s="23"/>
    </row>
    <row r="2276" spans="1:1" x14ac:dyDescent="0.25">
      <c r="A2276" s="23"/>
    </row>
    <row r="2277" spans="1:1" x14ac:dyDescent="0.25">
      <c r="A2277" s="23"/>
    </row>
    <row r="2278" spans="1:1" x14ac:dyDescent="0.25">
      <c r="A2278" s="23"/>
    </row>
    <row r="2279" spans="1:1" x14ac:dyDescent="0.25">
      <c r="A2279" s="23"/>
    </row>
    <row r="2280" spans="1:1" x14ac:dyDescent="0.25">
      <c r="A2280" s="23"/>
    </row>
    <row r="2281" spans="1:1" x14ac:dyDescent="0.25">
      <c r="A2281" s="23"/>
    </row>
    <row r="2282" spans="1:1" x14ac:dyDescent="0.25">
      <c r="A2282" s="23"/>
    </row>
    <row r="2283" spans="1:1" x14ac:dyDescent="0.25">
      <c r="A2283" s="23"/>
    </row>
    <row r="2284" spans="1:1" x14ac:dyDescent="0.25">
      <c r="A2284" s="23"/>
    </row>
    <row r="2285" spans="1:1" x14ac:dyDescent="0.25">
      <c r="A2285" s="23"/>
    </row>
    <row r="2286" spans="1:1" x14ac:dyDescent="0.25">
      <c r="A2286" s="23"/>
    </row>
    <row r="2287" spans="1:1" x14ac:dyDescent="0.25">
      <c r="A2287" s="23"/>
    </row>
    <row r="2288" spans="1:1" x14ac:dyDescent="0.25">
      <c r="A2288" s="23"/>
    </row>
    <row r="2289" spans="1:1" x14ac:dyDescent="0.25">
      <c r="A2289" s="23"/>
    </row>
    <row r="2290" spans="1:1" x14ac:dyDescent="0.25">
      <c r="A2290" s="23"/>
    </row>
    <row r="2291" spans="1:1" x14ac:dyDescent="0.25">
      <c r="A2291" s="23"/>
    </row>
    <row r="2292" spans="1:1" x14ac:dyDescent="0.25">
      <c r="A2292" s="23"/>
    </row>
    <row r="2293" spans="1:1" x14ac:dyDescent="0.25">
      <c r="A2293" s="23"/>
    </row>
    <row r="2294" spans="1:1" x14ac:dyDescent="0.25">
      <c r="A2294" s="23"/>
    </row>
    <row r="2295" spans="1:1" x14ac:dyDescent="0.25">
      <c r="A2295" s="23"/>
    </row>
    <row r="2296" spans="1:1" x14ac:dyDescent="0.25">
      <c r="A2296" s="23"/>
    </row>
    <row r="2297" spans="1:1" x14ac:dyDescent="0.25">
      <c r="A2297" s="23"/>
    </row>
    <row r="2298" spans="1:1" x14ac:dyDescent="0.25">
      <c r="A2298" s="23"/>
    </row>
    <row r="2299" spans="1:1" x14ac:dyDescent="0.25">
      <c r="A2299" s="23"/>
    </row>
    <row r="2300" spans="1:1" x14ac:dyDescent="0.25">
      <c r="A2300" s="23"/>
    </row>
    <row r="2301" spans="1:1" x14ac:dyDescent="0.25">
      <c r="A2301" s="23"/>
    </row>
    <row r="2302" spans="1:1" x14ac:dyDescent="0.25">
      <c r="A2302" s="23"/>
    </row>
    <row r="2303" spans="1:1" x14ac:dyDescent="0.25">
      <c r="A2303" s="23"/>
    </row>
    <row r="2304" spans="1:1" x14ac:dyDescent="0.25">
      <c r="A2304" s="23"/>
    </row>
    <row r="2305" spans="1:1" x14ac:dyDescent="0.25">
      <c r="A2305" s="23"/>
    </row>
    <row r="2306" spans="1:1" x14ac:dyDescent="0.25">
      <c r="A2306" s="23"/>
    </row>
    <row r="2307" spans="1:1" x14ac:dyDescent="0.25">
      <c r="A2307" s="23"/>
    </row>
    <row r="2308" spans="1:1" x14ac:dyDescent="0.25">
      <c r="A2308" s="23"/>
    </row>
    <row r="2309" spans="1:1" x14ac:dyDescent="0.25">
      <c r="A2309" s="23"/>
    </row>
    <row r="2310" spans="1:1" x14ac:dyDescent="0.25">
      <c r="A2310" s="23"/>
    </row>
    <row r="2311" spans="1:1" x14ac:dyDescent="0.25">
      <c r="A2311" s="23"/>
    </row>
    <row r="2312" spans="1:1" x14ac:dyDescent="0.25">
      <c r="A2312" s="23"/>
    </row>
    <row r="2313" spans="1:1" x14ac:dyDescent="0.25">
      <c r="A2313" s="23"/>
    </row>
    <row r="2314" spans="1:1" x14ac:dyDescent="0.25">
      <c r="A2314" s="23"/>
    </row>
    <row r="2315" spans="1:1" x14ac:dyDescent="0.25">
      <c r="A2315" s="23"/>
    </row>
    <row r="2316" spans="1:1" x14ac:dyDescent="0.25">
      <c r="A2316" s="23"/>
    </row>
    <row r="2317" spans="1:1" x14ac:dyDescent="0.25">
      <c r="A2317" s="23"/>
    </row>
    <row r="2318" spans="1:1" x14ac:dyDescent="0.25">
      <c r="A2318" s="23"/>
    </row>
    <row r="2319" spans="1:1" x14ac:dyDescent="0.25">
      <c r="A2319" s="23"/>
    </row>
    <row r="2320" spans="1:1" x14ac:dyDescent="0.25">
      <c r="A2320" s="23"/>
    </row>
    <row r="2321" spans="1:1" x14ac:dyDescent="0.25">
      <c r="A2321" s="23"/>
    </row>
    <row r="2322" spans="1:1" x14ac:dyDescent="0.25">
      <c r="A2322" s="23"/>
    </row>
    <row r="2323" spans="1:1" x14ac:dyDescent="0.25">
      <c r="A2323" s="23"/>
    </row>
    <row r="2324" spans="1:1" x14ac:dyDescent="0.25">
      <c r="A2324" s="23"/>
    </row>
    <row r="2325" spans="1:1" x14ac:dyDescent="0.25">
      <c r="A2325" s="23"/>
    </row>
    <row r="2326" spans="1:1" x14ac:dyDescent="0.25">
      <c r="A2326" s="23"/>
    </row>
    <row r="2327" spans="1:1" x14ac:dyDescent="0.25">
      <c r="A2327" s="23"/>
    </row>
    <row r="2328" spans="1:1" x14ac:dyDescent="0.25">
      <c r="A2328" s="23"/>
    </row>
    <row r="2329" spans="1:1" x14ac:dyDescent="0.25">
      <c r="A2329" s="23"/>
    </row>
    <row r="2330" spans="1:1" x14ac:dyDescent="0.25">
      <c r="A2330" s="23"/>
    </row>
    <row r="2331" spans="1:1" x14ac:dyDescent="0.25">
      <c r="A2331" s="23"/>
    </row>
    <row r="2332" spans="1:1" x14ac:dyDescent="0.25">
      <c r="A2332" s="23"/>
    </row>
    <row r="2333" spans="1:1" x14ac:dyDescent="0.25">
      <c r="A2333" s="23"/>
    </row>
    <row r="2334" spans="1:1" x14ac:dyDescent="0.25">
      <c r="A2334" s="23"/>
    </row>
    <row r="2335" spans="1:1" x14ac:dyDescent="0.25">
      <c r="A2335" s="23"/>
    </row>
    <row r="2336" spans="1:1" x14ac:dyDescent="0.25">
      <c r="A2336" s="23"/>
    </row>
    <row r="2337" spans="1:1" x14ac:dyDescent="0.25">
      <c r="A2337" s="23"/>
    </row>
    <row r="2338" spans="1:1" x14ac:dyDescent="0.25">
      <c r="A2338" s="23"/>
    </row>
    <row r="2339" spans="1:1" x14ac:dyDescent="0.25">
      <c r="A2339" s="23"/>
    </row>
    <row r="2340" spans="1:1" x14ac:dyDescent="0.25">
      <c r="A2340" s="23"/>
    </row>
    <row r="2341" spans="1:1" x14ac:dyDescent="0.25">
      <c r="A2341" s="23"/>
    </row>
    <row r="2342" spans="1:1" x14ac:dyDescent="0.25">
      <c r="A2342" s="23"/>
    </row>
    <row r="2343" spans="1:1" x14ac:dyDescent="0.25">
      <c r="A2343" s="23"/>
    </row>
    <row r="2344" spans="1:1" x14ac:dyDescent="0.25">
      <c r="A2344" s="23"/>
    </row>
    <row r="2345" spans="1:1" x14ac:dyDescent="0.25">
      <c r="A2345" s="23"/>
    </row>
    <row r="2346" spans="1:1" x14ac:dyDescent="0.25">
      <c r="A2346" s="23"/>
    </row>
    <row r="2347" spans="1:1" x14ac:dyDescent="0.25">
      <c r="A2347" s="23"/>
    </row>
    <row r="2348" spans="1:1" x14ac:dyDescent="0.25">
      <c r="A2348" s="23"/>
    </row>
    <row r="2349" spans="1:1" x14ac:dyDescent="0.25">
      <c r="A2349" s="23"/>
    </row>
    <row r="2350" spans="1:1" x14ac:dyDescent="0.25">
      <c r="A2350" s="23"/>
    </row>
    <row r="2351" spans="1:1" x14ac:dyDescent="0.25">
      <c r="A2351" s="23"/>
    </row>
    <row r="2352" spans="1:1" x14ac:dyDescent="0.25">
      <c r="A2352" s="23"/>
    </row>
    <row r="2353" spans="1:1" x14ac:dyDescent="0.25">
      <c r="A2353" s="23"/>
    </row>
    <row r="2354" spans="1:1" x14ac:dyDescent="0.25">
      <c r="A2354" s="23"/>
    </row>
    <row r="2355" spans="1:1" x14ac:dyDescent="0.25">
      <c r="A2355" s="23"/>
    </row>
    <row r="2356" spans="1:1" x14ac:dyDescent="0.25">
      <c r="A2356" s="23"/>
    </row>
    <row r="2357" spans="1:1" x14ac:dyDescent="0.25">
      <c r="A2357" s="23"/>
    </row>
    <row r="2358" spans="1:1" x14ac:dyDescent="0.25">
      <c r="A2358" s="23"/>
    </row>
    <row r="2359" spans="1:1" x14ac:dyDescent="0.25">
      <c r="A2359" s="23"/>
    </row>
    <row r="2360" spans="1:1" x14ac:dyDescent="0.25">
      <c r="A2360" s="23"/>
    </row>
    <row r="2361" spans="1:1" x14ac:dyDescent="0.25">
      <c r="A2361" s="23"/>
    </row>
    <row r="2362" spans="1:1" x14ac:dyDescent="0.25">
      <c r="A2362" s="23"/>
    </row>
    <row r="2363" spans="1:1" x14ac:dyDescent="0.25">
      <c r="A2363" s="23"/>
    </row>
    <row r="2364" spans="1:1" x14ac:dyDescent="0.25">
      <c r="A2364" s="23"/>
    </row>
    <row r="2365" spans="1:1" x14ac:dyDescent="0.25">
      <c r="A2365" s="23"/>
    </row>
    <row r="2366" spans="1:1" x14ac:dyDescent="0.25">
      <c r="A2366" s="23"/>
    </row>
    <row r="2367" spans="1:1" x14ac:dyDescent="0.25">
      <c r="A2367" s="23"/>
    </row>
    <row r="2368" spans="1:1" x14ac:dyDescent="0.25">
      <c r="A2368" s="23"/>
    </row>
    <row r="2369" spans="1:1" x14ac:dyDescent="0.25">
      <c r="A2369" s="23"/>
    </row>
    <row r="2370" spans="1:1" x14ac:dyDescent="0.25">
      <c r="A2370" s="23"/>
    </row>
    <row r="2371" spans="1:1" x14ac:dyDescent="0.25">
      <c r="A2371" s="23"/>
    </row>
    <row r="2372" spans="1:1" x14ac:dyDescent="0.25">
      <c r="A2372" s="23"/>
    </row>
    <row r="2373" spans="1:1" x14ac:dyDescent="0.25">
      <c r="A2373" s="23"/>
    </row>
    <row r="2374" spans="1:1" x14ac:dyDescent="0.25">
      <c r="A2374" s="23"/>
    </row>
    <row r="2375" spans="1:1" x14ac:dyDescent="0.25">
      <c r="A2375" s="23"/>
    </row>
    <row r="2376" spans="1:1" x14ac:dyDescent="0.25">
      <c r="A2376" s="23"/>
    </row>
    <row r="2377" spans="1:1" x14ac:dyDescent="0.25">
      <c r="A2377" s="23"/>
    </row>
    <row r="2378" spans="1:1" x14ac:dyDescent="0.25">
      <c r="A2378" s="23"/>
    </row>
    <row r="2379" spans="1:1" x14ac:dyDescent="0.25">
      <c r="A2379" s="23"/>
    </row>
    <row r="2380" spans="1:1" x14ac:dyDescent="0.25">
      <c r="A2380" s="23"/>
    </row>
    <row r="2381" spans="1:1" x14ac:dyDescent="0.25">
      <c r="A2381" s="23"/>
    </row>
    <row r="2382" spans="1:1" x14ac:dyDescent="0.25">
      <c r="A2382" s="23"/>
    </row>
    <row r="2383" spans="1:1" x14ac:dyDescent="0.25">
      <c r="A2383" s="23"/>
    </row>
    <row r="2384" spans="1:1" x14ac:dyDescent="0.25">
      <c r="A2384" s="23"/>
    </row>
    <row r="2385" spans="1:1" x14ac:dyDescent="0.25">
      <c r="A2385" s="23"/>
    </row>
    <row r="2386" spans="1:1" x14ac:dyDescent="0.25">
      <c r="A2386" s="23"/>
    </row>
    <row r="2387" spans="1:1" x14ac:dyDescent="0.25">
      <c r="A2387" s="23"/>
    </row>
    <row r="2388" spans="1:1" x14ac:dyDescent="0.25">
      <c r="A2388" s="23"/>
    </row>
    <row r="2389" spans="1:1" x14ac:dyDescent="0.25">
      <c r="A2389" s="23"/>
    </row>
    <row r="2390" spans="1:1" x14ac:dyDescent="0.25">
      <c r="A2390" s="23"/>
    </row>
    <row r="2391" spans="1:1" x14ac:dyDescent="0.25">
      <c r="A2391" s="23"/>
    </row>
    <row r="2392" spans="1:1" x14ac:dyDescent="0.25">
      <c r="A2392" s="23"/>
    </row>
    <row r="2393" spans="1:1" x14ac:dyDescent="0.25">
      <c r="A2393" s="23"/>
    </row>
    <row r="2394" spans="1:1" x14ac:dyDescent="0.25">
      <c r="A2394" s="23"/>
    </row>
    <row r="2395" spans="1:1" x14ac:dyDescent="0.25">
      <c r="A2395" s="23"/>
    </row>
    <row r="2396" spans="1:1" x14ac:dyDescent="0.25">
      <c r="A2396" s="23"/>
    </row>
    <row r="2397" spans="1:1" x14ac:dyDescent="0.25">
      <c r="A2397" s="23"/>
    </row>
    <row r="2398" spans="1:1" x14ac:dyDescent="0.25">
      <c r="A2398" s="23"/>
    </row>
    <row r="2399" spans="1:1" x14ac:dyDescent="0.25">
      <c r="A2399" s="23"/>
    </row>
    <row r="2400" spans="1:1" x14ac:dyDescent="0.25">
      <c r="A2400" s="23"/>
    </row>
    <row r="2401" spans="1:1" x14ac:dyDescent="0.25">
      <c r="A2401" s="23"/>
    </row>
    <row r="2402" spans="1:1" x14ac:dyDescent="0.25">
      <c r="A2402" s="23"/>
    </row>
    <row r="2403" spans="1:1" x14ac:dyDescent="0.25">
      <c r="A2403" s="23"/>
    </row>
    <row r="2404" spans="1:1" x14ac:dyDescent="0.25">
      <c r="A2404" s="23"/>
    </row>
    <row r="2405" spans="1:1" x14ac:dyDescent="0.25">
      <c r="A2405" s="23"/>
    </row>
    <row r="2406" spans="1:1" x14ac:dyDescent="0.25">
      <c r="A2406" s="23"/>
    </row>
    <row r="2407" spans="1:1" x14ac:dyDescent="0.25">
      <c r="A2407" s="23"/>
    </row>
    <row r="2408" spans="1:1" x14ac:dyDescent="0.25">
      <c r="A2408" s="23"/>
    </row>
    <row r="2409" spans="1:1" x14ac:dyDescent="0.25">
      <c r="A2409" s="23"/>
    </row>
    <row r="2410" spans="1:1" x14ac:dyDescent="0.25">
      <c r="A2410" s="23"/>
    </row>
    <row r="2411" spans="1:1" x14ac:dyDescent="0.25">
      <c r="A2411" s="23"/>
    </row>
    <row r="2412" spans="1:1" x14ac:dyDescent="0.25">
      <c r="A2412" s="23"/>
    </row>
    <row r="2413" spans="1:1" x14ac:dyDescent="0.25">
      <c r="A2413" s="23"/>
    </row>
    <row r="2414" spans="1:1" x14ac:dyDescent="0.25">
      <c r="A2414" s="23"/>
    </row>
    <row r="2415" spans="1:1" x14ac:dyDescent="0.25">
      <c r="A2415" s="23"/>
    </row>
    <row r="2416" spans="1:1" x14ac:dyDescent="0.25">
      <c r="A2416" s="23"/>
    </row>
    <row r="2417" spans="1:1" x14ac:dyDescent="0.25">
      <c r="A2417" s="23"/>
    </row>
    <row r="2418" spans="1:1" x14ac:dyDescent="0.25">
      <c r="A2418" s="23"/>
    </row>
    <row r="2419" spans="1:1" x14ac:dyDescent="0.25">
      <c r="A2419" s="23"/>
    </row>
    <row r="2420" spans="1:1" x14ac:dyDescent="0.25">
      <c r="A2420" s="23"/>
    </row>
    <row r="2421" spans="1:1" x14ac:dyDescent="0.25">
      <c r="A2421" s="23"/>
    </row>
    <row r="2422" spans="1:1" x14ac:dyDescent="0.25">
      <c r="A2422" s="23"/>
    </row>
    <row r="2423" spans="1:1" x14ac:dyDescent="0.25">
      <c r="A2423" s="23"/>
    </row>
    <row r="2424" spans="1:1" x14ac:dyDescent="0.25">
      <c r="A2424" s="23"/>
    </row>
    <row r="2425" spans="1:1" x14ac:dyDescent="0.25">
      <c r="A2425" s="23"/>
    </row>
    <row r="2426" spans="1:1" x14ac:dyDescent="0.25">
      <c r="A2426" s="23"/>
    </row>
    <row r="2427" spans="1:1" x14ac:dyDescent="0.25">
      <c r="A2427" s="23"/>
    </row>
    <row r="2428" spans="1:1" x14ac:dyDescent="0.25">
      <c r="A2428" s="23"/>
    </row>
    <row r="2429" spans="1:1" x14ac:dyDescent="0.25">
      <c r="A2429" s="23"/>
    </row>
    <row r="2430" spans="1:1" x14ac:dyDescent="0.25">
      <c r="A2430" s="23"/>
    </row>
    <row r="2431" spans="1:1" x14ac:dyDescent="0.25">
      <c r="A2431" s="23"/>
    </row>
    <row r="2432" spans="1:1" x14ac:dyDescent="0.25">
      <c r="A2432" s="23"/>
    </row>
    <row r="2433" spans="1:1" x14ac:dyDescent="0.25">
      <c r="A2433" s="23"/>
    </row>
    <row r="2434" spans="1:1" x14ac:dyDescent="0.25">
      <c r="A2434" s="23"/>
    </row>
    <row r="2435" spans="1:1" x14ac:dyDescent="0.25">
      <c r="A2435" s="23"/>
    </row>
    <row r="2436" spans="1:1" x14ac:dyDescent="0.25">
      <c r="A2436" s="23"/>
    </row>
    <row r="2437" spans="1:1" x14ac:dyDescent="0.25">
      <c r="A2437" s="23"/>
    </row>
    <row r="2438" spans="1:1" x14ac:dyDescent="0.25">
      <c r="A2438" s="23"/>
    </row>
    <row r="2439" spans="1:1" x14ac:dyDescent="0.25">
      <c r="A2439" s="23"/>
    </row>
    <row r="2440" spans="1:1" x14ac:dyDescent="0.25">
      <c r="A2440" s="23"/>
    </row>
    <row r="2441" spans="1:1" x14ac:dyDescent="0.25">
      <c r="A2441" s="23"/>
    </row>
    <row r="2442" spans="1:1" x14ac:dyDescent="0.25">
      <c r="A2442" s="23"/>
    </row>
    <row r="2443" spans="1:1" x14ac:dyDescent="0.25">
      <c r="A2443" s="23"/>
    </row>
    <row r="2444" spans="1:1" x14ac:dyDescent="0.25">
      <c r="A2444" s="23"/>
    </row>
    <row r="2445" spans="1:1" x14ac:dyDescent="0.25">
      <c r="A2445" s="23"/>
    </row>
    <row r="2446" spans="1:1" x14ac:dyDescent="0.25">
      <c r="A2446" s="23"/>
    </row>
    <row r="2447" spans="1:1" x14ac:dyDescent="0.25">
      <c r="A2447" s="23"/>
    </row>
    <row r="2448" spans="1:1" x14ac:dyDescent="0.25">
      <c r="A2448" s="23"/>
    </row>
    <row r="2449" spans="1:1" x14ac:dyDescent="0.25">
      <c r="A2449" s="23"/>
    </row>
    <row r="2450" spans="1:1" x14ac:dyDescent="0.25">
      <c r="A2450" s="23"/>
    </row>
    <row r="2451" spans="1:1" x14ac:dyDescent="0.25">
      <c r="A2451" s="23"/>
    </row>
    <row r="2452" spans="1:1" x14ac:dyDescent="0.25">
      <c r="A2452" s="23"/>
    </row>
    <row r="2453" spans="1:1" x14ac:dyDescent="0.25">
      <c r="A2453" s="23"/>
    </row>
    <row r="2454" spans="1:1" x14ac:dyDescent="0.25">
      <c r="A2454" s="23"/>
    </row>
    <row r="2455" spans="1:1" x14ac:dyDescent="0.25">
      <c r="A2455" s="23"/>
    </row>
    <row r="2456" spans="1:1" x14ac:dyDescent="0.25">
      <c r="A2456" s="23"/>
    </row>
    <row r="2457" spans="1:1" x14ac:dyDescent="0.25">
      <c r="A2457" s="23"/>
    </row>
    <row r="2458" spans="1:1" x14ac:dyDescent="0.25">
      <c r="A2458" s="23"/>
    </row>
    <row r="2459" spans="1:1" x14ac:dyDescent="0.25">
      <c r="A2459" s="23"/>
    </row>
    <row r="2460" spans="1:1" x14ac:dyDescent="0.25">
      <c r="A2460" s="23"/>
    </row>
    <row r="2461" spans="1:1" x14ac:dyDescent="0.25">
      <c r="A2461" s="23"/>
    </row>
    <row r="2462" spans="1:1" x14ac:dyDescent="0.25">
      <c r="A2462" s="23"/>
    </row>
    <row r="2463" spans="1:1" x14ac:dyDescent="0.25">
      <c r="A2463" s="23"/>
    </row>
    <row r="2464" spans="1:1" x14ac:dyDescent="0.25">
      <c r="A2464" s="23"/>
    </row>
    <row r="2465" spans="1:1" x14ac:dyDescent="0.25">
      <c r="A2465" s="23"/>
    </row>
    <row r="2466" spans="1:1" x14ac:dyDescent="0.25">
      <c r="A2466" s="23"/>
    </row>
    <row r="2467" spans="1:1" x14ac:dyDescent="0.25">
      <c r="A2467" s="23"/>
    </row>
    <row r="2468" spans="1:1" x14ac:dyDescent="0.25">
      <c r="A2468" s="23"/>
    </row>
    <row r="2469" spans="1:1" x14ac:dyDescent="0.25">
      <c r="A2469" s="23"/>
    </row>
    <row r="2470" spans="1:1" x14ac:dyDescent="0.25">
      <c r="A2470" s="23"/>
    </row>
    <row r="2471" spans="1:1" x14ac:dyDescent="0.25">
      <c r="A2471" s="23"/>
    </row>
    <row r="2472" spans="1:1" x14ac:dyDescent="0.25">
      <c r="A2472" s="23"/>
    </row>
    <row r="2473" spans="1:1" x14ac:dyDescent="0.25">
      <c r="A2473" s="23"/>
    </row>
    <row r="2474" spans="1:1" x14ac:dyDescent="0.25">
      <c r="A2474" s="23"/>
    </row>
    <row r="2475" spans="1:1" x14ac:dyDescent="0.25">
      <c r="A2475" s="23"/>
    </row>
    <row r="2476" spans="1:1" x14ac:dyDescent="0.25">
      <c r="A2476" s="23"/>
    </row>
    <row r="2477" spans="1:1" x14ac:dyDescent="0.25">
      <c r="A2477" s="23"/>
    </row>
    <row r="2478" spans="1:1" x14ac:dyDescent="0.25">
      <c r="A2478" s="23"/>
    </row>
    <row r="2479" spans="1:1" x14ac:dyDescent="0.25">
      <c r="A2479" s="23"/>
    </row>
    <row r="2480" spans="1:1" x14ac:dyDescent="0.25">
      <c r="A2480" s="23"/>
    </row>
    <row r="2481" spans="1:1" x14ac:dyDescent="0.25">
      <c r="A2481" s="23"/>
    </row>
    <row r="2482" spans="1:1" x14ac:dyDescent="0.25">
      <c r="A2482" s="23"/>
    </row>
    <row r="2483" spans="1:1" x14ac:dyDescent="0.25">
      <c r="A2483" s="23"/>
    </row>
    <row r="2484" spans="1:1" x14ac:dyDescent="0.25">
      <c r="A2484" s="23"/>
    </row>
    <row r="2485" spans="1:1" x14ac:dyDescent="0.25">
      <c r="A2485" s="23"/>
    </row>
    <row r="2486" spans="1:1" x14ac:dyDescent="0.25">
      <c r="A2486" s="23"/>
    </row>
    <row r="2487" spans="1:1" x14ac:dyDescent="0.25">
      <c r="A2487" s="23"/>
    </row>
    <row r="2488" spans="1:1" x14ac:dyDescent="0.25">
      <c r="A2488" s="23"/>
    </row>
    <row r="2489" spans="1:1" x14ac:dyDescent="0.25">
      <c r="A2489" s="23"/>
    </row>
    <row r="2490" spans="1:1" x14ac:dyDescent="0.25">
      <c r="A2490" s="23"/>
    </row>
    <row r="2491" spans="1:1" x14ac:dyDescent="0.25">
      <c r="A2491" s="23"/>
    </row>
    <row r="2492" spans="1:1" x14ac:dyDescent="0.25">
      <c r="A2492" s="23"/>
    </row>
    <row r="2493" spans="1:1" x14ac:dyDescent="0.25">
      <c r="A2493" s="23"/>
    </row>
    <row r="2494" spans="1:1" x14ac:dyDescent="0.25">
      <c r="A2494" s="23"/>
    </row>
    <row r="2495" spans="1:1" x14ac:dyDescent="0.25">
      <c r="A2495" s="23"/>
    </row>
    <row r="2496" spans="1:1" x14ac:dyDescent="0.25">
      <c r="A2496" s="23"/>
    </row>
    <row r="2497" spans="1:1" x14ac:dyDescent="0.25">
      <c r="A2497" s="23"/>
    </row>
    <row r="2498" spans="1:1" x14ac:dyDescent="0.25">
      <c r="A2498" s="23"/>
    </row>
    <row r="2499" spans="1:1" x14ac:dyDescent="0.25">
      <c r="A2499" s="23"/>
    </row>
    <row r="2500" spans="1:1" x14ac:dyDescent="0.25">
      <c r="A2500" s="23"/>
    </row>
    <row r="2501" spans="1:1" x14ac:dyDescent="0.25">
      <c r="A2501" s="23"/>
    </row>
    <row r="2502" spans="1:1" x14ac:dyDescent="0.25">
      <c r="A2502" s="23"/>
    </row>
    <row r="2503" spans="1:1" x14ac:dyDescent="0.25">
      <c r="A2503" s="23"/>
    </row>
    <row r="2504" spans="1:1" x14ac:dyDescent="0.25">
      <c r="A2504" s="23"/>
    </row>
    <row r="2505" spans="1:1" x14ac:dyDescent="0.25">
      <c r="A2505" s="23"/>
    </row>
    <row r="2506" spans="1:1" x14ac:dyDescent="0.25">
      <c r="A2506" s="23"/>
    </row>
    <row r="2507" spans="1:1" x14ac:dyDescent="0.25">
      <c r="A2507" s="23"/>
    </row>
    <row r="2508" spans="1:1" x14ac:dyDescent="0.25">
      <c r="A2508" s="23"/>
    </row>
    <row r="2509" spans="1:1" x14ac:dyDescent="0.25">
      <c r="A2509" s="23"/>
    </row>
    <row r="2510" spans="1:1" x14ac:dyDescent="0.25">
      <c r="A2510" s="23"/>
    </row>
    <row r="2511" spans="1:1" x14ac:dyDescent="0.25">
      <c r="A2511" s="23"/>
    </row>
    <row r="2512" spans="1:1" x14ac:dyDescent="0.25">
      <c r="A2512" s="23"/>
    </row>
    <row r="2513" spans="1:1" x14ac:dyDescent="0.25">
      <c r="A2513" s="23"/>
    </row>
    <row r="2514" spans="1:1" x14ac:dyDescent="0.25">
      <c r="A2514" s="23"/>
    </row>
    <row r="2515" spans="1:1" x14ac:dyDescent="0.25">
      <c r="A2515" s="23"/>
    </row>
    <row r="2516" spans="1:1" x14ac:dyDescent="0.25">
      <c r="A2516" s="23"/>
    </row>
    <row r="2517" spans="1:1" x14ac:dyDescent="0.25">
      <c r="A2517" s="23"/>
    </row>
    <row r="2518" spans="1:1" x14ac:dyDescent="0.25">
      <c r="A2518" s="23"/>
    </row>
    <row r="2519" spans="1:1" x14ac:dyDescent="0.25">
      <c r="A2519" s="23"/>
    </row>
    <row r="2520" spans="1:1" x14ac:dyDescent="0.25">
      <c r="A2520" s="23"/>
    </row>
    <row r="2521" spans="1:1" x14ac:dyDescent="0.25">
      <c r="A2521" s="23"/>
    </row>
    <row r="2522" spans="1:1" x14ac:dyDescent="0.25">
      <c r="A2522" s="23"/>
    </row>
    <row r="2523" spans="1:1" x14ac:dyDescent="0.25">
      <c r="A2523" s="23"/>
    </row>
    <row r="2524" spans="1:1" x14ac:dyDescent="0.25">
      <c r="A2524" s="23"/>
    </row>
    <row r="2525" spans="1:1" x14ac:dyDescent="0.25">
      <c r="A2525" s="23"/>
    </row>
  </sheetData>
  <sortState xmlns:xlrd2="http://schemas.microsoft.com/office/spreadsheetml/2017/richdata2" ref="E145:E157">
    <sortCondition ref="E145"/>
  </sortState>
  <mergeCells count="38">
    <mergeCell ref="A2:H2"/>
    <mergeCell ref="B54:C54"/>
    <mergeCell ref="D54:E54"/>
    <mergeCell ref="F54:G54"/>
    <mergeCell ref="A53:H53"/>
    <mergeCell ref="B26:C26"/>
    <mergeCell ref="D26:E26"/>
    <mergeCell ref="F26:G26"/>
    <mergeCell ref="B22:E24"/>
    <mergeCell ref="A74:H74"/>
    <mergeCell ref="A25:H25"/>
    <mergeCell ref="A119:H119"/>
    <mergeCell ref="B75:C75"/>
    <mergeCell ref="D75:E75"/>
    <mergeCell ref="F75:G75"/>
    <mergeCell ref="A109:H109"/>
    <mergeCell ref="A97:H97"/>
    <mergeCell ref="B98:C98"/>
    <mergeCell ref="D98:E98"/>
    <mergeCell ref="F98:G98"/>
    <mergeCell ref="A89:H89"/>
    <mergeCell ref="B90:C90"/>
    <mergeCell ref="D90:E90"/>
    <mergeCell ref="F90:G90"/>
    <mergeCell ref="B110:C110"/>
    <mergeCell ref="B142:C142"/>
    <mergeCell ref="D142:E142"/>
    <mergeCell ref="F142:G142"/>
    <mergeCell ref="B120:C120"/>
    <mergeCell ref="D120:E120"/>
    <mergeCell ref="F120:G120"/>
    <mergeCell ref="A141:H141"/>
    <mergeCell ref="D110:E110"/>
    <mergeCell ref="F110:G110"/>
    <mergeCell ref="A128:H128"/>
    <mergeCell ref="B129:C129"/>
    <mergeCell ref="D129:E129"/>
    <mergeCell ref="F129:G129"/>
  </mergeCells>
  <conditionalFormatting sqref="B6:B22">
    <cfRule type="cellIs" dxfId="12" priority="1" operator="equal">
      <formula>0</formula>
    </cfRule>
  </conditionalFormatting>
  <pageMargins left="0.25" right="0.25" top="0.75" bottom="0.75" header="0.55000000000000004" footer="0.3"/>
  <pageSetup scale="77" fitToHeight="0" orientation="portrait" horizontalDpi="4294967295" verticalDpi="4294967295" r:id="rId1"/>
  <headerFooter>
    <oddFooter>Page &amp;P of &amp;N</oddFooter>
  </headerFooter>
  <rowBreaks count="3" manualBreakCount="3">
    <brk id="51" max="7" man="1"/>
    <brk id="107" max="7" man="1"/>
    <brk id="139" max="7"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LO55432"/>
  <sheetViews>
    <sheetView workbookViewId="0"/>
  </sheetViews>
  <sheetFormatPr defaultColWidth="8.88671875" defaultRowHeight="13.2" x14ac:dyDescent="0.25"/>
  <cols>
    <col min="1" max="1" width="39.88671875" style="25" customWidth="1"/>
    <col min="2" max="2" width="60.5546875" style="25" customWidth="1"/>
    <col min="3" max="16384" width="8.88671875" style="25"/>
  </cols>
  <sheetData>
    <row r="1" spans="1:327" ht="14.4" x14ac:dyDescent="0.3">
      <c r="A1"/>
      <c r="B1"/>
    </row>
    <row r="2" spans="1:327" ht="14.4" x14ac:dyDescent="0.3">
      <c r="A2"/>
      <c r="B2"/>
    </row>
    <row r="3" spans="1:327" ht="14.4" x14ac:dyDescent="0.3">
      <c r="A3"/>
      <c r="B3"/>
    </row>
    <row r="4" spans="1:327" x14ac:dyDescent="0.25">
      <c r="A4" s="84" t="s">
        <v>1090</v>
      </c>
      <c r="B4" s="25" t="s">
        <v>798</v>
      </c>
      <c r="E4" s="24" t="s">
        <v>932</v>
      </c>
    </row>
    <row r="5" spans="1:327" x14ac:dyDescent="0.25">
      <c r="A5" s="84" t="s">
        <v>1091</v>
      </c>
      <c r="B5" s="25" t="s">
        <v>798</v>
      </c>
    </row>
    <row r="6" spans="1:327" x14ac:dyDescent="0.25">
      <c r="A6" s="84" t="s">
        <v>804</v>
      </c>
      <c r="B6" s="25" t="s">
        <v>798</v>
      </c>
    </row>
    <row r="7" spans="1:327" x14ac:dyDescent="0.25">
      <c r="A7" s="84" t="s">
        <v>894</v>
      </c>
      <c r="B7" s="25" t="s">
        <v>798</v>
      </c>
    </row>
    <row r="8" spans="1:327" x14ac:dyDescent="0.25">
      <c r="A8" s="84" t="s">
        <v>895</v>
      </c>
      <c r="B8" s="25" t="s">
        <v>798</v>
      </c>
    </row>
    <row r="9" spans="1:327" x14ac:dyDescent="0.25">
      <c r="A9" s="84" t="s">
        <v>1092</v>
      </c>
      <c r="B9" s="25" t="s">
        <v>798</v>
      </c>
    </row>
    <row r="10" spans="1:327" ht="14.4" x14ac:dyDescent="0.3">
      <c r="A10"/>
      <c r="B10"/>
      <c r="C10"/>
      <c r="D10"/>
      <c r="E10"/>
      <c r="F10"/>
      <c r="G10"/>
      <c r="H10"/>
      <c r="I10"/>
      <c r="J10"/>
    </row>
    <row r="11" spans="1:327" ht="14.4" x14ac:dyDescent="0.3">
      <c r="A11" s="84" t="s">
        <v>799</v>
      </c>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row>
    <row r="12" spans="1:327" ht="14.4" x14ac:dyDescent="0.3">
      <c r="A12" s="25" t="s">
        <v>1062</v>
      </c>
      <c r="B12" s="85">
        <v>320</v>
      </c>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row>
    <row r="13" spans="1:327" ht="14.4" hidden="1" x14ac:dyDescent="0.3">
      <c r="A13" s="25" t="s">
        <v>1038</v>
      </c>
      <c r="B13" s="85">
        <v>34010674223</v>
      </c>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row>
    <row r="14" spans="1:327" ht="14.4" hidden="1" x14ac:dyDescent="0.3">
      <c r="A14" s="25" t="s">
        <v>2199</v>
      </c>
      <c r="B14" s="85">
        <v>8605374</v>
      </c>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row>
    <row r="15" spans="1:327" ht="14.4" hidden="1" x14ac:dyDescent="0.3">
      <c r="A15" s="25" t="s">
        <v>2200</v>
      </c>
      <c r="B15" s="85">
        <v>1205237</v>
      </c>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row>
    <row r="16" spans="1:327" ht="14.4" hidden="1" x14ac:dyDescent="0.3">
      <c r="A16" s="25" t="s">
        <v>2198</v>
      </c>
      <c r="B16" s="85">
        <v>192464</v>
      </c>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row>
    <row r="17" spans="1:327" ht="14.4" hidden="1" x14ac:dyDescent="0.3">
      <c r="A17" s="25" t="s">
        <v>2201</v>
      </c>
      <c r="B17" s="85">
        <v>10571</v>
      </c>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row>
    <row r="18" spans="1:327" ht="14.4" hidden="1" x14ac:dyDescent="0.3">
      <c r="A18" s="25" t="s">
        <v>2202</v>
      </c>
      <c r="B18" s="85">
        <v>10205</v>
      </c>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row>
    <row r="19" spans="1:327" ht="14.4" hidden="1" x14ac:dyDescent="0.3">
      <c r="A19" s="25" t="s">
        <v>1060</v>
      </c>
      <c r="B19" s="85">
        <v>1530237</v>
      </c>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row>
    <row r="20" spans="1:327" ht="14.4" hidden="1" x14ac:dyDescent="0.3">
      <c r="A20" s="25" t="s">
        <v>1061</v>
      </c>
      <c r="B20" s="85">
        <v>235702</v>
      </c>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row>
    <row r="21" spans="1:327" ht="14.4" hidden="1" x14ac:dyDescent="0.3">
      <c r="A21" s="25" t="s">
        <v>2203</v>
      </c>
      <c r="B21" s="85">
        <v>81619</v>
      </c>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row>
    <row r="22" spans="1:327" ht="14.4" hidden="1" x14ac:dyDescent="0.3">
      <c r="A22" s="25" t="s">
        <v>2205</v>
      </c>
      <c r="B22" s="85">
        <v>2325</v>
      </c>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row>
    <row r="23" spans="1:327" ht="14.4" hidden="1" x14ac:dyDescent="0.3">
      <c r="A23" s="25" t="s">
        <v>2204</v>
      </c>
      <c r="B23" s="85">
        <v>1980</v>
      </c>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row>
    <row r="24" spans="1:327" ht="14.4" hidden="1" x14ac:dyDescent="0.3">
      <c r="A24" s="25" t="s">
        <v>800</v>
      </c>
      <c r="B24" s="86">
        <v>5306443</v>
      </c>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row>
    <row r="25" spans="1:327" ht="14.4" hidden="1" x14ac:dyDescent="0.3">
      <c r="A25" s="25" t="s">
        <v>801</v>
      </c>
      <c r="B25" s="86">
        <v>892625</v>
      </c>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row>
    <row r="26" spans="1:327" ht="14.4" hidden="1" x14ac:dyDescent="0.3">
      <c r="A26" s="25" t="s">
        <v>802</v>
      </c>
      <c r="B26" s="86">
        <v>4716510</v>
      </c>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row>
    <row r="27" spans="1:327" ht="14.4" hidden="1" x14ac:dyDescent="0.3">
      <c r="A27" s="25" t="s">
        <v>1181</v>
      </c>
      <c r="B27" s="85">
        <v>95</v>
      </c>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row>
    <row r="28" spans="1:327" ht="14.4" hidden="1" x14ac:dyDescent="0.3">
      <c r="A28" s="25" t="s">
        <v>803</v>
      </c>
      <c r="B28" s="86">
        <v>959143</v>
      </c>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row>
    <row r="29" spans="1:327" ht="14.4" hidden="1" x14ac:dyDescent="0.3">
      <c r="A29" s="25" t="s">
        <v>935</v>
      </c>
      <c r="B29" s="85">
        <v>898</v>
      </c>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row>
    <row r="30" spans="1:327" ht="14.4" hidden="1" x14ac:dyDescent="0.3">
      <c r="A30" s="25" t="s">
        <v>806</v>
      </c>
      <c r="B30" s="86">
        <v>183311</v>
      </c>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row>
    <row r="31" spans="1:327" ht="14.4" hidden="1" x14ac:dyDescent="0.3">
      <c r="A31" s="25" t="s">
        <v>805</v>
      </c>
      <c r="B31" s="86">
        <v>20484</v>
      </c>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row>
    <row r="32" spans="1:327" ht="14.4" hidden="1" x14ac:dyDescent="0.3">
      <c r="A32" s="25" t="s">
        <v>807</v>
      </c>
      <c r="B32" s="86">
        <v>813831</v>
      </c>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row>
    <row r="33" spans="1:327" ht="14.4" hidden="1" x14ac:dyDescent="0.3">
      <c r="A33" s="25" t="s">
        <v>808</v>
      </c>
      <c r="B33" s="86">
        <v>23956</v>
      </c>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row>
    <row r="34" spans="1:327" ht="14.4" hidden="1" x14ac:dyDescent="0.3">
      <c r="A34" s="25" t="s">
        <v>809</v>
      </c>
      <c r="B34" s="86">
        <v>854005</v>
      </c>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row>
    <row r="35" spans="1:327" ht="14.4" hidden="1" x14ac:dyDescent="0.3">
      <c r="A35" s="25" t="s">
        <v>810</v>
      </c>
      <c r="B35" s="86">
        <v>38099</v>
      </c>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row>
    <row r="36" spans="1:327" ht="14.4" hidden="1" x14ac:dyDescent="0.3">
      <c r="A36" s="25" t="s">
        <v>811</v>
      </c>
      <c r="B36" s="86">
        <v>1680664</v>
      </c>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row>
    <row r="37" spans="1:327" ht="14.4" hidden="1" x14ac:dyDescent="0.3">
      <c r="A37" s="25" t="s">
        <v>812</v>
      </c>
      <c r="B37" s="86">
        <v>117141</v>
      </c>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row>
    <row r="38" spans="1:327" ht="14.4" hidden="1" x14ac:dyDescent="0.3">
      <c r="A38" s="25" t="s">
        <v>813</v>
      </c>
      <c r="B38" s="86">
        <v>1606852</v>
      </c>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row>
    <row r="39" spans="1:327" ht="14.4" hidden="1" x14ac:dyDescent="0.3">
      <c r="A39" s="25" t="s">
        <v>814</v>
      </c>
      <c r="B39" s="86">
        <v>159471</v>
      </c>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row>
    <row r="40" spans="1:327" ht="14.4" hidden="1" x14ac:dyDescent="0.3">
      <c r="A40" s="25" t="s">
        <v>815</v>
      </c>
      <c r="B40" s="86">
        <v>1283999</v>
      </c>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row>
    <row r="41" spans="1:327" ht="14.4" hidden="1" x14ac:dyDescent="0.3">
      <c r="A41" s="25" t="s">
        <v>816</v>
      </c>
      <c r="B41" s="86">
        <v>178069</v>
      </c>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row>
    <row r="42" spans="1:327" ht="14.4" hidden="1" x14ac:dyDescent="0.3">
      <c r="A42" s="25" t="s">
        <v>817</v>
      </c>
      <c r="B42" s="86">
        <v>1294239</v>
      </c>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row>
    <row r="43" spans="1:327" ht="14.4" hidden="1" x14ac:dyDescent="0.3">
      <c r="A43" s="25" t="s">
        <v>818</v>
      </c>
      <c r="B43" s="86">
        <v>282483</v>
      </c>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row>
    <row r="44" spans="1:327" ht="14.4" hidden="1" x14ac:dyDescent="0.3">
      <c r="A44" s="25" t="s">
        <v>819</v>
      </c>
      <c r="B44" s="86">
        <v>1052617</v>
      </c>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row>
    <row r="45" spans="1:327" ht="14.4" hidden="1" x14ac:dyDescent="0.3">
      <c r="A45" s="25" t="s">
        <v>820</v>
      </c>
      <c r="B45" s="86">
        <v>352080</v>
      </c>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row>
    <row r="46" spans="1:327" ht="14.4" hidden="1" x14ac:dyDescent="0.3">
      <c r="A46" s="25" t="s">
        <v>821</v>
      </c>
      <c r="B46" s="86">
        <v>690953</v>
      </c>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row>
    <row r="47" spans="1:327" ht="14.4" hidden="1" x14ac:dyDescent="0.3">
      <c r="A47" s="25" t="s">
        <v>822</v>
      </c>
      <c r="B47" s="86">
        <v>324775</v>
      </c>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row>
    <row r="48" spans="1:327" ht="14.4" hidden="1" x14ac:dyDescent="0.3">
      <c r="A48" s="25" t="s">
        <v>823</v>
      </c>
      <c r="B48" s="86">
        <v>563202</v>
      </c>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row>
    <row r="49" spans="1:327" ht="14.4" hidden="1" x14ac:dyDescent="0.3">
      <c r="A49" s="25" t="s">
        <v>824</v>
      </c>
      <c r="B49" s="86">
        <v>355282</v>
      </c>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row>
    <row r="50" spans="1:327" ht="14.4" hidden="1" x14ac:dyDescent="0.3">
      <c r="A50" s="25" t="s">
        <v>825</v>
      </c>
      <c r="B50" s="86">
        <v>178</v>
      </c>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row>
    <row r="51" spans="1:327" ht="14.4" hidden="1" x14ac:dyDescent="0.3">
      <c r="A51" s="25" t="s">
        <v>826</v>
      </c>
      <c r="B51" s="86">
        <v>23</v>
      </c>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row>
    <row r="52" spans="1:327" ht="14.4" hidden="1" x14ac:dyDescent="0.3">
      <c r="A52" s="25" t="s">
        <v>827</v>
      </c>
      <c r="B52" s="86">
        <v>1957201</v>
      </c>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row>
    <row r="53" spans="1:327" ht="14.4" hidden="1" x14ac:dyDescent="0.3">
      <c r="A53" s="25" t="s">
        <v>828</v>
      </c>
      <c r="B53" s="86">
        <v>880040</v>
      </c>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row>
    <row r="54" spans="1:327" ht="14.4" hidden="1" x14ac:dyDescent="0.3">
      <c r="A54" s="25" t="s">
        <v>850</v>
      </c>
      <c r="B54" s="85">
        <v>339343</v>
      </c>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row>
    <row r="55" spans="1:327" ht="14.4" hidden="1" x14ac:dyDescent="0.3">
      <c r="A55" s="25" t="s">
        <v>851</v>
      </c>
      <c r="B55" s="85">
        <v>47041</v>
      </c>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row>
    <row r="56" spans="1:327" ht="14.4" hidden="1" x14ac:dyDescent="0.3">
      <c r="A56" s="25" t="s">
        <v>1879</v>
      </c>
      <c r="B56" s="85">
        <v>3140</v>
      </c>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row>
    <row r="57" spans="1:327" ht="14.4" hidden="1" x14ac:dyDescent="0.3">
      <c r="A57" s="25" t="s">
        <v>1880</v>
      </c>
      <c r="B57" s="85">
        <v>487</v>
      </c>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row>
    <row r="58" spans="1:327" ht="14.4" hidden="1" x14ac:dyDescent="0.3">
      <c r="A58" s="25" t="s">
        <v>923</v>
      </c>
      <c r="B58" s="85">
        <v>712515</v>
      </c>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row>
    <row r="59" spans="1:327" ht="14.4" hidden="1" x14ac:dyDescent="0.3">
      <c r="A59" s="25" t="s">
        <v>924</v>
      </c>
      <c r="B59" s="85">
        <v>37836</v>
      </c>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row>
    <row r="60" spans="1:327" ht="14.4" hidden="1" x14ac:dyDescent="0.3">
      <c r="A60" s="25" t="s">
        <v>852</v>
      </c>
      <c r="B60" s="85">
        <v>2812608</v>
      </c>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row>
    <row r="61" spans="1:327" ht="14.4" hidden="1" x14ac:dyDescent="0.3">
      <c r="A61" s="25" t="s">
        <v>853</v>
      </c>
      <c r="B61" s="85">
        <v>337771</v>
      </c>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row>
    <row r="62" spans="1:327" ht="14.4" hidden="1" x14ac:dyDescent="0.3">
      <c r="A62" s="25" t="s">
        <v>848</v>
      </c>
      <c r="B62" s="85">
        <v>4199044</v>
      </c>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row>
    <row r="63" spans="1:327" ht="14.4" hidden="1" x14ac:dyDescent="0.3">
      <c r="A63" s="25" t="s">
        <v>849</v>
      </c>
      <c r="B63" s="85">
        <v>548688</v>
      </c>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row>
    <row r="64" spans="1:327" ht="14.4" hidden="1" x14ac:dyDescent="0.3">
      <c r="A64" s="25" t="s">
        <v>1782</v>
      </c>
      <c r="B64" s="85">
        <v>50823</v>
      </c>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row>
    <row r="65" spans="1:327" ht="14.4" hidden="1" x14ac:dyDescent="0.3">
      <c r="A65" s="25" t="s">
        <v>1783</v>
      </c>
      <c r="B65" s="85">
        <v>570344</v>
      </c>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row>
    <row r="66" spans="1:327" ht="14.4" hidden="1" x14ac:dyDescent="0.3">
      <c r="A66" s="25" t="s">
        <v>1784</v>
      </c>
      <c r="B66" s="85">
        <v>1105086</v>
      </c>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row>
    <row r="67" spans="1:327" ht="14.4" hidden="1" x14ac:dyDescent="0.3">
      <c r="A67" s="25" t="s">
        <v>1785</v>
      </c>
      <c r="B67" s="85">
        <v>167302</v>
      </c>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row>
    <row r="68" spans="1:327" ht="14.4" hidden="1" x14ac:dyDescent="0.3">
      <c r="A68" s="25" t="s">
        <v>1786</v>
      </c>
      <c r="B68" s="85">
        <v>2455989</v>
      </c>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row>
    <row r="69" spans="1:327" ht="14.4" hidden="1" x14ac:dyDescent="0.3">
      <c r="A69" s="25" t="s">
        <v>1787</v>
      </c>
      <c r="B69" s="85">
        <v>182154</v>
      </c>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row>
    <row r="70" spans="1:327" ht="14.4" hidden="1" x14ac:dyDescent="0.3">
      <c r="A70" s="25" t="s">
        <v>1788</v>
      </c>
      <c r="B70" s="85">
        <v>5431989</v>
      </c>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row>
    <row r="71" spans="1:327" ht="14.4" hidden="1" x14ac:dyDescent="0.3">
      <c r="A71" s="25" t="s">
        <v>1789</v>
      </c>
      <c r="B71" s="85">
        <v>58068</v>
      </c>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row>
    <row r="72" spans="1:327" ht="14.4" hidden="1" x14ac:dyDescent="0.3">
      <c r="A72" s="25" t="s">
        <v>1790</v>
      </c>
      <c r="B72" s="85">
        <v>2096</v>
      </c>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row>
    <row r="73" spans="1:327" ht="14.4" hidden="1" x14ac:dyDescent="0.3">
      <c r="A73" s="25" t="s">
        <v>1791</v>
      </c>
      <c r="B73" s="85">
        <v>4094700</v>
      </c>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row>
    <row r="74" spans="1:327" ht="14.4" hidden="1" x14ac:dyDescent="0.3">
      <c r="A74" s="25" t="s">
        <v>1792</v>
      </c>
      <c r="B74" s="85">
        <v>5762979</v>
      </c>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row>
    <row r="75" spans="1:327" ht="14.4" hidden="1" x14ac:dyDescent="0.3">
      <c r="A75" s="25" t="s">
        <v>1793</v>
      </c>
      <c r="B75" s="85">
        <v>164426</v>
      </c>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row>
    <row r="76" spans="1:327" ht="14.4" hidden="1" x14ac:dyDescent="0.3">
      <c r="A76" s="25" t="s">
        <v>1794</v>
      </c>
      <c r="B76" s="85">
        <v>1746</v>
      </c>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row>
    <row r="77" spans="1:327" ht="14.4" hidden="1" x14ac:dyDescent="0.3">
      <c r="A77" s="25" t="s">
        <v>1795</v>
      </c>
      <c r="B77" s="85">
        <v>157014</v>
      </c>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row>
    <row r="78" spans="1:327" ht="14.4" hidden="1" x14ac:dyDescent="0.3">
      <c r="A78" s="25" t="s">
        <v>1796</v>
      </c>
      <c r="B78" s="85">
        <v>259169</v>
      </c>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row>
    <row r="79" spans="1:327" ht="14.4" hidden="1" x14ac:dyDescent="0.3">
      <c r="A79" s="25" t="s">
        <v>1797</v>
      </c>
      <c r="B79" s="85">
        <v>19475</v>
      </c>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row>
    <row r="80" spans="1:327" ht="14.4" hidden="1" x14ac:dyDescent="0.3">
      <c r="A80" s="25" t="s">
        <v>1798</v>
      </c>
      <c r="B80" s="85">
        <v>27365</v>
      </c>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row>
    <row r="81" spans="1:327" ht="14.4" hidden="1" x14ac:dyDescent="0.3">
      <c r="A81" s="25" t="s">
        <v>1799</v>
      </c>
      <c r="B81" s="85">
        <v>81106</v>
      </c>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row>
    <row r="82" spans="1:327" ht="14.4" hidden="1" x14ac:dyDescent="0.3">
      <c r="A82" s="25" t="s">
        <v>1800</v>
      </c>
      <c r="B82" s="85">
        <v>120311</v>
      </c>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row>
    <row r="83" spans="1:327" ht="14.4" hidden="1" x14ac:dyDescent="0.3">
      <c r="A83" s="25" t="s">
        <v>1801</v>
      </c>
      <c r="B83" s="85">
        <v>9232686</v>
      </c>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row>
    <row r="84" spans="1:327" ht="14.4" hidden="1" x14ac:dyDescent="0.3">
      <c r="A84" s="25" t="s">
        <v>1802</v>
      </c>
      <c r="B84" s="85">
        <v>47779</v>
      </c>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row>
    <row r="85" spans="1:327" ht="14.4" hidden="1" x14ac:dyDescent="0.3">
      <c r="A85" s="25" t="s">
        <v>1803</v>
      </c>
      <c r="B85" s="85">
        <v>1739</v>
      </c>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row>
    <row r="86" spans="1:327" ht="14.4" hidden="1" x14ac:dyDescent="0.3">
      <c r="A86" s="25" t="s">
        <v>1804</v>
      </c>
      <c r="B86" s="85">
        <v>17186</v>
      </c>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row>
    <row r="87" spans="1:327" ht="14.4" hidden="1" x14ac:dyDescent="0.3">
      <c r="A87" s="25" t="s">
        <v>1805</v>
      </c>
      <c r="B87" s="85">
        <v>40784</v>
      </c>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row>
    <row r="88" spans="1:327" ht="14.4" hidden="1" x14ac:dyDescent="0.3">
      <c r="A88" s="25" t="s">
        <v>1806</v>
      </c>
      <c r="B88" s="85">
        <v>5832</v>
      </c>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row>
    <row r="89" spans="1:327" ht="14.4" hidden="1" x14ac:dyDescent="0.3">
      <c r="A89" s="25" t="s">
        <v>1807</v>
      </c>
      <c r="B89" s="85">
        <v>2640</v>
      </c>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row>
    <row r="90" spans="1:327" ht="14.4" hidden="1" x14ac:dyDescent="0.3">
      <c r="A90" s="25" t="s">
        <v>1808</v>
      </c>
      <c r="B90" s="85">
        <v>7194</v>
      </c>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row>
    <row r="91" spans="1:327" ht="14.4" hidden="1" x14ac:dyDescent="0.3">
      <c r="A91" s="25" t="s">
        <v>1809</v>
      </c>
      <c r="B91" s="85">
        <v>994</v>
      </c>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row>
    <row r="92" spans="1:327" ht="14.4" hidden="1" x14ac:dyDescent="0.3">
      <c r="A92" s="25" t="s">
        <v>1810</v>
      </c>
      <c r="B92" s="85">
        <v>2274</v>
      </c>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row>
    <row r="93" spans="1:327" ht="14.4" hidden="1" x14ac:dyDescent="0.3">
      <c r="A93" s="25" t="s">
        <v>1811</v>
      </c>
      <c r="B93" s="85">
        <v>303</v>
      </c>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row>
    <row r="94" spans="1:327" ht="14.4" hidden="1" x14ac:dyDescent="0.3">
      <c r="A94" s="25" t="s">
        <v>1812</v>
      </c>
      <c r="B94" s="85">
        <v>718552</v>
      </c>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row>
    <row r="95" spans="1:327" ht="14.4" hidden="1" x14ac:dyDescent="0.3">
      <c r="A95" s="25" t="s">
        <v>1813</v>
      </c>
      <c r="B95" s="85">
        <v>2850</v>
      </c>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row>
    <row r="96" spans="1:327" ht="14.4" hidden="1" x14ac:dyDescent="0.3">
      <c r="A96" s="25" t="s">
        <v>1814</v>
      </c>
      <c r="B96" s="85">
        <v>595857</v>
      </c>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row>
    <row r="97" spans="1:327" ht="14.4" hidden="1" x14ac:dyDescent="0.3">
      <c r="A97" s="25" t="s">
        <v>2351</v>
      </c>
      <c r="B97" s="85">
        <v>281213</v>
      </c>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row>
    <row r="98" spans="1:327" ht="14.4" hidden="1" x14ac:dyDescent="0.3">
      <c r="A98" s="25" t="s">
        <v>1815</v>
      </c>
      <c r="B98" s="85">
        <v>151918</v>
      </c>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row>
    <row r="99" spans="1:327" ht="14.4" hidden="1" x14ac:dyDescent="0.3">
      <c r="A99" s="25" t="s">
        <v>1816</v>
      </c>
      <c r="B99" s="85">
        <v>605674</v>
      </c>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row>
    <row r="100" spans="1:327" ht="14.4" hidden="1" x14ac:dyDescent="0.3">
      <c r="A100" s="25" t="s">
        <v>2343</v>
      </c>
      <c r="B100" s="85">
        <v>42065</v>
      </c>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row>
    <row r="101" spans="1:327" ht="14.4" hidden="1" x14ac:dyDescent="0.3">
      <c r="A101" s="25" t="s">
        <v>2353</v>
      </c>
      <c r="B101" s="85">
        <v>3989</v>
      </c>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row>
    <row r="102" spans="1:327" ht="14.4" hidden="1" x14ac:dyDescent="0.3">
      <c r="A102" s="25" t="s">
        <v>2342</v>
      </c>
      <c r="B102" s="85">
        <v>12228</v>
      </c>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row>
    <row r="103" spans="1:327" ht="14.4" hidden="1" x14ac:dyDescent="0.3">
      <c r="A103" s="25" t="s">
        <v>2348</v>
      </c>
      <c r="B103" s="85">
        <v>536566</v>
      </c>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row>
    <row r="104" spans="1:327" ht="14.4" hidden="1" x14ac:dyDescent="0.3">
      <c r="A104" s="25" t="s">
        <v>2350</v>
      </c>
      <c r="B104" s="85">
        <v>425881</v>
      </c>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row>
    <row r="105" spans="1:327" ht="14.4" hidden="1" x14ac:dyDescent="0.3">
      <c r="A105" s="25" t="s">
        <v>2349</v>
      </c>
      <c r="B105" s="85">
        <v>648539</v>
      </c>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row>
    <row r="106" spans="1:327" ht="14.4" hidden="1" x14ac:dyDescent="0.3">
      <c r="A106" s="25" t="s">
        <v>2352</v>
      </c>
      <c r="B106" s="85">
        <v>1771246</v>
      </c>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row>
    <row r="107" spans="1:327" ht="14.4" hidden="1" x14ac:dyDescent="0.3">
      <c r="A107" s="25" t="s">
        <v>2346</v>
      </c>
      <c r="B107" s="85">
        <v>379030</v>
      </c>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row>
    <row r="108" spans="1:327" ht="14.4" hidden="1" x14ac:dyDescent="0.3">
      <c r="A108" s="25" t="s">
        <v>2347</v>
      </c>
      <c r="B108" s="85">
        <v>475001</v>
      </c>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row>
    <row r="109" spans="1:327" ht="14.4" hidden="1" x14ac:dyDescent="0.3">
      <c r="A109" s="25" t="s">
        <v>1817</v>
      </c>
      <c r="B109" s="85">
        <v>1881233</v>
      </c>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row>
    <row r="110" spans="1:327" ht="14.4" hidden="1" x14ac:dyDescent="0.3">
      <c r="A110" s="25" t="s">
        <v>2345</v>
      </c>
      <c r="B110" s="85">
        <v>99216</v>
      </c>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row>
    <row r="111" spans="1:327" ht="14.4" hidden="1" x14ac:dyDescent="0.3">
      <c r="A111" s="25" t="s">
        <v>2344</v>
      </c>
      <c r="B111" s="85">
        <v>155954</v>
      </c>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row>
    <row r="112" spans="1:327" ht="14.4" hidden="1" x14ac:dyDescent="0.3">
      <c r="A112" s="25" t="s">
        <v>1818</v>
      </c>
      <c r="B112" s="85">
        <v>27334</v>
      </c>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row>
    <row r="113" spans="1:327" ht="14.4" hidden="1" x14ac:dyDescent="0.3">
      <c r="A113" s="25" t="s">
        <v>1819</v>
      </c>
      <c r="B113" s="85">
        <v>853205</v>
      </c>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row>
    <row r="114" spans="1:327" ht="14.4" hidden="1" x14ac:dyDescent="0.3">
      <c r="A114" s="25" t="s">
        <v>1820</v>
      </c>
      <c r="B114" s="85">
        <v>356300</v>
      </c>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row>
    <row r="115" spans="1:327" ht="14.4" hidden="1" x14ac:dyDescent="0.3">
      <c r="A115" s="25" t="s">
        <v>1821</v>
      </c>
      <c r="B115" s="85">
        <v>5846</v>
      </c>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row>
    <row r="116" spans="1:327" ht="14.4" hidden="1" x14ac:dyDescent="0.3">
      <c r="A116" s="25" t="s">
        <v>1822</v>
      </c>
      <c r="B116" s="85">
        <v>9559706</v>
      </c>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row>
    <row r="117" spans="1:327" ht="14.4" hidden="1" x14ac:dyDescent="0.3">
      <c r="A117" s="25" t="s">
        <v>1823</v>
      </c>
      <c r="B117" s="85">
        <v>5221</v>
      </c>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row>
    <row r="118" spans="1:327" ht="14.4" hidden="1" x14ac:dyDescent="0.3">
      <c r="A118" s="25" t="s">
        <v>1824</v>
      </c>
      <c r="B118" s="85">
        <v>325640</v>
      </c>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row>
    <row r="119" spans="1:327" ht="14.4" hidden="1" x14ac:dyDescent="0.3">
      <c r="A119" s="25" t="s">
        <v>1825</v>
      </c>
      <c r="B119" s="85">
        <v>95199</v>
      </c>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row>
    <row r="120" spans="1:327" ht="14.4" hidden="1" x14ac:dyDescent="0.3">
      <c r="A120" s="25" t="s">
        <v>1826</v>
      </c>
      <c r="B120" s="85">
        <v>32239</v>
      </c>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row>
    <row r="121" spans="1:327" ht="14.4" hidden="1" x14ac:dyDescent="0.3">
      <c r="A121" s="25" t="s">
        <v>1827</v>
      </c>
      <c r="B121" s="85">
        <v>8539</v>
      </c>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row>
    <row r="122" spans="1:327" ht="14.4" hidden="1" x14ac:dyDescent="0.3">
      <c r="A122" s="25" t="s">
        <v>1828</v>
      </c>
      <c r="B122" s="85">
        <v>149550</v>
      </c>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row>
    <row r="123" spans="1:327" ht="14.4" hidden="1" x14ac:dyDescent="0.3">
      <c r="A123" s="25" t="s">
        <v>1829</v>
      </c>
      <c r="B123" s="85">
        <v>177552</v>
      </c>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row>
    <row r="124" spans="1:327" ht="14.4" hidden="1" x14ac:dyDescent="0.3">
      <c r="A124" s="25" t="s">
        <v>1830</v>
      </c>
      <c r="B124" s="85">
        <v>362309</v>
      </c>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row>
    <row r="125" spans="1:327" ht="14.4" hidden="1" x14ac:dyDescent="0.3">
      <c r="A125" s="25" t="s">
        <v>1831</v>
      </c>
      <c r="B125" s="85">
        <v>21614</v>
      </c>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row>
    <row r="126" spans="1:327" ht="14.4" hidden="1" x14ac:dyDescent="0.3">
      <c r="A126" s="25" t="s">
        <v>2212</v>
      </c>
      <c r="B126" s="85">
        <v>33980</v>
      </c>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row>
    <row r="127" spans="1:327" ht="14.4" hidden="1" x14ac:dyDescent="0.3">
      <c r="A127" s="25" t="s">
        <v>1832</v>
      </c>
      <c r="B127" s="85">
        <v>1085242</v>
      </c>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row>
    <row r="128" spans="1:327" ht="14.4" hidden="1" x14ac:dyDescent="0.3">
      <c r="A128" s="25" t="s">
        <v>1833</v>
      </c>
      <c r="B128" s="85">
        <v>12919</v>
      </c>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row>
    <row r="129" spans="1:327" ht="14.4" hidden="1" x14ac:dyDescent="0.3">
      <c r="A129" s="25" t="s">
        <v>1834</v>
      </c>
      <c r="B129" s="85">
        <v>158</v>
      </c>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row>
    <row r="130" spans="1:327" ht="14.4" hidden="1" x14ac:dyDescent="0.3">
      <c r="A130" s="25" t="s">
        <v>1835</v>
      </c>
      <c r="B130" s="85">
        <v>579486</v>
      </c>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c r="KT130"/>
      <c r="KU130"/>
      <c r="KV130"/>
      <c r="KW130"/>
      <c r="KX130"/>
      <c r="KY130"/>
      <c r="KZ130"/>
      <c r="LA130"/>
      <c r="LB130"/>
      <c r="LC130"/>
      <c r="LD130"/>
      <c r="LE130"/>
      <c r="LF130"/>
      <c r="LG130"/>
      <c r="LH130"/>
      <c r="LI130"/>
      <c r="LJ130"/>
      <c r="LK130"/>
      <c r="LL130"/>
      <c r="LM130"/>
      <c r="LN130"/>
      <c r="LO130"/>
    </row>
    <row r="131" spans="1:327" ht="14.4" hidden="1" x14ac:dyDescent="0.3">
      <c r="A131" s="25" t="s">
        <v>1836</v>
      </c>
      <c r="B131" s="85">
        <v>1247462</v>
      </c>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row>
    <row r="132" spans="1:327" ht="14.4" hidden="1" x14ac:dyDescent="0.3">
      <c r="A132" s="25" t="s">
        <v>1837</v>
      </c>
      <c r="B132" s="85">
        <v>24711</v>
      </c>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row>
    <row r="133" spans="1:327" ht="14.4" hidden="1" x14ac:dyDescent="0.3">
      <c r="A133" s="25" t="s">
        <v>1838</v>
      </c>
      <c r="B133" s="85">
        <v>204</v>
      </c>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row>
    <row r="134" spans="1:327" ht="14.4" hidden="1" x14ac:dyDescent="0.3">
      <c r="A134" s="25" t="s">
        <v>1839</v>
      </c>
      <c r="B134" s="85">
        <v>57720</v>
      </c>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row>
    <row r="135" spans="1:327" ht="14.4" hidden="1" x14ac:dyDescent="0.3">
      <c r="A135" s="25" t="s">
        <v>1840</v>
      </c>
      <c r="B135" s="85">
        <v>61035</v>
      </c>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row>
    <row r="136" spans="1:327" ht="14.4" hidden="1" x14ac:dyDescent="0.3">
      <c r="A136" s="25" t="s">
        <v>1841</v>
      </c>
      <c r="B136" s="85">
        <v>79093</v>
      </c>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row>
    <row r="137" spans="1:327" ht="14.4" hidden="1" x14ac:dyDescent="0.3">
      <c r="A137" s="25" t="s">
        <v>1842</v>
      </c>
      <c r="B137" s="85">
        <v>311929</v>
      </c>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row>
    <row r="138" spans="1:327" ht="14.4" hidden="1" x14ac:dyDescent="0.3">
      <c r="A138" s="25" t="s">
        <v>1843</v>
      </c>
      <c r="B138" s="85">
        <v>46149</v>
      </c>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row>
    <row r="139" spans="1:327" ht="14.4" hidden="1" x14ac:dyDescent="0.3">
      <c r="A139" s="25" t="s">
        <v>1845</v>
      </c>
      <c r="B139" s="85">
        <v>26666</v>
      </c>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row>
    <row r="140" spans="1:327" ht="14.4" hidden="1" x14ac:dyDescent="0.3">
      <c r="A140" s="25" t="s">
        <v>1844</v>
      </c>
      <c r="B140" s="85">
        <v>8923</v>
      </c>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row>
    <row r="141" spans="1:327" ht="14.4" hidden="1" x14ac:dyDescent="0.3">
      <c r="A141" s="25" t="s">
        <v>1846</v>
      </c>
      <c r="B141" s="85">
        <v>9757</v>
      </c>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row>
    <row r="142" spans="1:327" ht="14.4" hidden="1" x14ac:dyDescent="0.3">
      <c r="A142" s="25" t="s">
        <v>1847</v>
      </c>
      <c r="B142" s="85">
        <v>1022955</v>
      </c>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row>
    <row r="143" spans="1:327" ht="14.4" hidden="1" x14ac:dyDescent="0.3">
      <c r="A143" s="25" t="s">
        <v>1848</v>
      </c>
      <c r="B143" s="85">
        <v>210904</v>
      </c>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row>
    <row r="144" spans="1:327" ht="14.4" hidden="1" x14ac:dyDescent="0.3">
      <c r="A144" s="25" t="s">
        <v>1850</v>
      </c>
      <c r="B144" s="85">
        <v>4771</v>
      </c>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row>
    <row r="145" spans="1:327" ht="14.4" hidden="1" x14ac:dyDescent="0.3">
      <c r="A145" s="25" t="s">
        <v>1849</v>
      </c>
      <c r="B145" s="85">
        <v>262</v>
      </c>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row>
    <row r="146" spans="1:327" ht="14.4" hidden="1" x14ac:dyDescent="0.3">
      <c r="A146" s="25" t="s">
        <v>1851</v>
      </c>
      <c r="B146" s="85">
        <v>1012</v>
      </c>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row>
    <row r="147" spans="1:327" ht="14.4" hidden="1" x14ac:dyDescent="0.3">
      <c r="A147" s="25" t="s">
        <v>1852</v>
      </c>
      <c r="B147" s="85">
        <v>375</v>
      </c>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row>
    <row r="148" spans="1:327" ht="14.4" hidden="1" x14ac:dyDescent="0.3">
      <c r="A148" s="25" t="s">
        <v>1853</v>
      </c>
      <c r="B148" s="85">
        <v>9931</v>
      </c>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row>
    <row r="149" spans="1:327" ht="14.4" hidden="1" x14ac:dyDescent="0.3">
      <c r="A149" s="25" t="s">
        <v>1854</v>
      </c>
      <c r="B149" s="85">
        <v>28</v>
      </c>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row>
    <row r="150" spans="1:327" ht="14.4" hidden="1" x14ac:dyDescent="0.3">
      <c r="A150" s="25" t="s">
        <v>1855</v>
      </c>
      <c r="B150" s="85">
        <v>353</v>
      </c>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row>
    <row r="151" spans="1:327" ht="14.4" hidden="1" x14ac:dyDescent="0.3">
      <c r="A151" s="25" t="s">
        <v>1857</v>
      </c>
      <c r="B151" s="85">
        <v>840</v>
      </c>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row>
    <row r="152" spans="1:327" ht="14.4" hidden="1" x14ac:dyDescent="0.3">
      <c r="A152" s="25" t="s">
        <v>1856</v>
      </c>
      <c r="B152" s="85">
        <v>1753048</v>
      </c>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row>
    <row r="153" spans="1:327" ht="14.4" hidden="1" x14ac:dyDescent="0.3">
      <c r="A153" s="25" t="s">
        <v>1858</v>
      </c>
      <c r="B153" s="85">
        <v>79889</v>
      </c>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row>
    <row r="154" spans="1:327" ht="14.4" hidden="1" x14ac:dyDescent="0.3">
      <c r="A154" s="25" t="s">
        <v>1860</v>
      </c>
      <c r="B154" s="85">
        <v>2896</v>
      </c>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row>
    <row r="155" spans="1:327" ht="14.4" hidden="1" x14ac:dyDescent="0.3">
      <c r="A155" s="25" t="s">
        <v>1859</v>
      </c>
      <c r="B155" s="85">
        <v>14642</v>
      </c>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row>
    <row r="156" spans="1:327" ht="14.4" hidden="1" x14ac:dyDescent="0.3">
      <c r="A156" s="25" t="s">
        <v>1861</v>
      </c>
      <c r="B156" s="85">
        <v>548</v>
      </c>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row>
    <row r="157" spans="1:327" ht="14.4" hidden="1" x14ac:dyDescent="0.3">
      <c r="A157" s="25" t="s">
        <v>2231</v>
      </c>
      <c r="B157" s="85">
        <v>299816</v>
      </c>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row>
    <row r="158" spans="1:327" ht="14.4" hidden="1" x14ac:dyDescent="0.3">
      <c r="A158" s="25" t="s">
        <v>2232</v>
      </c>
      <c r="B158" s="85">
        <v>249816</v>
      </c>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row>
    <row r="159" spans="1:327" ht="14.4" hidden="1" x14ac:dyDescent="0.3">
      <c r="A159" s="25" t="s">
        <v>2233</v>
      </c>
      <c r="B159" s="85">
        <v>93439</v>
      </c>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row>
    <row r="160" spans="1:327" ht="14.4" hidden="1" x14ac:dyDescent="0.3">
      <c r="A160" s="25" t="s">
        <v>2234</v>
      </c>
      <c r="B160" s="85">
        <v>102068</v>
      </c>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row>
    <row r="161" spans="1:327" ht="14.4" hidden="1" x14ac:dyDescent="0.3">
      <c r="A161" s="25" t="s">
        <v>2235</v>
      </c>
      <c r="B161" s="85">
        <v>205442</v>
      </c>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row>
    <row r="162" spans="1:327" ht="14.4" hidden="1" x14ac:dyDescent="0.3">
      <c r="A162" s="25" t="s">
        <v>2236</v>
      </c>
      <c r="B162" s="85">
        <v>50855</v>
      </c>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row>
    <row r="163" spans="1:327" ht="14.4" hidden="1" x14ac:dyDescent="0.3">
      <c r="A163" s="25" t="s">
        <v>2237</v>
      </c>
      <c r="B163" s="85">
        <v>132578</v>
      </c>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row>
    <row r="164" spans="1:327" ht="14.4" hidden="1" x14ac:dyDescent="0.3">
      <c r="A164" s="25" t="s">
        <v>2355</v>
      </c>
      <c r="B164" s="85">
        <v>2575</v>
      </c>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row>
    <row r="165" spans="1:327" ht="14.4" hidden="1" x14ac:dyDescent="0.3">
      <c r="A165" s="25" t="s">
        <v>2356</v>
      </c>
      <c r="B165" s="85">
        <v>2303</v>
      </c>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row>
    <row r="166" spans="1:327" ht="14.4" hidden="1" x14ac:dyDescent="0.3">
      <c r="A166" s="25" t="s">
        <v>2357</v>
      </c>
      <c r="B166" s="85">
        <v>378885</v>
      </c>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row>
    <row r="167" spans="1:327" ht="14.4" hidden="1" x14ac:dyDescent="0.3">
      <c r="A167" s="25" t="s">
        <v>2362</v>
      </c>
      <c r="B167" s="85">
        <v>9567</v>
      </c>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row>
    <row r="168" spans="1:327" ht="14.4" hidden="1" x14ac:dyDescent="0.3">
      <c r="A168" s="25" t="s">
        <v>2361</v>
      </c>
      <c r="B168" s="85">
        <v>37911</v>
      </c>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row>
    <row r="169" spans="1:327" ht="14.4" hidden="1" x14ac:dyDescent="0.3">
      <c r="A169" s="25" t="s">
        <v>2360</v>
      </c>
      <c r="B169" s="85">
        <v>57635</v>
      </c>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row>
    <row r="170" spans="1:327" ht="14.4" hidden="1" x14ac:dyDescent="0.3">
      <c r="A170" s="25" t="s">
        <v>2359</v>
      </c>
      <c r="B170" s="85">
        <v>36798</v>
      </c>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row>
    <row r="171" spans="1:327" ht="14.4" hidden="1" x14ac:dyDescent="0.3">
      <c r="A171" s="25" t="s">
        <v>2358</v>
      </c>
      <c r="B171" s="85">
        <v>82917</v>
      </c>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row>
    <row r="172" spans="1:327" ht="14.4" hidden="1" x14ac:dyDescent="0.3">
      <c r="A172" s="25" t="s">
        <v>2238</v>
      </c>
      <c r="B172" s="85">
        <v>37787</v>
      </c>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row>
    <row r="173" spans="1:327" ht="14.4" hidden="1" x14ac:dyDescent="0.3">
      <c r="A173" s="25" t="s">
        <v>2364</v>
      </c>
      <c r="B173" s="85">
        <v>45025</v>
      </c>
      <c r="C173"/>
      <c r="D173" s="101" t="s">
        <v>2260</v>
      </c>
      <c r="E173" s="101"/>
      <c r="F173" s="101"/>
      <c r="G173" s="101"/>
      <c r="H173" s="101"/>
      <c r="I173" s="101"/>
      <c r="J173" s="101"/>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row>
    <row r="174" spans="1:327" ht="14.4" hidden="1" x14ac:dyDescent="0.3">
      <c r="A174" s="25" t="s">
        <v>2354</v>
      </c>
      <c r="B174" s="85">
        <v>21952</v>
      </c>
      <c r="C174"/>
      <c r="D174" s="101"/>
      <c r="E174" s="101"/>
      <c r="F174" s="101"/>
      <c r="G174" s="101"/>
      <c r="H174" s="101"/>
      <c r="I174" s="101"/>
      <c r="J174" s="101"/>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row>
    <row r="175" spans="1:327" ht="14.4" hidden="1" x14ac:dyDescent="0.3">
      <c r="A175" s="25" t="s">
        <v>2363</v>
      </c>
      <c r="B175" s="85">
        <v>2594</v>
      </c>
      <c r="C175"/>
      <c r="D175" s="101"/>
      <c r="E175" s="101"/>
      <c r="F175" s="101"/>
      <c r="G175" s="101"/>
      <c r="H175" s="101"/>
      <c r="I175" s="101"/>
      <c r="J175" s="101"/>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row>
    <row r="176" spans="1:327" ht="14.4" hidden="1" x14ac:dyDescent="0.3">
      <c r="A176" s="25" t="s">
        <v>2365</v>
      </c>
      <c r="B176" s="85">
        <v>197</v>
      </c>
      <c r="C176"/>
      <c r="D176" s="101"/>
      <c r="E176" s="101"/>
      <c r="F176" s="101"/>
      <c r="G176" s="101"/>
      <c r="H176" s="101"/>
      <c r="I176" s="101"/>
      <c r="J176" s="101"/>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row>
    <row r="177" spans="1:327" ht="14.4" hidden="1" x14ac:dyDescent="0.3">
      <c r="A177" s="25" t="s">
        <v>2239</v>
      </c>
      <c r="B177" s="85">
        <v>1703</v>
      </c>
      <c r="C177" s="73"/>
      <c r="D177" s="72"/>
      <c r="E177" s="72"/>
      <c r="F177" s="72"/>
      <c r="G177" s="72"/>
      <c r="H177" s="72"/>
      <c r="I177" s="72"/>
      <c r="J177" s="72"/>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3"/>
      <c r="BD177" s="73"/>
      <c r="BE177" s="73"/>
      <c r="BF177" s="73"/>
      <c r="BG177" s="73"/>
      <c r="BH177" s="73"/>
      <c r="BI177" s="73"/>
      <c r="BJ177" s="73"/>
      <c r="BK177" s="73"/>
      <c r="BL177" s="73"/>
      <c r="BM177" s="73"/>
      <c r="BN177" s="73"/>
      <c r="BO177" s="73"/>
      <c r="BP177" s="73"/>
      <c r="BQ177" s="73"/>
      <c r="BR177" s="73"/>
      <c r="BS177" s="73"/>
      <c r="BT177" s="73"/>
      <c r="BU177" s="73"/>
      <c r="BV177" s="73"/>
      <c r="BW177" s="73"/>
      <c r="BX177" s="73"/>
      <c r="BY177" s="73"/>
      <c r="BZ177" s="73"/>
      <c r="CA177" s="73"/>
      <c r="CB177" s="73"/>
      <c r="CC177" s="73"/>
      <c r="CD177" s="73"/>
      <c r="CE177" s="73"/>
      <c r="CF177" s="73"/>
      <c r="CG177" s="73"/>
      <c r="CH177" s="73"/>
      <c r="CI177" s="73"/>
      <c r="CJ177" s="73"/>
      <c r="CK177" s="73"/>
      <c r="CL177" s="73"/>
      <c r="CM177" s="73"/>
      <c r="CN177" s="73"/>
      <c r="CO177" s="73"/>
      <c r="CP177" s="73"/>
      <c r="CQ177" s="73"/>
      <c r="CR177" s="73"/>
      <c r="CS177" s="73"/>
      <c r="CT177" s="73"/>
      <c r="CU177" s="73"/>
      <c r="CV177" s="73"/>
      <c r="CW177" s="73"/>
      <c r="CX177" s="73"/>
      <c r="CY177" s="73"/>
      <c r="CZ177" s="73"/>
      <c r="DA177" s="73"/>
      <c r="DB177" s="73"/>
      <c r="DC177" s="73"/>
      <c r="DD177" s="73"/>
      <c r="DE177" s="73"/>
      <c r="DF177" s="73"/>
      <c r="DG177" s="73"/>
      <c r="DH177" s="73"/>
      <c r="DI177" s="73"/>
      <c r="DJ177" s="73"/>
      <c r="DK177" s="73"/>
      <c r="DL177" s="73"/>
      <c r="DM177" s="73"/>
      <c r="DN177" s="73"/>
      <c r="DO177" s="73"/>
      <c r="DP177" s="73"/>
      <c r="DQ177" s="73"/>
      <c r="DR177" s="73"/>
      <c r="DS177" s="73"/>
      <c r="DT177" s="73"/>
      <c r="DU177" s="73"/>
      <c r="DV177" s="73"/>
      <c r="DW177" s="73"/>
      <c r="DX177" s="73"/>
      <c r="DY177" s="73"/>
      <c r="DZ177" s="73"/>
      <c r="EA177" s="73"/>
      <c r="EB177" s="73"/>
      <c r="EC177" s="73"/>
      <c r="ED177" s="73"/>
      <c r="EE177" s="73"/>
      <c r="EF177" s="73"/>
      <c r="EG177" s="73"/>
      <c r="EH177" s="73"/>
      <c r="EI177" s="73"/>
      <c r="EJ177" s="73"/>
      <c r="EK177" s="73"/>
      <c r="EL177" s="73"/>
      <c r="EM177" s="73"/>
      <c r="EN177" s="73"/>
      <c r="EO177" s="73"/>
      <c r="EP177" s="73"/>
      <c r="EQ177" s="73"/>
      <c r="ER177" s="73"/>
      <c r="ES177" s="73"/>
      <c r="ET177" s="73"/>
      <c r="EU177" s="73"/>
      <c r="EV177" s="73"/>
      <c r="EW177" s="73"/>
      <c r="EX177" s="73"/>
      <c r="EY177" s="73"/>
      <c r="EZ177" s="73"/>
      <c r="FA177" s="73"/>
      <c r="FB177" s="73"/>
      <c r="FC177" s="73"/>
      <c r="FD177" s="73"/>
      <c r="FE177" s="73"/>
      <c r="FF177" s="73"/>
      <c r="FG177" s="73"/>
      <c r="FH177" s="73"/>
      <c r="FI177" s="73"/>
      <c r="FJ177" s="73"/>
      <c r="FK177" s="73"/>
      <c r="FL177" s="73"/>
      <c r="FM177" s="73"/>
      <c r="FN177" s="73"/>
      <c r="FO177" s="73"/>
      <c r="FP177" s="73"/>
      <c r="FQ177" s="73"/>
      <c r="FR177" s="73"/>
      <c r="FS177" s="73"/>
      <c r="FT177" s="73"/>
      <c r="FU177" s="73"/>
      <c r="FV177" s="73"/>
      <c r="FW177" s="73"/>
      <c r="FX177" s="73"/>
      <c r="FY177" s="73"/>
      <c r="FZ177" s="73"/>
      <c r="GA177" s="73"/>
      <c r="GB177" s="73"/>
      <c r="GC177" s="73"/>
      <c r="GD177" s="73"/>
      <c r="GE177" s="73"/>
      <c r="GF177" s="73"/>
      <c r="GG177" s="73"/>
      <c r="GH177" s="73"/>
      <c r="GI177" s="73"/>
      <c r="GJ177" s="73"/>
      <c r="GK177" s="73"/>
      <c r="GL177" s="73"/>
      <c r="GM177" s="73"/>
      <c r="GN177" s="73"/>
      <c r="GO177" s="73"/>
      <c r="GP177" s="73"/>
      <c r="GQ177" s="73"/>
      <c r="GR177" s="73"/>
      <c r="GS177" s="73"/>
      <c r="GT177" s="73"/>
      <c r="GU177" s="73"/>
      <c r="GV177" s="73"/>
      <c r="GW177" s="73"/>
      <c r="GX177" s="73"/>
      <c r="GY177" s="73"/>
      <c r="GZ177" s="73"/>
      <c r="HA177" s="73"/>
      <c r="HB177" s="73"/>
      <c r="HC177" s="73"/>
      <c r="HD177" s="73"/>
      <c r="HE177" s="73"/>
      <c r="HF177" s="73"/>
      <c r="HG177" s="73"/>
      <c r="HH177" s="73"/>
      <c r="HI177" s="73"/>
      <c r="HJ177" s="73"/>
      <c r="HK177" s="73"/>
      <c r="HL177" s="73"/>
      <c r="HM177" s="73"/>
      <c r="HN177" s="73"/>
      <c r="HO177" s="73"/>
      <c r="HP177" s="73"/>
      <c r="HQ177" s="73"/>
      <c r="HR177" s="73"/>
      <c r="HS177" s="73"/>
      <c r="HT177" s="73"/>
      <c r="HU177" s="73"/>
      <c r="HV177" s="73"/>
      <c r="HW177" s="73"/>
      <c r="HX177" s="73"/>
      <c r="HY177" s="73"/>
      <c r="HZ177" s="73"/>
      <c r="IA177" s="73"/>
      <c r="IB177" s="73"/>
      <c r="IC177" s="73"/>
      <c r="ID177" s="73"/>
      <c r="IE177" s="73"/>
      <c r="IF177" s="73"/>
      <c r="IG177" s="73"/>
      <c r="IH177" s="73"/>
      <c r="II177" s="73"/>
      <c r="IJ177" s="73"/>
      <c r="IK177" s="73"/>
      <c r="IL177" s="73"/>
      <c r="IM177" s="73"/>
      <c r="IN177" s="73"/>
      <c r="IO177" s="73"/>
      <c r="IP177" s="73"/>
      <c r="IQ177" s="73"/>
      <c r="IR177" s="73"/>
      <c r="IS177" s="73"/>
      <c r="IT177" s="73"/>
      <c r="IU177" s="73"/>
      <c r="IV177" s="73"/>
      <c r="IW177" s="73"/>
      <c r="IX177" s="73"/>
      <c r="IY177" s="73"/>
      <c r="IZ177" s="73"/>
      <c r="JA177" s="73"/>
      <c r="JB177" s="73"/>
      <c r="JC177" s="73"/>
      <c r="JD177" s="73"/>
      <c r="JE177" s="73"/>
      <c r="JF177" s="73"/>
      <c r="JG177" s="73"/>
      <c r="JH177" s="73"/>
      <c r="JI177" s="73"/>
      <c r="JJ177" s="73"/>
      <c r="JK177" s="73"/>
      <c r="JL177" s="73"/>
      <c r="JM177" s="73"/>
      <c r="JN177" s="73"/>
      <c r="JO177" s="73"/>
      <c r="JP177" s="73"/>
      <c r="JQ177" s="73"/>
      <c r="JR177" s="73"/>
      <c r="JS177" s="73"/>
      <c r="JT177" s="73"/>
      <c r="JU177" s="73"/>
      <c r="JV177" s="73"/>
      <c r="JW177" s="73"/>
      <c r="JX177" s="73"/>
      <c r="JY177" s="73"/>
      <c r="JZ177" s="73"/>
      <c r="KA177" s="73"/>
      <c r="KB177" s="73"/>
      <c r="KC177" s="73"/>
      <c r="KD177" s="73"/>
      <c r="KE177" s="73"/>
      <c r="KF177" s="73"/>
      <c r="KG177" s="73"/>
      <c r="KH177" s="73"/>
      <c r="KI177" s="73"/>
      <c r="KJ177" s="73"/>
      <c r="KK177" s="73"/>
      <c r="KL177" s="73"/>
      <c r="KM177" s="73"/>
      <c r="KN177" s="73"/>
      <c r="KO177" s="73"/>
      <c r="KP177" s="73"/>
      <c r="KQ177" s="73"/>
      <c r="KR177" s="73"/>
      <c r="KS177" s="73"/>
      <c r="KT177" s="73"/>
      <c r="KU177" s="73"/>
      <c r="KV177" s="73"/>
      <c r="KW177" s="73"/>
      <c r="KX177" s="73"/>
      <c r="KY177" s="73"/>
      <c r="KZ177" s="73"/>
      <c r="LA177" s="73"/>
      <c r="LB177" s="73"/>
      <c r="LC177" s="73"/>
      <c r="LD177" s="73"/>
      <c r="LE177" s="73"/>
      <c r="LF177" s="73"/>
      <c r="LG177" s="73"/>
      <c r="LH177" s="73"/>
      <c r="LI177" s="73"/>
      <c r="LJ177" s="73"/>
      <c r="LK177" s="73"/>
      <c r="LL177" s="73"/>
      <c r="LM177" s="73"/>
      <c r="LN177" s="73"/>
      <c r="LO177" s="73"/>
    </row>
    <row r="178" spans="1:327" ht="14.4" x14ac:dyDescent="0.3">
      <c r="A178"/>
      <c r="B178"/>
      <c r="C178"/>
      <c r="D178" s="101" t="s">
        <v>929</v>
      </c>
      <c r="E178" s="101"/>
      <c r="F178" s="101"/>
      <c r="G178" s="101"/>
      <c r="H178" s="101"/>
      <c r="I178" s="101"/>
      <c r="J178" s="101"/>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row>
    <row r="179" spans="1:327" ht="14.4" x14ac:dyDescent="0.3">
      <c r="A179"/>
      <c r="B179"/>
      <c r="C179"/>
      <c r="D179" s="101"/>
      <c r="E179" s="101"/>
      <c r="F179" s="101"/>
      <c r="G179" s="101"/>
      <c r="H179" s="101"/>
      <c r="I179" s="101"/>
      <c r="J179" s="101"/>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row>
    <row r="180" spans="1:327" ht="14.4" x14ac:dyDescent="0.3">
      <c r="A180"/>
      <c r="B180"/>
      <c r="C180"/>
      <c r="D180" s="101"/>
      <c r="E180" s="101"/>
      <c r="F180" s="101"/>
      <c r="G180" s="101"/>
      <c r="H180" s="101"/>
      <c r="I180" s="101"/>
      <c r="J180" s="101"/>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row>
    <row r="181" spans="1:327" ht="14.4" x14ac:dyDescent="0.3">
      <c r="A181"/>
      <c r="B181"/>
      <c r="C181"/>
      <c r="D181" s="101"/>
      <c r="E181" s="101"/>
      <c r="F181" s="101"/>
      <c r="G181" s="101"/>
      <c r="H181" s="101"/>
      <c r="I181" s="101"/>
      <c r="J181" s="10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row>
    <row r="182" spans="1:327" ht="14.4" x14ac:dyDescent="0.3">
      <c r="A182"/>
      <c r="B182"/>
      <c r="C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row>
    <row r="183" spans="1:327" ht="14.4" x14ac:dyDescent="0.3">
      <c r="A183"/>
      <c r="B183"/>
      <c r="C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row>
    <row r="184" spans="1:327" ht="14.4" x14ac:dyDescent="0.3">
      <c r="A184"/>
      <c r="B184"/>
      <c r="C184"/>
    </row>
    <row r="185" spans="1:327" ht="14.4" x14ac:dyDescent="0.3">
      <c r="A185"/>
      <c r="B185"/>
      <c r="C185"/>
    </row>
    <row r="186" spans="1:327" ht="14.4" x14ac:dyDescent="0.3">
      <c r="A186"/>
      <c r="B186"/>
      <c r="C186"/>
    </row>
    <row r="187" spans="1:327" ht="14.4" x14ac:dyDescent="0.3">
      <c r="A187"/>
      <c r="B187"/>
      <c r="C187"/>
    </row>
    <row r="188" spans="1:327" ht="14.4" x14ac:dyDescent="0.3">
      <c r="A188"/>
      <c r="B188"/>
      <c r="C188"/>
    </row>
    <row r="189" spans="1:327" ht="14.4" x14ac:dyDescent="0.3">
      <c r="A189"/>
      <c r="B189"/>
      <c r="C189"/>
    </row>
    <row r="190" spans="1:327" ht="14.4" x14ac:dyDescent="0.3">
      <c r="A190"/>
      <c r="B190"/>
      <c r="C190"/>
    </row>
    <row r="191" spans="1:327" ht="14.4" x14ac:dyDescent="0.3">
      <c r="A191"/>
      <c r="B191"/>
      <c r="C191"/>
    </row>
    <row r="192" spans="1:327" ht="14.4" x14ac:dyDescent="0.3">
      <c r="A192"/>
      <c r="B192"/>
      <c r="C192"/>
    </row>
    <row r="193" spans="1:10" ht="14.4" x14ac:dyDescent="0.3">
      <c r="A193"/>
      <c r="B193"/>
      <c r="C193"/>
      <c r="D193" s="9"/>
      <c r="E193" s="9"/>
      <c r="F193" s="9"/>
      <c r="G193" s="9"/>
      <c r="H193" s="9"/>
      <c r="I193" s="9"/>
      <c r="J193" s="9"/>
    </row>
    <row r="194" spans="1:10" ht="14.4" x14ac:dyDescent="0.3">
      <c r="A194"/>
      <c r="B194"/>
      <c r="C194"/>
      <c r="D194" s="101" t="s">
        <v>930</v>
      </c>
      <c r="E194" s="101"/>
      <c r="F194" s="101"/>
      <c r="G194" s="101"/>
      <c r="H194" s="101"/>
      <c r="I194" s="101"/>
      <c r="J194" s="101"/>
    </row>
    <row r="195" spans="1:10" ht="14.4" x14ac:dyDescent="0.3">
      <c r="A195"/>
      <c r="B195"/>
      <c r="C195"/>
      <c r="D195" s="101"/>
      <c r="E195" s="101"/>
      <c r="F195" s="101"/>
      <c r="G195" s="101"/>
      <c r="H195" s="101"/>
      <c r="I195" s="101"/>
      <c r="J195" s="101"/>
    </row>
    <row r="196" spans="1:10" ht="14.4" x14ac:dyDescent="0.3">
      <c r="A196"/>
      <c r="B196"/>
      <c r="C196"/>
      <c r="D196" s="101"/>
      <c r="E196" s="101"/>
      <c r="F196" s="101"/>
      <c r="G196" s="101"/>
      <c r="H196" s="101"/>
      <c r="I196" s="101"/>
      <c r="J196" s="101"/>
    </row>
    <row r="197" spans="1:10" ht="14.4" x14ac:dyDescent="0.3">
      <c r="A197"/>
      <c r="B197"/>
      <c r="C197"/>
      <c r="D197" s="101" t="s">
        <v>931</v>
      </c>
      <c r="E197" s="101"/>
      <c r="F197" s="101"/>
      <c r="G197" s="101"/>
      <c r="H197" s="101"/>
      <c r="I197" s="101"/>
      <c r="J197" s="101"/>
    </row>
    <row r="198" spans="1:10" ht="14.4" x14ac:dyDescent="0.3">
      <c r="A198"/>
      <c r="B198"/>
      <c r="C198"/>
      <c r="D198" s="101"/>
      <c r="E198" s="101"/>
      <c r="F198" s="101"/>
      <c r="G198" s="101"/>
      <c r="H198" s="101"/>
      <c r="I198" s="101"/>
      <c r="J198" s="101"/>
    </row>
    <row r="199" spans="1:10" ht="14.4" x14ac:dyDescent="0.3">
      <c r="A199"/>
      <c r="B199"/>
      <c r="C199"/>
      <c r="D199" s="101"/>
      <c r="E199" s="101"/>
      <c r="F199" s="101"/>
      <c r="G199" s="101"/>
      <c r="H199" s="101"/>
      <c r="I199" s="101"/>
      <c r="J199" s="101"/>
    </row>
    <row r="200" spans="1:10" ht="14.4" x14ac:dyDescent="0.3">
      <c r="A200"/>
      <c r="B200"/>
      <c r="C200"/>
      <c r="D200" s="101"/>
      <c r="E200" s="101"/>
      <c r="F200" s="101"/>
      <c r="G200" s="101"/>
      <c r="H200" s="101"/>
      <c r="I200" s="101"/>
      <c r="J200" s="101"/>
    </row>
    <row r="201" spans="1:10" ht="14.4" x14ac:dyDescent="0.3">
      <c r="A201"/>
      <c r="B201"/>
      <c r="C201"/>
      <c r="D201" s="101"/>
      <c r="E201" s="101"/>
      <c r="F201" s="101"/>
      <c r="G201" s="101"/>
      <c r="H201" s="101"/>
      <c r="I201" s="101"/>
      <c r="J201" s="101"/>
    </row>
    <row r="202" spans="1:10" ht="14.4" x14ac:dyDescent="0.3">
      <c r="A202"/>
      <c r="B202"/>
      <c r="C202"/>
    </row>
    <row r="203" spans="1:10" ht="14.4" x14ac:dyDescent="0.3">
      <c r="A203"/>
      <c r="B203"/>
      <c r="C203"/>
    </row>
    <row r="204" spans="1:10" ht="14.4" x14ac:dyDescent="0.3">
      <c r="A204"/>
      <c r="B204"/>
      <c r="C204"/>
    </row>
    <row r="205" spans="1:10" ht="14.4" x14ac:dyDescent="0.3">
      <c r="A205"/>
      <c r="B205"/>
      <c r="C205"/>
    </row>
    <row r="206" spans="1:10" ht="14.4" x14ac:dyDescent="0.3">
      <c r="A206"/>
      <c r="B206"/>
      <c r="C206"/>
    </row>
    <row r="207" spans="1:10" ht="14.4" x14ac:dyDescent="0.3">
      <c r="A207"/>
      <c r="B207"/>
      <c r="C207"/>
    </row>
    <row r="208" spans="1:10" ht="14.4" x14ac:dyDescent="0.3">
      <c r="A208"/>
      <c r="B208"/>
      <c r="C208"/>
    </row>
    <row r="209" spans="1:3" ht="14.4" x14ac:dyDescent="0.3">
      <c r="A209"/>
      <c r="B209"/>
      <c r="C209"/>
    </row>
    <row r="210" spans="1:3" ht="14.4" x14ac:dyDescent="0.3">
      <c r="A210"/>
      <c r="B210"/>
      <c r="C210"/>
    </row>
    <row r="211" spans="1:3" ht="14.4" x14ac:dyDescent="0.3">
      <c r="A211"/>
      <c r="B211"/>
      <c r="C211"/>
    </row>
    <row r="212" spans="1:3" ht="14.4" x14ac:dyDescent="0.3">
      <c r="A212"/>
      <c r="B212"/>
      <c r="C212"/>
    </row>
    <row r="213" spans="1:3" ht="14.4" x14ac:dyDescent="0.3">
      <c r="A213"/>
      <c r="B213"/>
      <c r="C213"/>
    </row>
    <row r="214" spans="1:3" ht="14.4" x14ac:dyDescent="0.3">
      <c r="A214"/>
      <c r="B214"/>
      <c r="C214"/>
    </row>
    <row r="215" spans="1:3" ht="14.4" x14ac:dyDescent="0.3">
      <c r="A215"/>
      <c r="B215"/>
      <c r="C215"/>
    </row>
    <row r="216" spans="1:3" ht="14.4" x14ac:dyDescent="0.3">
      <c r="A216"/>
      <c r="B216"/>
      <c r="C216"/>
    </row>
    <row r="217" spans="1:3" ht="14.4" x14ac:dyDescent="0.3">
      <c r="A217"/>
      <c r="B217"/>
      <c r="C217"/>
    </row>
    <row r="218" spans="1:3" ht="14.4" x14ac:dyDescent="0.3">
      <c r="A218"/>
      <c r="B218"/>
      <c r="C218"/>
    </row>
    <row r="219" spans="1:3" ht="14.4" x14ac:dyDescent="0.3">
      <c r="A219"/>
      <c r="B219"/>
      <c r="C219"/>
    </row>
    <row r="220" spans="1:3" ht="14.4" x14ac:dyDescent="0.3">
      <c r="A220"/>
      <c r="B220"/>
      <c r="C220"/>
    </row>
    <row r="221" spans="1:3" ht="14.4" x14ac:dyDescent="0.3">
      <c r="A221"/>
      <c r="B221"/>
      <c r="C221"/>
    </row>
    <row r="222" spans="1:3" ht="14.4" x14ac:dyDescent="0.3">
      <c r="A222"/>
      <c r="B222"/>
      <c r="C222"/>
    </row>
    <row r="223" spans="1:3" ht="14.4" x14ac:dyDescent="0.3">
      <c r="A223"/>
      <c r="B223"/>
      <c r="C223"/>
    </row>
    <row r="224" spans="1:3" ht="14.4" x14ac:dyDescent="0.3">
      <c r="A224"/>
      <c r="B224"/>
      <c r="C224"/>
    </row>
    <row r="225" spans="1:3" ht="14.4" x14ac:dyDescent="0.3">
      <c r="A225"/>
      <c r="B225"/>
      <c r="C225"/>
    </row>
    <row r="226" spans="1:3" ht="14.4" x14ac:dyDescent="0.3">
      <c r="A226"/>
      <c r="B226"/>
      <c r="C226"/>
    </row>
    <row r="227" spans="1:3" ht="14.4" x14ac:dyDescent="0.3">
      <c r="A227"/>
      <c r="B227"/>
      <c r="C227"/>
    </row>
    <row r="228" spans="1:3" ht="14.4" x14ac:dyDescent="0.3">
      <c r="A228"/>
      <c r="B228"/>
      <c r="C228"/>
    </row>
    <row r="229" spans="1:3" ht="14.4" x14ac:dyDescent="0.3">
      <c r="A229"/>
      <c r="B229"/>
      <c r="C229"/>
    </row>
    <row r="230" spans="1:3" ht="14.4" x14ac:dyDescent="0.3">
      <c r="A230"/>
      <c r="B230"/>
      <c r="C230"/>
    </row>
    <row r="231" spans="1:3" ht="14.4" x14ac:dyDescent="0.3">
      <c r="A231"/>
      <c r="B231"/>
      <c r="C231"/>
    </row>
    <row r="232" spans="1:3" ht="14.4" x14ac:dyDescent="0.3">
      <c r="A232"/>
      <c r="B232"/>
      <c r="C232"/>
    </row>
    <row r="233" spans="1:3" ht="14.4" x14ac:dyDescent="0.3">
      <c r="A233"/>
      <c r="B233"/>
      <c r="C233"/>
    </row>
    <row r="234" spans="1:3" ht="14.4" x14ac:dyDescent="0.3">
      <c r="A234"/>
      <c r="B234"/>
      <c r="C234"/>
    </row>
    <row r="235" spans="1:3" ht="14.4" x14ac:dyDescent="0.3">
      <c r="A235"/>
      <c r="B235"/>
      <c r="C235"/>
    </row>
    <row r="236" spans="1:3" ht="14.4" x14ac:dyDescent="0.3">
      <c r="A236"/>
      <c r="B236"/>
      <c r="C236"/>
    </row>
    <row r="237" spans="1:3" ht="14.4" x14ac:dyDescent="0.3">
      <c r="A237"/>
      <c r="B237"/>
      <c r="C237"/>
    </row>
    <row r="238" spans="1:3" ht="14.4" x14ac:dyDescent="0.3">
      <c r="A238"/>
      <c r="B238"/>
      <c r="C238"/>
    </row>
    <row r="239" spans="1:3" ht="14.4" x14ac:dyDescent="0.3">
      <c r="A239"/>
      <c r="B239"/>
      <c r="C239"/>
    </row>
    <row r="240" spans="1:3" ht="14.4" x14ac:dyDescent="0.3">
      <c r="A240"/>
      <c r="B240"/>
      <c r="C240"/>
    </row>
    <row r="241" spans="1:3" ht="14.4" x14ac:dyDescent="0.3">
      <c r="A241"/>
      <c r="B241"/>
      <c r="C241"/>
    </row>
    <row r="242" spans="1:3" ht="14.4" x14ac:dyDescent="0.3">
      <c r="A242"/>
      <c r="B242"/>
      <c r="C242"/>
    </row>
    <row r="243" spans="1:3" ht="14.4" x14ac:dyDescent="0.3">
      <c r="A243"/>
      <c r="B243"/>
      <c r="C243"/>
    </row>
    <row r="244" spans="1:3" ht="14.4" x14ac:dyDescent="0.3">
      <c r="A244"/>
      <c r="B244"/>
      <c r="C244"/>
    </row>
    <row r="245" spans="1:3" ht="14.4" x14ac:dyDescent="0.3">
      <c r="A245"/>
      <c r="B245"/>
      <c r="C245"/>
    </row>
    <row r="246" spans="1:3" ht="14.4" x14ac:dyDescent="0.3">
      <c r="A246"/>
      <c r="B246"/>
      <c r="C246"/>
    </row>
    <row r="247" spans="1:3" ht="14.4" x14ac:dyDescent="0.3">
      <c r="A247"/>
      <c r="B247"/>
      <c r="C247"/>
    </row>
    <row r="248" spans="1:3" ht="14.4" x14ac:dyDescent="0.3">
      <c r="A248"/>
      <c r="B248"/>
      <c r="C248"/>
    </row>
    <row r="249" spans="1:3" ht="14.4" x14ac:dyDescent="0.3">
      <c r="A249"/>
      <c r="B249"/>
      <c r="C249"/>
    </row>
    <row r="250" spans="1:3" ht="14.4" x14ac:dyDescent="0.3">
      <c r="A250"/>
      <c r="B250"/>
      <c r="C250"/>
    </row>
    <row r="251" spans="1:3" ht="14.4" x14ac:dyDescent="0.3">
      <c r="A251"/>
      <c r="B251"/>
      <c r="C251"/>
    </row>
    <row r="252" spans="1:3" ht="14.4" x14ac:dyDescent="0.3">
      <c r="A252"/>
      <c r="B252"/>
      <c r="C252"/>
    </row>
    <row r="253" spans="1:3" ht="14.4" x14ac:dyDescent="0.3">
      <c r="A253"/>
      <c r="B253"/>
      <c r="C253"/>
    </row>
    <row r="254" spans="1:3" ht="14.4" x14ac:dyDescent="0.3">
      <c r="A254"/>
      <c r="B254"/>
      <c r="C254"/>
    </row>
    <row r="255" spans="1:3" ht="14.4" x14ac:dyDescent="0.3">
      <c r="A255"/>
      <c r="B255"/>
      <c r="C255"/>
    </row>
    <row r="256" spans="1:3" ht="14.4" x14ac:dyDescent="0.3">
      <c r="A256"/>
      <c r="B256"/>
      <c r="C256"/>
    </row>
    <row r="257" spans="1:3" ht="14.4" x14ac:dyDescent="0.3">
      <c r="A257"/>
      <c r="B257"/>
      <c r="C257"/>
    </row>
    <row r="258" spans="1:3" ht="14.4" x14ac:dyDescent="0.3">
      <c r="A258"/>
      <c r="B258"/>
      <c r="C258"/>
    </row>
    <row r="259" spans="1:3" ht="14.4" x14ac:dyDescent="0.3">
      <c r="A259"/>
      <c r="B259"/>
      <c r="C259"/>
    </row>
    <row r="260" spans="1:3" ht="14.4" x14ac:dyDescent="0.3">
      <c r="A260"/>
      <c r="B260"/>
      <c r="C260"/>
    </row>
    <row r="261" spans="1:3" ht="14.4" x14ac:dyDescent="0.3">
      <c r="A261"/>
      <c r="B261"/>
      <c r="C261"/>
    </row>
    <row r="262" spans="1:3" ht="14.4" x14ac:dyDescent="0.3">
      <c r="A262"/>
      <c r="B262"/>
      <c r="C262"/>
    </row>
    <row r="263" spans="1:3" ht="14.4" x14ac:dyDescent="0.3">
      <c r="A263"/>
      <c r="B263"/>
      <c r="C263"/>
    </row>
    <row r="264" spans="1:3" ht="14.4" x14ac:dyDescent="0.3">
      <c r="A264"/>
      <c r="B264"/>
      <c r="C264"/>
    </row>
    <row r="265" spans="1:3" ht="14.4" x14ac:dyDescent="0.3">
      <c r="A265"/>
      <c r="B265"/>
      <c r="C265"/>
    </row>
    <row r="266" spans="1:3" ht="14.4" x14ac:dyDescent="0.3">
      <c r="A266"/>
      <c r="B266"/>
      <c r="C266"/>
    </row>
    <row r="267" spans="1:3" ht="14.4" x14ac:dyDescent="0.3">
      <c r="A267"/>
      <c r="B267"/>
      <c r="C267"/>
    </row>
    <row r="268" spans="1:3" ht="14.4" x14ac:dyDescent="0.3">
      <c r="A268"/>
      <c r="B268"/>
      <c r="C268"/>
    </row>
    <row r="269" spans="1:3" ht="14.4" x14ac:dyDescent="0.3">
      <c r="A269"/>
      <c r="B269"/>
      <c r="C269"/>
    </row>
    <row r="270" spans="1:3" ht="14.4" x14ac:dyDescent="0.3">
      <c r="A270"/>
      <c r="B270"/>
      <c r="C270"/>
    </row>
    <row r="271" spans="1:3" ht="14.4" x14ac:dyDescent="0.3">
      <c r="A271"/>
      <c r="B271"/>
      <c r="C271"/>
    </row>
    <row r="272" spans="1:3" ht="14.4" x14ac:dyDescent="0.3">
      <c r="A272"/>
      <c r="B272"/>
      <c r="C272"/>
    </row>
    <row r="273" spans="1:3" ht="14.4" x14ac:dyDescent="0.3">
      <c r="A273"/>
      <c r="B273"/>
      <c r="C273"/>
    </row>
    <row r="274" spans="1:3" ht="14.4" x14ac:dyDescent="0.3">
      <c r="A274"/>
      <c r="B274"/>
      <c r="C274"/>
    </row>
    <row r="275" spans="1:3" ht="14.4" x14ac:dyDescent="0.3">
      <c r="A275"/>
      <c r="B275"/>
      <c r="C275"/>
    </row>
    <row r="276" spans="1:3" ht="14.4" x14ac:dyDescent="0.3">
      <c r="A276"/>
      <c r="B276"/>
      <c r="C276"/>
    </row>
    <row r="277" spans="1:3" ht="14.4" x14ac:dyDescent="0.3">
      <c r="A277"/>
      <c r="B277"/>
      <c r="C277"/>
    </row>
    <row r="278" spans="1:3" ht="14.4" x14ac:dyDescent="0.3">
      <c r="A278"/>
      <c r="B278"/>
      <c r="C278"/>
    </row>
    <row r="279" spans="1:3" ht="14.4" x14ac:dyDescent="0.3">
      <c r="A279"/>
      <c r="B279"/>
      <c r="C279"/>
    </row>
    <row r="280" spans="1:3" ht="14.4" x14ac:dyDescent="0.3">
      <c r="A280"/>
      <c r="B280"/>
      <c r="C280"/>
    </row>
    <row r="281" spans="1:3" ht="14.4" x14ac:dyDescent="0.3">
      <c r="A281"/>
      <c r="B281"/>
      <c r="C281"/>
    </row>
    <row r="282" spans="1:3" ht="14.4" x14ac:dyDescent="0.3">
      <c r="A282"/>
      <c r="B282"/>
      <c r="C282"/>
    </row>
    <row r="283" spans="1:3" ht="14.4" x14ac:dyDescent="0.3">
      <c r="A283"/>
      <c r="B283"/>
      <c r="C283"/>
    </row>
    <row r="284" spans="1:3" ht="14.4" x14ac:dyDescent="0.3">
      <c r="A284"/>
      <c r="B284"/>
      <c r="C284"/>
    </row>
    <row r="285" spans="1:3" ht="14.4" x14ac:dyDescent="0.3">
      <c r="A285"/>
      <c r="B285"/>
      <c r="C285"/>
    </row>
    <row r="286" spans="1:3" ht="14.4" x14ac:dyDescent="0.3">
      <c r="A286"/>
      <c r="B286"/>
      <c r="C286"/>
    </row>
    <row r="287" spans="1:3" ht="14.4" x14ac:dyDescent="0.3">
      <c r="A287"/>
      <c r="B287"/>
      <c r="C287"/>
    </row>
    <row r="288" spans="1:3" ht="14.4" x14ac:dyDescent="0.3">
      <c r="A288"/>
      <c r="B288"/>
      <c r="C288"/>
    </row>
    <row r="289" spans="1:3" ht="14.4" x14ac:dyDescent="0.3">
      <c r="A289"/>
      <c r="B289"/>
      <c r="C289"/>
    </row>
    <row r="290" spans="1:3" ht="14.4" x14ac:dyDescent="0.3">
      <c r="A290"/>
      <c r="B290"/>
      <c r="C290"/>
    </row>
    <row r="291" spans="1:3" ht="14.4" x14ac:dyDescent="0.3">
      <c r="A291"/>
      <c r="B291"/>
      <c r="C291"/>
    </row>
    <row r="292" spans="1:3" ht="14.4" x14ac:dyDescent="0.3">
      <c r="A292"/>
      <c r="B292"/>
      <c r="C292"/>
    </row>
    <row r="293" spans="1:3" ht="14.4" x14ac:dyDescent="0.3">
      <c r="A293"/>
      <c r="B293"/>
      <c r="C293"/>
    </row>
    <row r="294" spans="1:3" ht="14.4" x14ac:dyDescent="0.3">
      <c r="A294"/>
      <c r="B294"/>
      <c r="C294"/>
    </row>
    <row r="295" spans="1:3" ht="14.4" x14ac:dyDescent="0.3">
      <c r="A295"/>
      <c r="B295"/>
      <c r="C295"/>
    </row>
    <row r="296" spans="1:3" ht="14.4" x14ac:dyDescent="0.3">
      <c r="A296"/>
      <c r="B296"/>
      <c r="C296"/>
    </row>
    <row r="297" spans="1:3" ht="14.4" x14ac:dyDescent="0.3">
      <c r="A297"/>
      <c r="B297"/>
      <c r="C297"/>
    </row>
    <row r="298" spans="1:3" ht="14.4" x14ac:dyDescent="0.3">
      <c r="A298"/>
      <c r="B298"/>
      <c r="C298"/>
    </row>
    <row r="299" spans="1:3" ht="14.4" x14ac:dyDescent="0.3">
      <c r="A299"/>
      <c r="B299"/>
      <c r="C299"/>
    </row>
    <row r="300" spans="1:3" ht="14.4" x14ac:dyDescent="0.3">
      <c r="A300"/>
      <c r="B300"/>
      <c r="C300"/>
    </row>
    <row r="301" spans="1:3" ht="14.4" x14ac:dyDescent="0.3">
      <c r="A301"/>
      <c r="B301"/>
      <c r="C301"/>
    </row>
    <row r="302" spans="1:3" ht="14.4" x14ac:dyDescent="0.3">
      <c r="A302"/>
      <c r="B302"/>
      <c r="C302"/>
    </row>
    <row r="303" spans="1:3" ht="14.4" x14ac:dyDescent="0.3">
      <c r="A303"/>
      <c r="B303"/>
      <c r="C303"/>
    </row>
    <row r="304" spans="1:3" ht="14.4" x14ac:dyDescent="0.3">
      <c r="A304"/>
      <c r="B304"/>
      <c r="C304"/>
    </row>
    <row r="305" spans="1:3" ht="14.4" x14ac:dyDescent="0.3">
      <c r="A305"/>
      <c r="B305"/>
      <c r="C305"/>
    </row>
    <row r="306" spans="1:3" ht="14.4" x14ac:dyDescent="0.3">
      <c r="A306"/>
      <c r="B306"/>
      <c r="C306"/>
    </row>
    <row r="307" spans="1:3" ht="14.4" x14ac:dyDescent="0.3">
      <c r="A307"/>
      <c r="B307"/>
      <c r="C307"/>
    </row>
    <row r="308" spans="1:3" ht="14.4" x14ac:dyDescent="0.3">
      <c r="A308"/>
      <c r="B308"/>
      <c r="C308"/>
    </row>
    <row r="309" spans="1:3" ht="14.4" x14ac:dyDescent="0.3">
      <c r="A309"/>
      <c r="B309"/>
      <c r="C309"/>
    </row>
    <row r="310" spans="1:3" ht="14.4" x14ac:dyDescent="0.3">
      <c r="A310"/>
      <c r="B310"/>
      <c r="C310"/>
    </row>
    <row r="311" spans="1:3" ht="14.4" x14ac:dyDescent="0.3">
      <c r="A311"/>
      <c r="B311"/>
      <c r="C311"/>
    </row>
    <row r="312" spans="1:3" ht="14.4" x14ac:dyDescent="0.3">
      <c r="A312"/>
      <c r="B312"/>
      <c r="C312"/>
    </row>
    <row r="313" spans="1:3" ht="14.4" x14ac:dyDescent="0.3">
      <c r="A313"/>
      <c r="B313"/>
      <c r="C313"/>
    </row>
    <row r="314" spans="1:3" ht="14.4" x14ac:dyDescent="0.3">
      <c r="A314"/>
      <c r="B314"/>
      <c r="C314"/>
    </row>
    <row r="315" spans="1:3" ht="14.4" x14ac:dyDescent="0.3">
      <c r="A315"/>
      <c r="B315"/>
      <c r="C315"/>
    </row>
    <row r="316" spans="1:3" ht="14.4" x14ac:dyDescent="0.3">
      <c r="A316"/>
      <c r="B316"/>
      <c r="C316"/>
    </row>
    <row r="317" spans="1:3" ht="14.4" x14ac:dyDescent="0.3">
      <c r="A317"/>
      <c r="B317"/>
      <c r="C317"/>
    </row>
    <row r="318" spans="1:3" ht="14.4" x14ac:dyDescent="0.3">
      <c r="A318"/>
      <c r="B318"/>
      <c r="C318"/>
    </row>
    <row r="319" spans="1:3" ht="14.4" x14ac:dyDescent="0.3">
      <c r="A319"/>
      <c r="B319"/>
      <c r="C319"/>
    </row>
    <row r="320" spans="1:3" ht="14.4" x14ac:dyDescent="0.3">
      <c r="A320"/>
      <c r="B320"/>
      <c r="C320"/>
    </row>
    <row r="321" spans="1:3" ht="14.4" x14ac:dyDescent="0.3">
      <c r="A321"/>
      <c r="B321"/>
      <c r="C321"/>
    </row>
    <row r="322" spans="1:3" ht="14.4" x14ac:dyDescent="0.3">
      <c r="A322"/>
      <c r="B322"/>
      <c r="C322"/>
    </row>
    <row r="323" spans="1:3" ht="14.4" x14ac:dyDescent="0.3">
      <c r="A323"/>
      <c r="B323"/>
      <c r="C323"/>
    </row>
    <row r="324" spans="1:3" ht="14.4" x14ac:dyDescent="0.3">
      <c r="A324"/>
      <c r="B324"/>
      <c r="C324"/>
    </row>
    <row r="325" spans="1:3" ht="14.4" x14ac:dyDescent="0.3">
      <c r="A325"/>
      <c r="B325"/>
      <c r="C325"/>
    </row>
    <row r="326" spans="1:3" ht="14.4" x14ac:dyDescent="0.3">
      <c r="A326"/>
      <c r="B326"/>
      <c r="C326"/>
    </row>
    <row r="327" spans="1:3" ht="14.4" x14ac:dyDescent="0.3">
      <c r="A327"/>
      <c r="B327"/>
      <c r="C327"/>
    </row>
    <row r="328" spans="1:3" ht="14.4" x14ac:dyDescent="0.3">
      <c r="A328"/>
      <c r="B328"/>
      <c r="C328"/>
    </row>
    <row r="329" spans="1:3" ht="14.4" x14ac:dyDescent="0.3">
      <c r="A329"/>
      <c r="B329"/>
      <c r="C329"/>
    </row>
    <row r="330" spans="1:3" ht="14.4" x14ac:dyDescent="0.3">
      <c r="A330"/>
      <c r="B330"/>
      <c r="C330"/>
    </row>
    <row r="331" spans="1:3" ht="14.4" x14ac:dyDescent="0.3">
      <c r="A331"/>
      <c r="B331"/>
      <c r="C331"/>
    </row>
    <row r="332" spans="1:3" ht="14.4" x14ac:dyDescent="0.3">
      <c r="A332"/>
      <c r="B332"/>
      <c r="C332"/>
    </row>
    <row r="333" spans="1:3" ht="14.4" x14ac:dyDescent="0.3">
      <c r="A333"/>
      <c r="B333"/>
      <c r="C333"/>
    </row>
    <row r="334" spans="1:3" ht="14.4" x14ac:dyDescent="0.3">
      <c r="A334"/>
      <c r="B334"/>
      <c r="C334"/>
    </row>
    <row r="335" spans="1:3" ht="14.4" x14ac:dyDescent="0.3">
      <c r="A335"/>
      <c r="B335"/>
      <c r="C335"/>
    </row>
    <row r="336" spans="1:3" ht="14.4" x14ac:dyDescent="0.3">
      <c r="A336"/>
      <c r="B336"/>
      <c r="C336"/>
    </row>
    <row r="337" spans="1:3" ht="14.4" x14ac:dyDescent="0.3">
      <c r="A337"/>
      <c r="B337"/>
      <c r="C337"/>
    </row>
    <row r="338" spans="1:3" ht="14.4" x14ac:dyDescent="0.3">
      <c r="A338"/>
      <c r="B338"/>
      <c r="C338"/>
    </row>
    <row r="339" spans="1:3" ht="14.4" x14ac:dyDescent="0.3">
      <c r="A339"/>
      <c r="B339"/>
      <c r="C339"/>
    </row>
    <row r="340" spans="1:3" ht="14.4" x14ac:dyDescent="0.3">
      <c r="A340"/>
      <c r="B340"/>
      <c r="C340"/>
    </row>
    <row r="341" spans="1:3" ht="14.4" x14ac:dyDescent="0.3">
      <c r="A341"/>
      <c r="B341"/>
      <c r="C341"/>
    </row>
    <row r="342" spans="1:3" ht="14.4" x14ac:dyDescent="0.3">
      <c r="A342"/>
      <c r="B342"/>
      <c r="C342"/>
    </row>
    <row r="343" spans="1:3" ht="14.4" x14ac:dyDescent="0.3">
      <c r="A343"/>
      <c r="B343"/>
      <c r="C343"/>
    </row>
    <row r="344" spans="1:3" ht="14.4" x14ac:dyDescent="0.3">
      <c r="A344"/>
      <c r="B344"/>
      <c r="C344"/>
    </row>
    <row r="345" spans="1:3" ht="14.4" x14ac:dyDescent="0.3">
      <c r="A345"/>
      <c r="B345"/>
      <c r="C345"/>
    </row>
    <row r="346" spans="1:3" ht="14.4" x14ac:dyDescent="0.3">
      <c r="A346"/>
      <c r="B346"/>
      <c r="C346"/>
    </row>
    <row r="347" spans="1:3" ht="14.4" x14ac:dyDescent="0.3">
      <c r="A347"/>
      <c r="B347"/>
      <c r="C347"/>
    </row>
    <row r="348" spans="1:3" ht="14.4" x14ac:dyDescent="0.3">
      <c r="A348"/>
      <c r="B348"/>
      <c r="C348"/>
    </row>
    <row r="349" spans="1:3" ht="14.4" x14ac:dyDescent="0.3">
      <c r="A349"/>
      <c r="B349"/>
      <c r="C349"/>
    </row>
    <row r="350" spans="1:3" ht="14.4" x14ac:dyDescent="0.3">
      <c r="A350"/>
      <c r="B350"/>
      <c r="C350"/>
    </row>
    <row r="351" spans="1:3" ht="14.4" x14ac:dyDescent="0.3">
      <c r="A351"/>
      <c r="B351"/>
      <c r="C351"/>
    </row>
    <row r="352" spans="1:3" ht="14.4" x14ac:dyDescent="0.3">
      <c r="A352"/>
      <c r="B352"/>
      <c r="C352"/>
    </row>
    <row r="353" spans="1:3" ht="14.4" x14ac:dyDescent="0.3">
      <c r="A353"/>
      <c r="B353"/>
      <c r="C353"/>
    </row>
    <row r="354" spans="1:3" ht="14.4" x14ac:dyDescent="0.3">
      <c r="A354"/>
      <c r="B354"/>
      <c r="C354"/>
    </row>
    <row r="355" spans="1:3" ht="14.4" x14ac:dyDescent="0.3">
      <c r="A355"/>
      <c r="B355"/>
      <c r="C355"/>
    </row>
    <row r="356" spans="1:3" ht="14.4" x14ac:dyDescent="0.3">
      <c r="A356"/>
      <c r="B356"/>
      <c r="C356"/>
    </row>
    <row r="357" spans="1:3" ht="14.4" x14ac:dyDescent="0.3">
      <c r="A357"/>
      <c r="B357"/>
      <c r="C357"/>
    </row>
    <row r="358" spans="1:3" ht="14.4" x14ac:dyDescent="0.3">
      <c r="A358"/>
      <c r="B358"/>
      <c r="C358"/>
    </row>
    <row r="359" spans="1:3" ht="14.4" x14ac:dyDescent="0.3">
      <c r="A359"/>
      <c r="B359"/>
      <c r="C359"/>
    </row>
    <row r="360" spans="1:3" ht="14.4" x14ac:dyDescent="0.3">
      <c r="A360"/>
      <c r="B360"/>
      <c r="C360"/>
    </row>
    <row r="361" spans="1:3" ht="14.4" x14ac:dyDescent="0.3">
      <c r="A361"/>
      <c r="B361"/>
      <c r="C361"/>
    </row>
    <row r="362" spans="1:3" ht="14.4" x14ac:dyDescent="0.3">
      <c r="A362"/>
      <c r="B362"/>
      <c r="C362"/>
    </row>
    <row r="363" spans="1:3" ht="14.4" x14ac:dyDescent="0.3">
      <c r="A363"/>
      <c r="B363"/>
      <c r="C363"/>
    </row>
    <row r="364" spans="1:3" ht="14.4" x14ac:dyDescent="0.3">
      <c r="A364"/>
      <c r="B364"/>
      <c r="C364"/>
    </row>
    <row r="365" spans="1:3" ht="14.4" x14ac:dyDescent="0.3">
      <c r="A365"/>
      <c r="B365"/>
      <c r="C365"/>
    </row>
    <row r="366" spans="1:3" ht="14.4" x14ac:dyDescent="0.3">
      <c r="A366"/>
      <c r="B366"/>
      <c r="C366"/>
    </row>
    <row r="367" spans="1:3" ht="14.4" x14ac:dyDescent="0.3">
      <c r="A367"/>
      <c r="B367"/>
      <c r="C367"/>
    </row>
    <row r="368" spans="1:3" ht="14.4" x14ac:dyDescent="0.3">
      <c r="A368"/>
      <c r="B368"/>
      <c r="C368"/>
    </row>
    <row r="369" spans="1:3" ht="14.4" x14ac:dyDescent="0.3">
      <c r="A369"/>
      <c r="B369"/>
      <c r="C369"/>
    </row>
    <row r="370" spans="1:3" ht="14.4" x14ac:dyDescent="0.3">
      <c r="A370"/>
      <c r="B370"/>
      <c r="C370"/>
    </row>
    <row r="371" spans="1:3" ht="14.4" x14ac:dyDescent="0.3">
      <c r="A371"/>
      <c r="B371"/>
      <c r="C371"/>
    </row>
    <row r="372" spans="1:3" ht="14.4" x14ac:dyDescent="0.3">
      <c r="A372"/>
      <c r="B372"/>
      <c r="C372"/>
    </row>
    <row r="373" spans="1:3" ht="14.4" x14ac:dyDescent="0.3">
      <c r="A373"/>
      <c r="B373"/>
      <c r="C373"/>
    </row>
    <row r="374" spans="1:3" ht="14.4" x14ac:dyDescent="0.3">
      <c r="A374"/>
      <c r="B374"/>
      <c r="C374"/>
    </row>
    <row r="375" spans="1:3" ht="14.4" x14ac:dyDescent="0.3">
      <c r="A375"/>
      <c r="B375"/>
      <c r="C375"/>
    </row>
    <row r="376" spans="1:3" ht="14.4" x14ac:dyDescent="0.3">
      <c r="A376"/>
      <c r="B376"/>
      <c r="C376"/>
    </row>
    <row r="377" spans="1:3" ht="14.4" x14ac:dyDescent="0.3">
      <c r="A377"/>
      <c r="B377"/>
      <c r="C377"/>
    </row>
    <row r="378" spans="1:3" ht="14.4" x14ac:dyDescent="0.3">
      <c r="A378"/>
      <c r="B378"/>
      <c r="C378"/>
    </row>
    <row r="379" spans="1:3" ht="14.4" x14ac:dyDescent="0.3">
      <c r="A379"/>
      <c r="B379"/>
      <c r="C379"/>
    </row>
    <row r="380" spans="1:3" ht="14.4" x14ac:dyDescent="0.3">
      <c r="A380"/>
      <c r="B380"/>
      <c r="C380"/>
    </row>
    <row r="381" spans="1:3" ht="14.4" x14ac:dyDescent="0.3">
      <c r="A381"/>
      <c r="B381"/>
      <c r="C381"/>
    </row>
    <row r="382" spans="1:3" ht="14.4" x14ac:dyDescent="0.3">
      <c r="A382"/>
      <c r="B382"/>
      <c r="C382"/>
    </row>
    <row r="383" spans="1:3" ht="14.4" x14ac:dyDescent="0.3">
      <c r="A383"/>
      <c r="B383"/>
      <c r="C383"/>
    </row>
    <row r="384" spans="1:3" ht="14.4" x14ac:dyDescent="0.3">
      <c r="A384"/>
      <c r="B384"/>
      <c r="C384"/>
    </row>
    <row r="385" spans="1:3" ht="14.4" x14ac:dyDescent="0.3">
      <c r="A385"/>
      <c r="B385"/>
      <c r="C385"/>
    </row>
    <row r="386" spans="1:3" ht="14.4" x14ac:dyDescent="0.3">
      <c r="A386"/>
      <c r="B386"/>
      <c r="C386"/>
    </row>
    <row r="387" spans="1:3" ht="14.4" x14ac:dyDescent="0.3">
      <c r="A387"/>
      <c r="B387"/>
      <c r="C387"/>
    </row>
    <row r="388" spans="1:3" ht="14.4" x14ac:dyDescent="0.3">
      <c r="A388"/>
      <c r="B388"/>
      <c r="C388"/>
    </row>
    <row r="389" spans="1:3" ht="14.4" x14ac:dyDescent="0.3">
      <c r="A389"/>
      <c r="B389"/>
      <c r="C389"/>
    </row>
    <row r="390" spans="1:3" ht="14.4" x14ac:dyDescent="0.3">
      <c r="A390"/>
      <c r="B390"/>
      <c r="C390"/>
    </row>
    <row r="391" spans="1:3" ht="14.4" x14ac:dyDescent="0.3">
      <c r="A391"/>
      <c r="B391"/>
      <c r="C391"/>
    </row>
    <row r="392" spans="1:3" ht="14.4" x14ac:dyDescent="0.3">
      <c r="A392"/>
      <c r="B392"/>
      <c r="C392"/>
    </row>
    <row r="393" spans="1:3" ht="14.4" x14ac:dyDescent="0.3">
      <c r="A393"/>
      <c r="B393"/>
      <c r="C393"/>
    </row>
    <row r="394" spans="1:3" ht="14.4" x14ac:dyDescent="0.3">
      <c r="A394"/>
      <c r="B394"/>
      <c r="C394"/>
    </row>
    <row r="395" spans="1:3" ht="14.4" x14ac:dyDescent="0.3">
      <c r="A395"/>
      <c r="B395"/>
      <c r="C395"/>
    </row>
    <row r="396" spans="1:3" ht="14.4" x14ac:dyDescent="0.3">
      <c r="A396"/>
      <c r="B396"/>
      <c r="C396"/>
    </row>
    <row r="397" spans="1:3" ht="14.4" x14ac:dyDescent="0.3">
      <c r="A397"/>
      <c r="B397"/>
      <c r="C397"/>
    </row>
    <row r="398" spans="1:3" ht="14.4" x14ac:dyDescent="0.3">
      <c r="A398"/>
      <c r="B398"/>
      <c r="C398"/>
    </row>
    <row r="399" spans="1:3" ht="14.4" x14ac:dyDescent="0.3">
      <c r="A399"/>
      <c r="B399"/>
      <c r="C399"/>
    </row>
    <row r="400" spans="1:3" ht="14.4" x14ac:dyDescent="0.3">
      <c r="A400"/>
      <c r="B400"/>
      <c r="C400"/>
    </row>
    <row r="401" spans="1:3" ht="14.4" x14ac:dyDescent="0.3">
      <c r="A401"/>
      <c r="B401"/>
      <c r="C401"/>
    </row>
    <row r="402" spans="1:3" ht="14.4" x14ac:dyDescent="0.3">
      <c r="A402"/>
      <c r="B402"/>
      <c r="C402"/>
    </row>
    <row r="403" spans="1:3" ht="14.4" x14ac:dyDescent="0.3">
      <c r="A403"/>
      <c r="B403"/>
      <c r="C403"/>
    </row>
    <row r="404" spans="1:3" ht="14.4" x14ac:dyDescent="0.3">
      <c r="A404"/>
      <c r="B404"/>
      <c r="C404"/>
    </row>
    <row r="405" spans="1:3" ht="14.4" x14ac:dyDescent="0.3">
      <c r="A405"/>
      <c r="B405"/>
      <c r="C405"/>
    </row>
    <row r="406" spans="1:3" ht="14.4" x14ac:dyDescent="0.3">
      <c r="A406"/>
      <c r="B406"/>
      <c r="C406"/>
    </row>
    <row r="407" spans="1:3" ht="14.4" x14ac:dyDescent="0.3">
      <c r="A407"/>
      <c r="B407"/>
      <c r="C407"/>
    </row>
    <row r="408" spans="1:3" ht="14.4" x14ac:dyDescent="0.3">
      <c r="A408"/>
      <c r="B408"/>
      <c r="C408"/>
    </row>
    <row r="409" spans="1:3" ht="14.4" x14ac:dyDescent="0.3">
      <c r="A409"/>
      <c r="B409"/>
      <c r="C409"/>
    </row>
    <row r="410" spans="1:3" ht="14.4" x14ac:dyDescent="0.3">
      <c r="A410"/>
      <c r="B410"/>
      <c r="C410"/>
    </row>
    <row r="411" spans="1:3" ht="14.4" x14ac:dyDescent="0.3">
      <c r="A411"/>
      <c r="B411"/>
      <c r="C411"/>
    </row>
    <row r="412" spans="1:3" ht="14.4" x14ac:dyDescent="0.3">
      <c r="A412"/>
      <c r="B412"/>
      <c r="C412"/>
    </row>
    <row r="413" spans="1:3" ht="14.4" x14ac:dyDescent="0.3">
      <c r="A413"/>
      <c r="B413"/>
      <c r="C413"/>
    </row>
    <row r="414" spans="1:3" ht="14.4" x14ac:dyDescent="0.3">
      <c r="A414"/>
      <c r="B414"/>
      <c r="C414"/>
    </row>
    <row r="415" spans="1:3" ht="14.4" x14ac:dyDescent="0.3">
      <c r="A415"/>
      <c r="B415"/>
      <c r="C415"/>
    </row>
    <row r="416" spans="1:3" ht="14.4" x14ac:dyDescent="0.3">
      <c r="A416"/>
      <c r="B416"/>
      <c r="C416"/>
    </row>
    <row r="417" spans="1:3" ht="14.4" x14ac:dyDescent="0.3">
      <c r="A417"/>
      <c r="B417"/>
      <c r="C417"/>
    </row>
    <row r="418" spans="1:3" ht="14.4" x14ac:dyDescent="0.3">
      <c r="A418"/>
      <c r="B418"/>
      <c r="C418"/>
    </row>
    <row r="419" spans="1:3" ht="14.4" x14ac:dyDescent="0.3">
      <c r="A419"/>
      <c r="B419"/>
      <c r="C419"/>
    </row>
    <row r="420" spans="1:3" ht="14.4" x14ac:dyDescent="0.3">
      <c r="A420"/>
      <c r="B420"/>
      <c r="C420"/>
    </row>
    <row r="421" spans="1:3" ht="14.4" x14ac:dyDescent="0.3">
      <c r="A421"/>
      <c r="B421"/>
      <c r="C421"/>
    </row>
    <row r="422" spans="1:3" ht="14.4" x14ac:dyDescent="0.3">
      <c r="A422"/>
      <c r="B422"/>
      <c r="C422"/>
    </row>
    <row r="423" spans="1:3" ht="14.4" x14ac:dyDescent="0.3">
      <c r="A423"/>
      <c r="B423"/>
      <c r="C423"/>
    </row>
    <row r="424" spans="1:3" ht="14.4" x14ac:dyDescent="0.3">
      <c r="A424"/>
      <c r="B424"/>
      <c r="C424"/>
    </row>
    <row r="425" spans="1:3" ht="14.4" x14ac:dyDescent="0.3">
      <c r="A425"/>
      <c r="B425"/>
      <c r="C425"/>
    </row>
    <row r="426" spans="1:3" ht="14.4" x14ac:dyDescent="0.3">
      <c r="A426"/>
      <c r="B426"/>
      <c r="C426"/>
    </row>
    <row r="427" spans="1:3" ht="14.4" x14ac:dyDescent="0.3">
      <c r="A427"/>
      <c r="B427"/>
      <c r="C427"/>
    </row>
    <row r="428" spans="1:3" ht="14.4" x14ac:dyDescent="0.3">
      <c r="A428"/>
      <c r="B428"/>
      <c r="C428"/>
    </row>
    <row r="429" spans="1:3" ht="14.4" x14ac:dyDescent="0.3">
      <c r="A429"/>
      <c r="B429"/>
      <c r="C429"/>
    </row>
    <row r="430" spans="1:3" ht="14.4" x14ac:dyDescent="0.3">
      <c r="A430"/>
      <c r="B430"/>
      <c r="C430"/>
    </row>
    <row r="431" spans="1:3" ht="14.4" x14ac:dyDescent="0.3">
      <c r="A431"/>
      <c r="B431"/>
      <c r="C431"/>
    </row>
    <row r="432" spans="1:3" ht="14.4" x14ac:dyDescent="0.3">
      <c r="A432"/>
      <c r="B432"/>
      <c r="C432"/>
    </row>
    <row r="433" spans="1:3" ht="14.4" x14ac:dyDescent="0.3">
      <c r="A433"/>
      <c r="B433"/>
      <c r="C433"/>
    </row>
    <row r="434" spans="1:3" ht="14.4" x14ac:dyDescent="0.3">
      <c r="A434"/>
      <c r="B434"/>
      <c r="C434"/>
    </row>
    <row r="435" spans="1:3" ht="14.4" x14ac:dyDescent="0.3">
      <c r="A435"/>
      <c r="B435"/>
      <c r="C435"/>
    </row>
    <row r="436" spans="1:3" ht="14.4" x14ac:dyDescent="0.3">
      <c r="A436"/>
      <c r="B436"/>
      <c r="C436"/>
    </row>
    <row r="437" spans="1:3" ht="14.4" x14ac:dyDescent="0.3">
      <c r="A437"/>
      <c r="B437"/>
      <c r="C437"/>
    </row>
    <row r="438" spans="1:3" ht="14.4" x14ac:dyDescent="0.3">
      <c r="A438"/>
      <c r="B438"/>
      <c r="C438"/>
    </row>
    <row r="439" spans="1:3" ht="14.4" x14ac:dyDescent="0.3">
      <c r="A439"/>
      <c r="B439"/>
      <c r="C439"/>
    </row>
    <row r="440" spans="1:3" ht="14.4" x14ac:dyDescent="0.3">
      <c r="A440"/>
      <c r="B440"/>
      <c r="C440"/>
    </row>
    <row r="441" spans="1:3" ht="14.4" x14ac:dyDescent="0.3">
      <c r="A441"/>
      <c r="B441"/>
      <c r="C441"/>
    </row>
    <row r="442" spans="1:3" ht="14.4" x14ac:dyDescent="0.3">
      <c r="A442"/>
      <c r="B442"/>
      <c r="C442"/>
    </row>
    <row r="443" spans="1:3" ht="14.4" x14ac:dyDescent="0.3">
      <c r="A443"/>
      <c r="B443"/>
      <c r="C443"/>
    </row>
    <row r="444" spans="1:3" ht="14.4" x14ac:dyDescent="0.3">
      <c r="A444"/>
      <c r="B444"/>
      <c r="C444"/>
    </row>
    <row r="445" spans="1:3" ht="14.4" x14ac:dyDescent="0.3">
      <c r="A445"/>
      <c r="B445"/>
      <c r="C445"/>
    </row>
    <row r="446" spans="1:3" ht="14.4" x14ac:dyDescent="0.3">
      <c r="A446"/>
      <c r="B446"/>
      <c r="C446"/>
    </row>
    <row r="447" spans="1:3" ht="14.4" x14ac:dyDescent="0.3">
      <c r="A447"/>
      <c r="B447"/>
      <c r="C447"/>
    </row>
    <row r="448" spans="1:3" ht="14.4" x14ac:dyDescent="0.3">
      <c r="A448"/>
      <c r="B448"/>
      <c r="C448"/>
    </row>
    <row r="449" spans="1:3" ht="14.4" x14ac:dyDescent="0.3">
      <c r="A449"/>
      <c r="B449"/>
      <c r="C449"/>
    </row>
    <row r="450" spans="1:3" ht="14.4" x14ac:dyDescent="0.3">
      <c r="A450"/>
      <c r="B450"/>
      <c r="C450"/>
    </row>
    <row r="451" spans="1:3" ht="14.4" x14ac:dyDescent="0.3">
      <c r="A451"/>
      <c r="B451"/>
      <c r="C451"/>
    </row>
    <row r="452" spans="1:3" ht="14.4" x14ac:dyDescent="0.3">
      <c r="A452"/>
      <c r="B452"/>
      <c r="C452"/>
    </row>
    <row r="453" spans="1:3" ht="14.4" x14ac:dyDescent="0.3">
      <c r="A453"/>
      <c r="B453"/>
      <c r="C453"/>
    </row>
    <row r="454" spans="1:3" ht="14.4" x14ac:dyDescent="0.3">
      <c r="A454"/>
      <c r="B454"/>
      <c r="C454"/>
    </row>
    <row r="455" spans="1:3" ht="14.4" x14ac:dyDescent="0.3">
      <c r="A455"/>
      <c r="B455"/>
      <c r="C455"/>
    </row>
    <row r="456" spans="1:3" ht="14.4" x14ac:dyDescent="0.3">
      <c r="A456"/>
      <c r="B456"/>
      <c r="C456"/>
    </row>
    <row r="457" spans="1:3" ht="14.4" x14ac:dyDescent="0.3">
      <c r="A457"/>
      <c r="B457"/>
      <c r="C457"/>
    </row>
    <row r="458" spans="1:3" ht="14.4" x14ac:dyDescent="0.3">
      <c r="A458"/>
      <c r="B458"/>
      <c r="C458"/>
    </row>
    <row r="459" spans="1:3" ht="14.4" x14ac:dyDescent="0.3">
      <c r="A459"/>
      <c r="B459"/>
      <c r="C459"/>
    </row>
    <row r="460" spans="1:3" ht="14.4" x14ac:dyDescent="0.3">
      <c r="A460"/>
      <c r="B460"/>
      <c r="C460"/>
    </row>
    <row r="461" spans="1:3" ht="14.4" x14ac:dyDescent="0.3">
      <c r="A461"/>
      <c r="B461"/>
      <c r="C461"/>
    </row>
    <row r="462" spans="1:3" ht="14.4" x14ac:dyDescent="0.3">
      <c r="A462"/>
      <c r="B462"/>
      <c r="C462"/>
    </row>
    <row r="463" spans="1:3" ht="14.4" x14ac:dyDescent="0.3">
      <c r="A463"/>
      <c r="B463"/>
      <c r="C463"/>
    </row>
    <row r="464" spans="1:3" ht="14.4" x14ac:dyDescent="0.3">
      <c r="A464"/>
      <c r="B464"/>
      <c r="C464"/>
    </row>
    <row r="465" spans="1:3" ht="14.4" x14ac:dyDescent="0.3">
      <c r="A465"/>
      <c r="B465"/>
      <c r="C465"/>
    </row>
    <row r="466" spans="1:3" ht="14.4" x14ac:dyDescent="0.3">
      <c r="A466"/>
      <c r="B466"/>
      <c r="C466"/>
    </row>
    <row r="467" spans="1:3" ht="14.4" x14ac:dyDescent="0.3">
      <c r="A467"/>
      <c r="B467"/>
      <c r="C467"/>
    </row>
    <row r="468" spans="1:3" ht="14.4" x14ac:dyDescent="0.3">
      <c r="A468"/>
      <c r="B468"/>
      <c r="C468"/>
    </row>
    <row r="469" spans="1:3" ht="14.4" x14ac:dyDescent="0.3">
      <c r="A469"/>
      <c r="B469"/>
      <c r="C469"/>
    </row>
    <row r="470" spans="1:3" ht="14.4" x14ac:dyDescent="0.3">
      <c r="A470"/>
      <c r="B470"/>
      <c r="C470"/>
    </row>
    <row r="471" spans="1:3" ht="14.4" x14ac:dyDescent="0.3">
      <c r="A471"/>
      <c r="B471"/>
      <c r="C471"/>
    </row>
    <row r="472" spans="1:3" ht="14.4" x14ac:dyDescent="0.3">
      <c r="A472"/>
      <c r="B472"/>
      <c r="C472"/>
    </row>
    <row r="473" spans="1:3" ht="14.4" x14ac:dyDescent="0.3">
      <c r="A473"/>
      <c r="B473"/>
      <c r="C473"/>
    </row>
    <row r="474" spans="1:3" ht="14.4" x14ac:dyDescent="0.3">
      <c r="A474"/>
      <c r="B474"/>
      <c r="C474"/>
    </row>
    <row r="475" spans="1:3" ht="14.4" x14ac:dyDescent="0.3">
      <c r="A475"/>
      <c r="B475"/>
      <c r="C475"/>
    </row>
    <row r="476" spans="1:3" ht="14.4" x14ac:dyDescent="0.3">
      <c r="A476"/>
      <c r="B476"/>
      <c r="C476"/>
    </row>
    <row r="477" spans="1:3" ht="14.4" x14ac:dyDescent="0.3">
      <c r="A477"/>
      <c r="B477"/>
      <c r="C477"/>
    </row>
    <row r="478" spans="1:3" ht="14.4" x14ac:dyDescent="0.3">
      <c r="A478"/>
      <c r="B478"/>
      <c r="C478"/>
    </row>
    <row r="479" spans="1:3" ht="14.4" x14ac:dyDescent="0.3">
      <c r="A479"/>
      <c r="B479"/>
      <c r="C479"/>
    </row>
    <row r="480" spans="1:3" ht="14.4" x14ac:dyDescent="0.3">
      <c r="A480"/>
      <c r="B480"/>
      <c r="C480"/>
    </row>
    <row r="481" spans="1:3" ht="14.4" x14ac:dyDescent="0.3">
      <c r="A481"/>
      <c r="B481"/>
      <c r="C481"/>
    </row>
    <row r="482" spans="1:3" ht="14.4" x14ac:dyDescent="0.3">
      <c r="A482"/>
      <c r="B482"/>
      <c r="C482"/>
    </row>
    <row r="483" spans="1:3" ht="14.4" x14ac:dyDescent="0.3">
      <c r="A483"/>
      <c r="B483"/>
      <c r="C483"/>
    </row>
    <row r="484" spans="1:3" ht="14.4" x14ac:dyDescent="0.3">
      <c r="A484"/>
      <c r="B484"/>
      <c r="C484"/>
    </row>
    <row r="485" spans="1:3" ht="14.4" x14ac:dyDescent="0.3">
      <c r="A485"/>
      <c r="B485"/>
      <c r="C485"/>
    </row>
    <row r="486" spans="1:3" ht="14.4" x14ac:dyDescent="0.3">
      <c r="A486"/>
      <c r="B486"/>
      <c r="C486"/>
    </row>
    <row r="487" spans="1:3" ht="14.4" x14ac:dyDescent="0.3">
      <c r="A487"/>
      <c r="B487"/>
      <c r="C487"/>
    </row>
    <row r="488" spans="1:3" ht="14.4" x14ac:dyDescent="0.3">
      <c r="A488"/>
      <c r="B488"/>
      <c r="C488"/>
    </row>
    <row r="489" spans="1:3" ht="14.4" x14ac:dyDescent="0.3">
      <c r="A489"/>
      <c r="B489"/>
      <c r="C489"/>
    </row>
    <row r="490" spans="1:3" ht="14.4" x14ac:dyDescent="0.3">
      <c r="A490"/>
      <c r="B490"/>
      <c r="C490"/>
    </row>
    <row r="491" spans="1:3" ht="14.4" x14ac:dyDescent="0.3">
      <c r="A491"/>
      <c r="B491"/>
      <c r="C491"/>
    </row>
    <row r="492" spans="1:3" ht="14.4" x14ac:dyDescent="0.3">
      <c r="A492"/>
      <c r="B492"/>
      <c r="C492"/>
    </row>
    <row r="493" spans="1:3" ht="14.4" x14ac:dyDescent="0.3">
      <c r="A493"/>
      <c r="B493"/>
      <c r="C493"/>
    </row>
    <row r="494" spans="1:3" ht="14.4" x14ac:dyDescent="0.3">
      <c r="A494"/>
      <c r="B494"/>
      <c r="C494"/>
    </row>
    <row r="495" spans="1:3" ht="14.4" x14ac:dyDescent="0.3">
      <c r="A495"/>
      <c r="B495"/>
      <c r="C495"/>
    </row>
    <row r="496" spans="1:3" ht="14.4" x14ac:dyDescent="0.3">
      <c r="A496"/>
      <c r="B496"/>
      <c r="C496"/>
    </row>
    <row r="497" spans="1:3" ht="14.4" x14ac:dyDescent="0.3">
      <c r="A497"/>
      <c r="B497"/>
      <c r="C497"/>
    </row>
    <row r="498" spans="1:3" ht="14.4" x14ac:dyDescent="0.3">
      <c r="A498"/>
      <c r="B498"/>
      <c r="C498"/>
    </row>
    <row r="499" spans="1:3" ht="14.4" x14ac:dyDescent="0.3">
      <c r="A499"/>
      <c r="B499"/>
      <c r="C499"/>
    </row>
    <row r="500" spans="1:3" ht="14.4" x14ac:dyDescent="0.3">
      <c r="A500"/>
      <c r="B500"/>
      <c r="C500"/>
    </row>
    <row r="501" spans="1:3" ht="14.4" x14ac:dyDescent="0.3">
      <c r="A501"/>
      <c r="B501"/>
      <c r="C501"/>
    </row>
    <row r="502" spans="1:3" ht="14.4" x14ac:dyDescent="0.3">
      <c r="A502"/>
      <c r="B502"/>
      <c r="C502"/>
    </row>
    <row r="503" spans="1:3" ht="14.4" x14ac:dyDescent="0.3">
      <c r="A503"/>
      <c r="B503"/>
      <c r="C503"/>
    </row>
    <row r="504" spans="1:3" ht="14.4" x14ac:dyDescent="0.3">
      <c r="A504"/>
      <c r="B504"/>
      <c r="C504"/>
    </row>
    <row r="505" spans="1:3" ht="14.4" x14ac:dyDescent="0.3">
      <c r="A505"/>
      <c r="B505"/>
      <c r="C505"/>
    </row>
    <row r="506" spans="1:3" ht="14.4" x14ac:dyDescent="0.3">
      <c r="A506"/>
      <c r="B506"/>
      <c r="C506"/>
    </row>
    <row r="507" spans="1:3" ht="14.4" x14ac:dyDescent="0.3">
      <c r="A507"/>
      <c r="B507"/>
      <c r="C507"/>
    </row>
    <row r="508" spans="1:3" ht="14.4" x14ac:dyDescent="0.3">
      <c r="A508"/>
      <c r="B508"/>
      <c r="C508"/>
    </row>
    <row r="509" spans="1:3" ht="14.4" x14ac:dyDescent="0.3">
      <c r="A509"/>
      <c r="B509"/>
      <c r="C509"/>
    </row>
    <row r="510" spans="1:3" ht="14.4" x14ac:dyDescent="0.3">
      <c r="A510"/>
      <c r="B510"/>
      <c r="C510"/>
    </row>
    <row r="511" spans="1:3" ht="14.4" x14ac:dyDescent="0.3">
      <c r="A511"/>
      <c r="B511"/>
      <c r="C511"/>
    </row>
    <row r="512" spans="1:3" ht="14.4" x14ac:dyDescent="0.3">
      <c r="A512"/>
      <c r="B512"/>
      <c r="C512"/>
    </row>
    <row r="513" spans="1:3" ht="14.4" x14ac:dyDescent="0.3">
      <c r="A513"/>
      <c r="B513"/>
      <c r="C513"/>
    </row>
    <row r="514" spans="1:3" ht="14.4" x14ac:dyDescent="0.3">
      <c r="A514"/>
      <c r="B514"/>
      <c r="C514"/>
    </row>
    <row r="515" spans="1:3" ht="14.4" x14ac:dyDescent="0.3">
      <c r="A515"/>
      <c r="B515"/>
      <c r="C515"/>
    </row>
    <row r="516" spans="1:3" ht="14.4" x14ac:dyDescent="0.3">
      <c r="A516"/>
      <c r="B516"/>
      <c r="C516"/>
    </row>
    <row r="517" spans="1:3" ht="14.4" x14ac:dyDescent="0.3">
      <c r="A517"/>
      <c r="B517"/>
      <c r="C517"/>
    </row>
    <row r="518" spans="1:3" ht="14.4" x14ac:dyDescent="0.3">
      <c r="A518"/>
      <c r="B518"/>
      <c r="C518"/>
    </row>
    <row r="519" spans="1:3" ht="14.4" x14ac:dyDescent="0.3">
      <c r="A519"/>
      <c r="B519"/>
      <c r="C519"/>
    </row>
    <row r="520" spans="1:3" ht="14.4" x14ac:dyDescent="0.3">
      <c r="A520"/>
      <c r="B520"/>
      <c r="C520"/>
    </row>
    <row r="521" spans="1:3" ht="14.4" x14ac:dyDescent="0.3">
      <c r="A521"/>
      <c r="B521"/>
      <c r="C521"/>
    </row>
    <row r="522" spans="1:3" ht="14.4" x14ac:dyDescent="0.3">
      <c r="A522"/>
      <c r="B522"/>
      <c r="C522"/>
    </row>
    <row r="523" spans="1:3" ht="14.4" x14ac:dyDescent="0.3">
      <c r="A523"/>
      <c r="B523"/>
      <c r="C523"/>
    </row>
    <row r="524" spans="1:3" ht="14.4" x14ac:dyDescent="0.3">
      <c r="A524"/>
      <c r="B524"/>
      <c r="C524"/>
    </row>
    <row r="525" spans="1:3" ht="14.4" x14ac:dyDescent="0.3">
      <c r="A525"/>
      <c r="B525"/>
      <c r="C525"/>
    </row>
    <row r="526" spans="1:3" ht="14.4" x14ac:dyDescent="0.3">
      <c r="A526"/>
      <c r="B526"/>
      <c r="C526"/>
    </row>
    <row r="527" spans="1:3" ht="14.4" x14ac:dyDescent="0.3">
      <c r="A527"/>
      <c r="B527"/>
      <c r="C527"/>
    </row>
    <row r="528" spans="1:3" ht="14.4" x14ac:dyDescent="0.3">
      <c r="A528"/>
      <c r="B528"/>
      <c r="C528"/>
    </row>
    <row r="529" spans="1:3" ht="14.4" x14ac:dyDescent="0.3">
      <c r="A529"/>
      <c r="B529"/>
      <c r="C529"/>
    </row>
    <row r="530" spans="1:3" ht="14.4" x14ac:dyDescent="0.3">
      <c r="A530"/>
      <c r="B530"/>
      <c r="C530"/>
    </row>
    <row r="531" spans="1:3" ht="14.4" x14ac:dyDescent="0.3">
      <c r="A531"/>
      <c r="B531"/>
      <c r="C531"/>
    </row>
    <row r="532" spans="1:3" ht="14.4" x14ac:dyDescent="0.3">
      <c r="A532"/>
      <c r="B532"/>
      <c r="C532"/>
    </row>
    <row r="533" spans="1:3" ht="14.4" x14ac:dyDescent="0.3">
      <c r="A533"/>
      <c r="B533"/>
      <c r="C533"/>
    </row>
    <row r="534" spans="1:3" ht="14.4" x14ac:dyDescent="0.3">
      <c r="A534"/>
      <c r="B534"/>
      <c r="C534"/>
    </row>
    <row r="535" spans="1:3" ht="14.4" x14ac:dyDescent="0.3">
      <c r="A535"/>
      <c r="B535"/>
      <c r="C535"/>
    </row>
    <row r="536" spans="1:3" ht="14.4" x14ac:dyDescent="0.3">
      <c r="A536"/>
      <c r="B536"/>
      <c r="C536"/>
    </row>
    <row r="537" spans="1:3" ht="14.4" x14ac:dyDescent="0.3">
      <c r="A537"/>
      <c r="B537"/>
      <c r="C537"/>
    </row>
    <row r="538" spans="1:3" ht="14.4" x14ac:dyDescent="0.3">
      <c r="A538"/>
      <c r="B538"/>
      <c r="C538"/>
    </row>
    <row r="539" spans="1:3" ht="14.4" x14ac:dyDescent="0.3">
      <c r="A539"/>
      <c r="B539"/>
      <c r="C539"/>
    </row>
    <row r="540" spans="1:3" ht="14.4" x14ac:dyDescent="0.3">
      <c r="A540"/>
      <c r="B540"/>
      <c r="C540"/>
    </row>
    <row r="541" spans="1:3" ht="14.4" x14ac:dyDescent="0.3">
      <c r="A541"/>
      <c r="B541"/>
      <c r="C541"/>
    </row>
    <row r="542" spans="1:3" ht="14.4" x14ac:dyDescent="0.3">
      <c r="A542"/>
      <c r="B542"/>
      <c r="C542"/>
    </row>
    <row r="543" spans="1:3" ht="14.4" x14ac:dyDescent="0.3">
      <c r="A543"/>
      <c r="B543"/>
      <c r="C543"/>
    </row>
    <row r="544" spans="1:3" ht="14.4" x14ac:dyDescent="0.3">
      <c r="A544"/>
      <c r="B544"/>
      <c r="C544"/>
    </row>
    <row r="545" spans="1:3" ht="14.4" x14ac:dyDescent="0.3">
      <c r="A545"/>
      <c r="B545"/>
      <c r="C545"/>
    </row>
    <row r="546" spans="1:3" ht="14.4" x14ac:dyDescent="0.3">
      <c r="A546"/>
      <c r="B546"/>
      <c r="C546"/>
    </row>
    <row r="547" spans="1:3" ht="14.4" x14ac:dyDescent="0.3">
      <c r="A547"/>
      <c r="B547"/>
      <c r="C547"/>
    </row>
    <row r="548" spans="1:3" ht="14.4" x14ac:dyDescent="0.3">
      <c r="A548"/>
      <c r="B548"/>
      <c r="C548"/>
    </row>
    <row r="549" spans="1:3" ht="14.4" x14ac:dyDescent="0.3">
      <c r="A549"/>
      <c r="B549"/>
      <c r="C549"/>
    </row>
    <row r="550" spans="1:3" ht="14.4" x14ac:dyDescent="0.3">
      <c r="A550"/>
      <c r="B550"/>
      <c r="C550"/>
    </row>
    <row r="551" spans="1:3" ht="14.4" x14ac:dyDescent="0.3">
      <c r="A551"/>
      <c r="B551"/>
      <c r="C551"/>
    </row>
    <row r="552" spans="1:3" ht="14.4" x14ac:dyDescent="0.3">
      <c r="A552"/>
      <c r="B552"/>
      <c r="C552"/>
    </row>
    <row r="553" spans="1:3" ht="14.4" x14ac:dyDescent="0.3">
      <c r="A553"/>
      <c r="B553"/>
      <c r="C553"/>
    </row>
    <row r="554" spans="1:3" ht="14.4" x14ac:dyDescent="0.3">
      <c r="A554"/>
      <c r="B554"/>
      <c r="C554"/>
    </row>
    <row r="555" spans="1:3" ht="14.4" x14ac:dyDescent="0.3">
      <c r="A555"/>
      <c r="B555"/>
      <c r="C555"/>
    </row>
    <row r="556" spans="1:3" ht="14.4" x14ac:dyDescent="0.3">
      <c r="A556"/>
      <c r="B556"/>
      <c r="C556"/>
    </row>
    <row r="557" spans="1:3" ht="14.4" x14ac:dyDescent="0.3">
      <c r="A557"/>
      <c r="B557"/>
      <c r="C557"/>
    </row>
    <row r="558" spans="1:3" ht="14.4" x14ac:dyDescent="0.3">
      <c r="A558"/>
      <c r="B558"/>
      <c r="C558"/>
    </row>
    <row r="559" spans="1:3" ht="14.4" x14ac:dyDescent="0.3">
      <c r="A559"/>
      <c r="B559"/>
      <c r="C559"/>
    </row>
    <row r="560" spans="1:3" ht="14.4" x14ac:dyDescent="0.3">
      <c r="A560"/>
      <c r="B560"/>
      <c r="C560"/>
    </row>
    <row r="561" spans="1:3" ht="14.4" x14ac:dyDescent="0.3">
      <c r="A561"/>
      <c r="B561"/>
      <c r="C561"/>
    </row>
    <row r="562" spans="1:3" ht="14.4" x14ac:dyDescent="0.3">
      <c r="A562"/>
      <c r="B562"/>
      <c r="C562"/>
    </row>
    <row r="563" spans="1:3" ht="14.4" x14ac:dyDescent="0.3">
      <c r="A563"/>
      <c r="B563"/>
      <c r="C563"/>
    </row>
    <row r="564" spans="1:3" ht="14.4" x14ac:dyDescent="0.3">
      <c r="A564"/>
      <c r="B564"/>
      <c r="C564"/>
    </row>
    <row r="565" spans="1:3" ht="14.4" x14ac:dyDescent="0.3">
      <c r="A565"/>
      <c r="B565"/>
      <c r="C565"/>
    </row>
    <row r="566" spans="1:3" ht="14.4" x14ac:dyDescent="0.3">
      <c r="A566"/>
      <c r="B566"/>
      <c r="C566"/>
    </row>
    <row r="567" spans="1:3" ht="14.4" x14ac:dyDescent="0.3">
      <c r="A567"/>
      <c r="B567"/>
      <c r="C567"/>
    </row>
    <row r="568" spans="1:3" ht="14.4" x14ac:dyDescent="0.3">
      <c r="A568"/>
      <c r="B568"/>
      <c r="C568"/>
    </row>
    <row r="569" spans="1:3" ht="14.4" x14ac:dyDescent="0.3">
      <c r="A569"/>
      <c r="B569"/>
      <c r="C569"/>
    </row>
    <row r="570" spans="1:3" ht="14.4" x14ac:dyDescent="0.3">
      <c r="A570"/>
      <c r="B570"/>
      <c r="C570"/>
    </row>
    <row r="571" spans="1:3" ht="14.4" x14ac:dyDescent="0.3">
      <c r="A571"/>
      <c r="B571"/>
      <c r="C571"/>
    </row>
    <row r="572" spans="1:3" ht="14.4" x14ac:dyDescent="0.3">
      <c r="A572"/>
      <c r="B572"/>
      <c r="C572"/>
    </row>
    <row r="573" spans="1:3" ht="14.4" x14ac:dyDescent="0.3">
      <c r="A573"/>
      <c r="B573"/>
      <c r="C573"/>
    </row>
    <row r="574" spans="1:3" ht="14.4" x14ac:dyDescent="0.3">
      <c r="A574"/>
      <c r="B574"/>
      <c r="C574"/>
    </row>
    <row r="575" spans="1:3" ht="14.4" x14ac:dyDescent="0.3">
      <c r="A575"/>
      <c r="B575"/>
      <c r="C575"/>
    </row>
    <row r="576" spans="1:3" ht="14.4" x14ac:dyDescent="0.3">
      <c r="A576"/>
      <c r="B576"/>
      <c r="C576"/>
    </row>
    <row r="577" spans="1:3" ht="14.4" x14ac:dyDescent="0.3">
      <c r="A577"/>
      <c r="B577"/>
      <c r="C577"/>
    </row>
    <row r="578" spans="1:3" ht="14.4" x14ac:dyDescent="0.3">
      <c r="A578"/>
      <c r="B578"/>
      <c r="C578"/>
    </row>
    <row r="579" spans="1:3" ht="14.4" x14ac:dyDescent="0.3">
      <c r="A579"/>
      <c r="B579"/>
      <c r="C579"/>
    </row>
    <row r="580" spans="1:3" ht="14.4" x14ac:dyDescent="0.3">
      <c r="A580"/>
      <c r="B580"/>
      <c r="C580"/>
    </row>
    <row r="581" spans="1:3" ht="14.4" x14ac:dyDescent="0.3">
      <c r="A581"/>
      <c r="B581"/>
      <c r="C581"/>
    </row>
    <row r="582" spans="1:3" ht="14.4" x14ac:dyDescent="0.3">
      <c r="A582"/>
      <c r="B582"/>
      <c r="C582"/>
    </row>
    <row r="583" spans="1:3" ht="14.4" x14ac:dyDescent="0.3">
      <c r="A583"/>
      <c r="B583"/>
      <c r="C583"/>
    </row>
    <row r="584" spans="1:3" ht="14.4" x14ac:dyDescent="0.3">
      <c r="A584"/>
      <c r="B584"/>
      <c r="C584"/>
    </row>
    <row r="585" spans="1:3" ht="14.4" x14ac:dyDescent="0.3">
      <c r="A585"/>
      <c r="B585"/>
      <c r="C585"/>
    </row>
    <row r="586" spans="1:3" ht="14.4" x14ac:dyDescent="0.3">
      <c r="A586"/>
      <c r="B586"/>
      <c r="C586"/>
    </row>
    <row r="587" spans="1:3" ht="14.4" x14ac:dyDescent="0.3">
      <c r="A587"/>
      <c r="B587"/>
      <c r="C587"/>
    </row>
    <row r="588" spans="1:3" ht="14.4" x14ac:dyDescent="0.3">
      <c r="A588"/>
      <c r="B588"/>
      <c r="C588"/>
    </row>
    <row r="589" spans="1:3" ht="14.4" x14ac:dyDescent="0.3">
      <c r="A589"/>
      <c r="B589"/>
      <c r="C589"/>
    </row>
    <row r="590" spans="1:3" ht="14.4" x14ac:dyDescent="0.3">
      <c r="A590"/>
      <c r="B590"/>
      <c r="C590"/>
    </row>
    <row r="591" spans="1:3" ht="14.4" x14ac:dyDescent="0.3">
      <c r="A591"/>
      <c r="B591"/>
      <c r="C591"/>
    </row>
    <row r="592" spans="1:3" ht="14.4" x14ac:dyDescent="0.3">
      <c r="A592"/>
      <c r="B592"/>
      <c r="C592"/>
    </row>
    <row r="593" spans="1:3" ht="14.4" x14ac:dyDescent="0.3">
      <c r="A593"/>
      <c r="B593"/>
      <c r="C593"/>
    </row>
    <row r="594" spans="1:3" ht="14.4" x14ac:dyDescent="0.3">
      <c r="A594"/>
      <c r="B594"/>
      <c r="C594"/>
    </row>
    <row r="595" spans="1:3" ht="14.4" x14ac:dyDescent="0.3">
      <c r="A595"/>
      <c r="B595"/>
      <c r="C595"/>
    </row>
    <row r="596" spans="1:3" ht="14.4" x14ac:dyDescent="0.3">
      <c r="A596"/>
      <c r="B596"/>
      <c r="C596"/>
    </row>
    <row r="597" spans="1:3" ht="14.4" x14ac:dyDescent="0.3">
      <c r="A597"/>
      <c r="B597"/>
      <c r="C597"/>
    </row>
    <row r="598" spans="1:3" ht="14.4" x14ac:dyDescent="0.3">
      <c r="A598"/>
      <c r="B598"/>
      <c r="C598"/>
    </row>
    <row r="599" spans="1:3" ht="14.4" x14ac:dyDescent="0.3">
      <c r="A599"/>
      <c r="B599"/>
      <c r="C599"/>
    </row>
    <row r="600" spans="1:3" ht="14.4" x14ac:dyDescent="0.3">
      <c r="A600"/>
      <c r="B600"/>
      <c r="C600"/>
    </row>
    <row r="601" spans="1:3" ht="14.4" x14ac:dyDescent="0.3">
      <c r="A601"/>
      <c r="B601"/>
      <c r="C601"/>
    </row>
    <row r="602" spans="1:3" ht="14.4" x14ac:dyDescent="0.3">
      <c r="A602"/>
      <c r="B602"/>
      <c r="C602"/>
    </row>
    <row r="603" spans="1:3" ht="14.4" x14ac:dyDescent="0.3">
      <c r="A603"/>
      <c r="B603"/>
      <c r="C603"/>
    </row>
    <row r="604" spans="1:3" ht="14.4" x14ac:dyDescent="0.3">
      <c r="A604"/>
      <c r="B604"/>
      <c r="C604"/>
    </row>
    <row r="605" spans="1:3" ht="14.4" x14ac:dyDescent="0.3">
      <c r="A605"/>
      <c r="B605"/>
      <c r="C605"/>
    </row>
    <row r="606" spans="1:3" ht="14.4" x14ac:dyDescent="0.3">
      <c r="A606"/>
      <c r="B606"/>
      <c r="C606"/>
    </row>
    <row r="607" spans="1:3" ht="14.4" x14ac:dyDescent="0.3">
      <c r="A607"/>
      <c r="B607"/>
      <c r="C607"/>
    </row>
    <row r="608" spans="1:3" ht="14.4" x14ac:dyDescent="0.3">
      <c r="A608"/>
      <c r="B608"/>
      <c r="C608"/>
    </row>
    <row r="609" spans="1:3" ht="14.4" x14ac:dyDescent="0.3">
      <c r="A609"/>
      <c r="B609"/>
      <c r="C609"/>
    </row>
    <row r="610" spans="1:3" ht="14.4" x14ac:dyDescent="0.3">
      <c r="A610"/>
      <c r="B610"/>
      <c r="C610"/>
    </row>
    <row r="611" spans="1:3" ht="14.4" x14ac:dyDescent="0.3">
      <c r="A611"/>
      <c r="B611"/>
      <c r="C611"/>
    </row>
    <row r="612" spans="1:3" ht="14.4" x14ac:dyDescent="0.3">
      <c r="A612"/>
      <c r="B612"/>
      <c r="C612"/>
    </row>
    <row r="613" spans="1:3" ht="14.4" x14ac:dyDescent="0.3">
      <c r="A613"/>
      <c r="B613"/>
      <c r="C613"/>
    </row>
    <row r="614" spans="1:3" ht="14.4" x14ac:dyDescent="0.3">
      <c r="A614"/>
      <c r="B614"/>
      <c r="C614"/>
    </row>
    <row r="615" spans="1:3" ht="14.4" x14ac:dyDescent="0.3">
      <c r="A615"/>
      <c r="B615"/>
      <c r="C615"/>
    </row>
    <row r="616" spans="1:3" ht="14.4" x14ac:dyDescent="0.3">
      <c r="A616"/>
      <c r="B616"/>
      <c r="C616"/>
    </row>
    <row r="617" spans="1:3" ht="14.4" x14ac:dyDescent="0.3">
      <c r="A617"/>
      <c r="B617"/>
      <c r="C617"/>
    </row>
    <row r="618" spans="1:3" ht="14.4" x14ac:dyDescent="0.3">
      <c r="A618"/>
      <c r="B618"/>
      <c r="C618"/>
    </row>
    <row r="619" spans="1:3" ht="14.4" x14ac:dyDescent="0.3">
      <c r="A619"/>
      <c r="B619"/>
      <c r="C619"/>
    </row>
    <row r="620" spans="1:3" ht="14.4" x14ac:dyDescent="0.3">
      <c r="A620"/>
      <c r="B620"/>
      <c r="C620"/>
    </row>
    <row r="621" spans="1:3" ht="14.4" x14ac:dyDescent="0.3">
      <c r="A621"/>
      <c r="B621"/>
      <c r="C621"/>
    </row>
    <row r="622" spans="1:3" ht="14.4" x14ac:dyDescent="0.3">
      <c r="A622"/>
      <c r="B622"/>
      <c r="C622"/>
    </row>
    <row r="623" spans="1:3" ht="14.4" x14ac:dyDescent="0.3">
      <c r="A623"/>
      <c r="B623"/>
      <c r="C623"/>
    </row>
    <row r="624" spans="1:3" ht="14.4" x14ac:dyDescent="0.3">
      <c r="A624"/>
      <c r="B624"/>
      <c r="C624"/>
    </row>
    <row r="625" spans="1:3" ht="14.4" x14ac:dyDescent="0.3">
      <c r="A625"/>
      <c r="B625"/>
      <c r="C625"/>
    </row>
    <row r="626" spans="1:3" ht="14.4" x14ac:dyDescent="0.3">
      <c r="A626"/>
      <c r="B626"/>
      <c r="C626"/>
    </row>
    <row r="627" spans="1:3" ht="14.4" x14ac:dyDescent="0.3">
      <c r="A627"/>
      <c r="B627"/>
      <c r="C627"/>
    </row>
    <row r="628" spans="1:3" ht="14.4" x14ac:dyDescent="0.3">
      <c r="A628"/>
      <c r="B628"/>
      <c r="C628"/>
    </row>
    <row r="629" spans="1:3" ht="14.4" x14ac:dyDescent="0.3">
      <c r="A629"/>
      <c r="B629"/>
      <c r="C629"/>
    </row>
    <row r="630" spans="1:3" ht="14.4" x14ac:dyDescent="0.3">
      <c r="A630"/>
      <c r="B630"/>
      <c r="C630"/>
    </row>
    <row r="631" spans="1:3" ht="14.4" x14ac:dyDescent="0.3">
      <c r="A631"/>
      <c r="B631"/>
      <c r="C631"/>
    </row>
    <row r="632" spans="1:3" ht="14.4" x14ac:dyDescent="0.3">
      <c r="A632"/>
      <c r="B632"/>
      <c r="C632"/>
    </row>
    <row r="633" spans="1:3" ht="14.4" x14ac:dyDescent="0.3">
      <c r="A633"/>
      <c r="B633"/>
      <c r="C633"/>
    </row>
    <row r="634" spans="1:3" ht="14.4" x14ac:dyDescent="0.3">
      <c r="A634"/>
      <c r="B634"/>
      <c r="C634"/>
    </row>
    <row r="635" spans="1:3" ht="14.4" x14ac:dyDescent="0.3">
      <c r="A635"/>
      <c r="B635"/>
      <c r="C635"/>
    </row>
    <row r="636" spans="1:3" ht="14.4" x14ac:dyDescent="0.3">
      <c r="A636"/>
      <c r="B636"/>
      <c r="C636"/>
    </row>
    <row r="637" spans="1:3" ht="14.4" x14ac:dyDescent="0.3">
      <c r="A637"/>
      <c r="B637"/>
      <c r="C637"/>
    </row>
    <row r="638" spans="1:3" ht="14.4" x14ac:dyDescent="0.3">
      <c r="A638"/>
      <c r="B638"/>
      <c r="C638"/>
    </row>
    <row r="639" spans="1:3" ht="14.4" x14ac:dyDescent="0.3">
      <c r="A639"/>
      <c r="B639"/>
      <c r="C639"/>
    </row>
    <row r="640" spans="1:3" ht="14.4" x14ac:dyDescent="0.3">
      <c r="A640"/>
      <c r="B640"/>
      <c r="C640"/>
    </row>
    <row r="641" spans="1:3" ht="14.4" x14ac:dyDescent="0.3">
      <c r="A641"/>
      <c r="B641"/>
      <c r="C641"/>
    </row>
    <row r="642" spans="1:3" ht="14.4" x14ac:dyDescent="0.3">
      <c r="A642"/>
      <c r="B642"/>
      <c r="C642"/>
    </row>
    <row r="643" spans="1:3" ht="14.4" x14ac:dyDescent="0.3">
      <c r="A643"/>
      <c r="B643"/>
      <c r="C643"/>
    </row>
    <row r="644" spans="1:3" ht="14.4" x14ac:dyDescent="0.3">
      <c r="A644"/>
      <c r="B644"/>
      <c r="C644"/>
    </row>
    <row r="645" spans="1:3" ht="14.4" x14ac:dyDescent="0.3">
      <c r="A645"/>
      <c r="B645"/>
      <c r="C645"/>
    </row>
    <row r="646" spans="1:3" ht="14.4" x14ac:dyDescent="0.3">
      <c r="A646"/>
      <c r="B646"/>
      <c r="C646"/>
    </row>
    <row r="647" spans="1:3" ht="14.4" x14ac:dyDescent="0.3">
      <c r="A647"/>
      <c r="B647"/>
      <c r="C647"/>
    </row>
    <row r="648" spans="1:3" ht="14.4" x14ac:dyDescent="0.3">
      <c r="A648"/>
      <c r="B648"/>
      <c r="C648"/>
    </row>
    <row r="649" spans="1:3" ht="14.4" x14ac:dyDescent="0.3">
      <c r="A649"/>
      <c r="B649"/>
      <c r="C649"/>
    </row>
    <row r="650" spans="1:3" ht="14.4" x14ac:dyDescent="0.3">
      <c r="A650"/>
      <c r="B650"/>
      <c r="C650"/>
    </row>
    <row r="651" spans="1:3" ht="14.4" x14ac:dyDescent="0.3">
      <c r="A651"/>
      <c r="B651"/>
      <c r="C651"/>
    </row>
    <row r="652" spans="1:3" ht="14.4" x14ac:dyDescent="0.3">
      <c r="A652"/>
      <c r="B652"/>
      <c r="C652"/>
    </row>
    <row r="653" spans="1:3" ht="14.4" x14ac:dyDescent="0.3">
      <c r="A653"/>
      <c r="B653"/>
      <c r="C653"/>
    </row>
    <row r="654" spans="1:3" ht="14.4" x14ac:dyDescent="0.3">
      <c r="A654"/>
      <c r="B654"/>
      <c r="C654"/>
    </row>
    <row r="655" spans="1:3" ht="14.4" x14ac:dyDescent="0.3">
      <c r="A655"/>
      <c r="B655"/>
      <c r="C655"/>
    </row>
    <row r="656" spans="1:3" ht="14.4" x14ac:dyDescent="0.3">
      <c r="A656"/>
      <c r="B656"/>
      <c r="C656"/>
    </row>
    <row r="657" spans="1:3" ht="14.4" x14ac:dyDescent="0.3">
      <c r="A657"/>
      <c r="B657"/>
      <c r="C657"/>
    </row>
    <row r="658" spans="1:3" ht="14.4" x14ac:dyDescent="0.3">
      <c r="A658"/>
      <c r="B658"/>
      <c r="C658"/>
    </row>
    <row r="659" spans="1:3" ht="14.4" x14ac:dyDescent="0.3">
      <c r="A659"/>
      <c r="B659"/>
      <c r="C659"/>
    </row>
    <row r="660" spans="1:3" ht="14.4" x14ac:dyDescent="0.3">
      <c r="A660"/>
      <c r="B660"/>
      <c r="C660"/>
    </row>
    <row r="661" spans="1:3" ht="14.4" x14ac:dyDescent="0.3">
      <c r="A661"/>
      <c r="B661"/>
      <c r="C661"/>
    </row>
    <row r="662" spans="1:3" ht="14.4" x14ac:dyDescent="0.3">
      <c r="A662"/>
      <c r="B662"/>
      <c r="C662"/>
    </row>
    <row r="663" spans="1:3" ht="14.4" x14ac:dyDescent="0.3">
      <c r="A663"/>
      <c r="B663"/>
      <c r="C663"/>
    </row>
    <row r="664" spans="1:3" ht="14.4" x14ac:dyDescent="0.3">
      <c r="A664"/>
      <c r="B664"/>
      <c r="C664"/>
    </row>
    <row r="665" spans="1:3" ht="14.4" x14ac:dyDescent="0.3">
      <c r="A665"/>
      <c r="B665"/>
      <c r="C665"/>
    </row>
    <row r="666" spans="1:3" ht="14.4" x14ac:dyDescent="0.3">
      <c r="A666"/>
      <c r="B666"/>
      <c r="C666"/>
    </row>
    <row r="667" spans="1:3" ht="14.4" x14ac:dyDescent="0.3">
      <c r="A667"/>
      <c r="B667"/>
      <c r="C667"/>
    </row>
    <row r="668" spans="1:3" ht="14.4" x14ac:dyDescent="0.3">
      <c r="A668"/>
      <c r="B668"/>
      <c r="C668"/>
    </row>
    <row r="669" spans="1:3" ht="14.4" x14ac:dyDescent="0.3">
      <c r="A669"/>
      <c r="B669"/>
      <c r="C669"/>
    </row>
    <row r="670" spans="1:3" ht="14.4" x14ac:dyDescent="0.3">
      <c r="A670"/>
      <c r="B670"/>
      <c r="C670"/>
    </row>
    <row r="671" spans="1:3" ht="14.4" x14ac:dyDescent="0.3">
      <c r="A671"/>
      <c r="B671"/>
      <c r="C671"/>
    </row>
    <row r="672" spans="1:3" ht="14.4" x14ac:dyDescent="0.3">
      <c r="A672"/>
      <c r="B672"/>
      <c r="C672"/>
    </row>
    <row r="673" spans="1:3" ht="14.4" x14ac:dyDescent="0.3">
      <c r="A673"/>
      <c r="B673"/>
      <c r="C673"/>
    </row>
    <row r="674" spans="1:3" ht="14.4" x14ac:dyDescent="0.3">
      <c r="A674"/>
      <c r="B674"/>
      <c r="C674"/>
    </row>
    <row r="675" spans="1:3" ht="14.4" x14ac:dyDescent="0.3">
      <c r="A675"/>
      <c r="B675"/>
      <c r="C675"/>
    </row>
    <row r="676" spans="1:3" ht="14.4" x14ac:dyDescent="0.3">
      <c r="A676"/>
      <c r="B676"/>
      <c r="C676"/>
    </row>
    <row r="677" spans="1:3" ht="14.4" x14ac:dyDescent="0.3">
      <c r="A677"/>
      <c r="B677"/>
      <c r="C677"/>
    </row>
    <row r="678" spans="1:3" ht="14.4" x14ac:dyDescent="0.3">
      <c r="A678"/>
      <c r="B678"/>
      <c r="C678"/>
    </row>
    <row r="679" spans="1:3" ht="14.4" x14ac:dyDescent="0.3">
      <c r="A679"/>
      <c r="B679"/>
      <c r="C679"/>
    </row>
    <row r="680" spans="1:3" ht="14.4" x14ac:dyDescent="0.3">
      <c r="A680"/>
      <c r="B680"/>
      <c r="C680"/>
    </row>
    <row r="681" spans="1:3" ht="14.4" x14ac:dyDescent="0.3">
      <c r="A681"/>
      <c r="B681"/>
      <c r="C681"/>
    </row>
    <row r="682" spans="1:3" ht="14.4" x14ac:dyDescent="0.3">
      <c r="A682"/>
      <c r="B682"/>
      <c r="C682"/>
    </row>
    <row r="683" spans="1:3" ht="14.4" x14ac:dyDescent="0.3">
      <c r="A683"/>
      <c r="B683"/>
      <c r="C683"/>
    </row>
    <row r="684" spans="1:3" ht="14.4" x14ac:dyDescent="0.3">
      <c r="A684"/>
      <c r="B684"/>
      <c r="C684"/>
    </row>
    <row r="685" spans="1:3" ht="14.4" x14ac:dyDescent="0.3">
      <c r="A685"/>
      <c r="B685"/>
      <c r="C685"/>
    </row>
    <row r="686" spans="1:3" ht="14.4" x14ac:dyDescent="0.3">
      <c r="A686"/>
      <c r="B686"/>
      <c r="C686"/>
    </row>
    <row r="687" spans="1:3" ht="14.4" x14ac:dyDescent="0.3">
      <c r="A687"/>
      <c r="B687"/>
      <c r="C687"/>
    </row>
    <row r="688" spans="1:3" ht="14.4" x14ac:dyDescent="0.3">
      <c r="A688"/>
      <c r="B688"/>
      <c r="C688"/>
    </row>
    <row r="689" spans="1:3" ht="14.4" x14ac:dyDescent="0.3">
      <c r="A689"/>
      <c r="B689"/>
      <c r="C689"/>
    </row>
    <row r="690" spans="1:3" ht="14.4" x14ac:dyDescent="0.3">
      <c r="A690"/>
      <c r="B690"/>
      <c r="C690"/>
    </row>
    <row r="691" spans="1:3" ht="14.4" x14ac:dyDescent="0.3">
      <c r="A691"/>
      <c r="B691"/>
      <c r="C691"/>
    </row>
    <row r="692" spans="1:3" ht="14.4" x14ac:dyDescent="0.3">
      <c r="A692"/>
      <c r="B692"/>
      <c r="C692"/>
    </row>
    <row r="693" spans="1:3" ht="14.4" x14ac:dyDescent="0.3">
      <c r="A693"/>
      <c r="B693"/>
      <c r="C693"/>
    </row>
    <row r="694" spans="1:3" ht="14.4" x14ac:dyDescent="0.3">
      <c r="A694"/>
      <c r="B694"/>
      <c r="C694"/>
    </row>
    <row r="695" spans="1:3" ht="14.4" x14ac:dyDescent="0.3">
      <c r="A695"/>
      <c r="B695"/>
      <c r="C695"/>
    </row>
    <row r="696" spans="1:3" ht="14.4" x14ac:dyDescent="0.3">
      <c r="A696"/>
      <c r="B696"/>
      <c r="C696"/>
    </row>
    <row r="697" spans="1:3" ht="14.4" x14ac:dyDescent="0.3">
      <c r="A697"/>
      <c r="B697"/>
      <c r="C697"/>
    </row>
    <row r="698" spans="1:3" ht="14.4" x14ac:dyDescent="0.3">
      <c r="A698"/>
      <c r="B698"/>
      <c r="C698"/>
    </row>
    <row r="699" spans="1:3" ht="14.4" x14ac:dyDescent="0.3">
      <c r="A699"/>
      <c r="B699"/>
      <c r="C699"/>
    </row>
    <row r="700" spans="1:3" ht="14.4" x14ac:dyDescent="0.3">
      <c r="A700"/>
      <c r="B700"/>
      <c r="C700"/>
    </row>
    <row r="701" spans="1:3" ht="14.4" x14ac:dyDescent="0.3">
      <c r="A701"/>
      <c r="B701"/>
      <c r="C701"/>
    </row>
    <row r="702" spans="1:3" ht="14.4" x14ac:dyDescent="0.3">
      <c r="A702"/>
      <c r="B702"/>
      <c r="C702"/>
    </row>
    <row r="703" spans="1:3" ht="14.4" x14ac:dyDescent="0.3">
      <c r="A703"/>
      <c r="B703"/>
      <c r="C703"/>
    </row>
    <row r="704" spans="1:3" ht="14.4" x14ac:dyDescent="0.3">
      <c r="A704"/>
      <c r="B704"/>
      <c r="C704"/>
    </row>
    <row r="705" spans="1:3" ht="14.4" x14ac:dyDescent="0.3">
      <c r="A705"/>
      <c r="B705"/>
      <c r="C705"/>
    </row>
    <row r="706" spans="1:3" ht="14.4" x14ac:dyDescent="0.3">
      <c r="A706"/>
      <c r="B706"/>
      <c r="C706"/>
    </row>
    <row r="707" spans="1:3" ht="14.4" x14ac:dyDescent="0.3">
      <c r="A707"/>
      <c r="B707"/>
      <c r="C707"/>
    </row>
    <row r="708" spans="1:3" ht="14.4" x14ac:dyDescent="0.3">
      <c r="A708"/>
      <c r="B708"/>
      <c r="C708"/>
    </row>
    <row r="709" spans="1:3" ht="14.4" x14ac:dyDescent="0.3">
      <c r="A709"/>
      <c r="B709"/>
      <c r="C709"/>
    </row>
    <row r="710" spans="1:3" ht="14.4" x14ac:dyDescent="0.3">
      <c r="A710"/>
      <c r="B710"/>
      <c r="C710"/>
    </row>
    <row r="711" spans="1:3" ht="14.4" x14ac:dyDescent="0.3">
      <c r="A711"/>
      <c r="B711"/>
      <c r="C711"/>
    </row>
    <row r="712" spans="1:3" ht="14.4" x14ac:dyDescent="0.3">
      <c r="A712"/>
      <c r="B712"/>
      <c r="C712"/>
    </row>
    <row r="713" spans="1:3" ht="14.4" x14ac:dyDescent="0.3">
      <c r="A713"/>
      <c r="B713"/>
      <c r="C713"/>
    </row>
    <row r="714" spans="1:3" ht="14.4" x14ac:dyDescent="0.3">
      <c r="A714"/>
      <c r="B714"/>
      <c r="C714"/>
    </row>
    <row r="715" spans="1:3" ht="14.4" x14ac:dyDescent="0.3">
      <c r="A715"/>
      <c r="B715"/>
      <c r="C715"/>
    </row>
    <row r="716" spans="1:3" ht="14.4" x14ac:dyDescent="0.3">
      <c r="A716"/>
      <c r="B716"/>
      <c r="C716"/>
    </row>
    <row r="717" spans="1:3" ht="14.4" x14ac:dyDescent="0.3">
      <c r="A717"/>
      <c r="B717"/>
      <c r="C717"/>
    </row>
    <row r="718" spans="1:3" ht="14.4" x14ac:dyDescent="0.3">
      <c r="A718"/>
      <c r="B718"/>
      <c r="C718"/>
    </row>
    <row r="719" spans="1:3" ht="14.4" x14ac:dyDescent="0.3">
      <c r="A719"/>
      <c r="B719"/>
      <c r="C719"/>
    </row>
    <row r="720" spans="1:3" ht="14.4" x14ac:dyDescent="0.3">
      <c r="A720"/>
      <c r="B720"/>
      <c r="C720"/>
    </row>
    <row r="721" spans="1:3" ht="14.4" x14ac:dyDescent="0.3">
      <c r="A721"/>
      <c r="B721"/>
      <c r="C721"/>
    </row>
    <row r="722" spans="1:3" ht="14.4" x14ac:dyDescent="0.3">
      <c r="A722"/>
      <c r="B722"/>
      <c r="C722"/>
    </row>
    <row r="723" spans="1:3" ht="14.4" x14ac:dyDescent="0.3">
      <c r="A723"/>
      <c r="B723"/>
      <c r="C723"/>
    </row>
    <row r="724" spans="1:3" ht="14.4" x14ac:dyDescent="0.3">
      <c r="A724"/>
      <c r="B724"/>
      <c r="C724"/>
    </row>
    <row r="725" spans="1:3" ht="14.4" x14ac:dyDescent="0.3">
      <c r="A725"/>
      <c r="B725"/>
      <c r="C725"/>
    </row>
    <row r="726" spans="1:3" ht="14.4" x14ac:dyDescent="0.3">
      <c r="A726"/>
      <c r="B726"/>
      <c r="C726"/>
    </row>
    <row r="727" spans="1:3" ht="14.4" x14ac:dyDescent="0.3">
      <c r="A727"/>
      <c r="B727"/>
      <c r="C727"/>
    </row>
    <row r="728" spans="1:3" ht="14.4" x14ac:dyDescent="0.3">
      <c r="A728"/>
      <c r="B728"/>
      <c r="C728"/>
    </row>
    <row r="729" spans="1:3" ht="14.4" x14ac:dyDescent="0.3">
      <c r="A729"/>
      <c r="B729"/>
      <c r="C729"/>
    </row>
    <row r="730" spans="1:3" ht="14.4" x14ac:dyDescent="0.3">
      <c r="A730"/>
      <c r="B730"/>
      <c r="C730"/>
    </row>
    <row r="731" spans="1:3" ht="14.4" x14ac:dyDescent="0.3">
      <c r="A731"/>
      <c r="B731"/>
      <c r="C731"/>
    </row>
    <row r="732" spans="1:3" ht="14.4" x14ac:dyDescent="0.3">
      <c r="A732"/>
      <c r="B732"/>
      <c r="C732"/>
    </row>
    <row r="733" spans="1:3" ht="14.4" x14ac:dyDescent="0.3">
      <c r="A733"/>
      <c r="B733"/>
      <c r="C733"/>
    </row>
    <row r="734" spans="1:3" ht="14.4" x14ac:dyDescent="0.3">
      <c r="A734"/>
      <c r="B734"/>
      <c r="C734"/>
    </row>
    <row r="735" spans="1:3" ht="14.4" x14ac:dyDescent="0.3">
      <c r="A735"/>
      <c r="B735"/>
      <c r="C735"/>
    </row>
    <row r="736" spans="1:3" ht="14.4" x14ac:dyDescent="0.3">
      <c r="A736"/>
      <c r="B736"/>
      <c r="C736"/>
    </row>
    <row r="737" spans="1:3" ht="14.4" x14ac:dyDescent="0.3">
      <c r="A737"/>
      <c r="B737"/>
      <c r="C737"/>
    </row>
    <row r="738" spans="1:3" ht="14.4" x14ac:dyDescent="0.3">
      <c r="A738"/>
      <c r="B738"/>
      <c r="C738"/>
    </row>
    <row r="739" spans="1:3" ht="14.4" x14ac:dyDescent="0.3">
      <c r="A739"/>
      <c r="B739"/>
      <c r="C739"/>
    </row>
    <row r="740" spans="1:3" ht="14.4" x14ac:dyDescent="0.3">
      <c r="A740"/>
      <c r="B740"/>
      <c r="C740"/>
    </row>
    <row r="741" spans="1:3" ht="14.4" x14ac:dyDescent="0.3">
      <c r="A741"/>
      <c r="B741"/>
      <c r="C741"/>
    </row>
    <row r="742" spans="1:3" ht="14.4" x14ac:dyDescent="0.3">
      <c r="A742"/>
      <c r="B742"/>
      <c r="C742"/>
    </row>
    <row r="743" spans="1:3" ht="14.4" x14ac:dyDescent="0.3">
      <c r="A743"/>
      <c r="B743"/>
      <c r="C743"/>
    </row>
    <row r="744" spans="1:3" ht="14.4" x14ac:dyDescent="0.3">
      <c r="A744"/>
      <c r="B744"/>
      <c r="C744"/>
    </row>
    <row r="745" spans="1:3" ht="14.4" x14ac:dyDescent="0.3">
      <c r="A745"/>
      <c r="B745"/>
      <c r="C745"/>
    </row>
    <row r="746" spans="1:3" ht="14.4" x14ac:dyDescent="0.3">
      <c r="A746"/>
      <c r="B746"/>
      <c r="C746"/>
    </row>
    <row r="747" spans="1:3" ht="14.4" x14ac:dyDescent="0.3">
      <c r="A747"/>
      <c r="B747"/>
      <c r="C747"/>
    </row>
    <row r="748" spans="1:3" ht="14.4" x14ac:dyDescent="0.3">
      <c r="A748"/>
      <c r="B748"/>
      <c r="C748"/>
    </row>
    <row r="749" spans="1:3" ht="14.4" x14ac:dyDescent="0.3">
      <c r="A749"/>
      <c r="B749"/>
      <c r="C749"/>
    </row>
    <row r="750" spans="1:3" ht="14.4" x14ac:dyDescent="0.3">
      <c r="A750"/>
      <c r="B750"/>
      <c r="C750"/>
    </row>
    <row r="751" spans="1:3" ht="14.4" x14ac:dyDescent="0.3">
      <c r="A751"/>
      <c r="B751"/>
      <c r="C751"/>
    </row>
    <row r="752" spans="1:3" ht="14.4" x14ac:dyDescent="0.3">
      <c r="A752"/>
      <c r="B752"/>
      <c r="C752"/>
    </row>
    <row r="753" spans="1:3" ht="14.4" x14ac:dyDescent="0.3">
      <c r="A753"/>
      <c r="B753"/>
      <c r="C753"/>
    </row>
    <row r="754" spans="1:3" ht="14.4" x14ac:dyDescent="0.3">
      <c r="A754"/>
      <c r="B754"/>
      <c r="C754"/>
    </row>
    <row r="755" spans="1:3" ht="14.4" x14ac:dyDescent="0.3">
      <c r="A755"/>
      <c r="B755"/>
      <c r="C755"/>
    </row>
    <row r="756" spans="1:3" ht="14.4" x14ac:dyDescent="0.3">
      <c r="A756"/>
      <c r="B756"/>
      <c r="C756"/>
    </row>
    <row r="757" spans="1:3" ht="14.4" x14ac:dyDescent="0.3">
      <c r="A757"/>
      <c r="B757"/>
      <c r="C757"/>
    </row>
    <row r="758" spans="1:3" ht="14.4" x14ac:dyDescent="0.3">
      <c r="A758"/>
      <c r="B758"/>
      <c r="C758"/>
    </row>
    <row r="759" spans="1:3" ht="14.4" x14ac:dyDescent="0.3">
      <c r="A759"/>
      <c r="B759"/>
      <c r="C759"/>
    </row>
    <row r="760" spans="1:3" ht="14.4" x14ac:dyDescent="0.3">
      <c r="A760"/>
      <c r="B760"/>
      <c r="C760"/>
    </row>
    <row r="761" spans="1:3" ht="14.4" x14ac:dyDescent="0.3">
      <c r="A761"/>
      <c r="B761"/>
      <c r="C761"/>
    </row>
    <row r="762" spans="1:3" ht="14.4" x14ac:dyDescent="0.3">
      <c r="A762"/>
      <c r="B762"/>
      <c r="C762"/>
    </row>
    <row r="763" spans="1:3" ht="14.4" x14ac:dyDescent="0.3">
      <c r="A763"/>
      <c r="B763"/>
      <c r="C763"/>
    </row>
    <row r="764" spans="1:3" ht="14.4" x14ac:dyDescent="0.3">
      <c r="A764"/>
      <c r="B764"/>
      <c r="C764"/>
    </row>
    <row r="765" spans="1:3" ht="14.4" x14ac:dyDescent="0.3">
      <c r="A765"/>
      <c r="B765"/>
      <c r="C765"/>
    </row>
    <row r="766" spans="1:3" ht="14.4" x14ac:dyDescent="0.3">
      <c r="A766"/>
      <c r="B766"/>
      <c r="C766"/>
    </row>
    <row r="767" spans="1:3" ht="14.4" x14ac:dyDescent="0.3">
      <c r="A767"/>
      <c r="B767"/>
      <c r="C767"/>
    </row>
    <row r="768" spans="1:3" ht="14.4" x14ac:dyDescent="0.3">
      <c r="A768"/>
      <c r="B768"/>
      <c r="C768"/>
    </row>
    <row r="769" spans="1:3" ht="14.4" x14ac:dyDescent="0.3">
      <c r="A769"/>
      <c r="B769"/>
      <c r="C769"/>
    </row>
    <row r="770" spans="1:3" ht="14.4" x14ac:dyDescent="0.3">
      <c r="A770"/>
      <c r="B770"/>
      <c r="C770"/>
    </row>
    <row r="771" spans="1:3" ht="14.4" x14ac:dyDescent="0.3">
      <c r="A771"/>
      <c r="B771"/>
      <c r="C771"/>
    </row>
    <row r="772" spans="1:3" ht="14.4" x14ac:dyDescent="0.3">
      <c r="A772"/>
      <c r="B772"/>
      <c r="C772"/>
    </row>
    <row r="773" spans="1:3" ht="14.4" x14ac:dyDescent="0.3">
      <c r="A773"/>
      <c r="B773"/>
      <c r="C773"/>
    </row>
    <row r="774" spans="1:3" ht="14.4" x14ac:dyDescent="0.3">
      <c r="A774"/>
      <c r="B774"/>
      <c r="C774"/>
    </row>
    <row r="775" spans="1:3" ht="14.4" x14ac:dyDescent="0.3">
      <c r="A775"/>
      <c r="B775"/>
      <c r="C775"/>
    </row>
    <row r="776" spans="1:3" ht="14.4" x14ac:dyDescent="0.3">
      <c r="A776"/>
      <c r="B776"/>
      <c r="C776"/>
    </row>
    <row r="777" spans="1:3" ht="14.4" x14ac:dyDescent="0.3">
      <c r="A777"/>
      <c r="B777"/>
      <c r="C777"/>
    </row>
    <row r="778" spans="1:3" ht="14.4" x14ac:dyDescent="0.3">
      <c r="A778"/>
      <c r="B778"/>
      <c r="C778"/>
    </row>
    <row r="779" spans="1:3" ht="14.4" x14ac:dyDescent="0.3">
      <c r="A779"/>
      <c r="B779"/>
      <c r="C779"/>
    </row>
    <row r="780" spans="1:3" ht="14.4" x14ac:dyDescent="0.3">
      <c r="A780"/>
      <c r="B780"/>
      <c r="C780"/>
    </row>
    <row r="781" spans="1:3" ht="14.4" x14ac:dyDescent="0.3">
      <c r="A781"/>
      <c r="B781"/>
      <c r="C781"/>
    </row>
    <row r="782" spans="1:3" ht="14.4" x14ac:dyDescent="0.3">
      <c r="A782"/>
      <c r="B782"/>
      <c r="C782"/>
    </row>
    <row r="783" spans="1:3" ht="14.4" x14ac:dyDescent="0.3">
      <c r="A783"/>
      <c r="B783"/>
      <c r="C783"/>
    </row>
    <row r="784" spans="1:3" ht="14.4" x14ac:dyDescent="0.3">
      <c r="A784"/>
      <c r="B784"/>
      <c r="C784"/>
    </row>
    <row r="785" spans="1:3" ht="14.4" x14ac:dyDescent="0.3">
      <c r="A785"/>
      <c r="B785"/>
      <c r="C785"/>
    </row>
    <row r="786" spans="1:3" ht="14.4" x14ac:dyDescent="0.3">
      <c r="A786"/>
      <c r="B786"/>
      <c r="C786"/>
    </row>
    <row r="787" spans="1:3" ht="14.4" x14ac:dyDescent="0.3">
      <c r="A787"/>
      <c r="B787"/>
      <c r="C787"/>
    </row>
    <row r="788" spans="1:3" ht="14.4" x14ac:dyDescent="0.3">
      <c r="A788"/>
      <c r="B788"/>
      <c r="C788"/>
    </row>
    <row r="789" spans="1:3" ht="14.4" x14ac:dyDescent="0.3">
      <c r="A789"/>
      <c r="B789"/>
      <c r="C789"/>
    </row>
    <row r="790" spans="1:3" ht="14.4" x14ac:dyDescent="0.3">
      <c r="A790"/>
      <c r="B790"/>
      <c r="C790"/>
    </row>
    <row r="791" spans="1:3" ht="14.4" x14ac:dyDescent="0.3">
      <c r="A791"/>
      <c r="B791"/>
      <c r="C791"/>
    </row>
    <row r="792" spans="1:3" ht="14.4" x14ac:dyDescent="0.3">
      <c r="A792"/>
      <c r="B792"/>
      <c r="C792"/>
    </row>
    <row r="793" spans="1:3" ht="14.4" x14ac:dyDescent="0.3">
      <c r="A793"/>
      <c r="B793"/>
      <c r="C793"/>
    </row>
    <row r="794" spans="1:3" ht="14.4" x14ac:dyDescent="0.3">
      <c r="A794"/>
      <c r="B794"/>
      <c r="C794"/>
    </row>
    <row r="795" spans="1:3" ht="14.4" x14ac:dyDescent="0.3">
      <c r="A795"/>
      <c r="B795"/>
      <c r="C795"/>
    </row>
    <row r="796" spans="1:3" ht="14.4" x14ac:dyDescent="0.3">
      <c r="A796"/>
      <c r="B796"/>
      <c r="C796"/>
    </row>
    <row r="797" spans="1:3" ht="14.4" x14ac:dyDescent="0.3">
      <c r="A797"/>
      <c r="B797"/>
      <c r="C797"/>
    </row>
    <row r="798" spans="1:3" ht="14.4" x14ac:dyDescent="0.3">
      <c r="A798"/>
      <c r="B798"/>
      <c r="C798"/>
    </row>
    <row r="799" spans="1:3" ht="14.4" x14ac:dyDescent="0.3">
      <c r="A799"/>
      <c r="B799"/>
      <c r="C799"/>
    </row>
    <row r="800" spans="1:3" ht="14.4" x14ac:dyDescent="0.3">
      <c r="A800"/>
      <c r="B800"/>
      <c r="C800"/>
    </row>
    <row r="801" spans="1:3" ht="14.4" x14ac:dyDescent="0.3">
      <c r="A801"/>
      <c r="B801"/>
      <c r="C801"/>
    </row>
    <row r="802" spans="1:3" ht="14.4" x14ac:dyDescent="0.3">
      <c r="A802"/>
      <c r="B802"/>
      <c r="C802"/>
    </row>
    <row r="803" spans="1:3" ht="14.4" x14ac:dyDescent="0.3">
      <c r="A803"/>
      <c r="B803"/>
      <c r="C803"/>
    </row>
    <row r="804" spans="1:3" ht="14.4" x14ac:dyDescent="0.3">
      <c r="A804"/>
      <c r="B804"/>
      <c r="C804"/>
    </row>
    <row r="805" spans="1:3" ht="14.4" x14ac:dyDescent="0.3">
      <c r="A805"/>
      <c r="B805"/>
      <c r="C805"/>
    </row>
    <row r="806" spans="1:3" ht="14.4" x14ac:dyDescent="0.3">
      <c r="A806"/>
      <c r="B806"/>
      <c r="C806"/>
    </row>
    <row r="807" spans="1:3" ht="14.4" x14ac:dyDescent="0.3">
      <c r="A807"/>
      <c r="B807"/>
      <c r="C807"/>
    </row>
    <row r="808" spans="1:3" ht="14.4" x14ac:dyDescent="0.3">
      <c r="A808"/>
      <c r="B808"/>
      <c r="C808"/>
    </row>
    <row r="809" spans="1:3" ht="14.4" x14ac:dyDescent="0.3">
      <c r="A809"/>
      <c r="B809"/>
      <c r="C809"/>
    </row>
    <row r="810" spans="1:3" ht="14.4" x14ac:dyDescent="0.3">
      <c r="A810"/>
      <c r="B810"/>
      <c r="C810"/>
    </row>
    <row r="811" spans="1:3" ht="14.4" x14ac:dyDescent="0.3">
      <c r="A811"/>
      <c r="B811"/>
      <c r="C811"/>
    </row>
    <row r="812" spans="1:3" ht="14.4" x14ac:dyDescent="0.3">
      <c r="A812"/>
      <c r="B812"/>
      <c r="C812"/>
    </row>
    <row r="813" spans="1:3" ht="14.4" x14ac:dyDescent="0.3">
      <c r="A813"/>
      <c r="B813"/>
      <c r="C813"/>
    </row>
    <row r="814" spans="1:3" ht="14.4" x14ac:dyDescent="0.3">
      <c r="A814"/>
      <c r="B814"/>
      <c r="C814"/>
    </row>
    <row r="815" spans="1:3" ht="14.4" x14ac:dyDescent="0.3">
      <c r="A815"/>
      <c r="B815"/>
      <c r="C815"/>
    </row>
    <row r="816" spans="1:3" ht="14.4" x14ac:dyDescent="0.3">
      <c r="A816"/>
      <c r="B816"/>
      <c r="C816"/>
    </row>
    <row r="817" spans="1:3" ht="14.4" x14ac:dyDescent="0.3">
      <c r="A817"/>
      <c r="B817"/>
      <c r="C817"/>
    </row>
    <row r="818" spans="1:3" ht="14.4" x14ac:dyDescent="0.3">
      <c r="A818"/>
      <c r="B818"/>
      <c r="C818"/>
    </row>
    <row r="819" spans="1:3" ht="14.4" x14ac:dyDescent="0.3">
      <c r="A819"/>
      <c r="B819"/>
      <c r="C819"/>
    </row>
    <row r="820" spans="1:3" ht="14.4" x14ac:dyDescent="0.3">
      <c r="A820"/>
      <c r="B820"/>
      <c r="C820"/>
    </row>
    <row r="821" spans="1:3" ht="14.4" x14ac:dyDescent="0.3">
      <c r="A821"/>
      <c r="B821"/>
      <c r="C821"/>
    </row>
    <row r="822" spans="1:3" ht="14.4" x14ac:dyDescent="0.3">
      <c r="A822"/>
      <c r="B822"/>
      <c r="C822"/>
    </row>
    <row r="823" spans="1:3" ht="14.4" x14ac:dyDescent="0.3">
      <c r="A823"/>
      <c r="B823"/>
      <c r="C823"/>
    </row>
    <row r="824" spans="1:3" ht="14.4" x14ac:dyDescent="0.3">
      <c r="A824"/>
      <c r="B824"/>
      <c r="C824"/>
    </row>
    <row r="825" spans="1:3" ht="14.4" x14ac:dyDescent="0.3">
      <c r="A825"/>
      <c r="B825"/>
      <c r="C825"/>
    </row>
    <row r="826" spans="1:3" ht="14.4" x14ac:dyDescent="0.3">
      <c r="A826"/>
      <c r="B826"/>
      <c r="C826"/>
    </row>
    <row r="827" spans="1:3" ht="14.4" x14ac:dyDescent="0.3">
      <c r="A827"/>
      <c r="B827"/>
      <c r="C827"/>
    </row>
    <row r="828" spans="1:3" ht="14.4" x14ac:dyDescent="0.3">
      <c r="A828"/>
      <c r="B828"/>
      <c r="C828"/>
    </row>
    <row r="829" spans="1:3" ht="14.4" x14ac:dyDescent="0.3">
      <c r="A829"/>
      <c r="B829"/>
      <c r="C829"/>
    </row>
    <row r="830" spans="1:3" ht="14.4" x14ac:dyDescent="0.3">
      <c r="A830"/>
      <c r="B830"/>
      <c r="C830"/>
    </row>
    <row r="831" spans="1:3" ht="14.4" x14ac:dyDescent="0.3">
      <c r="A831"/>
      <c r="B831"/>
      <c r="C831"/>
    </row>
    <row r="832" spans="1:3" ht="14.4" x14ac:dyDescent="0.3">
      <c r="A832"/>
      <c r="B832"/>
      <c r="C832"/>
    </row>
    <row r="833" spans="1:3" ht="14.4" x14ac:dyDescent="0.3">
      <c r="A833"/>
      <c r="B833"/>
      <c r="C833"/>
    </row>
    <row r="834" spans="1:3" ht="14.4" x14ac:dyDescent="0.3">
      <c r="A834"/>
      <c r="B834"/>
      <c r="C834"/>
    </row>
    <row r="835" spans="1:3" ht="14.4" x14ac:dyDescent="0.3">
      <c r="A835"/>
      <c r="B835"/>
      <c r="C835"/>
    </row>
    <row r="836" spans="1:3" ht="14.4" x14ac:dyDescent="0.3">
      <c r="A836"/>
      <c r="B836"/>
      <c r="C836"/>
    </row>
    <row r="837" spans="1:3" ht="14.4" x14ac:dyDescent="0.3">
      <c r="A837"/>
      <c r="B837"/>
      <c r="C837"/>
    </row>
    <row r="838" spans="1:3" ht="14.4" x14ac:dyDescent="0.3">
      <c r="A838"/>
      <c r="B838"/>
      <c r="C838"/>
    </row>
    <row r="839" spans="1:3" ht="14.4" x14ac:dyDescent="0.3">
      <c r="A839"/>
      <c r="B839"/>
      <c r="C839"/>
    </row>
    <row r="840" spans="1:3" ht="14.4" x14ac:dyDescent="0.3">
      <c r="A840"/>
      <c r="B840"/>
      <c r="C840"/>
    </row>
    <row r="841" spans="1:3" ht="14.4" x14ac:dyDescent="0.3">
      <c r="A841"/>
      <c r="B841"/>
      <c r="C841"/>
    </row>
    <row r="842" spans="1:3" ht="14.4" x14ac:dyDescent="0.3">
      <c r="A842"/>
      <c r="B842"/>
      <c r="C842"/>
    </row>
    <row r="843" spans="1:3" ht="14.4" x14ac:dyDescent="0.3">
      <c r="A843"/>
      <c r="B843"/>
      <c r="C843"/>
    </row>
    <row r="844" spans="1:3" ht="14.4" x14ac:dyDescent="0.3">
      <c r="A844"/>
      <c r="B844"/>
      <c r="C844"/>
    </row>
    <row r="845" spans="1:3" ht="14.4" x14ac:dyDescent="0.3">
      <c r="A845"/>
      <c r="B845"/>
      <c r="C845"/>
    </row>
    <row r="846" spans="1:3" ht="14.4" x14ac:dyDescent="0.3">
      <c r="A846"/>
      <c r="B846"/>
      <c r="C846"/>
    </row>
    <row r="847" spans="1:3" ht="14.4" x14ac:dyDescent="0.3">
      <c r="A847"/>
      <c r="B847"/>
      <c r="C847"/>
    </row>
    <row r="848" spans="1:3" ht="14.4" x14ac:dyDescent="0.3">
      <c r="A848"/>
      <c r="B848"/>
      <c r="C848"/>
    </row>
    <row r="849" spans="1:3" ht="14.4" x14ac:dyDescent="0.3">
      <c r="A849"/>
      <c r="B849"/>
      <c r="C849"/>
    </row>
    <row r="850" spans="1:3" ht="14.4" x14ac:dyDescent="0.3">
      <c r="A850"/>
      <c r="B850"/>
      <c r="C850"/>
    </row>
    <row r="851" spans="1:3" ht="14.4" x14ac:dyDescent="0.3">
      <c r="A851"/>
      <c r="B851"/>
      <c r="C851"/>
    </row>
    <row r="852" spans="1:3" ht="14.4" x14ac:dyDescent="0.3">
      <c r="A852"/>
      <c r="B852"/>
      <c r="C852"/>
    </row>
    <row r="853" spans="1:3" ht="14.4" x14ac:dyDescent="0.3">
      <c r="A853"/>
      <c r="B853"/>
      <c r="C853"/>
    </row>
    <row r="854" spans="1:3" ht="14.4" x14ac:dyDescent="0.3">
      <c r="A854"/>
      <c r="B854"/>
      <c r="C854"/>
    </row>
    <row r="855" spans="1:3" ht="14.4" x14ac:dyDescent="0.3">
      <c r="A855"/>
      <c r="B855"/>
      <c r="C855"/>
    </row>
    <row r="856" spans="1:3" ht="14.4" x14ac:dyDescent="0.3">
      <c r="A856"/>
      <c r="B856"/>
      <c r="C856"/>
    </row>
    <row r="857" spans="1:3" ht="14.4" x14ac:dyDescent="0.3">
      <c r="A857"/>
      <c r="B857"/>
      <c r="C857"/>
    </row>
    <row r="858" spans="1:3" ht="14.4" x14ac:dyDescent="0.3">
      <c r="A858"/>
      <c r="B858"/>
      <c r="C858"/>
    </row>
    <row r="859" spans="1:3" ht="14.4" x14ac:dyDescent="0.3">
      <c r="A859"/>
      <c r="B859"/>
      <c r="C859"/>
    </row>
    <row r="860" spans="1:3" ht="14.4" x14ac:dyDescent="0.3">
      <c r="A860"/>
      <c r="B860"/>
      <c r="C860"/>
    </row>
    <row r="861" spans="1:3" ht="14.4" x14ac:dyDescent="0.3">
      <c r="A861"/>
      <c r="B861"/>
      <c r="C861"/>
    </row>
    <row r="862" spans="1:3" ht="14.4" x14ac:dyDescent="0.3">
      <c r="A862"/>
      <c r="B862"/>
      <c r="C862"/>
    </row>
    <row r="863" spans="1:3" ht="14.4" x14ac:dyDescent="0.3">
      <c r="A863"/>
      <c r="B863"/>
      <c r="C863"/>
    </row>
    <row r="864" spans="1:3" ht="14.4" x14ac:dyDescent="0.3">
      <c r="A864"/>
      <c r="B864"/>
      <c r="C864"/>
    </row>
    <row r="865" spans="1:3" ht="14.4" x14ac:dyDescent="0.3">
      <c r="A865"/>
      <c r="B865"/>
      <c r="C865"/>
    </row>
    <row r="866" spans="1:3" ht="14.4" x14ac:dyDescent="0.3">
      <c r="A866"/>
      <c r="B866"/>
      <c r="C866"/>
    </row>
    <row r="867" spans="1:3" ht="14.4" x14ac:dyDescent="0.3">
      <c r="A867"/>
      <c r="B867"/>
      <c r="C867"/>
    </row>
    <row r="868" spans="1:3" ht="14.4" x14ac:dyDescent="0.3">
      <c r="A868"/>
      <c r="B868"/>
      <c r="C868"/>
    </row>
    <row r="869" spans="1:3" ht="14.4" x14ac:dyDescent="0.3">
      <c r="A869"/>
      <c r="B869"/>
      <c r="C869"/>
    </row>
    <row r="870" spans="1:3" ht="14.4" x14ac:dyDescent="0.3">
      <c r="A870"/>
      <c r="B870"/>
      <c r="C870"/>
    </row>
    <row r="871" spans="1:3" ht="14.4" x14ac:dyDescent="0.3">
      <c r="A871"/>
      <c r="B871"/>
      <c r="C871"/>
    </row>
    <row r="872" spans="1:3" ht="14.4" x14ac:dyDescent="0.3">
      <c r="A872"/>
      <c r="B872"/>
      <c r="C872"/>
    </row>
    <row r="873" spans="1:3" ht="14.4" x14ac:dyDescent="0.3">
      <c r="A873"/>
      <c r="B873"/>
      <c r="C873"/>
    </row>
    <row r="874" spans="1:3" ht="14.4" x14ac:dyDescent="0.3">
      <c r="A874"/>
      <c r="B874"/>
      <c r="C874"/>
    </row>
    <row r="875" spans="1:3" ht="14.4" x14ac:dyDescent="0.3">
      <c r="A875"/>
      <c r="B875"/>
      <c r="C875"/>
    </row>
    <row r="876" spans="1:3" ht="14.4" x14ac:dyDescent="0.3">
      <c r="A876"/>
      <c r="B876"/>
      <c r="C876"/>
    </row>
    <row r="877" spans="1:3" ht="14.4" x14ac:dyDescent="0.3">
      <c r="A877"/>
      <c r="B877"/>
      <c r="C877"/>
    </row>
    <row r="878" spans="1:3" ht="14.4" x14ac:dyDescent="0.3">
      <c r="A878"/>
      <c r="B878"/>
      <c r="C878"/>
    </row>
    <row r="879" spans="1:3" ht="14.4" x14ac:dyDescent="0.3">
      <c r="A879"/>
      <c r="B879"/>
      <c r="C879"/>
    </row>
    <row r="880" spans="1:3" ht="14.4" x14ac:dyDescent="0.3">
      <c r="A880"/>
      <c r="B880"/>
      <c r="C880"/>
    </row>
    <row r="881" spans="1:3" ht="14.4" x14ac:dyDescent="0.3">
      <c r="A881"/>
      <c r="B881"/>
      <c r="C881"/>
    </row>
    <row r="882" spans="1:3" ht="14.4" x14ac:dyDescent="0.3">
      <c r="A882"/>
      <c r="B882"/>
      <c r="C882"/>
    </row>
    <row r="883" spans="1:3" ht="14.4" x14ac:dyDescent="0.3">
      <c r="A883"/>
      <c r="B883"/>
      <c r="C883"/>
    </row>
    <row r="884" spans="1:3" ht="14.4" x14ac:dyDescent="0.3">
      <c r="A884"/>
      <c r="B884"/>
      <c r="C884"/>
    </row>
    <row r="885" spans="1:3" ht="14.4" x14ac:dyDescent="0.3">
      <c r="A885"/>
      <c r="B885"/>
      <c r="C885"/>
    </row>
    <row r="886" spans="1:3" ht="14.4" x14ac:dyDescent="0.3">
      <c r="A886"/>
      <c r="B886"/>
      <c r="C886"/>
    </row>
    <row r="887" spans="1:3" ht="14.4" x14ac:dyDescent="0.3">
      <c r="A887"/>
      <c r="B887"/>
      <c r="C887"/>
    </row>
    <row r="888" spans="1:3" ht="14.4" x14ac:dyDescent="0.3">
      <c r="A888"/>
      <c r="B888"/>
      <c r="C888"/>
    </row>
    <row r="889" spans="1:3" ht="14.4" x14ac:dyDescent="0.3">
      <c r="A889"/>
      <c r="B889"/>
      <c r="C889"/>
    </row>
    <row r="890" spans="1:3" ht="14.4" x14ac:dyDescent="0.3">
      <c r="A890"/>
      <c r="B890"/>
      <c r="C890"/>
    </row>
    <row r="891" spans="1:3" ht="14.4" x14ac:dyDescent="0.3">
      <c r="A891"/>
      <c r="B891"/>
      <c r="C891"/>
    </row>
    <row r="892" spans="1:3" ht="14.4" x14ac:dyDescent="0.3">
      <c r="A892"/>
      <c r="B892"/>
      <c r="C892"/>
    </row>
    <row r="893" spans="1:3" ht="14.4" x14ac:dyDescent="0.3">
      <c r="A893"/>
      <c r="B893"/>
      <c r="C893"/>
    </row>
    <row r="894" spans="1:3" ht="14.4" x14ac:dyDescent="0.3">
      <c r="A894"/>
      <c r="B894"/>
      <c r="C894"/>
    </row>
    <row r="895" spans="1:3" ht="14.4" x14ac:dyDescent="0.3">
      <c r="A895"/>
      <c r="B895"/>
      <c r="C895"/>
    </row>
    <row r="896" spans="1:3" ht="14.4" x14ac:dyDescent="0.3">
      <c r="A896"/>
      <c r="B896"/>
      <c r="C896"/>
    </row>
    <row r="897" spans="1:3" ht="14.4" x14ac:dyDescent="0.3">
      <c r="A897"/>
      <c r="B897"/>
      <c r="C897"/>
    </row>
    <row r="898" spans="1:3" ht="14.4" x14ac:dyDescent="0.3">
      <c r="A898"/>
      <c r="B898"/>
      <c r="C898"/>
    </row>
    <row r="899" spans="1:3" ht="14.4" x14ac:dyDescent="0.3">
      <c r="A899"/>
      <c r="B899"/>
      <c r="C899"/>
    </row>
    <row r="900" spans="1:3" ht="14.4" x14ac:dyDescent="0.3">
      <c r="A900"/>
      <c r="B900"/>
      <c r="C900"/>
    </row>
    <row r="901" spans="1:3" ht="14.4" x14ac:dyDescent="0.3">
      <c r="A901"/>
      <c r="B901"/>
      <c r="C901"/>
    </row>
    <row r="902" spans="1:3" ht="14.4" x14ac:dyDescent="0.3">
      <c r="A902"/>
      <c r="B902"/>
      <c r="C902"/>
    </row>
    <row r="903" spans="1:3" ht="14.4" x14ac:dyDescent="0.3">
      <c r="A903"/>
      <c r="B903"/>
      <c r="C903"/>
    </row>
    <row r="904" spans="1:3" ht="14.4" x14ac:dyDescent="0.3">
      <c r="A904"/>
      <c r="B904"/>
      <c r="C904"/>
    </row>
    <row r="905" spans="1:3" ht="14.4" x14ac:dyDescent="0.3">
      <c r="A905"/>
      <c r="B905"/>
      <c r="C905"/>
    </row>
    <row r="906" spans="1:3" ht="14.4" x14ac:dyDescent="0.3">
      <c r="A906"/>
      <c r="B906"/>
      <c r="C906"/>
    </row>
    <row r="907" spans="1:3" ht="14.4" x14ac:dyDescent="0.3">
      <c r="A907"/>
      <c r="B907"/>
      <c r="C907"/>
    </row>
    <row r="908" spans="1:3" ht="14.4" x14ac:dyDescent="0.3">
      <c r="A908"/>
      <c r="B908"/>
      <c r="C908"/>
    </row>
    <row r="909" spans="1:3" ht="14.4" x14ac:dyDescent="0.3">
      <c r="A909"/>
      <c r="B909"/>
      <c r="C909"/>
    </row>
    <row r="910" spans="1:3" ht="14.4" x14ac:dyDescent="0.3">
      <c r="A910"/>
      <c r="B910"/>
      <c r="C910"/>
    </row>
    <row r="911" spans="1:3" ht="14.4" x14ac:dyDescent="0.3">
      <c r="A911"/>
      <c r="B911"/>
      <c r="C911"/>
    </row>
    <row r="912" spans="1:3" ht="14.4" x14ac:dyDescent="0.3">
      <c r="A912"/>
      <c r="B912"/>
      <c r="C912"/>
    </row>
    <row r="913" spans="1:3" ht="14.4" x14ac:dyDescent="0.3">
      <c r="A913"/>
      <c r="B913"/>
      <c r="C913"/>
    </row>
    <row r="914" spans="1:3" ht="14.4" x14ac:dyDescent="0.3">
      <c r="A914"/>
      <c r="B914"/>
      <c r="C914"/>
    </row>
    <row r="915" spans="1:3" ht="14.4" x14ac:dyDescent="0.3">
      <c r="A915"/>
      <c r="B915"/>
      <c r="C915"/>
    </row>
    <row r="916" spans="1:3" ht="14.4" x14ac:dyDescent="0.3">
      <c r="A916"/>
      <c r="B916"/>
      <c r="C916"/>
    </row>
    <row r="917" spans="1:3" ht="14.4" x14ac:dyDescent="0.3">
      <c r="A917"/>
      <c r="B917"/>
      <c r="C917"/>
    </row>
    <row r="918" spans="1:3" ht="14.4" x14ac:dyDescent="0.3">
      <c r="A918"/>
      <c r="B918"/>
      <c r="C918"/>
    </row>
    <row r="919" spans="1:3" ht="14.4" x14ac:dyDescent="0.3">
      <c r="A919"/>
      <c r="B919"/>
      <c r="C919"/>
    </row>
    <row r="920" spans="1:3" ht="14.4" x14ac:dyDescent="0.3">
      <c r="A920"/>
      <c r="B920"/>
      <c r="C920"/>
    </row>
    <row r="921" spans="1:3" ht="14.4" x14ac:dyDescent="0.3">
      <c r="A921"/>
      <c r="B921"/>
      <c r="C921"/>
    </row>
    <row r="922" spans="1:3" ht="14.4" x14ac:dyDescent="0.3">
      <c r="A922"/>
      <c r="B922"/>
      <c r="C922"/>
    </row>
    <row r="923" spans="1:3" ht="14.4" x14ac:dyDescent="0.3">
      <c r="A923"/>
      <c r="B923"/>
      <c r="C923"/>
    </row>
    <row r="924" spans="1:3" ht="14.4" x14ac:dyDescent="0.3">
      <c r="A924"/>
      <c r="B924"/>
      <c r="C924"/>
    </row>
    <row r="925" spans="1:3" ht="14.4" x14ac:dyDescent="0.3">
      <c r="A925"/>
      <c r="B925"/>
      <c r="C925"/>
    </row>
    <row r="926" spans="1:3" ht="14.4" x14ac:dyDescent="0.3">
      <c r="A926"/>
      <c r="B926"/>
      <c r="C926"/>
    </row>
    <row r="927" spans="1:3" ht="14.4" x14ac:dyDescent="0.3">
      <c r="A927"/>
      <c r="B927"/>
      <c r="C927"/>
    </row>
    <row r="928" spans="1:3" ht="14.4" x14ac:dyDescent="0.3">
      <c r="A928"/>
      <c r="B928"/>
      <c r="C928"/>
    </row>
    <row r="929" spans="1:3" ht="14.4" x14ac:dyDescent="0.3">
      <c r="A929"/>
      <c r="B929"/>
      <c r="C929"/>
    </row>
    <row r="930" spans="1:3" ht="14.4" x14ac:dyDescent="0.3">
      <c r="A930"/>
      <c r="B930"/>
      <c r="C930"/>
    </row>
    <row r="931" spans="1:3" ht="14.4" x14ac:dyDescent="0.3">
      <c r="A931"/>
      <c r="B931"/>
      <c r="C931"/>
    </row>
    <row r="932" spans="1:3" ht="14.4" x14ac:dyDescent="0.3">
      <c r="A932"/>
      <c r="B932"/>
      <c r="C932"/>
    </row>
    <row r="933" spans="1:3" ht="14.4" x14ac:dyDescent="0.3">
      <c r="A933"/>
      <c r="B933"/>
      <c r="C933"/>
    </row>
    <row r="934" spans="1:3" ht="14.4" x14ac:dyDescent="0.3">
      <c r="A934"/>
      <c r="B934"/>
      <c r="C934"/>
    </row>
    <row r="935" spans="1:3" ht="14.4" x14ac:dyDescent="0.3">
      <c r="A935"/>
      <c r="B935"/>
      <c r="C935"/>
    </row>
    <row r="936" spans="1:3" ht="14.4" x14ac:dyDescent="0.3">
      <c r="A936"/>
      <c r="B936"/>
      <c r="C936"/>
    </row>
    <row r="937" spans="1:3" ht="14.4" x14ac:dyDescent="0.3">
      <c r="A937"/>
      <c r="B937"/>
      <c r="C937"/>
    </row>
    <row r="938" spans="1:3" ht="14.4" x14ac:dyDescent="0.3">
      <c r="A938"/>
      <c r="B938"/>
      <c r="C938"/>
    </row>
    <row r="939" spans="1:3" ht="14.4" x14ac:dyDescent="0.3">
      <c r="A939"/>
      <c r="B939"/>
      <c r="C939"/>
    </row>
    <row r="940" spans="1:3" ht="14.4" x14ac:dyDescent="0.3">
      <c r="A940"/>
      <c r="B940"/>
      <c r="C940"/>
    </row>
    <row r="941" spans="1:3" ht="14.4" x14ac:dyDescent="0.3">
      <c r="A941"/>
      <c r="B941"/>
      <c r="C941"/>
    </row>
    <row r="942" spans="1:3" ht="14.4" x14ac:dyDescent="0.3">
      <c r="A942"/>
      <c r="B942"/>
      <c r="C942"/>
    </row>
    <row r="943" spans="1:3" ht="14.4" x14ac:dyDescent="0.3">
      <c r="A943"/>
      <c r="B943"/>
      <c r="C943"/>
    </row>
    <row r="944" spans="1:3" ht="14.4" x14ac:dyDescent="0.3">
      <c r="A944"/>
      <c r="B944"/>
      <c r="C944"/>
    </row>
    <row r="945" spans="1:3" ht="14.4" x14ac:dyDescent="0.3">
      <c r="A945"/>
      <c r="B945"/>
      <c r="C945"/>
    </row>
    <row r="946" spans="1:3" ht="14.4" x14ac:dyDescent="0.3">
      <c r="A946"/>
      <c r="B946"/>
      <c r="C946"/>
    </row>
    <row r="947" spans="1:3" ht="14.4" x14ac:dyDescent="0.3">
      <c r="A947"/>
      <c r="B947"/>
      <c r="C947"/>
    </row>
    <row r="948" spans="1:3" ht="14.4" x14ac:dyDescent="0.3">
      <c r="A948"/>
      <c r="B948"/>
      <c r="C948"/>
    </row>
    <row r="949" spans="1:3" ht="14.4" x14ac:dyDescent="0.3">
      <c r="A949"/>
      <c r="B949"/>
      <c r="C949"/>
    </row>
    <row r="950" spans="1:3" ht="14.4" x14ac:dyDescent="0.3">
      <c r="A950"/>
      <c r="B950"/>
      <c r="C950"/>
    </row>
    <row r="951" spans="1:3" ht="14.4" x14ac:dyDescent="0.3">
      <c r="A951"/>
      <c r="B951"/>
      <c r="C951"/>
    </row>
    <row r="952" spans="1:3" ht="14.4" x14ac:dyDescent="0.3">
      <c r="A952"/>
      <c r="B952"/>
      <c r="C952"/>
    </row>
    <row r="953" spans="1:3" ht="14.4" x14ac:dyDescent="0.3">
      <c r="A953"/>
      <c r="B953"/>
      <c r="C953"/>
    </row>
    <row r="954" spans="1:3" ht="14.4" x14ac:dyDescent="0.3">
      <c r="A954"/>
      <c r="B954"/>
      <c r="C954"/>
    </row>
    <row r="955" spans="1:3" ht="14.4" x14ac:dyDescent="0.3">
      <c r="A955"/>
      <c r="B955"/>
      <c r="C955"/>
    </row>
    <row r="956" spans="1:3" ht="14.4" x14ac:dyDescent="0.3">
      <c r="A956"/>
      <c r="B956"/>
      <c r="C956"/>
    </row>
    <row r="957" spans="1:3" ht="14.4" x14ac:dyDescent="0.3">
      <c r="A957"/>
      <c r="B957"/>
      <c r="C957"/>
    </row>
    <row r="958" spans="1:3" ht="14.4" x14ac:dyDescent="0.3">
      <c r="A958"/>
      <c r="B958"/>
      <c r="C958"/>
    </row>
    <row r="959" spans="1:3" ht="14.4" x14ac:dyDescent="0.3">
      <c r="A959"/>
      <c r="B959"/>
      <c r="C959"/>
    </row>
    <row r="960" spans="1:3" ht="14.4" x14ac:dyDescent="0.3">
      <c r="A960"/>
      <c r="B960"/>
      <c r="C960"/>
    </row>
    <row r="961" spans="1:3" ht="14.4" x14ac:dyDescent="0.3">
      <c r="A961"/>
      <c r="B961"/>
      <c r="C961"/>
    </row>
    <row r="962" spans="1:3" ht="14.4" x14ac:dyDescent="0.3">
      <c r="A962"/>
      <c r="B962"/>
      <c r="C962"/>
    </row>
    <row r="963" spans="1:3" ht="14.4" x14ac:dyDescent="0.3">
      <c r="A963"/>
      <c r="B963"/>
      <c r="C963"/>
    </row>
    <row r="964" spans="1:3" ht="14.4" x14ac:dyDescent="0.3">
      <c r="A964"/>
      <c r="B964"/>
      <c r="C964"/>
    </row>
    <row r="965" spans="1:3" ht="14.4" x14ac:dyDescent="0.3">
      <c r="A965"/>
      <c r="B965"/>
      <c r="C965"/>
    </row>
    <row r="966" spans="1:3" ht="14.4" x14ac:dyDescent="0.3">
      <c r="A966"/>
      <c r="B966"/>
      <c r="C966"/>
    </row>
    <row r="967" spans="1:3" ht="14.4" x14ac:dyDescent="0.3">
      <c r="A967"/>
      <c r="B967"/>
      <c r="C967"/>
    </row>
    <row r="968" spans="1:3" ht="14.4" x14ac:dyDescent="0.3">
      <c r="A968"/>
      <c r="B968"/>
      <c r="C968"/>
    </row>
    <row r="969" spans="1:3" ht="14.4" x14ac:dyDescent="0.3">
      <c r="A969"/>
      <c r="B969"/>
      <c r="C969"/>
    </row>
    <row r="970" spans="1:3" ht="14.4" x14ac:dyDescent="0.3">
      <c r="A970"/>
      <c r="B970"/>
      <c r="C970"/>
    </row>
    <row r="971" spans="1:3" ht="14.4" x14ac:dyDescent="0.3">
      <c r="A971"/>
      <c r="B971"/>
      <c r="C971"/>
    </row>
    <row r="972" spans="1:3" ht="14.4" x14ac:dyDescent="0.3">
      <c r="A972"/>
      <c r="B972"/>
      <c r="C972"/>
    </row>
    <row r="973" spans="1:3" ht="14.4" x14ac:dyDescent="0.3">
      <c r="A973"/>
      <c r="B973"/>
      <c r="C973"/>
    </row>
    <row r="974" spans="1:3" ht="14.4" x14ac:dyDescent="0.3">
      <c r="A974"/>
      <c r="B974"/>
      <c r="C974"/>
    </row>
    <row r="975" spans="1:3" ht="14.4" x14ac:dyDescent="0.3">
      <c r="A975"/>
      <c r="B975"/>
      <c r="C975"/>
    </row>
    <row r="976" spans="1:3" ht="14.4" x14ac:dyDescent="0.3">
      <c r="A976"/>
      <c r="B976"/>
      <c r="C976"/>
    </row>
    <row r="977" spans="1:3" ht="14.4" x14ac:dyDescent="0.3">
      <c r="A977"/>
      <c r="B977"/>
      <c r="C977"/>
    </row>
    <row r="978" spans="1:3" ht="14.4" x14ac:dyDescent="0.3">
      <c r="A978"/>
      <c r="B978"/>
      <c r="C978"/>
    </row>
    <row r="979" spans="1:3" ht="14.4" x14ac:dyDescent="0.3">
      <c r="A979"/>
      <c r="B979"/>
      <c r="C979"/>
    </row>
    <row r="980" spans="1:3" ht="14.4" x14ac:dyDescent="0.3">
      <c r="A980"/>
      <c r="B980"/>
      <c r="C980"/>
    </row>
    <row r="981" spans="1:3" ht="14.4" x14ac:dyDescent="0.3">
      <c r="A981"/>
      <c r="B981"/>
      <c r="C981"/>
    </row>
    <row r="982" spans="1:3" ht="14.4" x14ac:dyDescent="0.3">
      <c r="A982"/>
      <c r="B982"/>
      <c r="C982"/>
    </row>
    <row r="983" spans="1:3" ht="14.4" x14ac:dyDescent="0.3">
      <c r="A983"/>
      <c r="B983"/>
      <c r="C983"/>
    </row>
    <row r="984" spans="1:3" ht="14.4" x14ac:dyDescent="0.3">
      <c r="A984"/>
      <c r="B984"/>
      <c r="C984"/>
    </row>
    <row r="985" spans="1:3" ht="14.4" x14ac:dyDescent="0.3">
      <c r="A985"/>
      <c r="B985"/>
      <c r="C985"/>
    </row>
    <row r="986" spans="1:3" ht="14.4" x14ac:dyDescent="0.3">
      <c r="A986"/>
      <c r="B986"/>
      <c r="C986"/>
    </row>
    <row r="987" spans="1:3" ht="14.4" x14ac:dyDescent="0.3">
      <c r="A987"/>
      <c r="B987"/>
      <c r="C987"/>
    </row>
    <row r="988" spans="1:3" ht="14.4" x14ac:dyDescent="0.3">
      <c r="A988"/>
      <c r="B988"/>
      <c r="C988"/>
    </row>
    <row r="989" spans="1:3" ht="14.4" x14ac:dyDescent="0.3">
      <c r="A989"/>
      <c r="B989"/>
      <c r="C989"/>
    </row>
    <row r="990" spans="1:3" ht="14.4" x14ac:dyDescent="0.3">
      <c r="A990"/>
      <c r="B990"/>
      <c r="C990"/>
    </row>
    <row r="991" spans="1:3" ht="14.4" x14ac:dyDescent="0.3">
      <c r="A991"/>
      <c r="B991"/>
      <c r="C991"/>
    </row>
    <row r="992" spans="1:3" ht="14.4" x14ac:dyDescent="0.3">
      <c r="A992"/>
      <c r="B992"/>
      <c r="C992"/>
    </row>
    <row r="993" spans="1:3" ht="14.4" x14ac:dyDescent="0.3">
      <c r="A993"/>
      <c r="B993"/>
      <c r="C993"/>
    </row>
    <row r="994" spans="1:3" ht="14.4" x14ac:dyDescent="0.3">
      <c r="A994"/>
      <c r="B994"/>
      <c r="C994"/>
    </row>
    <row r="995" spans="1:3" ht="14.4" x14ac:dyDescent="0.3">
      <c r="A995"/>
      <c r="B995"/>
      <c r="C995"/>
    </row>
    <row r="996" spans="1:3" ht="14.4" x14ac:dyDescent="0.3">
      <c r="A996"/>
      <c r="B996"/>
      <c r="C996"/>
    </row>
    <row r="997" spans="1:3" ht="14.4" x14ac:dyDescent="0.3">
      <c r="A997"/>
      <c r="B997"/>
      <c r="C997"/>
    </row>
    <row r="998" spans="1:3" ht="14.4" x14ac:dyDescent="0.3">
      <c r="A998"/>
      <c r="B998"/>
      <c r="C998"/>
    </row>
    <row r="999" spans="1:3" ht="14.4" x14ac:dyDescent="0.3">
      <c r="A999"/>
      <c r="B999"/>
      <c r="C999"/>
    </row>
    <row r="1000" spans="1:3" ht="14.4" x14ac:dyDescent="0.3">
      <c r="A1000"/>
      <c r="B1000"/>
      <c r="C1000"/>
    </row>
    <row r="1001" spans="1:3" ht="14.4" x14ac:dyDescent="0.3">
      <c r="A1001"/>
      <c r="B1001"/>
      <c r="C1001"/>
    </row>
    <row r="1002" spans="1:3" ht="14.4" x14ac:dyDescent="0.3">
      <c r="A1002"/>
      <c r="B1002"/>
      <c r="C1002"/>
    </row>
    <row r="1003" spans="1:3" ht="14.4" x14ac:dyDescent="0.3">
      <c r="A1003"/>
      <c r="B1003"/>
      <c r="C1003"/>
    </row>
    <row r="1004" spans="1:3" ht="14.4" x14ac:dyDescent="0.3">
      <c r="A1004"/>
      <c r="B1004"/>
      <c r="C1004"/>
    </row>
    <row r="1005" spans="1:3" ht="14.4" x14ac:dyDescent="0.3">
      <c r="A1005"/>
      <c r="B1005"/>
      <c r="C1005"/>
    </row>
    <row r="1006" spans="1:3" ht="14.4" x14ac:dyDescent="0.3">
      <c r="A1006"/>
      <c r="B1006"/>
      <c r="C1006"/>
    </row>
    <row r="1007" spans="1:3" ht="14.4" x14ac:dyDescent="0.3">
      <c r="A1007"/>
      <c r="B1007"/>
      <c r="C1007"/>
    </row>
    <row r="1008" spans="1:3" ht="14.4" x14ac:dyDescent="0.3">
      <c r="A1008"/>
      <c r="B1008"/>
      <c r="C1008"/>
    </row>
    <row r="1009" spans="1:3" ht="14.4" x14ac:dyDescent="0.3">
      <c r="A1009"/>
      <c r="B1009"/>
      <c r="C1009"/>
    </row>
    <row r="1010" spans="1:3" ht="14.4" x14ac:dyDescent="0.3">
      <c r="A1010"/>
      <c r="B1010"/>
      <c r="C1010"/>
    </row>
    <row r="1011" spans="1:3" ht="14.4" x14ac:dyDescent="0.3">
      <c r="A1011"/>
      <c r="B1011"/>
      <c r="C1011"/>
    </row>
    <row r="1012" spans="1:3" ht="14.4" x14ac:dyDescent="0.3">
      <c r="A1012"/>
      <c r="B1012"/>
      <c r="C1012"/>
    </row>
    <row r="1013" spans="1:3" ht="14.4" x14ac:dyDescent="0.3">
      <c r="A1013"/>
      <c r="B1013"/>
      <c r="C1013"/>
    </row>
    <row r="1014" spans="1:3" ht="14.4" x14ac:dyDescent="0.3">
      <c r="A1014"/>
      <c r="B1014"/>
      <c r="C1014"/>
    </row>
    <row r="1015" spans="1:3" ht="14.4" x14ac:dyDescent="0.3">
      <c r="A1015"/>
      <c r="B1015"/>
      <c r="C1015"/>
    </row>
    <row r="1016" spans="1:3" ht="14.4" x14ac:dyDescent="0.3">
      <c r="A1016"/>
      <c r="B1016"/>
      <c r="C1016"/>
    </row>
    <row r="1017" spans="1:3" ht="14.4" x14ac:dyDescent="0.3">
      <c r="A1017"/>
      <c r="B1017"/>
      <c r="C1017"/>
    </row>
    <row r="1018" spans="1:3" ht="14.4" x14ac:dyDescent="0.3">
      <c r="A1018"/>
      <c r="B1018"/>
      <c r="C1018"/>
    </row>
    <row r="1019" spans="1:3" ht="14.4" x14ac:dyDescent="0.3">
      <c r="A1019"/>
      <c r="B1019"/>
      <c r="C1019"/>
    </row>
    <row r="1020" spans="1:3" ht="14.4" x14ac:dyDescent="0.3">
      <c r="A1020"/>
      <c r="B1020"/>
      <c r="C1020"/>
    </row>
    <row r="1021" spans="1:3" ht="14.4" x14ac:dyDescent="0.3">
      <c r="A1021"/>
      <c r="B1021"/>
      <c r="C1021"/>
    </row>
    <row r="1022" spans="1:3" ht="14.4" x14ac:dyDescent="0.3">
      <c r="A1022"/>
      <c r="B1022"/>
      <c r="C1022"/>
    </row>
    <row r="1023" spans="1:3" ht="14.4" x14ac:dyDescent="0.3">
      <c r="A1023"/>
      <c r="B1023"/>
      <c r="C1023"/>
    </row>
    <row r="1024" spans="1:3" ht="14.4" x14ac:dyDescent="0.3">
      <c r="A1024"/>
      <c r="B1024"/>
      <c r="C1024"/>
    </row>
    <row r="1025" spans="1:3" ht="14.4" x14ac:dyDescent="0.3">
      <c r="A1025"/>
      <c r="B1025"/>
      <c r="C1025"/>
    </row>
    <row r="1026" spans="1:3" ht="14.4" x14ac:dyDescent="0.3">
      <c r="A1026"/>
      <c r="B1026"/>
      <c r="C1026"/>
    </row>
    <row r="1027" spans="1:3" ht="14.4" x14ac:dyDescent="0.3">
      <c r="A1027"/>
      <c r="B1027"/>
      <c r="C1027"/>
    </row>
    <row r="1028" spans="1:3" ht="14.4" x14ac:dyDescent="0.3">
      <c r="A1028"/>
      <c r="B1028"/>
      <c r="C1028"/>
    </row>
    <row r="1029" spans="1:3" ht="14.4" x14ac:dyDescent="0.3">
      <c r="A1029"/>
      <c r="B1029"/>
      <c r="C1029"/>
    </row>
    <row r="1030" spans="1:3" ht="14.4" x14ac:dyDescent="0.3">
      <c r="A1030"/>
      <c r="B1030"/>
      <c r="C1030"/>
    </row>
    <row r="1031" spans="1:3" ht="14.4" x14ac:dyDescent="0.3">
      <c r="A1031"/>
      <c r="B1031"/>
      <c r="C1031"/>
    </row>
    <row r="1032" spans="1:3" ht="14.4" x14ac:dyDescent="0.3">
      <c r="A1032"/>
      <c r="B1032"/>
      <c r="C1032"/>
    </row>
    <row r="1033" spans="1:3" ht="14.4" x14ac:dyDescent="0.3">
      <c r="A1033"/>
      <c r="B1033"/>
      <c r="C1033"/>
    </row>
    <row r="1034" spans="1:3" ht="14.4" x14ac:dyDescent="0.3">
      <c r="A1034"/>
      <c r="B1034"/>
      <c r="C1034"/>
    </row>
    <row r="1035" spans="1:3" ht="14.4" x14ac:dyDescent="0.3">
      <c r="A1035"/>
      <c r="B1035"/>
      <c r="C1035"/>
    </row>
    <row r="1036" spans="1:3" ht="14.4" x14ac:dyDescent="0.3">
      <c r="A1036"/>
      <c r="B1036"/>
      <c r="C1036"/>
    </row>
    <row r="1037" spans="1:3" ht="14.4" x14ac:dyDescent="0.3">
      <c r="A1037"/>
      <c r="B1037"/>
      <c r="C1037"/>
    </row>
    <row r="1038" spans="1:3" ht="14.4" x14ac:dyDescent="0.3">
      <c r="A1038"/>
      <c r="B1038"/>
      <c r="C1038"/>
    </row>
    <row r="1039" spans="1:3" ht="14.4" x14ac:dyDescent="0.3">
      <c r="A1039"/>
      <c r="B1039"/>
      <c r="C1039"/>
    </row>
    <row r="1040" spans="1:3" ht="14.4" x14ac:dyDescent="0.3">
      <c r="A1040"/>
      <c r="B1040"/>
      <c r="C1040"/>
    </row>
    <row r="1041" spans="1:3" ht="14.4" x14ac:dyDescent="0.3">
      <c r="A1041"/>
      <c r="B1041"/>
      <c r="C1041"/>
    </row>
    <row r="1042" spans="1:3" ht="14.4" x14ac:dyDescent="0.3">
      <c r="A1042"/>
      <c r="B1042"/>
      <c r="C1042"/>
    </row>
    <row r="1043" spans="1:3" ht="14.4" x14ac:dyDescent="0.3">
      <c r="A1043"/>
      <c r="B1043"/>
      <c r="C1043"/>
    </row>
    <row r="1044" spans="1:3" ht="14.4" x14ac:dyDescent="0.3">
      <c r="A1044"/>
      <c r="B1044"/>
      <c r="C1044"/>
    </row>
    <row r="1045" spans="1:3" ht="14.4" x14ac:dyDescent="0.3">
      <c r="A1045"/>
      <c r="B1045"/>
      <c r="C1045"/>
    </row>
    <row r="1046" spans="1:3" ht="14.4" x14ac:dyDescent="0.3">
      <c r="A1046"/>
      <c r="B1046"/>
      <c r="C1046"/>
    </row>
    <row r="1047" spans="1:3" ht="14.4" x14ac:dyDescent="0.3">
      <c r="A1047"/>
      <c r="B1047"/>
      <c r="C1047"/>
    </row>
    <row r="1048" spans="1:3" ht="14.4" x14ac:dyDescent="0.3">
      <c r="A1048"/>
      <c r="B1048"/>
      <c r="C1048"/>
    </row>
    <row r="1049" spans="1:3" ht="14.4" x14ac:dyDescent="0.3">
      <c r="A1049"/>
      <c r="B1049"/>
      <c r="C1049"/>
    </row>
    <row r="1050" spans="1:3" ht="14.4" x14ac:dyDescent="0.3">
      <c r="A1050"/>
      <c r="B1050"/>
      <c r="C1050"/>
    </row>
    <row r="1051" spans="1:3" ht="14.4" x14ac:dyDescent="0.3">
      <c r="A1051"/>
      <c r="B1051"/>
      <c r="C1051"/>
    </row>
    <row r="1052" spans="1:3" ht="14.4" x14ac:dyDescent="0.3">
      <c r="A1052"/>
      <c r="B1052"/>
      <c r="C1052"/>
    </row>
    <row r="1053" spans="1:3" ht="14.4" x14ac:dyDescent="0.3">
      <c r="A1053"/>
      <c r="B1053"/>
      <c r="C1053"/>
    </row>
    <row r="1054" spans="1:3" ht="14.4" x14ac:dyDescent="0.3">
      <c r="A1054"/>
      <c r="B1054"/>
      <c r="C1054"/>
    </row>
    <row r="1055" spans="1:3" ht="14.4" x14ac:dyDescent="0.3">
      <c r="A1055"/>
      <c r="B1055"/>
      <c r="C1055"/>
    </row>
    <row r="1056" spans="1:3" ht="14.4" x14ac:dyDescent="0.3">
      <c r="A1056"/>
      <c r="B1056"/>
      <c r="C1056"/>
    </row>
    <row r="1057" spans="1:3" ht="14.4" x14ac:dyDescent="0.3">
      <c r="A1057"/>
      <c r="B1057"/>
      <c r="C1057"/>
    </row>
    <row r="1058" spans="1:3" ht="14.4" x14ac:dyDescent="0.3">
      <c r="A1058"/>
      <c r="B1058"/>
      <c r="C1058"/>
    </row>
    <row r="1059" spans="1:3" ht="14.4" x14ac:dyDescent="0.3">
      <c r="A1059"/>
      <c r="B1059"/>
      <c r="C1059"/>
    </row>
    <row r="1060" spans="1:3" ht="14.4" x14ac:dyDescent="0.3">
      <c r="A1060"/>
      <c r="B1060"/>
      <c r="C1060"/>
    </row>
    <row r="1061" spans="1:3" ht="14.4" x14ac:dyDescent="0.3">
      <c r="A1061"/>
      <c r="B1061"/>
      <c r="C1061"/>
    </row>
    <row r="1062" spans="1:3" ht="14.4" x14ac:dyDescent="0.3">
      <c r="A1062"/>
      <c r="B1062"/>
      <c r="C1062"/>
    </row>
    <row r="1063" spans="1:3" ht="14.4" x14ac:dyDescent="0.3">
      <c r="A1063"/>
      <c r="B1063"/>
      <c r="C1063"/>
    </row>
    <row r="1064" spans="1:3" ht="14.4" x14ac:dyDescent="0.3">
      <c r="A1064"/>
      <c r="B1064"/>
      <c r="C1064"/>
    </row>
    <row r="1065" spans="1:3" ht="14.4" x14ac:dyDescent="0.3">
      <c r="A1065"/>
      <c r="B1065"/>
      <c r="C1065"/>
    </row>
    <row r="1066" spans="1:3" ht="14.4" x14ac:dyDescent="0.3">
      <c r="A1066"/>
      <c r="B1066"/>
      <c r="C1066"/>
    </row>
    <row r="1067" spans="1:3" ht="14.4" x14ac:dyDescent="0.3">
      <c r="A1067"/>
      <c r="B1067"/>
      <c r="C1067"/>
    </row>
    <row r="1068" spans="1:3" ht="14.4" x14ac:dyDescent="0.3">
      <c r="A1068"/>
      <c r="B1068"/>
      <c r="C1068"/>
    </row>
    <row r="1069" spans="1:3" ht="14.4" x14ac:dyDescent="0.3">
      <c r="A1069"/>
      <c r="B1069"/>
      <c r="C1069"/>
    </row>
    <row r="1070" spans="1:3" ht="14.4" x14ac:dyDescent="0.3">
      <c r="A1070"/>
      <c r="B1070"/>
      <c r="C1070"/>
    </row>
    <row r="1071" spans="1:3" ht="14.4" x14ac:dyDescent="0.3">
      <c r="A1071"/>
      <c r="B1071"/>
      <c r="C1071"/>
    </row>
    <row r="1072" spans="1:3" ht="14.4" x14ac:dyDescent="0.3">
      <c r="A1072"/>
      <c r="B1072"/>
      <c r="C1072"/>
    </row>
    <row r="1073" spans="1:3" ht="14.4" x14ac:dyDescent="0.3">
      <c r="A1073"/>
      <c r="B1073"/>
      <c r="C1073"/>
    </row>
    <row r="1074" spans="1:3" ht="14.4" x14ac:dyDescent="0.3">
      <c r="A1074"/>
      <c r="B1074"/>
      <c r="C1074"/>
    </row>
    <row r="1075" spans="1:3" ht="14.4" x14ac:dyDescent="0.3">
      <c r="A1075"/>
      <c r="B1075"/>
      <c r="C1075"/>
    </row>
    <row r="1076" spans="1:3" ht="14.4" x14ac:dyDescent="0.3">
      <c r="A1076"/>
      <c r="B1076"/>
      <c r="C1076"/>
    </row>
    <row r="1077" spans="1:3" ht="14.4" x14ac:dyDescent="0.3">
      <c r="A1077"/>
      <c r="B1077"/>
      <c r="C1077"/>
    </row>
    <row r="1078" spans="1:3" ht="14.4" x14ac:dyDescent="0.3">
      <c r="A1078"/>
      <c r="B1078"/>
      <c r="C1078"/>
    </row>
    <row r="1079" spans="1:3" ht="14.4" x14ac:dyDescent="0.3">
      <c r="A1079"/>
      <c r="B1079"/>
      <c r="C1079"/>
    </row>
    <row r="1080" spans="1:3" ht="14.4" x14ac:dyDescent="0.3">
      <c r="A1080"/>
      <c r="B1080"/>
      <c r="C1080"/>
    </row>
    <row r="1081" spans="1:3" ht="14.4" x14ac:dyDescent="0.3">
      <c r="A1081"/>
      <c r="B1081"/>
      <c r="C1081"/>
    </row>
    <row r="1082" spans="1:3" ht="14.4" x14ac:dyDescent="0.3">
      <c r="A1082"/>
      <c r="B1082"/>
      <c r="C1082"/>
    </row>
    <row r="1083" spans="1:3" ht="14.4" x14ac:dyDescent="0.3">
      <c r="A1083"/>
      <c r="B1083"/>
      <c r="C1083"/>
    </row>
    <row r="1084" spans="1:3" ht="14.4" x14ac:dyDescent="0.3">
      <c r="A1084"/>
      <c r="B1084"/>
      <c r="C1084"/>
    </row>
    <row r="1085" spans="1:3" ht="14.4" x14ac:dyDescent="0.3">
      <c r="A1085"/>
      <c r="B1085"/>
      <c r="C1085"/>
    </row>
    <row r="1086" spans="1:3" ht="14.4" x14ac:dyDescent="0.3">
      <c r="A1086"/>
      <c r="B1086"/>
      <c r="C1086"/>
    </row>
    <row r="1087" spans="1:3" ht="14.4" x14ac:dyDescent="0.3">
      <c r="A1087"/>
      <c r="B1087"/>
      <c r="C1087"/>
    </row>
    <row r="1088" spans="1:3" ht="14.4" x14ac:dyDescent="0.3">
      <c r="A1088"/>
      <c r="B1088"/>
      <c r="C1088"/>
    </row>
    <row r="1089" spans="1:3" ht="14.4" x14ac:dyDescent="0.3">
      <c r="A1089"/>
      <c r="B1089"/>
      <c r="C1089"/>
    </row>
    <row r="1090" spans="1:3" ht="14.4" x14ac:dyDescent="0.3">
      <c r="A1090"/>
      <c r="B1090"/>
      <c r="C1090"/>
    </row>
    <row r="1091" spans="1:3" ht="14.4" x14ac:dyDescent="0.3">
      <c r="A1091"/>
      <c r="B1091"/>
      <c r="C1091"/>
    </row>
    <row r="1092" spans="1:3" ht="14.4" x14ac:dyDescent="0.3">
      <c r="A1092"/>
      <c r="B1092"/>
      <c r="C1092"/>
    </row>
    <row r="1093" spans="1:3" ht="14.4" x14ac:dyDescent="0.3">
      <c r="A1093"/>
      <c r="B1093"/>
      <c r="C1093"/>
    </row>
    <row r="1094" spans="1:3" ht="14.4" x14ac:dyDescent="0.3">
      <c r="A1094"/>
      <c r="B1094"/>
      <c r="C1094"/>
    </row>
    <row r="1095" spans="1:3" ht="14.4" x14ac:dyDescent="0.3">
      <c r="A1095"/>
      <c r="B1095"/>
      <c r="C1095"/>
    </row>
    <row r="1096" spans="1:3" ht="14.4" x14ac:dyDescent="0.3">
      <c r="A1096"/>
      <c r="B1096"/>
      <c r="C1096"/>
    </row>
    <row r="1097" spans="1:3" ht="14.4" x14ac:dyDescent="0.3">
      <c r="A1097"/>
      <c r="B1097"/>
      <c r="C1097"/>
    </row>
    <row r="1098" spans="1:3" ht="14.4" x14ac:dyDescent="0.3">
      <c r="A1098"/>
      <c r="B1098"/>
      <c r="C1098"/>
    </row>
    <row r="1099" spans="1:3" ht="14.4" x14ac:dyDescent="0.3">
      <c r="A1099"/>
      <c r="B1099"/>
      <c r="C1099"/>
    </row>
    <row r="1100" spans="1:3" ht="14.4" x14ac:dyDescent="0.3">
      <c r="A1100"/>
      <c r="B1100"/>
      <c r="C1100"/>
    </row>
    <row r="1101" spans="1:3" ht="14.4" x14ac:dyDescent="0.3">
      <c r="A1101"/>
      <c r="B1101"/>
      <c r="C1101"/>
    </row>
    <row r="1102" spans="1:3" ht="14.4" x14ac:dyDescent="0.3">
      <c r="A1102"/>
      <c r="B1102"/>
      <c r="C1102"/>
    </row>
    <row r="1103" spans="1:3" ht="14.4" x14ac:dyDescent="0.3">
      <c r="A1103"/>
      <c r="B1103"/>
      <c r="C1103"/>
    </row>
    <row r="1104" spans="1:3" ht="14.4" x14ac:dyDescent="0.3">
      <c r="A1104"/>
      <c r="B1104"/>
      <c r="C1104"/>
    </row>
    <row r="1105" spans="1:3" ht="14.4" x14ac:dyDescent="0.3">
      <c r="A1105"/>
      <c r="B1105"/>
      <c r="C1105"/>
    </row>
    <row r="1106" spans="1:3" ht="14.4" x14ac:dyDescent="0.3">
      <c r="A1106"/>
      <c r="B1106"/>
      <c r="C1106"/>
    </row>
    <row r="1107" spans="1:3" ht="14.4" x14ac:dyDescent="0.3">
      <c r="A1107"/>
      <c r="B1107"/>
      <c r="C1107"/>
    </row>
    <row r="1108" spans="1:3" ht="14.4" x14ac:dyDescent="0.3">
      <c r="A1108"/>
      <c r="B1108"/>
      <c r="C1108"/>
    </row>
    <row r="1109" spans="1:3" ht="14.4" x14ac:dyDescent="0.3">
      <c r="A1109"/>
      <c r="B1109"/>
      <c r="C1109"/>
    </row>
    <row r="1110" spans="1:3" ht="14.4" x14ac:dyDescent="0.3">
      <c r="A1110"/>
      <c r="B1110"/>
      <c r="C1110"/>
    </row>
    <row r="1111" spans="1:3" ht="14.4" x14ac:dyDescent="0.3">
      <c r="A1111"/>
      <c r="B1111"/>
      <c r="C1111"/>
    </row>
    <row r="1112" spans="1:3" ht="14.4" x14ac:dyDescent="0.3">
      <c r="A1112"/>
      <c r="B1112"/>
      <c r="C1112"/>
    </row>
    <row r="1113" spans="1:3" ht="14.4" x14ac:dyDescent="0.3">
      <c r="A1113"/>
      <c r="B1113"/>
      <c r="C1113"/>
    </row>
    <row r="1114" spans="1:3" ht="14.4" x14ac:dyDescent="0.3">
      <c r="A1114"/>
      <c r="B1114"/>
      <c r="C1114"/>
    </row>
    <row r="1115" spans="1:3" ht="14.4" x14ac:dyDescent="0.3">
      <c r="A1115"/>
      <c r="B1115"/>
      <c r="C1115"/>
    </row>
    <row r="1116" spans="1:3" ht="14.4" x14ac:dyDescent="0.3">
      <c r="A1116"/>
      <c r="B1116"/>
      <c r="C1116"/>
    </row>
    <row r="1117" spans="1:3" ht="14.4" x14ac:dyDescent="0.3">
      <c r="A1117"/>
      <c r="B1117"/>
      <c r="C1117"/>
    </row>
    <row r="1118" spans="1:3" ht="14.4" x14ac:dyDescent="0.3">
      <c r="A1118"/>
      <c r="B1118"/>
      <c r="C1118"/>
    </row>
    <row r="1119" spans="1:3" ht="14.4" x14ac:dyDescent="0.3">
      <c r="A1119"/>
      <c r="B1119"/>
      <c r="C1119"/>
    </row>
    <row r="1120" spans="1:3" ht="14.4" x14ac:dyDescent="0.3">
      <c r="A1120"/>
      <c r="B1120"/>
      <c r="C1120"/>
    </row>
    <row r="1121" spans="1:3" ht="14.4" x14ac:dyDescent="0.3">
      <c r="A1121"/>
      <c r="B1121"/>
      <c r="C1121"/>
    </row>
    <row r="1122" spans="1:3" ht="14.4" x14ac:dyDescent="0.3">
      <c r="A1122"/>
      <c r="B1122"/>
      <c r="C1122"/>
    </row>
    <row r="1123" spans="1:3" ht="14.4" x14ac:dyDescent="0.3">
      <c r="A1123"/>
      <c r="B1123"/>
      <c r="C1123"/>
    </row>
    <row r="1124" spans="1:3" ht="14.4" x14ac:dyDescent="0.3">
      <c r="A1124"/>
      <c r="B1124"/>
      <c r="C1124"/>
    </row>
    <row r="1125" spans="1:3" ht="14.4" x14ac:dyDescent="0.3">
      <c r="A1125"/>
      <c r="B1125"/>
      <c r="C1125"/>
    </row>
    <row r="1126" spans="1:3" ht="14.4" x14ac:dyDescent="0.3">
      <c r="A1126"/>
      <c r="B1126"/>
      <c r="C1126"/>
    </row>
    <row r="1127" spans="1:3" ht="14.4" x14ac:dyDescent="0.3">
      <c r="A1127"/>
      <c r="B1127"/>
      <c r="C1127"/>
    </row>
    <row r="1128" spans="1:3" ht="14.4" x14ac:dyDescent="0.3">
      <c r="A1128"/>
      <c r="B1128"/>
      <c r="C1128"/>
    </row>
    <row r="1129" spans="1:3" ht="14.4" x14ac:dyDescent="0.3">
      <c r="A1129"/>
      <c r="B1129"/>
      <c r="C1129"/>
    </row>
    <row r="1130" spans="1:3" ht="14.4" x14ac:dyDescent="0.3">
      <c r="A1130"/>
      <c r="B1130"/>
      <c r="C1130"/>
    </row>
    <row r="1131" spans="1:3" ht="14.4" x14ac:dyDescent="0.3">
      <c r="A1131"/>
      <c r="B1131"/>
      <c r="C1131"/>
    </row>
    <row r="1132" spans="1:3" ht="14.4" x14ac:dyDescent="0.3">
      <c r="A1132"/>
      <c r="B1132"/>
      <c r="C1132"/>
    </row>
    <row r="1133" spans="1:3" ht="14.4" x14ac:dyDescent="0.3">
      <c r="A1133"/>
      <c r="B1133"/>
      <c r="C1133"/>
    </row>
    <row r="1134" spans="1:3" ht="14.4" x14ac:dyDescent="0.3">
      <c r="A1134"/>
      <c r="B1134"/>
      <c r="C1134"/>
    </row>
    <row r="1135" spans="1:3" ht="14.4" x14ac:dyDescent="0.3">
      <c r="A1135"/>
      <c r="B1135"/>
      <c r="C1135"/>
    </row>
    <row r="1136" spans="1:3" ht="14.4" x14ac:dyDescent="0.3">
      <c r="A1136"/>
      <c r="B1136"/>
      <c r="C1136"/>
    </row>
    <row r="1137" spans="1:3" ht="14.4" x14ac:dyDescent="0.3">
      <c r="A1137"/>
      <c r="B1137"/>
      <c r="C1137"/>
    </row>
    <row r="1138" spans="1:3" ht="14.4" x14ac:dyDescent="0.3">
      <c r="A1138"/>
      <c r="B1138"/>
      <c r="C1138"/>
    </row>
    <row r="1139" spans="1:3" ht="14.4" x14ac:dyDescent="0.3">
      <c r="A1139"/>
      <c r="B1139"/>
      <c r="C1139"/>
    </row>
    <row r="1140" spans="1:3" ht="14.4" x14ac:dyDescent="0.3">
      <c r="A1140"/>
      <c r="B1140"/>
      <c r="C1140"/>
    </row>
    <row r="1141" spans="1:3" ht="14.4" x14ac:dyDescent="0.3">
      <c r="A1141"/>
      <c r="B1141"/>
      <c r="C1141"/>
    </row>
    <row r="1142" spans="1:3" ht="14.4" x14ac:dyDescent="0.3">
      <c r="A1142"/>
      <c r="B1142"/>
      <c r="C1142"/>
    </row>
    <row r="1143" spans="1:3" ht="14.4" x14ac:dyDescent="0.3">
      <c r="A1143"/>
      <c r="B1143"/>
      <c r="C1143"/>
    </row>
    <row r="1144" spans="1:3" ht="14.4" x14ac:dyDescent="0.3">
      <c r="A1144"/>
      <c r="B1144"/>
      <c r="C1144"/>
    </row>
    <row r="1145" spans="1:3" ht="14.4" x14ac:dyDescent="0.3">
      <c r="A1145"/>
      <c r="B1145"/>
      <c r="C1145"/>
    </row>
    <row r="1146" spans="1:3" ht="14.4" x14ac:dyDescent="0.3">
      <c r="A1146"/>
      <c r="B1146"/>
      <c r="C1146"/>
    </row>
    <row r="1147" spans="1:3" ht="14.4" x14ac:dyDescent="0.3">
      <c r="A1147"/>
      <c r="B1147"/>
      <c r="C1147"/>
    </row>
    <row r="1148" spans="1:3" ht="14.4" x14ac:dyDescent="0.3">
      <c r="A1148"/>
      <c r="B1148"/>
      <c r="C1148"/>
    </row>
    <row r="1149" spans="1:3" ht="14.4" x14ac:dyDescent="0.3">
      <c r="A1149"/>
      <c r="B1149"/>
      <c r="C1149"/>
    </row>
    <row r="1150" spans="1:3" ht="14.4" x14ac:dyDescent="0.3">
      <c r="A1150"/>
      <c r="B1150"/>
      <c r="C1150"/>
    </row>
    <row r="1151" spans="1:3" ht="14.4" x14ac:dyDescent="0.3">
      <c r="A1151"/>
      <c r="B1151"/>
      <c r="C1151"/>
    </row>
    <row r="1152" spans="1:3" ht="14.4" x14ac:dyDescent="0.3">
      <c r="A1152"/>
      <c r="B1152"/>
      <c r="C1152"/>
    </row>
    <row r="1153" spans="1:3" ht="14.4" x14ac:dyDescent="0.3">
      <c r="A1153"/>
      <c r="B1153"/>
      <c r="C1153"/>
    </row>
    <row r="1154" spans="1:3" ht="14.4" x14ac:dyDescent="0.3">
      <c r="A1154"/>
      <c r="B1154"/>
      <c r="C1154"/>
    </row>
    <row r="1155" spans="1:3" ht="14.4" x14ac:dyDescent="0.3">
      <c r="A1155"/>
      <c r="B1155"/>
      <c r="C1155"/>
    </row>
    <row r="1156" spans="1:3" ht="14.4" x14ac:dyDescent="0.3">
      <c r="A1156"/>
      <c r="B1156"/>
      <c r="C1156"/>
    </row>
    <row r="1157" spans="1:3" ht="14.4" x14ac:dyDescent="0.3">
      <c r="A1157"/>
      <c r="B1157"/>
      <c r="C1157"/>
    </row>
    <row r="1158" spans="1:3" ht="14.4" x14ac:dyDescent="0.3">
      <c r="A1158"/>
      <c r="B1158"/>
      <c r="C1158"/>
    </row>
    <row r="1159" spans="1:3" ht="14.4" x14ac:dyDescent="0.3">
      <c r="A1159"/>
      <c r="B1159"/>
      <c r="C1159"/>
    </row>
    <row r="1160" spans="1:3" ht="14.4" x14ac:dyDescent="0.3">
      <c r="A1160"/>
      <c r="B1160"/>
      <c r="C1160"/>
    </row>
    <row r="1161" spans="1:3" ht="14.4" x14ac:dyDescent="0.3">
      <c r="A1161"/>
      <c r="B1161"/>
      <c r="C1161"/>
    </row>
    <row r="1162" spans="1:3" ht="14.4" x14ac:dyDescent="0.3">
      <c r="A1162"/>
      <c r="B1162"/>
      <c r="C1162"/>
    </row>
    <row r="1163" spans="1:3" ht="14.4" x14ac:dyDescent="0.3">
      <c r="A1163"/>
      <c r="B1163"/>
      <c r="C1163"/>
    </row>
    <row r="1164" spans="1:3" ht="14.4" x14ac:dyDescent="0.3">
      <c r="A1164"/>
      <c r="B1164"/>
      <c r="C1164"/>
    </row>
    <row r="1165" spans="1:3" ht="14.4" x14ac:dyDescent="0.3">
      <c r="A1165"/>
      <c r="B1165"/>
      <c r="C1165"/>
    </row>
    <row r="1166" spans="1:3" ht="14.4" x14ac:dyDescent="0.3">
      <c r="A1166"/>
      <c r="B1166"/>
      <c r="C1166"/>
    </row>
    <row r="1167" spans="1:3" ht="14.4" x14ac:dyDescent="0.3">
      <c r="A1167"/>
      <c r="B1167"/>
      <c r="C1167"/>
    </row>
    <row r="1168" spans="1:3" ht="14.4" x14ac:dyDescent="0.3">
      <c r="A1168"/>
      <c r="B1168"/>
      <c r="C1168"/>
    </row>
    <row r="1169" spans="1:3" ht="14.4" x14ac:dyDescent="0.3">
      <c r="A1169"/>
      <c r="B1169"/>
      <c r="C1169"/>
    </row>
    <row r="1170" spans="1:3" ht="14.4" x14ac:dyDescent="0.3">
      <c r="A1170"/>
      <c r="B1170"/>
      <c r="C1170"/>
    </row>
    <row r="1171" spans="1:3" ht="14.4" x14ac:dyDescent="0.3">
      <c r="A1171"/>
      <c r="B1171"/>
      <c r="C1171"/>
    </row>
    <row r="1172" spans="1:3" ht="14.4" x14ac:dyDescent="0.3">
      <c r="A1172"/>
      <c r="B1172"/>
      <c r="C1172"/>
    </row>
    <row r="1173" spans="1:3" ht="14.4" x14ac:dyDescent="0.3">
      <c r="A1173"/>
      <c r="B1173"/>
      <c r="C1173"/>
    </row>
    <row r="1174" spans="1:3" ht="14.4" x14ac:dyDescent="0.3">
      <c r="A1174"/>
      <c r="B1174"/>
      <c r="C1174"/>
    </row>
    <row r="1175" spans="1:3" ht="14.4" x14ac:dyDescent="0.3">
      <c r="A1175"/>
      <c r="B1175"/>
      <c r="C1175"/>
    </row>
    <row r="1176" spans="1:3" ht="14.4" x14ac:dyDescent="0.3">
      <c r="A1176"/>
      <c r="B1176"/>
      <c r="C1176"/>
    </row>
    <row r="1177" spans="1:3" ht="14.4" x14ac:dyDescent="0.3">
      <c r="A1177"/>
      <c r="B1177"/>
      <c r="C1177"/>
    </row>
    <row r="1178" spans="1:3" ht="14.4" x14ac:dyDescent="0.3">
      <c r="A1178"/>
      <c r="B1178"/>
      <c r="C1178"/>
    </row>
    <row r="1179" spans="1:3" ht="14.4" x14ac:dyDescent="0.3">
      <c r="A1179"/>
      <c r="B1179"/>
      <c r="C1179"/>
    </row>
    <row r="1180" spans="1:3" ht="14.4" x14ac:dyDescent="0.3">
      <c r="A1180"/>
      <c r="B1180"/>
      <c r="C1180"/>
    </row>
    <row r="1181" spans="1:3" ht="14.4" x14ac:dyDescent="0.3">
      <c r="A1181"/>
      <c r="B1181"/>
      <c r="C1181"/>
    </row>
    <row r="1182" spans="1:3" ht="14.4" x14ac:dyDescent="0.3">
      <c r="A1182"/>
      <c r="B1182"/>
      <c r="C1182"/>
    </row>
    <row r="1183" spans="1:3" ht="14.4" x14ac:dyDescent="0.3">
      <c r="A1183"/>
      <c r="B1183"/>
      <c r="C1183"/>
    </row>
    <row r="1184" spans="1:3" ht="14.4" x14ac:dyDescent="0.3">
      <c r="A1184"/>
      <c r="B1184"/>
      <c r="C1184"/>
    </row>
    <row r="1185" spans="1:3" ht="14.4" x14ac:dyDescent="0.3">
      <c r="A1185"/>
      <c r="B1185"/>
      <c r="C1185"/>
    </row>
    <row r="1186" spans="1:3" ht="14.4" x14ac:dyDescent="0.3">
      <c r="A1186"/>
      <c r="B1186"/>
      <c r="C1186"/>
    </row>
    <row r="1187" spans="1:3" ht="14.4" x14ac:dyDescent="0.3">
      <c r="A1187"/>
      <c r="B1187"/>
      <c r="C1187"/>
    </row>
    <row r="1188" spans="1:3" ht="14.4" x14ac:dyDescent="0.3">
      <c r="A1188"/>
      <c r="B1188"/>
      <c r="C1188"/>
    </row>
    <row r="1189" spans="1:3" ht="14.4" x14ac:dyDescent="0.3">
      <c r="A1189"/>
      <c r="B1189"/>
      <c r="C1189"/>
    </row>
    <row r="1190" spans="1:3" ht="14.4" x14ac:dyDescent="0.3">
      <c r="A1190"/>
      <c r="B1190"/>
      <c r="C1190"/>
    </row>
    <row r="1191" spans="1:3" ht="14.4" x14ac:dyDescent="0.3">
      <c r="A1191"/>
      <c r="B1191"/>
      <c r="C1191"/>
    </row>
    <row r="1192" spans="1:3" ht="14.4" x14ac:dyDescent="0.3">
      <c r="A1192"/>
      <c r="B1192"/>
      <c r="C1192"/>
    </row>
    <row r="1193" spans="1:3" ht="14.4" x14ac:dyDescent="0.3">
      <c r="A1193"/>
      <c r="B1193"/>
      <c r="C1193"/>
    </row>
    <row r="1194" spans="1:3" ht="14.4" x14ac:dyDescent="0.3">
      <c r="A1194"/>
      <c r="B1194"/>
      <c r="C1194"/>
    </row>
    <row r="1195" spans="1:3" ht="14.4" x14ac:dyDescent="0.3">
      <c r="A1195"/>
      <c r="B1195"/>
      <c r="C1195"/>
    </row>
    <row r="1196" spans="1:3" ht="14.4" x14ac:dyDescent="0.3">
      <c r="A1196"/>
      <c r="B1196"/>
      <c r="C1196"/>
    </row>
    <row r="1197" spans="1:3" ht="14.4" x14ac:dyDescent="0.3">
      <c r="A1197"/>
      <c r="B1197"/>
      <c r="C1197"/>
    </row>
    <row r="1198" spans="1:3" ht="14.4" x14ac:dyDescent="0.3">
      <c r="A1198"/>
      <c r="B1198"/>
      <c r="C1198"/>
    </row>
    <row r="1199" spans="1:3" ht="14.4" x14ac:dyDescent="0.3">
      <c r="A1199"/>
      <c r="B1199"/>
      <c r="C1199"/>
    </row>
    <row r="1200" spans="1:3" ht="14.4" x14ac:dyDescent="0.3">
      <c r="A1200"/>
      <c r="B1200"/>
      <c r="C1200"/>
    </row>
    <row r="1201" spans="1:3" ht="14.4" x14ac:dyDescent="0.3">
      <c r="A1201"/>
      <c r="B1201"/>
      <c r="C1201"/>
    </row>
    <row r="1202" spans="1:3" ht="14.4" x14ac:dyDescent="0.3">
      <c r="A1202"/>
      <c r="B1202"/>
      <c r="C1202"/>
    </row>
    <row r="1203" spans="1:3" ht="14.4" x14ac:dyDescent="0.3">
      <c r="A1203"/>
      <c r="B1203"/>
      <c r="C1203"/>
    </row>
    <row r="1204" spans="1:3" ht="14.4" x14ac:dyDescent="0.3">
      <c r="A1204"/>
      <c r="B1204"/>
      <c r="C1204"/>
    </row>
    <row r="1205" spans="1:3" ht="14.4" x14ac:dyDescent="0.3">
      <c r="A1205"/>
      <c r="B1205"/>
      <c r="C1205"/>
    </row>
    <row r="1206" spans="1:3" ht="14.4" x14ac:dyDescent="0.3">
      <c r="A1206"/>
      <c r="B1206"/>
      <c r="C1206"/>
    </row>
    <row r="1207" spans="1:3" ht="14.4" x14ac:dyDescent="0.3">
      <c r="A1207"/>
      <c r="B1207"/>
      <c r="C1207"/>
    </row>
    <row r="1208" spans="1:3" ht="14.4" x14ac:dyDescent="0.3">
      <c r="A1208"/>
      <c r="B1208"/>
      <c r="C1208"/>
    </row>
    <row r="1209" spans="1:3" ht="14.4" x14ac:dyDescent="0.3">
      <c r="A1209"/>
      <c r="B1209"/>
      <c r="C1209"/>
    </row>
    <row r="1210" spans="1:3" ht="14.4" x14ac:dyDescent="0.3">
      <c r="A1210"/>
      <c r="B1210"/>
      <c r="C1210"/>
    </row>
    <row r="1211" spans="1:3" ht="14.4" x14ac:dyDescent="0.3">
      <c r="A1211"/>
      <c r="B1211"/>
      <c r="C1211"/>
    </row>
    <row r="1212" spans="1:3" ht="14.4" x14ac:dyDescent="0.3">
      <c r="A1212"/>
      <c r="B1212"/>
      <c r="C1212"/>
    </row>
    <row r="1213" spans="1:3" ht="14.4" x14ac:dyDescent="0.3">
      <c r="A1213"/>
      <c r="B1213"/>
      <c r="C1213"/>
    </row>
    <row r="1214" spans="1:3" ht="14.4" x14ac:dyDescent="0.3">
      <c r="A1214"/>
      <c r="B1214"/>
      <c r="C1214"/>
    </row>
    <row r="1215" spans="1:3" ht="14.4" x14ac:dyDescent="0.3">
      <c r="A1215"/>
      <c r="B1215"/>
      <c r="C1215"/>
    </row>
    <row r="1216" spans="1:3" ht="14.4" x14ac:dyDescent="0.3">
      <c r="A1216"/>
      <c r="B1216"/>
      <c r="C1216"/>
    </row>
    <row r="1217" spans="1:3" ht="14.4" x14ac:dyDescent="0.3">
      <c r="A1217"/>
      <c r="B1217"/>
      <c r="C1217"/>
    </row>
    <row r="1218" spans="1:3" ht="14.4" x14ac:dyDescent="0.3">
      <c r="A1218"/>
      <c r="B1218"/>
      <c r="C1218"/>
    </row>
    <row r="1219" spans="1:3" ht="14.4" x14ac:dyDescent="0.3">
      <c r="A1219"/>
      <c r="B1219"/>
      <c r="C1219"/>
    </row>
    <row r="1220" spans="1:3" ht="14.4" x14ac:dyDescent="0.3">
      <c r="A1220"/>
      <c r="B1220"/>
      <c r="C1220"/>
    </row>
    <row r="1221" spans="1:3" ht="14.4" x14ac:dyDescent="0.3">
      <c r="A1221"/>
      <c r="B1221"/>
      <c r="C1221"/>
    </row>
    <row r="1222" spans="1:3" ht="14.4" x14ac:dyDescent="0.3">
      <c r="A1222"/>
      <c r="B1222"/>
      <c r="C1222"/>
    </row>
    <row r="1223" spans="1:3" ht="14.4" x14ac:dyDescent="0.3">
      <c r="A1223"/>
      <c r="B1223"/>
      <c r="C1223"/>
    </row>
    <row r="1224" spans="1:3" ht="14.4" x14ac:dyDescent="0.3">
      <c r="A1224"/>
      <c r="B1224"/>
      <c r="C1224"/>
    </row>
    <row r="1225" spans="1:3" ht="14.4" x14ac:dyDescent="0.3">
      <c r="A1225"/>
      <c r="B1225"/>
      <c r="C1225"/>
    </row>
    <row r="1226" spans="1:3" ht="14.4" x14ac:dyDescent="0.3">
      <c r="A1226"/>
      <c r="B1226"/>
      <c r="C1226"/>
    </row>
    <row r="1227" spans="1:3" ht="14.4" x14ac:dyDescent="0.3">
      <c r="A1227"/>
      <c r="B1227"/>
      <c r="C1227"/>
    </row>
    <row r="1228" spans="1:3" ht="14.4" x14ac:dyDescent="0.3">
      <c r="A1228"/>
      <c r="B1228"/>
      <c r="C1228"/>
    </row>
    <row r="1229" spans="1:3" ht="14.4" x14ac:dyDescent="0.3">
      <c r="A1229"/>
      <c r="B1229"/>
      <c r="C1229"/>
    </row>
    <row r="1230" spans="1:3" ht="14.4" x14ac:dyDescent="0.3">
      <c r="A1230"/>
      <c r="B1230"/>
      <c r="C1230"/>
    </row>
    <row r="1231" spans="1:3" ht="14.4" x14ac:dyDescent="0.3">
      <c r="A1231"/>
      <c r="B1231"/>
      <c r="C1231"/>
    </row>
    <row r="1232" spans="1:3" ht="14.4" x14ac:dyDescent="0.3">
      <c r="A1232"/>
      <c r="B1232"/>
      <c r="C1232"/>
    </row>
    <row r="1233" spans="1:3" ht="14.4" x14ac:dyDescent="0.3">
      <c r="A1233"/>
      <c r="B1233"/>
      <c r="C1233"/>
    </row>
    <row r="1234" spans="1:3" ht="14.4" x14ac:dyDescent="0.3">
      <c r="A1234"/>
      <c r="B1234"/>
      <c r="C1234"/>
    </row>
    <row r="1235" spans="1:3" ht="14.4" x14ac:dyDescent="0.3">
      <c r="A1235"/>
      <c r="B1235"/>
      <c r="C1235"/>
    </row>
    <row r="1236" spans="1:3" ht="14.4" x14ac:dyDescent="0.3">
      <c r="A1236"/>
      <c r="B1236"/>
      <c r="C1236"/>
    </row>
    <row r="1237" spans="1:3" ht="14.4" x14ac:dyDescent="0.3">
      <c r="A1237"/>
      <c r="B1237"/>
      <c r="C1237"/>
    </row>
    <row r="1238" spans="1:3" ht="14.4" x14ac:dyDescent="0.3">
      <c r="A1238"/>
      <c r="B1238"/>
      <c r="C1238"/>
    </row>
    <row r="1239" spans="1:3" ht="14.4" x14ac:dyDescent="0.3">
      <c r="A1239"/>
      <c r="B1239"/>
      <c r="C1239"/>
    </row>
    <row r="1240" spans="1:3" ht="14.4" x14ac:dyDescent="0.3">
      <c r="A1240"/>
      <c r="B1240"/>
      <c r="C1240"/>
    </row>
    <row r="1241" spans="1:3" ht="14.4" x14ac:dyDescent="0.3">
      <c r="A1241"/>
      <c r="B1241"/>
      <c r="C1241"/>
    </row>
    <row r="1242" spans="1:3" ht="14.4" x14ac:dyDescent="0.3">
      <c r="A1242"/>
      <c r="B1242"/>
      <c r="C1242"/>
    </row>
    <row r="1243" spans="1:3" ht="14.4" x14ac:dyDescent="0.3">
      <c r="A1243"/>
      <c r="B1243"/>
      <c r="C1243"/>
    </row>
    <row r="1244" spans="1:3" ht="14.4" x14ac:dyDescent="0.3">
      <c r="A1244"/>
      <c r="B1244"/>
      <c r="C1244"/>
    </row>
    <row r="1245" spans="1:3" ht="14.4" x14ac:dyDescent="0.3">
      <c r="A1245"/>
      <c r="B1245"/>
      <c r="C1245"/>
    </row>
    <row r="1246" spans="1:3" ht="14.4" x14ac:dyDescent="0.3">
      <c r="A1246"/>
      <c r="B1246"/>
      <c r="C1246"/>
    </row>
    <row r="1247" spans="1:3" ht="14.4" x14ac:dyDescent="0.3">
      <c r="A1247"/>
      <c r="B1247"/>
      <c r="C1247"/>
    </row>
    <row r="1248" spans="1:3" ht="14.4" x14ac:dyDescent="0.3">
      <c r="A1248"/>
      <c r="B1248"/>
      <c r="C1248"/>
    </row>
    <row r="1249" spans="1:3" ht="14.4" x14ac:dyDescent="0.3">
      <c r="A1249"/>
      <c r="B1249"/>
      <c r="C1249"/>
    </row>
    <row r="1250" spans="1:3" ht="14.4" x14ac:dyDescent="0.3">
      <c r="A1250"/>
      <c r="B1250"/>
      <c r="C1250"/>
    </row>
    <row r="1251" spans="1:3" ht="14.4" x14ac:dyDescent="0.3">
      <c r="A1251"/>
      <c r="B1251"/>
      <c r="C1251"/>
    </row>
    <row r="1252" spans="1:3" ht="14.4" x14ac:dyDescent="0.3">
      <c r="A1252"/>
      <c r="B1252"/>
      <c r="C1252"/>
    </row>
    <row r="1253" spans="1:3" ht="14.4" x14ac:dyDescent="0.3">
      <c r="A1253"/>
      <c r="B1253"/>
      <c r="C1253"/>
    </row>
    <row r="1254" spans="1:3" ht="14.4" x14ac:dyDescent="0.3">
      <c r="A1254"/>
      <c r="B1254"/>
      <c r="C1254"/>
    </row>
    <row r="1255" spans="1:3" ht="14.4" x14ac:dyDescent="0.3">
      <c r="A1255"/>
      <c r="B1255"/>
      <c r="C1255"/>
    </row>
    <row r="1256" spans="1:3" ht="14.4" x14ac:dyDescent="0.3">
      <c r="A1256"/>
      <c r="B1256"/>
      <c r="C1256"/>
    </row>
    <row r="1257" spans="1:3" ht="14.4" x14ac:dyDescent="0.3">
      <c r="A1257"/>
      <c r="B1257"/>
      <c r="C1257"/>
    </row>
    <row r="1258" spans="1:3" ht="14.4" x14ac:dyDescent="0.3">
      <c r="A1258"/>
      <c r="B1258"/>
      <c r="C1258"/>
    </row>
    <row r="1259" spans="1:3" ht="14.4" x14ac:dyDescent="0.3">
      <c r="A1259"/>
      <c r="B1259"/>
      <c r="C1259"/>
    </row>
    <row r="1260" spans="1:3" ht="14.4" x14ac:dyDescent="0.3">
      <c r="A1260"/>
      <c r="B1260"/>
      <c r="C1260"/>
    </row>
    <row r="1261" spans="1:3" ht="14.4" x14ac:dyDescent="0.3">
      <c r="A1261"/>
      <c r="B1261"/>
      <c r="C1261"/>
    </row>
    <row r="1262" spans="1:3" ht="14.4" x14ac:dyDescent="0.3">
      <c r="A1262"/>
      <c r="B1262"/>
      <c r="C1262"/>
    </row>
    <row r="1263" spans="1:3" ht="14.4" x14ac:dyDescent="0.3">
      <c r="A1263"/>
      <c r="B1263"/>
      <c r="C1263"/>
    </row>
    <row r="1264" spans="1:3" ht="14.4" x14ac:dyDescent="0.3">
      <c r="A1264"/>
      <c r="B1264"/>
      <c r="C1264"/>
    </row>
    <row r="1265" spans="1:3" ht="14.4" x14ac:dyDescent="0.3">
      <c r="A1265"/>
      <c r="B1265"/>
      <c r="C1265"/>
    </row>
    <row r="1266" spans="1:3" ht="14.4" x14ac:dyDescent="0.3">
      <c r="A1266"/>
      <c r="B1266"/>
      <c r="C1266"/>
    </row>
    <row r="1267" spans="1:3" ht="14.4" x14ac:dyDescent="0.3">
      <c r="A1267"/>
      <c r="B1267"/>
      <c r="C1267"/>
    </row>
    <row r="1268" spans="1:3" ht="14.4" x14ac:dyDescent="0.3">
      <c r="A1268"/>
      <c r="B1268"/>
      <c r="C1268"/>
    </row>
    <row r="1269" spans="1:3" ht="14.4" x14ac:dyDescent="0.3">
      <c r="A1269"/>
      <c r="B1269"/>
      <c r="C1269"/>
    </row>
    <row r="1270" spans="1:3" ht="14.4" x14ac:dyDescent="0.3">
      <c r="A1270"/>
      <c r="B1270"/>
      <c r="C1270"/>
    </row>
    <row r="1271" spans="1:3" ht="14.4" x14ac:dyDescent="0.3">
      <c r="A1271"/>
      <c r="B1271"/>
      <c r="C1271"/>
    </row>
    <row r="1272" spans="1:3" ht="14.4" x14ac:dyDescent="0.3">
      <c r="A1272"/>
      <c r="B1272"/>
      <c r="C1272"/>
    </row>
    <row r="1273" spans="1:3" ht="14.4" x14ac:dyDescent="0.3">
      <c r="A1273"/>
      <c r="B1273"/>
      <c r="C1273"/>
    </row>
    <row r="1274" spans="1:3" ht="14.4" x14ac:dyDescent="0.3">
      <c r="A1274"/>
      <c r="B1274"/>
      <c r="C1274"/>
    </row>
    <row r="1275" spans="1:3" ht="14.4" x14ac:dyDescent="0.3">
      <c r="A1275"/>
      <c r="B1275"/>
      <c r="C1275"/>
    </row>
    <row r="1276" spans="1:3" ht="14.4" x14ac:dyDescent="0.3">
      <c r="A1276"/>
      <c r="B1276"/>
      <c r="C1276"/>
    </row>
    <row r="1277" spans="1:3" ht="14.4" x14ac:dyDescent="0.3">
      <c r="A1277"/>
      <c r="B1277"/>
      <c r="C1277"/>
    </row>
    <row r="1278" spans="1:3" ht="14.4" x14ac:dyDescent="0.3">
      <c r="A1278"/>
      <c r="B1278"/>
      <c r="C1278"/>
    </row>
    <row r="1279" spans="1:3" ht="14.4" x14ac:dyDescent="0.3">
      <c r="A1279"/>
      <c r="B1279"/>
      <c r="C1279"/>
    </row>
    <row r="1280" spans="1:3" ht="14.4" x14ac:dyDescent="0.3">
      <c r="A1280"/>
      <c r="B1280"/>
      <c r="C1280"/>
    </row>
    <row r="1281" spans="1:3" ht="14.4" x14ac:dyDescent="0.3">
      <c r="A1281"/>
      <c r="B1281"/>
      <c r="C1281"/>
    </row>
    <row r="1282" spans="1:3" ht="14.4" x14ac:dyDescent="0.3">
      <c r="A1282"/>
      <c r="B1282"/>
      <c r="C1282"/>
    </row>
    <row r="1283" spans="1:3" ht="14.4" x14ac:dyDescent="0.3">
      <c r="A1283"/>
      <c r="B1283"/>
      <c r="C1283"/>
    </row>
    <row r="1284" spans="1:3" ht="14.4" x14ac:dyDescent="0.3">
      <c r="A1284"/>
      <c r="B1284"/>
      <c r="C1284"/>
    </row>
    <row r="1285" spans="1:3" ht="14.4" x14ac:dyDescent="0.3">
      <c r="A1285"/>
      <c r="B1285"/>
      <c r="C1285"/>
    </row>
    <row r="1286" spans="1:3" ht="14.4" x14ac:dyDescent="0.3">
      <c r="A1286"/>
      <c r="B1286"/>
      <c r="C1286"/>
    </row>
    <row r="1287" spans="1:3" ht="14.4" x14ac:dyDescent="0.3">
      <c r="A1287"/>
      <c r="B1287"/>
      <c r="C1287"/>
    </row>
    <row r="1288" spans="1:3" ht="14.4" x14ac:dyDescent="0.3">
      <c r="A1288"/>
      <c r="B1288"/>
      <c r="C1288"/>
    </row>
    <row r="1289" spans="1:3" ht="14.4" x14ac:dyDescent="0.3">
      <c r="A1289"/>
      <c r="B1289"/>
      <c r="C1289"/>
    </row>
    <row r="1290" spans="1:3" ht="14.4" x14ac:dyDescent="0.3">
      <c r="A1290"/>
      <c r="B1290"/>
      <c r="C1290"/>
    </row>
    <row r="1291" spans="1:3" ht="14.4" x14ac:dyDescent="0.3">
      <c r="A1291"/>
      <c r="B1291"/>
      <c r="C1291"/>
    </row>
    <row r="1292" spans="1:3" ht="14.4" x14ac:dyDescent="0.3">
      <c r="A1292"/>
      <c r="B1292"/>
      <c r="C1292"/>
    </row>
    <row r="1293" spans="1:3" ht="14.4" x14ac:dyDescent="0.3">
      <c r="A1293"/>
      <c r="B1293"/>
      <c r="C1293"/>
    </row>
    <row r="1294" spans="1:3" ht="14.4" x14ac:dyDescent="0.3">
      <c r="A1294"/>
      <c r="B1294"/>
      <c r="C1294"/>
    </row>
    <row r="1295" spans="1:3" ht="14.4" x14ac:dyDescent="0.3">
      <c r="A1295"/>
      <c r="B1295"/>
      <c r="C1295"/>
    </row>
    <row r="1296" spans="1:3" ht="14.4" x14ac:dyDescent="0.3">
      <c r="A1296"/>
      <c r="B1296"/>
      <c r="C1296"/>
    </row>
    <row r="1297" spans="1:3" ht="14.4" x14ac:dyDescent="0.3">
      <c r="A1297"/>
      <c r="B1297"/>
      <c r="C1297"/>
    </row>
    <row r="1298" spans="1:3" ht="14.4" x14ac:dyDescent="0.3">
      <c r="A1298"/>
      <c r="B1298"/>
      <c r="C1298"/>
    </row>
    <row r="1299" spans="1:3" ht="14.4" x14ac:dyDescent="0.3">
      <c r="A1299"/>
      <c r="B1299"/>
      <c r="C1299"/>
    </row>
    <row r="1300" spans="1:3" ht="14.4" x14ac:dyDescent="0.3">
      <c r="A1300"/>
      <c r="B1300"/>
      <c r="C1300"/>
    </row>
    <row r="1301" spans="1:3" ht="14.4" x14ac:dyDescent="0.3">
      <c r="A1301"/>
      <c r="B1301"/>
      <c r="C1301"/>
    </row>
    <row r="1302" spans="1:3" ht="14.4" x14ac:dyDescent="0.3">
      <c r="A1302"/>
      <c r="B1302"/>
      <c r="C1302"/>
    </row>
    <row r="1303" spans="1:3" ht="14.4" x14ac:dyDescent="0.3">
      <c r="A1303"/>
      <c r="B1303"/>
      <c r="C1303"/>
    </row>
    <row r="1304" spans="1:3" ht="14.4" x14ac:dyDescent="0.3">
      <c r="A1304"/>
      <c r="B1304"/>
      <c r="C1304"/>
    </row>
    <row r="1305" spans="1:3" ht="14.4" x14ac:dyDescent="0.3">
      <c r="A1305"/>
      <c r="B1305"/>
      <c r="C1305"/>
    </row>
    <row r="1306" spans="1:3" ht="14.4" x14ac:dyDescent="0.3">
      <c r="A1306"/>
      <c r="B1306"/>
      <c r="C1306"/>
    </row>
    <row r="1307" spans="1:3" ht="14.4" x14ac:dyDescent="0.3">
      <c r="A1307"/>
      <c r="B1307"/>
      <c r="C1307"/>
    </row>
    <row r="1308" spans="1:3" ht="14.4" x14ac:dyDescent="0.3">
      <c r="A1308"/>
      <c r="B1308"/>
      <c r="C1308"/>
    </row>
    <row r="1309" spans="1:3" ht="14.4" x14ac:dyDescent="0.3">
      <c r="A1309"/>
      <c r="B1309"/>
      <c r="C1309"/>
    </row>
    <row r="1310" spans="1:3" ht="14.4" x14ac:dyDescent="0.3">
      <c r="A1310"/>
      <c r="B1310"/>
      <c r="C1310"/>
    </row>
    <row r="1311" spans="1:3" ht="14.4" x14ac:dyDescent="0.3">
      <c r="A1311"/>
      <c r="B1311"/>
      <c r="C1311"/>
    </row>
    <row r="1312" spans="1:3" ht="14.4" x14ac:dyDescent="0.3">
      <c r="A1312"/>
      <c r="B1312"/>
      <c r="C1312"/>
    </row>
    <row r="1313" spans="1:3" ht="14.4" x14ac:dyDescent="0.3">
      <c r="A1313"/>
      <c r="B1313"/>
      <c r="C1313"/>
    </row>
    <row r="1314" spans="1:3" ht="14.4" x14ac:dyDescent="0.3">
      <c r="A1314"/>
      <c r="B1314"/>
      <c r="C1314"/>
    </row>
    <row r="1315" spans="1:3" ht="14.4" x14ac:dyDescent="0.3">
      <c r="A1315"/>
      <c r="B1315"/>
      <c r="C1315"/>
    </row>
    <row r="1316" spans="1:3" ht="14.4" x14ac:dyDescent="0.3">
      <c r="A1316"/>
      <c r="B1316"/>
      <c r="C1316"/>
    </row>
    <row r="1317" spans="1:3" ht="14.4" x14ac:dyDescent="0.3">
      <c r="A1317"/>
      <c r="B1317"/>
      <c r="C1317"/>
    </row>
    <row r="1318" spans="1:3" ht="14.4" x14ac:dyDescent="0.3">
      <c r="A1318"/>
      <c r="B1318"/>
      <c r="C1318"/>
    </row>
    <row r="1319" spans="1:3" ht="14.4" x14ac:dyDescent="0.3">
      <c r="A1319"/>
      <c r="B1319"/>
      <c r="C1319"/>
    </row>
    <row r="1320" spans="1:3" ht="14.4" x14ac:dyDescent="0.3">
      <c r="A1320"/>
      <c r="B1320"/>
      <c r="C1320"/>
    </row>
    <row r="1321" spans="1:3" ht="14.4" x14ac:dyDescent="0.3">
      <c r="A1321"/>
      <c r="B1321"/>
      <c r="C1321"/>
    </row>
    <row r="1322" spans="1:3" ht="14.4" x14ac:dyDescent="0.3">
      <c r="A1322"/>
      <c r="B1322"/>
      <c r="C1322"/>
    </row>
    <row r="1323" spans="1:3" ht="14.4" x14ac:dyDescent="0.3">
      <c r="A1323"/>
      <c r="B1323"/>
      <c r="C1323"/>
    </row>
    <row r="1324" spans="1:3" ht="14.4" x14ac:dyDescent="0.3">
      <c r="A1324"/>
      <c r="B1324"/>
      <c r="C1324"/>
    </row>
    <row r="1325" spans="1:3" ht="14.4" x14ac:dyDescent="0.3">
      <c r="A1325"/>
      <c r="B1325"/>
      <c r="C1325"/>
    </row>
    <row r="1326" spans="1:3" ht="14.4" x14ac:dyDescent="0.3">
      <c r="A1326"/>
      <c r="B1326"/>
      <c r="C1326"/>
    </row>
    <row r="1327" spans="1:3" ht="14.4" x14ac:dyDescent="0.3">
      <c r="A1327"/>
      <c r="B1327"/>
      <c r="C1327"/>
    </row>
    <row r="1328" spans="1:3" ht="14.4" x14ac:dyDescent="0.3">
      <c r="A1328"/>
      <c r="B1328"/>
      <c r="C1328"/>
    </row>
    <row r="1329" spans="1:3" ht="14.4" x14ac:dyDescent="0.3">
      <c r="A1329"/>
      <c r="B1329"/>
      <c r="C1329"/>
    </row>
    <row r="1330" spans="1:3" ht="14.4" x14ac:dyDescent="0.3">
      <c r="A1330"/>
      <c r="B1330"/>
      <c r="C1330"/>
    </row>
    <row r="1331" spans="1:3" ht="14.4" x14ac:dyDescent="0.3">
      <c r="A1331"/>
      <c r="B1331"/>
      <c r="C1331"/>
    </row>
    <row r="1332" spans="1:3" ht="14.4" x14ac:dyDescent="0.3">
      <c r="A1332"/>
      <c r="B1332"/>
      <c r="C1332"/>
    </row>
    <row r="1333" spans="1:3" ht="14.4" x14ac:dyDescent="0.3">
      <c r="A1333"/>
      <c r="B1333"/>
      <c r="C1333"/>
    </row>
    <row r="1334" spans="1:3" ht="14.4" x14ac:dyDescent="0.3">
      <c r="A1334"/>
      <c r="B1334"/>
      <c r="C1334"/>
    </row>
    <row r="1335" spans="1:3" ht="14.4" x14ac:dyDescent="0.3">
      <c r="A1335"/>
      <c r="B1335"/>
      <c r="C1335"/>
    </row>
    <row r="1336" spans="1:3" ht="14.4" x14ac:dyDescent="0.3">
      <c r="A1336"/>
      <c r="B1336"/>
      <c r="C1336"/>
    </row>
    <row r="1337" spans="1:3" ht="14.4" x14ac:dyDescent="0.3">
      <c r="A1337"/>
      <c r="B1337"/>
      <c r="C1337"/>
    </row>
    <row r="1338" spans="1:3" ht="14.4" x14ac:dyDescent="0.3">
      <c r="A1338"/>
      <c r="B1338"/>
      <c r="C1338"/>
    </row>
    <row r="1339" spans="1:3" ht="14.4" x14ac:dyDescent="0.3">
      <c r="A1339"/>
      <c r="B1339"/>
      <c r="C1339"/>
    </row>
    <row r="1340" spans="1:3" ht="14.4" x14ac:dyDescent="0.3">
      <c r="A1340"/>
      <c r="B1340"/>
      <c r="C1340"/>
    </row>
    <row r="1341" spans="1:3" ht="14.4" x14ac:dyDescent="0.3">
      <c r="A1341"/>
      <c r="B1341"/>
      <c r="C1341"/>
    </row>
    <row r="1342" spans="1:3" ht="14.4" x14ac:dyDescent="0.3">
      <c r="A1342"/>
      <c r="B1342"/>
      <c r="C1342"/>
    </row>
    <row r="1343" spans="1:3" ht="14.4" x14ac:dyDescent="0.3">
      <c r="A1343"/>
      <c r="B1343"/>
      <c r="C1343"/>
    </row>
    <row r="1344" spans="1:3" ht="14.4" x14ac:dyDescent="0.3">
      <c r="A1344"/>
      <c r="B1344"/>
      <c r="C1344"/>
    </row>
    <row r="1345" spans="1:3" ht="14.4" x14ac:dyDescent="0.3">
      <c r="A1345"/>
      <c r="B1345"/>
      <c r="C1345"/>
    </row>
    <row r="1346" spans="1:3" ht="14.4" x14ac:dyDescent="0.3">
      <c r="A1346"/>
      <c r="B1346"/>
      <c r="C1346"/>
    </row>
    <row r="1347" spans="1:3" ht="14.4" x14ac:dyDescent="0.3">
      <c r="A1347"/>
      <c r="B1347"/>
      <c r="C1347"/>
    </row>
    <row r="1348" spans="1:3" ht="14.4" x14ac:dyDescent="0.3">
      <c r="A1348"/>
      <c r="B1348"/>
      <c r="C1348"/>
    </row>
    <row r="1349" spans="1:3" ht="14.4" x14ac:dyDescent="0.3">
      <c r="A1349"/>
      <c r="B1349"/>
      <c r="C1349"/>
    </row>
    <row r="1350" spans="1:3" ht="14.4" x14ac:dyDescent="0.3">
      <c r="A1350"/>
      <c r="B1350"/>
      <c r="C1350"/>
    </row>
    <row r="1351" spans="1:3" ht="14.4" x14ac:dyDescent="0.3">
      <c r="A1351"/>
      <c r="B1351"/>
      <c r="C1351"/>
    </row>
    <row r="1352" spans="1:3" ht="14.4" x14ac:dyDescent="0.3">
      <c r="A1352"/>
      <c r="B1352"/>
      <c r="C1352"/>
    </row>
    <row r="1353" spans="1:3" ht="14.4" x14ac:dyDescent="0.3">
      <c r="A1353"/>
      <c r="B1353"/>
      <c r="C1353"/>
    </row>
    <row r="1354" spans="1:3" ht="14.4" x14ac:dyDescent="0.3">
      <c r="A1354"/>
      <c r="B1354"/>
      <c r="C1354"/>
    </row>
    <row r="1355" spans="1:3" ht="14.4" x14ac:dyDescent="0.3">
      <c r="A1355"/>
      <c r="B1355"/>
      <c r="C1355"/>
    </row>
    <row r="1356" spans="1:3" ht="14.4" x14ac:dyDescent="0.3">
      <c r="A1356"/>
      <c r="B1356"/>
      <c r="C1356"/>
    </row>
    <row r="1357" spans="1:3" ht="14.4" x14ac:dyDescent="0.3">
      <c r="A1357"/>
      <c r="B1357"/>
      <c r="C1357"/>
    </row>
    <row r="1358" spans="1:3" ht="14.4" x14ac:dyDescent="0.3">
      <c r="A1358"/>
      <c r="B1358"/>
      <c r="C1358"/>
    </row>
    <row r="1359" spans="1:3" ht="14.4" x14ac:dyDescent="0.3">
      <c r="A1359"/>
      <c r="B1359"/>
      <c r="C1359"/>
    </row>
    <row r="1360" spans="1:3" ht="14.4" x14ac:dyDescent="0.3">
      <c r="A1360"/>
      <c r="B1360"/>
      <c r="C1360"/>
    </row>
    <row r="1361" spans="1:3" ht="14.4" x14ac:dyDescent="0.3">
      <c r="A1361"/>
      <c r="B1361"/>
      <c r="C1361"/>
    </row>
    <row r="1362" spans="1:3" ht="14.4" x14ac:dyDescent="0.3">
      <c r="A1362"/>
      <c r="B1362"/>
      <c r="C1362"/>
    </row>
    <row r="1363" spans="1:3" ht="14.4" x14ac:dyDescent="0.3">
      <c r="A1363"/>
      <c r="B1363"/>
      <c r="C1363"/>
    </row>
    <row r="1364" spans="1:3" ht="14.4" x14ac:dyDescent="0.3">
      <c r="A1364"/>
      <c r="B1364"/>
      <c r="C1364"/>
    </row>
    <row r="1365" spans="1:3" ht="14.4" x14ac:dyDescent="0.3">
      <c r="A1365"/>
      <c r="B1365"/>
      <c r="C1365"/>
    </row>
    <row r="1366" spans="1:3" ht="14.4" x14ac:dyDescent="0.3">
      <c r="A1366"/>
      <c r="B1366"/>
      <c r="C1366"/>
    </row>
    <row r="1367" spans="1:3" ht="14.4" x14ac:dyDescent="0.3">
      <c r="A1367"/>
      <c r="B1367"/>
      <c r="C1367"/>
    </row>
    <row r="1368" spans="1:3" ht="14.4" x14ac:dyDescent="0.3">
      <c r="A1368"/>
      <c r="B1368"/>
      <c r="C1368"/>
    </row>
    <row r="1369" spans="1:3" ht="14.4" x14ac:dyDescent="0.3">
      <c r="A1369"/>
      <c r="B1369"/>
      <c r="C1369"/>
    </row>
    <row r="1370" spans="1:3" ht="14.4" x14ac:dyDescent="0.3">
      <c r="A1370"/>
      <c r="B1370"/>
      <c r="C1370"/>
    </row>
    <row r="1371" spans="1:3" ht="14.4" x14ac:dyDescent="0.3">
      <c r="A1371"/>
      <c r="B1371"/>
      <c r="C1371"/>
    </row>
    <row r="1372" spans="1:3" ht="14.4" x14ac:dyDescent="0.3">
      <c r="A1372"/>
      <c r="B1372"/>
      <c r="C1372"/>
    </row>
    <row r="1373" spans="1:3" ht="14.4" x14ac:dyDescent="0.3">
      <c r="A1373"/>
      <c r="B1373"/>
      <c r="C1373"/>
    </row>
    <row r="1374" spans="1:3" ht="14.4" x14ac:dyDescent="0.3">
      <c r="A1374"/>
      <c r="B1374"/>
      <c r="C1374"/>
    </row>
    <row r="1375" spans="1:3" ht="14.4" x14ac:dyDescent="0.3">
      <c r="A1375"/>
      <c r="B1375"/>
      <c r="C1375"/>
    </row>
    <row r="1376" spans="1:3" ht="14.4" x14ac:dyDescent="0.3">
      <c r="A1376"/>
      <c r="B1376"/>
      <c r="C1376"/>
    </row>
    <row r="1377" spans="1:3" ht="14.4" x14ac:dyDescent="0.3">
      <c r="A1377"/>
      <c r="B1377"/>
      <c r="C1377"/>
    </row>
    <row r="1378" spans="1:3" ht="14.4" x14ac:dyDescent="0.3">
      <c r="A1378"/>
      <c r="B1378"/>
      <c r="C1378"/>
    </row>
    <row r="1379" spans="1:3" ht="14.4" x14ac:dyDescent="0.3">
      <c r="A1379"/>
      <c r="B1379"/>
      <c r="C1379"/>
    </row>
    <row r="1380" spans="1:3" ht="14.4" x14ac:dyDescent="0.3">
      <c r="A1380"/>
      <c r="B1380"/>
      <c r="C1380"/>
    </row>
    <row r="1381" spans="1:3" ht="14.4" x14ac:dyDescent="0.3">
      <c r="A1381"/>
      <c r="B1381"/>
      <c r="C1381"/>
    </row>
    <row r="1382" spans="1:3" ht="14.4" x14ac:dyDescent="0.3">
      <c r="A1382"/>
      <c r="B1382"/>
      <c r="C1382"/>
    </row>
    <row r="1383" spans="1:3" ht="14.4" x14ac:dyDescent="0.3">
      <c r="A1383"/>
      <c r="B1383"/>
      <c r="C1383"/>
    </row>
    <row r="1384" spans="1:3" ht="14.4" x14ac:dyDescent="0.3">
      <c r="A1384"/>
      <c r="B1384"/>
      <c r="C1384"/>
    </row>
    <row r="1385" spans="1:3" ht="14.4" x14ac:dyDescent="0.3">
      <c r="A1385"/>
      <c r="B1385"/>
      <c r="C1385"/>
    </row>
    <row r="1386" spans="1:3" ht="14.4" x14ac:dyDescent="0.3">
      <c r="A1386"/>
      <c r="B1386"/>
      <c r="C1386"/>
    </row>
    <row r="1387" spans="1:3" ht="14.4" x14ac:dyDescent="0.3">
      <c r="A1387"/>
      <c r="B1387"/>
      <c r="C1387"/>
    </row>
    <row r="1388" spans="1:3" ht="14.4" x14ac:dyDescent="0.3">
      <c r="A1388"/>
      <c r="B1388"/>
      <c r="C1388"/>
    </row>
    <row r="1389" spans="1:3" ht="14.4" x14ac:dyDescent="0.3">
      <c r="A1389"/>
      <c r="B1389"/>
      <c r="C1389"/>
    </row>
    <row r="1390" spans="1:3" ht="14.4" x14ac:dyDescent="0.3">
      <c r="A1390"/>
      <c r="B1390"/>
      <c r="C1390"/>
    </row>
    <row r="1391" spans="1:3" ht="14.4" x14ac:dyDescent="0.3">
      <c r="A1391"/>
      <c r="B1391"/>
      <c r="C1391"/>
    </row>
    <row r="1392" spans="1:3" ht="14.4" x14ac:dyDescent="0.3">
      <c r="A1392"/>
      <c r="B1392"/>
      <c r="C1392"/>
    </row>
    <row r="1393" spans="1:3" ht="14.4" x14ac:dyDescent="0.3">
      <c r="A1393"/>
      <c r="B1393"/>
      <c r="C1393"/>
    </row>
    <row r="1394" spans="1:3" ht="14.4" x14ac:dyDescent="0.3">
      <c r="A1394"/>
      <c r="B1394"/>
      <c r="C1394"/>
    </row>
    <row r="1395" spans="1:3" ht="14.4" x14ac:dyDescent="0.3">
      <c r="A1395"/>
      <c r="B1395"/>
      <c r="C1395"/>
    </row>
    <row r="1396" spans="1:3" ht="14.4" x14ac:dyDescent="0.3">
      <c r="A1396"/>
      <c r="B1396"/>
      <c r="C1396"/>
    </row>
    <row r="1397" spans="1:3" ht="14.4" x14ac:dyDescent="0.3">
      <c r="A1397"/>
      <c r="B1397"/>
      <c r="C1397"/>
    </row>
    <row r="1398" spans="1:3" ht="14.4" x14ac:dyDescent="0.3">
      <c r="A1398"/>
      <c r="B1398"/>
      <c r="C1398"/>
    </row>
    <row r="1399" spans="1:3" ht="14.4" x14ac:dyDescent="0.3">
      <c r="A1399"/>
      <c r="B1399"/>
      <c r="C1399"/>
    </row>
    <row r="1400" spans="1:3" ht="14.4" x14ac:dyDescent="0.3">
      <c r="A1400"/>
      <c r="B1400"/>
      <c r="C1400"/>
    </row>
    <row r="1401" spans="1:3" ht="14.4" x14ac:dyDescent="0.3">
      <c r="A1401"/>
      <c r="B1401"/>
      <c r="C1401"/>
    </row>
    <row r="1402" spans="1:3" ht="14.4" x14ac:dyDescent="0.3">
      <c r="A1402"/>
      <c r="B1402"/>
      <c r="C1402"/>
    </row>
    <row r="1403" spans="1:3" ht="14.4" x14ac:dyDescent="0.3">
      <c r="A1403"/>
      <c r="B1403"/>
      <c r="C1403"/>
    </row>
    <row r="1404" spans="1:3" ht="14.4" x14ac:dyDescent="0.3">
      <c r="A1404"/>
      <c r="B1404"/>
      <c r="C1404"/>
    </row>
    <row r="1405" spans="1:3" ht="14.4" x14ac:dyDescent="0.3">
      <c r="A1405"/>
      <c r="B1405"/>
      <c r="C1405"/>
    </row>
    <row r="1406" spans="1:3" ht="14.4" x14ac:dyDescent="0.3">
      <c r="A1406"/>
      <c r="B1406"/>
      <c r="C1406"/>
    </row>
    <row r="1407" spans="1:3" ht="14.4" x14ac:dyDescent="0.3">
      <c r="A1407"/>
      <c r="B1407"/>
      <c r="C1407"/>
    </row>
    <row r="1408" spans="1:3" ht="14.4" x14ac:dyDescent="0.3">
      <c r="A1408"/>
      <c r="B1408"/>
      <c r="C1408"/>
    </row>
    <row r="1409" spans="1:3" ht="14.4" x14ac:dyDescent="0.3">
      <c r="A1409"/>
      <c r="B1409"/>
      <c r="C1409"/>
    </row>
    <row r="1410" spans="1:3" ht="14.4" x14ac:dyDescent="0.3">
      <c r="A1410"/>
      <c r="B1410"/>
      <c r="C1410"/>
    </row>
    <row r="1411" spans="1:3" ht="14.4" x14ac:dyDescent="0.3">
      <c r="A1411"/>
      <c r="B1411"/>
      <c r="C1411"/>
    </row>
    <row r="1412" spans="1:3" ht="14.4" x14ac:dyDescent="0.3">
      <c r="A1412"/>
      <c r="B1412"/>
      <c r="C1412"/>
    </row>
    <row r="1413" spans="1:3" ht="14.4" x14ac:dyDescent="0.3">
      <c r="A1413"/>
      <c r="B1413"/>
      <c r="C1413"/>
    </row>
    <row r="1414" spans="1:3" ht="14.4" x14ac:dyDescent="0.3">
      <c r="A1414"/>
      <c r="B1414"/>
      <c r="C1414"/>
    </row>
    <row r="1415" spans="1:3" ht="14.4" x14ac:dyDescent="0.3">
      <c r="A1415"/>
      <c r="B1415"/>
      <c r="C1415"/>
    </row>
    <row r="1416" spans="1:3" ht="14.4" x14ac:dyDescent="0.3">
      <c r="A1416"/>
      <c r="B1416"/>
      <c r="C1416"/>
    </row>
    <row r="1417" spans="1:3" ht="14.4" x14ac:dyDescent="0.3">
      <c r="A1417"/>
      <c r="B1417"/>
      <c r="C1417"/>
    </row>
    <row r="1418" spans="1:3" ht="14.4" x14ac:dyDescent="0.3">
      <c r="A1418"/>
      <c r="B1418"/>
      <c r="C1418"/>
    </row>
    <row r="1419" spans="1:3" ht="14.4" x14ac:dyDescent="0.3">
      <c r="A1419"/>
      <c r="B1419"/>
      <c r="C1419"/>
    </row>
    <row r="1420" spans="1:3" ht="14.4" x14ac:dyDescent="0.3">
      <c r="A1420"/>
      <c r="B1420"/>
      <c r="C1420"/>
    </row>
    <row r="1421" spans="1:3" ht="14.4" x14ac:dyDescent="0.3">
      <c r="A1421"/>
      <c r="B1421"/>
      <c r="C1421"/>
    </row>
    <row r="1422" spans="1:3" ht="14.4" x14ac:dyDescent="0.3">
      <c r="A1422"/>
      <c r="B1422"/>
      <c r="C1422"/>
    </row>
    <row r="1423" spans="1:3" ht="14.4" x14ac:dyDescent="0.3">
      <c r="A1423"/>
      <c r="B1423"/>
      <c r="C1423"/>
    </row>
    <row r="1424" spans="1:3" ht="14.4" x14ac:dyDescent="0.3">
      <c r="A1424"/>
      <c r="B1424"/>
      <c r="C1424"/>
    </row>
    <row r="1425" spans="1:3" ht="14.4" x14ac:dyDescent="0.3">
      <c r="A1425"/>
      <c r="B1425"/>
      <c r="C1425"/>
    </row>
    <row r="1426" spans="1:3" ht="14.4" x14ac:dyDescent="0.3">
      <c r="A1426"/>
      <c r="B1426"/>
      <c r="C1426"/>
    </row>
    <row r="1427" spans="1:3" ht="14.4" x14ac:dyDescent="0.3">
      <c r="A1427"/>
      <c r="B1427"/>
      <c r="C1427"/>
    </row>
    <row r="1428" spans="1:3" ht="14.4" x14ac:dyDescent="0.3">
      <c r="A1428"/>
      <c r="B1428"/>
      <c r="C1428"/>
    </row>
    <row r="1429" spans="1:3" ht="14.4" x14ac:dyDescent="0.3">
      <c r="A1429"/>
      <c r="B1429"/>
      <c r="C1429"/>
    </row>
    <row r="1430" spans="1:3" ht="14.4" x14ac:dyDescent="0.3">
      <c r="A1430"/>
      <c r="B1430"/>
      <c r="C1430"/>
    </row>
    <row r="1431" spans="1:3" ht="14.4" x14ac:dyDescent="0.3">
      <c r="A1431"/>
      <c r="B1431"/>
      <c r="C1431"/>
    </row>
    <row r="1432" spans="1:3" ht="14.4" x14ac:dyDescent="0.3">
      <c r="A1432"/>
      <c r="B1432"/>
      <c r="C1432"/>
    </row>
    <row r="1433" spans="1:3" ht="14.4" x14ac:dyDescent="0.3">
      <c r="A1433"/>
      <c r="B1433"/>
      <c r="C1433"/>
    </row>
    <row r="1434" spans="1:3" ht="14.4" x14ac:dyDescent="0.3">
      <c r="A1434"/>
      <c r="B1434"/>
      <c r="C1434"/>
    </row>
    <row r="1435" spans="1:3" ht="14.4" x14ac:dyDescent="0.3">
      <c r="A1435"/>
      <c r="B1435"/>
      <c r="C1435"/>
    </row>
    <row r="1436" spans="1:3" ht="14.4" x14ac:dyDescent="0.3">
      <c r="A1436"/>
      <c r="B1436"/>
      <c r="C1436"/>
    </row>
    <row r="1437" spans="1:3" ht="14.4" x14ac:dyDescent="0.3">
      <c r="A1437"/>
      <c r="B1437"/>
      <c r="C1437"/>
    </row>
    <row r="1438" spans="1:3" ht="14.4" x14ac:dyDescent="0.3">
      <c r="A1438"/>
      <c r="B1438"/>
      <c r="C1438"/>
    </row>
    <row r="1439" spans="1:3" ht="14.4" x14ac:dyDescent="0.3">
      <c r="A1439"/>
      <c r="B1439"/>
      <c r="C1439"/>
    </row>
    <row r="1440" spans="1:3" ht="14.4" x14ac:dyDescent="0.3">
      <c r="A1440"/>
      <c r="B1440"/>
      <c r="C1440"/>
    </row>
    <row r="1441" spans="1:3" ht="14.4" x14ac:dyDescent="0.3">
      <c r="A1441"/>
      <c r="B1441"/>
      <c r="C1441"/>
    </row>
    <row r="1442" spans="1:3" ht="14.4" x14ac:dyDescent="0.3">
      <c r="A1442"/>
      <c r="B1442"/>
      <c r="C1442"/>
    </row>
    <row r="1443" spans="1:3" ht="14.4" x14ac:dyDescent="0.3">
      <c r="A1443"/>
      <c r="B1443"/>
      <c r="C1443"/>
    </row>
    <row r="1444" spans="1:3" ht="14.4" x14ac:dyDescent="0.3">
      <c r="A1444"/>
      <c r="B1444"/>
      <c r="C1444"/>
    </row>
    <row r="1445" spans="1:3" ht="14.4" x14ac:dyDescent="0.3">
      <c r="A1445"/>
      <c r="B1445"/>
      <c r="C1445"/>
    </row>
    <row r="1446" spans="1:3" ht="14.4" x14ac:dyDescent="0.3">
      <c r="A1446"/>
      <c r="B1446"/>
      <c r="C1446"/>
    </row>
    <row r="1447" spans="1:3" ht="14.4" x14ac:dyDescent="0.3">
      <c r="A1447"/>
      <c r="B1447"/>
      <c r="C1447"/>
    </row>
    <row r="1448" spans="1:3" ht="14.4" x14ac:dyDescent="0.3">
      <c r="A1448"/>
      <c r="B1448"/>
      <c r="C1448"/>
    </row>
    <row r="1449" spans="1:3" ht="14.4" x14ac:dyDescent="0.3">
      <c r="A1449"/>
      <c r="B1449"/>
      <c r="C1449"/>
    </row>
    <row r="1450" spans="1:3" ht="14.4" x14ac:dyDescent="0.3">
      <c r="A1450"/>
      <c r="B1450"/>
      <c r="C1450"/>
    </row>
    <row r="1451" spans="1:3" ht="14.4" x14ac:dyDescent="0.3">
      <c r="A1451"/>
      <c r="B1451"/>
      <c r="C1451"/>
    </row>
    <row r="1452" spans="1:3" ht="14.4" x14ac:dyDescent="0.3">
      <c r="A1452"/>
      <c r="B1452"/>
      <c r="C1452"/>
    </row>
    <row r="1453" spans="1:3" ht="14.4" x14ac:dyDescent="0.3">
      <c r="A1453"/>
      <c r="B1453"/>
      <c r="C1453"/>
    </row>
    <row r="1454" spans="1:3" ht="14.4" x14ac:dyDescent="0.3">
      <c r="A1454"/>
      <c r="B1454"/>
      <c r="C1454"/>
    </row>
    <row r="1455" spans="1:3" ht="14.4" x14ac:dyDescent="0.3">
      <c r="A1455"/>
      <c r="B1455"/>
      <c r="C1455"/>
    </row>
    <row r="1456" spans="1:3" ht="14.4" x14ac:dyDescent="0.3">
      <c r="A1456"/>
      <c r="B1456"/>
      <c r="C1456"/>
    </row>
    <row r="1457" spans="1:3" ht="14.4" x14ac:dyDescent="0.3">
      <c r="A1457"/>
      <c r="B1457"/>
      <c r="C1457"/>
    </row>
    <row r="1458" spans="1:3" ht="14.4" x14ac:dyDescent="0.3">
      <c r="A1458"/>
      <c r="B1458"/>
      <c r="C1458"/>
    </row>
    <row r="1459" spans="1:3" ht="14.4" x14ac:dyDescent="0.3">
      <c r="A1459"/>
      <c r="B1459"/>
      <c r="C1459"/>
    </row>
    <row r="1460" spans="1:3" ht="14.4" x14ac:dyDescent="0.3">
      <c r="A1460"/>
      <c r="B1460"/>
      <c r="C1460"/>
    </row>
    <row r="1461" spans="1:3" ht="14.4" x14ac:dyDescent="0.3">
      <c r="A1461"/>
      <c r="B1461"/>
      <c r="C1461"/>
    </row>
    <row r="1462" spans="1:3" ht="14.4" x14ac:dyDescent="0.3">
      <c r="A1462"/>
      <c r="B1462"/>
      <c r="C1462"/>
    </row>
    <row r="1463" spans="1:3" ht="14.4" x14ac:dyDescent="0.3">
      <c r="A1463"/>
      <c r="B1463"/>
      <c r="C1463"/>
    </row>
    <row r="1464" spans="1:3" ht="14.4" x14ac:dyDescent="0.3">
      <c r="A1464"/>
      <c r="B1464"/>
      <c r="C1464"/>
    </row>
    <row r="1465" spans="1:3" ht="14.4" x14ac:dyDescent="0.3">
      <c r="A1465"/>
      <c r="B1465"/>
      <c r="C1465"/>
    </row>
    <row r="1466" spans="1:3" ht="14.4" x14ac:dyDescent="0.3">
      <c r="A1466"/>
      <c r="B1466"/>
      <c r="C1466"/>
    </row>
    <row r="1467" spans="1:3" ht="14.4" x14ac:dyDescent="0.3">
      <c r="A1467"/>
      <c r="B1467"/>
      <c r="C1467"/>
    </row>
    <row r="1468" spans="1:3" ht="14.4" x14ac:dyDescent="0.3">
      <c r="A1468"/>
      <c r="B1468"/>
      <c r="C1468"/>
    </row>
    <row r="1469" spans="1:3" ht="14.4" x14ac:dyDescent="0.3">
      <c r="A1469"/>
      <c r="B1469"/>
      <c r="C1469"/>
    </row>
    <row r="1470" spans="1:3" ht="14.4" x14ac:dyDescent="0.3">
      <c r="A1470"/>
      <c r="B1470"/>
      <c r="C1470"/>
    </row>
    <row r="1471" spans="1:3" ht="14.4" x14ac:dyDescent="0.3">
      <c r="A1471"/>
      <c r="B1471"/>
      <c r="C1471"/>
    </row>
    <row r="1472" spans="1:3" ht="14.4" x14ac:dyDescent="0.3">
      <c r="A1472"/>
      <c r="B1472"/>
      <c r="C1472"/>
    </row>
    <row r="1473" spans="1:3" ht="14.4" x14ac:dyDescent="0.3">
      <c r="A1473"/>
      <c r="B1473"/>
      <c r="C1473"/>
    </row>
    <row r="1474" spans="1:3" ht="14.4" x14ac:dyDescent="0.3">
      <c r="A1474"/>
      <c r="B1474"/>
      <c r="C1474"/>
    </row>
    <row r="1475" spans="1:3" ht="14.4" x14ac:dyDescent="0.3">
      <c r="A1475"/>
      <c r="B1475"/>
      <c r="C1475"/>
    </row>
    <row r="1476" spans="1:3" ht="14.4" x14ac:dyDescent="0.3">
      <c r="A1476"/>
      <c r="B1476"/>
      <c r="C1476"/>
    </row>
    <row r="1477" spans="1:3" ht="14.4" x14ac:dyDescent="0.3">
      <c r="A1477"/>
      <c r="B1477"/>
      <c r="C1477"/>
    </row>
    <row r="1478" spans="1:3" ht="14.4" x14ac:dyDescent="0.3">
      <c r="A1478"/>
      <c r="B1478"/>
      <c r="C1478"/>
    </row>
    <row r="1479" spans="1:3" ht="14.4" x14ac:dyDescent="0.3">
      <c r="A1479"/>
      <c r="B1479"/>
      <c r="C1479"/>
    </row>
    <row r="1480" spans="1:3" ht="14.4" x14ac:dyDescent="0.3">
      <c r="A1480"/>
      <c r="B1480"/>
      <c r="C1480"/>
    </row>
    <row r="1481" spans="1:3" ht="14.4" x14ac:dyDescent="0.3">
      <c r="A1481"/>
      <c r="B1481"/>
      <c r="C1481"/>
    </row>
    <row r="1482" spans="1:3" ht="14.4" x14ac:dyDescent="0.3">
      <c r="A1482"/>
      <c r="B1482"/>
      <c r="C1482"/>
    </row>
    <row r="1483" spans="1:3" ht="14.4" x14ac:dyDescent="0.3">
      <c r="A1483"/>
      <c r="B1483"/>
      <c r="C1483"/>
    </row>
    <row r="1484" spans="1:3" ht="14.4" x14ac:dyDescent="0.3">
      <c r="A1484"/>
      <c r="B1484"/>
      <c r="C1484"/>
    </row>
    <row r="1485" spans="1:3" ht="14.4" x14ac:dyDescent="0.3">
      <c r="A1485"/>
      <c r="B1485"/>
      <c r="C1485"/>
    </row>
    <row r="1486" spans="1:3" ht="14.4" x14ac:dyDescent="0.3">
      <c r="A1486"/>
      <c r="B1486"/>
      <c r="C1486"/>
    </row>
    <row r="1487" spans="1:3" ht="14.4" x14ac:dyDescent="0.3">
      <c r="A1487"/>
      <c r="B1487"/>
      <c r="C1487"/>
    </row>
    <row r="1488" spans="1:3" ht="14.4" x14ac:dyDescent="0.3">
      <c r="A1488"/>
      <c r="B1488"/>
      <c r="C1488"/>
    </row>
    <row r="1489" spans="1:3" ht="14.4" x14ac:dyDescent="0.3">
      <c r="A1489"/>
      <c r="B1489"/>
      <c r="C1489"/>
    </row>
    <row r="1490" spans="1:3" ht="14.4" x14ac:dyDescent="0.3">
      <c r="A1490"/>
      <c r="B1490"/>
      <c r="C1490"/>
    </row>
    <row r="1491" spans="1:3" ht="14.4" x14ac:dyDescent="0.3">
      <c r="A1491"/>
      <c r="B1491"/>
      <c r="C1491"/>
    </row>
    <row r="1492" spans="1:3" ht="14.4" x14ac:dyDescent="0.3">
      <c r="A1492"/>
      <c r="B1492"/>
      <c r="C1492"/>
    </row>
    <row r="1493" spans="1:3" ht="14.4" x14ac:dyDescent="0.3">
      <c r="A1493"/>
      <c r="B1493"/>
      <c r="C1493"/>
    </row>
    <row r="1494" spans="1:3" ht="14.4" x14ac:dyDescent="0.3">
      <c r="A1494"/>
      <c r="B1494"/>
      <c r="C1494"/>
    </row>
    <row r="1495" spans="1:3" ht="14.4" x14ac:dyDescent="0.3">
      <c r="A1495"/>
      <c r="B1495"/>
      <c r="C1495"/>
    </row>
    <row r="1496" spans="1:3" ht="14.4" x14ac:dyDescent="0.3">
      <c r="A1496"/>
      <c r="B1496"/>
      <c r="C1496"/>
    </row>
    <row r="1497" spans="1:3" ht="14.4" x14ac:dyDescent="0.3">
      <c r="A1497"/>
      <c r="B1497"/>
      <c r="C1497"/>
    </row>
    <row r="1498" spans="1:3" ht="14.4" x14ac:dyDescent="0.3">
      <c r="A1498"/>
      <c r="B1498"/>
      <c r="C1498"/>
    </row>
    <row r="1499" spans="1:3" ht="14.4" x14ac:dyDescent="0.3">
      <c r="A1499"/>
      <c r="B1499"/>
      <c r="C1499"/>
    </row>
    <row r="1500" spans="1:3" ht="14.4" x14ac:dyDescent="0.3">
      <c r="A1500"/>
      <c r="B1500"/>
      <c r="C1500"/>
    </row>
    <row r="1501" spans="1:3" ht="14.4" x14ac:dyDescent="0.3">
      <c r="A1501"/>
      <c r="B1501"/>
      <c r="C1501"/>
    </row>
    <row r="1502" spans="1:3" ht="14.4" x14ac:dyDescent="0.3">
      <c r="A1502"/>
      <c r="B1502"/>
      <c r="C1502"/>
    </row>
    <row r="1503" spans="1:3" ht="14.4" x14ac:dyDescent="0.3">
      <c r="A1503"/>
      <c r="B1503"/>
      <c r="C1503"/>
    </row>
    <row r="1504" spans="1:3" ht="14.4" x14ac:dyDescent="0.3">
      <c r="A1504"/>
      <c r="B1504"/>
      <c r="C1504"/>
    </row>
    <row r="1505" spans="1:3" ht="14.4" x14ac:dyDescent="0.3">
      <c r="A1505"/>
      <c r="B1505"/>
      <c r="C1505"/>
    </row>
    <row r="1506" spans="1:3" ht="14.4" x14ac:dyDescent="0.3">
      <c r="A1506"/>
      <c r="B1506"/>
      <c r="C1506"/>
    </row>
    <row r="1507" spans="1:3" ht="14.4" x14ac:dyDescent="0.3">
      <c r="A1507"/>
      <c r="B1507"/>
      <c r="C1507"/>
    </row>
    <row r="1508" spans="1:3" ht="14.4" x14ac:dyDescent="0.3">
      <c r="A1508"/>
      <c r="B1508"/>
      <c r="C1508"/>
    </row>
    <row r="1509" spans="1:3" ht="14.4" x14ac:dyDescent="0.3">
      <c r="A1509"/>
      <c r="B1509"/>
      <c r="C1509"/>
    </row>
    <row r="1510" spans="1:3" ht="14.4" x14ac:dyDescent="0.3">
      <c r="A1510"/>
      <c r="B1510"/>
      <c r="C1510"/>
    </row>
    <row r="1511" spans="1:3" ht="14.4" x14ac:dyDescent="0.3">
      <c r="A1511"/>
      <c r="B1511"/>
      <c r="C1511"/>
    </row>
    <row r="1512" spans="1:3" ht="14.4" x14ac:dyDescent="0.3">
      <c r="A1512"/>
      <c r="B1512"/>
      <c r="C1512"/>
    </row>
    <row r="1513" spans="1:3" ht="14.4" x14ac:dyDescent="0.3">
      <c r="A1513"/>
      <c r="B1513"/>
      <c r="C1513"/>
    </row>
    <row r="1514" spans="1:3" ht="14.4" x14ac:dyDescent="0.3">
      <c r="A1514"/>
      <c r="B1514"/>
      <c r="C1514"/>
    </row>
    <row r="1515" spans="1:3" ht="14.4" x14ac:dyDescent="0.3">
      <c r="A1515"/>
      <c r="B1515"/>
      <c r="C1515"/>
    </row>
    <row r="1516" spans="1:3" ht="14.4" x14ac:dyDescent="0.3">
      <c r="A1516"/>
      <c r="B1516"/>
      <c r="C1516"/>
    </row>
    <row r="1517" spans="1:3" ht="14.4" x14ac:dyDescent="0.3">
      <c r="A1517"/>
      <c r="B1517"/>
      <c r="C1517"/>
    </row>
    <row r="1518" spans="1:3" ht="14.4" x14ac:dyDescent="0.3">
      <c r="A1518"/>
      <c r="B1518"/>
      <c r="C1518"/>
    </row>
    <row r="1519" spans="1:3" ht="14.4" x14ac:dyDescent="0.3">
      <c r="A1519"/>
      <c r="B1519"/>
      <c r="C1519"/>
    </row>
    <row r="1520" spans="1:3" ht="14.4" x14ac:dyDescent="0.3">
      <c r="A1520"/>
      <c r="B1520"/>
      <c r="C1520"/>
    </row>
    <row r="1521" spans="1:3" ht="14.4" x14ac:dyDescent="0.3">
      <c r="A1521"/>
      <c r="B1521"/>
      <c r="C1521"/>
    </row>
    <row r="1522" spans="1:3" ht="14.4" x14ac:dyDescent="0.3">
      <c r="A1522"/>
      <c r="B1522"/>
      <c r="C1522"/>
    </row>
    <row r="1523" spans="1:3" ht="14.4" x14ac:dyDescent="0.3">
      <c r="A1523"/>
      <c r="B1523"/>
      <c r="C1523"/>
    </row>
    <row r="1524" spans="1:3" ht="14.4" x14ac:dyDescent="0.3">
      <c r="A1524"/>
      <c r="B1524"/>
      <c r="C1524"/>
    </row>
    <row r="1525" spans="1:3" ht="14.4" x14ac:dyDescent="0.3">
      <c r="A1525"/>
      <c r="B1525"/>
      <c r="C1525"/>
    </row>
    <row r="1526" spans="1:3" ht="14.4" x14ac:dyDescent="0.3">
      <c r="A1526"/>
      <c r="B1526"/>
      <c r="C1526"/>
    </row>
    <row r="1527" spans="1:3" ht="14.4" x14ac:dyDescent="0.3">
      <c r="A1527"/>
      <c r="B1527"/>
      <c r="C1527"/>
    </row>
    <row r="1528" spans="1:3" ht="14.4" x14ac:dyDescent="0.3">
      <c r="A1528"/>
      <c r="B1528"/>
      <c r="C1528"/>
    </row>
    <row r="1529" spans="1:3" ht="14.4" x14ac:dyDescent="0.3">
      <c r="A1529"/>
      <c r="B1529"/>
      <c r="C1529"/>
    </row>
    <row r="1530" spans="1:3" ht="14.4" x14ac:dyDescent="0.3">
      <c r="A1530"/>
      <c r="B1530"/>
      <c r="C1530"/>
    </row>
    <row r="1531" spans="1:3" ht="14.4" x14ac:dyDescent="0.3">
      <c r="A1531"/>
      <c r="B1531"/>
      <c r="C1531"/>
    </row>
    <row r="1532" spans="1:3" ht="14.4" x14ac:dyDescent="0.3">
      <c r="A1532"/>
      <c r="B1532"/>
      <c r="C1532"/>
    </row>
    <row r="1533" spans="1:3" ht="14.4" x14ac:dyDescent="0.3">
      <c r="A1533"/>
      <c r="B1533"/>
      <c r="C1533"/>
    </row>
    <row r="1534" spans="1:3" ht="14.4" x14ac:dyDescent="0.3">
      <c r="A1534"/>
      <c r="B1534"/>
      <c r="C1534"/>
    </row>
    <row r="1535" spans="1:3" ht="14.4" x14ac:dyDescent="0.3">
      <c r="A1535"/>
      <c r="B1535"/>
      <c r="C1535"/>
    </row>
    <row r="1536" spans="1:3" ht="14.4" x14ac:dyDescent="0.3">
      <c r="A1536"/>
      <c r="B1536"/>
      <c r="C1536"/>
    </row>
    <row r="1537" spans="1:3" ht="14.4" x14ac:dyDescent="0.3">
      <c r="A1537"/>
      <c r="B1537"/>
      <c r="C1537"/>
    </row>
    <row r="1538" spans="1:3" ht="14.4" x14ac:dyDescent="0.3">
      <c r="A1538"/>
      <c r="B1538"/>
      <c r="C1538"/>
    </row>
    <row r="1539" spans="1:3" ht="14.4" x14ac:dyDescent="0.3">
      <c r="A1539"/>
      <c r="B1539"/>
      <c r="C1539"/>
    </row>
    <row r="1540" spans="1:3" ht="14.4" x14ac:dyDescent="0.3">
      <c r="A1540"/>
      <c r="B1540"/>
      <c r="C1540"/>
    </row>
    <row r="1541" spans="1:3" ht="14.4" x14ac:dyDescent="0.3">
      <c r="A1541"/>
      <c r="B1541"/>
      <c r="C1541"/>
    </row>
    <row r="1542" spans="1:3" ht="14.4" x14ac:dyDescent="0.3">
      <c r="A1542"/>
      <c r="B1542"/>
      <c r="C1542"/>
    </row>
    <row r="1543" spans="1:3" ht="14.4" x14ac:dyDescent="0.3">
      <c r="A1543"/>
      <c r="B1543"/>
      <c r="C1543"/>
    </row>
    <row r="1544" spans="1:3" ht="14.4" x14ac:dyDescent="0.3">
      <c r="A1544"/>
      <c r="B1544"/>
      <c r="C1544"/>
    </row>
    <row r="1545" spans="1:3" ht="14.4" x14ac:dyDescent="0.3">
      <c r="A1545"/>
      <c r="B1545"/>
      <c r="C1545"/>
    </row>
    <row r="1546" spans="1:3" ht="14.4" x14ac:dyDescent="0.3">
      <c r="A1546"/>
      <c r="B1546"/>
      <c r="C1546"/>
    </row>
    <row r="1547" spans="1:3" ht="14.4" x14ac:dyDescent="0.3">
      <c r="A1547"/>
      <c r="B1547"/>
      <c r="C1547"/>
    </row>
    <row r="1548" spans="1:3" ht="14.4" x14ac:dyDescent="0.3">
      <c r="A1548"/>
      <c r="B1548"/>
      <c r="C1548"/>
    </row>
    <row r="1549" spans="1:3" ht="14.4" x14ac:dyDescent="0.3">
      <c r="A1549"/>
      <c r="B1549"/>
      <c r="C1549"/>
    </row>
    <row r="1550" spans="1:3" ht="14.4" x14ac:dyDescent="0.3">
      <c r="A1550"/>
      <c r="B1550"/>
      <c r="C1550"/>
    </row>
    <row r="1551" spans="1:3" ht="14.4" x14ac:dyDescent="0.3">
      <c r="A1551"/>
      <c r="B1551"/>
      <c r="C1551"/>
    </row>
    <row r="1552" spans="1:3" ht="14.4" x14ac:dyDescent="0.3">
      <c r="A1552"/>
      <c r="B1552"/>
      <c r="C1552"/>
    </row>
    <row r="1553" spans="1:3" ht="14.4" x14ac:dyDescent="0.3">
      <c r="A1553"/>
      <c r="B1553"/>
      <c r="C1553"/>
    </row>
    <row r="1554" spans="1:3" ht="14.4" x14ac:dyDescent="0.3">
      <c r="A1554"/>
      <c r="B1554"/>
      <c r="C1554"/>
    </row>
    <row r="1555" spans="1:3" ht="14.4" x14ac:dyDescent="0.3">
      <c r="A1555"/>
      <c r="B1555"/>
      <c r="C1555"/>
    </row>
    <row r="1556" spans="1:3" ht="14.4" x14ac:dyDescent="0.3">
      <c r="A1556"/>
      <c r="B1556"/>
      <c r="C1556"/>
    </row>
    <row r="1557" spans="1:3" ht="14.4" x14ac:dyDescent="0.3">
      <c r="A1557"/>
      <c r="B1557"/>
      <c r="C1557"/>
    </row>
    <row r="1558" spans="1:3" ht="14.4" x14ac:dyDescent="0.3">
      <c r="A1558"/>
      <c r="B1558"/>
      <c r="C1558"/>
    </row>
    <row r="1559" spans="1:3" ht="14.4" x14ac:dyDescent="0.3">
      <c r="A1559"/>
      <c r="B1559"/>
      <c r="C1559"/>
    </row>
    <row r="1560" spans="1:3" ht="14.4" x14ac:dyDescent="0.3">
      <c r="A1560"/>
      <c r="B1560"/>
      <c r="C1560"/>
    </row>
    <row r="1561" spans="1:3" ht="14.4" x14ac:dyDescent="0.3">
      <c r="A1561"/>
      <c r="B1561"/>
      <c r="C1561"/>
    </row>
    <row r="1562" spans="1:3" ht="14.4" x14ac:dyDescent="0.3">
      <c r="A1562"/>
      <c r="B1562"/>
      <c r="C1562"/>
    </row>
    <row r="1563" spans="1:3" ht="14.4" x14ac:dyDescent="0.3">
      <c r="A1563"/>
      <c r="B1563"/>
      <c r="C1563"/>
    </row>
    <row r="1564" spans="1:3" ht="14.4" x14ac:dyDescent="0.3">
      <c r="A1564"/>
      <c r="B1564"/>
      <c r="C1564"/>
    </row>
    <row r="1565" spans="1:3" ht="14.4" x14ac:dyDescent="0.3">
      <c r="A1565"/>
      <c r="B1565"/>
      <c r="C1565"/>
    </row>
    <row r="1566" spans="1:3" ht="14.4" x14ac:dyDescent="0.3">
      <c r="A1566"/>
      <c r="B1566"/>
      <c r="C1566"/>
    </row>
    <row r="1567" spans="1:3" ht="14.4" x14ac:dyDescent="0.3">
      <c r="A1567"/>
      <c r="B1567"/>
      <c r="C1567"/>
    </row>
    <row r="1568" spans="1:3" ht="14.4" x14ac:dyDescent="0.3">
      <c r="A1568"/>
      <c r="B1568"/>
      <c r="C1568"/>
    </row>
    <row r="1569" spans="1:3" ht="14.4" x14ac:dyDescent="0.3">
      <c r="A1569"/>
      <c r="B1569"/>
      <c r="C1569"/>
    </row>
    <row r="1570" spans="1:3" ht="14.4" x14ac:dyDescent="0.3">
      <c r="A1570"/>
      <c r="B1570"/>
      <c r="C1570"/>
    </row>
    <row r="1571" spans="1:3" ht="14.4" x14ac:dyDescent="0.3">
      <c r="A1571"/>
      <c r="B1571"/>
      <c r="C1571"/>
    </row>
    <row r="1572" spans="1:3" ht="14.4" x14ac:dyDescent="0.3">
      <c r="A1572"/>
      <c r="B1572"/>
      <c r="C1572"/>
    </row>
    <row r="1573" spans="1:3" ht="14.4" x14ac:dyDescent="0.3">
      <c r="A1573"/>
      <c r="B1573"/>
      <c r="C1573"/>
    </row>
    <row r="1574" spans="1:3" ht="14.4" x14ac:dyDescent="0.3">
      <c r="A1574"/>
      <c r="B1574"/>
      <c r="C1574"/>
    </row>
    <row r="1575" spans="1:3" ht="14.4" x14ac:dyDescent="0.3">
      <c r="A1575"/>
      <c r="B1575"/>
      <c r="C1575"/>
    </row>
    <row r="1576" spans="1:3" ht="14.4" x14ac:dyDescent="0.3">
      <c r="A1576"/>
      <c r="B1576"/>
      <c r="C1576"/>
    </row>
    <row r="1577" spans="1:3" ht="14.4" x14ac:dyDescent="0.3">
      <c r="A1577"/>
      <c r="B1577"/>
      <c r="C1577"/>
    </row>
    <row r="1578" spans="1:3" ht="14.4" x14ac:dyDescent="0.3">
      <c r="A1578"/>
      <c r="B1578"/>
      <c r="C1578"/>
    </row>
    <row r="1579" spans="1:3" ht="14.4" x14ac:dyDescent="0.3">
      <c r="A1579"/>
      <c r="B1579"/>
      <c r="C1579"/>
    </row>
    <row r="1580" spans="1:3" ht="14.4" x14ac:dyDescent="0.3">
      <c r="A1580"/>
      <c r="B1580"/>
      <c r="C1580"/>
    </row>
    <row r="1581" spans="1:3" ht="14.4" x14ac:dyDescent="0.3">
      <c r="A1581"/>
      <c r="B1581"/>
      <c r="C1581"/>
    </row>
    <row r="1582" spans="1:3" ht="14.4" x14ac:dyDescent="0.3">
      <c r="A1582"/>
      <c r="B1582"/>
      <c r="C1582"/>
    </row>
    <row r="1583" spans="1:3" ht="14.4" x14ac:dyDescent="0.3">
      <c r="A1583"/>
      <c r="B1583"/>
      <c r="C1583"/>
    </row>
    <row r="1584" spans="1:3" ht="14.4" x14ac:dyDescent="0.3">
      <c r="A1584"/>
      <c r="B1584"/>
      <c r="C1584"/>
    </row>
    <row r="1585" spans="1:3" ht="14.4" x14ac:dyDescent="0.3">
      <c r="A1585"/>
      <c r="B1585"/>
      <c r="C1585"/>
    </row>
    <row r="1586" spans="1:3" ht="14.4" x14ac:dyDescent="0.3">
      <c r="A1586"/>
      <c r="B1586"/>
      <c r="C1586"/>
    </row>
    <row r="1587" spans="1:3" ht="14.4" x14ac:dyDescent="0.3">
      <c r="A1587"/>
      <c r="B1587"/>
      <c r="C1587"/>
    </row>
    <row r="1588" spans="1:3" ht="14.4" x14ac:dyDescent="0.3">
      <c r="A1588"/>
      <c r="B1588"/>
      <c r="C1588"/>
    </row>
    <row r="1589" spans="1:3" ht="14.4" x14ac:dyDescent="0.3">
      <c r="A1589"/>
      <c r="B1589"/>
      <c r="C1589"/>
    </row>
    <row r="1590" spans="1:3" ht="14.4" x14ac:dyDescent="0.3">
      <c r="A1590"/>
      <c r="B1590"/>
      <c r="C1590"/>
    </row>
    <row r="1591" spans="1:3" ht="14.4" x14ac:dyDescent="0.3">
      <c r="A1591"/>
      <c r="B1591"/>
      <c r="C1591"/>
    </row>
    <row r="1592" spans="1:3" ht="14.4" x14ac:dyDescent="0.3">
      <c r="A1592"/>
      <c r="B1592"/>
      <c r="C1592"/>
    </row>
    <row r="1593" spans="1:3" ht="14.4" x14ac:dyDescent="0.3">
      <c r="A1593"/>
      <c r="B1593"/>
      <c r="C1593"/>
    </row>
    <row r="1594" spans="1:3" ht="14.4" x14ac:dyDescent="0.3">
      <c r="A1594"/>
      <c r="B1594"/>
      <c r="C1594"/>
    </row>
    <row r="1595" spans="1:3" ht="14.4" x14ac:dyDescent="0.3">
      <c r="A1595"/>
      <c r="B1595"/>
      <c r="C1595"/>
    </row>
    <row r="1596" spans="1:3" ht="14.4" x14ac:dyDescent="0.3">
      <c r="A1596"/>
      <c r="B1596"/>
      <c r="C1596"/>
    </row>
    <row r="1597" spans="1:3" ht="14.4" x14ac:dyDescent="0.3">
      <c r="A1597"/>
      <c r="B1597"/>
      <c r="C1597"/>
    </row>
    <row r="1598" spans="1:3" ht="14.4" x14ac:dyDescent="0.3">
      <c r="A1598"/>
      <c r="B1598"/>
      <c r="C1598"/>
    </row>
    <row r="1599" spans="1:3" ht="14.4" x14ac:dyDescent="0.3">
      <c r="A1599"/>
      <c r="B1599"/>
      <c r="C1599"/>
    </row>
    <row r="1600" spans="1:3" ht="14.4" x14ac:dyDescent="0.3">
      <c r="A1600"/>
      <c r="B1600"/>
      <c r="C1600"/>
    </row>
    <row r="1601" spans="1:3" ht="14.4" x14ac:dyDescent="0.3">
      <c r="A1601"/>
      <c r="B1601"/>
      <c r="C1601"/>
    </row>
    <row r="1602" spans="1:3" ht="14.4" x14ac:dyDescent="0.3">
      <c r="A1602"/>
      <c r="B1602"/>
      <c r="C1602"/>
    </row>
    <row r="1603" spans="1:3" ht="14.4" x14ac:dyDescent="0.3">
      <c r="A1603"/>
      <c r="B1603"/>
      <c r="C1603"/>
    </row>
    <row r="1604" spans="1:3" ht="14.4" x14ac:dyDescent="0.3">
      <c r="A1604"/>
      <c r="B1604"/>
      <c r="C1604"/>
    </row>
    <row r="1605" spans="1:3" ht="14.4" x14ac:dyDescent="0.3">
      <c r="A1605"/>
      <c r="B1605"/>
      <c r="C1605"/>
    </row>
    <row r="1606" spans="1:3" ht="14.4" x14ac:dyDescent="0.3">
      <c r="A1606"/>
      <c r="B1606"/>
      <c r="C1606"/>
    </row>
    <row r="1607" spans="1:3" ht="14.4" x14ac:dyDescent="0.3">
      <c r="A1607"/>
      <c r="B1607"/>
      <c r="C1607"/>
    </row>
    <row r="1608" spans="1:3" ht="14.4" x14ac:dyDescent="0.3">
      <c r="A1608"/>
      <c r="B1608"/>
      <c r="C1608"/>
    </row>
    <row r="1609" spans="1:3" ht="14.4" x14ac:dyDescent="0.3">
      <c r="A1609"/>
      <c r="B1609"/>
      <c r="C1609"/>
    </row>
    <row r="1610" spans="1:3" ht="14.4" x14ac:dyDescent="0.3">
      <c r="A1610"/>
      <c r="B1610"/>
      <c r="C1610"/>
    </row>
    <row r="1611" spans="1:3" ht="14.4" x14ac:dyDescent="0.3">
      <c r="A1611"/>
      <c r="B1611"/>
      <c r="C1611"/>
    </row>
    <row r="1612" spans="1:3" ht="14.4" x14ac:dyDescent="0.3">
      <c r="A1612"/>
      <c r="B1612"/>
      <c r="C1612"/>
    </row>
    <row r="1613" spans="1:3" ht="14.4" x14ac:dyDescent="0.3">
      <c r="A1613"/>
      <c r="B1613"/>
      <c r="C1613"/>
    </row>
    <row r="1614" spans="1:3" ht="14.4" x14ac:dyDescent="0.3">
      <c r="A1614"/>
      <c r="B1614"/>
      <c r="C1614"/>
    </row>
    <row r="1615" spans="1:3" ht="14.4" x14ac:dyDescent="0.3">
      <c r="A1615"/>
      <c r="B1615"/>
      <c r="C1615"/>
    </row>
    <row r="1616" spans="1:3" ht="14.4" x14ac:dyDescent="0.3">
      <c r="A1616"/>
      <c r="B1616"/>
      <c r="C1616"/>
    </row>
    <row r="1617" spans="1:3" ht="14.4" x14ac:dyDescent="0.3">
      <c r="A1617"/>
      <c r="B1617"/>
      <c r="C1617"/>
    </row>
    <row r="1618" spans="1:3" ht="14.4" x14ac:dyDescent="0.3">
      <c r="A1618"/>
      <c r="B1618"/>
      <c r="C1618"/>
    </row>
    <row r="1619" spans="1:3" ht="14.4" x14ac:dyDescent="0.3">
      <c r="A1619"/>
      <c r="B1619"/>
      <c r="C1619"/>
    </row>
    <row r="1620" spans="1:3" ht="14.4" x14ac:dyDescent="0.3">
      <c r="A1620"/>
      <c r="B1620"/>
      <c r="C1620"/>
    </row>
    <row r="1621" spans="1:3" ht="14.4" x14ac:dyDescent="0.3">
      <c r="A1621"/>
      <c r="B1621"/>
      <c r="C1621"/>
    </row>
    <row r="1622" spans="1:3" ht="14.4" x14ac:dyDescent="0.3">
      <c r="A1622"/>
      <c r="B1622"/>
      <c r="C1622"/>
    </row>
    <row r="1623" spans="1:3" ht="14.4" x14ac:dyDescent="0.3">
      <c r="A1623"/>
      <c r="B1623"/>
      <c r="C1623"/>
    </row>
    <row r="1624" spans="1:3" ht="14.4" x14ac:dyDescent="0.3">
      <c r="A1624"/>
      <c r="B1624"/>
      <c r="C1624"/>
    </row>
    <row r="1625" spans="1:3" ht="14.4" x14ac:dyDescent="0.3">
      <c r="A1625"/>
      <c r="B1625"/>
      <c r="C1625"/>
    </row>
    <row r="1626" spans="1:3" ht="14.4" x14ac:dyDescent="0.3">
      <c r="A1626"/>
      <c r="B1626"/>
      <c r="C1626"/>
    </row>
    <row r="1627" spans="1:3" ht="14.4" x14ac:dyDescent="0.3">
      <c r="A1627"/>
      <c r="B1627"/>
      <c r="C1627"/>
    </row>
    <row r="1628" spans="1:3" ht="14.4" x14ac:dyDescent="0.3">
      <c r="A1628"/>
      <c r="B1628"/>
      <c r="C1628"/>
    </row>
    <row r="1629" spans="1:3" ht="14.4" x14ac:dyDescent="0.3">
      <c r="A1629"/>
      <c r="B1629"/>
      <c r="C1629"/>
    </row>
    <row r="1630" spans="1:3" ht="14.4" x14ac:dyDescent="0.3">
      <c r="A1630"/>
      <c r="B1630"/>
      <c r="C1630"/>
    </row>
    <row r="1631" spans="1:3" ht="14.4" x14ac:dyDescent="0.3">
      <c r="A1631"/>
      <c r="B1631"/>
      <c r="C1631"/>
    </row>
    <row r="1632" spans="1:3" ht="14.4" x14ac:dyDescent="0.3">
      <c r="A1632"/>
      <c r="B1632"/>
      <c r="C1632"/>
    </row>
    <row r="1633" spans="1:3" ht="14.4" x14ac:dyDescent="0.3">
      <c r="A1633"/>
      <c r="B1633"/>
      <c r="C1633"/>
    </row>
    <row r="1634" spans="1:3" ht="14.4" x14ac:dyDescent="0.3">
      <c r="A1634"/>
      <c r="B1634"/>
      <c r="C1634"/>
    </row>
    <row r="1635" spans="1:3" ht="14.4" x14ac:dyDescent="0.3">
      <c r="A1635"/>
      <c r="B1635"/>
      <c r="C1635"/>
    </row>
    <row r="1636" spans="1:3" ht="14.4" x14ac:dyDescent="0.3">
      <c r="A1636"/>
      <c r="B1636"/>
      <c r="C1636"/>
    </row>
    <row r="1637" spans="1:3" ht="14.4" x14ac:dyDescent="0.3">
      <c r="A1637"/>
      <c r="B1637"/>
      <c r="C1637"/>
    </row>
    <row r="1638" spans="1:3" ht="14.4" x14ac:dyDescent="0.3">
      <c r="A1638"/>
      <c r="B1638"/>
      <c r="C1638"/>
    </row>
    <row r="1639" spans="1:3" ht="14.4" x14ac:dyDescent="0.3">
      <c r="A1639"/>
      <c r="B1639"/>
      <c r="C1639"/>
    </row>
    <row r="1640" spans="1:3" ht="14.4" x14ac:dyDescent="0.3">
      <c r="A1640"/>
      <c r="B1640"/>
      <c r="C1640"/>
    </row>
    <row r="1641" spans="1:3" ht="14.4" x14ac:dyDescent="0.3">
      <c r="A1641"/>
      <c r="B1641"/>
      <c r="C1641"/>
    </row>
    <row r="1642" spans="1:3" ht="14.4" x14ac:dyDescent="0.3">
      <c r="A1642"/>
      <c r="B1642"/>
      <c r="C1642"/>
    </row>
    <row r="1643" spans="1:3" ht="14.4" x14ac:dyDescent="0.3">
      <c r="A1643"/>
      <c r="B1643"/>
      <c r="C1643"/>
    </row>
    <row r="1644" spans="1:3" ht="14.4" x14ac:dyDescent="0.3">
      <c r="A1644"/>
      <c r="B1644"/>
      <c r="C1644"/>
    </row>
    <row r="1645" spans="1:3" ht="14.4" x14ac:dyDescent="0.3">
      <c r="A1645"/>
      <c r="B1645"/>
      <c r="C1645"/>
    </row>
    <row r="1646" spans="1:3" ht="14.4" x14ac:dyDescent="0.3">
      <c r="A1646"/>
      <c r="B1646"/>
      <c r="C1646"/>
    </row>
    <row r="1647" spans="1:3" ht="14.4" x14ac:dyDescent="0.3">
      <c r="A1647"/>
      <c r="B1647"/>
      <c r="C1647"/>
    </row>
    <row r="1648" spans="1:3" ht="14.4" x14ac:dyDescent="0.3">
      <c r="A1648"/>
      <c r="B1648"/>
      <c r="C1648"/>
    </row>
    <row r="1649" spans="1:3" ht="14.4" x14ac:dyDescent="0.3">
      <c r="A1649"/>
      <c r="B1649"/>
      <c r="C1649"/>
    </row>
    <row r="1650" spans="1:3" ht="14.4" x14ac:dyDescent="0.3">
      <c r="A1650"/>
      <c r="B1650"/>
      <c r="C1650"/>
    </row>
    <row r="1651" spans="1:3" ht="14.4" x14ac:dyDescent="0.3">
      <c r="A1651"/>
      <c r="B1651"/>
      <c r="C1651"/>
    </row>
    <row r="1652" spans="1:3" ht="14.4" x14ac:dyDescent="0.3">
      <c r="A1652"/>
      <c r="B1652"/>
      <c r="C1652"/>
    </row>
    <row r="1653" spans="1:3" ht="14.4" x14ac:dyDescent="0.3">
      <c r="A1653"/>
      <c r="B1653"/>
      <c r="C1653"/>
    </row>
    <row r="1654" spans="1:3" ht="14.4" x14ac:dyDescent="0.3">
      <c r="A1654"/>
      <c r="B1654"/>
      <c r="C1654"/>
    </row>
    <row r="1655" spans="1:3" ht="14.4" x14ac:dyDescent="0.3">
      <c r="A1655"/>
      <c r="B1655"/>
      <c r="C1655"/>
    </row>
    <row r="1656" spans="1:3" ht="14.4" x14ac:dyDescent="0.3">
      <c r="A1656"/>
      <c r="B1656"/>
      <c r="C1656"/>
    </row>
    <row r="1657" spans="1:3" ht="14.4" x14ac:dyDescent="0.3">
      <c r="A1657"/>
      <c r="B1657"/>
      <c r="C1657"/>
    </row>
    <row r="1658" spans="1:3" ht="14.4" x14ac:dyDescent="0.3">
      <c r="A1658"/>
      <c r="B1658"/>
      <c r="C1658"/>
    </row>
    <row r="1659" spans="1:3" ht="14.4" x14ac:dyDescent="0.3">
      <c r="A1659"/>
      <c r="B1659"/>
      <c r="C1659"/>
    </row>
    <row r="1660" spans="1:3" ht="14.4" x14ac:dyDescent="0.3">
      <c r="A1660"/>
      <c r="B1660"/>
      <c r="C1660"/>
    </row>
    <row r="1661" spans="1:3" ht="14.4" x14ac:dyDescent="0.3">
      <c r="A1661"/>
      <c r="B1661"/>
      <c r="C1661"/>
    </row>
    <row r="1662" spans="1:3" ht="14.4" x14ac:dyDescent="0.3">
      <c r="A1662"/>
      <c r="B1662"/>
      <c r="C1662"/>
    </row>
    <row r="1663" spans="1:3" ht="14.4" x14ac:dyDescent="0.3">
      <c r="A1663"/>
      <c r="B1663"/>
      <c r="C1663"/>
    </row>
    <row r="1664" spans="1:3" ht="14.4" x14ac:dyDescent="0.3">
      <c r="A1664"/>
      <c r="B1664"/>
      <c r="C1664"/>
    </row>
    <row r="1665" spans="1:3" ht="14.4" x14ac:dyDescent="0.3">
      <c r="A1665"/>
      <c r="B1665"/>
      <c r="C1665"/>
    </row>
    <row r="1666" spans="1:3" ht="14.4" x14ac:dyDescent="0.3">
      <c r="A1666"/>
      <c r="B1666"/>
      <c r="C1666"/>
    </row>
    <row r="1667" spans="1:3" ht="14.4" x14ac:dyDescent="0.3">
      <c r="A1667"/>
      <c r="B1667"/>
      <c r="C1667"/>
    </row>
    <row r="1668" spans="1:3" ht="14.4" x14ac:dyDescent="0.3">
      <c r="A1668"/>
      <c r="B1668"/>
      <c r="C1668"/>
    </row>
    <row r="1669" spans="1:3" ht="14.4" x14ac:dyDescent="0.3">
      <c r="A1669"/>
      <c r="B1669"/>
      <c r="C1669"/>
    </row>
    <row r="1670" spans="1:3" ht="14.4" x14ac:dyDescent="0.3">
      <c r="A1670"/>
      <c r="B1670"/>
      <c r="C1670"/>
    </row>
    <row r="1671" spans="1:3" ht="14.4" x14ac:dyDescent="0.3">
      <c r="A1671"/>
      <c r="B1671"/>
      <c r="C1671"/>
    </row>
    <row r="1672" spans="1:3" ht="14.4" x14ac:dyDescent="0.3">
      <c r="A1672"/>
      <c r="B1672"/>
      <c r="C1672"/>
    </row>
    <row r="1673" spans="1:3" ht="14.4" x14ac:dyDescent="0.3">
      <c r="A1673"/>
      <c r="B1673"/>
      <c r="C1673"/>
    </row>
    <row r="1674" spans="1:3" ht="14.4" x14ac:dyDescent="0.3">
      <c r="A1674"/>
      <c r="B1674"/>
      <c r="C1674"/>
    </row>
    <row r="1675" spans="1:3" ht="14.4" x14ac:dyDescent="0.3">
      <c r="A1675"/>
      <c r="B1675"/>
      <c r="C1675"/>
    </row>
    <row r="1676" spans="1:3" ht="14.4" x14ac:dyDescent="0.3">
      <c r="A1676"/>
      <c r="B1676"/>
      <c r="C1676"/>
    </row>
    <row r="1677" spans="1:3" ht="14.4" x14ac:dyDescent="0.3">
      <c r="A1677"/>
      <c r="B1677"/>
      <c r="C1677"/>
    </row>
    <row r="1678" spans="1:3" ht="14.4" x14ac:dyDescent="0.3">
      <c r="A1678"/>
      <c r="B1678"/>
      <c r="C1678"/>
    </row>
    <row r="1679" spans="1:3" ht="14.4" x14ac:dyDescent="0.3">
      <c r="A1679"/>
      <c r="B1679"/>
      <c r="C1679"/>
    </row>
    <row r="1680" spans="1:3" ht="14.4" x14ac:dyDescent="0.3">
      <c r="A1680"/>
      <c r="B1680"/>
      <c r="C1680"/>
    </row>
    <row r="1681" spans="1:3" ht="14.4" x14ac:dyDescent="0.3">
      <c r="A1681"/>
      <c r="B1681"/>
      <c r="C1681"/>
    </row>
    <row r="1682" spans="1:3" ht="14.4" x14ac:dyDescent="0.3">
      <c r="A1682"/>
      <c r="B1682"/>
      <c r="C1682"/>
    </row>
    <row r="1683" spans="1:3" ht="14.4" x14ac:dyDescent="0.3">
      <c r="A1683"/>
      <c r="B1683"/>
      <c r="C1683"/>
    </row>
    <row r="1684" spans="1:3" ht="14.4" x14ac:dyDescent="0.3">
      <c r="A1684"/>
      <c r="B1684"/>
      <c r="C1684"/>
    </row>
    <row r="1685" spans="1:3" ht="14.4" x14ac:dyDescent="0.3">
      <c r="A1685"/>
      <c r="B1685"/>
      <c r="C1685"/>
    </row>
    <row r="1686" spans="1:3" ht="14.4" x14ac:dyDescent="0.3">
      <c r="A1686"/>
      <c r="B1686"/>
      <c r="C1686"/>
    </row>
    <row r="1687" spans="1:3" ht="14.4" x14ac:dyDescent="0.3">
      <c r="A1687"/>
      <c r="B1687"/>
      <c r="C1687"/>
    </row>
    <row r="1688" spans="1:3" ht="14.4" x14ac:dyDescent="0.3">
      <c r="A1688"/>
      <c r="B1688"/>
      <c r="C1688"/>
    </row>
    <row r="1689" spans="1:3" ht="14.4" x14ac:dyDescent="0.3">
      <c r="A1689"/>
      <c r="B1689"/>
      <c r="C1689"/>
    </row>
    <row r="1690" spans="1:3" ht="14.4" x14ac:dyDescent="0.3">
      <c r="A1690"/>
      <c r="B1690"/>
      <c r="C1690"/>
    </row>
    <row r="1691" spans="1:3" ht="14.4" x14ac:dyDescent="0.3">
      <c r="A1691"/>
      <c r="B1691"/>
      <c r="C1691"/>
    </row>
    <row r="1692" spans="1:3" ht="14.4" x14ac:dyDescent="0.3">
      <c r="A1692"/>
      <c r="B1692"/>
      <c r="C1692"/>
    </row>
    <row r="1693" spans="1:3" ht="14.4" x14ac:dyDescent="0.3">
      <c r="A1693"/>
      <c r="B1693"/>
      <c r="C1693"/>
    </row>
    <row r="1694" spans="1:3" ht="14.4" x14ac:dyDescent="0.3">
      <c r="A1694"/>
      <c r="B1694"/>
      <c r="C1694"/>
    </row>
    <row r="1695" spans="1:3" ht="14.4" x14ac:dyDescent="0.3">
      <c r="A1695"/>
      <c r="B1695"/>
      <c r="C1695"/>
    </row>
    <row r="1696" spans="1:3" ht="14.4" x14ac:dyDescent="0.3">
      <c r="A1696"/>
      <c r="B1696"/>
      <c r="C1696"/>
    </row>
    <row r="1697" spans="1:3" ht="14.4" x14ac:dyDescent="0.3">
      <c r="A1697"/>
      <c r="B1697"/>
      <c r="C1697"/>
    </row>
    <row r="1698" spans="1:3" ht="14.4" x14ac:dyDescent="0.3">
      <c r="A1698"/>
      <c r="B1698"/>
      <c r="C1698"/>
    </row>
    <row r="1699" spans="1:3" ht="14.4" x14ac:dyDescent="0.3">
      <c r="A1699"/>
      <c r="B1699"/>
      <c r="C1699"/>
    </row>
    <row r="1700" spans="1:3" ht="14.4" x14ac:dyDescent="0.3">
      <c r="A1700"/>
      <c r="B1700"/>
      <c r="C1700"/>
    </row>
    <row r="1701" spans="1:3" ht="14.4" x14ac:dyDescent="0.3">
      <c r="A1701"/>
      <c r="B1701"/>
      <c r="C1701"/>
    </row>
    <row r="1702" spans="1:3" ht="14.4" x14ac:dyDescent="0.3">
      <c r="A1702"/>
      <c r="B1702"/>
      <c r="C1702"/>
    </row>
    <row r="1703" spans="1:3" ht="14.4" x14ac:dyDescent="0.3">
      <c r="A1703"/>
      <c r="B1703"/>
      <c r="C1703"/>
    </row>
    <row r="1704" spans="1:3" ht="14.4" x14ac:dyDescent="0.3">
      <c r="A1704"/>
      <c r="B1704"/>
      <c r="C1704"/>
    </row>
    <row r="1705" spans="1:3" ht="14.4" x14ac:dyDescent="0.3">
      <c r="A1705"/>
      <c r="B1705"/>
      <c r="C1705"/>
    </row>
    <row r="1706" spans="1:3" ht="14.4" x14ac:dyDescent="0.3">
      <c r="A1706"/>
      <c r="B1706"/>
      <c r="C1706"/>
    </row>
    <row r="1707" spans="1:3" ht="14.4" x14ac:dyDescent="0.3">
      <c r="A1707"/>
      <c r="B1707"/>
      <c r="C1707"/>
    </row>
    <row r="1708" spans="1:3" ht="14.4" x14ac:dyDescent="0.3">
      <c r="A1708"/>
      <c r="B1708"/>
      <c r="C1708"/>
    </row>
    <row r="1709" spans="1:3" ht="14.4" x14ac:dyDescent="0.3">
      <c r="A1709"/>
      <c r="B1709"/>
      <c r="C1709"/>
    </row>
    <row r="1710" spans="1:3" ht="14.4" x14ac:dyDescent="0.3">
      <c r="A1710"/>
      <c r="B1710"/>
      <c r="C1710"/>
    </row>
    <row r="1711" spans="1:3" ht="14.4" x14ac:dyDescent="0.3">
      <c r="A1711"/>
      <c r="B1711"/>
      <c r="C1711"/>
    </row>
    <row r="1712" spans="1:3" ht="14.4" x14ac:dyDescent="0.3">
      <c r="A1712"/>
      <c r="B1712"/>
      <c r="C1712"/>
    </row>
    <row r="1713" spans="1:3" ht="14.4" x14ac:dyDescent="0.3">
      <c r="A1713"/>
      <c r="B1713"/>
      <c r="C1713"/>
    </row>
    <row r="1714" spans="1:3" ht="14.4" x14ac:dyDescent="0.3">
      <c r="A1714"/>
      <c r="B1714"/>
      <c r="C1714"/>
    </row>
    <row r="1715" spans="1:3" ht="14.4" x14ac:dyDescent="0.3">
      <c r="A1715"/>
      <c r="B1715"/>
      <c r="C1715"/>
    </row>
    <row r="1716" spans="1:3" ht="14.4" x14ac:dyDescent="0.3">
      <c r="A1716"/>
      <c r="B1716"/>
      <c r="C1716"/>
    </row>
    <row r="1717" spans="1:3" ht="14.4" x14ac:dyDescent="0.3">
      <c r="A1717"/>
      <c r="B1717"/>
      <c r="C1717"/>
    </row>
    <row r="1718" spans="1:3" ht="14.4" x14ac:dyDescent="0.3">
      <c r="A1718"/>
      <c r="B1718"/>
      <c r="C1718"/>
    </row>
    <row r="1719" spans="1:3" ht="14.4" x14ac:dyDescent="0.3">
      <c r="A1719"/>
      <c r="B1719"/>
      <c r="C1719"/>
    </row>
    <row r="1720" spans="1:3" ht="14.4" x14ac:dyDescent="0.3">
      <c r="A1720"/>
      <c r="B1720"/>
      <c r="C1720"/>
    </row>
    <row r="1721" spans="1:3" ht="14.4" x14ac:dyDescent="0.3">
      <c r="A1721"/>
      <c r="B1721"/>
      <c r="C1721"/>
    </row>
    <row r="1722" spans="1:3" ht="14.4" x14ac:dyDescent="0.3">
      <c r="A1722"/>
      <c r="B1722"/>
      <c r="C1722"/>
    </row>
    <row r="1723" spans="1:3" ht="14.4" x14ac:dyDescent="0.3">
      <c r="A1723"/>
      <c r="B1723"/>
      <c r="C1723"/>
    </row>
    <row r="1724" spans="1:3" ht="14.4" x14ac:dyDescent="0.3">
      <c r="A1724"/>
      <c r="B1724"/>
      <c r="C1724"/>
    </row>
    <row r="1725" spans="1:3" ht="14.4" x14ac:dyDescent="0.3">
      <c r="A1725"/>
      <c r="B1725"/>
      <c r="C1725"/>
    </row>
    <row r="1726" spans="1:3" ht="14.4" x14ac:dyDescent="0.3">
      <c r="A1726"/>
      <c r="B1726"/>
      <c r="C1726"/>
    </row>
    <row r="1727" spans="1:3" ht="14.4" x14ac:dyDescent="0.3">
      <c r="A1727"/>
      <c r="B1727"/>
      <c r="C1727"/>
    </row>
    <row r="1728" spans="1:3" ht="14.4" x14ac:dyDescent="0.3">
      <c r="A1728"/>
      <c r="B1728"/>
      <c r="C1728"/>
    </row>
    <row r="1729" spans="1:3" ht="14.4" x14ac:dyDescent="0.3">
      <c r="A1729"/>
      <c r="B1729"/>
      <c r="C1729"/>
    </row>
    <row r="1730" spans="1:3" ht="14.4" x14ac:dyDescent="0.3">
      <c r="A1730"/>
      <c r="B1730"/>
      <c r="C1730"/>
    </row>
    <row r="1731" spans="1:3" ht="14.4" x14ac:dyDescent="0.3">
      <c r="A1731"/>
      <c r="B1731"/>
      <c r="C1731"/>
    </row>
    <row r="1732" spans="1:3" ht="14.4" x14ac:dyDescent="0.3">
      <c r="A1732"/>
      <c r="B1732"/>
      <c r="C1732"/>
    </row>
    <row r="1733" spans="1:3" ht="14.4" x14ac:dyDescent="0.3">
      <c r="A1733"/>
      <c r="B1733"/>
      <c r="C1733"/>
    </row>
    <row r="1734" spans="1:3" ht="14.4" x14ac:dyDescent="0.3">
      <c r="A1734"/>
      <c r="B1734"/>
      <c r="C1734"/>
    </row>
    <row r="1735" spans="1:3" ht="14.4" x14ac:dyDescent="0.3">
      <c r="A1735"/>
      <c r="B1735"/>
      <c r="C1735"/>
    </row>
    <row r="1736" spans="1:3" ht="14.4" x14ac:dyDescent="0.3">
      <c r="A1736"/>
      <c r="B1736"/>
      <c r="C1736"/>
    </row>
    <row r="1737" spans="1:3" ht="14.4" x14ac:dyDescent="0.3">
      <c r="A1737"/>
      <c r="B1737"/>
      <c r="C1737"/>
    </row>
    <row r="1738" spans="1:3" ht="14.4" x14ac:dyDescent="0.3">
      <c r="A1738"/>
      <c r="B1738"/>
      <c r="C1738"/>
    </row>
    <row r="1739" spans="1:3" ht="14.4" x14ac:dyDescent="0.3">
      <c r="A1739"/>
      <c r="B1739"/>
      <c r="C1739"/>
    </row>
    <row r="1740" spans="1:3" ht="14.4" x14ac:dyDescent="0.3">
      <c r="A1740"/>
      <c r="B1740"/>
      <c r="C1740"/>
    </row>
    <row r="1741" spans="1:3" ht="14.4" x14ac:dyDescent="0.3">
      <c r="A1741"/>
      <c r="B1741"/>
      <c r="C1741"/>
    </row>
    <row r="1742" spans="1:3" ht="14.4" x14ac:dyDescent="0.3">
      <c r="A1742"/>
      <c r="B1742"/>
      <c r="C1742"/>
    </row>
    <row r="1743" spans="1:3" ht="14.4" x14ac:dyDescent="0.3">
      <c r="A1743"/>
      <c r="B1743"/>
      <c r="C1743"/>
    </row>
    <row r="1744" spans="1:3" ht="14.4" x14ac:dyDescent="0.3">
      <c r="A1744"/>
      <c r="B1744"/>
      <c r="C1744"/>
    </row>
    <row r="1745" spans="1:3" ht="14.4" x14ac:dyDescent="0.3">
      <c r="A1745"/>
      <c r="B1745"/>
      <c r="C1745"/>
    </row>
    <row r="1746" spans="1:3" ht="14.4" x14ac:dyDescent="0.3">
      <c r="A1746"/>
      <c r="B1746"/>
      <c r="C1746"/>
    </row>
    <row r="1747" spans="1:3" ht="14.4" x14ac:dyDescent="0.3">
      <c r="A1747"/>
      <c r="B1747"/>
      <c r="C1747"/>
    </row>
    <row r="1748" spans="1:3" ht="14.4" x14ac:dyDescent="0.3">
      <c r="A1748"/>
      <c r="B1748"/>
      <c r="C1748"/>
    </row>
    <row r="1749" spans="1:3" ht="14.4" x14ac:dyDescent="0.3">
      <c r="A1749"/>
      <c r="B1749"/>
      <c r="C1749"/>
    </row>
    <row r="1750" spans="1:3" ht="14.4" x14ac:dyDescent="0.3">
      <c r="A1750"/>
      <c r="B1750"/>
      <c r="C1750"/>
    </row>
    <row r="1751" spans="1:3" ht="14.4" x14ac:dyDescent="0.3">
      <c r="A1751"/>
      <c r="B1751"/>
      <c r="C1751"/>
    </row>
    <row r="1752" spans="1:3" ht="14.4" x14ac:dyDescent="0.3">
      <c r="A1752"/>
      <c r="B1752"/>
      <c r="C1752"/>
    </row>
    <row r="1753" spans="1:3" ht="14.4" x14ac:dyDescent="0.3">
      <c r="A1753"/>
      <c r="B1753"/>
      <c r="C1753"/>
    </row>
    <row r="1754" spans="1:3" ht="14.4" x14ac:dyDescent="0.3">
      <c r="A1754"/>
      <c r="B1754"/>
      <c r="C1754"/>
    </row>
    <row r="1755" spans="1:3" ht="14.4" x14ac:dyDescent="0.3">
      <c r="A1755"/>
      <c r="B1755"/>
      <c r="C1755"/>
    </row>
    <row r="1756" spans="1:3" ht="14.4" x14ac:dyDescent="0.3">
      <c r="A1756"/>
      <c r="B1756"/>
      <c r="C1756"/>
    </row>
    <row r="1757" spans="1:3" ht="14.4" x14ac:dyDescent="0.3">
      <c r="A1757"/>
      <c r="B1757"/>
      <c r="C1757"/>
    </row>
    <row r="1758" spans="1:3" ht="14.4" x14ac:dyDescent="0.3">
      <c r="A1758"/>
      <c r="B1758"/>
      <c r="C1758"/>
    </row>
    <row r="1759" spans="1:3" ht="14.4" x14ac:dyDescent="0.3">
      <c r="A1759"/>
      <c r="B1759"/>
      <c r="C1759"/>
    </row>
    <row r="1760" spans="1:3" ht="14.4" x14ac:dyDescent="0.3">
      <c r="A1760"/>
      <c r="B1760"/>
      <c r="C1760"/>
    </row>
    <row r="1761" spans="1:3" ht="14.4" x14ac:dyDescent="0.3">
      <c r="A1761"/>
      <c r="B1761"/>
      <c r="C1761"/>
    </row>
    <row r="1762" spans="1:3" ht="14.4" x14ac:dyDescent="0.3">
      <c r="A1762"/>
      <c r="B1762"/>
      <c r="C1762"/>
    </row>
    <row r="1763" spans="1:3" ht="14.4" x14ac:dyDescent="0.3">
      <c r="A1763"/>
      <c r="B1763"/>
      <c r="C1763"/>
    </row>
    <row r="1764" spans="1:3" ht="14.4" x14ac:dyDescent="0.3">
      <c r="A1764"/>
      <c r="B1764"/>
      <c r="C1764"/>
    </row>
    <row r="1765" spans="1:3" ht="14.4" x14ac:dyDescent="0.3">
      <c r="A1765"/>
      <c r="B1765"/>
      <c r="C1765"/>
    </row>
    <row r="1766" spans="1:3" ht="14.4" x14ac:dyDescent="0.3">
      <c r="A1766"/>
      <c r="B1766"/>
      <c r="C1766"/>
    </row>
    <row r="1767" spans="1:3" ht="14.4" x14ac:dyDescent="0.3">
      <c r="A1767"/>
      <c r="B1767"/>
      <c r="C1767"/>
    </row>
    <row r="1768" spans="1:3" ht="14.4" x14ac:dyDescent="0.3">
      <c r="A1768"/>
      <c r="B1768"/>
      <c r="C1768"/>
    </row>
    <row r="1769" spans="1:3" ht="14.4" x14ac:dyDescent="0.3">
      <c r="A1769"/>
      <c r="B1769"/>
      <c r="C1769"/>
    </row>
    <row r="1770" spans="1:3" ht="14.4" x14ac:dyDescent="0.3">
      <c r="A1770"/>
      <c r="B1770"/>
      <c r="C1770"/>
    </row>
    <row r="1771" spans="1:3" ht="14.4" x14ac:dyDescent="0.3">
      <c r="A1771"/>
      <c r="B1771"/>
      <c r="C1771"/>
    </row>
    <row r="1772" spans="1:3" ht="14.4" x14ac:dyDescent="0.3">
      <c r="A1772"/>
      <c r="B1772"/>
      <c r="C1772"/>
    </row>
    <row r="1773" spans="1:3" ht="14.4" x14ac:dyDescent="0.3">
      <c r="A1773"/>
      <c r="B1773"/>
      <c r="C1773"/>
    </row>
    <row r="1774" spans="1:3" ht="14.4" x14ac:dyDescent="0.3">
      <c r="A1774"/>
      <c r="B1774"/>
      <c r="C1774"/>
    </row>
    <row r="1775" spans="1:3" ht="14.4" x14ac:dyDescent="0.3">
      <c r="A1775"/>
      <c r="B1775"/>
      <c r="C1775"/>
    </row>
    <row r="1776" spans="1:3" ht="14.4" x14ac:dyDescent="0.3">
      <c r="A1776"/>
      <c r="B1776"/>
      <c r="C1776"/>
    </row>
    <row r="1777" spans="1:3" ht="14.4" x14ac:dyDescent="0.3">
      <c r="A1777"/>
      <c r="B1777"/>
      <c r="C1777"/>
    </row>
    <row r="1778" spans="1:3" ht="14.4" x14ac:dyDescent="0.3">
      <c r="A1778"/>
      <c r="B1778"/>
      <c r="C1778"/>
    </row>
    <row r="1779" spans="1:3" ht="14.4" x14ac:dyDescent="0.3">
      <c r="A1779"/>
      <c r="B1779"/>
      <c r="C1779"/>
    </row>
    <row r="1780" spans="1:3" ht="14.4" x14ac:dyDescent="0.3">
      <c r="A1780"/>
      <c r="B1780"/>
      <c r="C1780"/>
    </row>
    <row r="1781" spans="1:3" ht="14.4" x14ac:dyDescent="0.3">
      <c r="A1781"/>
      <c r="B1781"/>
      <c r="C1781"/>
    </row>
    <row r="1782" spans="1:3" ht="14.4" x14ac:dyDescent="0.3">
      <c r="A1782"/>
      <c r="B1782"/>
      <c r="C1782"/>
    </row>
    <row r="1783" spans="1:3" ht="14.4" x14ac:dyDescent="0.3">
      <c r="A1783"/>
      <c r="B1783"/>
      <c r="C1783"/>
    </row>
    <row r="1784" spans="1:3" ht="14.4" x14ac:dyDescent="0.3">
      <c r="A1784"/>
      <c r="B1784"/>
      <c r="C1784"/>
    </row>
    <row r="1785" spans="1:3" ht="14.4" x14ac:dyDescent="0.3">
      <c r="A1785"/>
      <c r="B1785"/>
      <c r="C1785"/>
    </row>
    <row r="1786" spans="1:3" ht="14.4" x14ac:dyDescent="0.3">
      <c r="A1786"/>
      <c r="B1786"/>
      <c r="C1786"/>
    </row>
    <row r="1787" spans="1:3" ht="14.4" x14ac:dyDescent="0.3">
      <c r="A1787"/>
      <c r="B1787"/>
      <c r="C1787"/>
    </row>
    <row r="1788" spans="1:3" ht="14.4" x14ac:dyDescent="0.3">
      <c r="A1788"/>
      <c r="B1788"/>
      <c r="C1788"/>
    </row>
    <row r="1789" spans="1:3" ht="14.4" x14ac:dyDescent="0.3">
      <c r="A1789"/>
      <c r="B1789"/>
      <c r="C1789"/>
    </row>
    <row r="1790" spans="1:3" ht="14.4" x14ac:dyDescent="0.3">
      <c r="A1790"/>
      <c r="B1790"/>
      <c r="C1790"/>
    </row>
    <row r="1791" spans="1:3" ht="14.4" x14ac:dyDescent="0.3">
      <c r="A1791"/>
      <c r="B1791"/>
      <c r="C1791"/>
    </row>
    <row r="1792" spans="1:3" ht="14.4" x14ac:dyDescent="0.3">
      <c r="A1792"/>
      <c r="B1792"/>
      <c r="C1792"/>
    </row>
    <row r="1793" spans="1:3" ht="14.4" x14ac:dyDescent="0.3">
      <c r="A1793"/>
      <c r="B1793"/>
      <c r="C1793"/>
    </row>
    <row r="1794" spans="1:3" ht="14.4" x14ac:dyDescent="0.3">
      <c r="A1794"/>
      <c r="B1794"/>
      <c r="C1794"/>
    </row>
    <row r="1795" spans="1:3" ht="14.4" x14ac:dyDescent="0.3">
      <c r="A1795"/>
      <c r="B1795"/>
      <c r="C1795"/>
    </row>
    <row r="1796" spans="1:3" ht="14.4" x14ac:dyDescent="0.3">
      <c r="A1796"/>
      <c r="B1796"/>
      <c r="C1796"/>
    </row>
    <row r="1797" spans="1:3" ht="14.4" x14ac:dyDescent="0.3">
      <c r="A1797"/>
      <c r="B1797"/>
      <c r="C1797"/>
    </row>
    <row r="1798" spans="1:3" ht="14.4" x14ac:dyDescent="0.3">
      <c r="A1798"/>
      <c r="B1798"/>
      <c r="C1798"/>
    </row>
    <row r="1799" spans="1:3" ht="14.4" x14ac:dyDescent="0.3">
      <c r="A1799"/>
      <c r="B1799"/>
      <c r="C1799"/>
    </row>
    <row r="1800" spans="1:3" ht="14.4" x14ac:dyDescent="0.3">
      <c r="A1800"/>
      <c r="B1800"/>
      <c r="C1800"/>
    </row>
    <row r="1801" spans="1:3" ht="14.4" x14ac:dyDescent="0.3">
      <c r="A1801"/>
      <c r="B1801"/>
      <c r="C1801"/>
    </row>
    <row r="1802" spans="1:3" ht="14.4" x14ac:dyDescent="0.3">
      <c r="A1802"/>
      <c r="B1802"/>
      <c r="C1802"/>
    </row>
    <row r="1803" spans="1:3" ht="14.4" x14ac:dyDescent="0.3">
      <c r="A1803"/>
      <c r="B1803"/>
      <c r="C1803"/>
    </row>
    <row r="1804" spans="1:3" ht="14.4" x14ac:dyDescent="0.3">
      <c r="A1804"/>
      <c r="B1804"/>
      <c r="C1804"/>
    </row>
    <row r="1805" spans="1:3" ht="14.4" x14ac:dyDescent="0.3">
      <c r="A1805"/>
      <c r="B1805"/>
      <c r="C1805"/>
    </row>
    <row r="1806" spans="1:3" ht="14.4" x14ac:dyDescent="0.3">
      <c r="A1806"/>
      <c r="B1806"/>
      <c r="C1806"/>
    </row>
    <row r="1807" spans="1:3" ht="14.4" x14ac:dyDescent="0.3">
      <c r="A1807"/>
      <c r="B1807"/>
      <c r="C1807"/>
    </row>
    <row r="1808" spans="1:3" ht="14.4" x14ac:dyDescent="0.3">
      <c r="A1808"/>
      <c r="B1808"/>
      <c r="C1808"/>
    </row>
    <row r="1809" spans="1:3" ht="14.4" x14ac:dyDescent="0.3">
      <c r="A1809"/>
      <c r="B1809"/>
      <c r="C1809"/>
    </row>
    <row r="1810" spans="1:3" ht="14.4" x14ac:dyDescent="0.3">
      <c r="A1810"/>
      <c r="B1810"/>
      <c r="C1810"/>
    </row>
    <row r="1811" spans="1:3" ht="14.4" x14ac:dyDescent="0.3">
      <c r="A1811"/>
      <c r="B1811"/>
      <c r="C1811"/>
    </row>
    <row r="1812" spans="1:3" ht="14.4" x14ac:dyDescent="0.3">
      <c r="A1812"/>
      <c r="B1812"/>
      <c r="C1812"/>
    </row>
    <row r="1813" spans="1:3" ht="14.4" x14ac:dyDescent="0.3">
      <c r="A1813"/>
      <c r="B1813"/>
      <c r="C1813"/>
    </row>
    <row r="1814" spans="1:3" ht="14.4" x14ac:dyDescent="0.3">
      <c r="A1814"/>
      <c r="B1814"/>
      <c r="C1814"/>
    </row>
    <row r="1815" spans="1:3" ht="14.4" x14ac:dyDescent="0.3">
      <c r="A1815"/>
      <c r="B1815"/>
      <c r="C1815"/>
    </row>
    <row r="1816" spans="1:3" ht="14.4" x14ac:dyDescent="0.3">
      <c r="A1816"/>
      <c r="B1816"/>
      <c r="C1816"/>
    </row>
    <row r="1817" spans="1:3" ht="14.4" x14ac:dyDescent="0.3">
      <c r="A1817"/>
      <c r="B1817"/>
      <c r="C1817"/>
    </row>
    <row r="1818" spans="1:3" ht="14.4" x14ac:dyDescent="0.3">
      <c r="A1818"/>
      <c r="B1818"/>
      <c r="C1818"/>
    </row>
    <row r="1819" spans="1:3" ht="14.4" x14ac:dyDescent="0.3">
      <c r="A1819"/>
      <c r="B1819"/>
      <c r="C1819"/>
    </row>
    <row r="1820" spans="1:3" ht="14.4" x14ac:dyDescent="0.3">
      <c r="A1820"/>
      <c r="B1820"/>
      <c r="C1820"/>
    </row>
    <row r="1821" spans="1:3" ht="14.4" x14ac:dyDescent="0.3">
      <c r="A1821"/>
      <c r="B1821"/>
      <c r="C1821"/>
    </row>
    <row r="1822" spans="1:3" ht="14.4" x14ac:dyDescent="0.3">
      <c r="A1822"/>
      <c r="B1822"/>
      <c r="C1822"/>
    </row>
    <row r="1823" spans="1:3" ht="14.4" x14ac:dyDescent="0.3">
      <c r="A1823"/>
      <c r="B1823"/>
      <c r="C1823"/>
    </row>
    <row r="1824" spans="1:3" ht="14.4" x14ac:dyDescent="0.3">
      <c r="A1824"/>
      <c r="B1824"/>
      <c r="C1824"/>
    </row>
    <row r="1825" spans="1:3" ht="14.4" x14ac:dyDescent="0.3">
      <c r="A1825"/>
      <c r="B1825"/>
      <c r="C1825"/>
    </row>
    <row r="1826" spans="1:3" ht="14.4" x14ac:dyDescent="0.3">
      <c r="A1826"/>
      <c r="B1826"/>
      <c r="C1826"/>
    </row>
    <row r="1827" spans="1:3" ht="14.4" x14ac:dyDescent="0.3">
      <c r="A1827"/>
      <c r="B1827"/>
      <c r="C1827"/>
    </row>
    <row r="1828" spans="1:3" ht="14.4" x14ac:dyDescent="0.3">
      <c r="A1828"/>
      <c r="B1828"/>
      <c r="C1828"/>
    </row>
    <row r="1829" spans="1:3" ht="14.4" x14ac:dyDescent="0.3">
      <c r="A1829"/>
      <c r="B1829"/>
      <c r="C1829"/>
    </row>
    <row r="1830" spans="1:3" ht="14.4" x14ac:dyDescent="0.3">
      <c r="A1830"/>
      <c r="B1830"/>
      <c r="C1830"/>
    </row>
    <row r="1831" spans="1:3" ht="14.4" x14ac:dyDescent="0.3">
      <c r="A1831"/>
      <c r="B1831"/>
      <c r="C1831"/>
    </row>
    <row r="1832" spans="1:3" ht="14.4" x14ac:dyDescent="0.3">
      <c r="A1832"/>
      <c r="B1832"/>
      <c r="C1832"/>
    </row>
    <row r="1833" spans="1:3" ht="14.4" x14ac:dyDescent="0.3">
      <c r="A1833"/>
      <c r="B1833"/>
      <c r="C1833"/>
    </row>
    <row r="1834" spans="1:3" ht="14.4" x14ac:dyDescent="0.3">
      <c r="A1834"/>
      <c r="B1834"/>
      <c r="C1834"/>
    </row>
    <row r="1835" spans="1:3" ht="14.4" x14ac:dyDescent="0.3">
      <c r="A1835"/>
      <c r="B1835"/>
      <c r="C1835"/>
    </row>
    <row r="1836" spans="1:3" ht="14.4" x14ac:dyDescent="0.3">
      <c r="A1836"/>
      <c r="B1836"/>
      <c r="C1836"/>
    </row>
    <row r="1837" spans="1:3" ht="14.4" x14ac:dyDescent="0.3">
      <c r="A1837"/>
      <c r="B1837"/>
      <c r="C1837"/>
    </row>
    <row r="1838" spans="1:3" ht="14.4" x14ac:dyDescent="0.3">
      <c r="A1838"/>
      <c r="B1838"/>
      <c r="C1838"/>
    </row>
    <row r="1839" spans="1:3" ht="14.4" x14ac:dyDescent="0.3">
      <c r="A1839"/>
      <c r="B1839"/>
      <c r="C1839"/>
    </row>
    <row r="1840" spans="1:3" ht="14.4" x14ac:dyDescent="0.3">
      <c r="A1840"/>
      <c r="B1840"/>
      <c r="C1840"/>
    </row>
    <row r="1841" spans="1:3" ht="14.4" x14ac:dyDescent="0.3">
      <c r="A1841"/>
      <c r="B1841"/>
      <c r="C1841"/>
    </row>
    <row r="1842" spans="1:3" ht="14.4" x14ac:dyDescent="0.3">
      <c r="A1842"/>
      <c r="B1842"/>
      <c r="C1842"/>
    </row>
    <row r="1843" spans="1:3" ht="14.4" x14ac:dyDescent="0.3">
      <c r="A1843"/>
      <c r="B1843"/>
      <c r="C1843"/>
    </row>
    <row r="1844" spans="1:3" ht="14.4" x14ac:dyDescent="0.3">
      <c r="A1844"/>
      <c r="B1844"/>
      <c r="C1844"/>
    </row>
    <row r="1845" spans="1:3" ht="14.4" x14ac:dyDescent="0.3">
      <c r="A1845"/>
      <c r="B1845"/>
      <c r="C1845"/>
    </row>
    <row r="1846" spans="1:3" ht="14.4" x14ac:dyDescent="0.3">
      <c r="A1846"/>
      <c r="B1846"/>
      <c r="C1846"/>
    </row>
    <row r="1847" spans="1:3" ht="14.4" x14ac:dyDescent="0.3">
      <c r="A1847"/>
      <c r="B1847"/>
      <c r="C1847"/>
    </row>
    <row r="1848" spans="1:3" ht="14.4" x14ac:dyDescent="0.3">
      <c r="A1848"/>
      <c r="B1848"/>
      <c r="C1848"/>
    </row>
    <row r="1849" spans="1:3" ht="14.4" x14ac:dyDescent="0.3">
      <c r="A1849"/>
      <c r="B1849"/>
      <c r="C1849"/>
    </row>
    <row r="1850" spans="1:3" ht="14.4" x14ac:dyDescent="0.3">
      <c r="A1850"/>
      <c r="B1850"/>
      <c r="C1850"/>
    </row>
    <row r="1851" spans="1:3" ht="14.4" x14ac:dyDescent="0.3">
      <c r="A1851"/>
      <c r="B1851"/>
      <c r="C1851"/>
    </row>
    <row r="1852" spans="1:3" ht="14.4" x14ac:dyDescent="0.3">
      <c r="A1852"/>
      <c r="B1852"/>
      <c r="C1852"/>
    </row>
    <row r="1853" spans="1:3" ht="14.4" x14ac:dyDescent="0.3">
      <c r="A1853"/>
      <c r="B1853"/>
      <c r="C1853"/>
    </row>
    <row r="1854" spans="1:3" ht="14.4" x14ac:dyDescent="0.3">
      <c r="A1854"/>
      <c r="B1854"/>
      <c r="C1854"/>
    </row>
    <row r="1855" spans="1:3" ht="14.4" x14ac:dyDescent="0.3">
      <c r="A1855"/>
      <c r="B1855"/>
      <c r="C1855"/>
    </row>
    <row r="1856" spans="1:3" ht="14.4" x14ac:dyDescent="0.3">
      <c r="A1856"/>
      <c r="B1856"/>
      <c r="C1856"/>
    </row>
    <row r="1857" spans="1:3" ht="14.4" x14ac:dyDescent="0.3">
      <c r="A1857"/>
      <c r="B1857"/>
      <c r="C1857"/>
    </row>
    <row r="1858" spans="1:3" ht="14.4" x14ac:dyDescent="0.3">
      <c r="A1858"/>
      <c r="B1858"/>
      <c r="C1858"/>
    </row>
    <row r="1859" spans="1:3" ht="14.4" x14ac:dyDescent="0.3">
      <c r="A1859"/>
      <c r="B1859"/>
      <c r="C1859"/>
    </row>
    <row r="1860" spans="1:3" ht="14.4" x14ac:dyDescent="0.3">
      <c r="A1860"/>
      <c r="B1860"/>
      <c r="C1860"/>
    </row>
    <row r="1861" spans="1:3" ht="14.4" x14ac:dyDescent="0.3">
      <c r="A1861"/>
      <c r="B1861"/>
      <c r="C1861"/>
    </row>
    <row r="1862" spans="1:3" ht="14.4" x14ac:dyDescent="0.3">
      <c r="A1862"/>
      <c r="B1862"/>
      <c r="C1862"/>
    </row>
    <row r="1863" spans="1:3" ht="14.4" x14ac:dyDescent="0.3">
      <c r="A1863"/>
      <c r="B1863"/>
      <c r="C1863"/>
    </row>
    <row r="1864" spans="1:3" ht="14.4" x14ac:dyDescent="0.3">
      <c r="A1864"/>
      <c r="B1864"/>
      <c r="C1864"/>
    </row>
    <row r="1865" spans="1:3" ht="14.4" x14ac:dyDescent="0.3">
      <c r="A1865"/>
      <c r="B1865"/>
      <c r="C1865"/>
    </row>
    <row r="1866" spans="1:3" ht="14.4" x14ac:dyDescent="0.3">
      <c r="A1866"/>
      <c r="B1866"/>
      <c r="C1866"/>
    </row>
    <row r="1867" spans="1:3" ht="14.4" x14ac:dyDescent="0.3">
      <c r="A1867"/>
      <c r="B1867"/>
      <c r="C1867"/>
    </row>
    <row r="1868" spans="1:3" ht="14.4" x14ac:dyDescent="0.3">
      <c r="A1868"/>
      <c r="B1868"/>
      <c r="C1868"/>
    </row>
    <row r="1869" spans="1:3" ht="14.4" x14ac:dyDescent="0.3">
      <c r="A1869"/>
      <c r="B1869"/>
      <c r="C1869"/>
    </row>
    <row r="1870" spans="1:3" ht="14.4" x14ac:dyDescent="0.3">
      <c r="A1870"/>
      <c r="B1870"/>
      <c r="C1870"/>
    </row>
    <row r="1871" spans="1:3" ht="14.4" x14ac:dyDescent="0.3">
      <c r="A1871"/>
      <c r="B1871"/>
      <c r="C1871"/>
    </row>
    <row r="1872" spans="1:3" ht="14.4" x14ac:dyDescent="0.3">
      <c r="A1872"/>
      <c r="B1872"/>
      <c r="C1872"/>
    </row>
    <row r="1873" spans="1:3" ht="14.4" x14ac:dyDescent="0.3">
      <c r="A1873"/>
      <c r="B1873"/>
      <c r="C1873"/>
    </row>
    <row r="1874" spans="1:3" ht="14.4" x14ac:dyDescent="0.3">
      <c r="A1874"/>
      <c r="B1874"/>
      <c r="C1874"/>
    </row>
    <row r="1875" spans="1:3" ht="14.4" x14ac:dyDescent="0.3">
      <c r="A1875"/>
      <c r="B1875"/>
      <c r="C1875"/>
    </row>
    <row r="1876" spans="1:3" ht="14.4" x14ac:dyDescent="0.3">
      <c r="A1876"/>
      <c r="B1876"/>
      <c r="C1876"/>
    </row>
    <row r="1877" spans="1:3" ht="14.4" x14ac:dyDescent="0.3">
      <c r="A1877"/>
      <c r="B1877"/>
      <c r="C1877"/>
    </row>
    <row r="1878" spans="1:3" ht="14.4" x14ac:dyDescent="0.3">
      <c r="A1878"/>
      <c r="B1878"/>
      <c r="C1878"/>
    </row>
    <row r="1879" spans="1:3" ht="14.4" x14ac:dyDescent="0.3">
      <c r="A1879"/>
      <c r="B1879"/>
      <c r="C1879"/>
    </row>
    <row r="1880" spans="1:3" ht="14.4" x14ac:dyDescent="0.3">
      <c r="A1880"/>
      <c r="B1880"/>
      <c r="C1880"/>
    </row>
    <row r="1881" spans="1:3" ht="14.4" x14ac:dyDescent="0.3">
      <c r="A1881"/>
      <c r="B1881"/>
      <c r="C1881"/>
    </row>
    <row r="1882" spans="1:3" ht="14.4" x14ac:dyDescent="0.3">
      <c r="A1882"/>
      <c r="B1882"/>
      <c r="C1882"/>
    </row>
    <row r="1883" spans="1:3" ht="14.4" x14ac:dyDescent="0.3">
      <c r="A1883"/>
      <c r="B1883"/>
      <c r="C1883"/>
    </row>
    <row r="1884" spans="1:3" ht="14.4" x14ac:dyDescent="0.3">
      <c r="A1884"/>
      <c r="B1884"/>
      <c r="C1884"/>
    </row>
    <row r="1885" spans="1:3" ht="14.4" x14ac:dyDescent="0.3">
      <c r="A1885"/>
      <c r="B1885"/>
      <c r="C1885"/>
    </row>
    <row r="1886" spans="1:3" ht="14.4" x14ac:dyDescent="0.3">
      <c r="A1886"/>
      <c r="B1886"/>
      <c r="C1886"/>
    </row>
    <row r="1887" spans="1:3" ht="14.4" x14ac:dyDescent="0.3">
      <c r="A1887"/>
      <c r="B1887"/>
      <c r="C1887"/>
    </row>
    <row r="1888" spans="1:3" ht="14.4" x14ac:dyDescent="0.3">
      <c r="A1888"/>
      <c r="B1888"/>
      <c r="C1888"/>
    </row>
    <row r="1889" spans="1:3" ht="14.4" x14ac:dyDescent="0.3">
      <c r="A1889"/>
      <c r="B1889"/>
      <c r="C1889"/>
    </row>
    <row r="1890" spans="1:3" ht="14.4" x14ac:dyDescent="0.3">
      <c r="A1890"/>
      <c r="B1890"/>
      <c r="C1890"/>
    </row>
    <row r="1891" spans="1:3" ht="14.4" x14ac:dyDescent="0.3">
      <c r="A1891"/>
      <c r="B1891"/>
      <c r="C1891"/>
    </row>
    <row r="1892" spans="1:3" ht="14.4" x14ac:dyDescent="0.3">
      <c r="A1892"/>
      <c r="B1892"/>
      <c r="C1892"/>
    </row>
    <row r="1893" spans="1:3" ht="14.4" x14ac:dyDescent="0.3">
      <c r="A1893"/>
      <c r="B1893"/>
      <c r="C1893"/>
    </row>
    <row r="1894" spans="1:3" ht="14.4" x14ac:dyDescent="0.3">
      <c r="A1894"/>
      <c r="B1894"/>
      <c r="C1894"/>
    </row>
    <row r="1895" spans="1:3" ht="14.4" x14ac:dyDescent="0.3">
      <c r="A1895"/>
      <c r="B1895"/>
      <c r="C1895"/>
    </row>
    <row r="1896" spans="1:3" ht="14.4" x14ac:dyDescent="0.3">
      <c r="A1896"/>
      <c r="B1896"/>
      <c r="C1896"/>
    </row>
    <row r="1897" spans="1:3" ht="14.4" x14ac:dyDescent="0.3">
      <c r="A1897"/>
      <c r="B1897"/>
      <c r="C1897"/>
    </row>
    <row r="1898" spans="1:3" ht="14.4" x14ac:dyDescent="0.3">
      <c r="A1898"/>
      <c r="B1898"/>
      <c r="C1898"/>
    </row>
    <row r="1899" spans="1:3" ht="14.4" x14ac:dyDescent="0.3">
      <c r="A1899"/>
      <c r="B1899"/>
      <c r="C1899"/>
    </row>
    <row r="1900" spans="1:3" ht="14.4" x14ac:dyDescent="0.3">
      <c r="A1900"/>
      <c r="B1900"/>
      <c r="C1900"/>
    </row>
    <row r="1901" spans="1:3" ht="14.4" x14ac:dyDescent="0.3">
      <c r="A1901"/>
      <c r="B1901"/>
      <c r="C1901"/>
    </row>
    <row r="1902" spans="1:3" ht="14.4" x14ac:dyDescent="0.3">
      <c r="A1902"/>
      <c r="B1902"/>
      <c r="C1902"/>
    </row>
    <row r="1903" spans="1:3" ht="14.4" x14ac:dyDescent="0.3">
      <c r="A1903"/>
      <c r="B1903"/>
      <c r="C1903"/>
    </row>
    <row r="1904" spans="1:3" ht="14.4" x14ac:dyDescent="0.3">
      <c r="A1904"/>
      <c r="B1904"/>
      <c r="C1904"/>
    </row>
    <row r="1905" spans="1:3" ht="14.4" x14ac:dyDescent="0.3">
      <c r="A1905"/>
      <c r="B1905"/>
      <c r="C1905"/>
    </row>
    <row r="1906" spans="1:3" ht="14.4" x14ac:dyDescent="0.3">
      <c r="A1906"/>
      <c r="B1906"/>
      <c r="C1906"/>
    </row>
    <row r="1907" spans="1:3" ht="14.4" x14ac:dyDescent="0.3">
      <c r="A1907"/>
      <c r="B1907"/>
      <c r="C1907"/>
    </row>
    <row r="1908" spans="1:3" ht="14.4" x14ac:dyDescent="0.3">
      <c r="A1908"/>
      <c r="B1908"/>
      <c r="C1908"/>
    </row>
    <row r="1909" spans="1:3" ht="14.4" x14ac:dyDescent="0.3">
      <c r="A1909"/>
      <c r="B1909"/>
      <c r="C1909"/>
    </row>
    <row r="1910" spans="1:3" ht="14.4" x14ac:dyDescent="0.3">
      <c r="A1910"/>
      <c r="B1910"/>
      <c r="C1910"/>
    </row>
    <row r="1911" spans="1:3" ht="14.4" x14ac:dyDescent="0.3">
      <c r="A1911"/>
      <c r="B1911"/>
      <c r="C1911"/>
    </row>
    <row r="1912" spans="1:3" ht="14.4" x14ac:dyDescent="0.3">
      <c r="A1912"/>
      <c r="B1912"/>
      <c r="C1912"/>
    </row>
    <row r="1913" spans="1:3" ht="14.4" x14ac:dyDescent="0.3">
      <c r="A1913"/>
      <c r="B1913"/>
      <c r="C1913"/>
    </row>
    <row r="1914" spans="1:3" ht="14.4" x14ac:dyDescent="0.3">
      <c r="A1914"/>
      <c r="B1914"/>
      <c r="C1914"/>
    </row>
    <row r="1915" spans="1:3" ht="14.4" x14ac:dyDescent="0.3">
      <c r="A1915"/>
      <c r="B1915"/>
      <c r="C1915"/>
    </row>
    <row r="1916" spans="1:3" ht="14.4" x14ac:dyDescent="0.3">
      <c r="A1916"/>
      <c r="B1916"/>
      <c r="C1916"/>
    </row>
    <row r="1917" spans="1:3" ht="14.4" x14ac:dyDescent="0.3">
      <c r="A1917"/>
      <c r="B1917"/>
      <c r="C1917"/>
    </row>
    <row r="1918" spans="1:3" ht="14.4" x14ac:dyDescent="0.3">
      <c r="A1918"/>
      <c r="B1918"/>
      <c r="C1918"/>
    </row>
    <row r="1919" spans="1:3" ht="14.4" x14ac:dyDescent="0.3">
      <c r="A1919"/>
      <c r="B1919"/>
      <c r="C1919"/>
    </row>
    <row r="1920" spans="1:3" ht="14.4" x14ac:dyDescent="0.3">
      <c r="A1920"/>
      <c r="B1920"/>
      <c r="C1920"/>
    </row>
    <row r="1921" spans="1:3" ht="14.4" x14ac:dyDescent="0.3">
      <c r="A1921"/>
      <c r="B1921"/>
      <c r="C1921"/>
    </row>
    <row r="1922" spans="1:3" ht="14.4" x14ac:dyDescent="0.3">
      <c r="A1922"/>
      <c r="B1922"/>
      <c r="C1922"/>
    </row>
    <row r="1923" spans="1:3" ht="14.4" x14ac:dyDescent="0.3">
      <c r="A1923"/>
      <c r="B1923"/>
      <c r="C1923"/>
    </row>
    <row r="1924" spans="1:3" ht="14.4" x14ac:dyDescent="0.3">
      <c r="A1924"/>
      <c r="B1924"/>
      <c r="C1924"/>
    </row>
    <row r="1925" spans="1:3" ht="14.4" x14ac:dyDescent="0.3">
      <c r="A1925"/>
      <c r="B1925"/>
      <c r="C1925"/>
    </row>
    <row r="1926" spans="1:3" ht="14.4" x14ac:dyDescent="0.3">
      <c r="A1926"/>
      <c r="B1926"/>
      <c r="C1926"/>
    </row>
    <row r="1927" spans="1:3" ht="14.4" x14ac:dyDescent="0.3">
      <c r="A1927"/>
      <c r="B1927"/>
      <c r="C1927"/>
    </row>
    <row r="1928" spans="1:3" ht="14.4" x14ac:dyDescent="0.3">
      <c r="A1928"/>
      <c r="B1928"/>
      <c r="C1928"/>
    </row>
    <row r="1929" spans="1:3" ht="14.4" x14ac:dyDescent="0.3">
      <c r="A1929"/>
      <c r="B1929"/>
      <c r="C1929"/>
    </row>
    <row r="1930" spans="1:3" ht="14.4" x14ac:dyDescent="0.3">
      <c r="A1930"/>
      <c r="B1930"/>
      <c r="C1930"/>
    </row>
    <row r="1931" spans="1:3" ht="14.4" x14ac:dyDescent="0.3">
      <c r="A1931"/>
      <c r="B1931"/>
      <c r="C1931"/>
    </row>
    <row r="1932" spans="1:3" ht="14.4" x14ac:dyDescent="0.3">
      <c r="A1932"/>
      <c r="B1932"/>
      <c r="C1932"/>
    </row>
    <row r="1933" spans="1:3" ht="14.4" x14ac:dyDescent="0.3">
      <c r="A1933"/>
      <c r="B1933"/>
      <c r="C1933"/>
    </row>
    <row r="1934" spans="1:3" ht="14.4" x14ac:dyDescent="0.3">
      <c r="A1934"/>
      <c r="B1934"/>
      <c r="C1934"/>
    </row>
    <row r="1935" spans="1:3" ht="14.4" x14ac:dyDescent="0.3">
      <c r="A1935"/>
      <c r="B1935"/>
      <c r="C1935"/>
    </row>
    <row r="1936" spans="1:3" ht="14.4" x14ac:dyDescent="0.3">
      <c r="A1936"/>
      <c r="B1936"/>
      <c r="C1936"/>
    </row>
    <row r="1937" spans="1:3" ht="14.4" x14ac:dyDescent="0.3">
      <c r="A1937"/>
      <c r="B1937"/>
      <c r="C1937"/>
    </row>
    <row r="1938" spans="1:3" ht="14.4" x14ac:dyDescent="0.3">
      <c r="A1938"/>
      <c r="B1938"/>
      <c r="C1938"/>
    </row>
    <row r="1939" spans="1:3" ht="14.4" x14ac:dyDescent="0.3">
      <c r="A1939"/>
      <c r="B1939"/>
      <c r="C1939"/>
    </row>
    <row r="1940" spans="1:3" ht="14.4" x14ac:dyDescent="0.3">
      <c r="A1940"/>
      <c r="B1940"/>
      <c r="C1940"/>
    </row>
    <row r="1941" spans="1:3" ht="14.4" x14ac:dyDescent="0.3">
      <c r="A1941"/>
      <c r="B1941"/>
      <c r="C1941"/>
    </row>
    <row r="1942" spans="1:3" ht="14.4" x14ac:dyDescent="0.3">
      <c r="A1942"/>
      <c r="B1942"/>
      <c r="C1942"/>
    </row>
    <row r="1943" spans="1:3" ht="14.4" x14ac:dyDescent="0.3">
      <c r="A1943"/>
      <c r="B1943"/>
      <c r="C1943"/>
    </row>
    <row r="1944" spans="1:3" ht="14.4" x14ac:dyDescent="0.3">
      <c r="A1944"/>
      <c r="B1944"/>
      <c r="C1944"/>
    </row>
    <row r="1945" spans="1:3" ht="14.4" x14ac:dyDescent="0.3">
      <c r="A1945"/>
      <c r="B1945"/>
      <c r="C1945"/>
    </row>
    <row r="1946" spans="1:3" ht="14.4" x14ac:dyDescent="0.3">
      <c r="A1946"/>
      <c r="B1946"/>
      <c r="C1946"/>
    </row>
    <row r="1947" spans="1:3" ht="14.4" x14ac:dyDescent="0.3">
      <c r="A1947"/>
      <c r="B1947"/>
      <c r="C1947"/>
    </row>
    <row r="1948" spans="1:3" ht="14.4" x14ac:dyDescent="0.3">
      <c r="A1948"/>
      <c r="B1948"/>
      <c r="C1948"/>
    </row>
    <row r="1949" spans="1:3" ht="14.4" x14ac:dyDescent="0.3">
      <c r="A1949"/>
      <c r="B1949"/>
      <c r="C1949"/>
    </row>
    <row r="1950" spans="1:3" ht="14.4" x14ac:dyDescent="0.3">
      <c r="A1950"/>
      <c r="B1950"/>
      <c r="C1950"/>
    </row>
    <row r="1951" spans="1:3" ht="14.4" x14ac:dyDescent="0.3">
      <c r="A1951"/>
      <c r="B1951"/>
      <c r="C1951"/>
    </row>
    <row r="1952" spans="1:3" ht="14.4" x14ac:dyDescent="0.3">
      <c r="A1952"/>
      <c r="B1952"/>
      <c r="C1952"/>
    </row>
    <row r="1953" spans="1:3" ht="14.4" x14ac:dyDescent="0.3">
      <c r="A1953"/>
      <c r="B1953"/>
      <c r="C1953"/>
    </row>
    <row r="1954" spans="1:3" ht="14.4" x14ac:dyDescent="0.3">
      <c r="A1954"/>
      <c r="B1954"/>
      <c r="C1954"/>
    </row>
    <row r="1955" spans="1:3" ht="14.4" x14ac:dyDescent="0.3">
      <c r="A1955"/>
      <c r="B1955"/>
      <c r="C1955"/>
    </row>
    <row r="1956" spans="1:3" ht="14.4" x14ac:dyDescent="0.3">
      <c r="A1956"/>
      <c r="B1956"/>
      <c r="C1956"/>
    </row>
    <row r="1957" spans="1:3" ht="14.4" x14ac:dyDescent="0.3">
      <c r="A1957"/>
      <c r="B1957"/>
      <c r="C1957"/>
    </row>
    <row r="1958" spans="1:3" ht="14.4" x14ac:dyDescent="0.3">
      <c r="A1958"/>
      <c r="B1958"/>
      <c r="C1958"/>
    </row>
    <row r="1959" spans="1:3" ht="14.4" x14ac:dyDescent="0.3">
      <c r="A1959"/>
      <c r="B1959"/>
      <c r="C1959"/>
    </row>
    <row r="1960" spans="1:3" ht="14.4" x14ac:dyDescent="0.3">
      <c r="A1960"/>
      <c r="B1960"/>
      <c r="C1960"/>
    </row>
    <row r="1961" spans="1:3" ht="14.4" x14ac:dyDescent="0.3">
      <c r="A1961"/>
      <c r="B1961"/>
      <c r="C1961"/>
    </row>
    <row r="1962" spans="1:3" ht="14.4" x14ac:dyDescent="0.3">
      <c r="A1962"/>
      <c r="B1962"/>
      <c r="C1962"/>
    </row>
    <row r="1963" spans="1:3" ht="14.4" x14ac:dyDescent="0.3">
      <c r="A1963"/>
      <c r="B1963"/>
      <c r="C1963"/>
    </row>
    <row r="1964" spans="1:3" ht="14.4" x14ac:dyDescent="0.3">
      <c r="A1964"/>
      <c r="B1964"/>
      <c r="C1964"/>
    </row>
    <row r="1965" spans="1:3" ht="14.4" x14ac:dyDescent="0.3">
      <c r="A1965"/>
      <c r="B1965"/>
      <c r="C1965"/>
    </row>
    <row r="1966" spans="1:3" ht="14.4" x14ac:dyDescent="0.3">
      <c r="A1966"/>
      <c r="B1966"/>
      <c r="C1966"/>
    </row>
    <row r="1967" spans="1:3" ht="14.4" x14ac:dyDescent="0.3">
      <c r="A1967"/>
      <c r="B1967"/>
      <c r="C1967"/>
    </row>
    <row r="1968" spans="1:3" ht="14.4" x14ac:dyDescent="0.3">
      <c r="A1968"/>
      <c r="B1968"/>
      <c r="C1968"/>
    </row>
    <row r="1969" spans="1:3" ht="14.4" x14ac:dyDescent="0.3">
      <c r="A1969"/>
      <c r="B1969"/>
      <c r="C1969"/>
    </row>
    <row r="1970" spans="1:3" ht="14.4" x14ac:dyDescent="0.3">
      <c r="A1970"/>
      <c r="B1970"/>
      <c r="C1970"/>
    </row>
    <row r="1971" spans="1:3" ht="14.4" x14ac:dyDescent="0.3">
      <c r="A1971"/>
      <c r="B1971"/>
      <c r="C1971"/>
    </row>
    <row r="1972" spans="1:3" ht="14.4" x14ac:dyDescent="0.3">
      <c r="A1972"/>
      <c r="B1972"/>
      <c r="C1972"/>
    </row>
    <row r="1973" spans="1:3" ht="14.4" x14ac:dyDescent="0.3">
      <c r="A1973"/>
      <c r="B1973"/>
      <c r="C1973"/>
    </row>
    <row r="1974" spans="1:3" ht="14.4" x14ac:dyDescent="0.3">
      <c r="A1974"/>
      <c r="B1974"/>
      <c r="C1974"/>
    </row>
    <row r="1975" spans="1:3" ht="14.4" x14ac:dyDescent="0.3">
      <c r="A1975"/>
      <c r="B1975"/>
      <c r="C1975"/>
    </row>
    <row r="1976" spans="1:3" ht="14.4" x14ac:dyDescent="0.3">
      <c r="A1976"/>
      <c r="B1976"/>
      <c r="C1976"/>
    </row>
    <row r="1977" spans="1:3" ht="14.4" x14ac:dyDescent="0.3">
      <c r="A1977"/>
      <c r="B1977"/>
      <c r="C1977"/>
    </row>
    <row r="1978" spans="1:3" ht="14.4" x14ac:dyDescent="0.3">
      <c r="A1978"/>
      <c r="B1978"/>
      <c r="C1978"/>
    </row>
    <row r="1979" spans="1:3" ht="14.4" x14ac:dyDescent="0.3">
      <c r="A1979"/>
      <c r="B1979"/>
      <c r="C1979"/>
    </row>
    <row r="1980" spans="1:3" ht="14.4" x14ac:dyDescent="0.3">
      <c r="A1980"/>
      <c r="B1980"/>
      <c r="C1980"/>
    </row>
    <row r="1981" spans="1:3" ht="14.4" x14ac:dyDescent="0.3">
      <c r="A1981"/>
      <c r="B1981"/>
      <c r="C1981"/>
    </row>
    <row r="1982" spans="1:3" ht="14.4" x14ac:dyDescent="0.3">
      <c r="A1982"/>
      <c r="B1982"/>
      <c r="C1982"/>
    </row>
    <row r="1983" spans="1:3" ht="14.4" x14ac:dyDescent="0.3">
      <c r="A1983"/>
      <c r="B1983"/>
      <c r="C1983"/>
    </row>
    <row r="1984" spans="1:3" ht="14.4" x14ac:dyDescent="0.3">
      <c r="A1984"/>
      <c r="B1984"/>
      <c r="C1984"/>
    </row>
    <row r="1985" spans="1:3" ht="14.4" x14ac:dyDescent="0.3">
      <c r="A1985"/>
      <c r="B1985"/>
      <c r="C1985"/>
    </row>
    <row r="1986" spans="1:3" ht="14.4" x14ac:dyDescent="0.3">
      <c r="A1986"/>
      <c r="B1986"/>
      <c r="C1986"/>
    </row>
    <row r="1987" spans="1:3" ht="14.4" x14ac:dyDescent="0.3">
      <c r="A1987"/>
      <c r="B1987"/>
      <c r="C1987"/>
    </row>
    <row r="1988" spans="1:3" ht="14.4" x14ac:dyDescent="0.3">
      <c r="A1988"/>
      <c r="B1988"/>
      <c r="C1988"/>
    </row>
    <row r="1989" spans="1:3" ht="14.4" x14ac:dyDescent="0.3">
      <c r="A1989"/>
      <c r="B1989"/>
      <c r="C1989"/>
    </row>
    <row r="1990" spans="1:3" ht="14.4" x14ac:dyDescent="0.3">
      <c r="A1990"/>
      <c r="B1990"/>
      <c r="C1990"/>
    </row>
    <row r="1991" spans="1:3" ht="14.4" x14ac:dyDescent="0.3">
      <c r="A1991"/>
      <c r="B1991"/>
      <c r="C1991"/>
    </row>
    <row r="1992" spans="1:3" ht="14.4" x14ac:dyDescent="0.3">
      <c r="A1992"/>
      <c r="B1992"/>
      <c r="C1992"/>
    </row>
    <row r="1993" spans="1:3" ht="14.4" x14ac:dyDescent="0.3">
      <c r="A1993"/>
      <c r="B1993"/>
      <c r="C1993"/>
    </row>
    <row r="1994" spans="1:3" ht="14.4" x14ac:dyDescent="0.3">
      <c r="A1994"/>
      <c r="B1994"/>
      <c r="C1994"/>
    </row>
    <row r="1995" spans="1:3" ht="14.4" x14ac:dyDescent="0.3">
      <c r="A1995"/>
      <c r="B1995"/>
      <c r="C1995"/>
    </row>
    <row r="1996" spans="1:3" ht="14.4" x14ac:dyDescent="0.3">
      <c r="A1996"/>
      <c r="B1996"/>
      <c r="C1996"/>
    </row>
    <row r="1997" spans="1:3" ht="14.4" x14ac:dyDescent="0.3">
      <c r="A1997"/>
      <c r="B1997"/>
      <c r="C1997"/>
    </row>
    <row r="1998" spans="1:3" ht="14.4" x14ac:dyDescent="0.3">
      <c r="A1998"/>
      <c r="B1998"/>
      <c r="C1998"/>
    </row>
    <row r="1999" spans="1:3" ht="14.4" x14ac:dyDescent="0.3">
      <c r="A1999"/>
      <c r="B1999"/>
      <c r="C1999"/>
    </row>
    <row r="2000" spans="1:3" ht="14.4" x14ac:dyDescent="0.3">
      <c r="A2000"/>
      <c r="B2000"/>
      <c r="C2000"/>
    </row>
    <row r="2001" spans="1:3" ht="14.4" x14ac:dyDescent="0.3">
      <c r="A2001"/>
      <c r="B2001"/>
      <c r="C2001"/>
    </row>
    <row r="2002" spans="1:3" ht="14.4" x14ac:dyDescent="0.3">
      <c r="A2002"/>
      <c r="B2002"/>
      <c r="C2002"/>
    </row>
    <row r="2003" spans="1:3" ht="14.4" x14ac:dyDescent="0.3">
      <c r="A2003"/>
      <c r="B2003"/>
      <c r="C2003"/>
    </row>
    <row r="2004" spans="1:3" ht="14.4" x14ac:dyDescent="0.3">
      <c r="A2004"/>
      <c r="B2004"/>
      <c r="C2004"/>
    </row>
    <row r="2005" spans="1:3" ht="14.4" x14ac:dyDescent="0.3">
      <c r="A2005"/>
      <c r="B2005"/>
      <c r="C2005"/>
    </row>
    <row r="2006" spans="1:3" ht="14.4" x14ac:dyDescent="0.3">
      <c r="A2006"/>
      <c r="B2006"/>
      <c r="C2006"/>
    </row>
    <row r="2007" spans="1:3" ht="14.4" x14ac:dyDescent="0.3">
      <c r="A2007"/>
      <c r="B2007"/>
      <c r="C2007"/>
    </row>
    <row r="2008" spans="1:3" ht="14.4" x14ac:dyDescent="0.3">
      <c r="A2008"/>
      <c r="B2008"/>
      <c r="C2008"/>
    </row>
    <row r="2009" spans="1:3" ht="14.4" x14ac:dyDescent="0.3">
      <c r="A2009"/>
      <c r="B2009"/>
      <c r="C2009"/>
    </row>
    <row r="2010" spans="1:3" ht="14.4" x14ac:dyDescent="0.3">
      <c r="A2010"/>
      <c r="B2010"/>
      <c r="C2010"/>
    </row>
    <row r="2011" spans="1:3" ht="14.4" x14ac:dyDescent="0.3">
      <c r="A2011"/>
      <c r="B2011"/>
      <c r="C2011"/>
    </row>
    <row r="2012" spans="1:3" ht="14.4" x14ac:dyDescent="0.3">
      <c r="A2012"/>
      <c r="B2012"/>
      <c r="C2012"/>
    </row>
    <row r="2013" spans="1:3" ht="14.4" x14ac:dyDescent="0.3">
      <c r="A2013"/>
      <c r="B2013"/>
      <c r="C2013"/>
    </row>
    <row r="2014" spans="1:3" ht="14.4" x14ac:dyDescent="0.3">
      <c r="A2014"/>
      <c r="B2014"/>
      <c r="C2014"/>
    </row>
    <row r="2015" spans="1:3" ht="14.4" x14ac:dyDescent="0.3">
      <c r="A2015"/>
      <c r="B2015"/>
      <c r="C2015"/>
    </row>
    <row r="2016" spans="1:3" ht="14.4" x14ac:dyDescent="0.3">
      <c r="A2016"/>
      <c r="B2016"/>
      <c r="C2016"/>
    </row>
    <row r="2017" spans="1:3" ht="14.4" x14ac:dyDescent="0.3">
      <c r="A2017"/>
      <c r="B2017"/>
      <c r="C2017"/>
    </row>
    <row r="2018" spans="1:3" ht="14.4" x14ac:dyDescent="0.3">
      <c r="A2018"/>
      <c r="B2018"/>
      <c r="C2018"/>
    </row>
    <row r="2019" spans="1:3" ht="14.4" x14ac:dyDescent="0.3">
      <c r="A2019"/>
      <c r="B2019"/>
      <c r="C2019"/>
    </row>
    <row r="2020" spans="1:3" ht="14.4" x14ac:dyDescent="0.3">
      <c r="A2020"/>
      <c r="B2020"/>
      <c r="C2020"/>
    </row>
    <row r="2021" spans="1:3" ht="14.4" x14ac:dyDescent="0.3">
      <c r="A2021"/>
      <c r="B2021"/>
      <c r="C2021"/>
    </row>
    <row r="2022" spans="1:3" ht="14.4" x14ac:dyDescent="0.3">
      <c r="A2022"/>
      <c r="B2022"/>
      <c r="C2022"/>
    </row>
    <row r="2023" spans="1:3" ht="14.4" x14ac:dyDescent="0.3">
      <c r="A2023"/>
      <c r="B2023"/>
      <c r="C2023"/>
    </row>
    <row r="2024" spans="1:3" ht="14.4" x14ac:dyDescent="0.3">
      <c r="A2024"/>
      <c r="B2024"/>
      <c r="C2024"/>
    </row>
    <row r="2025" spans="1:3" ht="14.4" x14ac:dyDescent="0.3">
      <c r="A2025"/>
      <c r="B2025"/>
      <c r="C2025"/>
    </row>
    <row r="2026" spans="1:3" ht="14.4" x14ac:dyDescent="0.3">
      <c r="A2026"/>
      <c r="B2026"/>
      <c r="C2026"/>
    </row>
    <row r="2027" spans="1:3" ht="14.4" x14ac:dyDescent="0.3">
      <c r="A2027"/>
      <c r="B2027"/>
      <c r="C2027"/>
    </row>
    <row r="2028" spans="1:3" ht="14.4" x14ac:dyDescent="0.3">
      <c r="A2028"/>
      <c r="B2028"/>
      <c r="C2028"/>
    </row>
    <row r="2029" spans="1:3" ht="14.4" x14ac:dyDescent="0.3">
      <c r="A2029"/>
      <c r="B2029"/>
      <c r="C2029"/>
    </row>
    <row r="2030" spans="1:3" ht="14.4" x14ac:dyDescent="0.3">
      <c r="A2030"/>
      <c r="B2030"/>
      <c r="C2030"/>
    </row>
    <row r="2031" spans="1:3" ht="14.4" x14ac:dyDescent="0.3">
      <c r="A2031"/>
      <c r="B2031"/>
      <c r="C2031"/>
    </row>
    <row r="2032" spans="1:3" ht="14.4" x14ac:dyDescent="0.3">
      <c r="A2032"/>
      <c r="B2032"/>
      <c r="C2032"/>
    </row>
    <row r="2033" spans="1:3" ht="14.4" x14ac:dyDescent="0.3">
      <c r="A2033"/>
      <c r="B2033"/>
      <c r="C2033"/>
    </row>
    <row r="2034" spans="1:3" ht="14.4" x14ac:dyDescent="0.3">
      <c r="A2034"/>
      <c r="B2034"/>
      <c r="C2034"/>
    </row>
    <row r="2035" spans="1:3" ht="14.4" x14ac:dyDescent="0.3">
      <c r="A2035"/>
      <c r="B2035"/>
      <c r="C2035"/>
    </row>
    <row r="2036" spans="1:3" ht="14.4" x14ac:dyDescent="0.3">
      <c r="A2036"/>
      <c r="B2036"/>
      <c r="C2036"/>
    </row>
    <row r="2037" spans="1:3" ht="14.4" x14ac:dyDescent="0.3">
      <c r="A2037"/>
      <c r="B2037"/>
      <c r="C2037"/>
    </row>
    <row r="2038" spans="1:3" ht="14.4" x14ac:dyDescent="0.3">
      <c r="A2038"/>
      <c r="B2038"/>
      <c r="C2038"/>
    </row>
    <row r="2039" spans="1:3" ht="14.4" x14ac:dyDescent="0.3">
      <c r="A2039"/>
      <c r="B2039"/>
      <c r="C2039"/>
    </row>
    <row r="2040" spans="1:3" ht="14.4" x14ac:dyDescent="0.3">
      <c r="A2040"/>
      <c r="B2040"/>
      <c r="C2040"/>
    </row>
    <row r="2041" spans="1:3" ht="14.4" x14ac:dyDescent="0.3">
      <c r="A2041"/>
      <c r="B2041"/>
      <c r="C2041"/>
    </row>
    <row r="2042" spans="1:3" ht="14.4" x14ac:dyDescent="0.3">
      <c r="A2042"/>
      <c r="B2042"/>
      <c r="C2042"/>
    </row>
    <row r="2043" spans="1:3" ht="14.4" x14ac:dyDescent="0.3">
      <c r="A2043"/>
      <c r="B2043"/>
      <c r="C2043"/>
    </row>
    <row r="2044" spans="1:3" ht="14.4" x14ac:dyDescent="0.3">
      <c r="A2044"/>
      <c r="B2044"/>
      <c r="C2044"/>
    </row>
    <row r="2045" spans="1:3" ht="14.4" x14ac:dyDescent="0.3">
      <c r="A2045"/>
      <c r="B2045"/>
      <c r="C2045"/>
    </row>
    <row r="2046" spans="1:3" ht="14.4" x14ac:dyDescent="0.3">
      <c r="A2046"/>
      <c r="B2046"/>
      <c r="C2046"/>
    </row>
    <row r="2047" spans="1:3" ht="14.4" x14ac:dyDescent="0.3">
      <c r="A2047"/>
      <c r="B2047"/>
      <c r="C2047"/>
    </row>
    <row r="2048" spans="1:3" ht="14.4" x14ac:dyDescent="0.3">
      <c r="A2048"/>
      <c r="B2048"/>
      <c r="C2048"/>
    </row>
    <row r="2049" spans="1:3" ht="14.4" x14ac:dyDescent="0.3">
      <c r="A2049"/>
      <c r="B2049"/>
      <c r="C2049"/>
    </row>
    <row r="2050" spans="1:3" ht="14.4" x14ac:dyDescent="0.3">
      <c r="A2050"/>
      <c r="B2050"/>
      <c r="C2050"/>
    </row>
    <row r="2051" spans="1:3" ht="14.4" x14ac:dyDescent="0.3">
      <c r="A2051"/>
      <c r="B2051"/>
      <c r="C2051"/>
    </row>
    <row r="2052" spans="1:3" ht="14.4" x14ac:dyDescent="0.3">
      <c r="A2052"/>
      <c r="B2052"/>
      <c r="C2052"/>
    </row>
    <row r="2053" spans="1:3" ht="14.4" x14ac:dyDescent="0.3">
      <c r="A2053"/>
      <c r="B2053"/>
      <c r="C2053"/>
    </row>
    <row r="2054" spans="1:3" ht="14.4" x14ac:dyDescent="0.3">
      <c r="A2054"/>
      <c r="B2054"/>
      <c r="C2054"/>
    </row>
    <row r="2055" spans="1:3" ht="14.4" x14ac:dyDescent="0.3">
      <c r="A2055"/>
      <c r="B2055"/>
      <c r="C2055"/>
    </row>
    <row r="2056" spans="1:3" ht="14.4" x14ac:dyDescent="0.3">
      <c r="A2056"/>
      <c r="B2056"/>
      <c r="C2056"/>
    </row>
    <row r="2057" spans="1:3" ht="14.4" x14ac:dyDescent="0.3">
      <c r="A2057"/>
      <c r="B2057"/>
      <c r="C2057"/>
    </row>
    <row r="2058" spans="1:3" ht="14.4" x14ac:dyDescent="0.3">
      <c r="A2058"/>
      <c r="B2058"/>
      <c r="C2058"/>
    </row>
    <row r="2059" spans="1:3" ht="14.4" x14ac:dyDescent="0.3">
      <c r="A2059"/>
      <c r="B2059"/>
      <c r="C2059"/>
    </row>
    <row r="2060" spans="1:3" ht="14.4" x14ac:dyDescent="0.3">
      <c r="A2060"/>
      <c r="B2060"/>
      <c r="C2060"/>
    </row>
    <row r="2061" spans="1:3" ht="14.4" x14ac:dyDescent="0.3">
      <c r="A2061"/>
      <c r="B2061"/>
      <c r="C2061"/>
    </row>
    <row r="2062" spans="1:3" ht="14.4" x14ac:dyDescent="0.3">
      <c r="A2062"/>
      <c r="B2062"/>
      <c r="C2062"/>
    </row>
    <row r="2063" spans="1:3" ht="14.4" x14ac:dyDescent="0.3">
      <c r="A2063"/>
      <c r="B2063"/>
      <c r="C2063"/>
    </row>
    <row r="2064" spans="1:3" ht="14.4" x14ac:dyDescent="0.3">
      <c r="A2064"/>
      <c r="B2064"/>
      <c r="C2064"/>
    </row>
    <row r="2065" spans="1:3" ht="14.4" x14ac:dyDescent="0.3">
      <c r="A2065"/>
      <c r="B2065"/>
      <c r="C2065"/>
    </row>
    <row r="2066" spans="1:3" ht="14.4" x14ac:dyDescent="0.3">
      <c r="A2066"/>
      <c r="B2066"/>
      <c r="C2066"/>
    </row>
    <row r="2067" spans="1:3" ht="14.4" x14ac:dyDescent="0.3">
      <c r="A2067"/>
      <c r="B2067"/>
      <c r="C2067"/>
    </row>
    <row r="2068" spans="1:3" ht="14.4" x14ac:dyDescent="0.3">
      <c r="A2068"/>
      <c r="B2068"/>
      <c r="C2068"/>
    </row>
    <row r="2069" spans="1:3" ht="14.4" x14ac:dyDescent="0.3">
      <c r="A2069"/>
      <c r="B2069"/>
      <c r="C2069"/>
    </row>
    <row r="2070" spans="1:3" ht="14.4" x14ac:dyDescent="0.3">
      <c r="A2070"/>
      <c r="B2070"/>
      <c r="C2070"/>
    </row>
    <row r="2071" spans="1:3" ht="14.4" x14ac:dyDescent="0.3">
      <c r="A2071"/>
      <c r="B2071"/>
      <c r="C2071"/>
    </row>
    <row r="2072" spans="1:3" ht="14.4" x14ac:dyDescent="0.3">
      <c r="A2072"/>
      <c r="B2072"/>
      <c r="C2072"/>
    </row>
    <row r="2073" spans="1:3" ht="14.4" x14ac:dyDescent="0.3">
      <c r="A2073"/>
      <c r="B2073"/>
      <c r="C2073"/>
    </row>
    <row r="2074" spans="1:3" ht="14.4" x14ac:dyDescent="0.3">
      <c r="A2074"/>
      <c r="B2074"/>
      <c r="C2074"/>
    </row>
    <row r="2075" spans="1:3" ht="14.4" x14ac:dyDescent="0.3">
      <c r="A2075"/>
      <c r="B2075"/>
      <c r="C2075"/>
    </row>
    <row r="2076" spans="1:3" ht="14.4" x14ac:dyDescent="0.3">
      <c r="A2076"/>
      <c r="B2076"/>
      <c r="C2076"/>
    </row>
    <row r="2077" spans="1:3" ht="14.4" x14ac:dyDescent="0.3">
      <c r="A2077"/>
      <c r="B2077"/>
      <c r="C2077"/>
    </row>
    <row r="2078" spans="1:3" ht="14.4" x14ac:dyDescent="0.3">
      <c r="A2078"/>
      <c r="B2078"/>
      <c r="C2078"/>
    </row>
    <row r="2079" spans="1:3" ht="14.4" x14ac:dyDescent="0.3">
      <c r="A2079"/>
      <c r="B2079"/>
      <c r="C2079"/>
    </row>
    <row r="2080" spans="1:3" ht="14.4" x14ac:dyDescent="0.3">
      <c r="A2080"/>
      <c r="B2080"/>
      <c r="C2080"/>
    </row>
    <row r="2081" spans="1:3" ht="14.4" x14ac:dyDescent="0.3">
      <c r="A2081"/>
      <c r="B2081"/>
      <c r="C2081"/>
    </row>
    <row r="2082" spans="1:3" ht="14.4" x14ac:dyDescent="0.3">
      <c r="A2082"/>
      <c r="B2082"/>
      <c r="C2082"/>
    </row>
    <row r="2083" spans="1:3" ht="14.4" x14ac:dyDescent="0.3">
      <c r="A2083"/>
      <c r="B2083"/>
      <c r="C2083"/>
    </row>
    <row r="2084" spans="1:3" ht="14.4" x14ac:dyDescent="0.3">
      <c r="A2084"/>
      <c r="B2084"/>
      <c r="C2084"/>
    </row>
    <row r="2085" spans="1:3" ht="14.4" x14ac:dyDescent="0.3">
      <c r="A2085"/>
      <c r="B2085"/>
      <c r="C2085"/>
    </row>
    <row r="2086" spans="1:3" ht="14.4" x14ac:dyDescent="0.3">
      <c r="A2086"/>
      <c r="B2086"/>
      <c r="C2086"/>
    </row>
    <row r="2087" spans="1:3" ht="14.4" x14ac:dyDescent="0.3">
      <c r="A2087"/>
      <c r="B2087"/>
      <c r="C2087"/>
    </row>
    <row r="2088" spans="1:3" ht="14.4" x14ac:dyDescent="0.3">
      <c r="A2088"/>
      <c r="B2088"/>
      <c r="C2088"/>
    </row>
    <row r="2089" spans="1:3" ht="14.4" x14ac:dyDescent="0.3">
      <c r="A2089"/>
      <c r="B2089"/>
      <c r="C2089"/>
    </row>
    <row r="2090" spans="1:3" ht="14.4" x14ac:dyDescent="0.3">
      <c r="A2090"/>
      <c r="B2090"/>
      <c r="C2090"/>
    </row>
    <row r="2091" spans="1:3" ht="14.4" x14ac:dyDescent="0.3">
      <c r="A2091"/>
      <c r="B2091"/>
      <c r="C2091"/>
    </row>
    <row r="2092" spans="1:3" ht="14.4" x14ac:dyDescent="0.3">
      <c r="A2092"/>
      <c r="B2092"/>
      <c r="C2092"/>
    </row>
    <row r="2093" spans="1:3" ht="14.4" x14ac:dyDescent="0.3">
      <c r="A2093"/>
      <c r="B2093"/>
      <c r="C2093"/>
    </row>
    <row r="2094" spans="1:3" ht="14.4" x14ac:dyDescent="0.3">
      <c r="A2094"/>
      <c r="B2094"/>
      <c r="C2094"/>
    </row>
    <row r="2095" spans="1:3" ht="14.4" x14ac:dyDescent="0.3">
      <c r="A2095"/>
      <c r="B2095"/>
      <c r="C2095"/>
    </row>
    <row r="2096" spans="1:3" ht="14.4" x14ac:dyDescent="0.3">
      <c r="A2096"/>
      <c r="B2096"/>
      <c r="C2096"/>
    </row>
    <row r="2097" spans="1:3" ht="14.4" x14ac:dyDescent="0.3">
      <c r="A2097"/>
      <c r="B2097"/>
      <c r="C2097"/>
    </row>
    <row r="2098" spans="1:3" ht="14.4" x14ac:dyDescent="0.3">
      <c r="A2098"/>
      <c r="B2098"/>
      <c r="C2098"/>
    </row>
    <row r="2099" spans="1:3" ht="14.4" x14ac:dyDescent="0.3">
      <c r="A2099"/>
      <c r="B2099"/>
      <c r="C2099"/>
    </row>
    <row r="2100" spans="1:3" ht="14.4" x14ac:dyDescent="0.3">
      <c r="A2100"/>
      <c r="B2100"/>
      <c r="C2100"/>
    </row>
    <row r="2101" spans="1:3" ht="14.4" x14ac:dyDescent="0.3">
      <c r="A2101"/>
      <c r="B2101"/>
      <c r="C2101"/>
    </row>
    <row r="2102" spans="1:3" ht="14.4" x14ac:dyDescent="0.3">
      <c r="A2102"/>
      <c r="B2102"/>
      <c r="C2102"/>
    </row>
    <row r="2103" spans="1:3" ht="14.4" x14ac:dyDescent="0.3">
      <c r="A2103"/>
      <c r="B2103"/>
      <c r="C2103"/>
    </row>
    <row r="2104" spans="1:3" ht="14.4" x14ac:dyDescent="0.3">
      <c r="A2104"/>
      <c r="B2104"/>
      <c r="C2104"/>
    </row>
    <row r="2105" spans="1:3" ht="14.4" x14ac:dyDescent="0.3">
      <c r="A2105"/>
      <c r="B2105"/>
      <c r="C2105"/>
    </row>
    <row r="2106" spans="1:3" ht="14.4" x14ac:dyDescent="0.3">
      <c r="A2106"/>
      <c r="B2106"/>
      <c r="C2106"/>
    </row>
    <row r="2107" spans="1:3" ht="14.4" x14ac:dyDescent="0.3">
      <c r="A2107"/>
      <c r="B2107"/>
      <c r="C2107"/>
    </row>
    <row r="2108" spans="1:3" ht="14.4" x14ac:dyDescent="0.3">
      <c r="A2108"/>
      <c r="B2108"/>
      <c r="C2108"/>
    </row>
    <row r="2109" spans="1:3" ht="14.4" x14ac:dyDescent="0.3">
      <c r="A2109"/>
      <c r="B2109"/>
      <c r="C2109"/>
    </row>
    <row r="2110" spans="1:3" ht="14.4" x14ac:dyDescent="0.3">
      <c r="A2110"/>
      <c r="B2110"/>
      <c r="C2110"/>
    </row>
    <row r="2111" spans="1:3" ht="14.4" x14ac:dyDescent="0.3">
      <c r="A2111"/>
      <c r="B2111"/>
      <c r="C2111"/>
    </row>
    <row r="2112" spans="1:3" ht="14.4" x14ac:dyDescent="0.3">
      <c r="A2112"/>
      <c r="B2112"/>
      <c r="C2112"/>
    </row>
    <row r="2113" spans="1:3" ht="14.4" x14ac:dyDescent="0.3">
      <c r="A2113"/>
      <c r="B2113"/>
      <c r="C2113"/>
    </row>
    <row r="2114" spans="1:3" ht="14.4" x14ac:dyDescent="0.3">
      <c r="A2114"/>
      <c r="B2114"/>
      <c r="C2114"/>
    </row>
    <row r="2115" spans="1:3" ht="14.4" x14ac:dyDescent="0.3">
      <c r="A2115"/>
      <c r="B2115"/>
      <c r="C2115"/>
    </row>
    <row r="2116" spans="1:3" ht="14.4" x14ac:dyDescent="0.3">
      <c r="A2116"/>
      <c r="B2116"/>
      <c r="C2116"/>
    </row>
    <row r="2117" spans="1:3" ht="14.4" x14ac:dyDescent="0.3">
      <c r="A2117"/>
      <c r="B2117"/>
      <c r="C2117"/>
    </row>
    <row r="2118" spans="1:3" ht="14.4" x14ac:dyDescent="0.3">
      <c r="A2118"/>
      <c r="B2118"/>
      <c r="C2118"/>
    </row>
    <row r="2119" spans="1:3" ht="14.4" x14ac:dyDescent="0.3">
      <c r="A2119"/>
      <c r="B2119"/>
      <c r="C2119"/>
    </row>
    <row r="2120" spans="1:3" ht="14.4" x14ac:dyDescent="0.3">
      <c r="A2120"/>
      <c r="B2120"/>
      <c r="C2120"/>
    </row>
    <row r="2121" spans="1:3" ht="14.4" x14ac:dyDescent="0.3">
      <c r="A2121"/>
      <c r="B2121"/>
      <c r="C2121"/>
    </row>
    <row r="2122" spans="1:3" ht="14.4" x14ac:dyDescent="0.3">
      <c r="A2122"/>
      <c r="B2122"/>
      <c r="C2122"/>
    </row>
    <row r="2123" spans="1:3" ht="14.4" x14ac:dyDescent="0.3">
      <c r="A2123"/>
      <c r="B2123"/>
      <c r="C2123"/>
    </row>
    <row r="2124" spans="1:3" ht="14.4" x14ac:dyDescent="0.3">
      <c r="A2124"/>
      <c r="B2124"/>
      <c r="C2124"/>
    </row>
    <row r="2125" spans="1:3" ht="14.4" x14ac:dyDescent="0.3">
      <c r="A2125"/>
      <c r="B2125"/>
      <c r="C2125"/>
    </row>
    <row r="2126" spans="1:3" ht="14.4" x14ac:dyDescent="0.3">
      <c r="A2126"/>
      <c r="B2126"/>
      <c r="C2126"/>
    </row>
    <row r="2127" spans="1:3" ht="14.4" x14ac:dyDescent="0.3">
      <c r="A2127"/>
      <c r="B2127"/>
      <c r="C2127"/>
    </row>
    <row r="2128" spans="1:3" ht="14.4" x14ac:dyDescent="0.3">
      <c r="A2128"/>
      <c r="B2128"/>
      <c r="C2128"/>
    </row>
    <row r="2129" spans="1:3" ht="14.4" x14ac:dyDescent="0.3">
      <c r="A2129"/>
      <c r="B2129"/>
      <c r="C2129"/>
    </row>
    <row r="2130" spans="1:3" ht="14.4" x14ac:dyDescent="0.3">
      <c r="A2130"/>
      <c r="B2130"/>
      <c r="C2130"/>
    </row>
    <row r="2131" spans="1:3" ht="14.4" x14ac:dyDescent="0.3">
      <c r="A2131"/>
      <c r="B2131"/>
      <c r="C2131"/>
    </row>
    <row r="2132" spans="1:3" ht="14.4" x14ac:dyDescent="0.3">
      <c r="A2132"/>
      <c r="B2132"/>
      <c r="C2132"/>
    </row>
    <row r="2133" spans="1:3" ht="14.4" x14ac:dyDescent="0.3">
      <c r="A2133"/>
      <c r="B2133"/>
      <c r="C2133"/>
    </row>
    <row r="2134" spans="1:3" ht="14.4" x14ac:dyDescent="0.3">
      <c r="A2134"/>
      <c r="B2134"/>
      <c r="C2134"/>
    </row>
    <row r="2135" spans="1:3" ht="14.4" x14ac:dyDescent="0.3">
      <c r="A2135"/>
      <c r="B2135"/>
      <c r="C2135"/>
    </row>
    <row r="2136" spans="1:3" ht="14.4" x14ac:dyDescent="0.3">
      <c r="A2136"/>
      <c r="B2136"/>
      <c r="C2136"/>
    </row>
    <row r="2137" spans="1:3" ht="14.4" x14ac:dyDescent="0.3">
      <c r="A2137"/>
      <c r="B2137"/>
      <c r="C2137"/>
    </row>
    <row r="2138" spans="1:3" ht="14.4" x14ac:dyDescent="0.3">
      <c r="A2138"/>
      <c r="B2138"/>
      <c r="C2138"/>
    </row>
    <row r="2139" spans="1:3" ht="14.4" x14ac:dyDescent="0.3">
      <c r="A2139"/>
      <c r="B2139"/>
      <c r="C2139"/>
    </row>
    <row r="2140" spans="1:3" ht="14.4" x14ac:dyDescent="0.3">
      <c r="A2140"/>
      <c r="B2140"/>
      <c r="C2140"/>
    </row>
    <row r="2141" spans="1:3" ht="14.4" x14ac:dyDescent="0.3">
      <c r="A2141"/>
      <c r="B2141"/>
      <c r="C2141"/>
    </row>
    <row r="2142" spans="1:3" ht="14.4" x14ac:dyDescent="0.3">
      <c r="A2142"/>
      <c r="B2142"/>
      <c r="C2142"/>
    </row>
    <row r="2143" spans="1:3" ht="14.4" x14ac:dyDescent="0.3">
      <c r="A2143"/>
      <c r="B2143"/>
      <c r="C2143"/>
    </row>
    <row r="2144" spans="1:3" ht="14.4" x14ac:dyDescent="0.3">
      <c r="A2144"/>
      <c r="B2144"/>
      <c r="C2144"/>
    </row>
    <row r="2145" spans="1:3" ht="14.4" x14ac:dyDescent="0.3">
      <c r="A2145"/>
      <c r="B2145"/>
      <c r="C2145"/>
    </row>
    <row r="2146" spans="1:3" ht="14.4" x14ac:dyDescent="0.3">
      <c r="A2146"/>
      <c r="B2146"/>
      <c r="C2146"/>
    </row>
    <row r="2147" spans="1:3" ht="14.4" x14ac:dyDescent="0.3">
      <c r="A2147"/>
      <c r="B2147"/>
      <c r="C2147"/>
    </row>
    <row r="2148" spans="1:3" ht="14.4" x14ac:dyDescent="0.3">
      <c r="A2148"/>
      <c r="B2148"/>
      <c r="C2148"/>
    </row>
    <row r="2149" spans="1:3" ht="14.4" x14ac:dyDescent="0.3">
      <c r="A2149"/>
      <c r="B2149"/>
      <c r="C2149"/>
    </row>
    <row r="2150" spans="1:3" ht="14.4" x14ac:dyDescent="0.3">
      <c r="A2150"/>
      <c r="B2150"/>
      <c r="C2150"/>
    </row>
    <row r="2151" spans="1:3" ht="14.4" x14ac:dyDescent="0.3">
      <c r="A2151"/>
      <c r="B2151"/>
      <c r="C2151"/>
    </row>
    <row r="2152" spans="1:3" ht="14.4" x14ac:dyDescent="0.3">
      <c r="A2152"/>
      <c r="B2152"/>
      <c r="C2152"/>
    </row>
    <row r="2153" spans="1:3" ht="14.4" x14ac:dyDescent="0.3">
      <c r="A2153"/>
      <c r="B2153"/>
      <c r="C2153"/>
    </row>
    <row r="2154" spans="1:3" ht="14.4" x14ac:dyDescent="0.3">
      <c r="A2154"/>
      <c r="B2154"/>
      <c r="C2154"/>
    </row>
    <row r="2155" spans="1:3" ht="14.4" x14ac:dyDescent="0.3">
      <c r="A2155"/>
      <c r="B2155"/>
      <c r="C2155"/>
    </row>
    <row r="2156" spans="1:3" ht="14.4" x14ac:dyDescent="0.3">
      <c r="A2156"/>
      <c r="B2156"/>
      <c r="C2156"/>
    </row>
    <row r="2157" spans="1:3" ht="14.4" x14ac:dyDescent="0.3">
      <c r="A2157"/>
      <c r="B2157"/>
      <c r="C2157"/>
    </row>
    <row r="2158" spans="1:3" ht="14.4" x14ac:dyDescent="0.3">
      <c r="A2158"/>
      <c r="B2158"/>
      <c r="C2158"/>
    </row>
    <row r="2159" spans="1:3" ht="14.4" x14ac:dyDescent="0.3">
      <c r="A2159"/>
      <c r="B2159"/>
      <c r="C2159"/>
    </row>
    <row r="2160" spans="1:3" ht="14.4" x14ac:dyDescent="0.3">
      <c r="A2160"/>
      <c r="B2160"/>
      <c r="C2160"/>
    </row>
    <row r="2161" spans="1:3" ht="14.4" x14ac:dyDescent="0.3">
      <c r="A2161"/>
      <c r="B2161"/>
      <c r="C2161"/>
    </row>
    <row r="2162" spans="1:3" ht="14.4" x14ac:dyDescent="0.3">
      <c r="A2162"/>
      <c r="B2162"/>
      <c r="C2162"/>
    </row>
    <row r="2163" spans="1:3" ht="14.4" x14ac:dyDescent="0.3">
      <c r="A2163"/>
      <c r="B2163"/>
      <c r="C2163"/>
    </row>
    <row r="2164" spans="1:3" ht="14.4" x14ac:dyDescent="0.3">
      <c r="A2164"/>
      <c r="B2164"/>
      <c r="C2164"/>
    </row>
    <row r="2165" spans="1:3" ht="14.4" x14ac:dyDescent="0.3">
      <c r="A2165"/>
      <c r="B2165"/>
      <c r="C2165"/>
    </row>
    <row r="2166" spans="1:3" ht="14.4" x14ac:dyDescent="0.3">
      <c r="A2166"/>
      <c r="B2166"/>
      <c r="C2166"/>
    </row>
    <row r="2167" spans="1:3" ht="14.4" x14ac:dyDescent="0.3">
      <c r="A2167"/>
      <c r="B2167"/>
      <c r="C2167"/>
    </row>
    <row r="2168" spans="1:3" ht="14.4" x14ac:dyDescent="0.3">
      <c r="A2168"/>
      <c r="B2168"/>
      <c r="C2168"/>
    </row>
    <row r="2169" spans="1:3" ht="14.4" x14ac:dyDescent="0.3">
      <c r="A2169"/>
      <c r="B2169"/>
      <c r="C2169"/>
    </row>
    <row r="2170" spans="1:3" ht="14.4" x14ac:dyDescent="0.3">
      <c r="A2170"/>
      <c r="B2170"/>
      <c r="C2170"/>
    </row>
    <row r="2171" spans="1:3" ht="14.4" x14ac:dyDescent="0.3">
      <c r="A2171"/>
      <c r="B2171"/>
      <c r="C2171"/>
    </row>
    <row r="2172" spans="1:3" ht="14.4" x14ac:dyDescent="0.3">
      <c r="A2172"/>
      <c r="B2172"/>
      <c r="C2172"/>
    </row>
    <row r="2173" spans="1:3" ht="14.4" x14ac:dyDescent="0.3">
      <c r="A2173"/>
      <c r="B2173"/>
      <c r="C2173"/>
    </row>
    <row r="2174" spans="1:3" ht="14.4" x14ac:dyDescent="0.3">
      <c r="A2174"/>
      <c r="B2174"/>
      <c r="C2174"/>
    </row>
    <row r="2175" spans="1:3" ht="14.4" x14ac:dyDescent="0.3">
      <c r="A2175"/>
      <c r="B2175"/>
      <c r="C2175"/>
    </row>
    <row r="2176" spans="1:3" ht="14.4" x14ac:dyDescent="0.3">
      <c r="A2176"/>
      <c r="B2176"/>
      <c r="C2176"/>
    </row>
    <row r="2177" spans="1:3" ht="14.4" x14ac:dyDescent="0.3">
      <c r="A2177"/>
      <c r="B2177"/>
      <c r="C2177"/>
    </row>
    <row r="2178" spans="1:3" ht="14.4" x14ac:dyDescent="0.3">
      <c r="A2178"/>
      <c r="B2178"/>
      <c r="C2178"/>
    </row>
    <row r="2179" spans="1:3" ht="14.4" x14ac:dyDescent="0.3">
      <c r="A2179"/>
      <c r="B2179"/>
      <c r="C2179"/>
    </row>
    <row r="2180" spans="1:3" ht="14.4" x14ac:dyDescent="0.3">
      <c r="A2180"/>
      <c r="B2180"/>
      <c r="C2180"/>
    </row>
    <row r="2181" spans="1:3" ht="14.4" x14ac:dyDescent="0.3">
      <c r="A2181"/>
      <c r="B2181"/>
      <c r="C2181"/>
    </row>
    <row r="2182" spans="1:3" ht="14.4" x14ac:dyDescent="0.3">
      <c r="A2182"/>
      <c r="B2182"/>
      <c r="C2182"/>
    </row>
    <row r="2183" spans="1:3" ht="14.4" x14ac:dyDescent="0.3">
      <c r="A2183"/>
      <c r="B2183"/>
      <c r="C2183"/>
    </row>
    <row r="2184" spans="1:3" ht="14.4" x14ac:dyDescent="0.3">
      <c r="A2184"/>
      <c r="B2184"/>
      <c r="C2184"/>
    </row>
    <row r="2185" spans="1:3" ht="14.4" x14ac:dyDescent="0.3">
      <c r="A2185"/>
      <c r="B2185"/>
      <c r="C2185"/>
    </row>
    <row r="2186" spans="1:3" ht="14.4" x14ac:dyDescent="0.3">
      <c r="A2186"/>
      <c r="B2186"/>
      <c r="C2186"/>
    </row>
    <row r="2187" spans="1:3" ht="14.4" x14ac:dyDescent="0.3">
      <c r="A2187"/>
      <c r="B2187"/>
      <c r="C2187"/>
    </row>
    <row r="2188" spans="1:3" ht="14.4" x14ac:dyDescent="0.3">
      <c r="A2188"/>
      <c r="B2188"/>
      <c r="C2188"/>
    </row>
    <row r="2189" spans="1:3" ht="14.4" x14ac:dyDescent="0.3">
      <c r="A2189"/>
      <c r="B2189"/>
      <c r="C2189"/>
    </row>
    <row r="2190" spans="1:3" ht="14.4" x14ac:dyDescent="0.3">
      <c r="A2190"/>
      <c r="B2190"/>
      <c r="C2190"/>
    </row>
    <row r="2191" spans="1:3" ht="14.4" x14ac:dyDescent="0.3">
      <c r="A2191"/>
      <c r="B2191"/>
      <c r="C2191"/>
    </row>
    <row r="2192" spans="1:3" ht="14.4" x14ac:dyDescent="0.3">
      <c r="A2192"/>
      <c r="B2192"/>
      <c r="C2192"/>
    </row>
    <row r="2193" spans="1:3" ht="14.4" x14ac:dyDescent="0.3">
      <c r="A2193"/>
      <c r="B2193"/>
      <c r="C2193"/>
    </row>
    <row r="2194" spans="1:3" ht="14.4" x14ac:dyDescent="0.3">
      <c r="A2194"/>
      <c r="B2194"/>
      <c r="C2194"/>
    </row>
    <row r="2195" spans="1:3" ht="14.4" x14ac:dyDescent="0.3">
      <c r="A2195"/>
      <c r="B2195"/>
      <c r="C2195"/>
    </row>
    <row r="2196" spans="1:3" ht="14.4" x14ac:dyDescent="0.3">
      <c r="A2196"/>
      <c r="B2196"/>
      <c r="C2196"/>
    </row>
    <row r="2197" spans="1:3" ht="14.4" x14ac:dyDescent="0.3">
      <c r="A2197"/>
      <c r="B2197"/>
      <c r="C2197"/>
    </row>
    <row r="2198" spans="1:3" ht="14.4" x14ac:dyDescent="0.3">
      <c r="A2198"/>
      <c r="B2198"/>
      <c r="C2198"/>
    </row>
    <row r="2199" spans="1:3" ht="14.4" x14ac:dyDescent="0.3">
      <c r="A2199"/>
      <c r="B2199"/>
      <c r="C2199"/>
    </row>
    <row r="2200" spans="1:3" ht="14.4" x14ac:dyDescent="0.3">
      <c r="A2200"/>
      <c r="B2200"/>
      <c r="C2200"/>
    </row>
    <row r="2201" spans="1:3" ht="14.4" x14ac:dyDescent="0.3">
      <c r="A2201"/>
      <c r="B2201"/>
      <c r="C2201"/>
    </row>
    <row r="2202" spans="1:3" ht="14.4" x14ac:dyDescent="0.3">
      <c r="A2202"/>
      <c r="B2202"/>
      <c r="C2202"/>
    </row>
    <row r="2203" spans="1:3" ht="14.4" x14ac:dyDescent="0.3">
      <c r="A2203"/>
      <c r="B2203"/>
      <c r="C2203"/>
    </row>
    <row r="2204" spans="1:3" ht="14.4" x14ac:dyDescent="0.3">
      <c r="A2204"/>
      <c r="B2204"/>
      <c r="C2204"/>
    </row>
    <row r="2205" spans="1:3" ht="14.4" x14ac:dyDescent="0.3">
      <c r="A2205"/>
      <c r="B2205"/>
      <c r="C2205"/>
    </row>
    <row r="2206" spans="1:3" ht="14.4" x14ac:dyDescent="0.3">
      <c r="A2206"/>
      <c r="B2206"/>
      <c r="C2206"/>
    </row>
    <row r="2207" spans="1:3" ht="14.4" x14ac:dyDescent="0.3">
      <c r="A2207"/>
      <c r="B2207"/>
      <c r="C2207"/>
    </row>
    <row r="2208" spans="1:3" ht="14.4" x14ac:dyDescent="0.3">
      <c r="A2208"/>
      <c r="B2208"/>
      <c r="C2208"/>
    </row>
    <row r="2209" spans="1:3" ht="14.4" x14ac:dyDescent="0.3">
      <c r="A2209"/>
      <c r="B2209"/>
      <c r="C2209"/>
    </row>
    <row r="2210" spans="1:3" ht="14.4" x14ac:dyDescent="0.3">
      <c r="A2210"/>
      <c r="B2210"/>
      <c r="C2210"/>
    </row>
    <row r="2211" spans="1:3" ht="14.4" x14ac:dyDescent="0.3">
      <c r="A2211"/>
      <c r="B2211"/>
      <c r="C2211"/>
    </row>
    <row r="2212" spans="1:3" ht="14.4" x14ac:dyDescent="0.3">
      <c r="A2212"/>
      <c r="B2212"/>
      <c r="C2212"/>
    </row>
    <row r="2213" spans="1:3" ht="14.4" x14ac:dyDescent="0.3">
      <c r="A2213"/>
      <c r="B2213"/>
      <c r="C2213"/>
    </row>
    <row r="2214" spans="1:3" ht="14.4" x14ac:dyDescent="0.3">
      <c r="A2214"/>
      <c r="B2214"/>
      <c r="C2214"/>
    </row>
    <row r="2215" spans="1:3" ht="14.4" x14ac:dyDescent="0.3">
      <c r="A2215"/>
      <c r="B2215"/>
      <c r="C2215"/>
    </row>
    <row r="2216" spans="1:3" ht="14.4" x14ac:dyDescent="0.3">
      <c r="A2216"/>
      <c r="B2216"/>
      <c r="C2216"/>
    </row>
    <row r="2217" spans="1:3" ht="14.4" x14ac:dyDescent="0.3">
      <c r="A2217"/>
      <c r="B2217"/>
      <c r="C2217"/>
    </row>
    <row r="2218" spans="1:3" ht="14.4" x14ac:dyDescent="0.3">
      <c r="A2218"/>
      <c r="B2218"/>
      <c r="C2218"/>
    </row>
    <row r="2219" spans="1:3" ht="14.4" x14ac:dyDescent="0.3">
      <c r="A2219"/>
      <c r="B2219"/>
      <c r="C2219"/>
    </row>
    <row r="2220" spans="1:3" ht="14.4" x14ac:dyDescent="0.3">
      <c r="A2220"/>
      <c r="B2220"/>
      <c r="C2220"/>
    </row>
    <row r="2221" spans="1:3" ht="14.4" x14ac:dyDescent="0.3">
      <c r="A2221"/>
      <c r="B2221"/>
      <c r="C2221"/>
    </row>
    <row r="2222" spans="1:3" ht="14.4" x14ac:dyDescent="0.3">
      <c r="A2222"/>
      <c r="B2222"/>
      <c r="C2222"/>
    </row>
    <row r="2223" spans="1:3" ht="14.4" x14ac:dyDescent="0.3">
      <c r="A2223"/>
      <c r="B2223"/>
      <c r="C2223"/>
    </row>
    <row r="2224" spans="1:3" ht="14.4" x14ac:dyDescent="0.3">
      <c r="A2224"/>
      <c r="B2224"/>
      <c r="C2224"/>
    </row>
    <row r="2225" spans="1:3" ht="14.4" x14ac:dyDescent="0.3">
      <c r="A2225"/>
      <c r="B2225"/>
      <c r="C2225"/>
    </row>
    <row r="2226" spans="1:3" ht="14.4" x14ac:dyDescent="0.3">
      <c r="A2226"/>
      <c r="B2226"/>
      <c r="C2226"/>
    </row>
    <row r="2227" spans="1:3" ht="14.4" x14ac:dyDescent="0.3">
      <c r="A2227"/>
      <c r="B2227"/>
      <c r="C2227"/>
    </row>
    <row r="2228" spans="1:3" ht="14.4" x14ac:dyDescent="0.3">
      <c r="A2228"/>
      <c r="B2228"/>
      <c r="C2228"/>
    </row>
    <row r="2229" spans="1:3" ht="14.4" x14ac:dyDescent="0.3">
      <c r="A2229"/>
      <c r="B2229"/>
      <c r="C2229"/>
    </row>
    <row r="2230" spans="1:3" ht="14.4" x14ac:dyDescent="0.3">
      <c r="A2230"/>
      <c r="B2230"/>
      <c r="C2230"/>
    </row>
    <row r="2231" spans="1:3" ht="14.4" x14ac:dyDescent="0.3">
      <c r="A2231"/>
      <c r="B2231"/>
      <c r="C2231"/>
    </row>
    <row r="2232" spans="1:3" ht="14.4" x14ac:dyDescent="0.3">
      <c r="A2232"/>
      <c r="B2232"/>
      <c r="C2232"/>
    </row>
    <row r="2233" spans="1:3" ht="14.4" x14ac:dyDescent="0.3">
      <c r="A2233"/>
      <c r="B2233"/>
      <c r="C2233"/>
    </row>
    <row r="2234" spans="1:3" ht="14.4" x14ac:dyDescent="0.3">
      <c r="A2234"/>
      <c r="B2234"/>
      <c r="C2234"/>
    </row>
    <row r="2235" spans="1:3" ht="14.4" x14ac:dyDescent="0.3">
      <c r="A2235"/>
      <c r="B2235"/>
      <c r="C2235"/>
    </row>
    <row r="2236" spans="1:3" ht="14.4" x14ac:dyDescent="0.3">
      <c r="A2236"/>
      <c r="B2236"/>
      <c r="C2236"/>
    </row>
    <row r="2237" spans="1:3" ht="14.4" x14ac:dyDescent="0.3">
      <c r="A2237"/>
      <c r="B2237"/>
      <c r="C2237"/>
    </row>
    <row r="2238" spans="1:3" ht="14.4" x14ac:dyDescent="0.3">
      <c r="A2238"/>
      <c r="B2238"/>
      <c r="C2238"/>
    </row>
    <row r="2239" spans="1:3" ht="14.4" x14ac:dyDescent="0.3">
      <c r="A2239"/>
      <c r="B2239"/>
      <c r="C2239"/>
    </row>
    <row r="2240" spans="1:3" ht="14.4" x14ac:dyDescent="0.3">
      <c r="A2240"/>
      <c r="B2240"/>
      <c r="C2240"/>
    </row>
    <row r="2241" spans="1:3" ht="14.4" x14ac:dyDescent="0.3">
      <c r="A2241"/>
      <c r="B2241"/>
      <c r="C2241"/>
    </row>
    <row r="2242" spans="1:3" ht="14.4" x14ac:dyDescent="0.3">
      <c r="A2242"/>
      <c r="B2242"/>
      <c r="C2242"/>
    </row>
    <row r="2243" spans="1:3" ht="14.4" x14ac:dyDescent="0.3">
      <c r="A2243"/>
      <c r="B2243"/>
      <c r="C2243"/>
    </row>
    <row r="2244" spans="1:3" ht="14.4" x14ac:dyDescent="0.3">
      <c r="A2244"/>
      <c r="B2244"/>
      <c r="C2244"/>
    </row>
    <row r="2245" spans="1:3" ht="14.4" x14ac:dyDescent="0.3">
      <c r="A2245"/>
      <c r="B2245"/>
      <c r="C2245"/>
    </row>
    <row r="2246" spans="1:3" ht="14.4" x14ac:dyDescent="0.3">
      <c r="A2246"/>
      <c r="B2246"/>
      <c r="C2246"/>
    </row>
    <row r="2247" spans="1:3" ht="14.4" x14ac:dyDescent="0.3">
      <c r="A2247"/>
      <c r="B2247"/>
      <c r="C2247"/>
    </row>
    <row r="2248" spans="1:3" ht="14.4" x14ac:dyDescent="0.3">
      <c r="A2248"/>
      <c r="B2248"/>
      <c r="C2248"/>
    </row>
    <row r="2249" spans="1:3" ht="14.4" x14ac:dyDescent="0.3">
      <c r="A2249"/>
      <c r="B2249"/>
      <c r="C2249"/>
    </row>
    <row r="2250" spans="1:3" ht="14.4" x14ac:dyDescent="0.3">
      <c r="A2250"/>
      <c r="B2250"/>
      <c r="C2250"/>
    </row>
    <row r="2251" spans="1:3" ht="14.4" x14ac:dyDescent="0.3">
      <c r="A2251"/>
      <c r="B2251"/>
      <c r="C2251"/>
    </row>
    <row r="2252" spans="1:3" ht="14.4" x14ac:dyDescent="0.3">
      <c r="A2252"/>
      <c r="B2252"/>
      <c r="C2252"/>
    </row>
    <row r="2253" spans="1:3" ht="14.4" x14ac:dyDescent="0.3">
      <c r="A2253"/>
      <c r="B2253"/>
      <c r="C2253"/>
    </row>
    <row r="2254" spans="1:3" ht="14.4" x14ac:dyDescent="0.3">
      <c r="A2254"/>
      <c r="B2254"/>
      <c r="C2254"/>
    </row>
    <row r="2255" spans="1:3" ht="14.4" x14ac:dyDescent="0.3">
      <c r="A2255"/>
      <c r="B2255"/>
      <c r="C2255"/>
    </row>
    <row r="2256" spans="1:3" ht="14.4" x14ac:dyDescent="0.3">
      <c r="A2256"/>
      <c r="B2256"/>
      <c r="C2256"/>
    </row>
    <row r="2257" spans="1:3" ht="14.4" x14ac:dyDescent="0.3">
      <c r="A2257"/>
      <c r="B2257"/>
      <c r="C2257"/>
    </row>
    <row r="2258" spans="1:3" ht="14.4" x14ac:dyDescent="0.3">
      <c r="A2258"/>
      <c r="B2258"/>
      <c r="C2258"/>
    </row>
    <row r="2259" spans="1:3" ht="14.4" x14ac:dyDescent="0.3">
      <c r="A2259"/>
      <c r="B2259"/>
      <c r="C2259"/>
    </row>
    <row r="2260" spans="1:3" ht="14.4" x14ac:dyDescent="0.3">
      <c r="A2260"/>
      <c r="B2260"/>
      <c r="C2260"/>
    </row>
    <row r="2261" spans="1:3" ht="14.4" x14ac:dyDescent="0.3">
      <c r="A2261"/>
      <c r="B2261"/>
      <c r="C2261"/>
    </row>
    <row r="2262" spans="1:3" ht="14.4" x14ac:dyDescent="0.3">
      <c r="A2262"/>
      <c r="B2262"/>
      <c r="C2262"/>
    </row>
    <row r="2263" spans="1:3" ht="14.4" x14ac:dyDescent="0.3">
      <c r="A2263"/>
      <c r="B2263"/>
      <c r="C2263"/>
    </row>
    <row r="2264" spans="1:3" ht="14.4" x14ac:dyDescent="0.3">
      <c r="A2264"/>
      <c r="B2264"/>
      <c r="C2264"/>
    </row>
    <row r="2265" spans="1:3" ht="14.4" x14ac:dyDescent="0.3">
      <c r="A2265"/>
      <c r="B2265"/>
      <c r="C2265"/>
    </row>
    <row r="2266" spans="1:3" ht="14.4" x14ac:dyDescent="0.3">
      <c r="A2266"/>
      <c r="B2266"/>
      <c r="C2266"/>
    </row>
    <row r="2267" spans="1:3" ht="14.4" x14ac:dyDescent="0.3">
      <c r="A2267"/>
      <c r="B2267"/>
      <c r="C2267"/>
    </row>
    <row r="2268" spans="1:3" ht="14.4" x14ac:dyDescent="0.3">
      <c r="A2268"/>
      <c r="B2268"/>
      <c r="C2268"/>
    </row>
    <row r="2269" spans="1:3" ht="14.4" x14ac:dyDescent="0.3">
      <c r="A2269"/>
      <c r="B2269"/>
      <c r="C2269"/>
    </row>
    <row r="2270" spans="1:3" ht="14.4" x14ac:dyDescent="0.3">
      <c r="A2270"/>
      <c r="B2270"/>
      <c r="C2270"/>
    </row>
    <row r="2271" spans="1:3" ht="14.4" x14ac:dyDescent="0.3">
      <c r="A2271"/>
      <c r="B2271"/>
      <c r="C2271"/>
    </row>
    <row r="2272" spans="1:3" ht="14.4" x14ac:dyDescent="0.3">
      <c r="A2272"/>
      <c r="B2272"/>
      <c r="C2272"/>
    </row>
    <row r="2273" spans="1:3" ht="14.4" x14ac:dyDescent="0.3">
      <c r="A2273"/>
      <c r="B2273"/>
      <c r="C2273"/>
    </row>
    <row r="2274" spans="1:3" ht="14.4" x14ac:dyDescent="0.3">
      <c r="A2274"/>
      <c r="B2274"/>
      <c r="C2274"/>
    </row>
    <row r="2275" spans="1:3" ht="14.4" x14ac:dyDescent="0.3">
      <c r="A2275"/>
      <c r="B2275"/>
      <c r="C2275"/>
    </row>
    <row r="2276" spans="1:3" ht="14.4" x14ac:dyDescent="0.3">
      <c r="A2276"/>
      <c r="B2276"/>
      <c r="C2276"/>
    </row>
    <row r="2277" spans="1:3" ht="14.4" x14ac:dyDescent="0.3">
      <c r="A2277"/>
      <c r="B2277"/>
      <c r="C2277"/>
    </row>
    <row r="2278" spans="1:3" ht="14.4" x14ac:dyDescent="0.3">
      <c r="A2278"/>
      <c r="B2278"/>
      <c r="C2278"/>
    </row>
    <row r="2279" spans="1:3" ht="14.4" x14ac:dyDescent="0.3">
      <c r="A2279"/>
      <c r="B2279"/>
      <c r="C2279"/>
    </row>
    <row r="2280" spans="1:3" ht="14.4" x14ac:dyDescent="0.3">
      <c r="A2280"/>
      <c r="B2280"/>
      <c r="C2280"/>
    </row>
    <row r="2281" spans="1:3" ht="14.4" x14ac:dyDescent="0.3">
      <c r="A2281"/>
      <c r="B2281"/>
      <c r="C2281"/>
    </row>
    <row r="2282" spans="1:3" ht="14.4" x14ac:dyDescent="0.3">
      <c r="A2282"/>
      <c r="B2282"/>
      <c r="C2282"/>
    </row>
    <row r="2283" spans="1:3" ht="14.4" x14ac:dyDescent="0.3">
      <c r="A2283"/>
      <c r="B2283"/>
      <c r="C2283"/>
    </row>
    <row r="2284" spans="1:3" ht="14.4" x14ac:dyDescent="0.3">
      <c r="A2284"/>
      <c r="B2284"/>
      <c r="C2284"/>
    </row>
    <row r="2285" spans="1:3" ht="14.4" x14ac:dyDescent="0.3">
      <c r="A2285"/>
      <c r="B2285"/>
      <c r="C2285"/>
    </row>
    <row r="2286" spans="1:3" ht="14.4" x14ac:dyDescent="0.3">
      <c r="A2286"/>
      <c r="B2286"/>
      <c r="C2286"/>
    </row>
    <row r="2287" spans="1:3" ht="14.4" x14ac:dyDescent="0.3">
      <c r="A2287"/>
      <c r="B2287"/>
      <c r="C2287"/>
    </row>
    <row r="2288" spans="1:3" ht="14.4" x14ac:dyDescent="0.3">
      <c r="A2288"/>
      <c r="B2288"/>
      <c r="C2288"/>
    </row>
    <row r="2289" spans="1:3" ht="14.4" x14ac:dyDescent="0.3">
      <c r="A2289"/>
      <c r="B2289"/>
      <c r="C2289"/>
    </row>
    <row r="2290" spans="1:3" ht="14.4" x14ac:dyDescent="0.3">
      <c r="A2290"/>
      <c r="B2290"/>
      <c r="C2290"/>
    </row>
    <row r="2291" spans="1:3" ht="14.4" x14ac:dyDescent="0.3">
      <c r="A2291"/>
      <c r="B2291"/>
      <c r="C2291"/>
    </row>
    <row r="2292" spans="1:3" ht="14.4" x14ac:dyDescent="0.3">
      <c r="A2292"/>
      <c r="B2292"/>
      <c r="C2292"/>
    </row>
    <row r="2293" spans="1:3" ht="14.4" x14ac:dyDescent="0.3">
      <c r="A2293"/>
      <c r="B2293"/>
      <c r="C2293"/>
    </row>
    <row r="2294" spans="1:3" ht="14.4" x14ac:dyDescent="0.3">
      <c r="A2294"/>
      <c r="B2294"/>
      <c r="C2294"/>
    </row>
    <row r="2295" spans="1:3" ht="14.4" x14ac:dyDescent="0.3">
      <c r="A2295"/>
      <c r="B2295"/>
      <c r="C2295"/>
    </row>
    <row r="2296" spans="1:3" ht="14.4" x14ac:dyDescent="0.3">
      <c r="A2296"/>
      <c r="B2296"/>
      <c r="C2296"/>
    </row>
    <row r="2297" spans="1:3" ht="14.4" x14ac:dyDescent="0.3">
      <c r="A2297"/>
      <c r="B2297"/>
      <c r="C2297"/>
    </row>
    <row r="2298" spans="1:3" ht="14.4" x14ac:dyDescent="0.3">
      <c r="A2298"/>
      <c r="B2298"/>
      <c r="C2298"/>
    </row>
    <row r="2299" spans="1:3" ht="14.4" x14ac:dyDescent="0.3">
      <c r="A2299"/>
      <c r="B2299"/>
      <c r="C2299"/>
    </row>
    <row r="2300" spans="1:3" ht="14.4" x14ac:dyDescent="0.3">
      <c r="A2300"/>
      <c r="B2300"/>
      <c r="C2300"/>
    </row>
    <row r="2301" spans="1:3" ht="14.4" x14ac:dyDescent="0.3">
      <c r="A2301"/>
      <c r="B2301"/>
      <c r="C2301"/>
    </row>
    <row r="2302" spans="1:3" ht="14.4" x14ac:dyDescent="0.3">
      <c r="A2302"/>
      <c r="B2302"/>
      <c r="C2302"/>
    </row>
    <row r="2303" spans="1:3" ht="14.4" x14ac:dyDescent="0.3">
      <c r="A2303"/>
      <c r="B2303"/>
      <c r="C2303"/>
    </row>
    <row r="2304" spans="1:3" ht="14.4" x14ac:dyDescent="0.3">
      <c r="A2304"/>
      <c r="B2304"/>
      <c r="C2304"/>
    </row>
    <row r="2305" spans="1:3" ht="14.4" x14ac:dyDescent="0.3">
      <c r="A2305"/>
      <c r="B2305"/>
      <c r="C2305"/>
    </row>
    <row r="2306" spans="1:3" ht="14.4" x14ac:dyDescent="0.3">
      <c r="A2306"/>
      <c r="B2306"/>
      <c r="C2306"/>
    </row>
    <row r="2307" spans="1:3" ht="14.4" x14ac:dyDescent="0.3">
      <c r="A2307"/>
      <c r="B2307"/>
      <c r="C2307"/>
    </row>
    <row r="2308" spans="1:3" ht="14.4" x14ac:dyDescent="0.3">
      <c r="A2308"/>
      <c r="B2308"/>
      <c r="C2308"/>
    </row>
    <row r="2309" spans="1:3" ht="14.4" x14ac:dyDescent="0.3">
      <c r="A2309"/>
      <c r="B2309"/>
      <c r="C2309"/>
    </row>
    <row r="2310" spans="1:3" ht="14.4" x14ac:dyDescent="0.3">
      <c r="A2310"/>
      <c r="B2310"/>
      <c r="C2310"/>
    </row>
    <row r="2311" spans="1:3" ht="14.4" x14ac:dyDescent="0.3">
      <c r="A2311"/>
      <c r="B2311"/>
      <c r="C2311"/>
    </row>
    <row r="2312" spans="1:3" ht="14.4" x14ac:dyDescent="0.3">
      <c r="A2312"/>
      <c r="B2312"/>
      <c r="C2312"/>
    </row>
    <row r="2313" spans="1:3" ht="14.4" x14ac:dyDescent="0.3">
      <c r="A2313"/>
      <c r="B2313"/>
      <c r="C2313"/>
    </row>
    <row r="2314" spans="1:3" ht="14.4" x14ac:dyDescent="0.3">
      <c r="A2314"/>
      <c r="B2314"/>
      <c r="C2314"/>
    </row>
    <row r="2315" spans="1:3" ht="14.4" x14ac:dyDescent="0.3">
      <c r="A2315"/>
      <c r="B2315"/>
      <c r="C2315"/>
    </row>
    <row r="2316" spans="1:3" ht="14.4" x14ac:dyDescent="0.3">
      <c r="A2316"/>
      <c r="B2316"/>
      <c r="C2316"/>
    </row>
    <row r="2317" spans="1:3" ht="14.4" x14ac:dyDescent="0.3">
      <c r="A2317"/>
      <c r="B2317"/>
      <c r="C2317"/>
    </row>
    <row r="2318" spans="1:3" ht="14.4" x14ac:dyDescent="0.3">
      <c r="A2318"/>
      <c r="B2318"/>
      <c r="C2318"/>
    </row>
    <row r="2319" spans="1:3" ht="14.4" x14ac:dyDescent="0.3">
      <c r="A2319"/>
      <c r="B2319"/>
      <c r="C2319"/>
    </row>
    <row r="2320" spans="1:3" ht="14.4" x14ac:dyDescent="0.3">
      <c r="A2320"/>
      <c r="B2320"/>
      <c r="C2320"/>
    </row>
    <row r="2321" spans="1:3" ht="14.4" x14ac:dyDescent="0.3">
      <c r="A2321"/>
      <c r="B2321"/>
      <c r="C2321"/>
    </row>
    <row r="2322" spans="1:3" ht="14.4" x14ac:dyDescent="0.3">
      <c r="A2322"/>
      <c r="B2322"/>
      <c r="C2322"/>
    </row>
    <row r="2323" spans="1:3" ht="14.4" x14ac:dyDescent="0.3">
      <c r="A2323"/>
      <c r="B2323"/>
      <c r="C2323"/>
    </row>
    <row r="2324" spans="1:3" ht="14.4" x14ac:dyDescent="0.3">
      <c r="A2324"/>
      <c r="B2324"/>
      <c r="C2324"/>
    </row>
    <row r="2325" spans="1:3" ht="14.4" x14ac:dyDescent="0.3">
      <c r="A2325"/>
      <c r="B2325"/>
      <c r="C2325"/>
    </row>
    <row r="2326" spans="1:3" ht="14.4" x14ac:dyDescent="0.3">
      <c r="A2326"/>
      <c r="B2326"/>
      <c r="C2326"/>
    </row>
    <row r="2327" spans="1:3" ht="14.4" x14ac:dyDescent="0.3">
      <c r="A2327"/>
      <c r="B2327"/>
      <c r="C2327"/>
    </row>
    <row r="2328" spans="1:3" ht="14.4" x14ac:dyDescent="0.3">
      <c r="A2328"/>
      <c r="B2328"/>
      <c r="C2328"/>
    </row>
    <row r="2329" spans="1:3" ht="14.4" x14ac:dyDescent="0.3">
      <c r="A2329"/>
      <c r="B2329"/>
      <c r="C2329"/>
    </row>
    <row r="2330" spans="1:3" ht="14.4" x14ac:dyDescent="0.3">
      <c r="A2330"/>
      <c r="B2330"/>
      <c r="C2330"/>
    </row>
    <row r="2331" spans="1:3" ht="14.4" x14ac:dyDescent="0.3">
      <c r="A2331"/>
      <c r="B2331"/>
      <c r="C2331"/>
    </row>
    <row r="2332" spans="1:3" ht="14.4" x14ac:dyDescent="0.3">
      <c r="A2332"/>
      <c r="B2332"/>
      <c r="C2332"/>
    </row>
    <row r="2333" spans="1:3" ht="14.4" x14ac:dyDescent="0.3">
      <c r="A2333"/>
      <c r="B2333"/>
      <c r="C2333"/>
    </row>
    <row r="2334" spans="1:3" ht="14.4" x14ac:dyDescent="0.3">
      <c r="A2334"/>
      <c r="B2334"/>
      <c r="C2334"/>
    </row>
    <row r="2335" spans="1:3" ht="14.4" x14ac:dyDescent="0.3">
      <c r="A2335"/>
      <c r="B2335"/>
      <c r="C2335"/>
    </row>
    <row r="2336" spans="1:3" ht="14.4" x14ac:dyDescent="0.3">
      <c r="A2336"/>
      <c r="B2336"/>
      <c r="C2336"/>
    </row>
    <row r="2337" spans="1:3" ht="14.4" x14ac:dyDescent="0.3">
      <c r="A2337"/>
      <c r="B2337"/>
      <c r="C2337"/>
    </row>
    <row r="2338" spans="1:3" ht="14.4" x14ac:dyDescent="0.3">
      <c r="A2338"/>
      <c r="B2338"/>
      <c r="C2338"/>
    </row>
    <row r="2339" spans="1:3" ht="14.4" x14ac:dyDescent="0.3">
      <c r="A2339"/>
      <c r="B2339"/>
      <c r="C2339"/>
    </row>
    <row r="2340" spans="1:3" ht="14.4" x14ac:dyDescent="0.3">
      <c r="A2340"/>
      <c r="B2340"/>
      <c r="C2340"/>
    </row>
    <row r="2341" spans="1:3" ht="14.4" x14ac:dyDescent="0.3">
      <c r="A2341"/>
      <c r="B2341"/>
      <c r="C2341"/>
    </row>
    <row r="2342" spans="1:3" ht="14.4" x14ac:dyDescent="0.3">
      <c r="A2342"/>
      <c r="B2342"/>
      <c r="C2342"/>
    </row>
    <row r="2343" spans="1:3" ht="14.4" x14ac:dyDescent="0.3">
      <c r="A2343"/>
      <c r="B2343"/>
      <c r="C2343"/>
    </row>
    <row r="2344" spans="1:3" ht="14.4" x14ac:dyDescent="0.3">
      <c r="A2344"/>
      <c r="B2344"/>
      <c r="C2344"/>
    </row>
    <row r="2345" spans="1:3" ht="14.4" x14ac:dyDescent="0.3">
      <c r="A2345"/>
      <c r="B2345"/>
      <c r="C2345"/>
    </row>
    <row r="2346" spans="1:3" ht="14.4" x14ac:dyDescent="0.3">
      <c r="A2346"/>
      <c r="B2346"/>
      <c r="C2346"/>
    </row>
    <row r="2347" spans="1:3" ht="14.4" x14ac:dyDescent="0.3">
      <c r="A2347"/>
      <c r="B2347"/>
      <c r="C2347"/>
    </row>
    <row r="2348" spans="1:3" ht="14.4" x14ac:dyDescent="0.3">
      <c r="A2348"/>
      <c r="B2348"/>
      <c r="C2348"/>
    </row>
    <row r="2349" spans="1:3" ht="14.4" x14ac:dyDescent="0.3">
      <c r="A2349"/>
      <c r="B2349"/>
      <c r="C2349"/>
    </row>
    <row r="2350" spans="1:3" ht="14.4" x14ac:dyDescent="0.3">
      <c r="A2350"/>
      <c r="B2350"/>
      <c r="C2350"/>
    </row>
    <row r="2351" spans="1:3" ht="14.4" x14ac:dyDescent="0.3">
      <c r="A2351"/>
      <c r="B2351"/>
      <c r="C2351"/>
    </row>
    <row r="2352" spans="1:3" ht="14.4" x14ac:dyDescent="0.3">
      <c r="A2352"/>
      <c r="B2352"/>
      <c r="C2352"/>
    </row>
    <row r="2353" spans="1:3" ht="14.4" x14ac:dyDescent="0.3">
      <c r="A2353"/>
      <c r="B2353"/>
      <c r="C2353"/>
    </row>
    <row r="2354" spans="1:3" ht="14.4" x14ac:dyDescent="0.3">
      <c r="A2354"/>
      <c r="B2354"/>
      <c r="C2354"/>
    </row>
    <row r="2355" spans="1:3" ht="14.4" x14ac:dyDescent="0.3">
      <c r="A2355"/>
      <c r="B2355"/>
      <c r="C2355"/>
    </row>
    <row r="2356" spans="1:3" ht="14.4" x14ac:dyDescent="0.3">
      <c r="A2356"/>
      <c r="B2356"/>
      <c r="C2356"/>
    </row>
    <row r="2357" spans="1:3" ht="14.4" x14ac:dyDescent="0.3">
      <c r="A2357"/>
      <c r="B2357"/>
      <c r="C2357"/>
    </row>
    <row r="2358" spans="1:3" ht="14.4" x14ac:dyDescent="0.3">
      <c r="A2358"/>
      <c r="B2358"/>
      <c r="C2358"/>
    </row>
    <row r="2359" spans="1:3" ht="14.4" x14ac:dyDescent="0.3">
      <c r="A2359"/>
      <c r="B2359"/>
      <c r="C2359"/>
    </row>
    <row r="2360" spans="1:3" ht="14.4" x14ac:dyDescent="0.3">
      <c r="A2360"/>
      <c r="B2360"/>
      <c r="C2360"/>
    </row>
    <row r="2361" spans="1:3" ht="14.4" x14ac:dyDescent="0.3">
      <c r="A2361"/>
      <c r="B2361"/>
      <c r="C2361"/>
    </row>
    <row r="2362" spans="1:3" ht="14.4" x14ac:dyDescent="0.3">
      <c r="A2362"/>
      <c r="B2362"/>
      <c r="C2362"/>
    </row>
    <row r="2363" spans="1:3" ht="14.4" x14ac:dyDescent="0.3">
      <c r="A2363"/>
      <c r="B2363"/>
      <c r="C2363"/>
    </row>
    <row r="2364" spans="1:3" ht="14.4" x14ac:dyDescent="0.3">
      <c r="A2364"/>
      <c r="B2364"/>
      <c r="C2364"/>
    </row>
    <row r="2365" spans="1:3" ht="14.4" x14ac:dyDescent="0.3">
      <c r="A2365"/>
      <c r="B2365"/>
      <c r="C2365"/>
    </row>
    <row r="2366" spans="1:3" ht="14.4" x14ac:dyDescent="0.3">
      <c r="A2366"/>
      <c r="B2366"/>
      <c r="C2366"/>
    </row>
    <row r="2367" spans="1:3" ht="14.4" x14ac:dyDescent="0.3">
      <c r="A2367"/>
      <c r="B2367"/>
      <c r="C2367"/>
    </row>
    <row r="2368" spans="1:3" ht="14.4" x14ac:dyDescent="0.3">
      <c r="A2368"/>
      <c r="B2368"/>
      <c r="C2368"/>
    </row>
    <row r="2369" spans="1:3" ht="14.4" x14ac:dyDescent="0.3">
      <c r="A2369"/>
      <c r="B2369"/>
      <c r="C2369"/>
    </row>
    <row r="2370" spans="1:3" ht="14.4" x14ac:dyDescent="0.3">
      <c r="A2370"/>
      <c r="B2370"/>
      <c r="C2370"/>
    </row>
    <row r="2371" spans="1:3" ht="14.4" x14ac:dyDescent="0.3">
      <c r="A2371"/>
      <c r="B2371"/>
      <c r="C2371"/>
    </row>
    <row r="2372" spans="1:3" ht="14.4" x14ac:dyDescent="0.3">
      <c r="A2372"/>
      <c r="B2372"/>
      <c r="C2372"/>
    </row>
    <row r="2373" spans="1:3" ht="14.4" x14ac:dyDescent="0.3">
      <c r="A2373"/>
      <c r="B2373"/>
      <c r="C2373"/>
    </row>
    <row r="2374" spans="1:3" ht="14.4" x14ac:dyDescent="0.3">
      <c r="A2374"/>
      <c r="B2374"/>
      <c r="C2374"/>
    </row>
    <row r="2375" spans="1:3" ht="14.4" x14ac:dyDescent="0.3">
      <c r="A2375"/>
      <c r="B2375"/>
      <c r="C2375"/>
    </row>
    <row r="2376" spans="1:3" ht="14.4" x14ac:dyDescent="0.3">
      <c r="A2376"/>
      <c r="B2376"/>
      <c r="C2376"/>
    </row>
    <row r="2377" spans="1:3" ht="14.4" x14ac:dyDescent="0.3">
      <c r="A2377"/>
      <c r="B2377"/>
      <c r="C2377"/>
    </row>
    <row r="2378" spans="1:3" ht="14.4" x14ac:dyDescent="0.3">
      <c r="A2378"/>
      <c r="B2378"/>
      <c r="C2378"/>
    </row>
    <row r="2379" spans="1:3" ht="14.4" x14ac:dyDescent="0.3">
      <c r="A2379"/>
      <c r="B2379"/>
      <c r="C2379"/>
    </row>
    <row r="2380" spans="1:3" ht="14.4" x14ac:dyDescent="0.3">
      <c r="A2380"/>
      <c r="B2380"/>
      <c r="C2380"/>
    </row>
    <row r="2381" spans="1:3" ht="14.4" x14ac:dyDescent="0.3">
      <c r="A2381"/>
      <c r="B2381"/>
      <c r="C2381"/>
    </row>
    <row r="2382" spans="1:3" ht="14.4" x14ac:dyDescent="0.3">
      <c r="A2382"/>
      <c r="B2382"/>
      <c r="C2382"/>
    </row>
    <row r="2383" spans="1:3" ht="14.4" x14ac:dyDescent="0.3">
      <c r="A2383"/>
      <c r="B2383"/>
      <c r="C2383"/>
    </row>
    <row r="2384" spans="1:3" ht="14.4" x14ac:dyDescent="0.3">
      <c r="A2384"/>
      <c r="B2384"/>
      <c r="C2384"/>
    </row>
    <row r="2385" spans="1:3" ht="14.4" x14ac:dyDescent="0.3">
      <c r="A2385"/>
      <c r="B2385"/>
      <c r="C2385"/>
    </row>
    <row r="2386" spans="1:3" ht="14.4" x14ac:dyDescent="0.3">
      <c r="A2386"/>
      <c r="B2386"/>
      <c r="C2386"/>
    </row>
    <row r="2387" spans="1:3" ht="14.4" x14ac:dyDescent="0.3">
      <c r="A2387"/>
      <c r="B2387"/>
      <c r="C2387"/>
    </row>
    <row r="2388" spans="1:3" ht="14.4" x14ac:dyDescent="0.3">
      <c r="A2388"/>
      <c r="B2388"/>
      <c r="C2388"/>
    </row>
    <row r="2389" spans="1:3" ht="14.4" x14ac:dyDescent="0.3">
      <c r="A2389"/>
      <c r="B2389"/>
      <c r="C2389"/>
    </row>
    <row r="2390" spans="1:3" ht="14.4" x14ac:dyDescent="0.3">
      <c r="A2390"/>
      <c r="B2390"/>
      <c r="C2390"/>
    </row>
    <row r="2391" spans="1:3" ht="14.4" x14ac:dyDescent="0.3">
      <c r="A2391"/>
      <c r="B2391"/>
      <c r="C2391"/>
    </row>
    <row r="2392" spans="1:3" ht="14.4" x14ac:dyDescent="0.3">
      <c r="A2392"/>
      <c r="B2392"/>
      <c r="C2392"/>
    </row>
    <row r="2393" spans="1:3" ht="14.4" x14ac:dyDescent="0.3">
      <c r="A2393"/>
      <c r="B2393"/>
      <c r="C2393"/>
    </row>
    <row r="2394" spans="1:3" ht="14.4" x14ac:dyDescent="0.3">
      <c r="A2394"/>
      <c r="B2394"/>
      <c r="C2394"/>
    </row>
    <row r="2395" spans="1:3" ht="14.4" x14ac:dyDescent="0.3">
      <c r="A2395"/>
      <c r="B2395"/>
      <c r="C2395"/>
    </row>
    <row r="2396" spans="1:3" ht="14.4" x14ac:dyDescent="0.3">
      <c r="A2396"/>
      <c r="B2396"/>
      <c r="C2396"/>
    </row>
    <row r="2397" spans="1:3" ht="14.4" x14ac:dyDescent="0.3">
      <c r="A2397"/>
      <c r="B2397"/>
      <c r="C2397"/>
    </row>
    <row r="2398" spans="1:3" ht="14.4" x14ac:dyDescent="0.3">
      <c r="A2398"/>
      <c r="B2398"/>
      <c r="C2398"/>
    </row>
    <row r="2399" spans="1:3" ht="14.4" x14ac:dyDescent="0.3">
      <c r="A2399"/>
      <c r="B2399"/>
      <c r="C2399"/>
    </row>
    <row r="2400" spans="1:3" ht="14.4" x14ac:dyDescent="0.3">
      <c r="A2400"/>
      <c r="B2400"/>
      <c r="C2400"/>
    </row>
    <row r="2401" spans="1:3" ht="14.4" x14ac:dyDescent="0.3">
      <c r="A2401"/>
      <c r="B2401"/>
      <c r="C2401"/>
    </row>
    <row r="2402" spans="1:3" ht="14.4" x14ac:dyDescent="0.3">
      <c r="A2402"/>
      <c r="B2402"/>
      <c r="C2402"/>
    </row>
    <row r="2403" spans="1:3" ht="14.4" x14ac:dyDescent="0.3">
      <c r="A2403"/>
      <c r="B2403"/>
      <c r="C2403"/>
    </row>
    <row r="2404" spans="1:3" ht="14.4" x14ac:dyDescent="0.3">
      <c r="A2404"/>
      <c r="B2404"/>
      <c r="C2404"/>
    </row>
    <row r="2405" spans="1:3" ht="14.4" x14ac:dyDescent="0.3">
      <c r="A2405"/>
      <c r="B2405"/>
      <c r="C2405"/>
    </row>
    <row r="2406" spans="1:3" ht="14.4" x14ac:dyDescent="0.3">
      <c r="A2406"/>
      <c r="B2406"/>
      <c r="C2406"/>
    </row>
    <row r="2407" spans="1:3" ht="14.4" x14ac:dyDescent="0.3">
      <c r="A2407"/>
      <c r="B2407"/>
      <c r="C2407"/>
    </row>
    <row r="2408" spans="1:3" ht="14.4" x14ac:dyDescent="0.3">
      <c r="A2408"/>
      <c r="B2408"/>
      <c r="C2408"/>
    </row>
    <row r="2409" spans="1:3" ht="14.4" x14ac:dyDescent="0.3">
      <c r="A2409"/>
      <c r="B2409"/>
      <c r="C2409"/>
    </row>
    <row r="2410" spans="1:3" ht="14.4" x14ac:dyDescent="0.3">
      <c r="A2410"/>
      <c r="B2410"/>
      <c r="C2410"/>
    </row>
    <row r="2411" spans="1:3" ht="14.4" x14ac:dyDescent="0.3">
      <c r="A2411"/>
      <c r="B2411"/>
      <c r="C2411"/>
    </row>
    <row r="2412" spans="1:3" ht="14.4" x14ac:dyDescent="0.3">
      <c r="A2412"/>
      <c r="B2412"/>
      <c r="C2412"/>
    </row>
    <row r="2413" spans="1:3" ht="14.4" x14ac:dyDescent="0.3">
      <c r="A2413"/>
      <c r="B2413"/>
      <c r="C2413"/>
    </row>
    <row r="2414" spans="1:3" ht="14.4" x14ac:dyDescent="0.3">
      <c r="A2414"/>
      <c r="B2414"/>
      <c r="C2414"/>
    </row>
    <row r="2415" spans="1:3" ht="14.4" x14ac:dyDescent="0.3">
      <c r="A2415"/>
      <c r="B2415"/>
      <c r="C2415"/>
    </row>
    <row r="2416" spans="1:3" ht="14.4" x14ac:dyDescent="0.3">
      <c r="A2416"/>
      <c r="B2416"/>
      <c r="C2416"/>
    </row>
    <row r="2417" spans="1:3" ht="14.4" x14ac:dyDescent="0.3">
      <c r="A2417"/>
      <c r="B2417"/>
      <c r="C2417"/>
    </row>
    <row r="2418" spans="1:3" ht="14.4" x14ac:dyDescent="0.3">
      <c r="A2418"/>
      <c r="B2418"/>
      <c r="C2418"/>
    </row>
    <row r="2419" spans="1:3" ht="14.4" x14ac:dyDescent="0.3">
      <c r="A2419"/>
      <c r="B2419"/>
      <c r="C2419"/>
    </row>
    <row r="2420" spans="1:3" ht="14.4" x14ac:dyDescent="0.3">
      <c r="A2420"/>
      <c r="B2420"/>
      <c r="C2420"/>
    </row>
    <row r="2421" spans="1:3" ht="14.4" x14ac:dyDescent="0.3">
      <c r="A2421"/>
      <c r="B2421"/>
      <c r="C2421"/>
    </row>
    <row r="2422" spans="1:3" ht="14.4" x14ac:dyDescent="0.3">
      <c r="A2422"/>
      <c r="B2422"/>
      <c r="C2422"/>
    </row>
    <row r="2423" spans="1:3" ht="14.4" x14ac:dyDescent="0.3">
      <c r="A2423"/>
      <c r="B2423"/>
      <c r="C2423"/>
    </row>
    <row r="2424" spans="1:3" ht="14.4" x14ac:dyDescent="0.3">
      <c r="A2424"/>
      <c r="B2424"/>
      <c r="C2424"/>
    </row>
    <row r="2425" spans="1:3" ht="14.4" x14ac:dyDescent="0.3">
      <c r="A2425"/>
      <c r="B2425"/>
      <c r="C2425"/>
    </row>
    <row r="2426" spans="1:3" ht="14.4" x14ac:dyDescent="0.3">
      <c r="A2426"/>
      <c r="B2426"/>
      <c r="C2426"/>
    </row>
    <row r="2427" spans="1:3" ht="14.4" x14ac:dyDescent="0.3">
      <c r="A2427"/>
      <c r="B2427"/>
      <c r="C2427"/>
    </row>
    <row r="2428" spans="1:3" ht="14.4" x14ac:dyDescent="0.3">
      <c r="A2428"/>
      <c r="B2428"/>
      <c r="C2428"/>
    </row>
    <row r="2429" spans="1:3" ht="14.4" x14ac:dyDescent="0.3">
      <c r="A2429"/>
      <c r="B2429"/>
      <c r="C2429"/>
    </row>
    <row r="2430" spans="1:3" ht="14.4" x14ac:dyDescent="0.3">
      <c r="A2430"/>
      <c r="B2430"/>
      <c r="C2430"/>
    </row>
    <row r="2431" spans="1:3" ht="14.4" x14ac:dyDescent="0.3">
      <c r="A2431"/>
      <c r="B2431"/>
      <c r="C2431"/>
    </row>
    <row r="2432" spans="1:3" ht="14.4" x14ac:dyDescent="0.3">
      <c r="A2432"/>
      <c r="B2432"/>
      <c r="C2432"/>
    </row>
    <row r="2433" spans="1:3" ht="14.4" x14ac:dyDescent="0.3">
      <c r="A2433"/>
      <c r="B2433"/>
      <c r="C2433"/>
    </row>
    <row r="2434" spans="1:3" ht="14.4" x14ac:dyDescent="0.3">
      <c r="A2434"/>
      <c r="B2434"/>
      <c r="C2434"/>
    </row>
    <row r="2435" spans="1:3" ht="14.4" x14ac:dyDescent="0.3">
      <c r="A2435"/>
      <c r="B2435"/>
      <c r="C2435"/>
    </row>
    <row r="2436" spans="1:3" ht="14.4" x14ac:dyDescent="0.3">
      <c r="A2436"/>
      <c r="B2436"/>
      <c r="C2436"/>
    </row>
    <row r="2437" spans="1:3" ht="14.4" x14ac:dyDescent="0.3">
      <c r="A2437"/>
      <c r="B2437"/>
      <c r="C2437"/>
    </row>
    <row r="2438" spans="1:3" ht="14.4" x14ac:dyDescent="0.3">
      <c r="A2438"/>
      <c r="B2438"/>
      <c r="C2438"/>
    </row>
    <row r="2439" spans="1:3" ht="14.4" x14ac:dyDescent="0.3">
      <c r="A2439"/>
      <c r="B2439"/>
      <c r="C2439"/>
    </row>
    <row r="2440" spans="1:3" ht="14.4" x14ac:dyDescent="0.3">
      <c r="A2440"/>
      <c r="B2440"/>
      <c r="C2440"/>
    </row>
    <row r="2441" spans="1:3" ht="14.4" x14ac:dyDescent="0.3">
      <c r="A2441"/>
      <c r="B2441"/>
      <c r="C2441"/>
    </row>
    <row r="2442" spans="1:3" ht="14.4" x14ac:dyDescent="0.3">
      <c r="A2442"/>
      <c r="B2442"/>
      <c r="C2442"/>
    </row>
    <row r="2443" spans="1:3" ht="14.4" x14ac:dyDescent="0.3">
      <c r="A2443"/>
      <c r="B2443"/>
      <c r="C2443"/>
    </row>
    <row r="2444" spans="1:3" ht="14.4" x14ac:dyDescent="0.3">
      <c r="A2444"/>
      <c r="B2444"/>
      <c r="C2444"/>
    </row>
    <row r="2445" spans="1:3" ht="14.4" x14ac:dyDescent="0.3">
      <c r="A2445"/>
      <c r="B2445"/>
      <c r="C2445"/>
    </row>
    <row r="2446" spans="1:3" ht="14.4" x14ac:dyDescent="0.3">
      <c r="A2446"/>
      <c r="B2446"/>
      <c r="C2446"/>
    </row>
    <row r="2447" spans="1:3" ht="14.4" x14ac:dyDescent="0.3">
      <c r="A2447"/>
      <c r="B2447"/>
      <c r="C2447"/>
    </row>
    <row r="2448" spans="1:3" ht="14.4" x14ac:dyDescent="0.3">
      <c r="A2448"/>
      <c r="B2448"/>
      <c r="C2448"/>
    </row>
    <row r="2449" spans="1:3" ht="14.4" x14ac:dyDescent="0.3">
      <c r="A2449"/>
      <c r="B2449"/>
      <c r="C2449"/>
    </row>
    <row r="2450" spans="1:3" ht="14.4" x14ac:dyDescent="0.3">
      <c r="A2450"/>
      <c r="B2450"/>
      <c r="C2450"/>
    </row>
    <row r="2451" spans="1:3" ht="14.4" x14ac:dyDescent="0.3">
      <c r="A2451"/>
      <c r="B2451"/>
      <c r="C2451"/>
    </row>
    <row r="2452" spans="1:3" ht="14.4" x14ac:dyDescent="0.3">
      <c r="A2452"/>
      <c r="B2452"/>
      <c r="C2452"/>
    </row>
    <row r="2453" spans="1:3" ht="14.4" x14ac:dyDescent="0.3">
      <c r="A2453"/>
      <c r="B2453"/>
      <c r="C2453"/>
    </row>
    <row r="2454" spans="1:3" ht="14.4" x14ac:dyDescent="0.3">
      <c r="A2454"/>
      <c r="B2454"/>
      <c r="C2454"/>
    </row>
    <row r="2455" spans="1:3" ht="14.4" x14ac:dyDescent="0.3">
      <c r="A2455"/>
      <c r="B2455"/>
      <c r="C2455"/>
    </row>
    <row r="2456" spans="1:3" ht="14.4" x14ac:dyDescent="0.3">
      <c r="A2456"/>
      <c r="B2456"/>
      <c r="C2456"/>
    </row>
    <row r="2457" spans="1:3" ht="14.4" x14ac:dyDescent="0.3">
      <c r="A2457"/>
      <c r="B2457"/>
      <c r="C2457"/>
    </row>
    <row r="2458" spans="1:3" ht="14.4" x14ac:dyDescent="0.3">
      <c r="A2458"/>
      <c r="B2458"/>
      <c r="C2458"/>
    </row>
    <row r="2459" spans="1:3" ht="14.4" x14ac:dyDescent="0.3">
      <c r="A2459"/>
      <c r="B2459"/>
      <c r="C2459"/>
    </row>
    <row r="2460" spans="1:3" ht="14.4" x14ac:dyDescent="0.3">
      <c r="A2460"/>
      <c r="B2460"/>
      <c r="C2460"/>
    </row>
    <row r="2461" spans="1:3" ht="14.4" x14ac:dyDescent="0.3">
      <c r="A2461"/>
      <c r="B2461"/>
      <c r="C2461"/>
    </row>
    <row r="2462" spans="1:3" ht="14.4" x14ac:dyDescent="0.3">
      <c r="A2462"/>
      <c r="B2462"/>
      <c r="C2462"/>
    </row>
    <row r="2463" spans="1:3" ht="14.4" x14ac:dyDescent="0.3">
      <c r="A2463"/>
      <c r="B2463"/>
      <c r="C2463"/>
    </row>
    <row r="2464" spans="1:3" ht="14.4" x14ac:dyDescent="0.3">
      <c r="A2464"/>
      <c r="B2464"/>
      <c r="C2464"/>
    </row>
    <row r="2465" spans="1:3" ht="14.4" x14ac:dyDescent="0.3">
      <c r="A2465"/>
      <c r="B2465"/>
      <c r="C2465"/>
    </row>
    <row r="2466" spans="1:3" ht="14.4" x14ac:dyDescent="0.3">
      <c r="A2466"/>
      <c r="B2466"/>
      <c r="C2466"/>
    </row>
    <row r="2467" spans="1:3" ht="14.4" x14ac:dyDescent="0.3">
      <c r="A2467"/>
      <c r="B2467"/>
      <c r="C2467"/>
    </row>
    <row r="2468" spans="1:3" ht="14.4" x14ac:dyDescent="0.3">
      <c r="A2468"/>
      <c r="B2468"/>
      <c r="C2468"/>
    </row>
    <row r="2469" spans="1:3" ht="14.4" x14ac:dyDescent="0.3">
      <c r="A2469"/>
      <c r="B2469"/>
      <c r="C2469"/>
    </row>
    <row r="2470" spans="1:3" ht="14.4" x14ac:dyDescent="0.3">
      <c r="A2470"/>
      <c r="B2470"/>
      <c r="C2470"/>
    </row>
    <row r="2471" spans="1:3" ht="14.4" x14ac:dyDescent="0.3">
      <c r="A2471"/>
      <c r="B2471"/>
      <c r="C2471"/>
    </row>
    <row r="2472" spans="1:3" ht="14.4" x14ac:dyDescent="0.3">
      <c r="A2472"/>
      <c r="B2472"/>
      <c r="C2472"/>
    </row>
    <row r="2473" spans="1:3" ht="14.4" x14ac:dyDescent="0.3">
      <c r="A2473"/>
      <c r="B2473"/>
      <c r="C2473"/>
    </row>
    <row r="2474" spans="1:3" ht="14.4" x14ac:dyDescent="0.3">
      <c r="A2474"/>
      <c r="B2474"/>
      <c r="C2474"/>
    </row>
    <row r="2475" spans="1:3" ht="14.4" x14ac:dyDescent="0.3">
      <c r="A2475"/>
      <c r="B2475"/>
      <c r="C2475"/>
    </row>
    <row r="2476" spans="1:3" ht="14.4" x14ac:dyDescent="0.3">
      <c r="A2476"/>
      <c r="B2476"/>
      <c r="C2476"/>
    </row>
    <row r="2477" spans="1:3" ht="14.4" x14ac:dyDescent="0.3">
      <c r="A2477"/>
      <c r="B2477"/>
      <c r="C2477"/>
    </row>
    <row r="2478" spans="1:3" ht="14.4" x14ac:dyDescent="0.3">
      <c r="A2478"/>
      <c r="B2478"/>
      <c r="C2478"/>
    </row>
    <row r="2479" spans="1:3" ht="14.4" x14ac:dyDescent="0.3">
      <c r="A2479"/>
      <c r="B2479"/>
      <c r="C2479"/>
    </row>
    <row r="2480" spans="1:3" ht="14.4" x14ac:dyDescent="0.3">
      <c r="A2480"/>
      <c r="B2480"/>
      <c r="C2480"/>
    </row>
    <row r="2481" spans="1:3" ht="14.4" x14ac:dyDescent="0.3">
      <c r="A2481"/>
      <c r="B2481"/>
      <c r="C2481"/>
    </row>
    <row r="2482" spans="1:3" ht="14.4" x14ac:dyDescent="0.3">
      <c r="A2482"/>
      <c r="B2482"/>
      <c r="C2482"/>
    </row>
    <row r="2483" spans="1:3" ht="14.4" x14ac:dyDescent="0.3">
      <c r="A2483"/>
      <c r="B2483"/>
      <c r="C2483"/>
    </row>
    <row r="2484" spans="1:3" ht="14.4" x14ac:dyDescent="0.3">
      <c r="A2484"/>
      <c r="B2484"/>
      <c r="C2484"/>
    </row>
    <row r="2485" spans="1:3" ht="14.4" x14ac:dyDescent="0.3">
      <c r="A2485"/>
      <c r="B2485"/>
      <c r="C2485"/>
    </row>
    <row r="2486" spans="1:3" ht="14.4" x14ac:dyDescent="0.3">
      <c r="A2486"/>
      <c r="B2486"/>
      <c r="C2486"/>
    </row>
    <row r="2487" spans="1:3" ht="14.4" x14ac:dyDescent="0.3">
      <c r="A2487"/>
      <c r="B2487"/>
      <c r="C2487"/>
    </row>
    <row r="2488" spans="1:3" ht="14.4" x14ac:dyDescent="0.3">
      <c r="A2488"/>
      <c r="B2488"/>
      <c r="C2488"/>
    </row>
    <row r="2489" spans="1:3" ht="14.4" x14ac:dyDescent="0.3">
      <c r="A2489"/>
      <c r="B2489"/>
      <c r="C2489"/>
    </row>
    <row r="2490" spans="1:3" ht="14.4" x14ac:dyDescent="0.3">
      <c r="A2490"/>
      <c r="B2490"/>
      <c r="C2490"/>
    </row>
    <row r="2491" spans="1:3" ht="14.4" x14ac:dyDescent="0.3">
      <c r="A2491"/>
      <c r="B2491"/>
      <c r="C2491"/>
    </row>
    <row r="2492" spans="1:3" ht="14.4" x14ac:dyDescent="0.3">
      <c r="A2492"/>
      <c r="B2492"/>
      <c r="C2492"/>
    </row>
    <row r="2493" spans="1:3" ht="14.4" x14ac:dyDescent="0.3">
      <c r="A2493"/>
      <c r="B2493"/>
      <c r="C2493"/>
    </row>
    <row r="2494" spans="1:3" ht="14.4" x14ac:dyDescent="0.3">
      <c r="A2494"/>
      <c r="B2494"/>
      <c r="C2494"/>
    </row>
    <row r="2495" spans="1:3" ht="14.4" x14ac:dyDescent="0.3">
      <c r="A2495"/>
      <c r="B2495"/>
      <c r="C2495"/>
    </row>
    <row r="2496" spans="1:3" ht="14.4" x14ac:dyDescent="0.3">
      <c r="A2496"/>
      <c r="B2496"/>
      <c r="C2496"/>
    </row>
    <row r="2497" spans="1:3" ht="14.4" x14ac:dyDescent="0.3">
      <c r="A2497"/>
      <c r="B2497"/>
      <c r="C2497"/>
    </row>
    <row r="2498" spans="1:3" ht="14.4" x14ac:dyDescent="0.3">
      <c r="A2498"/>
      <c r="B2498"/>
      <c r="C2498"/>
    </row>
    <row r="2499" spans="1:3" ht="14.4" x14ac:dyDescent="0.3">
      <c r="A2499"/>
      <c r="B2499"/>
      <c r="C2499"/>
    </row>
    <row r="2500" spans="1:3" ht="14.4" x14ac:dyDescent="0.3">
      <c r="A2500"/>
      <c r="B2500"/>
      <c r="C2500"/>
    </row>
    <row r="2501" spans="1:3" ht="14.4" x14ac:dyDescent="0.3">
      <c r="A2501"/>
      <c r="B2501"/>
      <c r="C2501"/>
    </row>
    <row r="2502" spans="1:3" ht="14.4" x14ac:dyDescent="0.3">
      <c r="A2502"/>
      <c r="B2502"/>
      <c r="C2502"/>
    </row>
    <row r="2503" spans="1:3" ht="14.4" x14ac:dyDescent="0.3">
      <c r="A2503"/>
      <c r="B2503"/>
      <c r="C2503"/>
    </row>
    <row r="2504" spans="1:3" ht="14.4" x14ac:dyDescent="0.3">
      <c r="A2504"/>
      <c r="B2504"/>
      <c r="C2504"/>
    </row>
    <row r="2505" spans="1:3" ht="14.4" x14ac:dyDescent="0.3">
      <c r="A2505"/>
      <c r="B2505"/>
      <c r="C2505"/>
    </row>
    <row r="2506" spans="1:3" ht="14.4" x14ac:dyDescent="0.3">
      <c r="A2506"/>
      <c r="B2506"/>
      <c r="C2506"/>
    </row>
    <row r="2507" spans="1:3" ht="14.4" x14ac:dyDescent="0.3">
      <c r="A2507"/>
      <c r="B2507"/>
      <c r="C2507"/>
    </row>
    <row r="2508" spans="1:3" ht="14.4" x14ac:dyDescent="0.3">
      <c r="A2508"/>
      <c r="B2508"/>
      <c r="C2508"/>
    </row>
    <row r="2509" spans="1:3" ht="14.4" x14ac:dyDescent="0.3">
      <c r="A2509"/>
      <c r="B2509"/>
      <c r="C2509"/>
    </row>
    <row r="2510" spans="1:3" ht="14.4" x14ac:dyDescent="0.3">
      <c r="A2510"/>
      <c r="B2510"/>
      <c r="C2510"/>
    </row>
    <row r="2511" spans="1:3" ht="14.4" x14ac:dyDescent="0.3">
      <c r="A2511"/>
      <c r="B2511"/>
      <c r="C2511"/>
    </row>
    <row r="2512" spans="1:3" ht="14.4" x14ac:dyDescent="0.3">
      <c r="A2512"/>
      <c r="B2512"/>
      <c r="C2512"/>
    </row>
    <row r="2513" spans="1:3" ht="14.4" x14ac:dyDescent="0.3">
      <c r="A2513"/>
      <c r="B2513"/>
      <c r="C2513"/>
    </row>
    <row r="2514" spans="1:3" ht="14.4" x14ac:dyDescent="0.3">
      <c r="A2514"/>
      <c r="B2514"/>
      <c r="C2514"/>
    </row>
    <row r="2515" spans="1:3" ht="14.4" x14ac:dyDescent="0.3">
      <c r="A2515"/>
      <c r="B2515"/>
      <c r="C2515"/>
    </row>
    <row r="2516" spans="1:3" ht="14.4" x14ac:dyDescent="0.3">
      <c r="A2516"/>
      <c r="B2516"/>
      <c r="C2516"/>
    </row>
    <row r="2517" spans="1:3" ht="14.4" x14ac:dyDescent="0.3">
      <c r="A2517"/>
      <c r="B2517"/>
      <c r="C2517"/>
    </row>
    <row r="2518" spans="1:3" ht="14.4" x14ac:dyDescent="0.3">
      <c r="A2518"/>
      <c r="B2518"/>
      <c r="C2518"/>
    </row>
    <row r="2519" spans="1:3" ht="14.4" x14ac:dyDescent="0.3">
      <c r="A2519"/>
      <c r="B2519"/>
      <c r="C2519"/>
    </row>
    <row r="2520" spans="1:3" ht="14.4" x14ac:dyDescent="0.3">
      <c r="A2520"/>
      <c r="B2520"/>
      <c r="C2520"/>
    </row>
    <row r="2521" spans="1:3" ht="14.4" x14ac:dyDescent="0.3">
      <c r="A2521"/>
      <c r="B2521"/>
      <c r="C2521"/>
    </row>
    <row r="2522" spans="1:3" ht="14.4" x14ac:dyDescent="0.3">
      <c r="A2522"/>
      <c r="B2522"/>
      <c r="C2522"/>
    </row>
    <row r="2523" spans="1:3" ht="14.4" x14ac:dyDescent="0.3">
      <c r="A2523"/>
      <c r="B2523"/>
      <c r="C2523"/>
    </row>
    <row r="2524" spans="1:3" ht="14.4" x14ac:dyDescent="0.3">
      <c r="A2524"/>
      <c r="B2524"/>
      <c r="C2524"/>
    </row>
    <row r="2525" spans="1:3" ht="14.4" x14ac:dyDescent="0.3">
      <c r="A2525"/>
      <c r="B2525"/>
      <c r="C2525"/>
    </row>
    <row r="2526" spans="1:3" ht="14.4" x14ac:dyDescent="0.3">
      <c r="A2526"/>
      <c r="B2526"/>
      <c r="C2526"/>
    </row>
    <row r="2527" spans="1:3" ht="14.4" x14ac:dyDescent="0.3">
      <c r="A2527"/>
      <c r="B2527"/>
      <c r="C2527"/>
    </row>
    <row r="2528" spans="1:3" ht="14.4" x14ac:dyDescent="0.3">
      <c r="A2528"/>
      <c r="B2528"/>
      <c r="C2528"/>
    </row>
    <row r="2529" spans="1:3" ht="14.4" x14ac:dyDescent="0.3">
      <c r="A2529"/>
      <c r="B2529"/>
      <c r="C2529"/>
    </row>
    <row r="2530" spans="1:3" ht="14.4" x14ac:dyDescent="0.3">
      <c r="A2530"/>
      <c r="B2530"/>
      <c r="C2530"/>
    </row>
    <row r="2531" spans="1:3" ht="14.4" x14ac:dyDescent="0.3">
      <c r="A2531"/>
      <c r="B2531"/>
      <c r="C2531"/>
    </row>
    <row r="2532" spans="1:3" ht="14.4" x14ac:dyDescent="0.3">
      <c r="A2532"/>
      <c r="B2532"/>
      <c r="C2532"/>
    </row>
    <row r="2533" spans="1:3" ht="14.4" x14ac:dyDescent="0.3">
      <c r="A2533"/>
      <c r="B2533"/>
      <c r="C2533"/>
    </row>
    <row r="2534" spans="1:3" ht="14.4" x14ac:dyDescent="0.3">
      <c r="A2534"/>
      <c r="B2534"/>
      <c r="C2534"/>
    </row>
    <row r="2535" spans="1:3" ht="14.4" x14ac:dyDescent="0.3">
      <c r="A2535"/>
      <c r="B2535"/>
      <c r="C2535"/>
    </row>
    <row r="2536" spans="1:3" ht="14.4" x14ac:dyDescent="0.3">
      <c r="A2536"/>
      <c r="B2536"/>
      <c r="C2536"/>
    </row>
    <row r="2537" spans="1:3" ht="14.4" x14ac:dyDescent="0.3">
      <c r="A2537"/>
      <c r="B2537"/>
      <c r="C2537"/>
    </row>
    <row r="2538" spans="1:3" ht="14.4" x14ac:dyDescent="0.3">
      <c r="A2538"/>
      <c r="B2538"/>
      <c r="C2538"/>
    </row>
    <row r="2539" spans="1:3" ht="14.4" x14ac:dyDescent="0.3">
      <c r="A2539"/>
      <c r="B2539"/>
      <c r="C2539"/>
    </row>
    <row r="2540" spans="1:3" ht="14.4" x14ac:dyDescent="0.3">
      <c r="A2540"/>
      <c r="B2540"/>
      <c r="C2540"/>
    </row>
    <row r="2541" spans="1:3" ht="14.4" x14ac:dyDescent="0.3">
      <c r="A2541"/>
      <c r="B2541"/>
      <c r="C2541"/>
    </row>
    <row r="2542" spans="1:3" ht="14.4" x14ac:dyDescent="0.3">
      <c r="A2542"/>
      <c r="B2542"/>
      <c r="C2542"/>
    </row>
    <row r="2543" spans="1:3" ht="14.4" x14ac:dyDescent="0.3">
      <c r="A2543"/>
      <c r="B2543"/>
      <c r="C2543"/>
    </row>
    <row r="2544" spans="1:3" ht="14.4" x14ac:dyDescent="0.3">
      <c r="A2544"/>
      <c r="B2544"/>
      <c r="C2544"/>
    </row>
    <row r="2545" spans="1:3" ht="14.4" x14ac:dyDescent="0.3">
      <c r="A2545"/>
      <c r="B2545"/>
      <c r="C2545"/>
    </row>
    <row r="2546" spans="1:3" ht="14.4" x14ac:dyDescent="0.3">
      <c r="A2546"/>
      <c r="B2546"/>
      <c r="C2546"/>
    </row>
    <row r="2547" spans="1:3" ht="14.4" x14ac:dyDescent="0.3">
      <c r="A2547"/>
      <c r="B2547"/>
      <c r="C2547"/>
    </row>
    <row r="2548" spans="1:3" ht="14.4" x14ac:dyDescent="0.3">
      <c r="A2548"/>
      <c r="B2548"/>
      <c r="C2548"/>
    </row>
    <row r="2549" spans="1:3" ht="14.4" x14ac:dyDescent="0.3">
      <c r="A2549"/>
      <c r="B2549"/>
      <c r="C2549"/>
    </row>
    <row r="2550" spans="1:3" ht="14.4" x14ac:dyDescent="0.3">
      <c r="A2550"/>
      <c r="B2550"/>
      <c r="C2550"/>
    </row>
    <row r="2551" spans="1:3" ht="14.4" x14ac:dyDescent="0.3">
      <c r="A2551"/>
      <c r="B2551"/>
      <c r="C2551"/>
    </row>
    <row r="2552" spans="1:3" ht="14.4" x14ac:dyDescent="0.3">
      <c r="A2552"/>
      <c r="B2552"/>
      <c r="C2552"/>
    </row>
    <row r="2553" spans="1:3" ht="14.4" x14ac:dyDescent="0.3">
      <c r="A2553"/>
      <c r="B2553"/>
      <c r="C2553"/>
    </row>
    <row r="2554" spans="1:3" ht="14.4" x14ac:dyDescent="0.3">
      <c r="A2554"/>
      <c r="B2554"/>
      <c r="C2554"/>
    </row>
    <row r="2555" spans="1:3" ht="14.4" x14ac:dyDescent="0.3">
      <c r="A2555"/>
      <c r="B2555"/>
      <c r="C2555"/>
    </row>
    <row r="2556" spans="1:3" ht="14.4" x14ac:dyDescent="0.3">
      <c r="A2556"/>
      <c r="B2556"/>
      <c r="C2556"/>
    </row>
    <row r="2557" spans="1:3" ht="14.4" x14ac:dyDescent="0.3">
      <c r="A2557"/>
      <c r="B2557"/>
      <c r="C2557"/>
    </row>
    <row r="2558" spans="1:3" ht="14.4" x14ac:dyDescent="0.3">
      <c r="A2558"/>
      <c r="B2558"/>
      <c r="C2558"/>
    </row>
    <row r="2559" spans="1:3" ht="14.4" x14ac:dyDescent="0.3">
      <c r="A2559"/>
      <c r="B2559"/>
      <c r="C2559"/>
    </row>
    <row r="2560" spans="1:3" ht="14.4" x14ac:dyDescent="0.3">
      <c r="A2560"/>
      <c r="B2560"/>
      <c r="C2560"/>
    </row>
    <row r="2561" spans="1:3" ht="14.4" x14ac:dyDescent="0.3">
      <c r="A2561"/>
      <c r="B2561"/>
      <c r="C2561"/>
    </row>
    <row r="2562" spans="1:3" ht="14.4" x14ac:dyDescent="0.3">
      <c r="A2562"/>
      <c r="B2562"/>
      <c r="C2562"/>
    </row>
    <row r="2563" spans="1:3" ht="14.4" x14ac:dyDescent="0.3">
      <c r="A2563"/>
      <c r="B2563"/>
      <c r="C2563"/>
    </row>
    <row r="2564" spans="1:3" ht="14.4" x14ac:dyDescent="0.3">
      <c r="A2564"/>
      <c r="B2564"/>
      <c r="C2564"/>
    </row>
    <row r="2565" spans="1:3" ht="14.4" x14ac:dyDescent="0.3">
      <c r="A2565"/>
      <c r="B2565"/>
      <c r="C2565"/>
    </row>
    <row r="2566" spans="1:3" ht="14.4" x14ac:dyDescent="0.3">
      <c r="A2566"/>
      <c r="B2566"/>
      <c r="C2566"/>
    </row>
    <row r="2567" spans="1:3" ht="14.4" x14ac:dyDescent="0.3">
      <c r="A2567"/>
      <c r="B2567"/>
      <c r="C2567"/>
    </row>
    <row r="2568" spans="1:3" ht="14.4" x14ac:dyDescent="0.3">
      <c r="A2568"/>
      <c r="B2568"/>
      <c r="C2568"/>
    </row>
    <row r="2569" spans="1:3" ht="14.4" x14ac:dyDescent="0.3">
      <c r="A2569"/>
      <c r="B2569"/>
      <c r="C2569"/>
    </row>
    <row r="2570" spans="1:3" ht="14.4" x14ac:dyDescent="0.3">
      <c r="A2570"/>
      <c r="B2570"/>
      <c r="C2570"/>
    </row>
    <row r="2571" spans="1:3" ht="14.4" x14ac:dyDescent="0.3">
      <c r="A2571"/>
      <c r="B2571"/>
      <c r="C2571"/>
    </row>
    <row r="2572" spans="1:3" ht="14.4" x14ac:dyDescent="0.3">
      <c r="A2572"/>
      <c r="B2572"/>
      <c r="C2572"/>
    </row>
    <row r="2573" spans="1:3" ht="14.4" x14ac:dyDescent="0.3">
      <c r="A2573"/>
      <c r="B2573"/>
      <c r="C2573"/>
    </row>
    <row r="2574" spans="1:3" ht="14.4" x14ac:dyDescent="0.3">
      <c r="A2574"/>
      <c r="B2574"/>
      <c r="C2574"/>
    </row>
    <row r="2575" spans="1:3" ht="14.4" x14ac:dyDescent="0.3">
      <c r="A2575"/>
      <c r="B2575"/>
      <c r="C2575"/>
    </row>
    <row r="2576" spans="1:3" ht="14.4" x14ac:dyDescent="0.3">
      <c r="A2576"/>
      <c r="B2576"/>
      <c r="C2576"/>
    </row>
    <row r="2577" spans="1:3" ht="14.4" x14ac:dyDescent="0.3">
      <c r="A2577"/>
      <c r="B2577"/>
      <c r="C2577"/>
    </row>
    <row r="2578" spans="1:3" ht="14.4" x14ac:dyDescent="0.3">
      <c r="A2578"/>
      <c r="B2578"/>
      <c r="C2578"/>
    </row>
    <row r="2579" spans="1:3" ht="14.4" x14ac:dyDescent="0.3">
      <c r="A2579"/>
      <c r="B2579"/>
      <c r="C2579"/>
    </row>
    <row r="2580" spans="1:3" ht="14.4" x14ac:dyDescent="0.3">
      <c r="A2580"/>
      <c r="B2580"/>
      <c r="C2580"/>
    </row>
    <row r="2581" spans="1:3" ht="14.4" x14ac:dyDescent="0.3">
      <c r="A2581"/>
      <c r="B2581"/>
      <c r="C2581"/>
    </row>
    <row r="2582" spans="1:3" ht="14.4" x14ac:dyDescent="0.3">
      <c r="A2582"/>
      <c r="B2582"/>
      <c r="C2582"/>
    </row>
    <row r="2583" spans="1:3" ht="14.4" x14ac:dyDescent="0.3">
      <c r="A2583"/>
      <c r="B2583"/>
      <c r="C2583"/>
    </row>
    <row r="2584" spans="1:3" ht="14.4" x14ac:dyDescent="0.3">
      <c r="A2584"/>
      <c r="B2584"/>
      <c r="C2584"/>
    </row>
    <row r="2585" spans="1:3" ht="14.4" x14ac:dyDescent="0.3">
      <c r="A2585"/>
      <c r="B2585"/>
      <c r="C2585"/>
    </row>
    <row r="2586" spans="1:3" ht="14.4" x14ac:dyDescent="0.3">
      <c r="A2586"/>
      <c r="B2586"/>
      <c r="C2586"/>
    </row>
    <row r="2587" spans="1:3" ht="14.4" x14ac:dyDescent="0.3">
      <c r="A2587"/>
      <c r="B2587"/>
      <c r="C2587"/>
    </row>
    <row r="2588" spans="1:3" ht="14.4" x14ac:dyDescent="0.3">
      <c r="A2588"/>
      <c r="B2588"/>
      <c r="C2588"/>
    </row>
    <row r="2589" spans="1:3" ht="14.4" x14ac:dyDescent="0.3">
      <c r="A2589"/>
      <c r="B2589"/>
      <c r="C2589"/>
    </row>
    <row r="2590" spans="1:3" ht="14.4" x14ac:dyDescent="0.3">
      <c r="A2590"/>
      <c r="B2590"/>
      <c r="C2590"/>
    </row>
    <row r="2591" spans="1:3" ht="14.4" x14ac:dyDescent="0.3">
      <c r="A2591"/>
      <c r="B2591"/>
      <c r="C2591"/>
    </row>
    <row r="2592" spans="1:3" ht="14.4" x14ac:dyDescent="0.3">
      <c r="A2592"/>
      <c r="B2592"/>
      <c r="C2592"/>
    </row>
    <row r="2593" spans="1:3" ht="14.4" x14ac:dyDescent="0.3">
      <c r="A2593"/>
      <c r="B2593"/>
      <c r="C2593"/>
    </row>
    <row r="2594" spans="1:3" ht="14.4" x14ac:dyDescent="0.3">
      <c r="A2594"/>
      <c r="B2594"/>
      <c r="C2594"/>
    </row>
    <row r="2595" spans="1:3" ht="14.4" x14ac:dyDescent="0.3">
      <c r="A2595"/>
      <c r="B2595"/>
      <c r="C2595"/>
    </row>
    <row r="2596" spans="1:3" ht="14.4" x14ac:dyDescent="0.3">
      <c r="A2596"/>
      <c r="B2596"/>
      <c r="C2596"/>
    </row>
    <row r="2597" spans="1:3" ht="14.4" x14ac:dyDescent="0.3">
      <c r="A2597"/>
      <c r="B2597"/>
      <c r="C2597"/>
    </row>
    <row r="2598" spans="1:3" ht="14.4" x14ac:dyDescent="0.3">
      <c r="A2598"/>
      <c r="B2598"/>
      <c r="C2598"/>
    </row>
    <row r="2599" spans="1:3" ht="14.4" x14ac:dyDescent="0.3">
      <c r="A2599"/>
      <c r="B2599"/>
      <c r="C2599"/>
    </row>
    <row r="2600" spans="1:3" ht="14.4" x14ac:dyDescent="0.3">
      <c r="A2600"/>
      <c r="B2600"/>
      <c r="C2600"/>
    </row>
    <row r="2601" spans="1:3" ht="14.4" x14ac:dyDescent="0.3">
      <c r="A2601"/>
      <c r="B2601"/>
      <c r="C2601"/>
    </row>
    <row r="2602" spans="1:3" ht="14.4" x14ac:dyDescent="0.3">
      <c r="A2602"/>
      <c r="B2602"/>
      <c r="C2602"/>
    </row>
    <row r="2603" spans="1:3" ht="14.4" x14ac:dyDescent="0.3">
      <c r="A2603"/>
      <c r="B2603"/>
      <c r="C2603"/>
    </row>
    <row r="2604" spans="1:3" ht="14.4" x14ac:dyDescent="0.3">
      <c r="A2604"/>
      <c r="B2604"/>
      <c r="C2604"/>
    </row>
    <row r="2605" spans="1:3" ht="14.4" x14ac:dyDescent="0.3">
      <c r="A2605"/>
      <c r="B2605"/>
      <c r="C2605"/>
    </row>
    <row r="2606" spans="1:3" ht="14.4" x14ac:dyDescent="0.3">
      <c r="A2606"/>
      <c r="B2606"/>
      <c r="C2606"/>
    </row>
    <row r="2607" spans="1:3" ht="14.4" x14ac:dyDescent="0.3">
      <c r="A2607"/>
      <c r="B2607"/>
      <c r="C2607"/>
    </row>
    <row r="2608" spans="1:3" ht="14.4" x14ac:dyDescent="0.3">
      <c r="A2608"/>
      <c r="B2608"/>
      <c r="C2608"/>
    </row>
    <row r="2609" spans="1:3" ht="14.4" x14ac:dyDescent="0.3">
      <c r="A2609"/>
      <c r="B2609"/>
      <c r="C2609"/>
    </row>
    <row r="2610" spans="1:3" ht="14.4" x14ac:dyDescent="0.3">
      <c r="A2610"/>
      <c r="B2610"/>
      <c r="C2610"/>
    </row>
    <row r="2611" spans="1:3" ht="14.4" x14ac:dyDescent="0.3">
      <c r="A2611"/>
      <c r="B2611"/>
      <c r="C2611"/>
    </row>
    <row r="2612" spans="1:3" ht="14.4" x14ac:dyDescent="0.3">
      <c r="A2612"/>
      <c r="B2612"/>
      <c r="C2612"/>
    </row>
    <row r="2613" spans="1:3" ht="14.4" x14ac:dyDescent="0.3">
      <c r="A2613"/>
      <c r="B2613"/>
      <c r="C2613"/>
    </row>
    <row r="2614" spans="1:3" ht="14.4" x14ac:dyDescent="0.3">
      <c r="A2614"/>
      <c r="B2614"/>
      <c r="C2614"/>
    </row>
    <row r="2615" spans="1:3" ht="14.4" x14ac:dyDescent="0.3">
      <c r="A2615"/>
      <c r="B2615"/>
      <c r="C2615"/>
    </row>
    <row r="2616" spans="1:3" ht="14.4" x14ac:dyDescent="0.3">
      <c r="A2616"/>
      <c r="B2616"/>
      <c r="C2616"/>
    </row>
    <row r="2617" spans="1:3" ht="14.4" x14ac:dyDescent="0.3">
      <c r="A2617"/>
      <c r="B2617"/>
      <c r="C2617"/>
    </row>
    <row r="2618" spans="1:3" ht="14.4" x14ac:dyDescent="0.3">
      <c r="A2618"/>
      <c r="B2618"/>
      <c r="C2618"/>
    </row>
    <row r="2619" spans="1:3" ht="14.4" x14ac:dyDescent="0.3">
      <c r="A2619"/>
      <c r="B2619"/>
      <c r="C2619"/>
    </row>
    <row r="2620" spans="1:3" ht="14.4" x14ac:dyDescent="0.3">
      <c r="A2620"/>
      <c r="B2620"/>
      <c r="C2620"/>
    </row>
    <row r="2621" spans="1:3" ht="14.4" x14ac:dyDescent="0.3">
      <c r="A2621"/>
      <c r="B2621"/>
      <c r="C2621"/>
    </row>
    <row r="2622" spans="1:3" ht="14.4" x14ac:dyDescent="0.3">
      <c r="A2622"/>
      <c r="B2622"/>
      <c r="C2622"/>
    </row>
    <row r="2623" spans="1:3" ht="14.4" x14ac:dyDescent="0.3">
      <c r="A2623"/>
      <c r="B2623"/>
      <c r="C2623"/>
    </row>
    <row r="2624" spans="1:3" ht="14.4" x14ac:dyDescent="0.3">
      <c r="A2624"/>
      <c r="B2624"/>
      <c r="C2624"/>
    </row>
    <row r="2625" spans="1:3" ht="14.4" x14ac:dyDescent="0.3">
      <c r="A2625"/>
      <c r="B2625"/>
      <c r="C2625"/>
    </row>
    <row r="2626" spans="1:3" ht="14.4" x14ac:dyDescent="0.3">
      <c r="A2626"/>
      <c r="B2626"/>
      <c r="C2626"/>
    </row>
    <row r="2627" spans="1:3" ht="14.4" x14ac:dyDescent="0.3">
      <c r="A2627"/>
      <c r="B2627"/>
      <c r="C2627"/>
    </row>
    <row r="2628" spans="1:3" ht="14.4" x14ac:dyDescent="0.3">
      <c r="A2628"/>
      <c r="B2628"/>
      <c r="C2628"/>
    </row>
    <row r="2629" spans="1:3" ht="14.4" x14ac:dyDescent="0.3">
      <c r="A2629"/>
      <c r="B2629"/>
      <c r="C2629"/>
    </row>
    <row r="2630" spans="1:3" ht="14.4" x14ac:dyDescent="0.3">
      <c r="A2630"/>
      <c r="B2630"/>
      <c r="C2630"/>
    </row>
    <row r="2631" spans="1:3" ht="14.4" x14ac:dyDescent="0.3">
      <c r="A2631"/>
      <c r="B2631"/>
      <c r="C2631"/>
    </row>
    <row r="2632" spans="1:3" ht="14.4" x14ac:dyDescent="0.3">
      <c r="A2632"/>
      <c r="B2632"/>
      <c r="C2632"/>
    </row>
    <row r="2633" spans="1:3" ht="14.4" x14ac:dyDescent="0.3">
      <c r="A2633"/>
      <c r="B2633"/>
      <c r="C2633"/>
    </row>
    <row r="2634" spans="1:3" ht="14.4" x14ac:dyDescent="0.3">
      <c r="A2634"/>
      <c r="B2634"/>
      <c r="C2634"/>
    </row>
    <row r="2635" spans="1:3" ht="14.4" x14ac:dyDescent="0.3">
      <c r="A2635"/>
      <c r="B2635"/>
      <c r="C2635"/>
    </row>
    <row r="2636" spans="1:3" ht="14.4" x14ac:dyDescent="0.3">
      <c r="A2636"/>
      <c r="B2636"/>
      <c r="C2636"/>
    </row>
    <row r="2637" spans="1:3" ht="14.4" x14ac:dyDescent="0.3">
      <c r="A2637"/>
      <c r="B2637"/>
      <c r="C2637"/>
    </row>
    <row r="2638" spans="1:3" ht="14.4" x14ac:dyDescent="0.3">
      <c r="A2638"/>
      <c r="B2638"/>
      <c r="C2638"/>
    </row>
    <row r="2639" spans="1:3" ht="14.4" x14ac:dyDescent="0.3">
      <c r="A2639"/>
      <c r="B2639"/>
      <c r="C2639"/>
    </row>
    <row r="2640" spans="1:3" ht="14.4" x14ac:dyDescent="0.3">
      <c r="A2640"/>
      <c r="B2640"/>
      <c r="C2640"/>
    </row>
    <row r="2641" spans="1:3" ht="14.4" x14ac:dyDescent="0.3">
      <c r="A2641"/>
      <c r="B2641"/>
      <c r="C2641"/>
    </row>
    <row r="2642" spans="1:3" ht="14.4" x14ac:dyDescent="0.3">
      <c r="A2642"/>
      <c r="B2642"/>
      <c r="C2642"/>
    </row>
    <row r="2643" spans="1:3" ht="14.4" x14ac:dyDescent="0.3">
      <c r="A2643"/>
      <c r="B2643"/>
      <c r="C2643"/>
    </row>
    <row r="2644" spans="1:3" ht="14.4" x14ac:dyDescent="0.3">
      <c r="A2644"/>
      <c r="B2644"/>
      <c r="C2644"/>
    </row>
    <row r="2645" spans="1:3" ht="14.4" x14ac:dyDescent="0.3">
      <c r="A2645"/>
      <c r="B2645"/>
      <c r="C2645"/>
    </row>
    <row r="2646" spans="1:3" ht="14.4" x14ac:dyDescent="0.3">
      <c r="A2646"/>
      <c r="B2646"/>
      <c r="C2646"/>
    </row>
    <row r="2647" spans="1:3" ht="14.4" x14ac:dyDescent="0.3">
      <c r="A2647"/>
      <c r="B2647"/>
      <c r="C2647"/>
    </row>
    <row r="2648" spans="1:3" ht="14.4" x14ac:dyDescent="0.3">
      <c r="A2648"/>
      <c r="B2648"/>
      <c r="C2648"/>
    </row>
    <row r="2649" spans="1:3" ht="14.4" x14ac:dyDescent="0.3">
      <c r="A2649"/>
      <c r="B2649"/>
      <c r="C2649"/>
    </row>
    <row r="2650" spans="1:3" ht="14.4" x14ac:dyDescent="0.3">
      <c r="A2650"/>
      <c r="B2650"/>
      <c r="C2650"/>
    </row>
    <row r="2651" spans="1:3" ht="14.4" x14ac:dyDescent="0.3">
      <c r="A2651"/>
      <c r="B2651"/>
      <c r="C2651"/>
    </row>
    <row r="2652" spans="1:3" ht="14.4" x14ac:dyDescent="0.3">
      <c r="A2652"/>
      <c r="B2652"/>
      <c r="C2652"/>
    </row>
    <row r="2653" spans="1:3" ht="14.4" x14ac:dyDescent="0.3">
      <c r="A2653"/>
      <c r="B2653"/>
      <c r="C2653"/>
    </row>
    <row r="2654" spans="1:3" ht="14.4" x14ac:dyDescent="0.3">
      <c r="A2654"/>
      <c r="B2654"/>
      <c r="C2654"/>
    </row>
    <row r="2655" spans="1:3" ht="14.4" x14ac:dyDescent="0.3">
      <c r="A2655"/>
      <c r="B2655"/>
      <c r="C2655"/>
    </row>
    <row r="2656" spans="1:3" ht="14.4" x14ac:dyDescent="0.3">
      <c r="A2656"/>
      <c r="B2656"/>
      <c r="C2656"/>
    </row>
    <row r="2657" spans="1:3" ht="14.4" x14ac:dyDescent="0.3">
      <c r="A2657"/>
      <c r="B2657"/>
      <c r="C2657"/>
    </row>
    <row r="2658" spans="1:3" ht="14.4" x14ac:dyDescent="0.3">
      <c r="A2658"/>
      <c r="B2658"/>
      <c r="C2658"/>
    </row>
    <row r="2659" spans="1:3" ht="14.4" x14ac:dyDescent="0.3">
      <c r="A2659"/>
      <c r="B2659"/>
      <c r="C2659"/>
    </row>
    <row r="2660" spans="1:3" ht="14.4" x14ac:dyDescent="0.3">
      <c r="A2660"/>
      <c r="B2660"/>
      <c r="C2660"/>
    </row>
    <row r="2661" spans="1:3" ht="14.4" x14ac:dyDescent="0.3">
      <c r="A2661"/>
      <c r="B2661"/>
      <c r="C2661"/>
    </row>
    <row r="2662" spans="1:3" ht="14.4" x14ac:dyDescent="0.3">
      <c r="A2662"/>
      <c r="B2662"/>
      <c r="C2662"/>
    </row>
    <row r="2663" spans="1:3" ht="14.4" x14ac:dyDescent="0.3">
      <c r="A2663"/>
      <c r="B2663"/>
      <c r="C2663"/>
    </row>
    <row r="2664" spans="1:3" ht="14.4" x14ac:dyDescent="0.3">
      <c r="A2664"/>
      <c r="B2664"/>
      <c r="C2664"/>
    </row>
    <row r="2665" spans="1:3" ht="14.4" x14ac:dyDescent="0.3">
      <c r="A2665"/>
      <c r="B2665"/>
      <c r="C2665"/>
    </row>
    <row r="2666" spans="1:3" ht="14.4" x14ac:dyDescent="0.3">
      <c r="A2666"/>
      <c r="B2666"/>
      <c r="C2666"/>
    </row>
    <row r="2667" spans="1:3" ht="14.4" x14ac:dyDescent="0.3">
      <c r="A2667"/>
      <c r="B2667"/>
      <c r="C2667"/>
    </row>
    <row r="2668" spans="1:3" ht="14.4" x14ac:dyDescent="0.3">
      <c r="A2668"/>
      <c r="B2668"/>
      <c r="C2668"/>
    </row>
    <row r="2669" spans="1:3" ht="14.4" x14ac:dyDescent="0.3">
      <c r="A2669"/>
      <c r="B2669"/>
      <c r="C2669"/>
    </row>
    <row r="2670" spans="1:3" ht="14.4" x14ac:dyDescent="0.3">
      <c r="A2670"/>
      <c r="B2670"/>
      <c r="C2670"/>
    </row>
    <row r="2671" spans="1:3" ht="14.4" x14ac:dyDescent="0.3">
      <c r="A2671"/>
      <c r="B2671"/>
      <c r="C2671"/>
    </row>
    <row r="2672" spans="1:3" ht="14.4" x14ac:dyDescent="0.3">
      <c r="A2672"/>
      <c r="B2672"/>
      <c r="C2672"/>
    </row>
    <row r="2673" spans="1:3" ht="14.4" x14ac:dyDescent="0.3">
      <c r="A2673"/>
      <c r="B2673"/>
      <c r="C2673"/>
    </row>
    <row r="2674" spans="1:3" ht="14.4" x14ac:dyDescent="0.3">
      <c r="A2674"/>
      <c r="B2674"/>
      <c r="C2674"/>
    </row>
    <row r="2675" spans="1:3" ht="14.4" x14ac:dyDescent="0.3">
      <c r="A2675"/>
      <c r="B2675"/>
      <c r="C2675"/>
    </row>
    <row r="2676" spans="1:3" ht="14.4" x14ac:dyDescent="0.3">
      <c r="A2676"/>
      <c r="B2676"/>
      <c r="C2676"/>
    </row>
    <row r="2677" spans="1:3" ht="14.4" x14ac:dyDescent="0.3">
      <c r="A2677"/>
      <c r="B2677"/>
      <c r="C2677"/>
    </row>
    <row r="2678" spans="1:3" ht="14.4" x14ac:dyDescent="0.3">
      <c r="A2678"/>
      <c r="B2678"/>
      <c r="C2678"/>
    </row>
    <row r="2679" spans="1:3" ht="14.4" x14ac:dyDescent="0.3">
      <c r="A2679"/>
      <c r="B2679"/>
      <c r="C2679"/>
    </row>
    <row r="2680" spans="1:3" ht="14.4" x14ac:dyDescent="0.3">
      <c r="A2680"/>
      <c r="B2680"/>
      <c r="C2680"/>
    </row>
    <row r="2681" spans="1:3" ht="14.4" x14ac:dyDescent="0.3">
      <c r="A2681"/>
      <c r="B2681"/>
      <c r="C2681"/>
    </row>
    <row r="2682" spans="1:3" ht="14.4" x14ac:dyDescent="0.3">
      <c r="A2682"/>
      <c r="B2682"/>
      <c r="C2682"/>
    </row>
    <row r="2683" spans="1:3" ht="14.4" x14ac:dyDescent="0.3">
      <c r="A2683"/>
      <c r="B2683"/>
      <c r="C2683"/>
    </row>
    <row r="2684" spans="1:3" ht="14.4" x14ac:dyDescent="0.3">
      <c r="A2684"/>
      <c r="B2684"/>
      <c r="C2684"/>
    </row>
    <row r="2685" spans="1:3" ht="14.4" x14ac:dyDescent="0.3">
      <c r="A2685"/>
      <c r="B2685"/>
      <c r="C2685"/>
    </row>
    <row r="2686" spans="1:3" ht="14.4" x14ac:dyDescent="0.3">
      <c r="A2686"/>
      <c r="B2686"/>
      <c r="C2686"/>
    </row>
    <row r="2687" spans="1:3" ht="14.4" x14ac:dyDescent="0.3">
      <c r="A2687"/>
      <c r="B2687"/>
      <c r="C2687"/>
    </row>
    <row r="2688" spans="1:3" ht="14.4" x14ac:dyDescent="0.3">
      <c r="A2688"/>
      <c r="B2688"/>
      <c r="C2688"/>
    </row>
    <row r="2689" spans="1:3" ht="14.4" x14ac:dyDescent="0.3">
      <c r="A2689"/>
      <c r="B2689"/>
      <c r="C2689"/>
    </row>
    <row r="2690" spans="1:3" ht="14.4" x14ac:dyDescent="0.3">
      <c r="A2690"/>
      <c r="B2690"/>
      <c r="C2690"/>
    </row>
    <row r="2691" spans="1:3" ht="14.4" x14ac:dyDescent="0.3">
      <c r="A2691"/>
      <c r="B2691"/>
      <c r="C2691"/>
    </row>
    <row r="2692" spans="1:3" ht="14.4" x14ac:dyDescent="0.3">
      <c r="A2692"/>
      <c r="B2692"/>
      <c r="C2692"/>
    </row>
    <row r="2693" spans="1:3" ht="14.4" x14ac:dyDescent="0.3">
      <c r="A2693"/>
      <c r="B2693"/>
      <c r="C2693"/>
    </row>
    <row r="2694" spans="1:3" ht="14.4" x14ac:dyDescent="0.3">
      <c r="A2694"/>
      <c r="B2694"/>
      <c r="C2694"/>
    </row>
    <row r="2695" spans="1:3" ht="14.4" x14ac:dyDescent="0.3">
      <c r="A2695"/>
      <c r="B2695"/>
      <c r="C2695"/>
    </row>
    <row r="2696" spans="1:3" ht="14.4" x14ac:dyDescent="0.3">
      <c r="A2696"/>
      <c r="B2696"/>
      <c r="C2696"/>
    </row>
    <row r="2697" spans="1:3" ht="14.4" x14ac:dyDescent="0.3">
      <c r="A2697"/>
      <c r="B2697"/>
      <c r="C2697"/>
    </row>
    <row r="2698" spans="1:3" ht="14.4" x14ac:dyDescent="0.3">
      <c r="A2698"/>
      <c r="B2698"/>
      <c r="C2698"/>
    </row>
    <row r="2699" spans="1:3" ht="14.4" x14ac:dyDescent="0.3">
      <c r="A2699"/>
      <c r="B2699"/>
      <c r="C2699"/>
    </row>
    <row r="2700" spans="1:3" ht="14.4" x14ac:dyDescent="0.3">
      <c r="A2700"/>
      <c r="B2700"/>
      <c r="C2700"/>
    </row>
    <row r="2701" spans="1:3" ht="14.4" x14ac:dyDescent="0.3">
      <c r="A2701"/>
      <c r="B2701"/>
      <c r="C2701"/>
    </row>
    <row r="2702" spans="1:3" ht="14.4" x14ac:dyDescent="0.3">
      <c r="A2702"/>
      <c r="B2702"/>
      <c r="C2702"/>
    </row>
    <row r="2703" spans="1:3" ht="14.4" x14ac:dyDescent="0.3">
      <c r="A2703"/>
      <c r="B2703"/>
      <c r="C2703"/>
    </row>
    <row r="2704" spans="1:3" ht="14.4" x14ac:dyDescent="0.3">
      <c r="A2704"/>
      <c r="B2704"/>
      <c r="C2704"/>
    </row>
    <row r="2705" spans="1:3" ht="14.4" x14ac:dyDescent="0.3">
      <c r="A2705"/>
      <c r="B2705"/>
      <c r="C2705"/>
    </row>
    <row r="2706" spans="1:3" ht="14.4" x14ac:dyDescent="0.3">
      <c r="A2706"/>
      <c r="B2706"/>
      <c r="C2706"/>
    </row>
    <row r="2707" spans="1:3" ht="14.4" x14ac:dyDescent="0.3">
      <c r="A2707"/>
      <c r="B2707"/>
      <c r="C2707"/>
    </row>
    <row r="2708" spans="1:3" ht="14.4" x14ac:dyDescent="0.3">
      <c r="A2708"/>
      <c r="B2708"/>
      <c r="C2708"/>
    </row>
    <row r="2709" spans="1:3" ht="14.4" x14ac:dyDescent="0.3">
      <c r="A2709"/>
      <c r="B2709"/>
      <c r="C2709"/>
    </row>
    <row r="2710" spans="1:3" ht="14.4" x14ac:dyDescent="0.3">
      <c r="A2710"/>
      <c r="B2710"/>
      <c r="C2710"/>
    </row>
    <row r="2711" spans="1:3" ht="14.4" x14ac:dyDescent="0.3">
      <c r="A2711"/>
      <c r="B2711"/>
      <c r="C2711"/>
    </row>
    <row r="2712" spans="1:3" ht="14.4" x14ac:dyDescent="0.3">
      <c r="A2712"/>
      <c r="B2712"/>
      <c r="C2712"/>
    </row>
    <row r="2713" spans="1:3" ht="14.4" x14ac:dyDescent="0.3">
      <c r="A2713"/>
      <c r="B2713"/>
      <c r="C2713"/>
    </row>
    <row r="2714" spans="1:3" ht="14.4" x14ac:dyDescent="0.3">
      <c r="A2714"/>
      <c r="B2714"/>
      <c r="C2714"/>
    </row>
    <row r="2715" spans="1:3" ht="14.4" x14ac:dyDescent="0.3">
      <c r="A2715"/>
      <c r="B2715"/>
      <c r="C2715"/>
    </row>
    <row r="2716" spans="1:3" ht="14.4" x14ac:dyDescent="0.3">
      <c r="A2716"/>
      <c r="B2716"/>
      <c r="C2716"/>
    </row>
    <row r="2717" spans="1:3" ht="14.4" x14ac:dyDescent="0.3">
      <c r="A2717"/>
      <c r="B2717"/>
      <c r="C2717"/>
    </row>
    <row r="2718" spans="1:3" ht="14.4" x14ac:dyDescent="0.3">
      <c r="A2718"/>
      <c r="B2718"/>
      <c r="C2718"/>
    </row>
    <row r="2719" spans="1:3" ht="14.4" x14ac:dyDescent="0.3">
      <c r="A2719"/>
      <c r="B2719"/>
      <c r="C2719"/>
    </row>
    <row r="2720" spans="1:3" ht="14.4" x14ac:dyDescent="0.3">
      <c r="A2720"/>
      <c r="B2720"/>
      <c r="C2720"/>
    </row>
    <row r="2721" spans="1:3" ht="14.4" x14ac:dyDescent="0.3">
      <c r="A2721"/>
      <c r="B2721"/>
      <c r="C2721"/>
    </row>
    <row r="2722" spans="1:3" ht="14.4" x14ac:dyDescent="0.3">
      <c r="A2722"/>
      <c r="B2722"/>
      <c r="C2722"/>
    </row>
    <row r="2723" spans="1:3" ht="14.4" x14ac:dyDescent="0.3">
      <c r="A2723"/>
      <c r="B2723"/>
      <c r="C2723"/>
    </row>
    <row r="2724" spans="1:3" ht="14.4" x14ac:dyDescent="0.3">
      <c r="A2724"/>
      <c r="B2724"/>
      <c r="C2724"/>
    </row>
    <row r="2725" spans="1:3" ht="14.4" x14ac:dyDescent="0.3">
      <c r="A2725"/>
      <c r="B2725"/>
      <c r="C2725"/>
    </row>
    <row r="2726" spans="1:3" ht="14.4" x14ac:dyDescent="0.3">
      <c r="A2726"/>
      <c r="B2726"/>
      <c r="C2726"/>
    </row>
    <row r="2727" spans="1:3" ht="14.4" x14ac:dyDescent="0.3">
      <c r="A2727"/>
      <c r="B2727"/>
      <c r="C2727"/>
    </row>
    <row r="2728" spans="1:3" ht="14.4" x14ac:dyDescent="0.3">
      <c r="A2728"/>
      <c r="B2728"/>
      <c r="C2728"/>
    </row>
    <row r="2729" spans="1:3" ht="14.4" x14ac:dyDescent="0.3">
      <c r="A2729"/>
      <c r="B2729"/>
      <c r="C2729"/>
    </row>
    <row r="2730" spans="1:3" ht="14.4" x14ac:dyDescent="0.3">
      <c r="A2730"/>
      <c r="B2730"/>
      <c r="C2730"/>
    </row>
    <row r="2731" spans="1:3" ht="14.4" x14ac:dyDescent="0.3">
      <c r="A2731"/>
      <c r="B2731"/>
      <c r="C2731"/>
    </row>
    <row r="2732" spans="1:3" ht="14.4" x14ac:dyDescent="0.3">
      <c r="A2732"/>
      <c r="B2732"/>
      <c r="C2732"/>
    </row>
    <row r="2733" spans="1:3" ht="14.4" x14ac:dyDescent="0.3">
      <c r="A2733"/>
      <c r="B2733"/>
      <c r="C2733"/>
    </row>
    <row r="2734" spans="1:3" ht="14.4" x14ac:dyDescent="0.3">
      <c r="A2734"/>
      <c r="B2734"/>
      <c r="C2734"/>
    </row>
    <row r="2735" spans="1:3" ht="14.4" x14ac:dyDescent="0.3">
      <c r="A2735"/>
      <c r="B2735"/>
      <c r="C2735"/>
    </row>
    <row r="2736" spans="1:3" ht="14.4" x14ac:dyDescent="0.3">
      <c r="A2736"/>
      <c r="B2736"/>
      <c r="C2736"/>
    </row>
    <row r="2737" spans="1:3" ht="14.4" x14ac:dyDescent="0.3">
      <c r="A2737"/>
      <c r="B2737"/>
      <c r="C2737"/>
    </row>
    <row r="2738" spans="1:3" ht="14.4" x14ac:dyDescent="0.3">
      <c r="A2738"/>
      <c r="B2738"/>
      <c r="C2738"/>
    </row>
    <row r="2739" spans="1:3" ht="14.4" x14ac:dyDescent="0.3">
      <c r="A2739"/>
      <c r="B2739"/>
      <c r="C2739"/>
    </row>
    <row r="2740" spans="1:3" ht="14.4" x14ac:dyDescent="0.3">
      <c r="A2740"/>
      <c r="B2740"/>
      <c r="C2740"/>
    </row>
    <row r="2741" spans="1:3" ht="14.4" x14ac:dyDescent="0.3">
      <c r="A2741"/>
      <c r="B2741"/>
      <c r="C2741"/>
    </row>
    <row r="2742" spans="1:3" ht="14.4" x14ac:dyDescent="0.3">
      <c r="A2742"/>
      <c r="B2742"/>
      <c r="C2742"/>
    </row>
    <row r="2743" spans="1:3" ht="14.4" x14ac:dyDescent="0.3">
      <c r="A2743"/>
      <c r="B2743"/>
      <c r="C2743"/>
    </row>
    <row r="2744" spans="1:3" ht="14.4" x14ac:dyDescent="0.3">
      <c r="A2744"/>
      <c r="B2744"/>
      <c r="C2744"/>
    </row>
    <row r="2745" spans="1:3" ht="14.4" x14ac:dyDescent="0.3">
      <c r="A2745"/>
      <c r="B2745"/>
      <c r="C2745"/>
    </row>
    <row r="2746" spans="1:3" ht="14.4" x14ac:dyDescent="0.3">
      <c r="A2746"/>
      <c r="B2746"/>
      <c r="C2746"/>
    </row>
    <row r="2747" spans="1:3" ht="14.4" x14ac:dyDescent="0.3">
      <c r="A2747"/>
      <c r="B2747"/>
      <c r="C2747"/>
    </row>
    <row r="2748" spans="1:3" ht="14.4" x14ac:dyDescent="0.3">
      <c r="A2748"/>
      <c r="B2748"/>
      <c r="C2748"/>
    </row>
    <row r="2749" spans="1:3" ht="14.4" x14ac:dyDescent="0.3">
      <c r="A2749"/>
      <c r="B2749"/>
      <c r="C2749"/>
    </row>
    <row r="2750" spans="1:3" ht="14.4" x14ac:dyDescent="0.3">
      <c r="A2750"/>
      <c r="B2750"/>
      <c r="C2750"/>
    </row>
    <row r="2751" spans="1:3" ht="14.4" x14ac:dyDescent="0.3">
      <c r="A2751"/>
      <c r="B2751"/>
      <c r="C2751"/>
    </row>
    <row r="2752" spans="1:3" ht="14.4" x14ac:dyDescent="0.3">
      <c r="A2752"/>
      <c r="B2752"/>
      <c r="C2752"/>
    </row>
    <row r="2753" spans="1:3" ht="14.4" x14ac:dyDescent="0.3">
      <c r="A2753"/>
      <c r="B2753"/>
      <c r="C2753"/>
    </row>
    <row r="2754" spans="1:3" ht="14.4" x14ac:dyDescent="0.3">
      <c r="A2754"/>
      <c r="B2754"/>
      <c r="C2754"/>
    </row>
    <row r="2755" spans="1:3" ht="14.4" x14ac:dyDescent="0.3">
      <c r="A2755"/>
      <c r="B2755"/>
      <c r="C2755"/>
    </row>
    <row r="2756" spans="1:3" ht="14.4" x14ac:dyDescent="0.3">
      <c r="A2756"/>
      <c r="B2756"/>
      <c r="C2756"/>
    </row>
    <row r="2757" spans="1:3" ht="14.4" x14ac:dyDescent="0.3">
      <c r="A2757"/>
      <c r="B2757"/>
      <c r="C2757"/>
    </row>
    <row r="2758" spans="1:3" ht="14.4" x14ac:dyDescent="0.3">
      <c r="A2758"/>
      <c r="B2758"/>
      <c r="C2758"/>
    </row>
    <row r="2759" spans="1:3" ht="14.4" x14ac:dyDescent="0.3">
      <c r="A2759"/>
      <c r="B2759"/>
      <c r="C2759"/>
    </row>
    <row r="2760" spans="1:3" ht="14.4" x14ac:dyDescent="0.3">
      <c r="A2760"/>
      <c r="B2760"/>
      <c r="C2760"/>
    </row>
    <row r="2761" spans="1:3" ht="14.4" x14ac:dyDescent="0.3">
      <c r="A2761"/>
      <c r="B2761"/>
      <c r="C2761"/>
    </row>
    <row r="2762" spans="1:3" ht="14.4" x14ac:dyDescent="0.3">
      <c r="A2762"/>
      <c r="B2762"/>
      <c r="C2762"/>
    </row>
    <row r="2763" spans="1:3" ht="14.4" x14ac:dyDescent="0.3">
      <c r="A2763"/>
      <c r="B2763"/>
      <c r="C2763"/>
    </row>
    <row r="2764" spans="1:3" ht="14.4" x14ac:dyDescent="0.3">
      <c r="A2764"/>
      <c r="B2764"/>
      <c r="C2764"/>
    </row>
    <row r="2765" spans="1:3" ht="14.4" x14ac:dyDescent="0.3">
      <c r="A2765"/>
      <c r="B2765"/>
      <c r="C2765"/>
    </row>
    <row r="2766" spans="1:3" ht="14.4" x14ac:dyDescent="0.3">
      <c r="A2766"/>
      <c r="B2766"/>
      <c r="C2766"/>
    </row>
    <row r="2767" spans="1:3" ht="14.4" x14ac:dyDescent="0.3">
      <c r="A2767"/>
      <c r="B2767"/>
      <c r="C2767"/>
    </row>
    <row r="2768" spans="1:3" ht="14.4" x14ac:dyDescent="0.3">
      <c r="A2768"/>
      <c r="B2768"/>
      <c r="C2768"/>
    </row>
    <row r="2769" spans="1:3" ht="14.4" x14ac:dyDescent="0.3">
      <c r="A2769"/>
      <c r="B2769"/>
      <c r="C2769"/>
    </row>
    <row r="2770" spans="1:3" ht="14.4" x14ac:dyDescent="0.3">
      <c r="A2770"/>
      <c r="B2770"/>
      <c r="C2770"/>
    </row>
    <row r="2771" spans="1:3" ht="14.4" x14ac:dyDescent="0.3">
      <c r="A2771"/>
      <c r="B2771"/>
      <c r="C2771"/>
    </row>
    <row r="2772" spans="1:3" ht="14.4" x14ac:dyDescent="0.3">
      <c r="A2772"/>
      <c r="B2772"/>
      <c r="C2772"/>
    </row>
    <row r="2773" spans="1:3" ht="14.4" x14ac:dyDescent="0.3">
      <c r="A2773"/>
      <c r="B2773"/>
      <c r="C2773"/>
    </row>
    <row r="2774" spans="1:3" ht="14.4" x14ac:dyDescent="0.3">
      <c r="A2774"/>
      <c r="B2774"/>
      <c r="C2774"/>
    </row>
    <row r="2775" spans="1:3" ht="14.4" x14ac:dyDescent="0.3">
      <c r="A2775"/>
      <c r="B2775"/>
      <c r="C2775"/>
    </row>
    <row r="2776" spans="1:3" ht="14.4" x14ac:dyDescent="0.3">
      <c r="A2776"/>
      <c r="B2776"/>
      <c r="C2776"/>
    </row>
    <row r="2777" spans="1:3" ht="14.4" x14ac:dyDescent="0.3">
      <c r="A2777"/>
      <c r="B2777"/>
      <c r="C2777"/>
    </row>
    <row r="2778" spans="1:3" ht="14.4" x14ac:dyDescent="0.3">
      <c r="A2778"/>
      <c r="B2778"/>
      <c r="C2778"/>
    </row>
    <row r="2779" spans="1:3" ht="14.4" x14ac:dyDescent="0.3">
      <c r="A2779"/>
      <c r="B2779"/>
      <c r="C2779"/>
    </row>
    <row r="2780" spans="1:3" ht="14.4" x14ac:dyDescent="0.3">
      <c r="A2780"/>
      <c r="B2780"/>
      <c r="C2780"/>
    </row>
    <row r="2781" spans="1:3" ht="14.4" x14ac:dyDescent="0.3">
      <c r="A2781"/>
      <c r="B2781"/>
      <c r="C2781"/>
    </row>
    <row r="2782" spans="1:3" ht="14.4" x14ac:dyDescent="0.3">
      <c r="A2782"/>
      <c r="B2782"/>
      <c r="C2782"/>
    </row>
    <row r="2783" spans="1:3" ht="14.4" x14ac:dyDescent="0.3">
      <c r="A2783"/>
      <c r="B2783"/>
      <c r="C2783"/>
    </row>
    <row r="2784" spans="1:3" ht="14.4" x14ac:dyDescent="0.3">
      <c r="A2784"/>
      <c r="B2784"/>
      <c r="C2784"/>
    </row>
    <row r="2785" spans="1:3" ht="14.4" x14ac:dyDescent="0.3">
      <c r="A2785"/>
      <c r="B2785"/>
      <c r="C2785"/>
    </row>
    <row r="2786" spans="1:3" ht="14.4" x14ac:dyDescent="0.3">
      <c r="A2786"/>
      <c r="B2786"/>
      <c r="C2786"/>
    </row>
    <row r="2787" spans="1:3" ht="14.4" x14ac:dyDescent="0.3">
      <c r="A2787"/>
      <c r="B2787"/>
      <c r="C2787"/>
    </row>
    <row r="2788" spans="1:3" ht="14.4" x14ac:dyDescent="0.3">
      <c r="A2788"/>
      <c r="B2788"/>
      <c r="C2788"/>
    </row>
    <row r="2789" spans="1:3" ht="14.4" x14ac:dyDescent="0.3">
      <c r="A2789"/>
      <c r="B2789"/>
      <c r="C2789"/>
    </row>
    <row r="2790" spans="1:3" ht="14.4" x14ac:dyDescent="0.3">
      <c r="A2790"/>
      <c r="B2790"/>
      <c r="C2790"/>
    </row>
    <row r="2791" spans="1:3" ht="14.4" x14ac:dyDescent="0.3">
      <c r="A2791"/>
      <c r="B2791"/>
      <c r="C2791"/>
    </row>
    <row r="2792" spans="1:3" ht="14.4" x14ac:dyDescent="0.3">
      <c r="A2792"/>
      <c r="B2792"/>
      <c r="C2792"/>
    </row>
    <row r="2793" spans="1:3" ht="14.4" x14ac:dyDescent="0.3">
      <c r="A2793"/>
      <c r="B2793"/>
      <c r="C2793"/>
    </row>
    <row r="2794" spans="1:3" ht="14.4" x14ac:dyDescent="0.3">
      <c r="A2794"/>
      <c r="B2794"/>
      <c r="C2794"/>
    </row>
    <row r="2795" spans="1:3" ht="14.4" x14ac:dyDescent="0.3">
      <c r="A2795"/>
      <c r="B2795"/>
      <c r="C2795"/>
    </row>
    <row r="2796" spans="1:3" ht="14.4" x14ac:dyDescent="0.3">
      <c r="A2796"/>
      <c r="B2796"/>
      <c r="C2796"/>
    </row>
    <row r="2797" spans="1:3" ht="14.4" x14ac:dyDescent="0.3">
      <c r="A2797"/>
      <c r="B2797"/>
      <c r="C2797"/>
    </row>
    <row r="2798" spans="1:3" ht="14.4" x14ac:dyDescent="0.3">
      <c r="A2798"/>
      <c r="B2798"/>
      <c r="C2798"/>
    </row>
    <row r="2799" spans="1:3" ht="14.4" x14ac:dyDescent="0.3">
      <c r="A2799"/>
      <c r="B2799"/>
      <c r="C2799"/>
    </row>
    <row r="2800" spans="1:3" ht="14.4" x14ac:dyDescent="0.3">
      <c r="A2800"/>
      <c r="B2800"/>
      <c r="C2800"/>
    </row>
    <row r="2801" spans="1:3" ht="14.4" x14ac:dyDescent="0.3">
      <c r="A2801"/>
      <c r="B2801"/>
      <c r="C2801"/>
    </row>
    <row r="2802" spans="1:3" ht="14.4" x14ac:dyDescent="0.3">
      <c r="A2802"/>
      <c r="B2802"/>
      <c r="C2802"/>
    </row>
    <row r="2803" spans="1:3" ht="14.4" x14ac:dyDescent="0.3">
      <c r="A2803"/>
      <c r="B2803"/>
      <c r="C2803"/>
    </row>
    <row r="2804" spans="1:3" ht="14.4" x14ac:dyDescent="0.3">
      <c r="A2804"/>
      <c r="B2804"/>
      <c r="C2804"/>
    </row>
    <row r="2805" spans="1:3" ht="14.4" x14ac:dyDescent="0.3">
      <c r="A2805"/>
      <c r="B2805"/>
      <c r="C2805"/>
    </row>
    <row r="2806" spans="1:3" ht="14.4" x14ac:dyDescent="0.3">
      <c r="A2806"/>
      <c r="B2806"/>
      <c r="C2806"/>
    </row>
    <row r="2807" spans="1:3" ht="14.4" x14ac:dyDescent="0.3">
      <c r="A2807"/>
      <c r="B2807"/>
      <c r="C2807"/>
    </row>
    <row r="2808" spans="1:3" ht="14.4" x14ac:dyDescent="0.3">
      <c r="A2808"/>
      <c r="B2808"/>
      <c r="C2808"/>
    </row>
    <row r="2809" spans="1:3" ht="14.4" x14ac:dyDescent="0.3">
      <c r="A2809"/>
      <c r="B2809"/>
      <c r="C2809"/>
    </row>
    <row r="2810" spans="1:3" ht="14.4" x14ac:dyDescent="0.3">
      <c r="A2810"/>
      <c r="B2810"/>
      <c r="C2810"/>
    </row>
    <row r="2811" spans="1:3" ht="14.4" x14ac:dyDescent="0.3">
      <c r="A2811"/>
      <c r="B2811"/>
      <c r="C2811"/>
    </row>
    <row r="2812" spans="1:3" ht="14.4" x14ac:dyDescent="0.3">
      <c r="A2812"/>
      <c r="B2812"/>
      <c r="C2812"/>
    </row>
    <row r="2813" spans="1:3" ht="14.4" x14ac:dyDescent="0.3">
      <c r="A2813"/>
      <c r="B2813"/>
      <c r="C2813"/>
    </row>
    <row r="2814" spans="1:3" ht="14.4" x14ac:dyDescent="0.3">
      <c r="A2814"/>
      <c r="B2814"/>
      <c r="C2814"/>
    </row>
    <row r="2815" spans="1:3" ht="14.4" x14ac:dyDescent="0.3">
      <c r="A2815"/>
      <c r="B2815"/>
      <c r="C2815"/>
    </row>
    <row r="2816" spans="1:3" ht="14.4" x14ac:dyDescent="0.3">
      <c r="A2816"/>
      <c r="B2816"/>
      <c r="C2816"/>
    </row>
    <row r="2817" spans="1:3" ht="14.4" x14ac:dyDescent="0.3">
      <c r="A2817"/>
      <c r="B2817"/>
      <c r="C2817"/>
    </row>
    <row r="2818" spans="1:3" ht="14.4" x14ac:dyDescent="0.3">
      <c r="A2818"/>
      <c r="B2818"/>
      <c r="C2818"/>
    </row>
    <row r="2819" spans="1:3" ht="14.4" x14ac:dyDescent="0.3">
      <c r="A2819"/>
      <c r="B2819"/>
      <c r="C2819"/>
    </row>
    <row r="2820" spans="1:3" ht="14.4" x14ac:dyDescent="0.3">
      <c r="A2820"/>
      <c r="B2820"/>
      <c r="C2820"/>
    </row>
    <row r="2821" spans="1:3" ht="14.4" x14ac:dyDescent="0.3">
      <c r="A2821"/>
      <c r="B2821"/>
      <c r="C2821"/>
    </row>
    <row r="2822" spans="1:3" ht="14.4" x14ac:dyDescent="0.3">
      <c r="A2822"/>
      <c r="B2822"/>
      <c r="C2822"/>
    </row>
    <row r="2823" spans="1:3" ht="14.4" x14ac:dyDescent="0.3">
      <c r="A2823"/>
      <c r="B2823"/>
      <c r="C2823"/>
    </row>
    <row r="2824" spans="1:3" ht="14.4" x14ac:dyDescent="0.3">
      <c r="A2824"/>
      <c r="B2824"/>
      <c r="C2824"/>
    </row>
    <row r="2825" spans="1:3" ht="14.4" x14ac:dyDescent="0.3">
      <c r="A2825"/>
      <c r="B2825"/>
      <c r="C2825"/>
    </row>
    <row r="2826" spans="1:3" ht="14.4" x14ac:dyDescent="0.3">
      <c r="A2826"/>
      <c r="B2826"/>
      <c r="C2826"/>
    </row>
    <row r="2827" spans="1:3" ht="14.4" x14ac:dyDescent="0.3">
      <c r="A2827"/>
      <c r="B2827"/>
      <c r="C2827"/>
    </row>
    <row r="2828" spans="1:3" ht="14.4" x14ac:dyDescent="0.3">
      <c r="A2828"/>
      <c r="B2828"/>
      <c r="C2828"/>
    </row>
    <row r="2829" spans="1:3" ht="14.4" x14ac:dyDescent="0.3">
      <c r="A2829"/>
      <c r="B2829"/>
      <c r="C2829"/>
    </row>
    <row r="2830" spans="1:3" ht="14.4" x14ac:dyDescent="0.3">
      <c r="A2830"/>
      <c r="B2830"/>
      <c r="C2830"/>
    </row>
    <row r="2831" spans="1:3" ht="14.4" x14ac:dyDescent="0.3">
      <c r="A2831"/>
      <c r="B2831"/>
      <c r="C2831"/>
    </row>
    <row r="2832" spans="1:3" ht="14.4" x14ac:dyDescent="0.3">
      <c r="A2832"/>
      <c r="B2832"/>
      <c r="C2832"/>
    </row>
    <row r="2833" spans="1:3" ht="14.4" x14ac:dyDescent="0.3">
      <c r="A2833"/>
      <c r="B2833"/>
      <c r="C2833"/>
    </row>
    <row r="2834" spans="1:3" ht="14.4" x14ac:dyDescent="0.3">
      <c r="A2834"/>
      <c r="B2834"/>
      <c r="C2834"/>
    </row>
    <row r="2835" spans="1:3" ht="14.4" x14ac:dyDescent="0.3">
      <c r="A2835"/>
      <c r="B2835"/>
      <c r="C2835"/>
    </row>
    <row r="2836" spans="1:3" ht="14.4" x14ac:dyDescent="0.3">
      <c r="A2836"/>
      <c r="B2836"/>
      <c r="C2836"/>
    </row>
    <row r="2837" spans="1:3" ht="14.4" x14ac:dyDescent="0.3">
      <c r="A2837"/>
      <c r="B2837"/>
      <c r="C2837"/>
    </row>
    <row r="2838" spans="1:3" ht="14.4" x14ac:dyDescent="0.3">
      <c r="A2838"/>
      <c r="B2838"/>
      <c r="C2838"/>
    </row>
    <row r="2839" spans="1:3" ht="14.4" x14ac:dyDescent="0.3">
      <c r="A2839"/>
      <c r="B2839"/>
      <c r="C2839"/>
    </row>
    <row r="2840" spans="1:3" ht="14.4" x14ac:dyDescent="0.3">
      <c r="A2840"/>
      <c r="B2840"/>
      <c r="C2840"/>
    </row>
    <row r="2841" spans="1:3" ht="14.4" x14ac:dyDescent="0.3">
      <c r="A2841"/>
      <c r="B2841"/>
      <c r="C2841"/>
    </row>
    <row r="2842" spans="1:3" ht="14.4" x14ac:dyDescent="0.3">
      <c r="A2842"/>
      <c r="B2842"/>
      <c r="C2842"/>
    </row>
    <row r="2843" spans="1:3" ht="14.4" x14ac:dyDescent="0.3">
      <c r="A2843"/>
      <c r="B2843"/>
      <c r="C2843"/>
    </row>
    <row r="2844" spans="1:3" ht="14.4" x14ac:dyDescent="0.3">
      <c r="A2844"/>
      <c r="B2844"/>
      <c r="C2844"/>
    </row>
    <row r="2845" spans="1:3" ht="14.4" x14ac:dyDescent="0.3">
      <c r="A2845"/>
      <c r="B2845"/>
      <c r="C2845"/>
    </row>
    <row r="2846" spans="1:3" ht="14.4" x14ac:dyDescent="0.3">
      <c r="A2846"/>
      <c r="B2846"/>
      <c r="C2846"/>
    </row>
    <row r="2847" spans="1:3" ht="14.4" x14ac:dyDescent="0.3">
      <c r="A2847"/>
      <c r="B2847"/>
      <c r="C2847"/>
    </row>
    <row r="2848" spans="1:3" ht="14.4" x14ac:dyDescent="0.3">
      <c r="A2848"/>
      <c r="B2848"/>
      <c r="C2848"/>
    </row>
    <row r="2849" spans="1:3" ht="14.4" x14ac:dyDescent="0.3">
      <c r="A2849"/>
      <c r="B2849"/>
      <c r="C2849"/>
    </row>
    <row r="2850" spans="1:3" ht="14.4" x14ac:dyDescent="0.3">
      <c r="A2850"/>
      <c r="B2850"/>
      <c r="C2850"/>
    </row>
    <row r="2851" spans="1:3" ht="14.4" x14ac:dyDescent="0.3">
      <c r="A2851"/>
      <c r="B2851"/>
      <c r="C2851"/>
    </row>
    <row r="2852" spans="1:3" ht="14.4" x14ac:dyDescent="0.3">
      <c r="A2852"/>
      <c r="B2852"/>
      <c r="C2852"/>
    </row>
    <row r="2853" spans="1:3" ht="14.4" x14ac:dyDescent="0.3">
      <c r="A2853"/>
      <c r="B2853"/>
      <c r="C2853"/>
    </row>
    <row r="2854" spans="1:3" ht="14.4" x14ac:dyDescent="0.3">
      <c r="A2854"/>
      <c r="B2854"/>
      <c r="C2854"/>
    </row>
    <row r="2855" spans="1:3" ht="14.4" x14ac:dyDescent="0.3">
      <c r="A2855"/>
      <c r="B2855"/>
      <c r="C2855"/>
    </row>
    <row r="2856" spans="1:3" ht="14.4" x14ac:dyDescent="0.3">
      <c r="A2856"/>
      <c r="B2856"/>
      <c r="C2856"/>
    </row>
    <row r="2857" spans="1:3" ht="14.4" x14ac:dyDescent="0.3">
      <c r="A2857"/>
      <c r="B2857"/>
      <c r="C2857"/>
    </row>
    <row r="2858" spans="1:3" ht="14.4" x14ac:dyDescent="0.3">
      <c r="A2858"/>
      <c r="B2858"/>
      <c r="C2858"/>
    </row>
    <row r="2859" spans="1:3" ht="14.4" x14ac:dyDescent="0.3">
      <c r="A2859"/>
      <c r="B2859"/>
      <c r="C2859"/>
    </row>
    <row r="2860" spans="1:3" ht="14.4" x14ac:dyDescent="0.3">
      <c r="A2860"/>
      <c r="B2860"/>
      <c r="C2860"/>
    </row>
    <row r="2861" spans="1:3" ht="14.4" x14ac:dyDescent="0.3">
      <c r="A2861"/>
      <c r="B2861"/>
      <c r="C2861"/>
    </row>
    <row r="2862" spans="1:3" ht="14.4" x14ac:dyDescent="0.3">
      <c r="A2862"/>
      <c r="B2862"/>
      <c r="C2862"/>
    </row>
    <row r="2863" spans="1:3" ht="14.4" x14ac:dyDescent="0.3">
      <c r="A2863"/>
      <c r="B2863"/>
      <c r="C2863"/>
    </row>
    <row r="2864" spans="1:3" ht="14.4" x14ac:dyDescent="0.3">
      <c r="A2864"/>
      <c r="B2864"/>
      <c r="C2864"/>
    </row>
    <row r="2865" spans="1:3" ht="14.4" x14ac:dyDescent="0.3">
      <c r="A2865"/>
      <c r="B2865"/>
      <c r="C2865"/>
    </row>
    <row r="2866" spans="1:3" ht="14.4" x14ac:dyDescent="0.3">
      <c r="A2866"/>
      <c r="B2866"/>
      <c r="C2866"/>
    </row>
    <row r="2867" spans="1:3" ht="14.4" x14ac:dyDescent="0.3">
      <c r="A2867"/>
      <c r="B2867"/>
      <c r="C2867"/>
    </row>
    <row r="2868" spans="1:3" ht="14.4" x14ac:dyDescent="0.3">
      <c r="A2868"/>
      <c r="B2868"/>
      <c r="C2868"/>
    </row>
    <row r="2869" spans="1:3" ht="14.4" x14ac:dyDescent="0.3">
      <c r="A2869"/>
      <c r="B2869"/>
      <c r="C2869"/>
    </row>
    <row r="2870" spans="1:3" ht="14.4" x14ac:dyDescent="0.3">
      <c r="A2870"/>
      <c r="B2870"/>
      <c r="C2870"/>
    </row>
    <row r="2871" spans="1:3" ht="14.4" x14ac:dyDescent="0.3">
      <c r="A2871"/>
      <c r="B2871"/>
      <c r="C2871"/>
    </row>
    <row r="2872" spans="1:3" ht="14.4" x14ac:dyDescent="0.3">
      <c r="A2872"/>
      <c r="B2872"/>
      <c r="C2872"/>
    </row>
    <row r="2873" spans="1:3" ht="14.4" x14ac:dyDescent="0.3">
      <c r="A2873"/>
      <c r="B2873"/>
      <c r="C2873"/>
    </row>
    <row r="2874" spans="1:3" ht="14.4" x14ac:dyDescent="0.3">
      <c r="A2874"/>
      <c r="B2874"/>
      <c r="C2874"/>
    </row>
    <row r="2875" spans="1:3" ht="14.4" x14ac:dyDescent="0.3">
      <c r="A2875"/>
      <c r="B2875"/>
      <c r="C2875"/>
    </row>
    <row r="2876" spans="1:3" ht="14.4" x14ac:dyDescent="0.3">
      <c r="A2876"/>
      <c r="B2876"/>
      <c r="C2876"/>
    </row>
    <row r="2877" spans="1:3" ht="14.4" x14ac:dyDescent="0.3">
      <c r="A2877"/>
      <c r="B2877"/>
      <c r="C2877"/>
    </row>
    <row r="2878" spans="1:3" ht="14.4" x14ac:dyDescent="0.3">
      <c r="A2878"/>
      <c r="B2878"/>
      <c r="C2878"/>
    </row>
    <row r="2879" spans="1:3" ht="14.4" x14ac:dyDescent="0.3">
      <c r="A2879"/>
      <c r="B2879"/>
      <c r="C2879"/>
    </row>
    <row r="2880" spans="1:3" ht="14.4" x14ac:dyDescent="0.3">
      <c r="A2880"/>
      <c r="B2880"/>
      <c r="C2880"/>
    </row>
    <row r="2881" spans="1:3" ht="14.4" x14ac:dyDescent="0.3">
      <c r="A2881"/>
      <c r="B2881"/>
      <c r="C2881"/>
    </row>
    <row r="2882" spans="1:3" ht="14.4" x14ac:dyDescent="0.3">
      <c r="A2882"/>
      <c r="B2882"/>
      <c r="C2882"/>
    </row>
    <row r="2883" spans="1:3" ht="14.4" x14ac:dyDescent="0.3">
      <c r="A2883"/>
      <c r="B2883"/>
      <c r="C2883"/>
    </row>
    <row r="2884" spans="1:3" ht="14.4" x14ac:dyDescent="0.3">
      <c r="A2884"/>
      <c r="B2884"/>
      <c r="C2884"/>
    </row>
    <row r="2885" spans="1:3" ht="14.4" x14ac:dyDescent="0.3">
      <c r="A2885"/>
      <c r="B2885"/>
      <c r="C2885"/>
    </row>
    <row r="2886" spans="1:3" ht="14.4" x14ac:dyDescent="0.3">
      <c r="A2886"/>
      <c r="B2886"/>
      <c r="C2886"/>
    </row>
    <row r="2887" spans="1:3" ht="14.4" x14ac:dyDescent="0.3">
      <c r="A2887"/>
      <c r="B2887"/>
      <c r="C2887"/>
    </row>
    <row r="2888" spans="1:3" ht="14.4" x14ac:dyDescent="0.3">
      <c r="A2888"/>
      <c r="B2888"/>
      <c r="C2888"/>
    </row>
    <row r="2889" spans="1:3" ht="14.4" x14ac:dyDescent="0.3">
      <c r="A2889"/>
      <c r="B2889"/>
      <c r="C2889"/>
    </row>
    <row r="2890" spans="1:3" ht="14.4" x14ac:dyDescent="0.3">
      <c r="A2890"/>
      <c r="B2890"/>
      <c r="C2890"/>
    </row>
    <row r="2891" spans="1:3" ht="14.4" x14ac:dyDescent="0.3">
      <c r="A2891"/>
      <c r="B2891"/>
      <c r="C2891"/>
    </row>
    <row r="2892" spans="1:3" ht="14.4" x14ac:dyDescent="0.3">
      <c r="A2892"/>
      <c r="B2892"/>
      <c r="C2892"/>
    </row>
    <row r="2893" spans="1:3" ht="14.4" x14ac:dyDescent="0.3">
      <c r="A2893"/>
      <c r="B2893"/>
      <c r="C2893"/>
    </row>
    <row r="2894" spans="1:3" ht="14.4" x14ac:dyDescent="0.3">
      <c r="A2894"/>
      <c r="B2894"/>
      <c r="C2894"/>
    </row>
    <row r="2895" spans="1:3" ht="14.4" x14ac:dyDescent="0.3">
      <c r="A2895"/>
      <c r="B2895"/>
      <c r="C2895"/>
    </row>
    <row r="2896" spans="1:3" ht="14.4" x14ac:dyDescent="0.3">
      <c r="A2896"/>
      <c r="B2896"/>
      <c r="C2896"/>
    </row>
    <row r="2897" spans="1:3" ht="14.4" x14ac:dyDescent="0.3">
      <c r="A2897"/>
      <c r="B2897"/>
      <c r="C2897"/>
    </row>
    <row r="2898" spans="1:3" ht="14.4" x14ac:dyDescent="0.3">
      <c r="A2898"/>
      <c r="B2898"/>
      <c r="C2898"/>
    </row>
    <row r="2899" spans="1:3" ht="14.4" x14ac:dyDescent="0.3">
      <c r="A2899"/>
      <c r="B2899"/>
      <c r="C2899"/>
    </row>
    <row r="2900" spans="1:3" ht="14.4" x14ac:dyDescent="0.3">
      <c r="A2900"/>
      <c r="B2900"/>
      <c r="C2900"/>
    </row>
    <row r="2901" spans="1:3" ht="14.4" x14ac:dyDescent="0.3">
      <c r="A2901"/>
      <c r="B2901"/>
      <c r="C2901"/>
    </row>
    <row r="2902" spans="1:3" ht="14.4" x14ac:dyDescent="0.3">
      <c r="A2902"/>
      <c r="B2902"/>
      <c r="C2902"/>
    </row>
    <row r="2903" spans="1:3" ht="14.4" x14ac:dyDescent="0.3">
      <c r="A2903"/>
      <c r="B2903"/>
      <c r="C2903"/>
    </row>
    <row r="2904" spans="1:3" ht="14.4" x14ac:dyDescent="0.3">
      <c r="A2904"/>
      <c r="B2904"/>
      <c r="C2904"/>
    </row>
    <row r="2905" spans="1:3" ht="14.4" x14ac:dyDescent="0.3">
      <c r="A2905"/>
      <c r="B2905"/>
      <c r="C2905"/>
    </row>
    <row r="2906" spans="1:3" ht="14.4" x14ac:dyDescent="0.3">
      <c r="A2906"/>
      <c r="B2906"/>
      <c r="C2906"/>
    </row>
    <row r="2907" spans="1:3" ht="14.4" x14ac:dyDescent="0.3">
      <c r="A2907"/>
      <c r="B2907"/>
      <c r="C2907"/>
    </row>
    <row r="2908" spans="1:3" ht="14.4" x14ac:dyDescent="0.3">
      <c r="A2908"/>
      <c r="B2908"/>
      <c r="C2908"/>
    </row>
    <row r="2909" spans="1:3" ht="14.4" x14ac:dyDescent="0.3">
      <c r="A2909"/>
      <c r="B2909"/>
      <c r="C2909"/>
    </row>
    <row r="2910" spans="1:3" ht="14.4" x14ac:dyDescent="0.3">
      <c r="A2910"/>
      <c r="B2910"/>
      <c r="C2910"/>
    </row>
    <row r="2911" spans="1:3" ht="14.4" x14ac:dyDescent="0.3">
      <c r="A2911"/>
      <c r="B2911"/>
      <c r="C2911"/>
    </row>
    <row r="2912" spans="1:3" ht="14.4" x14ac:dyDescent="0.3">
      <c r="A2912"/>
      <c r="B2912"/>
      <c r="C2912"/>
    </row>
    <row r="2913" spans="1:3" ht="14.4" x14ac:dyDescent="0.3">
      <c r="A2913"/>
      <c r="B2913"/>
      <c r="C2913"/>
    </row>
    <row r="2914" spans="1:3" ht="14.4" x14ac:dyDescent="0.3">
      <c r="A2914"/>
      <c r="B2914"/>
      <c r="C2914"/>
    </row>
    <row r="2915" spans="1:3" ht="14.4" x14ac:dyDescent="0.3">
      <c r="A2915"/>
      <c r="B2915"/>
      <c r="C2915"/>
    </row>
    <row r="2916" spans="1:3" ht="14.4" x14ac:dyDescent="0.3">
      <c r="A2916"/>
      <c r="B2916"/>
      <c r="C2916"/>
    </row>
    <row r="2917" spans="1:3" ht="14.4" x14ac:dyDescent="0.3">
      <c r="A2917"/>
      <c r="B2917"/>
      <c r="C2917"/>
    </row>
    <row r="2918" spans="1:3" ht="14.4" x14ac:dyDescent="0.3">
      <c r="A2918"/>
      <c r="B2918"/>
      <c r="C2918"/>
    </row>
    <row r="2919" spans="1:3" ht="14.4" x14ac:dyDescent="0.3">
      <c r="A2919"/>
      <c r="B2919"/>
      <c r="C2919"/>
    </row>
    <row r="2920" spans="1:3" ht="14.4" x14ac:dyDescent="0.3">
      <c r="A2920"/>
      <c r="B2920"/>
      <c r="C2920"/>
    </row>
    <row r="2921" spans="1:3" ht="14.4" x14ac:dyDescent="0.3">
      <c r="A2921"/>
      <c r="B2921"/>
      <c r="C2921"/>
    </row>
    <row r="2922" spans="1:3" ht="14.4" x14ac:dyDescent="0.3">
      <c r="A2922"/>
      <c r="B2922"/>
      <c r="C2922"/>
    </row>
    <row r="2923" spans="1:3" ht="14.4" x14ac:dyDescent="0.3">
      <c r="A2923"/>
      <c r="B2923"/>
      <c r="C2923"/>
    </row>
    <row r="2924" spans="1:3" ht="14.4" x14ac:dyDescent="0.3">
      <c r="A2924"/>
      <c r="B2924"/>
      <c r="C2924"/>
    </row>
    <row r="2925" spans="1:3" ht="14.4" x14ac:dyDescent="0.3">
      <c r="A2925"/>
      <c r="B2925"/>
      <c r="C2925"/>
    </row>
    <row r="2926" spans="1:3" ht="14.4" x14ac:dyDescent="0.3">
      <c r="A2926"/>
      <c r="B2926"/>
      <c r="C2926"/>
    </row>
    <row r="2927" spans="1:3" ht="14.4" x14ac:dyDescent="0.3">
      <c r="A2927"/>
      <c r="B2927"/>
      <c r="C2927"/>
    </row>
    <row r="2928" spans="1:3" ht="14.4" x14ac:dyDescent="0.3">
      <c r="A2928"/>
      <c r="B2928"/>
      <c r="C2928"/>
    </row>
    <row r="2929" spans="1:3" ht="14.4" x14ac:dyDescent="0.3">
      <c r="A2929"/>
      <c r="B2929"/>
      <c r="C2929"/>
    </row>
    <row r="2930" spans="1:3" ht="14.4" x14ac:dyDescent="0.3">
      <c r="A2930"/>
      <c r="B2930"/>
      <c r="C2930"/>
    </row>
    <row r="2931" spans="1:3" ht="14.4" x14ac:dyDescent="0.3">
      <c r="A2931"/>
      <c r="B2931"/>
      <c r="C2931"/>
    </row>
    <row r="2932" spans="1:3" ht="14.4" x14ac:dyDescent="0.3">
      <c r="A2932"/>
      <c r="B2932"/>
      <c r="C2932"/>
    </row>
    <row r="2933" spans="1:3" ht="14.4" x14ac:dyDescent="0.3">
      <c r="A2933"/>
      <c r="B2933"/>
      <c r="C2933"/>
    </row>
    <row r="2934" spans="1:3" ht="14.4" x14ac:dyDescent="0.3">
      <c r="A2934"/>
      <c r="B2934"/>
      <c r="C2934"/>
    </row>
    <row r="2935" spans="1:3" ht="14.4" x14ac:dyDescent="0.3">
      <c r="A2935"/>
      <c r="B2935"/>
      <c r="C2935"/>
    </row>
    <row r="2936" spans="1:3" ht="14.4" x14ac:dyDescent="0.3">
      <c r="A2936"/>
      <c r="B2936"/>
      <c r="C2936"/>
    </row>
    <row r="2937" spans="1:3" ht="14.4" x14ac:dyDescent="0.3">
      <c r="A2937"/>
      <c r="B2937"/>
      <c r="C2937"/>
    </row>
    <row r="2938" spans="1:3" ht="14.4" x14ac:dyDescent="0.3">
      <c r="A2938"/>
      <c r="B2938"/>
      <c r="C2938"/>
    </row>
    <row r="2939" spans="1:3" ht="14.4" x14ac:dyDescent="0.3">
      <c r="A2939"/>
      <c r="B2939"/>
      <c r="C2939"/>
    </row>
    <row r="2940" spans="1:3" ht="14.4" x14ac:dyDescent="0.3">
      <c r="A2940"/>
      <c r="B2940"/>
      <c r="C2940"/>
    </row>
    <row r="2941" spans="1:3" ht="14.4" x14ac:dyDescent="0.3">
      <c r="A2941"/>
      <c r="B2941"/>
      <c r="C2941"/>
    </row>
    <row r="2942" spans="1:3" ht="14.4" x14ac:dyDescent="0.3">
      <c r="A2942"/>
      <c r="B2942"/>
      <c r="C2942"/>
    </row>
    <row r="2943" spans="1:3" ht="14.4" x14ac:dyDescent="0.3">
      <c r="A2943"/>
      <c r="B2943"/>
      <c r="C2943"/>
    </row>
    <row r="2944" spans="1:3" ht="14.4" x14ac:dyDescent="0.3">
      <c r="A2944"/>
      <c r="B2944"/>
      <c r="C2944"/>
    </row>
    <row r="2945" spans="1:3" ht="14.4" x14ac:dyDescent="0.3">
      <c r="A2945"/>
      <c r="B2945"/>
      <c r="C2945"/>
    </row>
    <row r="2946" spans="1:3" ht="14.4" x14ac:dyDescent="0.3">
      <c r="A2946"/>
      <c r="B2946"/>
      <c r="C2946"/>
    </row>
    <row r="2947" spans="1:3" ht="14.4" x14ac:dyDescent="0.3">
      <c r="A2947"/>
      <c r="B2947"/>
      <c r="C2947"/>
    </row>
    <row r="2948" spans="1:3" ht="14.4" x14ac:dyDescent="0.3">
      <c r="A2948"/>
      <c r="B2948"/>
      <c r="C2948"/>
    </row>
    <row r="2949" spans="1:3" ht="14.4" x14ac:dyDescent="0.3">
      <c r="A2949"/>
      <c r="B2949"/>
      <c r="C2949"/>
    </row>
    <row r="2950" spans="1:3" ht="14.4" x14ac:dyDescent="0.3">
      <c r="A2950"/>
      <c r="B2950"/>
      <c r="C2950"/>
    </row>
    <row r="2951" spans="1:3" ht="14.4" x14ac:dyDescent="0.3">
      <c r="A2951"/>
      <c r="B2951"/>
      <c r="C2951"/>
    </row>
    <row r="2952" spans="1:3" ht="14.4" x14ac:dyDescent="0.3">
      <c r="A2952"/>
      <c r="B2952"/>
      <c r="C2952"/>
    </row>
    <row r="2953" spans="1:3" ht="14.4" x14ac:dyDescent="0.3">
      <c r="A2953"/>
      <c r="B2953"/>
      <c r="C2953"/>
    </row>
    <row r="2954" spans="1:3" ht="14.4" x14ac:dyDescent="0.3">
      <c r="A2954"/>
      <c r="B2954"/>
      <c r="C2954"/>
    </row>
    <row r="2955" spans="1:3" ht="14.4" x14ac:dyDescent="0.3">
      <c r="A2955"/>
      <c r="B2955"/>
      <c r="C2955"/>
    </row>
    <row r="2956" spans="1:3" ht="14.4" x14ac:dyDescent="0.3">
      <c r="A2956"/>
      <c r="B2956"/>
      <c r="C2956"/>
    </row>
    <row r="2957" spans="1:3" ht="14.4" x14ac:dyDescent="0.3">
      <c r="A2957"/>
      <c r="B2957"/>
      <c r="C2957"/>
    </row>
    <row r="2958" spans="1:3" ht="14.4" x14ac:dyDescent="0.3">
      <c r="A2958"/>
      <c r="B2958"/>
      <c r="C2958"/>
    </row>
    <row r="2959" spans="1:3" ht="14.4" x14ac:dyDescent="0.3">
      <c r="A2959"/>
      <c r="B2959"/>
      <c r="C2959"/>
    </row>
    <row r="2960" spans="1:3" ht="14.4" x14ac:dyDescent="0.3">
      <c r="A2960"/>
      <c r="B2960"/>
      <c r="C2960"/>
    </row>
    <row r="2961" spans="1:3" ht="14.4" x14ac:dyDescent="0.3">
      <c r="A2961"/>
      <c r="B2961"/>
      <c r="C2961"/>
    </row>
    <row r="2962" spans="1:3" ht="14.4" x14ac:dyDescent="0.3">
      <c r="A2962"/>
      <c r="B2962"/>
      <c r="C2962"/>
    </row>
    <row r="2963" spans="1:3" ht="14.4" x14ac:dyDescent="0.3">
      <c r="A2963"/>
      <c r="B2963"/>
      <c r="C2963"/>
    </row>
    <row r="2964" spans="1:3" ht="14.4" x14ac:dyDescent="0.3">
      <c r="A2964"/>
      <c r="B2964"/>
      <c r="C2964"/>
    </row>
    <row r="2965" spans="1:3" ht="14.4" x14ac:dyDescent="0.3">
      <c r="A2965"/>
      <c r="B2965"/>
      <c r="C2965"/>
    </row>
    <row r="2966" spans="1:3" ht="14.4" x14ac:dyDescent="0.3">
      <c r="A2966"/>
      <c r="B2966"/>
      <c r="C2966"/>
    </row>
    <row r="2967" spans="1:3" ht="14.4" x14ac:dyDescent="0.3">
      <c r="A2967"/>
      <c r="B2967"/>
      <c r="C2967"/>
    </row>
    <row r="2968" spans="1:3" ht="14.4" x14ac:dyDescent="0.3">
      <c r="A2968"/>
      <c r="B2968"/>
      <c r="C2968"/>
    </row>
    <row r="2969" spans="1:3" ht="14.4" x14ac:dyDescent="0.3">
      <c r="A2969"/>
      <c r="B2969"/>
      <c r="C2969"/>
    </row>
    <row r="2970" spans="1:3" ht="14.4" x14ac:dyDescent="0.3">
      <c r="A2970"/>
      <c r="B2970"/>
      <c r="C2970"/>
    </row>
    <row r="2971" spans="1:3" ht="14.4" x14ac:dyDescent="0.3">
      <c r="A2971"/>
      <c r="B2971"/>
      <c r="C2971"/>
    </row>
    <row r="2972" spans="1:3" ht="14.4" x14ac:dyDescent="0.3">
      <c r="A2972"/>
      <c r="B2972"/>
      <c r="C2972"/>
    </row>
    <row r="2973" spans="1:3" ht="14.4" x14ac:dyDescent="0.3">
      <c r="A2973"/>
      <c r="B2973"/>
      <c r="C2973"/>
    </row>
    <row r="2974" spans="1:3" ht="14.4" x14ac:dyDescent="0.3">
      <c r="A2974"/>
      <c r="B2974"/>
      <c r="C2974"/>
    </row>
    <row r="2975" spans="1:3" ht="14.4" x14ac:dyDescent="0.3">
      <c r="A2975"/>
      <c r="B2975"/>
      <c r="C2975"/>
    </row>
    <row r="2976" spans="1:3" ht="14.4" x14ac:dyDescent="0.3">
      <c r="A2976"/>
      <c r="B2976"/>
      <c r="C2976"/>
    </row>
    <row r="2977" spans="1:3" ht="14.4" x14ac:dyDescent="0.3">
      <c r="A2977"/>
      <c r="B2977"/>
      <c r="C2977"/>
    </row>
    <row r="2978" spans="1:3" ht="14.4" x14ac:dyDescent="0.3">
      <c r="A2978"/>
      <c r="B2978"/>
      <c r="C2978"/>
    </row>
    <row r="2979" spans="1:3" ht="14.4" x14ac:dyDescent="0.3">
      <c r="A2979"/>
      <c r="B2979"/>
      <c r="C2979"/>
    </row>
    <row r="2980" spans="1:3" ht="14.4" x14ac:dyDescent="0.3">
      <c r="A2980"/>
      <c r="B2980"/>
      <c r="C2980"/>
    </row>
    <row r="2981" spans="1:3" ht="14.4" x14ac:dyDescent="0.3">
      <c r="A2981"/>
      <c r="B2981"/>
      <c r="C2981"/>
    </row>
    <row r="2982" spans="1:3" ht="14.4" x14ac:dyDescent="0.3">
      <c r="A2982"/>
      <c r="B2982"/>
      <c r="C2982"/>
    </row>
    <row r="2983" spans="1:3" ht="14.4" x14ac:dyDescent="0.3">
      <c r="A2983"/>
      <c r="B2983"/>
      <c r="C2983"/>
    </row>
    <row r="2984" spans="1:3" ht="14.4" x14ac:dyDescent="0.3">
      <c r="A2984"/>
      <c r="B2984"/>
      <c r="C2984"/>
    </row>
    <row r="2985" spans="1:3" ht="14.4" x14ac:dyDescent="0.3">
      <c r="A2985"/>
      <c r="B2985"/>
      <c r="C2985"/>
    </row>
    <row r="2986" spans="1:3" ht="14.4" x14ac:dyDescent="0.3">
      <c r="A2986"/>
      <c r="B2986"/>
      <c r="C2986"/>
    </row>
    <row r="2987" spans="1:3" ht="14.4" x14ac:dyDescent="0.3">
      <c r="A2987"/>
      <c r="B2987"/>
      <c r="C2987"/>
    </row>
    <row r="2988" spans="1:3" ht="14.4" x14ac:dyDescent="0.3">
      <c r="A2988"/>
      <c r="B2988"/>
      <c r="C2988"/>
    </row>
    <row r="2989" spans="1:3" ht="14.4" x14ac:dyDescent="0.3">
      <c r="A2989"/>
      <c r="B2989"/>
      <c r="C2989"/>
    </row>
    <row r="2990" spans="1:3" ht="14.4" x14ac:dyDescent="0.3">
      <c r="A2990"/>
      <c r="B2990"/>
      <c r="C2990"/>
    </row>
    <row r="2991" spans="1:3" ht="14.4" x14ac:dyDescent="0.3">
      <c r="A2991"/>
      <c r="B2991"/>
      <c r="C2991"/>
    </row>
    <row r="2992" spans="1:3" ht="14.4" x14ac:dyDescent="0.3">
      <c r="A2992"/>
      <c r="B2992"/>
      <c r="C2992"/>
    </row>
    <row r="2993" spans="1:3" ht="14.4" x14ac:dyDescent="0.3">
      <c r="A2993"/>
      <c r="B2993"/>
      <c r="C2993"/>
    </row>
    <row r="2994" spans="1:3" ht="14.4" x14ac:dyDescent="0.3">
      <c r="A2994"/>
      <c r="B2994"/>
      <c r="C2994"/>
    </row>
    <row r="2995" spans="1:3" ht="14.4" x14ac:dyDescent="0.3">
      <c r="A2995"/>
      <c r="B2995"/>
      <c r="C2995"/>
    </row>
    <row r="2996" spans="1:3" ht="14.4" x14ac:dyDescent="0.3">
      <c r="A2996"/>
      <c r="B2996"/>
      <c r="C2996"/>
    </row>
    <row r="2997" spans="1:3" ht="14.4" x14ac:dyDescent="0.3">
      <c r="A2997"/>
      <c r="B2997"/>
      <c r="C2997"/>
    </row>
    <row r="2998" spans="1:3" ht="14.4" x14ac:dyDescent="0.3">
      <c r="A2998"/>
      <c r="B2998"/>
      <c r="C2998"/>
    </row>
    <row r="2999" spans="1:3" ht="14.4" x14ac:dyDescent="0.3">
      <c r="A2999"/>
      <c r="B2999"/>
      <c r="C2999"/>
    </row>
    <row r="3000" spans="1:3" ht="14.4" x14ac:dyDescent="0.3">
      <c r="A3000"/>
      <c r="B3000"/>
      <c r="C3000"/>
    </row>
    <row r="3001" spans="1:3" ht="14.4" x14ac:dyDescent="0.3">
      <c r="A3001"/>
      <c r="B3001"/>
      <c r="C3001"/>
    </row>
    <row r="3002" spans="1:3" ht="14.4" x14ac:dyDescent="0.3">
      <c r="A3002"/>
      <c r="B3002"/>
      <c r="C3002"/>
    </row>
    <row r="3003" spans="1:3" ht="14.4" x14ac:dyDescent="0.3">
      <c r="A3003"/>
      <c r="B3003"/>
      <c r="C3003"/>
    </row>
    <row r="3004" spans="1:3" ht="14.4" x14ac:dyDescent="0.3">
      <c r="A3004"/>
      <c r="B3004"/>
      <c r="C3004"/>
    </row>
    <row r="3005" spans="1:3" ht="14.4" x14ac:dyDescent="0.3">
      <c r="A3005"/>
      <c r="B3005"/>
      <c r="C3005"/>
    </row>
    <row r="3006" spans="1:3" ht="14.4" x14ac:dyDescent="0.3">
      <c r="A3006"/>
      <c r="B3006"/>
      <c r="C3006"/>
    </row>
    <row r="3007" spans="1:3" ht="14.4" x14ac:dyDescent="0.3">
      <c r="A3007"/>
      <c r="B3007"/>
      <c r="C3007"/>
    </row>
    <row r="3008" spans="1:3" ht="14.4" x14ac:dyDescent="0.3">
      <c r="A3008"/>
      <c r="B3008"/>
      <c r="C3008"/>
    </row>
    <row r="3009" spans="1:3" ht="14.4" x14ac:dyDescent="0.3">
      <c r="A3009"/>
      <c r="B3009"/>
      <c r="C3009"/>
    </row>
    <row r="3010" spans="1:3" ht="14.4" x14ac:dyDescent="0.3">
      <c r="A3010"/>
      <c r="B3010"/>
      <c r="C3010"/>
    </row>
    <row r="3011" spans="1:3" ht="14.4" x14ac:dyDescent="0.3">
      <c r="A3011"/>
      <c r="B3011"/>
      <c r="C3011"/>
    </row>
    <row r="3012" spans="1:3" ht="14.4" x14ac:dyDescent="0.3">
      <c r="A3012"/>
      <c r="B3012"/>
      <c r="C3012"/>
    </row>
    <row r="3013" spans="1:3" ht="14.4" x14ac:dyDescent="0.3">
      <c r="A3013"/>
      <c r="B3013"/>
      <c r="C3013"/>
    </row>
    <row r="3014" spans="1:3" ht="14.4" x14ac:dyDescent="0.3">
      <c r="A3014"/>
      <c r="B3014"/>
      <c r="C3014"/>
    </row>
    <row r="3015" spans="1:3" ht="14.4" x14ac:dyDescent="0.3">
      <c r="A3015"/>
      <c r="B3015"/>
      <c r="C3015"/>
    </row>
    <row r="3016" spans="1:3" ht="14.4" x14ac:dyDescent="0.3">
      <c r="A3016"/>
      <c r="B3016"/>
      <c r="C3016"/>
    </row>
    <row r="3017" spans="1:3" ht="14.4" x14ac:dyDescent="0.3">
      <c r="A3017"/>
      <c r="B3017"/>
      <c r="C3017"/>
    </row>
    <row r="3018" spans="1:3" ht="14.4" x14ac:dyDescent="0.3">
      <c r="A3018"/>
      <c r="B3018"/>
      <c r="C3018"/>
    </row>
    <row r="3019" spans="1:3" ht="14.4" x14ac:dyDescent="0.3">
      <c r="A3019"/>
      <c r="B3019"/>
      <c r="C3019"/>
    </row>
    <row r="3020" spans="1:3" ht="14.4" x14ac:dyDescent="0.3">
      <c r="A3020"/>
      <c r="B3020"/>
      <c r="C3020"/>
    </row>
    <row r="3021" spans="1:3" ht="14.4" x14ac:dyDescent="0.3">
      <c r="A3021"/>
      <c r="B3021"/>
      <c r="C3021"/>
    </row>
    <row r="3022" spans="1:3" ht="14.4" x14ac:dyDescent="0.3">
      <c r="A3022"/>
      <c r="B3022"/>
      <c r="C3022"/>
    </row>
    <row r="3023" spans="1:3" ht="14.4" x14ac:dyDescent="0.3">
      <c r="A3023"/>
      <c r="B3023"/>
      <c r="C3023"/>
    </row>
    <row r="3024" spans="1:3" ht="14.4" x14ac:dyDescent="0.3">
      <c r="A3024"/>
      <c r="B3024"/>
      <c r="C3024"/>
    </row>
    <row r="3025" spans="1:3" ht="14.4" x14ac:dyDescent="0.3">
      <c r="A3025"/>
      <c r="B3025"/>
      <c r="C3025"/>
    </row>
    <row r="3026" spans="1:3" ht="14.4" x14ac:dyDescent="0.3">
      <c r="A3026"/>
      <c r="B3026"/>
      <c r="C3026"/>
    </row>
    <row r="3027" spans="1:3" ht="14.4" x14ac:dyDescent="0.3">
      <c r="A3027"/>
      <c r="B3027"/>
      <c r="C3027"/>
    </row>
    <row r="3028" spans="1:3" ht="14.4" x14ac:dyDescent="0.3">
      <c r="A3028"/>
      <c r="B3028"/>
      <c r="C3028"/>
    </row>
    <row r="3029" spans="1:3" ht="14.4" x14ac:dyDescent="0.3">
      <c r="A3029"/>
      <c r="B3029"/>
      <c r="C3029"/>
    </row>
    <row r="3030" spans="1:3" ht="14.4" x14ac:dyDescent="0.3">
      <c r="A3030"/>
      <c r="B3030"/>
      <c r="C3030"/>
    </row>
    <row r="3031" spans="1:3" ht="14.4" x14ac:dyDescent="0.3">
      <c r="A3031"/>
      <c r="B3031"/>
      <c r="C3031"/>
    </row>
    <row r="3032" spans="1:3" ht="14.4" x14ac:dyDescent="0.3">
      <c r="A3032"/>
      <c r="B3032"/>
      <c r="C3032"/>
    </row>
    <row r="3033" spans="1:3" ht="14.4" x14ac:dyDescent="0.3">
      <c r="A3033"/>
      <c r="B3033"/>
      <c r="C3033"/>
    </row>
    <row r="3034" spans="1:3" ht="14.4" x14ac:dyDescent="0.3">
      <c r="A3034"/>
      <c r="B3034"/>
      <c r="C3034"/>
    </row>
    <row r="3035" spans="1:3" ht="14.4" x14ac:dyDescent="0.3">
      <c r="A3035"/>
      <c r="B3035"/>
      <c r="C3035"/>
    </row>
    <row r="3036" spans="1:3" ht="14.4" x14ac:dyDescent="0.3">
      <c r="A3036"/>
      <c r="B3036"/>
      <c r="C3036"/>
    </row>
    <row r="3037" spans="1:3" ht="14.4" x14ac:dyDescent="0.3">
      <c r="A3037"/>
      <c r="B3037"/>
      <c r="C3037"/>
    </row>
    <row r="3038" spans="1:3" ht="14.4" x14ac:dyDescent="0.3">
      <c r="A3038"/>
      <c r="B3038"/>
      <c r="C3038"/>
    </row>
    <row r="3039" spans="1:3" ht="14.4" x14ac:dyDescent="0.3">
      <c r="A3039"/>
      <c r="B3039"/>
      <c r="C3039"/>
    </row>
    <row r="3040" spans="1:3" ht="14.4" x14ac:dyDescent="0.3">
      <c r="A3040"/>
      <c r="B3040"/>
      <c r="C3040"/>
    </row>
    <row r="3041" spans="1:3" ht="14.4" x14ac:dyDescent="0.3">
      <c r="A3041"/>
      <c r="B3041"/>
      <c r="C3041"/>
    </row>
    <row r="3042" spans="1:3" ht="14.4" x14ac:dyDescent="0.3">
      <c r="A3042"/>
      <c r="B3042"/>
      <c r="C3042"/>
    </row>
    <row r="3043" spans="1:3" ht="14.4" x14ac:dyDescent="0.3">
      <c r="A3043"/>
      <c r="B3043"/>
      <c r="C3043"/>
    </row>
    <row r="3044" spans="1:3" ht="14.4" x14ac:dyDescent="0.3">
      <c r="A3044"/>
      <c r="B3044"/>
      <c r="C3044"/>
    </row>
    <row r="3045" spans="1:3" ht="14.4" x14ac:dyDescent="0.3">
      <c r="A3045"/>
      <c r="B3045"/>
      <c r="C3045"/>
    </row>
    <row r="3046" spans="1:3" ht="14.4" x14ac:dyDescent="0.3">
      <c r="A3046"/>
      <c r="B3046"/>
      <c r="C3046"/>
    </row>
    <row r="3047" spans="1:3" ht="14.4" x14ac:dyDescent="0.3">
      <c r="A3047"/>
      <c r="B3047"/>
      <c r="C3047"/>
    </row>
    <row r="3048" spans="1:3" ht="14.4" x14ac:dyDescent="0.3">
      <c r="A3048"/>
      <c r="B3048"/>
      <c r="C3048"/>
    </row>
    <row r="3049" spans="1:3" ht="14.4" x14ac:dyDescent="0.3">
      <c r="A3049"/>
      <c r="B3049"/>
      <c r="C3049"/>
    </row>
    <row r="3050" spans="1:3" ht="14.4" x14ac:dyDescent="0.3">
      <c r="A3050"/>
      <c r="B3050"/>
      <c r="C3050"/>
    </row>
    <row r="3051" spans="1:3" ht="14.4" x14ac:dyDescent="0.3">
      <c r="A3051"/>
      <c r="B3051"/>
      <c r="C3051"/>
    </row>
    <row r="3052" spans="1:3" ht="14.4" x14ac:dyDescent="0.3">
      <c r="A3052"/>
      <c r="B3052"/>
      <c r="C3052"/>
    </row>
    <row r="3053" spans="1:3" ht="14.4" x14ac:dyDescent="0.3">
      <c r="A3053"/>
      <c r="B3053"/>
      <c r="C3053"/>
    </row>
    <row r="3054" spans="1:3" ht="14.4" x14ac:dyDescent="0.3">
      <c r="A3054"/>
      <c r="B3054"/>
      <c r="C3054"/>
    </row>
    <row r="3055" spans="1:3" ht="14.4" x14ac:dyDescent="0.3">
      <c r="A3055"/>
      <c r="B3055"/>
      <c r="C3055"/>
    </row>
    <row r="3056" spans="1:3" ht="14.4" x14ac:dyDescent="0.3">
      <c r="A3056"/>
      <c r="B3056"/>
      <c r="C3056"/>
    </row>
    <row r="3057" spans="1:3" ht="14.4" x14ac:dyDescent="0.3">
      <c r="A3057"/>
      <c r="B3057"/>
      <c r="C3057"/>
    </row>
    <row r="3058" spans="1:3" ht="14.4" x14ac:dyDescent="0.3">
      <c r="A3058"/>
      <c r="B3058"/>
      <c r="C3058"/>
    </row>
    <row r="3059" spans="1:3" ht="14.4" x14ac:dyDescent="0.3">
      <c r="A3059"/>
      <c r="B3059"/>
      <c r="C3059"/>
    </row>
    <row r="3060" spans="1:3" ht="14.4" x14ac:dyDescent="0.3">
      <c r="A3060"/>
      <c r="B3060"/>
      <c r="C3060"/>
    </row>
    <row r="3061" spans="1:3" ht="14.4" x14ac:dyDescent="0.3">
      <c r="A3061"/>
      <c r="B3061"/>
      <c r="C3061"/>
    </row>
    <row r="3062" spans="1:3" ht="14.4" x14ac:dyDescent="0.3">
      <c r="A3062"/>
      <c r="B3062"/>
      <c r="C3062"/>
    </row>
    <row r="3063" spans="1:3" ht="14.4" x14ac:dyDescent="0.3">
      <c r="A3063"/>
      <c r="B3063"/>
      <c r="C3063"/>
    </row>
    <row r="3064" spans="1:3" ht="14.4" x14ac:dyDescent="0.3">
      <c r="A3064"/>
      <c r="B3064"/>
      <c r="C3064"/>
    </row>
    <row r="3065" spans="1:3" ht="14.4" x14ac:dyDescent="0.3">
      <c r="A3065"/>
      <c r="B3065"/>
      <c r="C3065"/>
    </row>
    <row r="3066" spans="1:3" ht="14.4" x14ac:dyDescent="0.3">
      <c r="A3066"/>
      <c r="B3066"/>
      <c r="C3066"/>
    </row>
    <row r="3067" spans="1:3" ht="14.4" x14ac:dyDescent="0.3">
      <c r="A3067"/>
      <c r="B3067"/>
      <c r="C3067"/>
    </row>
    <row r="3068" spans="1:3" ht="14.4" x14ac:dyDescent="0.3">
      <c r="A3068"/>
      <c r="B3068"/>
      <c r="C3068"/>
    </row>
    <row r="3069" spans="1:3" ht="14.4" x14ac:dyDescent="0.3">
      <c r="A3069"/>
      <c r="B3069"/>
      <c r="C3069"/>
    </row>
    <row r="3070" spans="1:3" ht="14.4" x14ac:dyDescent="0.3">
      <c r="A3070"/>
      <c r="B3070"/>
      <c r="C3070"/>
    </row>
    <row r="3071" spans="1:3" ht="14.4" x14ac:dyDescent="0.3">
      <c r="A3071"/>
      <c r="B3071"/>
      <c r="C3071"/>
    </row>
    <row r="3072" spans="1:3" ht="14.4" x14ac:dyDescent="0.3">
      <c r="A3072"/>
      <c r="B3072"/>
      <c r="C3072"/>
    </row>
    <row r="3073" spans="1:3" ht="14.4" x14ac:dyDescent="0.3">
      <c r="A3073"/>
      <c r="B3073"/>
      <c r="C3073"/>
    </row>
    <row r="3074" spans="1:3" ht="14.4" x14ac:dyDescent="0.3">
      <c r="A3074"/>
      <c r="B3074"/>
      <c r="C3074"/>
    </row>
    <row r="3075" spans="1:3" ht="14.4" x14ac:dyDescent="0.3">
      <c r="A3075"/>
      <c r="B3075"/>
      <c r="C3075"/>
    </row>
    <row r="3076" spans="1:3" ht="14.4" x14ac:dyDescent="0.3">
      <c r="A3076"/>
      <c r="B3076"/>
      <c r="C3076"/>
    </row>
    <row r="3077" spans="1:3" ht="14.4" x14ac:dyDescent="0.3">
      <c r="A3077"/>
      <c r="B3077"/>
      <c r="C3077"/>
    </row>
    <row r="3078" spans="1:3" ht="14.4" x14ac:dyDescent="0.3">
      <c r="A3078"/>
      <c r="B3078"/>
      <c r="C3078"/>
    </row>
    <row r="3079" spans="1:3" ht="14.4" x14ac:dyDescent="0.3">
      <c r="A3079"/>
      <c r="B3079"/>
      <c r="C3079"/>
    </row>
    <row r="3080" spans="1:3" ht="14.4" x14ac:dyDescent="0.3">
      <c r="A3080"/>
      <c r="B3080"/>
      <c r="C3080"/>
    </row>
    <row r="3081" spans="1:3" ht="14.4" x14ac:dyDescent="0.3">
      <c r="A3081"/>
      <c r="B3081"/>
      <c r="C3081"/>
    </row>
    <row r="3082" spans="1:3" ht="14.4" x14ac:dyDescent="0.3">
      <c r="A3082"/>
      <c r="B3082"/>
      <c r="C3082"/>
    </row>
    <row r="3083" spans="1:3" ht="14.4" x14ac:dyDescent="0.3">
      <c r="A3083"/>
      <c r="B3083"/>
      <c r="C3083"/>
    </row>
    <row r="3084" spans="1:3" ht="14.4" x14ac:dyDescent="0.3">
      <c r="A3084"/>
      <c r="B3084"/>
      <c r="C3084"/>
    </row>
    <row r="3085" spans="1:3" ht="14.4" x14ac:dyDescent="0.3">
      <c r="A3085"/>
      <c r="B3085"/>
      <c r="C3085"/>
    </row>
    <row r="3086" spans="1:3" ht="14.4" x14ac:dyDescent="0.3">
      <c r="A3086"/>
      <c r="B3086"/>
      <c r="C3086"/>
    </row>
    <row r="3087" spans="1:3" ht="14.4" x14ac:dyDescent="0.3">
      <c r="A3087"/>
      <c r="B3087"/>
      <c r="C3087"/>
    </row>
    <row r="3088" spans="1:3" ht="14.4" x14ac:dyDescent="0.3">
      <c r="A3088"/>
      <c r="B3088"/>
      <c r="C3088"/>
    </row>
    <row r="3089" spans="1:3" ht="14.4" x14ac:dyDescent="0.3">
      <c r="A3089"/>
      <c r="B3089"/>
      <c r="C3089"/>
    </row>
    <row r="3090" spans="1:3" ht="14.4" x14ac:dyDescent="0.3">
      <c r="A3090"/>
      <c r="B3090"/>
      <c r="C3090"/>
    </row>
    <row r="3091" spans="1:3" ht="14.4" x14ac:dyDescent="0.3">
      <c r="A3091"/>
      <c r="B3091"/>
      <c r="C3091"/>
    </row>
    <row r="3092" spans="1:3" ht="14.4" x14ac:dyDescent="0.3">
      <c r="A3092"/>
      <c r="B3092"/>
      <c r="C3092"/>
    </row>
    <row r="3093" spans="1:3" ht="14.4" x14ac:dyDescent="0.3">
      <c r="A3093"/>
      <c r="B3093"/>
      <c r="C3093"/>
    </row>
    <row r="3094" spans="1:3" ht="14.4" x14ac:dyDescent="0.3">
      <c r="A3094"/>
      <c r="B3094"/>
      <c r="C3094"/>
    </row>
    <row r="3095" spans="1:3" ht="14.4" x14ac:dyDescent="0.3">
      <c r="A3095"/>
      <c r="B3095"/>
      <c r="C3095"/>
    </row>
    <row r="3096" spans="1:3" ht="14.4" x14ac:dyDescent="0.3">
      <c r="A3096"/>
      <c r="B3096"/>
      <c r="C3096"/>
    </row>
    <row r="3097" spans="1:3" ht="14.4" x14ac:dyDescent="0.3">
      <c r="A3097"/>
      <c r="B3097"/>
      <c r="C3097"/>
    </row>
    <row r="3098" spans="1:3" ht="14.4" x14ac:dyDescent="0.3">
      <c r="A3098"/>
      <c r="B3098"/>
      <c r="C3098"/>
    </row>
    <row r="3099" spans="1:3" ht="14.4" x14ac:dyDescent="0.3">
      <c r="A3099"/>
      <c r="B3099"/>
      <c r="C3099"/>
    </row>
    <row r="3100" spans="1:3" ht="14.4" x14ac:dyDescent="0.3">
      <c r="A3100"/>
      <c r="B3100"/>
      <c r="C3100"/>
    </row>
    <row r="3101" spans="1:3" ht="14.4" x14ac:dyDescent="0.3">
      <c r="A3101"/>
      <c r="B3101"/>
      <c r="C3101"/>
    </row>
    <row r="3102" spans="1:3" ht="14.4" x14ac:dyDescent="0.3">
      <c r="A3102"/>
      <c r="B3102"/>
      <c r="C3102"/>
    </row>
    <row r="3103" spans="1:3" ht="14.4" x14ac:dyDescent="0.3">
      <c r="A3103"/>
      <c r="B3103"/>
      <c r="C3103"/>
    </row>
    <row r="3104" spans="1:3" ht="14.4" x14ac:dyDescent="0.3">
      <c r="A3104"/>
      <c r="B3104"/>
      <c r="C3104"/>
    </row>
    <row r="3105" spans="1:3" ht="14.4" x14ac:dyDescent="0.3">
      <c r="A3105"/>
      <c r="B3105"/>
      <c r="C3105"/>
    </row>
    <row r="3106" spans="1:3" ht="14.4" x14ac:dyDescent="0.3">
      <c r="A3106"/>
      <c r="B3106"/>
      <c r="C3106"/>
    </row>
    <row r="3107" spans="1:3" ht="14.4" x14ac:dyDescent="0.3">
      <c r="A3107"/>
      <c r="B3107"/>
      <c r="C3107"/>
    </row>
    <row r="3108" spans="1:3" ht="14.4" x14ac:dyDescent="0.3">
      <c r="A3108"/>
      <c r="B3108"/>
      <c r="C3108"/>
    </row>
    <row r="3109" spans="1:3" ht="14.4" x14ac:dyDescent="0.3">
      <c r="A3109"/>
      <c r="B3109"/>
      <c r="C3109"/>
    </row>
    <row r="3110" spans="1:3" ht="14.4" x14ac:dyDescent="0.3">
      <c r="A3110"/>
      <c r="B3110"/>
      <c r="C3110"/>
    </row>
    <row r="3111" spans="1:3" ht="14.4" x14ac:dyDescent="0.3">
      <c r="A3111"/>
      <c r="B3111"/>
      <c r="C3111"/>
    </row>
    <row r="3112" spans="1:3" ht="14.4" x14ac:dyDescent="0.3">
      <c r="A3112"/>
      <c r="B3112"/>
      <c r="C3112"/>
    </row>
    <row r="3113" spans="1:3" ht="14.4" x14ac:dyDescent="0.3">
      <c r="A3113"/>
      <c r="B3113"/>
      <c r="C3113"/>
    </row>
    <row r="3114" spans="1:3" ht="14.4" x14ac:dyDescent="0.3">
      <c r="A3114"/>
      <c r="B3114"/>
      <c r="C3114"/>
    </row>
    <row r="3115" spans="1:3" ht="14.4" x14ac:dyDescent="0.3">
      <c r="A3115"/>
      <c r="B3115"/>
      <c r="C3115"/>
    </row>
    <row r="3116" spans="1:3" ht="14.4" x14ac:dyDescent="0.3">
      <c r="A3116"/>
      <c r="B3116"/>
      <c r="C3116"/>
    </row>
    <row r="3117" spans="1:3" ht="14.4" x14ac:dyDescent="0.3">
      <c r="A3117"/>
      <c r="B3117"/>
      <c r="C3117"/>
    </row>
    <row r="3118" spans="1:3" ht="14.4" x14ac:dyDescent="0.3">
      <c r="A3118"/>
      <c r="B3118"/>
      <c r="C3118"/>
    </row>
    <row r="3119" spans="1:3" ht="14.4" x14ac:dyDescent="0.3">
      <c r="A3119"/>
      <c r="B3119"/>
      <c r="C3119"/>
    </row>
    <row r="3120" spans="1:3" ht="14.4" x14ac:dyDescent="0.3">
      <c r="A3120"/>
      <c r="B3120"/>
      <c r="C3120"/>
    </row>
    <row r="3121" spans="1:3" ht="14.4" x14ac:dyDescent="0.3">
      <c r="A3121"/>
      <c r="B3121"/>
      <c r="C3121"/>
    </row>
    <row r="3122" spans="1:3" ht="14.4" x14ac:dyDescent="0.3">
      <c r="A3122"/>
      <c r="B3122"/>
      <c r="C3122"/>
    </row>
    <row r="3123" spans="1:3" ht="14.4" x14ac:dyDescent="0.3">
      <c r="A3123"/>
      <c r="B3123"/>
      <c r="C3123"/>
    </row>
    <row r="3124" spans="1:3" ht="14.4" x14ac:dyDescent="0.3">
      <c r="A3124"/>
      <c r="B3124"/>
      <c r="C3124"/>
    </row>
    <row r="3125" spans="1:3" ht="14.4" x14ac:dyDescent="0.3">
      <c r="A3125"/>
      <c r="B3125"/>
      <c r="C3125"/>
    </row>
    <row r="3126" spans="1:3" ht="14.4" x14ac:dyDescent="0.3">
      <c r="A3126"/>
      <c r="B3126"/>
      <c r="C3126"/>
    </row>
    <row r="3127" spans="1:3" ht="14.4" x14ac:dyDescent="0.3">
      <c r="A3127"/>
      <c r="B3127"/>
      <c r="C3127"/>
    </row>
    <row r="3128" spans="1:3" ht="14.4" x14ac:dyDescent="0.3">
      <c r="A3128"/>
      <c r="B3128"/>
      <c r="C3128"/>
    </row>
    <row r="3129" spans="1:3" ht="14.4" x14ac:dyDescent="0.3">
      <c r="A3129"/>
      <c r="B3129"/>
      <c r="C3129"/>
    </row>
    <row r="3130" spans="1:3" ht="14.4" x14ac:dyDescent="0.3">
      <c r="A3130"/>
      <c r="B3130"/>
      <c r="C3130"/>
    </row>
    <row r="3131" spans="1:3" ht="14.4" x14ac:dyDescent="0.3">
      <c r="A3131"/>
      <c r="B3131"/>
      <c r="C3131"/>
    </row>
    <row r="3132" spans="1:3" ht="14.4" x14ac:dyDescent="0.3">
      <c r="A3132"/>
      <c r="B3132"/>
      <c r="C3132"/>
    </row>
    <row r="3133" spans="1:3" ht="14.4" x14ac:dyDescent="0.3">
      <c r="A3133"/>
      <c r="B3133"/>
      <c r="C3133"/>
    </row>
    <row r="3134" spans="1:3" ht="14.4" x14ac:dyDescent="0.3">
      <c r="A3134"/>
      <c r="B3134"/>
      <c r="C3134"/>
    </row>
    <row r="3135" spans="1:3" ht="14.4" x14ac:dyDescent="0.3">
      <c r="A3135"/>
      <c r="B3135"/>
      <c r="C3135"/>
    </row>
    <row r="3136" spans="1:3" ht="14.4" x14ac:dyDescent="0.3">
      <c r="A3136"/>
      <c r="B3136"/>
      <c r="C3136"/>
    </row>
    <row r="3137" spans="1:3" ht="14.4" x14ac:dyDescent="0.3">
      <c r="A3137"/>
      <c r="B3137"/>
      <c r="C3137"/>
    </row>
    <row r="3138" spans="1:3" ht="14.4" x14ac:dyDescent="0.3">
      <c r="A3138"/>
      <c r="B3138"/>
      <c r="C3138"/>
    </row>
    <row r="3139" spans="1:3" ht="14.4" x14ac:dyDescent="0.3">
      <c r="A3139"/>
      <c r="B3139"/>
      <c r="C3139"/>
    </row>
    <row r="3140" spans="1:3" ht="14.4" x14ac:dyDescent="0.3">
      <c r="A3140"/>
      <c r="B3140"/>
      <c r="C3140"/>
    </row>
    <row r="3141" spans="1:3" ht="14.4" x14ac:dyDescent="0.3">
      <c r="A3141"/>
      <c r="B3141"/>
      <c r="C3141"/>
    </row>
    <row r="3142" spans="1:3" ht="14.4" x14ac:dyDescent="0.3">
      <c r="A3142"/>
      <c r="B3142"/>
      <c r="C3142"/>
    </row>
    <row r="3143" spans="1:3" ht="14.4" x14ac:dyDescent="0.3">
      <c r="A3143"/>
      <c r="B3143"/>
      <c r="C3143"/>
    </row>
    <row r="3144" spans="1:3" ht="14.4" x14ac:dyDescent="0.3">
      <c r="A3144"/>
      <c r="B3144"/>
      <c r="C3144"/>
    </row>
    <row r="3145" spans="1:3" ht="14.4" x14ac:dyDescent="0.3">
      <c r="A3145"/>
      <c r="B3145"/>
      <c r="C3145"/>
    </row>
    <row r="3146" spans="1:3" ht="14.4" x14ac:dyDescent="0.3">
      <c r="A3146"/>
      <c r="B3146"/>
      <c r="C3146"/>
    </row>
    <row r="3147" spans="1:3" ht="14.4" x14ac:dyDescent="0.3">
      <c r="A3147"/>
      <c r="B3147"/>
      <c r="C3147"/>
    </row>
    <row r="3148" spans="1:3" ht="14.4" x14ac:dyDescent="0.3">
      <c r="A3148"/>
      <c r="B3148"/>
      <c r="C3148"/>
    </row>
    <row r="3149" spans="1:3" ht="14.4" x14ac:dyDescent="0.3">
      <c r="A3149"/>
      <c r="B3149"/>
      <c r="C3149"/>
    </row>
    <row r="3150" spans="1:3" ht="14.4" x14ac:dyDescent="0.3">
      <c r="A3150"/>
      <c r="B3150"/>
      <c r="C3150"/>
    </row>
    <row r="3151" spans="1:3" ht="14.4" x14ac:dyDescent="0.3">
      <c r="A3151"/>
      <c r="B3151"/>
      <c r="C3151"/>
    </row>
    <row r="3152" spans="1:3" ht="14.4" x14ac:dyDescent="0.3">
      <c r="A3152"/>
      <c r="B3152"/>
      <c r="C3152"/>
    </row>
    <row r="3153" spans="1:3" ht="14.4" x14ac:dyDescent="0.3">
      <c r="A3153"/>
      <c r="B3153"/>
      <c r="C3153"/>
    </row>
    <row r="3154" spans="1:3" ht="14.4" x14ac:dyDescent="0.3">
      <c r="A3154"/>
      <c r="B3154"/>
      <c r="C3154"/>
    </row>
    <row r="3155" spans="1:3" ht="14.4" x14ac:dyDescent="0.3">
      <c r="A3155"/>
      <c r="B3155"/>
      <c r="C3155"/>
    </row>
    <row r="3156" spans="1:3" ht="14.4" x14ac:dyDescent="0.3">
      <c r="A3156"/>
      <c r="B3156"/>
      <c r="C3156"/>
    </row>
    <row r="3157" spans="1:3" ht="14.4" x14ac:dyDescent="0.3">
      <c r="A3157"/>
      <c r="B3157"/>
      <c r="C3157"/>
    </row>
    <row r="3158" spans="1:3" ht="14.4" x14ac:dyDescent="0.3">
      <c r="A3158"/>
      <c r="B3158"/>
      <c r="C3158"/>
    </row>
    <row r="3159" spans="1:3" ht="14.4" x14ac:dyDescent="0.3">
      <c r="A3159"/>
      <c r="B3159"/>
      <c r="C3159"/>
    </row>
    <row r="3160" spans="1:3" ht="14.4" x14ac:dyDescent="0.3">
      <c r="A3160"/>
      <c r="B3160"/>
      <c r="C3160"/>
    </row>
    <row r="3161" spans="1:3" ht="14.4" x14ac:dyDescent="0.3">
      <c r="A3161"/>
      <c r="B3161"/>
      <c r="C3161"/>
    </row>
    <row r="3162" spans="1:3" ht="14.4" x14ac:dyDescent="0.3">
      <c r="A3162"/>
      <c r="B3162"/>
      <c r="C3162"/>
    </row>
    <row r="3163" spans="1:3" ht="14.4" x14ac:dyDescent="0.3">
      <c r="A3163"/>
      <c r="B3163"/>
      <c r="C3163"/>
    </row>
    <row r="3164" spans="1:3" ht="14.4" x14ac:dyDescent="0.3">
      <c r="A3164"/>
      <c r="B3164"/>
      <c r="C3164"/>
    </row>
    <row r="3165" spans="1:3" ht="14.4" x14ac:dyDescent="0.3">
      <c r="A3165"/>
      <c r="B3165"/>
      <c r="C3165"/>
    </row>
    <row r="3166" spans="1:3" ht="14.4" x14ac:dyDescent="0.3">
      <c r="A3166"/>
      <c r="B3166"/>
      <c r="C3166"/>
    </row>
    <row r="3167" spans="1:3" ht="14.4" x14ac:dyDescent="0.3">
      <c r="A3167"/>
      <c r="B3167"/>
      <c r="C3167"/>
    </row>
    <row r="3168" spans="1:3" ht="14.4" x14ac:dyDescent="0.3">
      <c r="A3168"/>
      <c r="B3168"/>
      <c r="C3168"/>
    </row>
    <row r="3169" spans="1:3" ht="14.4" x14ac:dyDescent="0.3">
      <c r="A3169"/>
      <c r="B3169"/>
      <c r="C3169"/>
    </row>
    <row r="3170" spans="1:3" ht="14.4" x14ac:dyDescent="0.3">
      <c r="A3170"/>
      <c r="B3170"/>
      <c r="C3170"/>
    </row>
    <row r="3171" spans="1:3" ht="14.4" x14ac:dyDescent="0.3">
      <c r="A3171"/>
      <c r="B3171"/>
      <c r="C3171"/>
    </row>
    <row r="3172" spans="1:3" ht="14.4" x14ac:dyDescent="0.3">
      <c r="A3172"/>
      <c r="B3172"/>
      <c r="C3172"/>
    </row>
    <row r="3173" spans="1:3" ht="14.4" x14ac:dyDescent="0.3">
      <c r="A3173"/>
      <c r="B3173"/>
      <c r="C3173"/>
    </row>
    <row r="3174" spans="1:3" ht="14.4" x14ac:dyDescent="0.3">
      <c r="A3174"/>
      <c r="B3174"/>
      <c r="C3174"/>
    </row>
    <row r="3175" spans="1:3" ht="14.4" x14ac:dyDescent="0.3">
      <c r="A3175"/>
      <c r="B3175"/>
      <c r="C3175"/>
    </row>
    <row r="3176" spans="1:3" ht="14.4" x14ac:dyDescent="0.3">
      <c r="A3176"/>
      <c r="B3176"/>
      <c r="C3176"/>
    </row>
    <row r="3177" spans="1:3" ht="14.4" x14ac:dyDescent="0.3">
      <c r="A3177"/>
      <c r="B3177"/>
      <c r="C3177"/>
    </row>
    <row r="3178" spans="1:3" ht="14.4" x14ac:dyDescent="0.3">
      <c r="A3178"/>
      <c r="B3178"/>
      <c r="C3178"/>
    </row>
    <row r="3179" spans="1:3" ht="14.4" x14ac:dyDescent="0.3">
      <c r="A3179"/>
      <c r="B3179"/>
      <c r="C3179"/>
    </row>
    <row r="3180" spans="1:3" ht="14.4" x14ac:dyDescent="0.3">
      <c r="A3180"/>
      <c r="B3180"/>
      <c r="C3180"/>
    </row>
    <row r="3181" spans="1:3" ht="14.4" x14ac:dyDescent="0.3">
      <c r="A3181"/>
      <c r="B3181"/>
      <c r="C3181"/>
    </row>
    <row r="3182" spans="1:3" ht="14.4" x14ac:dyDescent="0.3">
      <c r="A3182"/>
      <c r="B3182"/>
      <c r="C3182"/>
    </row>
    <row r="3183" spans="1:3" ht="14.4" x14ac:dyDescent="0.3">
      <c r="A3183"/>
      <c r="B3183"/>
      <c r="C3183"/>
    </row>
    <row r="3184" spans="1:3" ht="14.4" x14ac:dyDescent="0.3">
      <c r="A3184"/>
      <c r="B3184"/>
      <c r="C3184"/>
    </row>
    <row r="3185" spans="1:3" ht="14.4" x14ac:dyDescent="0.3">
      <c r="A3185"/>
      <c r="B3185"/>
      <c r="C3185"/>
    </row>
    <row r="3186" spans="1:3" ht="14.4" x14ac:dyDescent="0.3">
      <c r="A3186"/>
      <c r="B3186"/>
      <c r="C3186"/>
    </row>
    <row r="3187" spans="1:3" ht="14.4" x14ac:dyDescent="0.3">
      <c r="A3187"/>
      <c r="B3187"/>
      <c r="C3187"/>
    </row>
    <row r="3188" spans="1:3" ht="14.4" x14ac:dyDescent="0.3">
      <c r="A3188"/>
      <c r="B3188"/>
      <c r="C3188"/>
    </row>
    <row r="3189" spans="1:3" ht="14.4" x14ac:dyDescent="0.3">
      <c r="A3189"/>
      <c r="B3189"/>
      <c r="C3189"/>
    </row>
    <row r="3190" spans="1:3" ht="14.4" x14ac:dyDescent="0.3">
      <c r="A3190"/>
      <c r="B3190"/>
      <c r="C3190"/>
    </row>
    <row r="3191" spans="1:3" ht="14.4" x14ac:dyDescent="0.3">
      <c r="A3191"/>
      <c r="B3191"/>
      <c r="C3191"/>
    </row>
    <row r="3192" spans="1:3" ht="14.4" x14ac:dyDescent="0.3">
      <c r="A3192"/>
      <c r="B3192"/>
      <c r="C3192"/>
    </row>
    <row r="3193" spans="1:3" ht="14.4" x14ac:dyDescent="0.3">
      <c r="A3193"/>
      <c r="B3193"/>
      <c r="C3193"/>
    </row>
    <row r="3194" spans="1:3" ht="14.4" x14ac:dyDescent="0.3">
      <c r="A3194"/>
      <c r="B3194"/>
      <c r="C3194"/>
    </row>
    <row r="3195" spans="1:3" ht="14.4" x14ac:dyDescent="0.3">
      <c r="A3195"/>
      <c r="B3195"/>
      <c r="C3195"/>
    </row>
    <row r="3196" spans="1:3" ht="14.4" x14ac:dyDescent="0.3">
      <c r="A3196"/>
      <c r="B3196"/>
      <c r="C3196"/>
    </row>
    <row r="3197" spans="1:3" ht="14.4" x14ac:dyDescent="0.3">
      <c r="A3197"/>
      <c r="B3197"/>
      <c r="C3197"/>
    </row>
    <row r="3198" spans="1:3" ht="14.4" x14ac:dyDescent="0.3">
      <c r="A3198"/>
      <c r="B3198"/>
      <c r="C3198"/>
    </row>
    <row r="3199" spans="1:3" ht="14.4" x14ac:dyDescent="0.3">
      <c r="A3199"/>
      <c r="B3199"/>
      <c r="C3199"/>
    </row>
    <row r="3200" spans="1:3" ht="14.4" x14ac:dyDescent="0.3">
      <c r="A3200"/>
      <c r="B3200"/>
      <c r="C3200"/>
    </row>
    <row r="3201" spans="1:3" ht="14.4" x14ac:dyDescent="0.3">
      <c r="A3201"/>
      <c r="B3201"/>
      <c r="C3201"/>
    </row>
    <row r="3202" spans="1:3" ht="14.4" x14ac:dyDescent="0.3">
      <c r="A3202"/>
      <c r="B3202"/>
      <c r="C3202"/>
    </row>
    <row r="3203" spans="1:3" ht="14.4" x14ac:dyDescent="0.3">
      <c r="A3203"/>
      <c r="B3203"/>
      <c r="C3203"/>
    </row>
    <row r="3204" spans="1:3" ht="14.4" x14ac:dyDescent="0.3">
      <c r="A3204"/>
      <c r="B3204"/>
      <c r="C3204"/>
    </row>
    <row r="3205" spans="1:3" ht="14.4" x14ac:dyDescent="0.3">
      <c r="A3205"/>
      <c r="B3205"/>
      <c r="C3205"/>
    </row>
    <row r="3206" spans="1:3" ht="14.4" x14ac:dyDescent="0.3">
      <c r="A3206"/>
      <c r="B3206"/>
      <c r="C3206"/>
    </row>
    <row r="3207" spans="1:3" ht="14.4" x14ac:dyDescent="0.3">
      <c r="A3207"/>
      <c r="B3207"/>
      <c r="C3207"/>
    </row>
    <row r="3208" spans="1:3" ht="14.4" x14ac:dyDescent="0.3">
      <c r="A3208"/>
      <c r="B3208"/>
      <c r="C3208"/>
    </row>
    <row r="3209" spans="1:3" ht="14.4" x14ac:dyDescent="0.3">
      <c r="A3209"/>
      <c r="B3209"/>
      <c r="C3209"/>
    </row>
    <row r="3210" spans="1:3" ht="14.4" x14ac:dyDescent="0.3">
      <c r="A3210"/>
      <c r="B3210"/>
      <c r="C3210"/>
    </row>
    <row r="3211" spans="1:3" ht="14.4" x14ac:dyDescent="0.3">
      <c r="A3211"/>
      <c r="B3211"/>
      <c r="C3211"/>
    </row>
    <row r="3212" spans="1:3" ht="14.4" x14ac:dyDescent="0.3">
      <c r="A3212"/>
      <c r="B3212"/>
      <c r="C3212"/>
    </row>
    <row r="3213" spans="1:3" ht="14.4" x14ac:dyDescent="0.3">
      <c r="A3213"/>
      <c r="B3213"/>
      <c r="C3213"/>
    </row>
    <row r="3214" spans="1:3" ht="14.4" x14ac:dyDescent="0.3">
      <c r="A3214"/>
      <c r="B3214"/>
      <c r="C3214"/>
    </row>
    <row r="3215" spans="1:3" ht="14.4" x14ac:dyDescent="0.3">
      <c r="A3215"/>
      <c r="B3215"/>
      <c r="C3215"/>
    </row>
    <row r="3216" spans="1:3" ht="14.4" x14ac:dyDescent="0.3">
      <c r="A3216"/>
      <c r="B3216"/>
      <c r="C3216"/>
    </row>
    <row r="3217" spans="1:3" ht="14.4" x14ac:dyDescent="0.3">
      <c r="A3217"/>
      <c r="B3217"/>
      <c r="C3217"/>
    </row>
    <row r="3218" spans="1:3" ht="14.4" x14ac:dyDescent="0.3">
      <c r="A3218"/>
      <c r="B3218"/>
      <c r="C3218"/>
    </row>
    <row r="3219" spans="1:3" ht="14.4" x14ac:dyDescent="0.3">
      <c r="A3219"/>
      <c r="B3219"/>
      <c r="C3219"/>
    </row>
    <row r="3220" spans="1:3" ht="14.4" x14ac:dyDescent="0.3">
      <c r="A3220"/>
      <c r="B3220"/>
      <c r="C3220"/>
    </row>
    <row r="3221" spans="1:3" ht="14.4" x14ac:dyDescent="0.3">
      <c r="A3221"/>
      <c r="B3221"/>
      <c r="C3221"/>
    </row>
    <row r="3222" spans="1:3" ht="14.4" x14ac:dyDescent="0.3">
      <c r="A3222"/>
      <c r="B3222"/>
      <c r="C3222"/>
    </row>
    <row r="3223" spans="1:3" ht="14.4" x14ac:dyDescent="0.3">
      <c r="A3223"/>
      <c r="B3223"/>
      <c r="C3223"/>
    </row>
    <row r="3224" spans="1:3" ht="14.4" x14ac:dyDescent="0.3">
      <c r="A3224"/>
      <c r="B3224"/>
      <c r="C3224"/>
    </row>
    <row r="3225" spans="1:3" ht="14.4" x14ac:dyDescent="0.3">
      <c r="A3225"/>
      <c r="B3225"/>
      <c r="C3225"/>
    </row>
    <row r="3226" spans="1:3" ht="14.4" x14ac:dyDescent="0.3">
      <c r="A3226"/>
      <c r="B3226"/>
      <c r="C3226"/>
    </row>
    <row r="3227" spans="1:3" ht="14.4" x14ac:dyDescent="0.3">
      <c r="A3227"/>
      <c r="B3227"/>
      <c r="C3227"/>
    </row>
    <row r="3228" spans="1:3" ht="14.4" x14ac:dyDescent="0.3">
      <c r="A3228"/>
      <c r="B3228"/>
      <c r="C3228"/>
    </row>
    <row r="3229" spans="1:3" ht="14.4" x14ac:dyDescent="0.3">
      <c r="A3229"/>
      <c r="B3229"/>
      <c r="C3229"/>
    </row>
    <row r="3230" spans="1:3" ht="14.4" x14ac:dyDescent="0.3">
      <c r="A3230"/>
      <c r="B3230"/>
      <c r="C3230"/>
    </row>
    <row r="3231" spans="1:3" ht="14.4" x14ac:dyDescent="0.3">
      <c r="A3231"/>
      <c r="B3231"/>
      <c r="C3231"/>
    </row>
    <row r="3232" spans="1:3" ht="14.4" x14ac:dyDescent="0.3">
      <c r="A3232"/>
      <c r="B3232"/>
      <c r="C3232"/>
    </row>
    <row r="3233" spans="1:3" ht="14.4" x14ac:dyDescent="0.3">
      <c r="A3233"/>
      <c r="B3233"/>
      <c r="C3233"/>
    </row>
    <row r="3234" spans="1:3" ht="14.4" x14ac:dyDescent="0.3">
      <c r="A3234"/>
      <c r="B3234"/>
      <c r="C3234"/>
    </row>
    <row r="3235" spans="1:3" ht="14.4" x14ac:dyDescent="0.3">
      <c r="A3235"/>
      <c r="B3235"/>
      <c r="C3235"/>
    </row>
    <row r="3236" spans="1:3" ht="14.4" x14ac:dyDescent="0.3">
      <c r="A3236"/>
      <c r="B3236"/>
      <c r="C3236"/>
    </row>
    <row r="3237" spans="1:3" ht="14.4" x14ac:dyDescent="0.3">
      <c r="A3237"/>
      <c r="B3237"/>
      <c r="C3237"/>
    </row>
    <row r="3238" spans="1:3" ht="14.4" x14ac:dyDescent="0.3">
      <c r="A3238"/>
      <c r="B3238"/>
      <c r="C3238"/>
    </row>
    <row r="3239" spans="1:3" ht="14.4" x14ac:dyDescent="0.3">
      <c r="A3239"/>
      <c r="B3239"/>
      <c r="C3239"/>
    </row>
    <row r="3240" spans="1:3" ht="14.4" x14ac:dyDescent="0.3">
      <c r="A3240"/>
      <c r="B3240"/>
      <c r="C3240"/>
    </row>
    <row r="3241" spans="1:3" ht="14.4" x14ac:dyDescent="0.3">
      <c r="A3241"/>
      <c r="B3241"/>
      <c r="C3241"/>
    </row>
    <row r="3242" spans="1:3" ht="14.4" x14ac:dyDescent="0.3">
      <c r="A3242"/>
      <c r="B3242"/>
      <c r="C3242"/>
    </row>
    <row r="3243" spans="1:3" ht="14.4" x14ac:dyDescent="0.3">
      <c r="A3243"/>
      <c r="B3243"/>
      <c r="C3243"/>
    </row>
    <row r="3244" spans="1:3" ht="14.4" x14ac:dyDescent="0.3">
      <c r="A3244"/>
      <c r="B3244"/>
      <c r="C3244"/>
    </row>
    <row r="3245" spans="1:3" ht="14.4" x14ac:dyDescent="0.3">
      <c r="A3245"/>
      <c r="B3245"/>
      <c r="C3245"/>
    </row>
    <row r="3246" spans="1:3" ht="14.4" x14ac:dyDescent="0.3">
      <c r="A3246"/>
      <c r="B3246"/>
      <c r="C3246"/>
    </row>
    <row r="3247" spans="1:3" ht="14.4" x14ac:dyDescent="0.3">
      <c r="A3247"/>
      <c r="B3247"/>
      <c r="C3247"/>
    </row>
    <row r="3248" spans="1:3" ht="14.4" x14ac:dyDescent="0.3">
      <c r="A3248"/>
      <c r="B3248"/>
      <c r="C3248"/>
    </row>
    <row r="3249" spans="1:3" ht="14.4" x14ac:dyDescent="0.3">
      <c r="A3249"/>
      <c r="B3249"/>
      <c r="C3249"/>
    </row>
    <row r="3250" spans="1:3" ht="14.4" x14ac:dyDescent="0.3">
      <c r="A3250"/>
      <c r="B3250"/>
      <c r="C3250"/>
    </row>
    <row r="3251" spans="1:3" ht="14.4" x14ac:dyDescent="0.3">
      <c r="A3251"/>
      <c r="B3251"/>
      <c r="C3251"/>
    </row>
    <row r="3252" spans="1:3" ht="14.4" x14ac:dyDescent="0.3">
      <c r="A3252"/>
      <c r="B3252"/>
      <c r="C3252"/>
    </row>
    <row r="3253" spans="1:3" ht="14.4" x14ac:dyDescent="0.3">
      <c r="A3253"/>
      <c r="B3253"/>
      <c r="C3253"/>
    </row>
    <row r="3254" spans="1:3" ht="14.4" x14ac:dyDescent="0.3">
      <c r="A3254"/>
      <c r="B3254"/>
      <c r="C3254"/>
    </row>
    <row r="3255" spans="1:3" ht="14.4" x14ac:dyDescent="0.3">
      <c r="A3255"/>
      <c r="B3255"/>
      <c r="C3255"/>
    </row>
    <row r="3256" spans="1:3" ht="14.4" x14ac:dyDescent="0.3">
      <c r="A3256"/>
      <c r="B3256"/>
      <c r="C3256"/>
    </row>
    <row r="3257" spans="1:3" ht="14.4" x14ac:dyDescent="0.3">
      <c r="A3257"/>
      <c r="B3257"/>
      <c r="C3257"/>
    </row>
    <row r="3258" spans="1:3" ht="14.4" x14ac:dyDescent="0.3">
      <c r="A3258"/>
      <c r="B3258"/>
      <c r="C3258"/>
    </row>
    <row r="3259" spans="1:3" ht="14.4" x14ac:dyDescent="0.3">
      <c r="A3259"/>
      <c r="B3259"/>
      <c r="C3259"/>
    </row>
    <row r="3260" spans="1:3" ht="14.4" x14ac:dyDescent="0.3">
      <c r="A3260"/>
      <c r="B3260"/>
      <c r="C3260"/>
    </row>
    <row r="3261" spans="1:3" ht="14.4" x14ac:dyDescent="0.3">
      <c r="A3261"/>
      <c r="B3261"/>
      <c r="C3261"/>
    </row>
    <row r="3262" spans="1:3" ht="14.4" x14ac:dyDescent="0.3">
      <c r="A3262"/>
      <c r="B3262"/>
      <c r="C3262"/>
    </row>
    <row r="3263" spans="1:3" ht="14.4" x14ac:dyDescent="0.3">
      <c r="A3263"/>
      <c r="B3263"/>
      <c r="C3263"/>
    </row>
    <row r="3264" spans="1:3" ht="14.4" x14ac:dyDescent="0.3">
      <c r="A3264"/>
      <c r="B3264"/>
      <c r="C3264"/>
    </row>
    <row r="3265" spans="1:3" ht="14.4" x14ac:dyDescent="0.3">
      <c r="A3265"/>
      <c r="B3265"/>
      <c r="C3265"/>
    </row>
    <row r="3266" spans="1:3" ht="14.4" x14ac:dyDescent="0.3">
      <c r="A3266"/>
      <c r="B3266"/>
      <c r="C3266"/>
    </row>
    <row r="3267" spans="1:3" ht="14.4" x14ac:dyDescent="0.3">
      <c r="A3267"/>
      <c r="B3267"/>
      <c r="C3267"/>
    </row>
    <row r="3268" spans="1:3" ht="14.4" x14ac:dyDescent="0.3">
      <c r="A3268"/>
      <c r="B3268"/>
      <c r="C3268"/>
    </row>
    <row r="3269" spans="1:3" ht="14.4" x14ac:dyDescent="0.3">
      <c r="A3269"/>
      <c r="B3269"/>
      <c r="C3269"/>
    </row>
    <row r="3270" spans="1:3" ht="14.4" x14ac:dyDescent="0.3">
      <c r="A3270"/>
      <c r="B3270"/>
      <c r="C3270"/>
    </row>
    <row r="3271" spans="1:3" ht="14.4" x14ac:dyDescent="0.3">
      <c r="A3271"/>
      <c r="B3271"/>
      <c r="C3271"/>
    </row>
    <row r="3272" spans="1:3" ht="14.4" x14ac:dyDescent="0.3">
      <c r="A3272"/>
      <c r="B3272"/>
      <c r="C3272"/>
    </row>
    <row r="3273" spans="1:3" ht="14.4" x14ac:dyDescent="0.3">
      <c r="A3273"/>
      <c r="B3273"/>
      <c r="C3273"/>
    </row>
    <row r="3274" spans="1:3" ht="14.4" x14ac:dyDescent="0.3">
      <c r="A3274"/>
      <c r="B3274"/>
      <c r="C3274"/>
    </row>
    <row r="3275" spans="1:3" ht="14.4" x14ac:dyDescent="0.3">
      <c r="A3275"/>
      <c r="B3275"/>
      <c r="C3275"/>
    </row>
    <row r="3276" spans="1:3" ht="14.4" x14ac:dyDescent="0.3">
      <c r="A3276"/>
      <c r="B3276"/>
      <c r="C3276"/>
    </row>
    <row r="3277" spans="1:3" ht="14.4" x14ac:dyDescent="0.3">
      <c r="A3277"/>
      <c r="B3277"/>
      <c r="C3277"/>
    </row>
    <row r="3278" spans="1:3" ht="14.4" x14ac:dyDescent="0.3">
      <c r="A3278"/>
      <c r="B3278"/>
      <c r="C3278"/>
    </row>
    <row r="3279" spans="1:3" ht="14.4" x14ac:dyDescent="0.3">
      <c r="A3279"/>
      <c r="B3279"/>
      <c r="C3279"/>
    </row>
    <row r="3280" spans="1:3" ht="14.4" x14ac:dyDescent="0.3">
      <c r="A3280"/>
      <c r="B3280"/>
      <c r="C3280"/>
    </row>
    <row r="3281" spans="1:3" ht="14.4" x14ac:dyDescent="0.3">
      <c r="A3281"/>
      <c r="B3281"/>
      <c r="C3281"/>
    </row>
    <row r="3282" spans="1:3" ht="14.4" x14ac:dyDescent="0.3">
      <c r="A3282"/>
      <c r="B3282"/>
      <c r="C3282"/>
    </row>
    <row r="3283" spans="1:3" ht="14.4" x14ac:dyDescent="0.3">
      <c r="A3283"/>
      <c r="B3283"/>
      <c r="C3283"/>
    </row>
    <row r="3284" spans="1:3" ht="14.4" x14ac:dyDescent="0.3">
      <c r="A3284"/>
      <c r="B3284"/>
      <c r="C3284"/>
    </row>
    <row r="3285" spans="1:3" ht="14.4" x14ac:dyDescent="0.3">
      <c r="A3285"/>
      <c r="B3285"/>
      <c r="C3285"/>
    </row>
    <row r="3286" spans="1:3" ht="14.4" x14ac:dyDescent="0.3">
      <c r="A3286"/>
      <c r="B3286"/>
      <c r="C3286"/>
    </row>
    <row r="3287" spans="1:3" ht="14.4" x14ac:dyDescent="0.3">
      <c r="A3287"/>
      <c r="B3287"/>
      <c r="C3287"/>
    </row>
    <row r="3288" spans="1:3" ht="14.4" x14ac:dyDescent="0.3">
      <c r="A3288"/>
      <c r="B3288"/>
      <c r="C3288"/>
    </row>
    <row r="3289" spans="1:3" ht="14.4" x14ac:dyDescent="0.3">
      <c r="A3289"/>
      <c r="B3289"/>
      <c r="C3289"/>
    </row>
    <row r="3290" spans="1:3" ht="14.4" x14ac:dyDescent="0.3">
      <c r="A3290"/>
      <c r="B3290"/>
      <c r="C3290"/>
    </row>
    <row r="3291" spans="1:3" ht="14.4" x14ac:dyDescent="0.3">
      <c r="A3291"/>
      <c r="B3291"/>
      <c r="C3291"/>
    </row>
    <row r="3292" spans="1:3" ht="14.4" x14ac:dyDescent="0.3">
      <c r="A3292"/>
      <c r="B3292"/>
      <c r="C3292"/>
    </row>
    <row r="3293" spans="1:3" ht="14.4" x14ac:dyDescent="0.3">
      <c r="A3293"/>
      <c r="B3293"/>
      <c r="C3293"/>
    </row>
    <row r="3294" spans="1:3" ht="14.4" x14ac:dyDescent="0.3">
      <c r="A3294"/>
      <c r="B3294"/>
      <c r="C3294"/>
    </row>
    <row r="3295" spans="1:3" ht="14.4" x14ac:dyDescent="0.3">
      <c r="A3295"/>
      <c r="B3295"/>
      <c r="C3295"/>
    </row>
    <row r="3296" spans="1:3" ht="14.4" x14ac:dyDescent="0.3">
      <c r="A3296"/>
      <c r="B3296"/>
      <c r="C3296"/>
    </row>
    <row r="3297" spans="1:3" ht="14.4" x14ac:dyDescent="0.3">
      <c r="A3297"/>
      <c r="B3297"/>
      <c r="C3297"/>
    </row>
    <row r="3298" spans="1:3" ht="14.4" x14ac:dyDescent="0.3">
      <c r="A3298"/>
      <c r="B3298"/>
      <c r="C3298"/>
    </row>
    <row r="3299" spans="1:3" ht="14.4" x14ac:dyDescent="0.3">
      <c r="A3299"/>
      <c r="B3299"/>
      <c r="C3299"/>
    </row>
    <row r="3300" spans="1:3" ht="14.4" x14ac:dyDescent="0.3">
      <c r="A3300"/>
      <c r="B3300"/>
      <c r="C3300"/>
    </row>
    <row r="3301" spans="1:3" ht="14.4" x14ac:dyDescent="0.3">
      <c r="A3301"/>
      <c r="B3301"/>
      <c r="C3301"/>
    </row>
    <row r="3302" spans="1:3" ht="14.4" x14ac:dyDescent="0.3">
      <c r="A3302"/>
      <c r="B3302"/>
      <c r="C3302"/>
    </row>
    <row r="3303" spans="1:3" ht="14.4" x14ac:dyDescent="0.3">
      <c r="A3303"/>
      <c r="B3303"/>
      <c r="C3303"/>
    </row>
    <row r="3304" spans="1:3" ht="14.4" x14ac:dyDescent="0.3">
      <c r="A3304"/>
      <c r="B3304"/>
      <c r="C3304"/>
    </row>
    <row r="3305" spans="1:3" ht="14.4" x14ac:dyDescent="0.3">
      <c r="A3305"/>
      <c r="B3305"/>
      <c r="C3305"/>
    </row>
    <row r="3306" spans="1:3" ht="14.4" x14ac:dyDescent="0.3">
      <c r="A3306"/>
      <c r="B3306"/>
      <c r="C3306"/>
    </row>
    <row r="3307" spans="1:3" ht="14.4" x14ac:dyDescent="0.3">
      <c r="A3307"/>
      <c r="B3307"/>
      <c r="C3307"/>
    </row>
    <row r="3308" spans="1:3" ht="14.4" x14ac:dyDescent="0.3">
      <c r="A3308"/>
      <c r="B3308"/>
      <c r="C3308"/>
    </row>
    <row r="3309" spans="1:3" ht="14.4" x14ac:dyDescent="0.3">
      <c r="A3309"/>
      <c r="B3309"/>
      <c r="C3309"/>
    </row>
    <row r="3310" spans="1:3" ht="14.4" x14ac:dyDescent="0.3">
      <c r="A3310"/>
      <c r="B3310"/>
      <c r="C3310"/>
    </row>
    <row r="3311" spans="1:3" ht="14.4" x14ac:dyDescent="0.3">
      <c r="A3311"/>
      <c r="B3311"/>
      <c r="C3311"/>
    </row>
    <row r="3312" spans="1:3" ht="14.4" x14ac:dyDescent="0.3">
      <c r="A3312"/>
      <c r="B3312"/>
      <c r="C3312"/>
    </row>
    <row r="3313" spans="1:3" ht="14.4" x14ac:dyDescent="0.3">
      <c r="A3313"/>
      <c r="B3313"/>
      <c r="C3313"/>
    </row>
    <row r="3314" spans="1:3" ht="14.4" x14ac:dyDescent="0.3">
      <c r="A3314"/>
      <c r="B3314"/>
      <c r="C3314"/>
    </row>
    <row r="3315" spans="1:3" ht="14.4" x14ac:dyDescent="0.3">
      <c r="A3315"/>
      <c r="B3315"/>
      <c r="C3315"/>
    </row>
    <row r="3316" spans="1:3" ht="14.4" x14ac:dyDescent="0.3">
      <c r="A3316"/>
      <c r="B3316"/>
      <c r="C3316"/>
    </row>
    <row r="3317" spans="1:3" ht="14.4" x14ac:dyDescent="0.3">
      <c r="A3317"/>
      <c r="B3317"/>
      <c r="C3317"/>
    </row>
    <row r="3318" spans="1:3" ht="14.4" x14ac:dyDescent="0.3">
      <c r="A3318"/>
      <c r="B3318"/>
      <c r="C3318"/>
    </row>
    <row r="3319" spans="1:3" ht="14.4" x14ac:dyDescent="0.3">
      <c r="A3319"/>
      <c r="B3319"/>
      <c r="C3319"/>
    </row>
    <row r="3320" spans="1:3" ht="14.4" x14ac:dyDescent="0.3">
      <c r="A3320"/>
      <c r="B3320"/>
      <c r="C3320"/>
    </row>
    <row r="3321" spans="1:3" ht="14.4" x14ac:dyDescent="0.3">
      <c r="A3321"/>
      <c r="B3321"/>
      <c r="C3321"/>
    </row>
    <row r="3322" spans="1:3" ht="14.4" x14ac:dyDescent="0.3">
      <c r="A3322"/>
      <c r="B3322"/>
      <c r="C3322"/>
    </row>
    <row r="3323" spans="1:3" ht="14.4" x14ac:dyDescent="0.3">
      <c r="A3323"/>
      <c r="B3323"/>
      <c r="C3323"/>
    </row>
    <row r="3324" spans="1:3" ht="14.4" x14ac:dyDescent="0.3">
      <c r="A3324"/>
      <c r="B3324"/>
      <c r="C3324"/>
    </row>
    <row r="3325" spans="1:3" ht="14.4" x14ac:dyDescent="0.3">
      <c r="A3325"/>
      <c r="B3325"/>
      <c r="C3325"/>
    </row>
    <row r="3326" spans="1:3" ht="14.4" x14ac:dyDescent="0.3">
      <c r="A3326"/>
      <c r="B3326"/>
      <c r="C3326"/>
    </row>
    <row r="3327" spans="1:3" ht="14.4" x14ac:dyDescent="0.3">
      <c r="A3327"/>
      <c r="B3327"/>
      <c r="C3327"/>
    </row>
    <row r="3328" spans="1:3" ht="14.4" x14ac:dyDescent="0.3">
      <c r="A3328"/>
      <c r="B3328"/>
      <c r="C3328"/>
    </row>
    <row r="3329" spans="1:3" ht="14.4" x14ac:dyDescent="0.3">
      <c r="A3329"/>
      <c r="B3329"/>
      <c r="C3329"/>
    </row>
    <row r="3330" spans="1:3" ht="14.4" x14ac:dyDescent="0.3">
      <c r="A3330"/>
      <c r="B3330"/>
      <c r="C3330"/>
    </row>
    <row r="3331" spans="1:3" ht="14.4" x14ac:dyDescent="0.3">
      <c r="A3331"/>
      <c r="B3331"/>
      <c r="C3331"/>
    </row>
    <row r="3332" spans="1:3" ht="14.4" x14ac:dyDescent="0.3">
      <c r="A3332"/>
      <c r="B3332"/>
      <c r="C3332"/>
    </row>
    <row r="3333" spans="1:3" ht="14.4" x14ac:dyDescent="0.3">
      <c r="A3333"/>
      <c r="B3333"/>
      <c r="C3333"/>
    </row>
    <row r="3334" spans="1:3" ht="14.4" x14ac:dyDescent="0.3">
      <c r="A3334"/>
      <c r="B3334"/>
      <c r="C3334"/>
    </row>
    <row r="3335" spans="1:3" ht="14.4" x14ac:dyDescent="0.3">
      <c r="A3335"/>
      <c r="B3335"/>
      <c r="C3335"/>
    </row>
    <row r="3336" spans="1:3" ht="14.4" x14ac:dyDescent="0.3">
      <c r="A3336"/>
      <c r="B3336"/>
      <c r="C3336"/>
    </row>
    <row r="3337" spans="1:3" ht="14.4" x14ac:dyDescent="0.3">
      <c r="A3337"/>
      <c r="B3337"/>
      <c r="C3337"/>
    </row>
    <row r="3338" spans="1:3" ht="14.4" x14ac:dyDescent="0.3">
      <c r="A3338"/>
      <c r="B3338"/>
      <c r="C3338"/>
    </row>
    <row r="3339" spans="1:3" ht="14.4" x14ac:dyDescent="0.3">
      <c r="A3339"/>
      <c r="B3339"/>
      <c r="C3339"/>
    </row>
    <row r="3340" spans="1:3" ht="14.4" x14ac:dyDescent="0.3">
      <c r="A3340"/>
      <c r="B3340"/>
      <c r="C3340"/>
    </row>
    <row r="3341" spans="1:3" ht="14.4" x14ac:dyDescent="0.3">
      <c r="A3341"/>
      <c r="B3341"/>
      <c r="C3341"/>
    </row>
    <row r="3342" spans="1:3" ht="14.4" x14ac:dyDescent="0.3">
      <c r="A3342"/>
      <c r="B3342"/>
      <c r="C3342"/>
    </row>
    <row r="3343" spans="1:3" ht="14.4" x14ac:dyDescent="0.3">
      <c r="A3343"/>
      <c r="B3343"/>
      <c r="C3343"/>
    </row>
    <row r="3344" spans="1:3" ht="14.4" x14ac:dyDescent="0.3">
      <c r="A3344"/>
      <c r="B3344"/>
      <c r="C3344"/>
    </row>
    <row r="3345" spans="1:3" ht="14.4" x14ac:dyDescent="0.3">
      <c r="A3345"/>
      <c r="B3345"/>
      <c r="C3345"/>
    </row>
    <row r="3346" spans="1:3" ht="14.4" x14ac:dyDescent="0.3">
      <c r="A3346"/>
      <c r="B3346"/>
      <c r="C3346"/>
    </row>
    <row r="3347" spans="1:3" ht="14.4" x14ac:dyDescent="0.3">
      <c r="A3347"/>
      <c r="B3347"/>
      <c r="C3347"/>
    </row>
    <row r="3348" spans="1:3" ht="14.4" x14ac:dyDescent="0.3">
      <c r="A3348"/>
      <c r="B3348"/>
      <c r="C3348"/>
    </row>
    <row r="3349" spans="1:3" ht="14.4" x14ac:dyDescent="0.3">
      <c r="A3349"/>
      <c r="B3349"/>
      <c r="C3349"/>
    </row>
    <row r="3350" spans="1:3" ht="14.4" x14ac:dyDescent="0.3">
      <c r="A3350"/>
      <c r="B3350"/>
      <c r="C3350"/>
    </row>
    <row r="3351" spans="1:3" ht="14.4" x14ac:dyDescent="0.3">
      <c r="A3351"/>
      <c r="B3351"/>
      <c r="C3351"/>
    </row>
    <row r="3352" spans="1:3" ht="14.4" x14ac:dyDescent="0.3">
      <c r="A3352"/>
      <c r="B3352"/>
      <c r="C3352"/>
    </row>
    <row r="3353" spans="1:3" ht="14.4" x14ac:dyDescent="0.3">
      <c r="A3353"/>
      <c r="B3353"/>
      <c r="C3353"/>
    </row>
    <row r="3354" spans="1:3" ht="14.4" x14ac:dyDescent="0.3">
      <c r="A3354"/>
      <c r="B3354"/>
      <c r="C3354"/>
    </row>
    <row r="3355" spans="1:3" ht="14.4" x14ac:dyDescent="0.3">
      <c r="A3355"/>
      <c r="B3355"/>
      <c r="C3355"/>
    </row>
    <row r="3356" spans="1:3" ht="14.4" x14ac:dyDescent="0.3">
      <c r="A3356"/>
      <c r="B3356"/>
      <c r="C3356"/>
    </row>
    <row r="3357" spans="1:3" ht="14.4" x14ac:dyDescent="0.3">
      <c r="A3357"/>
      <c r="B3357"/>
      <c r="C3357"/>
    </row>
    <row r="3358" spans="1:3" ht="14.4" x14ac:dyDescent="0.3">
      <c r="A3358"/>
      <c r="B3358"/>
      <c r="C3358"/>
    </row>
    <row r="3359" spans="1:3" ht="14.4" x14ac:dyDescent="0.3">
      <c r="A3359"/>
      <c r="B3359"/>
      <c r="C3359"/>
    </row>
    <row r="3360" spans="1:3" ht="14.4" x14ac:dyDescent="0.3">
      <c r="A3360"/>
      <c r="B3360"/>
      <c r="C3360"/>
    </row>
    <row r="3361" spans="1:3" ht="14.4" x14ac:dyDescent="0.3">
      <c r="A3361"/>
      <c r="B3361"/>
      <c r="C3361"/>
    </row>
    <row r="3362" spans="1:3" ht="14.4" x14ac:dyDescent="0.3">
      <c r="A3362"/>
      <c r="B3362"/>
      <c r="C3362"/>
    </row>
    <row r="3363" spans="1:3" ht="14.4" x14ac:dyDescent="0.3">
      <c r="A3363"/>
      <c r="B3363"/>
      <c r="C3363"/>
    </row>
    <row r="3364" spans="1:3" ht="14.4" x14ac:dyDescent="0.3">
      <c r="A3364"/>
      <c r="B3364"/>
      <c r="C3364"/>
    </row>
    <row r="3365" spans="1:3" ht="14.4" x14ac:dyDescent="0.3">
      <c r="A3365"/>
      <c r="B3365"/>
      <c r="C3365"/>
    </row>
    <row r="3366" spans="1:3" ht="14.4" x14ac:dyDescent="0.3">
      <c r="A3366"/>
      <c r="B3366"/>
      <c r="C3366"/>
    </row>
    <row r="3367" spans="1:3" ht="14.4" x14ac:dyDescent="0.3">
      <c r="A3367"/>
      <c r="B3367"/>
      <c r="C3367"/>
    </row>
    <row r="3368" spans="1:3" ht="14.4" x14ac:dyDescent="0.3">
      <c r="A3368"/>
      <c r="B3368"/>
      <c r="C3368"/>
    </row>
    <row r="3369" spans="1:3" ht="14.4" x14ac:dyDescent="0.3">
      <c r="A3369"/>
      <c r="B3369"/>
      <c r="C3369"/>
    </row>
    <row r="3370" spans="1:3" ht="14.4" x14ac:dyDescent="0.3">
      <c r="A3370"/>
      <c r="B3370"/>
      <c r="C3370"/>
    </row>
    <row r="3371" spans="1:3" ht="14.4" x14ac:dyDescent="0.3">
      <c r="A3371"/>
      <c r="B3371"/>
      <c r="C3371"/>
    </row>
    <row r="3372" spans="1:3" ht="14.4" x14ac:dyDescent="0.3">
      <c r="A3372"/>
      <c r="B3372"/>
      <c r="C3372"/>
    </row>
    <row r="3373" spans="1:3" ht="14.4" x14ac:dyDescent="0.3">
      <c r="A3373"/>
      <c r="B3373"/>
      <c r="C3373"/>
    </row>
    <row r="3374" spans="1:3" ht="14.4" x14ac:dyDescent="0.3">
      <c r="A3374"/>
      <c r="B3374"/>
      <c r="C3374"/>
    </row>
    <row r="3375" spans="1:3" ht="14.4" x14ac:dyDescent="0.3">
      <c r="A3375"/>
      <c r="B3375"/>
      <c r="C3375"/>
    </row>
    <row r="3376" spans="1:3" ht="14.4" x14ac:dyDescent="0.3">
      <c r="A3376"/>
      <c r="B3376"/>
      <c r="C3376"/>
    </row>
    <row r="3377" spans="1:3" ht="14.4" x14ac:dyDescent="0.3">
      <c r="A3377"/>
      <c r="B3377"/>
      <c r="C3377"/>
    </row>
    <row r="3378" spans="1:3" ht="14.4" x14ac:dyDescent="0.3">
      <c r="A3378"/>
      <c r="B3378"/>
      <c r="C3378"/>
    </row>
    <row r="3379" spans="1:3" ht="14.4" x14ac:dyDescent="0.3">
      <c r="A3379"/>
      <c r="B3379"/>
      <c r="C3379"/>
    </row>
    <row r="3380" spans="1:3" ht="14.4" x14ac:dyDescent="0.3">
      <c r="A3380"/>
      <c r="B3380"/>
      <c r="C3380"/>
    </row>
    <row r="3381" spans="1:3" ht="14.4" x14ac:dyDescent="0.3">
      <c r="A3381"/>
      <c r="B3381"/>
      <c r="C3381"/>
    </row>
    <row r="3382" spans="1:3" ht="14.4" x14ac:dyDescent="0.3">
      <c r="A3382"/>
      <c r="B3382"/>
      <c r="C3382"/>
    </row>
    <row r="3383" spans="1:3" ht="14.4" x14ac:dyDescent="0.3">
      <c r="A3383"/>
      <c r="B3383"/>
      <c r="C3383"/>
    </row>
    <row r="3384" spans="1:3" ht="14.4" x14ac:dyDescent="0.3">
      <c r="A3384"/>
      <c r="B3384"/>
      <c r="C3384"/>
    </row>
    <row r="3385" spans="1:3" ht="14.4" x14ac:dyDescent="0.3">
      <c r="A3385"/>
      <c r="B3385"/>
      <c r="C3385"/>
    </row>
    <row r="3386" spans="1:3" ht="14.4" x14ac:dyDescent="0.3">
      <c r="A3386"/>
      <c r="B3386"/>
      <c r="C3386"/>
    </row>
    <row r="3387" spans="1:3" ht="14.4" x14ac:dyDescent="0.3">
      <c r="A3387"/>
      <c r="B3387"/>
      <c r="C3387"/>
    </row>
    <row r="3388" spans="1:3" ht="14.4" x14ac:dyDescent="0.3">
      <c r="A3388"/>
      <c r="B3388"/>
      <c r="C3388"/>
    </row>
    <row r="3389" spans="1:3" ht="14.4" x14ac:dyDescent="0.3">
      <c r="A3389"/>
      <c r="B3389"/>
      <c r="C3389"/>
    </row>
    <row r="3390" spans="1:3" ht="14.4" x14ac:dyDescent="0.3">
      <c r="A3390"/>
      <c r="B3390"/>
      <c r="C3390"/>
    </row>
    <row r="3391" spans="1:3" ht="14.4" x14ac:dyDescent="0.3">
      <c r="A3391"/>
      <c r="B3391"/>
      <c r="C3391"/>
    </row>
    <row r="3392" spans="1:3" ht="14.4" x14ac:dyDescent="0.3">
      <c r="A3392"/>
      <c r="B3392"/>
      <c r="C3392"/>
    </row>
    <row r="3393" spans="1:3" ht="14.4" x14ac:dyDescent="0.3">
      <c r="A3393"/>
      <c r="B3393"/>
      <c r="C3393"/>
    </row>
    <row r="3394" spans="1:3" ht="14.4" x14ac:dyDescent="0.3">
      <c r="A3394"/>
      <c r="B3394"/>
      <c r="C3394"/>
    </row>
    <row r="3395" spans="1:3" ht="14.4" x14ac:dyDescent="0.3">
      <c r="A3395"/>
      <c r="B3395"/>
      <c r="C3395"/>
    </row>
    <row r="3396" spans="1:3" ht="14.4" x14ac:dyDescent="0.3">
      <c r="A3396"/>
      <c r="B3396"/>
      <c r="C3396"/>
    </row>
    <row r="3397" spans="1:3" ht="14.4" x14ac:dyDescent="0.3">
      <c r="A3397"/>
      <c r="B3397"/>
      <c r="C3397"/>
    </row>
    <row r="3398" spans="1:3" ht="14.4" x14ac:dyDescent="0.3">
      <c r="A3398"/>
      <c r="B3398"/>
      <c r="C3398"/>
    </row>
    <row r="3399" spans="1:3" ht="14.4" x14ac:dyDescent="0.3">
      <c r="A3399"/>
      <c r="B3399"/>
      <c r="C3399"/>
    </row>
    <row r="3400" spans="1:3" ht="14.4" x14ac:dyDescent="0.3">
      <c r="A3400"/>
      <c r="B3400"/>
      <c r="C3400"/>
    </row>
    <row r="3401" spans="1:3" ht="14.4" x14ac:dyDescent="0.3">
      <c r="A3401"/>
      <c r="B3401"/>
      <c r="C3401"/>
    </row>
    <row r="3402" spans="1:3" ht="14.4" x14ac:dyDescent="0.3">
      <c r="A3402"/>
      <c r="B3402"/>
      <c r="C3402"/>
    </row>
    <row r="3403" spans="1:3" ht="14.4" x14ac:dyDescent="0.3">
      <c r="A3403"/>
      <c r="B3403"/>
      <c r="C3403"/>
    </row>
    <row r="3404" spans="1:3" ht="14.4" x14ac:dyDescent="0.3">
      <c r="A3404"/>
      <c r="B3404"/>
      <c r="C3404"/>
    </row>
    <row r="3405" spans="1:3" ht="14.4" x14ac:dyDescent="0.3">
      <c r="A3405"/>
      <c r="B3405"/>
      <c r="C3405"/>
    </row>
    <row r="3406" spans="1:3" ht="14.4" x14ac:dyDescent="0.3">
      <c r="A3406"/>
      <c r="B3406"/>
      <c r="C3406"/>
    </row>
    <row r="3407" spans="1:3" ht="14.4" x14ac:dyDescent="0.3">
      <c r="A3407"/>
      <c r="B3407"/>
      <c r="C3407"/>
    </row>
    <row r="3408" spans="1:3" ht="14.4" x14ac:dyDescent="0.3">
      <c r="A3408"/>
      <c r="B3408"/>
      <c r="C3408"/>
    </row>
    <row r="3409" spans="1:3" ht="14.4" x14ac:dyDescent="0.3">
      <c r="A3409"/>
      <c r="B3409"/>
      <c r="C3409"/>
    </row>
    <row r="3410" spans="1:3" ht="14.4" x14ac:dyDescent="0.3">
      <c r="A3410"/>
      <c r="B3410"/>
      <c r="C3410"/>
    </row>
    <row r="3411" spans="1:3" ht="14.4" x14ac:dyDescent="0.3">
      <c r="A3411"/>
      <c r="B3411"/>
      <c r="C3411"/>
    </row>
    <row r="3412" spans="1:3" ht="14.4" x14ac:dyDescent="0.3">
      <c r="A3412"/>
      <c r="B3412"/>
      <c r="C3412"/>
    </row>
    <row r="3413" spans="1:3" ht="14.4" x14ac:dyDescent="0.3">
      <c r="A3413"/>
      <c r="B3413"/>
      <c r="C3413"/>
    </row>
    <row r="3414" spans="1:3" ht="14.4" x14ac:dyDescent="0.3">
      <c r="A3414"/>
      <c r="B3414"/>
      <c r="C3414"/>
    </row>
    <row r="3415" spans="1:3" ht="14.4" x14ac:dyDescent="0.3">
      <c r="A3415"/>
      <c r="B3415"/>
      <c r="C3415"/>
    </row>
    <row r="3416" spans="1:3" ht="14.4" x14ac:dyDescent="0.3">
      <c r="A3416"/>
      <c r="B3416"/>
      <c r="C3416"/>
    </row>
    <row r="3417" spans="1:3" ht="14.4" x14ac:dyDescent="0.3">
      <c r="A3417"/>
      <c r="B3417"/>
      <c r="C3417"/>
    </row>
    <row r="3418" spans="1:3" ht="14.4" x14ac:dyDescent="0.3">
      <c r="A3418"/>
      <c r="B3418"/>
      <c r="C3418"/>
    </row>
    <row r="3419" spans="1:3" ht="14.4" x14ac:dyDescent="0.3">
      <c r="A3419"/>
      <c r="B3419"/>
      <c r="C3419"/>
    </row>
    <row r="3420" spans="1:3" ht="14.4" x14ac:dyDescent="0.3">
      <c r="A3420"/>
      <c r="B3420"/>
      <c r="C3420"/>
    </row>
    <row r="3421" spans="1:3" ht="14.4" x14ac:dyDescent="0.3">
      <c r="A3421"/>
      <c r="B3421"/>
      <c r="C3421"/>
    </row>
    <row r="3422" spans="1:3" ht="14.4" x14ac:dyDescent="0.3">
      <c r="A3422"/>
      <c r="B3422"/>
      <c r="C3422"/>
    </row>
    <row r="3423" spans="1:3" ht="14.4" x14ac:dyDescent="0.3">
      <c r="A3423"/>
      <c r="B3423"/>
      <c r="C3423"/>
    </row>
    <row r="3424" spans="1:3" ht="14.4" x14ac:dyDescent="0.3">
      <c r="A3424"/>
      <c r="B3424"/>
      <c r="C3424"/>
    </row>
    <row r="3425" spans="1:3" ht="14.4" x14ac:dyDescent="0.3">
      <c r="A3425"/>
      <c r="B3425"/>
      <c r="C3425"/>
    </row>
    <row r="3426" spans="1:3" ht="14.4" x14ac:dyDescent="0.3">
      <c r="A3426"/>
      <c r="B3426"/>
      <c r="C3426"/>
    </row>
    <row r="3427" spans="1:3" ht="14.4" x14ac:dyDescent="0.3">
      <c r="A3427"/>
      <c r="B3427"/>
      <c r="C3427"/>
    </row>
    <row r="3428" spans="1:3" ht="14.4" x14ac:dyDescent="0.3">
      <c r="A3428"/>
      <c r="B3428"/>
      <c r="C3428"/>
    </row>
    <row r="3429" spans="1:3" ht="14.4" x14ac:dyDescent="0.3">
      <c r="A3429"/>
      <c r="B3429"/>
      <c r="C3429"/>
    </row>
    <row r="3430" spans="1:3" ht="14.4" x14ac:dyDescent="0.3">
      <c r="A3430"/>
      <c r="B3430"/>
      <c r="C3430"/>
    </row>
    <row r="3431" spans="1:3" ht="14.4" x14ac:dyDescent="0.3">
      <c r="A3431"/>
      <c r="B3431"/>
      <c r="C3431"/>
    </row>
    <row r="3432" spans="1:3" ht="14.4" x14ac:dyDescent="0.3">
      <c r="A3432"/>
      <c r="B3432"/>
      <c r="C3432"/>
    </row>
    <row r="3433" spans="1:3" ht="14.4" x14ac:dyDescent="0.3">
      <c r="A3433"/>
      <c r="B3433"/>
      <c r="C3433"/>
    </row>
    <row r="3434" spans="1:3" ht="14.4" x14ac:dyDescent="0.3">
      <c r="A3434"/>
      <c r="B3434"/>
      <c r="C3434"/>
    </row>
    <row r="3435" spans="1:3" ht="14.4" x14ac:dyDescent="0.3">
      <c r="A3435"/>
      <c r="B3435"/>
      <c r="C3435"/>
    </row>
    <row r="3436" spans="1:3" ht="14.4" x14ac:dyDescent="0.3">
      <c r="A3436"/>
      <c r="B3436"/>
      <c r="C3436"/>
    </row>
    <row r="3437" spans="1:3" ht="14.4" x14ac:dyDescent="0.3">
      <c r="A3437"/>
      <c r="B3437"/>
      <c r="C3437"/>
    </row>
    <row r="3438" spans="1:3" ht="14.4" x14ac:dyDescent="0.3">
      <c r="A3438"/>
      <c r="B3438"/>
      <c r="C3438"/>
    </row>
    <row r="3439" spans="1:3" ht="14.4" x14ac:dyDescent="0.3">
      <c r="A3439"/>
      <c r="B3439"/>
      <c r="C3439"/>
    </row>
    <row r="3440" spans="1:3" ht="14.4" x14ac:dyDescent="0.3">
      <c r="A3440"/>
      <c r="B3440"/>
      <c r="C3440"/>
    </row>
    <row r="3441" spans="1:3" ht="14.4" x14ac:dyDescent="0.3">
      <c r="A3441"/>
      <c r="B3441"/>
      <c r="C3441"/>
    </row>
    <row r="3442" spans="1:3" ht="14.4" x14ac:dyDescent="0.3">
      <c r="A3442"/>
      <c r="B3442"/>
      <c r="C3442"/>
    </row>
    <row r="3443" spans="1:3" ht="14.4" x14ac:dyDescent="0.3">
      <c r="A3443"/>
      <c r="B3443"/>
      <c r="C3443"/>
    </row>
    <row r="3444" spans="1:3" ht="14.4" x14ac:dyDescent="0.3">
      <c r="A3444"/>
      <c r="B3444"/>
      <c r="C3444"/>
    </row>
    <row r="3445" spans="1:3" ht="14.4" x14ac:dyDescent="0.3">
      <c r="A3445"/>
      <c r="B3445"/>
      <c r="C3445"/>
    </row>
    <row r="3446" spans="1:3" ht="14.4" x14ac:dyDescent="0.3">
      <c r="A3446"/>
      <c r="B3446"/>
      <c r="C3446"/>
    </row>
    <row r="3447" spans="1:3" ht="14.4" x14ac:dyDescent="0.3">
      <c r="A3447"/>
      <c r="B3447"/>
      <c r="C3447"/>
    </row>
    <row r="3448" spans="1:3" ht="14.4" x14ac:dyDescent="0.3">
      <c r="A3448"/>
      <c r="B3448"/>
      <c r="C3448"/>
    </row>
    <row r="3449" spans="1:3" ht="14.4" x14ac:dyDescent="0.3">
      <c r="A3449"/>
      <c r="B3449"/>
      <c r="C3449"/>
    </row>
    <row r="3450" spans="1:3" ht="14.4" x14ac:dyDescent="0.3">
      <c r="A3450"/>
      <c r="B3450"/>
      <c r="C3450"/>
    </row>
    <row r="3451" spans="1:3" ht="14.4" x14ac:dyDescent="0.3">
      <c r="A3451"/>
      <c r="B3451"/>
      <c r="C3451"/>
    </row>
    <row r="3452" spans="1:3" ht="14.4" x14ac:dyDescent="0.3">
      <c r="A3452"/>
      <c r="B3452"/>
      <c r="C3452"/>
    </row>
    <row r="3453" spans="1:3" ht="14.4" x14ac:dyDescent="0.3">
      <c r="A3453"/>
      <c r="B3453"/>
      <c r="C3453"/>
    </row>
    <row r="3454" spans="1:3" ht="14.4" x14ac:dyDescent="0.3">
      <c r="A3454"/>
      <c r="B3454"/>
      <c r="C3454"/>
    </row>
    <row r="3455" spans="1:3" ht="14.4" x14ac:dyDescent="0.3">
      <c r="A3455"/>
      <c r="B3455"/>
      <c r="C3455"/>
    </row>
    <row r="3456" spans="1:3" ht="14.4" x14ac:dyDescent="0.3">
      <c r="A3456"/>
      <c r="B3456"/>
      <c r="C3456"/>
    </row>
    <row r="3457" spans="1:3" ht="14.4" x14ac:dyDescent="0.3">
      <c r="A3457"/>
      <c r="B3457"/>
      <c r="C3457"/>
    </row>
    <row r="3458" spans="1:3" ht="14.4" x14ac:dyDescent="0.3">
      <c r="A3458"/>
      <c r="B3458"/>
      <c r="C3458"/>
    </row>
    <row r="3459" spans="1:3" ht="14.4" x14ac:dyDescent="0.3">
      <c r="A3459"/>
      <c r="B3459"/>
      <c r="C3459"/>
    </row>
    <row r="3460" spans="1:3" ht="14.4" x14ac:dyDescent="0.3">
      <c r="A3460"/>
      <c r="B3460"/>
      <c r="C3460"/>
    </row>
    <row r="3461" spans="1:3" ht="14.4" x14ac:dyDescent="0.3">
      <c r="A3461"/>
      <c r="B3461"/>
      <c r="C3461"/>
    </row>
    <row r="3462" spans="1:3" ht="14.4" x14ac:dyDescent="0.3">
      <c r="A3462"/>
      <c r="B3462"/>
      <c r="C3462"/>
    </row>
    <row r="3463" spans="1:3" ht="14.4" x14ac:dyDescent="0.3">
      <c r="A3463"/>
      <c r="B3463"/>
      <c r="C3463"/>
    </row>
    <row r="3464" spans="1:3" ht="14.4" x14ac:dyDescent="0.3">
      <c r="A3464"/>
      <c r="B3464"/>
      <c r="C3464"/>
    </row>
    <row r="3465" spans="1:3" ht="14.4" x14ac:dyDescent="0.3">
      <c r="A3465"/>
      <c r="B3465"/>
      <c r="C3465"/>
    </row>
    <row r="3466" spans="1:3" ht="14.4" x14ac:dyDescent="0.3">
      <c r="A3466"/>
      <c r="B3466"/>
      <c r="C3466"/>
    </row>
    <row r="3467" spans="1:3" ht="14.4" x14ac:dyDescent="0.3">
      <c r="A3467"/>
      <c r="B3467"/>
      <c r="C3467"/>
    </row>
    <row r="3468" spans="1:3" ht="14.4" x14ac:dyDescent="0.3">
      <c r="A3468"/>
      <c r="B3468"/>
      <c r="C3468"/>
    </row>
    <row r="3469" spans="1:3" ht="14.4" x14ac:dyDescent="0.3">
      <c r="A3469"/>
      <c r="B3469"/>
      <c r="C3469"/>
    </row>
    <row r="3470" spans="1:3" ht="14.4" x14ac:dyDescent="0.3">
      <c r="A3470"/>
      <c r="B3470"/>
      <c r="C3470"/>
    </row>
    <row r="3471" spans="1:3" ht="14.4" x14ac:dyDescent="0.3">
      <c r="A3471"/>
      <c r="B3471"/>
      <c r="C3471"/>
    </row>
    <row r="3472" spans="1:3" ht="14.4" x14ac:dyDescent="0.3">
      <c r="A3472"/>
      <c r="B3472"/>
      <c r="C3472"/>
    </row>
    <row r="3473" spans="1:3" ht="14.4" x14ac:dyDescent="0.3">
      <c r="A3473"/>
      <c r="B3473"/>
      <c r="C3473"/>
    </row>
    <row r="3474" spans="1:3" ht="14.4" x14ac:dyDescent="0.3">
      <c r="A3474"/>
      <c r="B3474"/>
      <c r="C3474"/>
    </row>
    <row r="3475" spans="1:3" ht="14.4" x14ac:dyDescent="0.3">
      <c r="A3475"/>
      <c r="B3475"/>
      <c r="C3475"/>
    </row>
    <row r="3476" spans="1:3" ht="14.4" x14ac:dyDescent="0.3">
      <c r="A3476"/>
      <c r="B3476"/>
      <c r="C3476"/>
    </row>
    <row r="3477" spans="1:3" ht="14.4" x14ac:dyDescent="0.3">
      <c r="A3477"/>
      <c r="B3477"/>
      <c r="C3477"/>
    </row>
    <row r="3478" spans="1:3" ht="14.4" x14ac:dyDescent="0.3">
      <c r="A3478"/>
      <c r="B3478"/>
      <c r="C3478"/>
    </row>
    <row r="3479" spans="1:3" ht="14.4" x14ac:dyDescent="0.3">
      <c r="A3479"/>
      <c r="B3479"/>
      <c r="C3479"/>
    </row>
    <row r="3480" spans="1:3" ht="14.4" x14ac:dyDescent="0.3">
      <c r="A3480"/>
      <c r="B3480"/>
      <c r="C3480"/>
    </row>
    <row r="3481" spans="1:3" ht="14.4" x14ac:dyDescent="0.3">
      <c r="A3481"/>
      <c r="B3481"/>
      <c r="C3481"/>
    </row>
    <row r="3482" spans="1:3" ht="14.4" x14ac:dyDescent="0.3">
      <c r="A3482"/>
      <c r="B3482"/>
      <c r="C3482"/>
    </row>
    <row r="3483" spans="1:3" ht="14.4" x14ac:dyDescent="0.3">
      <c r="A3483"/>
      <c r="B3483"/>
      <c r="C3483"/>
    </row>
    <row r="3484" spans="1:3" ht="14.4" x14ac:dyDescent="0.3">
      <c r="A3484"/>
      <c r="B3484"/>
      <c r="C3484"/>
    </row>
    <row r="3485" spans="1:3" ht="14.4" x14ac:dyDescent="0.3">
      <c r="A3485"/>
      <c r="B3485"/>
      <c r="C3485"/>
    </row>
    <row r="3486" spans="1:3" ht="14.4" x14ac:dyDescent="0.3">
      <c r="A3486"/>
      <c r="B3486"/>
      <c r="C3486"/>
    </row>
    <row r="3487" spans="1:3" ht="14.4" x14ac:dyDescent="0.3">
      <c r="A3487"/>
      <c r="B3487"/>
      <c r="C3487"/>
    </row>
    <row r="3488" spans="1:3" ht="14.4" x14ac:dyDescent="0.3">
      <c r="A3488"/>
      <c r="B3488"/>
      <c r="C3488"/>
    </row>
    <row r="3489" spans="1:3" ht="14.4" x14ac:dyDescent="0.3">
      <c r="A3489"/>
      <c r="B3489"/>
      <c r="C3489"/>
    </row>
    <row r="3490" spans="1:3" ht="14.4" x14ac:dyDescent="0.3">
      <c r="A3490"/>
      <c r="B3490"/>
      <c r="C3490"/>
    </row>
    <row r="3491" spans="1:3" ht="14.4" x14ac:dyDescent="0.3">
      <c r="A3491"/>
      <c r="B3491"/>
      <c r="C3491"/>
    </row>
    <row r="3492" spans="1:3" ht="14.4" x14ac:dyDescent="0.3">
      <c r="A3492"/>
      <c r="B3492"/>
      <c r="C3492"/>
    </row>
    <row r="3493" spans="1:3" ht="14.4" x14ac:dyDescent="0.3">
      <c r="A3493"/>
      <c r="B3493"/>
      <c r="C3493"/>
    </row>
    <row r="3494" spans="1:3" ht="14.4" x14ac:dyDescent="0.3">
      <c r="A3494"/>
      <c r="B3494"/>
      <c r="C3494"/>
    </row>
    <row r="3495" spans="1:3" ht="14.4" x14ac:dyDescent="0.3">
      <c r="A3495"/>
      <c r="B3495"/>
      <c r="C3495"/>
    </row>
    <row r="3496" spans="1:3" ht="14.4" x14ac:dyDescent="0.3">
      <c r="A3496"/>
      <c r="B3496"/>
      <c r="C3496"/>
    </row>
    <row r="3497" spans="1:3" ht="14.4" x14ac:dyDescent="0.3">
      <c r="A3497"/>
      <c r="B3497"/>
      <c r="C3497"/>
    </row>
    <row r="3498" spans="1:3" ht="14.4" x14ac:dyDescent="0.3">
      <c r="A3498"/>
      <c r="B3498"/>
      <c r="C3498"/>
    </row>
    <row r="3499" spans="1:3" ht="14.4" x14ac:dyDescent="0.3">
      <c r="A3499"/>
      <c r="B3499"/>
      <c r="C3499"/>
    </row>
    <row r="3500" spans="1:3" ht="14.4" x14ac:dyDescent="0.3">
      <c r="A3500"/>
      <c r="B3500"/>
      <c r="C3500"/>
    </row>
    <row r="3501" spans="1:3" ht="14.4" x14ac:dyDescent="0.3">
      <c r="A3501"/>
      <c r="B3501"/>
      <c r="C3501"/>
    </row>
    <row r="3502" spans="1:3" ht="14.4" x14ac:dyDescent="0.3">
      <c r="A3502"/>
      <c r="B3502"/>
      <c r="C3502"/>
    </row>
    <row r="3503" spans="1:3" ht="14.4" x14ac:dyDescent="0.3">
      <c r="A3503"/>
      <c r="B3503"/>
      <c r="C3503"/>
    </row>
    <row r="3504" spans="1:3" ht="14.4" x14ac:dyDescent="0.3">
      <c r="A3504"/>
      <c r="B3504"/>
      <c r="C3504"/>
    </row>
    <row r="3505" spans="1:3" ht="14.4" x14ac:dyDescent="0.3">
      <c r="A3505"/>
      <c r="B3505"/>
      <c r="C3505"/>
    </row>
    <row r="3506" spans="1:3" ht="14.4" x14ac:dyDescent="0.3">
      <c r="A3506"/>
      <c r="B3506"/>
      <c r="C3506"/>
    </row>
    <row r="3507" spans="1:3" ht="14.4" x14ac:dyDescent="0.3">
      <c r="A3507"/>
      <c r="B3507"/>
      <c r="C3507"/>
    </row>
    <row r="3508" spans="1:3" ht="14.4" x14ac:dyDescent="0.3">
      <c r="A3508"/>
      <c r="B3508"/>
      <c r="C3508"/>
    </row>
    <row r="3509" spans="1:3" ht="14.4" x14ac:dyDescent="0.3">
      <c r="A3509"/>
      <c r="B3509"/>
      <c r="C3509"/>
    </row>
    <row r="3510" spans="1:3" ht="14.4" x14ac:dyDescent="0.3">
      <c r="A3510"/>
      <c r="B3510"/>
      <c r="C3510"/>
    </row>
    <row r="3511" spans="1:3" ht="14.4" x14ac:dyDescent="0.3">
      <c r="A3511"/>
      <c r="B3511"/>
      <c r="C3511"/>
    </row>
    <row r="3512" spans="1:3" ht="14.4" x14ac:dyDescent="0.3">
      <c r="A3512"/>
      <c r="B3512"/>
      <c r="C3512"/>
    </row>
    <row r="3513" spans="1:3" ht="14.4" x14ac:dyDescent="0.3">
      <c r="A3513"/>
      <c r="B3513"/>
      <c r="C3513"/>
    </row>
    <row r="3514" spans="1:3" ht="14.4" x14ac:dyDescent="0.3">
      <c r="A3514"/>
      <c r="B3514"/>
      <c r="C3514"/>
    </row>
    <row r="3515" spans="1:3" ht="14.4" x14ac:dyDescent="0.3">
      <c r="A3515"/>
      <c r="B3515"/>
      <c r="C3515"/>
    </row>
    <row r="3516" spans="1:3" ht="14.4" x14ac:dyDescent="0.3">
      <c r="A3516"/>
      <c r="B3516"/>
      <c r="C3516"/>
    </row>
    <row r="3517" spans="1:3" ht="14.4" x14ac:dyDescent="0.3">
      <c r="A3517"/>
      <c r="B3517"/>
      <c r="C3517"/>
    </row>
    <row r="3518" spans="1:3" ht="14.4" x14ac:dyDescent="0.3">
      <c r="A3518"/>
      <c r="B3518"/>
      <c r="C3518"/>
    </row>
    <row r="3519" spans="1:3" ht="14.4" x14ac:dyDescent="0.3">
      <c r="A3519"/>
      <c r="B3519"/>
      <c r="C3519"/>
    </row>
    <row r="3520" spans="1:3" ht="14.4" x14ac:dyDescent="0.3">
      <c r="A3520"/>
      <c r="B3520"/>
      <c r="C3520"/>
    </row>
    <row r="3521" spans="1:3" ht="14.4" x14ac:dyDescent="0.3">
      <c r="A3521"/>
      <c r="B3521"/>
      <c r="C3521"/>
    </row>
    <row r="3522" spans="1:3" ht="14.4" x14ac:dyDescent="0.3">
      <c r="A3522"/>
      <c r="B3522"/>
      <c r="C3522"/>
    </row>
    <row r="3523" spans="1:3" ht="14.4" x14ac:dyDescent="0.3">
      <c r="A3523"/>
      <c r="B3523"/>
      <c r="C3523"/>
    </row>
    <row r="3524" spans="1:3" ht="14.4" x14ac:dyDescent="0.3">
      <c r="A3524"/>
      <c r="B3524"/>
      <c r="C3524"/>
    </row>
    <row r="3525" spans="1:3" ht="14.4" x14ac:dyDescent="0.3">
      <c r="A3525"/>
      <c r="B3525"/>
      <c r="C3525"/>
    </row>
    <row r="3526" spans="1:3" ht="14.4" x14ac:dyDescent="0.3">
      <c r="A3526"/>
      <c r="B3526"/>
      <c r="C3526"/>
    </row>
    <row r="3527" spans="1:3" ht="14.4" x14ac:dyDescent="0.3">
      <c r="A3527"/>
      <c r="B3527"/>
      <c r="C3527"/>
    </row>
    <row r="3528" spans="1:3" ht="14.4" x14ac:dyDescent="0.3">
      <c r="A3528"/>
      <c r="B3528"/>
      <c r="C3528"/>
    </row>
    <row r="3529" spans="1:3" ht="14.4" x14ac:dyDescent="0.3">
      <c r="A3529"/>
      <c r="B3529"/>
      <c r="C3529"/>
    </row>
    <row r="3530" spans="1:3" ht="14.4" x14ac:dyDescent="0.3">
      <c r="A3530"/>
      <c r="B3530"/>
      <c r="C3530"/>
    </row>
    <row r="3531" spans="1:3" ht="14.4" x14ac:dyDescent="0.3">
      <c r="A3531"/>
      <c r="B3531"/>
      <c r="C3531"/>
    </row>
    <row r="3532" spans="1:3" ht="14.4" x14ac:dyDescent="0.3">
      <c r="A3532"/>
      <c r="B3532"/>
      <c r="C3532"/>
    </row>
    <row r="3533" spans="1:3" ht="14.4" x14ac:dyDescent="0.3">
      <c r="A3533"/>
      <c r="B3533"/>
      <c r="C3533"/>
    </row>
    <row r="3534" spans="1:3" ht="14.4" x14ac:dyDescent="0.3">
      <c r="A3534"/>
      <c r="B3534"/>
      <c r="C3534"/>
    </row>
    <row r="3535" spans="1:3" ht="14.4" x14ac:dyDescent="0.3">
      <c r="A3535"/>
      <c r="B3535"/>
      <c r="C3535"/>
    </row>
    <row r="3536" spans="1:3" ht="14.4" x14ac:dyDescent="0.3">
      <c r="A3536"/>
      <c r="B3536"/>
      <c r="C3536"/>
    </row>
    <row r="3537" spans="1:3" ht="14.4" x14ac:dyDescent="0.3">
      <c r="A3537"/>
      <c r="B3537"/>
      <c r="C3537"/>
    </row>
    <row r="3538" spans="1:3" ht="14.4" x14ac:dyDescent="0.3">
      <c r="A3538"/>
      <c r="B3538"/>
      <c r="C3538"/>
    </row>
    <row r="3539" spans="1:3" ht="14.4" x14ac:dyDescent="0.3">
      <c r="A3539"/>
      <c r="B3539"/>
      <c r="C3539"/>
    </row>
    <row r="3540" spans="1:3" ht="14.4" x14ac:dyDescent="0.3">
      <c r="A3540"/>
      <c r="B3540"/>
      <c r="C3540"/>
    </row>
    <row r="3541" spans="1:3" ht="14.4" x14ac:dyDescent="0.3">
      <c r="A3541"/>
      <c r="B3541"/>
      <c r="C3541"/>
    </row>
    <row r="3542" spans="1:3" ht="14.4" x14ac:dyDescent="0.3">
      <c r="A3542"/>
      <c r="B3542"/>
      <c r="C3542"/>
    </row>
    <row r="3543" spans="1:3" ht="14.4" x14ac:dyDescent="0.3">
      <c r="A3543"/>
      <c r="B3543"/>
      <c r="C3543"/>
    </row>
    <row r="3544" spans="1:3" ht="14.4" x14ac:dyDescent="0.3">
      <c r="A3544"/>
      <c r="B3544"/>
      <c r="C3544"/>
    </row>
    <row r="3545" spans="1:3" ht="14.4" x14ac:dyDescent="0.3">
      <c r="A3545"/>
      <c r="B3545"/>
      <c r="C3545"/>
    </row>
    <row r="3546" spans="1:3" ht="14.4" x14ac:dyDescent="0.3">
      <c r="A3546"/>
      <c r="B3546"/>
      <c r="C3546"/>
    </row>
    <row r="3547" spans="1:3" ht="14.4" x14ac:dyDescent="0.3">
      <c r="A3547"/>
      <c r="B3547"/>
      <c r="C3547"/>
    </row>
    <row r="3548" spans="1:3" ht="14.4" x14ac:dyDescent="0.3">
      <c r="A3548"/>
      <c r="B3548"/>
      <c r="C3548"/>
    </row>
    <row r="3549" spans="1:3" ht="14.4" x14ac:dyDescent="0.3">
      <c r="A3549"/>
      <c r="B3549"/>
      <c r="C3549"/>
    </row>
    <row r="3550" spans="1:3" ht="14.4" x14ac:dyDescent="0.3">
      <c r="A3550"/>
      <c r="B3550"/>
      <c r="C3550"/>
    </row>
    <row r="3551" spans="1:3" ht="14.4" x14ac:dyDescent="0.3">
      <c r="A3551"/>
      <c r="B3551"/>
      <c r="C3551"/>
    </row>
    <row r="3552" spans="1:3" ht="14.4" x14ac:dyDescent="0.3">
      <c r="A3552"/>
      <c r="B3552"/>
      <c r="C3552"/>
    </row>
    <row r="3553" spans="1:3" ht="14.4" x14ac:dyDescent="0.3">
      <c r="A3553"/>
      <c r="B3553"/>
      <c r="C3553"/>
    </row>
    <row r="3554" spans="1:3" ht="14.4" x14ac:dyDescent="0.3">
      <c r="A3554"/>
      <c r="B3554"/>
      <c r="C3554"/>
    </row>
    <row r="3555" spans="1:3" ht="14.4" x14ac:dyDescent="0.3">
      <c r="A3555"/>
      <c r="B3555"/>
      <c r="C3555"/>
    </row>
    <row r="3556" spans="1:3" ht="14.4" x14ac:dyDescent="0.3">
      <c r="A3556"/>
      <c r="B3556"/>
      <c r="C3556"/>
    </row>
    <row r="3557" spans="1:3" ht="14.4" x14ac:dyDescent="0.3">
      <c r="A3557"/>
      <c r="B3557"/>
      <c r="C3557"/>
    </row>
    <row r="3558" spans="1:3" ht="14.4" x14ac:dyDescent="0.3">
      <c r="A3558"/>
      <c r="B3558"/>
      <c r="C3558"/>
    </row>
    <row r="3559" spans="1:3" ht="14.4" x14ac:dyDescent="0.3">
      <c r="A3559"/>
      <c r="B3559"/>
      <c r="C3559"/>
    </row>
    <row r="3560" spans="1:3" ht="14.4" x14ac:dyDescent="0.3">
      <c r="A3560"/>
      <c r="B3560"/>
      <c r="C3560"/>
    </row>
    <row r="3561" spans="1:3" ht="14.4" x14ac:dyDescent="0.3">
      <c r="A3561"/>
      <c r="B3561"/>
      <c r="C3561"/>
    </row>
    <row r="3562" spans="1:3" ht="14.4" x14ac:dyDescent="0.3">
      <c r="A3562"/>
      <c r="B3562"/>
      <c r="C3562"/>
    </row>
    <row r="3563" spans="1:3" ht="14.4" x14ac:dyDescent="0.3">
      <c r="A3563"/>
      <c r="B3563"/>
      <c r="C3563"/>
    </row>
    <row r="3564" spans="1:3" ht="14.4" x14ac:dyDescent="0.3">
      <c r="A3564"/>
      <c r="B3564"/>
      <c r="C3564"/>
    </row>
    <row r="3565" spans="1:3" ht="14.4" x14ac:dyDescent="0.3">
      <c r="A3565"/>
      <c r="B3565"/>
      <c r="C3565"/>
    </row>
    <row r="3566" spans="1:3" ht="14.4" x14ac:dyDescent="0.3">
      <c r="A3566"/>
      <c r="B3566"/>
      <c r="C3566"/>
    </row>
    <row r="3567" spans="1:3" ht="14.4" x14ac:dyDescent="0.3">
      <c r="A3567"/>
      <c r="B3567"/>
      <c r="C3567"/>
    </row>
    <row r="3568" spans="1:3" ht="14.4" x14ac:dyDescent="0.3">
      <c r="A3568"/>
      <c r="B3568"/>
      <c r="C3568"/>
    </row>
    <row r="3569" spans="1:3" ht="14.4" x14ac:dyDescent="0.3">
      <c r="A3569"/>
      <c r="B3569"/>
      <c r="C3569"/>
    </row>
    <row r="3570" spans="1:3" ht="14.4" x14ac:dyDescent="0.3">
      <c r="A3570"/>
      <c r="B3570"/>
      <c r="C3570"/>
    </row>
    <row r="3571" spans="1:3" ht="14.4" x14ac:dyDescent="0.3">
      <c r="A3571"/>
      <c r="B3571"/>
      <c r="C3571"/>
    </row>
    <row r="3572" spans="1:3" ht="14.4" x14ac:dyDescent="0.3">
      <c r="A3572"/>
      <c r="B3572"/>
      <c r="C3572"/>
    </row>
    <row r="3573" spans="1:3" ht="14.4" x14ac:dyDescent="0.3">
      <c r="A3573"/>
      <c r="B3573"/>
      <c r="C3573"/>
    </row>
    <row r="3574" spans="1:3" ht="14.4" x14ac:dyDescent="0.3">
      <c r="A3574"/>
      <c r="B3574"/>
      <c r="C3574"/>
    </row>
    <row r="3575" spans="1:3" ht="14.4" x14ac:dyDescent="0.3">
      <c r="A3575"/>
      <c r="B3575"/>
      <c r="C3575"/>
    </row>
    <row r="3576" spans="1:3" ht="14.4" x14ac:dyDescent="0.3">
      <c r="A3576"/>
      <c r="B3576"/>
      <c r="C3576"/>
    </row>
    <row r="3577" spans="1:3" ht="14.4" x14ac:dyDescent="0.3">
      <c r="A3577"/>
      <c r="B3577"/>
      <c r="C3577"/>
    </row>
    <row r="3578" spans="1:3" ht="14.4" x14ac:dyDescent="0.3">
      <c r="A3578"/>
      <c r="B3578"/>
      <c r="C3578"/>
    </row>
    <row r="3579" spans="1:3" ht="14.4" x14ac:dyDescent="0.3">
      <c r="A3579"/>
      <c r="B3579"/>
      <c r="C3579"/>
    </row>
    <row r="3580" spans="1:3" ht="14.4" x14ac:dyDescent="0.3">
      <c r="A3580"/>
      <c r="B3580"/>
      <c r="C3580"/>
    </row>
    <row r="3581" spans="1:3" ht="14.4" x14ac:dyDescent="0.3">
      <c r="A3581"/>
      <c r="B3581"/>
      <c r="C3581"/>
    </row>
    <row r="3582" spans="1:3" ht="14.4" x14ac:dyDescent="0.3">
      <c r="A3582"/>
      <c r="B3582"/>
      <c r="C3582"/>
    </row>
    <row r="3583" spans="1:3" ht="14.4" x14ac:dyDescent="0.3">
      <c r="A3583"/>
      <c r="B3583"/>
      <c r="C3583"/>
    </row>
    <row r="3584" spans="1:3" ht="14.4" x14ac:dyDescent="0.3">
      <c r="A3584"/>
      <c r="B3584"/>
      <c r="C3584"/>
    </row>
    <row r="3585" spans="1:3" ht="14.4" x14ac:dyDescent="0.3">
      <c r="A3585"/>
      <c r="B3585"/>
      <c r="C3585"/>
    </row>
    <row r="3586" spans="1:3" ht="14.4" x14ac:dyDescent="0.3">
      <c r="A3586"/>
      <c r="B3586"/>
      <c r="C3586"/>
    </row>
    <row r="3587" spans="1:3" ht="14.4" x14ac:dyDescent="0.3">
      <c r="A3587"/>
      <c r="B3587"/>
      <c r="C3587"/>
    </row>
    <row r="3588" spans="1:3" ht="14.4" x14ac:dyDescent="0.3">
      <c r="A3588"/>
      <c r="B3588"/>
      <c r="C3588"/>
    </row>
    <row r="3589" spans="1:3" ht="14.4" x14ac:dyDescent="0.3">
      <c r="A3589"/>
      <c r="B3589"/>
      <c r="C3589"/>
    </row>
    <row r="3590" spans="1:3" ht="14.4" x14ac:dyDescent="0.3">
      <c r="A3590"/>
      <c r="B3590"/>
      <c r="C3590"/>
    </row>
    <row r="3591" spans="1:3" ht="14.4" x14ac:dyDescent="0.3">
      <c r="A3591"/>
      <c r="B3591"/>
      <c r="C3591"/>
    </row>
    <row r="3592" spans="1:3" ht="14.4" x14ac:dyDescent="0.3">
      <c r="A3592"/>
      <c r="B3592"/>
      <c r="C3592"/>
    </row>
    <row r="3593" spans="1:3" ht="14.4" x14ac:dyDescent="0.3">
      <c r="A3593"/>
      <c r="B3593"/>
      <c r="C3593"/>
    </row>
    <row r="3594" spans="1:3" ht="14.4" x14ac:dyDescent="0.3">
      <c r="A3594"/>
      <c r="B3594"/>
      <c r="C3594"/>
    </row>
    <row r="3595" spans="1:3" ht="14.4" x14ac:dyDescent="0.3">
      <c r="A3595"/>
      <c r="B3595"/>
      <c r="C3595"/>
    </row>
    <row r="3596" spans="1:3" ht="14.4" x14ac:dyDescent="0.3">
      <c r="A3596"/>
      <c r="B3596"/>
      <c r="C3596"/>
    </row>
    <row r="3597" spans="1:3" ht="14.4" x14ac:dyDescent="0.3">
      <c r="A3597"/>
      <c r="B3597"/>
      <c r="C3597"/>
    </row>
    <row r="3598" spans="1:3" ht="14.4" x14ac:dyDescent="0.3">
      <c r="A3598"/>
      <c r="B3598"/>
      <c r="C3598"/>
    </row>
    <row r="3599" spans="1:3" ht="14.4" x14ac:dyDescent="0.3">
      <c r="A3599"/>
      <c r="B3599"/>
      <c r="C3599"/>
    </row>
    <row r="3600" spans="1:3" ht="14.4" x14ac:dyDescent="0.3">
      <c r="A3600"/>
      <c r="B3600"/>
      <c r="C3600"/>
    </row>
    <row r="3601" spans="1:3" ht="14.4" x14ac:dyDescent="0.3">
      <c r="A3601"/>
      <c r="B3601"/>
      <c r="C3601"/>
    </row>
    <row r="3602" spans="1:3" ht="14.4" x14ac:dyDescent="0.3">
      <c r="A3602"/>
      <c r="B3602"/>
      <c r="C3602"/>
    </row>
    <row r="3603" spans="1:3" ht="14.4" x14ac:dyDescent="0.3">
      <c r="A3603"/>
      <c r="B3603"/>
      <c r="C3603"/>
    </row>
    <row r="3604" spans="1:3" ht="14.4" x14ac:dyDescent="0.3">
      <c r="A3604"/>
      <c r="B3604"/>
      <c r="C3604"/>
    </row>
    <row r="3605" spans="1:3" ht="14.4" x14ac:dyDescent="0.3">
      <c r="A3605"/>
      <c r="B3605"/>
      <c r="C3605"/>
    </row>
    <row r="3606" spans="1:3" ht="14.4" x14ac:dyDescent="0.3">
      <c r="A3606"/>
      <c r="B3606"/>
      <c r="C3606"/>
    </row>
    <row r="3607" spans="1:3" ht="14.4" x14ac:dyDescent="0.3">
      <c r="A3607"/>
      <c r="B3607"/>
      <c r="C3607"/>
    </row>
    <row r="3608" spans="1:3" ht="14.4" x14ac:dyDescent="0.3">
      <c r="A3608"/>
      <c r="B3608"/>
      <c r="C3608"/>
    </row>
    <row r="3609" spans="1:3" ht="14.4" x14ac:dyDescent="0.3">
      <c r="A3609"/>
      <c r="B3609"/>
      <c r="C3609"/>
    </row>
    <row r="3610" spans="1:3" ht="14.4" x14ac:dyDescent="0.3">
      <c r="A3610"/>
      <c r="B3610"/>
      <c r="C3610"/>
    </row>
    <row r="3611" spans="1:3" ht="14.4" x14ac:dyDescent="0.3">
      <c r="A3611"/>
      <c r="B3611"/>
      <c r="C3611"/>
    </row>
    <row r="3612" spans="1:3" ht="14.4" x14ac:dyDescent="0.3">
      <c r="A3612"/>
      <c r="B3612"/>
      <c r="C3612"/>
    </row>
    <row r="3613" spans="1:3" ht="14.4" x14ac:dyDescent="0.3">
      <c r="A3613"/>
      <c r="B3613"/>
      <c r="C3613"/>
    </row>
    <row r="3614" spans="1:3" ht="14.4" x14ac:dyDescent="0.3">
      <c r="A3614"/>
      <c r="B3614"/>
      <c r="C3614"/>
    </row>
    <row r="3615" spans="1:3" ht="14.4" x14ac:dyDescent="0.3">
      <c r="A3615"/>
      <c r="B3615"/>
      <c r="C3615"/>
    </row>
    <row r="3616" spans="1:3" ht="14.4" x14ac:dyDescent="0.3">
      <c r="A3616"/>
      <c r="B3616"/>
      <c r="C3616"/>
    </row>
    <row r="3617" spans="1:3" ht="14.4" x14ac:dyDescent="0.3">
      <c r="A3617"/>
      <c r="B3617"/>
      <c r="C3617"/>
    </row>
    <row r="3618" spans="1:3" ht="14.4" x14ac:dyDescent="0.3">
      <c r="A3618"/>
      <c r="B3618"/>
      <c r="C3618"/>
    </row>
    <row r="3619" spans="1:3" ht="14.4" x14ac:dyDescent="0.3">
      <c r="A3619"/>
      <c r="B3619"/>
      <c r="C3619"/>
    </row>
    <row r="3620" spans="1:3" ht="14.4" x14ac:dyDescent="0.3">
      <c r="A3620"/>
      <c r="B3620"/>
      <c r="C3620"/>
    </row>
    <row r="3621" spans="1:3" ht="14.4" x14ac:dyDescent="0.3">
      <c r="A3621"/>
      <c r="B3621"/>
      <c r="C3621"/>
    </row>
    <row r="3622" spans="1:3" ht="14.4" x14ac:dyDescent="0.3">
      <c r="A3622"/>
      <c r="B3622"/>
      <c r="C3622"/>
    </row>
    <row r="3623" spans="1:3" ht="14.4" x14ac:dyDescent="0.3">
      <c r="A3623"/>
      <c r="B3623"/>
      <c r="C3623"/>
    </row>
    <row r="3624" spans="1:3" ht="14.4" x14ac:dyDescent="0.3">
      <c r="A3624"/>
      <c r="B3624"/>
      <c r="C3624"/>
    </row>
    <row r="3625" spans="1:3" ht="14.4" x14ac:dyDescent="0.3">
      <c r="A3625"/>
      <c r="B3625"/>
      <c r="C3625"/>
    </row>
    <row r="3626" spans="1:3" ht="14.4" x14ac:dyDescent="0.3">
      <c r="A3626"/>
      <c r="B3626"/>
      <c r="C3626"/>
    </row>
    <row r="3627" spans="1:3" ht="14.4" x14ac:dyDescent="0.3">
      <c r="A3627"/>
      <c r="B3627"/>
      <c r="C3627"/>
    </row>
    <row r="3628" spans="1:3" ht="14.4" x14ac:dyDescent="0.3">
      <c r="A3628"/>
      <c r="B3628"/>
      <c r="C3628"/>
    </row>
    <row r="3629" spans="1:3" ht="14.4" x14ac:dyDescent="0.3">
      <c r="A3629"/>
      <c r="B3629"/>
      <c r="C3629"/>
    </row>
    <row r="3630" spans="1:3" ht="14.4" x14ac:dyDescent="0.3">
      <c r="A3630"/>
      <c r="B3630"/>
      <c r="C3630"/>
    </row>
    <row r="3631" spans="1:3" ht="14.4" x14ac:dyDescent="0.3">
      <c r="A3631"/>
      <c r="B3631"/>
      <c r="C3631"/>
    </row>
    <row r="3632" spans="1:3" ht="14.4" x14ac:dyDescent="0.3">
      <c r="A3632"/>
      <c r="B3632"/>
      <c r="C3632"/>
    </row>
    <row r="3633" spans="1:3" ht="14.4" x14ac:dyDescent="0.3">
      <c r="A3633"/>
      <c r="B3633"/>
      <c r="C3633"/>
    </row>
    <row r="3634" spans="1:3" ht="14.4" x14ac:dyDescent="0.3">
      <c r="A3634"/>
      <c r="B3634"/>
      <c r="C3634"/>
    </row>
    <row r="3635" spans="1:3" ht="14.4" x14ac:dyDescent="0.3">
      <c r="A3635"/>
      <c r="B3635"/>
      <c r="C3635"/>
    </row>
    <row r="3636" spans="1:3" ht="14.4" x14ac:dyDescent="0.3">
      <c r="A3636"/>
      <c r="B3636"/>
      <c r="C3636"/>
    </row>
    <row r="3637" spans="1:3" ht="14.4" x14ac:dyDescent="0.3">
      <c r="A3637"/>
      <c r="B3637"/>
      <c r="C3637"/>
    </row>
    <row r="3638" spans="1:3" ht="14.4" x14ac:dyDescent="0.3">
      <c r="A3638"/>
      <c r="B3638"/>
      <c r="C3638"/>
    </row>
    <row r="3639" spans="1:3" ht="14.4" x14ac:dyDescent="0.3">
      <c r="A3639"/>
      <c r="B3639"/>
      <c r="C3639"/>
    </row>
    <row r="3640" spans="1:3" ht="14.4" x14ac:dyDescent="0.3">
      <c r="A3640"/>
      <c r="B3640"/>
      <c r="C3640"/>
    </row>
    <row r="3641" spans="1:3" ht="14.4" x14ac:dyDescent="0.3">
      <c r="A3641"/>
      <c r="B3641"/>
      <c r="C3641"/>
    </row>
    <row r="3642" spans="1:3" ht="14.4" x14ac:dyDescent="0.3">
      <c r="A3642"/>
      <c r="B3642"/>
      <c r="C3642"/>
    </row>
    <row r="3643" spans="1:3" ht="14.4" x14ac:dyDescent="0.3">
      <c r="A3643"/>
      <c r="B3643"/>
      <c r="C3643"/>
    </row>
    <row r="3644" spans="1:3" ht="14.4" x14ac:dyDescent="0.3">
      <c r="A3644"/>
      <c r="B3644"/>
      <c r="C3644"/>
    </row>
    <row r="3645" spans="1:3" ht="14.4" x14ac:dyDescent="0.3">
      <c r="A3645"/>
      <c r="B3645"/>
      <c r="C3645"/>
    </row>
    <row r="3646" spans="1:3" ht="14.4" x14ac:dyDescent="0.3">
      <c r="A3646"/>
      <c r="B3646"/>
      <c r="C3646"/>
    </row>
    <row r="3647" spans="1:3" ht="14.4" x14ac:dyDescent="0.3">
      <c r="A3647"/>
      <c r="B3647"/>
      <c r="C3647"/>
    </row>
    <row r="3648" spans="1:3" ht="14.4" x14ac:dyDescent="0.3">
      <c r="A3648"/>
      <c r="B3648"/>
      <c r="C3648"/>
    </row>
    <row r="3649" spans="1:3" ht="14.4" x14ac:dyDescent="0.3">
      <c r="A3649"/>
      <c r="B3649"/>
      <c r="C3649"/>
    </row>
    <row r="3650" spans="1:3" ht="14.4" x14ac:dyDescent="0.3">
      <c r="A3650"/>
      <c r="B3650"/>
      <c r="C3650"/>
    </row>
    <row r="3651" spans="1:3" ht="14.4" x14ac:dyDescent="0.3">
      <c r="A3651"/>
      <c r="B3651"/>
      <c r="C3651"/>
    </row>
    <row r="3652" spans="1:3" ht="14.4" x14ac:dyDescent="0.3">
      <c r="A3652"/>
      <c r="B3652"/>
      <c r="C3652"/>
    </row>
    <row r="3653" spans="1:3" ht="14.4" x14ac:dyDescent="0.3">
      <c r="A3653"/>
      <c r="B3653"/>
      <c r="C3653"/>
    </row>
    <row r="3654" spans="1:3" ht="14.4" x14ac:dyDescent="0.3">
      <c r="A3654"/>
      <c r="B3654"/>
      <c r="C3654"/>
    </row>
    <row r="3655" spans="1:3" ht="14.4" x14ac:dyDescent="0.3">
      <c r="A3655"/>
      <c r="B3655"/>
      <c r="C3655"/>
    </row>
    <row r="3656" spans="1:3" ht="14.4" x14ac:dyDescent="0.3">
      <c r="A3656"/>
      <c r="B3656"/>
      <c r="C3656"/>
    </row>
    <row r="3657" spans="1:3" ht="14.4" x14ac:dyDescent="0.3">
      <c r="A3657"/>
      <c r="B3657"/>
      <c r="C3657"/>
    </row>
    <row r="3658" spans="1:3" ht="14.4" x14ac:dyDescent="0.3">
      <c r="A3658"/>
      <c r="B3658"/>
      <c r="C3658"/>
    </row>
    <row r="3659" spans="1:3" ht="14.4" x14ac:dyDescent="0.3">
      <c r="A3659"/>
      <c r="B3659"/>
      <c r="C3659"/>
    </row>
    <row r="3660" spans="1:3" ht="14.4" x14ac:dyDescent="0.3">
      <c r="A3660"/>
      <c r="B3660"/>
      <c r="C3660"/>
    </row>
    <row r="3661" spans="1:3" ht="14.4" x14ac:dyDescent="0.3">
      <c r="A3661"/>
      <c r="B3661"/>
      <c r="C3661"/>
    </row>
    <row r="3662" spans="1:3" ht="14.4" x14ac:dyDescent="0.3">
      <c r="A3662"/>
      <c r="B3662"/>
      <c r="C3662"/>
    </row>
    <row r="3663" spans="1:3" ht="14.4" x14ac:dyDescent="0.3">
      <c r="A3663"/>
      <c r="B3663"/>
      <c r="C3663"/>
    </row>
    <row r="3664" spans="1:3" ht="14.4" x14ac:dyDescent="0.3">
      <c r="A3664"/>
      <c r="B3664"/>
      <c r="C3664"/>
    </row>
    <row r="3665" spans="1:3" ht="14.4" x14ac:dyDescent="0.3">
      <c r="A3665"/>
      <c r="B3665"/>
      <c r="C3665"/>
    </row>
    <row r="3666" spans="1:3" ht="14.4" x14ac:dyDescent="0.3">
      <c r="A3666"/>
      <c r="B3666"/>
      <c r="C3666"/>
    </row>
    <row r="3667" spans="1:3" ht="14.4" x14ac:dyDescent="0.3">
      <c r="A3667"/>
      <c r="B3667"/>
      <c r="C3667"/>
    </row>
    <row r="3668" spans="1:3" ht="14.4" x14ac:dyDescent="0.3">
      <c r="A3668"/>
      <c r="B3668"/>
      <c r="C3668"/>
    </row>
    <row r="3669" spans="1:3" ht="14.4" x14ac:dyDescent="0.3">
      <c r="A3669"/>
      <c r="B3669"/>
      <c r="C3669"/>
    </row>
    <row r="3670" spans="1:3" ht="14.4" x14ac:dyDescent="0.3">
      <c r="A3670"/>
      <c r="B3670"/>
      <c r="C3670"/>
    </row>
    <row r="3671" spans="1:3" ht="14.4" x14ac:dyDescent="0.3">
      <c r="A3671"/>
      <c r="B3671"/>
      <c r="C3671"/>
    </row>
    <row r="3672" spans="1:3" ht="14.4" x14ac:dyDescent="0.3">
      <c r="A3672"/>
      <c r="B3672"/>
      <c r="C3672"/>
    </row>
    <row r="3673" spans="1:3" ht="14.4" x14ac:dyDescent="0.3">
      <c r="A3673"/>
      <c r="B3673"/>
      <c r="C3673"/>
    </row>
    <row r="3674" spans="1:3" ht="14.4" x14ac:dyDescent="0.3">
      <c r="A3674"/>
      <c r="B3674"/>
      <c r="C3674"/>
    </row>
    <row r="3675" spans="1:3" ht="14.4" x14ac:dyDescent="0.3">
      <c r="A3675"/>
      <c r="B3675"/>
      <c r="C3675"/>
    </row>
    <row r="3676" spans="1:3" ht="14.4" x14ac:dyDescent="0.3">
      <c r="A3676"/>
      <c r="B3676"/>
      <c r="C3676"/>
    </row>
    <row r="3677" spans="1:3" ht="14.4" x14ac:dyDescent="0.3">
      <c r="A3677"/>
      <c r="B3677"/>
      <c r="C3677"/>
    </row>
    <row r="3678" spans="1:3" ht="14.4" x14ac:dyDescent="0.3">
      <c r="A3678"/>
      <c r="B3678"/>
      <c r="C3678"/>
    </row>
    <row r="3679" spans="1:3" ht="14.4" x14ac:dyDescent="0.3">
      <c r="A3679"/>
      <c r="B3679"/>
      <c r="C3679"/>
    </row>
    <row r="3680" spans="1:3" ht="14.4" x14ac:dyDescent="0.3">
      <c r="A3680"/>
      <c r="B3680"/>
      <c r="C3680"/>
    </row>
    <row r="3681" spans="1:3" ht="14.4" x14ac:dyDescent="0.3">
      <c r="A3681"/>
      <c r="B3681"/>
      <c r="C3681"/>
    </row>
    <row r="3682" spans="1:3" ht="14.4" x14ac:dyDescent="0.3">
      <c r="A3682"/>
      <c r="B3682"/>
      <c r="C3682"/>
    </row>
    <row r="3683" spans="1:3" ht="14.4" x14ac:dyDescent="0.3">
      <c r="A3683"/>
      <c r="B3683"/>
      <c r="C3683"/>
    </row>
    <row r="3684" spans="1:3" ht="14.4" x14ac:dyDescent="0.3">
      <c r="A3684"/>
      <c r="B3684"/>
      <c r="C3684"/>
    </row>
    <row r="3685" spans="1:3" ht="14.4" x14ac:dyDescent="0.3">
      <c r="A3685"/>
      <c r="B3685"/>
      <c r="C3685"/>
    </row>
    <row r="3686" spans="1:3" ht="14.4" x14ac:dyDescent="0.3">
      <c r="A3686"/>
      <c r="B3686"/>
      <c r="C3686"/>
    </row>
    <row r="3687" spans="1:3" ht="14.4" x14ac:dyDescent="0.3">
      <c r="A3687"/>
      <c r="B3687"/>
      <c r="C3687"/>
    </row>
    <row r="3688" spans="1:3" ht="14.4" x14ac:dyDescent="0.3">
      <c r="A3688"/>
      <c r="B3688"/>
      <c r="C3688"/>
    </row>
    <row r="3689" spans="1:3" ht="14.4" x14ac:dyDescent="0.3">
      <c r="A3689"/>
      <c r="B3689"/>
      <c r="C3689"/>
    </row>
    <row r="3690" spans="1:3" ht="14.4" x14ac:dyDescent="0.3">
      <c r="A3690"/>
      <c r="B3690"/>
      <c r="C3690"/>
    </row>
    <row r="3691" spans="1:3" ht="14.4" x14ac:dyDescent="0.3">
      <c r="A3691"/>
      <c r="B3691"/>
      <c r="C3691"/>
    </row>
    <row r="3692" spans="1:3" ht="14.4" x14ac:dyDescent="0.3">
      <c r="A3692"/>
      <c r="B3692"/>
      <c r="C3692"/>
    </row>
    <row r="3693" spans="1:3" ht="14.4" x14ac:dyDescent="0.3">
      <c r="A3693"/>
      <c r="B3693"/>
      <c r="C3693"/>
    </row>
    <row r="3694" spans="1:3" ht="14.4" x14ac:dyDescent="0.3">
      <c r="A3694"/>
      <c r="B3694"/>
      <c r="C3694"/>
    </row>
    <row r="3695" spans="1:3" ht="14.4" x14ac:dyDescent="0.3">
      <c r="A3695"/>
      <c r="B3695"/>
      <c r="C3695"/>
    </row>
    <row r="3696" spans="1:3" ht="14.4" x14ac:dyDescent="0.3">
      <c r="A3696"/>
      <c r="B3696"/>
      <c r="C3696"/>
    </row>
    <row r="3697" spans="1:3" ht="14.4" x14ac:dyDescent="0.3">
      <c r="A3697"/>
      <c r="B3697"/>
      <c r="C3697"/>
    </row>
    <row r="3698" spans="1:3" ht="14.4" x14ac:dyDescent="0.3">
      <c r="A3698"/>
      <c r="B3698"/>
      <c r="C3698"/>
    </row>
    <row r="3699" spans="1:3" ht="14.4" x14ac:dyDescent="0.3">
      <c r="A3699"/>
      <c r="B3699"/>
      <c r="C3699"/>
    </row>
    <row r="3700" spans="1:3" ht="14.4" x14ac:dyDescent="0.3">
      <c r="A3700"/>
      <c r="B3700"/>
      <c r="C3700"/>
    </row>
    <row r="3701" spans="1:3" ht="14.4" x14ac:dyDescent="0.3">
      <c r="A3701"/>
      <c r="B3701"/>
      <c r="C3701"/>
    </row>
    <row r="3702" spans="1:3" ht="14.4" x14ac:dyDescent="0.3">
      <c r="A3702"/>
      <c r="B3702"/>
      <c r="C3702"/>
    </row>
    <row r="3703" spans="1:3" ht="14.4" x14ac:dyDescent="0.3">
      <c r="A3703"/>
      <c r="B3703"/>
      <c r="C3703"/>
    </row>
    <row r="3704" spans="1:3" ht="14.4" x14ac:dyDescent="0.3">
      <c r="A3704"/>
      <c r="B3704"/>
      <c r="C3704"/>
    </row>
    <row r="3705" spans="1:3" ht="14.4" x14ac:dyDescent="0.3">
      <c r="A3705"/>
      <c r="B3705"/>
      <c r="C3705"/>
    </row>
    <row r="3706" spans="1:3" ht="14.4" x14ac:dyDescent="0.3">
      <c r="A3706"/>
      <c r="B3706"/>
      <c r="C3706"/>
    </row>
    <row r="3707" spans="1:3" ht="14.4" x14ac:dyDescent="0.3">
      <c r="A3707"/>
      <c r="B3707"/>
      <c r="C3707"/>
    </row>
    <row r="3708" spans="1:3" ht="14.4" x14ac:dyDescent="0.3">
      <c r="A3708"/>
      <c r="B3708"/>
      <c r="C3708"/>
    </row>
    <row r="3709" spans="1:3" ht="14.4" x14ac:dyDescent="0.3">
      <c r="A3709"/>
      <c r="B3709"/>
      <c r="C3709"/>
    </row>
    <row r="3710" spans="1:3" ht="14.4" x14ac:dyDescent="0.3">
      <c r="A3710"/>
      <c r="B3710"/>
      <c r="C3710"/>
    </row>
    <row r="3711" spans="1:3" ht="14.4" x14ac:dyDescent="0.3">
      <c r="A3711"/>
      <c r="B3711"/>
      <c r="C3711"/>
    </row>
    <row r="3712" spans="1:3" ht="14.4" x14ac:dyDescent="0.3">
      <c r="A3712"/>
      <c r="B3712"/>
      <c r="C3712"/>
    </row>
    <row r="3713" spans="1:3" ht="14.4" x14ac:dyDescent="0.3">
      <c r="A3713"/>
      <c r="B3713"/>
      <c r="C3713"/>
    </row>
    <row r="3714" spans="1:3" ht="14.4" x14ac:dyDescent="0.3">
      <c r="A3714"/>
      <c r="B3714"/>
      <c r="C3714"/>
    </row>
    <row r="3715" spans="1:3" ht="14.4" x14ac:dyDescent="0.3">
      <c r="A3715"/>
      <c r="B3715"/>
      <c r="C3715"/>
    </row>
    <row r="3716" spans="1:3" ht="14.4" x14ac:dyDescent="0.3">
      <c r="A3716"/>
      <c r="B3716"/>
      <c r="C3716"/>
    </row>
    <row r="3717" spans="1:3" ht="14.4" x14ac:dyDescent="0.3">
      <c r="A3717"/>
      <c r="B3717"/>
      <c r="C3717"/>
    </row>
    <row r="3718" spans="1:3" ht="14.4" x14ac:dyDescent="0.3">
      <c r="A3718"/>
      <c r="B3718"/>
      <c r="C3718"/>
    </row>
    <row r="3719" spans="1:3" ht="14.4" x14ac:dyDescent="0.3">
      <c r="A3719"/>
      <c r="B3719"/>
      <c r="C3719"/>
    </row>
    <row r="3720" spans="1:3" ht="14.4" x14ac:dyDescent="0.3">
      <c r="A3720"/>
      <c r="B3720"/>
      <c r="C3720"/>
    </row>
    <row r="3721" spans="1:3" ht="14.4" x14ac:dyDescent="0.3">
      <c r="A3721"/>
      <c r="B3721"/>
      <c r="C3721"/>
    </row>
    <row r="3722" spans="1:3" ht="14.4" x14ac:dyDescent="0.3">
      <c r="A3722"/>
      <c r="B3722"/>
      <c r="C3722"/>
    </row>
    <row r="3723" spans="1:3" ht="14.4" x14ac:dyDescent="0.3">
      <c r="A3723"/>
      <c r="B3723"/>
      <c r="C3723"/>
    </row>
    <row r="3724" spans="1:3" ht="14.4" x14ac:dyDescent="0.3">
      <c r="A3724"/>
      <c r="B3724"/>
      <c r="C3724"/>
    </row>
    <row r="3725" spans="1:3" ht="14.4" x14ac:dyDescent="0.3">
      <c r="A3725"/>
      <c r="B3725"/>
      <c r="C3725"/>
    </row>
    <row r="3726" spans="1:3" ht="14.4" x14ac:dyDescent="0.3">
      <c r="A3726"/>
      <c r="B3726"/>
      <c r="C3726"/>
    </row>
    <row r="3727" spans="1:3" ht="14.4" x14ac:dyDescent="0.3">
      <c r="A3727"/>
      <c r="B3727"/>
      <c r="C3727"/>
    </row>
    <row r="3728" spans="1:3" ht="14.4" x14ac:dyDescent="0.3">
      <c r="A3728"/>
      <c r="B3728"/>
      <c r="C3728"/>
    </row>
    <row r="3729" spans="1:3" ht="14.4" x14ac:dyDescent="0.3">
      <c r="A3729"/>
      <c r="B3729"/>
      <c r="C3729"/>
    </row>
    <row r="3730" spans="1:3" ht="14.4" x14ac:dyDescent="0.3">
      <c r="A3730"/>
      <c r="B3730"/>
      <c r="C3730"/>
    </row>
    <row r="3731" spans="1:3" ht="14.4" x14ac:dyDescent="0.3">
      <c r="A3731"/>
      <c r="B3731"/>
      <c r="C3731"/>
    </row>
    <row r="3732" spans="1:3" ht="14.4" x14ac:dyDescent="0.3">
      <c r="A3732"/>
      <c r="B3732"/>
      <c r="C3732"/>
    </row>
    <row r="3733" spans="1:3" ht="14.4" x14ac:dyDescent="0.3">
      <c r="A3733"/>
      <c r="B3733"/>
      <c r="C3733"/>
    </row>
    <row r="3734" spans="1:3" ht="14.4" x14ac:dyDescent="0.3">
      <c r="A3734"/>
      <c r="B3734"/>
      <c r="C3734"/>
    </row>
    <row r="3735" spans="1:3" ht="14.4" x14ac:dyDescent="0.3">
      <c r="A3735"/>
      <c r="B3735"/>
      <c r="C3735"/>
    </row>
    <row r="3736" spans="1:3" ht="14.4" x14ac:dyDescent="0.3">
      <c r="A3736"/>
      <c r="B3736"/>
      <c r="C3736"/>
    </row>
    <row r="3737" spans="1:3" ht="14.4" x14ac:dyDescent="0.3">
      <c r="A3737"/>
      <c r="B3737"/>
      <c r="C3737"/>
    </row>
    <row r="3738" spans="1:3" ht="14.4" x14ac:dyDescent="0.3">
      <c r="A3738"/>
      <c r="B3738"/>
      <c r="C3738"/>
    </row>
    <row r="3739" spans="1:3" ht="14.4" x14ac:dyDescent="0.3">
      <c r="A3739"/>
      <c r="B3739"/>
      <c r="C3739"/>
    </row>
    <row r="3740" spans="1:3" ht="14.4" x14ac:dyDescent="0.3">
      <c r="A3740"/>
      <c r="B3740"/>
      <c r="C3740"/>
    </row>
    <row r="3741" spans="1:3" ht="14.4" x14ac:dyDescent="0.3">
      <c r="A3741"/>
      <c r="B3741"/>
      <c r="C3741"/>
    </row>
    <row r="3742" spans="1:3" ht="14.4" x14ac:dyDescent="0.3">
      <c r="A3742"/>
      <c r="B3742"/>
      <c r="C3742"/>
    </row>
    <row r="3743" spans="1:3" ht="14.4" x14ac:dyDescent="0.3">
      <c r="A3743"/>
      <c r="B3743"/>
      <c r="C3743"/>
    </row>
    <row r="3744" spans="1:3" ht="14.4" x14ac:dyDescent="0.3">
      <c r="A3744"/>
      <c r="B3744"/>
      <c r="C3744"/>
    </row>
    <row r="3745" spans="1:3" ht="14.4" x14ac:dyDescent="0.3">
      <c r="A3745"/>
      <c r="B3745"/>
      <c r="C3745"/>
    </row>
    <row r="3746" spans="1:3" ht="14.4" x14ac:dyDescent="0.3">
      <c r="A3746"/>
      <c r="B3746"/>
      <c r="C3746"/>
    </row>
    <row r="3747" spans="1:3" ht="14.4" x14ac:dyDescent="0.3">
      <c r="A3747"/>
      <c r="B3747"/>
      <c r="C3747"/>
    </row>
    <row r="3748" spans="1:3" ht="14.4" x14ac:dyDescent="0.3">
      <c r="A3748"/>
      <c r="B3748"/>
      <c r="C3748"/>
    </row>
    <row r="3749" spans="1:3" ht="14.4" x14ac:dyDescent="0.3">
      <c r="A3749"/>
      <c r="B3749"/>
      <c r="C3749"/>
    </row>
    <row r="3750" spans="1:3" ht="14.4" x14ac:dyDescent="0.3">
      <c r="A3750"/>
      <c r="B3750"/>
      <c r="C3750"/>
    </row>
    <row r="3751" spans="1:3" ht="14.4" x14ac:dyDescent="0.3">
      <c r="A3751"/>
      <c r="B3751"/>
      <c r="C3751"/>
    </row>
    <row r="3752" spans="1:3" ht="14.4" x14ac:dyDescent="0.3">
      <c r="A3752"/>
      <c r="B3752"/>
      <c r="C3752"/>
    </row>
    <row r="3753" spans="1:3" ht="14.4" x14ac:dyDescent="0.3">
      <c r="A3753"/>
      <c r="B3753"/>
      <c r="C3753"/>
    </row>
    <row r="3754" spans="1:3" ht="14.4" x14ac:dyDescent="0.3">
      <c r="A3754"/>
      <c r="B3754"/>
      <c r="C3754"/>
    </row>
    <row r="3755" spans="1:3" ht="14.4" x14ac:dyDescent="0.3">
      <c r="A3755"/>
      <c r="B3755"/>
      <c r="C3755"/>
    </row>
    <row r="3756" spans="1:3" ht="14.4" x14ac:dyDescent="0.3">
      <c r="A3756"/>
      <c r="B3756"/>
      <c r="C3756"/>
    </row>
    <row r="3757" spans="1:3" ht="14.4" x14ac:dyDescent="0.3">
      <c r="A3757"/>
      <c r="B3757"/>
      <c r="C3757"/>
    </row>
    <row r="3758" spans="1:3" ht="14.4" x14ac:dyDescent="0.3">
      <c r="A3758"/>
      <c r="B3758"/>
      <c r="C3758"/>
    </row>
    <row r="3759" spans="1:3" ht="14.4" x14ac:dyDescent="0.3">
      <c r="A3759"/>
      <c r="B3759"/>
      <c r="C3759"/>
    </row>
    <row r="3760" spans="1:3" ht="14.4" x14ac:dyDescent="0.3">
      <c r="A3760"/>
      <c r="B3760"/>
      <c r="C3760"/>
    </row>
    <row r="3761" spans="1:3" ht="14.4" x14ac:dyDescent="0.3">
      <c r="A3761"/>
      <c r="B3761"/>
      <c r="C3761"/>
    </row>
    <row r="3762" spans="1:3" ht="14.4" x14ac:dyDescent="0.3">
      <c r="A3762"/>
      <c r="B3762"/>
      <c r="C3762"/>
    </row>
    <row r="3763" spans="1:3" ht="14.4" x14ac:dyDescent="0.3">
      <c r="A3763"/>
      <c r="B3763"/>
      <c r="C3763"/>
    </row>
    <row r="3764" spans="1:3" ht="14.4" x14ac:dyDescent="0.3">
      <c r="A3764"/>
      <c r="B3764"/>
      <c r="C3764"/>
    </row>
    <row r="3765" spans="1:3" ht="14.4" x14ac:dyDescent="0.3">
      <c r="A3765"/>
      <c r="B3765"/>
      <c r="C3765"/>
    </row>
    <row r="3766" spans="1:3" ht="14.4" x14ac:dyDescent="0.3">
      <c r="A3766"/>
      <c r="B3766"/>
      <c r="C3766"/>
    </row>
    <row r="3767" spans="1:3" ht="14.4" x14ac:dyDescent="0.3">
      <c r="A3767"/>
      <c r="B3767"/>
      <c r="C3767"/>
    </row>
    <row r="3768" spans="1:3" ht="14.4" x14ac:dyDescent="0.3">
      <c r="A3768"/>
      <c r="B3768"/>
      <c r="C3768"/>
    </row>
    <row r="3769" spans="1:3" ht="14.4" x14ac:dyDescent="0.3">
      <c r="A3769"/>
      <c r="B3769"/>
      <c r="C3769"/>
    </row>
    <row r="3770" spans="1:3" ht="14.4" x14ac:dyDescent="0.3">
      <c r="A3770"/>
      <c r="B3770"/>
      <c r="C3770"/>
    </row>
    <row r="3771" spans="1:3" ht="14.4" x14ac:dyDescent="0.3">
      <c r="A3771"/>
      <c r="B3771"/>
      <c r="C3771"/>
    </row>
    <row r="3772" spans="1:3" ht="14.4" x14ac:dyDescent="0.3">
      <c r="A3772"/>
      <c r="B3772"/>
      <c r="C3772"/>
    </row>
    <row r="3773" spans="1:3" ht="14.4" x14ac:dyDescent="0.3">
      <c r="A3773"/>
      <c r="B3773"/>
      <c r="C3773"/>
    </row>
    <row r="3774" spans="1:3" ht="14.4" x14ac:dyDescent="0.3">
      <c r="A3774"/>
      <c r="B3774"/>
      <c r="C3774"/>
    </row>
    <row r="3775" spans="1:3" ht="14.4" x14ac:dyDescent="0.3">
      <c r="A3775"/>
      <c r="B3775"/>
      <c r="C3775"/>
    </row>
    <row r="3776" spans="1:3" ht="14.4" x14ac:dyDescent="0.3">
      <c r="A3776"/>
      <c r="B3776"/>
      <c r="C3776"/>
    </row>
    <row r="3777" spans="1:3" ht="14.4" x14ac:dyDescent="0.3">
      <c r="A3777"/>
      <c r="B3777"/>
      <c r="C3777"/>
    </row>
    <row r="3778" spans="1:3" ht="14.4" x14ac:dyDescent="0.3">
      <c r="A3778"/>
      <c r="B3778"/>
      <c r="C3778"/>
    </row>
    <row r="3779" spans="1:3" ht="14.4" x14ac:dyDescent="0.3">
      <c r="A3779"/>
      <c r="B3779"/>
      <c r="C3779"/>
    </row>
    <row r="3780" spans="1:3" ht="14.4" x14ac:dyDescent="0.3">
      <c r="A3780"/>
      <c r="B3780"/>
      <c r="C3780"/>
    </row>
    <row r="3781" spans="1:3" ht="14.4" x14ac:dyDescent="0.3">
      <c r="A3781"/>
      <c r="B3781"/>
      <c r="C3781"/>
    </row>
    <row r="3782" spans="1:3" ht="14.4" x14ac:dyDescent="0.3">
      <c r="A3782"/>
      <c r="B3782"/>
      <c r="C3782"/>
    </row>
    <row r="3783" spans="1:3" ht="14.4" x14ac:dyDescent="0.3">
      <c r="A3783"/>
      <c r="B3783"/>
      <c r="C3783"/>
    </row>
    <row r="3784" spans="1:3" ht="14.4" x14ac:dyDescent="0.3">
      <c r="A3784"/>
      <c r="B3784"/>
      <c r="C3784"/>
    </row>
    <row r="3785" spans="1:3" ht="14.4" x14ac:dyDescent="0.3">
      <c r="A3785"/>
      <c r="B3785"/>
      <c r="C3785"/>
    </row>
    <row r="3786" spans="1:3" ht="14.4" x14ac:dyDescent="0.3">
      <c r="A3786"/>
      <c r="B3786"/>
      <c r="C3786"/>
    </row>
    <row r="3787" spans="1:3" ht="14.4" x14ac:dyDescent="0.3">
      <c r="A3787"/>
      <c r="B3787"/>
      <c r="C3787"/>
    </row>
    <row r="3788" spans="1:3" ht="14.4" x14ac:dyDescent="0.3">
      <c r="A3788"/>
      <c r="B3788"/>
      <c r="C3788"/>
    </row>
    <row r="3789" spans="1:3" ht="14.4" x14ac:dyDescent="0.3">
      <c r="A3789"/>
      <c r="B3789"/>
      <c r="C3789"/>
    </row>
    <row r="3790" spans="1:3" ht="14.4" x14ac:dyDescent="0.3">
      <c r="A3790"/>
      <c r="B3790"/>
      <c r="C3790"/>
    </row>
    <row r="3791" spans="1:3" ht="14.4" x14ac:dyDescent="0.3">
      <c r="A3791"/>
      <c r="B3791"/>
      <c r="C3791"/>
    </row>
    <row r="3792" spans="1:3" ht="14.4" x14ac:dyDescent="0.3">
      <c r="A3792"/>
      <c r="B3792"/>
      <c r="C3792"/>
    </row>
    <row r="3793" spans="1:3" ht="14.4" x14ac:dyDescent="0.3">
      <c r="A3793"/>
      <c r="B3793"/>
      <c r="C3793"/>
    </row>
    <row r="3794" spans="1:3" ht="14.4" x14ac:dyDescent="0.3">
      <c r="A3794"/>
      <c r="B3794"/>
      <c r="C3794"/>
    </row>
    <row r="3795" spans="1:3" ht="14.4" x14ac:dyDescent="0.3">
      <c r="A3795"/>
      <c r="B3795"/>
      <c r="C3795"/>
    </row>
    <row r="3796" spans="1:3" ht="14.4" x14ac:dyDescent="0.3">
      <c r="A3796"/>
      <c r="B3796"/>
      <c r="C3796"/>
    </row>
    <row r="3797" spans="1:3" ht="14.4" x14ac:dyDescent="0.3">
      <c r="A3797"/>
      <c r="B3797"/>
      <c r="C3797"/>
    </row>
    <row r="3798" spans="1:3" ht="14.4" x14ac:dyDescent="0.3">
      <c r="A3798"/>
      <c r="B3798"/>
      <c r="C3798"/>
    </row>
    <row r="3799" spans="1:3" ht="14.4" x14ac:dyDescent="0.3">
      <c r="A3799"/>
      <c r="B3799"/>
      <c r="C3799"/>
    </row>
    <row r="3800" spans="1:3" ht="14.4" x14ac:dyDescent="0.3">
      <c r="A3800"/>
      <c r="B3800"/>
      <c r="C3800"/>
    </row>
    <row r="3801" spans="1:3" ht="14.4" x14ac:dyDescent="0.3">
      <c r="A3801"/>
      <c r="B3801"/>
      <c r="C3801"/>
    </row>
    <row r="3802" spans="1:3" ht="14.4" x14ac:dyDescent="0.3">
      <c r="A3802"/>
      <c r="B3802"/>
      <c r="C3802"/>
    </row>
    <row r="3803" spans="1:3" ht="14.4" x14ac:dyDescent="0.3">
      <c r="A3803"/>
      <c r="B3803"/>
      <c r="C3803"/>
    </row>
    <row r="3804" spans="1:3" ht="14.4" x14ac:dyDescent="0.3">
      <c r="A3804"/>
      <c r="B3804"/>
      <c r="C3804"/>
    </row>
    <row r="3805" spans="1:3" ht="14.4" x14ac:dyDescent="0.3">
      <c r="A3805"/>
      <c r="B3805"/>
      <c r="C3805"/>
    </row>
    <row r="3806" spans="1:3" ht="14.4" x14ac:dyDescent="0.3">
      <c r="A3806"/>
      <c r="B3806"/>
      <c r="C3806"/>
    </row>
    <row r="3807" spans="1:3" ht="14.4" x14ac:dyDescent="0.3">
      <c r="A3807"/>
      <c r="B3807"/>
      <c r="C3807"/>
    </row>
    <row r="3808" spans="1:3" ht="14.4" x14ac:dyDescent="0.3">
      <c r="A3808"/>
      <c r="B3808"/>
      <c r="C3808"/>
    </row>
    <row r="3809" spans="1:3" ht="14.4" x14ac:dyDescent="0.3">
      <c r="A3809"/>
      <c r="B3809"/>
      <c r="C3809"/>
    </row>
    <row r="3810" spans="1:3" ht="14.4" x14ac:dyDescent="0.3">
      <c r="A3810"/>
      <c r="B3810"/>
      <c r="C3810"/>
    </row>
    <row r="3811" spans="1:3" ht="14.4" x14ac:dyDescent="0.3">
      <c r="A3811"/>
      <c r="B3811"/>
      <c r="C3811"/>
    </row>
    <row r="3812" spans="1:3" ht="14.4" x14ac:dyDescent="0.3">
      <c r="A3812"/>
      <c r="B3812"/>
      <c r="C3812"/>
    </row>
    <row r="3813" spans="1:3" ht="14.4" x14ac:dyDescent="0.3">
      <c r="A3813"/>
      <c r="B3813"/>
      <c r="C3813"/>
    </row>
    <row r="3814" spans="1:3" ht="14.4" x14ac:dyDescent="0.3">
      <c r="A3814"/>
      <c r="B3814"/>
      <c r="C3814"/>
    </row>
    <row r="3815" spans="1:3" ht="14.4" x14ac:dyDescent="0.3">
      <c r="A3815"/>
      <c r="B3815"/>
      <c r="C3815"/>
    </row>
    <row r="3816" spans="1:3" ht="14.4" x14ac:dyDescent="0.3">
      <c r="A3816"/>
      <c r="B3816"/>
      <c r="C3816"/>
    </row>
    <row r="3817" spans="1:3" ht="14.4" x14ac:dyDescent="0.3">
      <c r="A3817"/>
      <c r="B3817"/>
      <c r="C3817"/>
    </row>
    <row r="3818" spans="1:3" ht="14.4" x14ac:dyDescent="0.3">
      <c r="A3818"/>
      <c r="B3818"/>
      <c r="C3818"/>
    </row>
    <row r="3819" spans="1:3" ht="14.4" x14ac:dyDescent="0.3">
      <c r="A3819"/>
      <c r="B3819"/>
      <c r="C3819"/>
    </row>
    <row r="3820" spans="1:3" ht="14.4" x14ac:dyDescent="0.3">
      <c r="A3820"/>
      <c r="B3820"/>
      <c r="C3820"/>
    </row>
    <row r="3821" spans="1:3" ht="14.4" x14ac:dyDescent="0.3">
      <c r="A3821"/>
      <c r="B3821"/>
      <c r="C3821"/>
    </row>
    <row r="3822" spans="1:3" ht="14.4" x14ac:dyDescent="0.3">
      <c r="A3822"/>
      <c r="B3822"/>
      <c r="C3822"/>
    </row>
    <row r="3823" spans="1:3" ht="14.4" x14ac:dyDescent="0.3">
      <c r="A3823"/>
      <c r="B3823"/>
      <c r="C3823"/>
    </row>
    <row r="3824" spans="1:3" ht="14.4" x14ac:dyDescent="0.3">
      <c r="A3824"/>
      <c r="B3824"/>
      <c r="C3824"/>
    </row>
    <row r="3825" spans="1:3" ht="14.4" x14ac:dyDescent="0.3">
      <c r="A3825"/>
      <c r="B3825"/>
      <c r="C3825"/>
    </row>
    <row r="3826" spans="1:3" ht="14.4" x14ac:dyDescent="0.3">
      <c r="A3826"/>
      <c r="B3826"/>
      <c r="C3826"/>
    </row>
    <row r="3827" spans="1:3" ht="14.4" x14ac:dyDescent="0.3">
      <c r="A3827"/>
      <c r="B3827"/>
      <c r="C3827"/>
    </row>
    <row r="3828" spans="1:3" ht="14.4" x14ac:dyDescent="0.3">
      <c r="A3828"/>
      <c r="B3828"/>
      <c r="C3828"/>
    </row>
    <row r="3829" spans="1:3" ht="14.4" x14ac:dyDescent="0.3">
      <c r="A3829"/>
      <c r="B3829"/>
      <c r="C3829"/>
    </row>
    <row r="3830" spans="1:3" ht="14.4" x14ac:dyDescent="0.3">
      <c r="A3830"/>
      <c r="B3830"/>
      <c r="C3830"/>
    </row>
    <row r="3831" spans="1:3" ht="14.4" x14ac:dyDescent="0.3">
      <c r="A3831"/>
      <c r="B3831"/>
      <c r="C3831"/>
    </row>
    <row r="3832" spans="1:3" ht="14.4" x14ac:dyDescent="0.3">
      <c r="A3832"/>
      <c r="B3832"/>
      <c r="C3832"/>
    </row>
    <row r="3833" spans="1:3" ht="14.4" x14ac:dyDescent="0.3">
      <c r="A3833"/>
      <c r="B3833"/>
      <c r="C3833"/>
    </row>
    <row r="3834" spans="1:3" ht="14.4" x14ac:dyDescent="0.3">
      <c r="A3834"/>
      <c r="B3834"/>
      <c r="C3834"/>
    </row>
    <row r="3835" spans="1:3" ht="14.4" x14ac:dyDescent="0.3">
      <c r="A3835"/>
      <c r="B3835"/>
      <c r="C3835"/>
    </row>
    <row r="3836" spans="1:3" ht="14.4" x14ac:dyDescent="0.3">
      <c r="A3836"/>
      <c r="B3836"/>
      <c r="C3836"/>
    </row>
    <row r="3837" spans="1:3" ht="14.4" x14ac:dyDescent="0.3">
      <c r="A3837"/>
      <c r="B3837"/>
      <c r="C3837"/>
    </row>
    <row r="3838" spans="1:3" ht="14.4" x14ac:dyDescent="0.3">
      <c r="A3838"/>
      <c r="B3838"/>
      <c r="C3838"/>
    </row>
    <row r="3839" spans="1:3" ht="14.4" x14ac:dyDescent="0.3">
      <c r="A3839"/>
      <c r="B3839"/>
      <c r="C3839"/>
    </row>
    <row r="3840" spans="1:3" ht="14.4" x14ac:dyDescent="0.3">
      <c r="A3840"/>
      <c r="B3840"/>
      <c r="C3840"/>
    </row>
    <row r="3841" spans="1:3" ht="14.4" x14ac:dyDescent="0.3">
      <c r="A3841"/>
      <c r="B3841"/>
      <c r="C3841"/>
    </row>
    <row r="3842" spans="1:3" ht="14.4" x14ac:dyDescent="0.3">
      <c r="A3842"/>
      <c r="B3842"/>
      <c r="C3842"/>
    </row>
    <row r="3843" spans="1:3" ht="14.4" x14ac:dyDescent="0.3">
      <c r="A3843"/>
      <c r="B3843"/>
      <c r="C3843"/>
    </row>
    <row r="3844" spans="1:3" ht="14.4" x14ac:dyDescent="0.3">
      <c r="A3844"/>
      <c r="B3844"/>
      <c r="C3844"/>
    </row>
    <row r="3845" spans="1:3" ht="14.4" x14ac:dyDescent="0.3">
      <c r="A3845"/>
      <c r="B3845"/>
      <c r="C3845"/>
    </row>
    <row r="3846" spans="1:3" ht="14.4" x14ac:dyDescent="0.3">
      <c r="A3846"/>
      <c r="B3846"/>
      <c r="C3846"/>
    </row>
    <row r="3847" spans="1:3" ht="14.4" x14ac:dyDescent="0.3">
      <c r="A3847"/>
      <c r="B3847"/>
      <c r="C3847"/>
    </row>
    <row r="3848" spans="1:3" ht="14.4" x14ac:dyDescent="0.3">
      <c r="A3848"/>
      <c r="B3848"/>
      <c r="C3848"/>
    </row>
    <row r="3849" spans="1:3" ht="14.4" x14ac:dyDescent="0.3">
      <c r="A3849"/>
      <c r="B3849"/>
      <c r="C3849"/>
    </row>
    <row r="3850" spans="1:3" ht="14.4" x14ac:dyDescent="0.3">
      <c r="A3850"/>
      <c r="B3850"/>
      <c r="C3850"/>
    </row>
    <row r="3851" spans="1:3" ht="14.4" x14ac:dyDescent="0.3">
      <c r="A3851"/>
      <c r="B3851"/>
      <c r="C3851"/>
    </row>
    <row r="3852" spans="1:3" ht="14.4" x14ac:dyDescent="0.3">
      <c r="A3852"/>
      <c r="B3852"/>
      <c r="C3852"/>
    </row>
    <row r="3853" spans="1:3" ht="14.4" x14ac:dyDescent="0.3">
      <c r="A3853"/>
      <c r="B3853"/>
      <c r="C3853"/>
    </row>
    <row r="3854" spans="1:3" ht="14.4" x14ac:dyDescent="0.3">
      <c r="A3854"/>
      <c r="B3854"/>
      <c r="C3854"/>
    </row>
    <row r="3855" spans="1:3" ht="14.4" x14ac:dyDescent="0.3">
      <c r="A3855"/>
      <c r="B3855"/>
      <c r="C3855"/>
    </row>
    <row r="3856" spans="1:3" ht="14.4" x14ac:dyDescent="0.3">
      <c r="A3856"/>
      <c r="B3856"/>
      <c r="C3856"/>
    </row>
    <row r="3857" spans="1:3" ht="14.4" x14ac:dyDescent="0.3">
      <c r="A3857"/>
      <c r="B3857"/>
      <c r="C3857"/>
    </row>
    <row r="3858" spans="1:3" ht="14.4" x14ac:dyDescent="0.3">
      <c r="A3858"/>
      <c r="B3858"/>
      <c r="C3858"/>
    </row>
    <row r="3859" spans="1:3" ht="14.4" x14ac:dyDescent="0.3">
      <c r="A3859"/>
      <c r="B3859"/>
      <c r="C3859"/>
    </row>
    <row r="3860" spans="1:3" ht="14.4" x14ac:dyDescent="0.3">
      <c r="A3860"/>
      <c r="B3860"/>
      <c r="C3860"/>
    </row>
    <row r="3861" spans="1:3" ht="14.4" x14ac:dyDescent="0.3">
      <c r="A3861"/>
      <c r="B3861"/>
      <c r="C3861"/>
    </row>
    <row r="3862" spans="1:3" ht="14.4" x14ac:dyDescent="0.3">
      <c r="A3862"/>
      <c r="B3862"/>
      <c r="C3862"/>
    </row>
    <row r="3863" spans="1:3" ht="14.4" x14ac:dyDescent="0.3">
      <c r="A3863"/>
      <c r="B3863"/>
      <c r="C3863"/>
    </row>
    <row r="3864" spans="1:3" ht="14.4" x14ac:dyDescent="0.3">
      <c r="A3864"/>
      <c r="B3864"/>
      <c r="C3864"/>
    </row>
    <row r="3865" spans="1:3" ht="14.4" x14ac:dyDescent="0.3">
      <c r="A3865"/>
      <c r="B3865"/>
      <c r="C3865"/>
    </row>
    <row r="3866" spans="1:3" ht="14.4" x14ac:dyDescent="0.3">
      <c r="A3866"/>
      <c r="B3866"/>
      <c r="C3866"/>
    </row>
    <row r="3867" spans="1:3" ht="14.4" x14ac:dyDescent="0.3">
      <c r="A3867"/>
      <c r="B3867"/>
      <c r="C3867"/>
    </row>
    <row r="3868" spans="1:3" ht="14.4" x14ac:dyDescent="0.3">
      <c r="A3868"/>
      <c r="B3868"/>
      <c r="C3868"/>
    </row>
    <row r="3869" spans="1:3" ht="14.4" x14ac:dyDescent="0.3">
      <c r="A3869"/>
      <c r="B3869"/>
      <c r="C3869"/>
    </row>
    <row r="3870" spans="1:3" ht="14.4" x14ac:dyDescent="0.3">
      <c r="A3870"/>
      <c r="B3870"/>
      <c r="C3870"/>
    </row>
    <row r="3871" spans="1:3" ht="14.4" x14ac:dyDescent="0.3">
      <c r="A3871"/>
      <c r="B3871"/>
      <c r="C3871"/>
    </row>
    <row r="3872" spans="1:3" ht="14.4" x14ac:dyDescent="0.3">
      <c r="A3872"/>
      <c r="B3872"/>
      <c r="C3872"/>
    </row>
    <row r="3873" spans="1:3" ht="14.4" x14ac:dyDescent="0.3">
      <c r="A3873"/>
      <c r="B3873"/>
      <c r="C3873"/>
    </row>
    <row r="3874" spans="1:3" ht="14.4" x14ac:dyDescent="0.3">
      <c r="A3874"/>
      <c r="B3874"/>
      <c r="C3874"/>
    </row>
    <row r="3875" spans="1:3" ht="14.4" x14ac:dyDescent="0.3">
      <c r="A3875"/>
      <c r="B3875"/>
      <c r="C3875"/>
    </row>
    <row r="3876" spans="1:3" ht="14.4" x14ac:dyDescent="0.3">
      <c r="A3876"/>
      <c r="B3876"/>
      <c r="C3876"/>
    </row>
    <row r="3877" spans="1:3" ht="14.4" x14ac:dyDescent="0.3">
      <c r="A3877"/>
      <c r="B3877"/>
      <c r="C3877"/>
    </row>
    <row r="3878" spans="1:3" ht="14.4" x14ac:dyDescent="0.3">
      <c r="A3878"/>
      <c r="B3878"/>
      <c r="C3878"/>
    </row>
    <row r="3879" spans="1:3" ht="14.4" x14ac:dyDescent="0.3">
      <c r="A3879"/>
      <c r="B3879"/>
      <c r="C3879"/>
    </row>
    <row r="3880" spans="1:3" ht="14.4" x14ac:dyDescent="0.3">
      <c r="A3880"/>
      <c r="B3880"/>
      <c r="C3880"/>
    </row>
    <row r="3881" spans="1:3" ht="14.4" x14ac:dyDescent="0.3">
      <c r="A3881"/>
      <c r="B3881"/>
      <c r="C3881"/>
    </row>
    <row r="3882" spans="1:3" ht="14.4" x14ac:dyDescent="0.3">
      <c r="A3882"/>
      <c r="B3882"/>
      <c r="C3882"/>
    </row>
    <row r="3883" spans="1:3" ht="14.4" x14ac:dyDescent="0.3">
      <c r="A3883"/>
      <c r="B3883"/>
      <c r="C3883"/>
    </row>
    <row r="3884" spans="1:3" ht="14.4" x14ac:dyDescent="0.3">
      <c r="A3884"/>
      <c r="B3884"/>
      <c r="C3884"/>
    </row>
    <row r="3885" spans="1:3" ht="14.4" x14ac:dyDescent="0.3">
      <c r="A3885"/>
      <c r="B3885"/>
      <c r="C3885"/>
    </row>
    <row r="3886" spans="1:3" ht="14.4" x14ac:dyDescent="0.3">
      <c r="A3886"/>
      <c r="B3886"/>
      <c r="C3886"/>
    </row>
    <row r="3887" spans="1:3" ht="14.4" x14ac:dyDescent="0.3">
      <c r="A3887"/>
      <c r="B3887"/>
      <c r="C3887"/>
    </row>
    <row r="3888" spans="1:3" ht="14.4" x14ac:dyDescent="0.3">
      <c r="A3888"/>
      <c r="B3888"/>
      <c r="C3888"/>
    </row>
    <row r="3889" spans="1:3" ht="14.4" x14ac:dyDescent="0.3">
      <c r="A3889"/>
      <c r="B3889"/>
      <c r="C3889"/>
    </row>
    <row r="3890" spans="1:3" ht="14.4" x14ac:dyDescent="0.3">
      <c r="A3890"/>
      <c r="B3890"/>
      <c r="C3890"/>
    </row>
    <row r="3891" spans="1:3" ht="14.4" x14ac:dyDescent="0.3">
      <c r="A3891"/>
      <c r="B3891"/>
      <c r="C3891"/>
    </row>
    <row r="3892" spans="1:3" ht="14.4" x14ac:dyDescent="0.3">
      <c r="A3892"/>
      <c r="B3892"/>
      <c r="C3892"/>
    </row>
    <row r="3893" spans="1:3" ht="14.4" x14ac:dyDescent="0.3">
      <c r="A3893"/>
      <c r="B3893"/>
      <c r="C3893"/>
    </row>
    <row r="3894" spans="1:3" ht="14.4" x14ac:dyDescent="0.3">
      <c r="A3894"/>
      <c r="B3894"/>
      <c r="C3894"/>
    </row>
    <row r="3895" spans="1:3" ht="14.4" x14ac:dyDescent="0.3">
      <c r="A3895"/>
      <c r="B3895"/>
      <c r="C3895"/>
    </row>
    <row r="3896" spans="1:3" ht="14.4" x14ac:dyDescent="0.3">
      <c r="A3896"/>
      <c r="B3896"/>
      <c r="C3896"/>
    </row>
    <row r="3897" spans="1:3" ht="14.4" x14ac:dyDescent="0.3">
      <c r="A3897"/>
      <c r="B3897"/>
      <c r="C3897"/>
    </row>
    <row r="3898" spans="1:3" ht="14.4" x14ac:dyDescent="0.3">
      <c r="A3898"/>
      <c r="B3898"/>
      <c r="C3898"/>
    </row>
    <row r="3899" spans="1:3" ht="14.4" x14ac:dyDescent="0.3">
      <c r="A3899"/>
      <c r="B3899"/>
      <c r="C3899"/>
    </row>
    <row r="3900" spans="1:3" ht="14.4" x14ac:dyDescent="0.3">
      <c r="A3900"/>
      <c r="B3900"/>
      <c r="C3900"/>
    </row>
    <row r="3901" spans="1:3" ht="14.4" x14ac:dyDescent="0.3">
      <c r="A3901"/>
      <c r="B3901"/>
      <c r="C3901"/>
    </row>
    <row r="3902" spans="1:3" ht="14.4" x14ac:dyDescent="0.3">
      <c r="A3902"/>
      <c r="B3902"/>
      <c r="C3902"/>
    </row>
    <row r="3903" spans="1:3" ht="14.4" x14ac:dyDescent="0.3">
      <c r="A3903"/>
      <c r="B3903"/>
      <c r="C3903"/>
    </row>
    <row r="3904" spans="1:3" ht="14.4" x14ac:dyDescent="0.3">
      <c r="A3904"/>
      <c r="B3904"/>
      <c r="C3904"/>
    </row>
    <row r="3905" spans="1:3" ht="14.4" x14ac:dyDescent="0.3">
      <c r="A3905"/>
      <c r="B3905"/>
      <c r="C3905"/>
    </row>
    <row r="3906" spans="1:3" ht="14.4" x14ac:dyDescent="0.3">
      <c r="A3906"/>
      <c r="B3906"/>
      <c r="C3906"/>
    </row>
    <row r="3907" spans="1:3" ht="14.4" x14ac:dyDescent="0.3">
      <c r="A3907"/>
      <c r="B3907"/>
      <c r="C3907"/>
    </row>
    <row r="3908" spans="1:3" ht="14.4" x14ac:dyDescent="0.3">
      <c r="A3908"/>
      <c r="B3908"/>
      <c r="C3908"/>
    </row>
    <row r="3909" spans="1:3" ht="14.4" x14ac:dyDescent="0.3">
      <c r="A3909"/>
      <c r="B3909"/>
      <c r="C3909"/>
    </row>
    <row r="3910" spans="1:3" ht="14.4" x14ac:dyDescent="0.3">
      <c r="A3910"/>
      <c r="B3910"/>
      <c r="C3910"/>
    </row>
    <row r="3911" spans="1:3" ht="14.4" x14ac:dyDescent="0.3">
      <c r="A3911"/>
      <c r="B3911"/>
      <c r="C3911"/>
    </row>
    <row r="3912" spans="1:3" ht="14.4" x14ac:dyDescent="0.3">
      <c r="A3912"/>
      <c r="B3912"/>
      <c r="C3912"/>
    </row>
    <row r="3913" spans="1:3" ht="14.4" x14ac:dyDescent="0.3">
      <c r="A3913"/>
      <c r="B3913"/>
      <c r="C3913"/>
    </row>
    <row r="3914" spans="1:3" ht="14.4" x14ac:dyDescent="0.3">
      <c r="A3914"/>
      <c r="B3914"/>
      <c r="C3914"/>
    </row>
    <row r="3915" spans="1:3" ht="14.4" x14ac:dyDescent="0.3">
      <c r="A3915"/>
      <c r="B3915"/>
      <c r="C3915"/>
    </row>
    <row r="3916" spans="1:3" ht="14.4" x14ac:dyDescent="0.3">
      <c r="A3916"/>
      <c r="B3916"/>
      <c r="C3916"/>
    </row>
    <row r="3917" spans="1:3" ht="14.4" x14ac:dyDescent="0.3">
      <c r="A3917"/>
      <c r="B3917"/>
      <c r="C3917"/>
    </row>
    <row r="3918" spans="1:3" ht="14.4" x14ac:dyDescent="0.3">
      <c r="A3918"/>
      <c r="B3918"/>
      <c r="C3918"/>
    </row>
    <row r="3919" spans="1:3" ht="14.4" x14ac:dyDescent="0.3">
      <c r="A3919"/>
      <c r="B3919"/>
      <c r="C3919"/>
    </row>
    <row r="3920" spans="1:3" ht="14.4" x14ac:dyDescent="0.3">
      <c r="A3920"/>
      <c r="B3920"/>
      <c r="C3920"/>
    </row>
    <row r="3921" spans="1:3" ht="14.4" x14ac:dyDescent="0.3">
      <c r="A3921"/>
      <c r="B3921"/>
      <c r="C3921"/>
    </row>
    <row r="3922" spans="1:3" ht="14.4" x14ac:dyDescent="0.3">
      <c r="A3922"/>
      <c r="B3922"/>
      <c r="C3922"/>
    </row>
    <row r="3923" spans="1:3" ht="14.4" x14ac:dyDescent="0.3">
      <c r="A3923"/>
      <c r="B3923"/>
      <c r="C3923"/>
    </row>
    <row r="3924" spans="1:3" ht="14.4" x14ac:dyDescent="0.3">
      <c r="A3924"/>
      <c r="B3924"/>
      <c r="C3924"/>
    </row>
    <row r="3925" spans="1:3" ht="14.4" x14ac:dyDescent="0.3">
      <c r="A3925"/>
      <c r="B3925"/>
      <c r="C3925"/>
    </row>
    <row r="3926" spans="1:3" ht="14.4" x14ac:dyDescent="0.3">
      <c r="A3926"/>
      <c r="B3926"/>
      <c r="C3926"/>
    </row>
    <row r="3927" spans="1:3" ht="14.4" x14ac:dyDescent="0.3">
      <c r="A3927"/>
      <c r="B3927"/>
      <c r="C3927"/>
    </row>
    <row r="3928" spans="1:3" ht="14.4" x14ac:dyDescent="0.3">
      <c r="A3928"/>
      <c r="B3928"/>
      <c r="C3928"/>
    </row>
    <row r="3929" spans="1:3" ht="14.4" x14ac:dyDescent="0.3">
      <c r="A3929"/>
      <c r="B3929"/>
      <c r="C3929"/>
    </row>
    <row r="3930" spans="1:3" ht="14.4" x14ac:dyDescent="0.3">
      <c r="A3930"/>
      <c r="B3930"/>
      <c r="C3930"/>
    </row>
    <row r="3931" spans="1:3" ht="14.4" x14ac:dyDescent="0.3">
      <c r="A3931"/>
      <c r="B3931"/>
      <c r="C3931"/>
    </row>
    <row r="3932" spans="1:3" ht="14.4" x14ac:dyDescent="0.3">
      <c r="A3932"/>
      <c r="B3932"/>
      <c r="C3932"/>
    </row>
    <row r="3933" spans="1:3" ht="14.4" x14ac:dyDescent="0.3">
      <c r="A3933"/>
      <c r="B3933"/>
      <c r="C3933"/>
    </row>
    <row r="3934" spans="1:3" ht="14.4" x14ac:dyDescent="0.3">
      <c r="A3934"/>
      <c r="B3934"/>
      <c r="C3934"/>
    </row>
    <row r="3935" spans="1:3" ht="14.4" x14ac:dyDescent="0.3">
      <c r="A3935"/>
      <c r="B3935"/>
      <c r="C3935"/>
    </row>
    <row r="3936" spans="1:3" ht="14.4" x14ac:dyDescent="0.3">
      <c r="A3936"/>
      <c r="B3936"/>
      <c r="C3936"/>
    </row>
    <row r="3937" spans="1:3" ht="14.4" x14ac:dyDescent="0.3">
      <c r="A3937"/>
      <c r="B3937"/>
      <c r="C3937"/>
    </row>
    <row r="3938" spans="1:3" ht="14.4" x14ac:dyDescent="0.3">
      <c r="A3938"/>
      <c r="B3938"/>
      <c r="C3938"/>
    </row>
    <row r="3939" spans="1:3" ht="14.4" x14ac:dyDescent="0.3">
      <c r="A3939"/>
      <c r="B3939"/>
      <c r="C3939"/>
    </row>
    <row r="3940" spans="1:3" ht="14.4" x14ac:dyDescent="0.3">
      <c r="A3940"/>
      <c r="B3940"/>
      <c r="C3940"/>
    </row>
    <row r="3941" spans="1:3" ht="14.4" x14ac:dyDescent="0.3">
      <c r="A3941"/>
      <c r="B3941"/>
      <c r="C3941"/>
    </row>
    <row r="3942" spans="1:3" ht="14.4" x14ac:dyDescent="0.3">
      <c r="A3942"/>
      <c r="B3942"/>
      <c r="C3942"/>
    </row>
    <row r="3943" spans="1:3" ht="14.4" x14ac:dyDescent="0.3">
      <c r="A3943"/>
      <c r="B3943"/>
      <c r="C3943"/>
    </row>
    <row r="3944" spans="1:3" ht="14.4" x14ac:dyDescent="0.3">
      <c r="A3944"/>
      <c r="B3944"/>
      <c r="C3944"/>
    </row>
    <row r="3945" spans="1:3" ht="14.4" x14ac:dyDescent="0.3">
      <c r="A3945"/>
      <c r="B3945"/>
      <c r="C3945"/>
    </row>
    <row r="3946" spans="1:3" ht="14.4" x14ac:dyDescent="0.3">
      <c r="A3946"/>
      <c r="B3946"/>
      <c r="C3946"/>
    </row>
    <row r="3947" spans="1:3" ht="14.4" x14ac:dyDescent="0.3">
      <c r="A3947"/>
      <c r="B3947"/>
      <c r="C3947"/>
    </row>
    <row r="3948" spans="1:3" ht="14.4" x14ac:dyDescent="0.3">
      <c r="A3948"/>
      <c r="B3948"/>
      <c r="C3948"/>
    </row>
    <row r="3949" spans="1:3" ht="14.4" x14ac:dyDescent="0.3">
      <c r="A3949"/>
      <c r="B3949"/>
      <c r="C3949"/>
    </row>
    <row r="3950" spans="1:3" ht="14.4" x14ac:dyDescent="0.3">
      <c r="A3950"/>
      <c r="B3950"/>
      <c r="C3950"/>
    </row>
    <row r="3951" spans="1:3" ht="14.4" x14ac:dyDescent="0.3">
      <c r="A3951"/>
      <c r="B3951"/>
      <c r="C3951"/>
    </row>
    <row r="3952" spans="1:3" ht="14.4" x14ac:dyDescent="0.3">
      <c r="A3952"/>
      <c r="B3952"/>
      <c r="C3952"/>
    </row>
    <row r="3953" spans="1:3" ht="14.4" x14ac:dyDescent="0.3">
      <c r="A3953"/>
      <c r="B3953"/>
      <c r="C3953"/>
    </row>
    <row r="3954" spans="1:3" ht="14.4" x14ac:dyDescent="0.3">
      <c r="A3954"/>
      <c r="B3954"/>
      <c r="C3954"/>
    </row>
    <row r="3955" spans="1:3" ht="14.4" x14ac:dyDescent="0.3">
      <c r="A3955"/>
      <c r="B3955"/>
      <c r="C3955"/>
    </row>
    <row r="3956" spans="1:3" ht="14.4" x14ac:dyDescent="0.3">
      <c r="A3956"/>
      <c r="B3956"/>
      <c r="C3956"/>
    </row>
    <row r="3957" spans="1:3" ht="14.4" x14ac:dyDescent="0.3">
      <c r="A3957"/>
      <c r="B3957"/>
      <c r="C3957"/>
    </row>
    <row r="3958" spans="1:3" ht="14.4" x14ac:dyDescent="0.3">
      <c r="A3958"/>
      <c r="B3958"/>
      <c r="C3958"/>
    </row>
    <row r="3959" spans="1:3" ht="14.4" x14ac:dyDescent="0.3">
      <c r="A3959"/>
      <c r="B3959"/>
      <c r="C3959"/>
    </row>
    <row r="3960" spans="1:3" ht="14.4" x14ac:dyDescent="0.3">
      <c r="A3960"/>
      <c r="B3960"/>
      <c r="C3960"/>
    </row>
    <row r="3961" spans="1:3" ht="14.4" x14ac:dyDescent="0.3">
      <c r="A3961"/>
      <c r="B3961"/>
      <c r="C3961"/>
    </row>
    <row r="3962" spans="1:3" ht="14.4" x14ac:dyDescent="0.3">
      <c r="A3962"/>
      <c r="B3962"/>
      <c r="C3962"/>
    </row>
    <row r="3963" spans="1:3" ht="14.4" x14ac:dyDescent="0.3">
      <c r="A3963"/>
      <c r="B3963"/>
      <c r="C3963"/>
    </row>
    <row r="3964" spans="1:3" ht="14.4" x14ac:dyDescent="0.3">
      <c r="A3964"/>
      <c r="B3964"/>
      <c r="C3964"/>
    </row>
    <row r="3965" spans="1:3" ht="14.4" x14ac:dyDescent="0.3">
      <c r="A3965"/>
      <c r="B3965"/>
      <c r="C3965"/>
    </row>
    <row r="3966" spans="1:3" ht="14.4" x14ac:dyDescent="0.3">
      <c r="A3966"/>
      <c r="B3966"/>
      <c r="C3966"/>
    </row>
    <row r="3967" spans="1:3" ht="14.4" x14ac:dyDescent="0.3">
      <c r="A3967"/>
      <c r="B3967"/>
      <c r="C3967"/>
    </row>
    <row r="3968" spans="1:3" ht="14.4" x14ac:dyDescent="0.3">
      <c r="A3968"/>
      <c r="B3968"/>
      <c r="C3968"/>
    </row>
    <row r="3969" spans="1:3" ht="14.4" x14ac:dyDescent="0.3">
      <c r="A3969"/>
      <c r="B3969"/>
      <c r="C3969"/>
    </row>
    <row r="3970" spans="1:3" ht="14.4" x14ac:dyDescent="0.3">
      <c r="A3970"/>
      <c r="B3970"/>
      <c r="C3970"/>
    </row>
    <row r="3971" spans="1:3" ht="14.4" x14ac:dyDescent="0.3">
      <c r="A3971"/>
      <c r="B3971"/>
      <c r="C3971"/>
    </row>
    <row r="3972" spans="1:3" ht="14.4" x14ac:dyDescent="0.3">
      <c r="A3972"/>
      <c r="B3972"/>
      <c r="C3972"/>
    </row>
    <row r="3973" spans="1:3" ht="14.4" x14ac:dyDescent="0.3">
      <c r="A3973"/>
      <c r="B3973"/>
      <c r="C3973"/>
    </row>
    <row r="3974" spans="1:3" ht="14.4" x14ac:dyDescent="0.3">
      <c r="A3974"/>
      <c r="B3974"/>
      <c r="C3974"/>
    </row>
    <row r="3975" spans="1:3" ht="14.4" x14ac:dyDescent="0.3">
      <c r="A3975"/>
      <c r="B3975"/>
      <c r="C3975"/>
    </row>
    <row r="3976" spans="1:3" ht="14.4" x14ac:dyDescent="0.3">
      <c r="A3976"/>
      <c r="B3976"/>
      <c r="C3976"/>
    </row>
    <row r="3977" spans="1:3" ht="14.4" x14ac:dyDescent="0.3">
      <c r="A3977"/>
      <c r="B3977"/>
      <c r="C3977"/>
    </row>
    <row r="3978" spans="1:3" ht="14.4" x14ac:dyDescent="0.3">
      <c r="A3978"/>
      <c r="B3978"/>
      <c r="C3978"/>
    </row>
    <row r="3979" spans="1:3" ht="14.4" x14ac:dyDescent="0.3">
      <c r="A3979"/>
      <c r="B3979"/>
      <c r="C3979"/>
    </row>
    <row r="3980" spans="1:3" ht="14.4" x14ac:dyDescent="0.3">
      <c r="A3980"/>
      <c r="B3980"/>
      <c r="C3980"/>
    </row>
    <row r="3981" spans="1:3" ht="14.4" x14ac:dyDescent="0.3">
      <c r="A3981"/>
      <c r="B3981"/>
      <c r="C3981"/>
    </row>
    <row r="3982" spans="1:3" ht="14.4" x14ac:dyDescent="0.3">
      <c r="A3982"/>
      <c r="B3982"/>
      <c r="C3982"/>
    </row>
    <row r="3983" spans="1:3" ht="14.4" x14ac:dyDescent="0.3">
      <c r="A3983"/>
      <c r="B3983"/>
      <c r="C3983"/>
    </row>
    <row r="3984" spans="1:3" ht="14.4" x14ac:dyDescent="0.3">
      <c r="A3984"/>
      <c r="B3984"/>
      <c r="C3984"/>
    </row>
    <row r="3985" spans="1:3" ht="14.4" x14ac:dyDescent="0.3">
      <c r="A3985"/>
      <c r="B3985"/>
      <c r="C3985"/>
    </row>
    <row r="3986" spans="1:3" ht="14.4" x14ac:dyDescent="0.3">
      <c r="A3986"/>
      <c r="B3986"/>
      <c r="C3986"/>
    </row>
    <row r="3987" spans="1:3" ht="14.4" x14ac:dyDescent="0.3">
      <c r="A3987"/>
      <c r="B3987"/>
      <c r="C3987"/>
    </row>
    <row r="3988" spans="1:3" ht="14.4" x14ac:dyDescent="0.3">
      <c r="A3988"/>
      <c r="B3988"/>
      <c r="C3988"/>
    </row>
    <row r="3989" spans="1:3" ht="14.4" x14ac:dyDescent="0.3">
      <c r="A3989"/>
      <c r="B3989"/>
      <c r="C3989"/>
    </row>
    <row r="3990" spans="1:3" ht="14.4" x14ac:dyDescent="0.3">
      <c r="A3990"/>
      <c r="B3990"/>
      <c r="C3990"/>
    </row>
    <row r="3991" spans="1:3" ht="14.4" x14ac:dyDescent="0.3">
      <c r="A3991"/>
      <c r="B3991"/>
      <c r="C3991"/>
    </row>
    <row r="3992" spans="1:3" ht="14.4" x14ac:dyDescent="0.3">
      <c r="A3992"/>
      <c r="B3992"/>
      <c r="C3992"/>
    </row>
    <row r="3993" spans="1:3" ht="14.4" x14ac:dyDescent="0.3">
      <c r="A3993"/>
      <c r="B3993"/>
      <c r="C3993"/>
    </row>
    <row r="3994" spans="1:3" ht="14.4" x14ac:dyDescent="0.3">
      <c r="A3994"/>
      <c r="B3994"/>
      <c r="C3994"/>
    </row>
    <row r="3995" spans="1:3" ht="14.4" x14ac:dyDescent="0.3">
      <c r="A3995"/>
      <c r="B3995"/>
      <c r="C3995"/>
    </row>
    <row r="3996" spans="1:3" ht="14.4" x14ac:dyDescent="0.3">
      <c r="A3996"/>
      <c r="B3996"/>
      <c r="C3996"/>
    </row>
    <row r="3997" spans="1:3" ht="14.4" x14ac:dyDescent="0.3">
      <c r="A3997"/>
      <c r="B3997"/>
      <c r="C3997"/>
    </row>
    <row r="3998" spans="1:3" ht="14.4" x14ac:dyDescent="0.3">
      <c r="A3998"/>
      <c r="B3998"/>
      <c r="C3998"/>
    </row>
    <row r="3999" spans="1:3" ht="14.4" x14ac:dyDescent="0.3">
      <c r="A3999"/>
      <c r="B3999"/>
      <c r="C3999"/>
    </row>
    <row r="4000" spans="1:3" ht="14.4" x14ac:dyDescent="0.3">
      <c r="A4000"/>
      <c r="B4000"/>
      <c r="C4000"/>
    </row>
    <row r="4001" spans="1:3" ht="14.4" x14ac:dyDescent="0.3">
      <c r="A4001"/>
      <c r="B4001"/>
      <c r="C4001"/>
    </row>
    <row r="4002" spans="1:3" ht="14.4" x14ac:dyDescent="0.3">
      <c r="A4002"/>
      <c r="B4002"/>
      <c r="C4002"/>
    </row>
    <row r="4003" spans="1:3" ht="14.4" x14ac:dyDescent="0.3">
      <c r="A4003"/>
      <c r="B4003"/>
      <c r="C4003"/>
    </row>
    <row r="4004" spans="1:3" ht="14.4" x14ac:dyDescent="0.3">
      <c r="A4004"/>
      <c r="B4004"/>
      <c r="C4004"/>
    </row>
    <row r="4005" spans="1:3" ht="14.4" x14ac:dyDescent="0.3">
      <c r="A4005"/>
      <c r="B4005"/>
      <c r="C4005"/>
    </row>
    <row r="4006" spans="1:3" ht="14.4" x14ac:dyDescent="0.3">
      <c r="A4006"/>
      <c r="B4006"/>
      <c r="C4006"/>
    </row>
    <row r="4007" spans="1:3" ht="14.4" x14ac:dyDescent="0.3">
      <c r="A4007"/>
      <c r="B4007"/>
      <c r="C4007"/>
    </row>
    <row r="4008" spans="1:3" ht="14.4" x14ac:dyDescent="0.3">
      <c r="A4008"/>
      <c r="B4008"/>
      <c r="C4008"/>
    </row>
    <row r="4009" spans="1:3" ht="14.4" x14ac:dyDescent="0.3">
      <c r="A4009"/>
      <c r="B4009"/>
      <c r="C4009"/>
    </row>
    <row r="4010" spans="1:3" ht="14.4" x14ac:dyDescent="0.3">
      <c r="A4010"/>
      <c r="B4010"/>
      <c r="C4010"/>
    </row>
    <row r="4011" spans="1:3" ht="14.4" x14ac:dyDescent="0.3">
      <c r="A4011"/>
      <c r="B4011"/>
      <c r="C4011"/>
    </row>
    <row r="4012" spans="1:3" ht="14.4" x14ac:dyDescent="0.3">
      <c r="A4012"/>
      <c r="B4012"/>
      <c r="C4012"/>
    </row>
    <row r="4013" spans="1:3" ht="14.4" x14ac:dyDescent="0.3">
      <c r="A4013"/>
      <c r="B4013"/>
      <c r="C4013"/>
    </row>
    <row r="4014" spans="1:3" ht="14.4" x14ac:dyDescent="0.3">
      <c r="A4014"/>
      <c r="B4014"/>
      <c r="C4014"/>
    </row>
    <row r="4015" spans="1:3" ht="14.4" x14ac:dyDescent="0.3">
      <c r="A4015"/>
      <c r="B4015"/>
      <c r="C4015"/>
    </row>
    <row r="4016" spans="1:3" ht="14.4" x14ac:dyDescent="0.3">
      <c r="A4016"/>
      <c r="B4016"/>
      <c r="C4016"/>
    </row>
    <row r="4017" spans="1:3" ht="14.4" x14ac:dyDescent="0.3">
      <c r="A4017"/>
      <c r="B4017"/>
      <c r="C4017"/>
    </row>
    <row r="4018" spans="1:3" ht="14.4" x14ac:dyDescent="0.3">
      <c r="A4018"/>
      <c r="B4018"/>
      <c r="C4018"/>
    </row>
    <row r="4019" spans="1:3" ht="14.4" x14ac:dyDescent="0.3">
      <c r="A4019"/>
      <c r="B4019"/>
      <c r="C4019"/>
    </row>
    <row r="4020" spans="1:3" ht="14.4" x14ac:dyDescent="0.3">
      <c r="A4020"/>
      <c r="B4020"/>
      <c r="C4020"/>
    </row>
    <row r="4021" spans="1:3" ht="14.4" x14ac:dyDescent="0.3">
      <c r="A4021"/>
      <c r="B4021"/>
      <c r="C4021"/>
    </row>
    <row r="4022" spans="1:3" ht="14.4" x14ac:dyDescent="0.3">
      <c r="A4022"/>
      <c r="B4022"/>
      <c r="C4022"/>
    </row>
    <row r="4023" spans="1:3" ht="14.4" x14ac:dyDescent="0.3">
      <c r="A4023"/>
      <c r="B4023"/>
      <c r="C4023"/>
    </row>
    <row r="4024" spans="1:3" ht="14.4" x14ac:dyDescent="0.3">
      <c r="A4024"/>
      <c r="B4024"/>
      <c r="C4024"/>
    </row>
    <row r="4025" spans="1:3" ht="14.4" x14ac:dyDescent="0.3">
      <c r="A4025"/>
      <c r="B4025"/>
      <c r="C4025"/>
    </row>
    <row r="4026" spans="1:3" ht="14.4" x14ac:dyDescent="0.3">
      <c r="A4026"/>
      <c r="B4026"/>
      <c r="C4026"/>
    </row>
    <row r="4027" spans="1:3" ht="14.4" x14ac:dyDescent="0.3">
      <c r="A4027"/>
      <c r="B4027"/>
      <c r="C4027"/>
    </row>
    <row r="4028" spans="1:3" ht="14.4" x14ac:dyDescent="0.3">
      <c r="A4028"/>
      <c r="B4028"/>
      <c r="C4028"/>
    </row>
    <row r="4029" spans="1:3" ht="14.4" x14ac:dyDescent="0.3">
      <c r="A4029"/>
      <c r="B4029"/>
      <c r="C4029"/>
    </row>
    <row r="4030" spans="1:3" ht="14.4" x14ac:dyDescent="0.3">
      <c r="A4030"/>
      <c r="B4030"/>
      <c r="C4030"/>
    </row>
    <row r="4031" spans="1:3" ht="14.4" x14ac:dyDescent="0.3">
      <c r="A4031"/>
      <c r="B4031"/>
      <c r="C4031"/>
    </row>
    <row r="4032" spans="1:3" ht="14.4" x14ac:dyDescent="0.3">
      <c r="A4032"/>
      <c r="B4032"/>
      <c r="C4032"/>
    </row>
    <row r="4033" spans="1:3" ht="14.4" x14ac:dyDescent="0.3">
      <c r="A4033"/>
      <c r="B4033"/>
      <c r="C4033"/>
    </row>
    <row r="4034" spans="1:3" ht="14.4" x14ac:dyDescent="0.3">
      <c r="A4034"/>
      <c r="B4034"/>
      <c r="C4034"/>
    </row>
    <row r="4035" spans="1:3" ht="14.4" x14ac:dyDescent="0.3">
      <c r="A4035"/>
      <c r="B4035"/>
      <c r="C4035"/>
    </row>
    <row r="4036" spans="1:3" ht="14.4" x14ac:dyDescent="0.3">
      <c r="A4036"/>
      <c r="B4036"/>
      <c r="C4036"/>
    </row>
    <row r="4037" spans="1:3" ht="14.4" x14ac:dyDescent="0.3">
      <c r="A4037"/>
      <c r="B4037"/>
      <c r="C4037"/>
    </row>
    <row r="4038" spans="1:3" ht="14.4" x14ac:dyDescent="0.3">
      <c r="A4038"/>
      <c r="B4038"/>
      <c r="C4038"/>
    </row>
    <row r="4039" spans="1:3" ht="14.4" x14ac:dyDescent="0.3">
      <c r="A4039"/>
      <c r="B4039"/>
      <c r="C4039"/>
    </row>
    <row r="4040" spans="1:3" ht="14.4" x14ac:dyDescent="0.3">
      <c r="A4040"/>
      <c r="B4040"/>
      <c r="C4040"/>
    </row>
    <row r="4041" spans="1:3" ht="14.4" x14ac:dyDescent="0.3">
      <c r="A4041"/>
      <c r="B4041"/>
      <c r="C4041"/>
    </row>
    <row r="4042" spans="1:3" ht="14.4" x14ac:dyDescent="0.3">
      <c r="A4042"/>
      <c r="B4042"/>
      <c r="C4042"/>
    </row>
    <row r="4043" spans="1:3" ht="14.4" x14ac:dyDescent="0.3">
      <c r="A4043"/>
      <c r="B4043"/>
      <c r="C4043"/>
    </row>
    <row r="4044" spans="1:3" ht="14.4" x14ac:dyDescent="0.3">
      <c r="A4044"/>
      <c r="B4044"/>
      <c r="C4044"/>
    </row>
    <row r="4045" spans="1:3" ht="14.4" x14ac:dyDescent="0.3">
      <c r="A4045"/>
      <c r="B4045"/>
      <c r="C4045"/>
    </row>
    <row r="4046" spans="1:3" ht="14.4" x14ac:dyDescent="0.3">
      <c r="A4046"/>
      <c r="B4046"/>
      <c r="C4046"/>
    </row>
    <row r="4047" spans="1:3" ht="14.4" x14ac:dyDescent="0.3">
      <c r="A4047"/>
      <c r="B4047"/>
      <c r="C4047"/>
    </row>
    <row r="4048" spans="1:3" ht="14.4" x14ac:dyDescent="0.3">
      <c r="A4048"/>
      <c r="B4048"/>
      <c r="C4048"/>
    </row>
    <row r="4049" spans="1:3" ht="14.4" x14ac:dyDescent="0.3">
      <c r="A4049"/>
      <c r="B4049"/>
      <c r="C4049"/>
    </row>
    <row r="4050" spans="1:3" ht="14.4" x14ac:dyDescent="0.3">
      <c r="A4050"/>
      <c r="B4050"/>
      <c r="C4050"/>
    </row>
    <row r="4051" spans="1:3" ht="14.4" x14ac:dyDescent="0.3">
      <c r="A4051"/>
      <c r="B4051"/>
      <c r="C4051"/>
    </row>
    <row r="4052" spans="1:3" ht="14.4" x14ac:dyDescent="0.3">
      <c r="A4052"/>
      <c r="B4052"/>
      <c r="C4052"/>
    </row>
    <row r="4053" spans="1:3" ht="14.4" x14ac:dyDescent="0.3">
      <c r="A4053"/>
      <c r="B4053"/>
      <c r="C4053"/>
    </row>
    <row r="4054" spans="1:3" ht="14.4" x14ac:dyDescent="0.3">
      <c r="A4054"/>
      <c r="B4054"/>
      <c r="C4054"/>
    </row>
    <row r="4055" spans="1:3" ht="14.4" x14ac:dyDescent="0.3">
      <c r="A4055"/>
      <c r="B4055"/>
      <c r="C4055"/>
    </row>
    <row r="4056" spans="1:3" ht="14.4" x14ac:dyDescent="0.3">
      <c r="A4056"/>
      <c r="B4056"/>
      <c r="C4056"/>
    </row>
    <row r="4057" spans="1:3" ht="14.4" x14ac:dyDescent="0.3">
      <c r="A4057"/>
      <c r="B4057"/>
      <c r="C4057"/>
    </row>
    <row r="4058" spans="1:3" ht="14.4" x14ac:dyDescent="0.3">
      <c r="A4058"/>
      <c r="B4058"/>
      <c r="C4058"/>
    </row>
    <row r="4059" spans="1:3" ht="14.4" x14ac:dyDescent="0.3">
      <c r="A4059"/>
      <c r="B4059"/>
      <c r="C4059"/>
    </row>
    <row r="4060" spans="1:3" ht="14.4" x14ac:dyDescent="0.3">
      <c r="A4060"/>
      <c r="B4060"/>
      <c r="C4060"/>
    </row>
    <row r="4061" spans="1:3" ht="14.4" x14ac:dyDescent="0.3">
      <c r="A4061"/>
      <c r="B4061"/>
      <c r="C4061"/>
    </row>
    <row r="4062" spans="1:3" ht="14.4" x14ac:dyDescent="0.3">
      <c r="A4062"/>
      <c r="B4062"/>
      <c r="C4062"/>
    </row>
    <row r="4063" spans="1:3" ht="14.4" x14ac:dyDescent="0.3">
      <c r="A4063"/>
      <c r="B4063"/>
      <c r="C4063"/>
    </row>
    <row r="4064" spans="1:3" ht="14.4" x14ac:dyDescent="0.3">
      <c r="A4064"/>
      <c r="B4064"/>
      <c r="C4064"/>
    </row>
    <row r="4065" spans="1:3" ht="14.4" x14ac:dyDescent="0.3">
      <c r="A4065"/>
      <c r="B4065"/>
      <c r="C4065"/>
    </row>
    <row r="4066" spans="1:3" ht="14.4" x14ac:dyDescent="0.3">
      <c r="A4066"/>
      <c r="B4066"/>
      <c r="C4066"/>
    </row>
    <row r="4067" spans="1:3" ht="14.4" x14ac:dyDescent="0.3">
      <c r="A4067"/>
      <c r="B4067"/>
      <c r="C4067"/>
    </row>
    <row r="4068" spans="1:3" ht="14.4" x14ac:dyDescent="0.3">
      <c r="A4068"/>
      <c r="B4068"/>
      <c r="C4068"/>
    </row>
    <row r="4069" spans="1:3" ht="14.4" x14ac:dyDescent="0.3">
      <c r="A4069"/>
      <c r="B4069"/>
      <c r="C4069"/>
    </row>
    <row r="4070" spans="1:3" ht="14.4" x14ac:dyDescent="0.3">
      <c r="A4070"/>
      <c r="B4070"/>
      <c r="C4070"/>
    </row>
    <row r="4071" spans="1:3" ht="14.4" x14ac:dyDescent="0.3">
      <c r="A4071"/>
      <c r="B4071"/>
      <c r="C4071"/>
    </row>
    <row r="4072" spans="1:3" ht="14.4" x14ac:dyDescent="0.3">
      <c r="A4072"/>
      <c r="B4072"/>
      <c r="C4072"/>
    </row>
    <row r="4073" spans="1:3" ht="14.4" x14ac:dyDescent="0.3">
      <c r="A4073"/>
      <c r="B4073"/>
      <c r="C4073"/>
    </row>
    <row r="4074" spans="1:3" ht="14.4" x14ac:dyDescent="0.3">
      <c r="A4074"/>
      <c r="B4074"/>
      <c r="C4074"/>
    </row>
    <row r="4075" spans="1:3" ht="14.4" x14ac:dyDescent="0.3">
      <c r="A4075"/>
      <c r="B4075"/>
      <c r="C4075"/>
    </row>
    <row r="4076" spans="1:3" ht="14.4" x14ac:dyDescent="0.3">
      <c r="A4076"/>
      <c r="B4076"/>
      <c r="C4076"/>
    </row>
    <row r="4077" spans="1:3" ht="14.4" x14ac:dyDescent="0.3">
      <c r="A4077"/>
      <c r="B4077"/>
      <c r="C4077"/>
    </row>
    <row r="4078" spans="1:3" ht="14.4" x14ac:dyDescent="0.3">
      <c r="A4078"/>
      <c r="B4078"/>
      <c r="C4078"/>
    </row>
    <row r="4079" spans="1:3" ht="14.4" x14ac:dyDescent="0.3">
      <c r="A4079"/>
      <c r="B4079"/>
      <c r="C4079"/>
    </row>
    <row r="4080" spans="1:3" ht="14.4" x14ac:dyDescent="0.3">
      <c r="A4080"/>
      <c r="B4080"/>
      <c r="C4080"/>
    </row>
    <row r="4081" spans="1:3" ht="14.4" x14ac:dyDescent="0.3">
      <c r="A4081"/>
      <c r="B4081"/>
      <c r="C4081"/>
    </row>
    <row r="4082" spans="1:3" ht="14.4" x14ac:dyDescent="0.3">
      <c r="A4082"/>
      <c r="B4082"/>
      <c r="C4082"/>
    </row>
    <row r="4083" spans="1:3" ht="14.4" x14ac:dyDescent="0.3">
      <c r="A4083"/>
      <c r="B4083"/>
      <c r="C4083"/>
    </row>
    <row r="4084" spans="1:3" ht="14.4" x14ac:dyDescent="0.3">
      <c r="A4084"/>
      <c r="B4084"/>
      <c r="C4084"/>
    </row>
    <row r="4085" spans="1:3" ht="14.4" x14ac:dyDescent="0.3">
      <c r="A4085"/>
      <c r="B4085"/>
      <c r="C4085"/>
    </row>
    <row r="4086" spans="1:3" ht="14.4" x14ac:dyDescent="0.3">
      <c r="A4086"/>
      <c r="B4086"/>
      <c r="C4086"/>
    </row>
    <row r="4087" spans="1:3" ht="14.4" x14ac:dyDescent="0.3">
      <c r="A4087"/>
      <c r="B4087"/>
      <c r="C4087"/>
    </row>
    <row r="4088" spans="1:3" ht="14.4" x14ac:dyDescent="0.3">
      <c r="A4088"/>
      <c r="B4088"/>
      <c r="C4088"/>
    </row>
    <row r="4089" spans="1:3" ht="14.4" x14ac:dyDescent="0.3">
      <c r="A4089"/>
      <c r="B4089"/>
      <c r="C4089"/>
    </row>
    <row r="4090" spans="1:3" ht="14.4" x14ac:dyDescent="0.3">
      <c r="A4090"/>
      <c r="B4090"/>
      <c r="C4090"/>
    </row>
    <row r="4091" spans="1:3" ht="14.4" x14ac:dyDescent="0.3">
      <c r="A4091"/>
      <c r="B4091"/>
      <c r="C4091"/>
    </row>
    <row r="4092" spans="1:3" ht="14.4" x14ac:dyDescent="0.3">
      <c r="A4092"/>
      <c r="B4092"/>
      <c r="C4092"/>
    </row>
    <row r="4093" spans="1:3" ht="14.4" x14ac:dyDescent="0.3">
      <c r="A4093"/>
      <c r="B4093"/>
      <c r="C4093"/>
    </row>
    <row r="4094" spans="1:3" ht="14.4" x14ac:dyDescent="0.3">
      <c r="A4094"/>
      <c r="B4094"/>
      <c r="C4094"/>
    </row>
    <row r="4095" spans="1:3" ht="14.4" x14ac:dyDescent="0.3">
      <c r="A4095"/>
      <c r="B4095"/>
      <c r="C4095"/>
    </row>
    <row r="4096" spans="1:3" ht="14.4" x14ac:dyDescent="0.3">
      <c r="A4096"/>
      <c r="B4096"/>
      <c r="C4096"/>
    </row>
    <row r="4097" spans="1:3" ht="14.4" x14ac:dyDescent="0.3">
      <c r="A4097"/>
      <c r="B4097"/>
      <c r="C4097"/>
    </row>
    <row r="4098" spans="1:3" ht="14.4" x14ac:dyDescent="0.3">
      <c r="A4098"/>
      <c r="B4098"/>
      <c r="C4098"/>
    </row>
    <row r="4099" spans="1:3" ht="14.4" x14ac:dyDescent="0.3">
      <c r="A4099"/>
      <c r="B4099"/>
      <c r="C4099"/>
    </row>
    <row r="4100" spans="1:3" ht="14.4" x14ac:dyDescent="0.3">
      <c r="A4100"/>
      <c r="B4100"/>
      <c r="C4100"/>
    </row>
    <row r="4101" spans="1:3" ht="14.4" x14ac:dyDescent="0.3">
      <c r="A4101"/>
      <c r="B4101"/>
      <c r="C4101"/>
    </row>
    <row r="4102" spans="1:3" ht="14.4" x14ac:dyDescent="0.3">
      <c r="A4102"/>
      <c r="B4102"/>
      <c r="C4102"/>
    </row>
    <row r="4103" spans="1:3" ht="14.4" x14ac:dyDescent="0.3">
      <c r="A4103"/>
      <c r="B4103"/>
      <c r="C4103"/>
    </row>
    <row r="4104" spans="1:3" ht="14.4" x14ac:dyDescent="0.3">
      <c r="A4104"/>
      <c r="B4104"/>
      <c r="C4104"/>
    </row>
    <row r="4105" spans="1:3" ht="14.4" x14ac:dyDescent="0.3">
      <c r="A4105"/>
      <c r="B4105"/>
      <c r="C4105"/>
    </row>
    <row r="4106" spans="1:3" ht="14.4" x14ac:dyDescent="0.3">
      <c r="A4106"/>
      <c r="B4106"/>
      <c r="C4106"/>
    </row>
    <row r="4107" spans="1:3" ht="14.4" x14ac:dyDescent="0.3">
      <c r="A4107"/>
      <c r="B4107"/>
      <c r="C4107"/>
    </row>
    <row r="4108" spans="1:3" ht="14.4" x14ac:dyDescent="0.3">
      <c r="A4108"/>
      <c r="B4108"/>
      <c r="C4108"/>
    </row>
    <row r="4109" spans="1:3" ht="14.4" x14ac:dyDescent="0.3">
      <c r="A4109"/>
      <c r="B4109"/>
      <c r="C4109"/>
    </row>
    <row r="4110" spans="1:3" ht="14.4" x14ac:dyDescent="0.3">
      <c r="A4110"/>
      <c r="B4110"/>
      <c r="C4110"/>
    </row>
    <row r="4111" spans="1:3" ht="14.4" x14ac:dyDescent="0.3">
      <c r="A4111"/>
      <c r="B4111"/>
      <c r="C4111"/>
    </row>
    <row r="4112" spans="1:3" ht="14.4" x14ac:dyDescent="0.3">
      <c r="A4112"/>
      <c r="B4112"/>
      <c r="C4112"/>
    </row>
    <row r="4113" spans="1:3" ht="14.4" x14ac:dyDescent="0.3">
      <c r="A4113"/>
      <c r="B4113"/>
      <c r="C4113"/>
    </row>
    <row r="4114" spans="1:3" ht="14.4" x14ac:dyDescent="0.3">
      <c r="A4114"/>
      <c r="B4114"/>
      <c r="C4114"/>
    </row>
    <row r="4115" spans="1:3" ht="14.4" x14ac:dyDescent="0.3">
      <c r="A4115"/>
      <c r="B4115"/>
      <c r="C4115"/>
    </row>
    <row r="4116" spans="1:3" ht="14.4" x14ac:dyDescent="0.3">
      <c r="A4116"/>
      <c r="B4116"/>
      <c r="C4116"/>
    </row>
    <row r="4117" spans="1:3" ht="14.4" x14ac:dyDescent="0.3">
      <c r="A4117"/>
      <c r="B4117"/>
      <c r="C4117"/>
    </row>
    <row r="4118" spans="1:3" ht="14.4" x14ac:dyDescent="0.3">
      <c r="A4118"/>
      <c r="B4118"/>
      <c r="C4118"/>
    </row>
    <row r="4119" spans="1:3" ht="14.4" x14ac:dyDescent="0.3">
      <c r="A4119"/>
      <c r="B4119"/>
      <c r="C4119"/>
    </row>
    <row r="4120" spans="1:3" ht="14.4" x14ac:dyDescent="0.3">
      <c r="A4120"/>
      <c r="B4120"/>
      <c r="C4120"/>
    </row>
    <row r="4121" spans="1:3" ht="14.4" x14ac:dyDescent="0.3">
      <c r="A4121"/>
      <c r="B4121"/>
      <c r="C4121"/>
    </row>
    <row r="4122" spans="1:3" ht="14.4" x14ac:dyDescent="0.3">
      <c r="A4122"/>
      <c r="B4122"/>
      <c r="C4122"/>
    </row>
    <row r="4123" spans="1:3" ht="14.4" x14ac:dyDescent="0.3">
      <c r="A4123"/>
      <c r="B4123"/>
      <c r="C4123"/>
    </row>
    <row r="4124" spans="1:3" ht="14.4" x14ac:dyDescent="0.3">
      <c r="A4124"/>
      <c r="B4124"/>
      <c r="C4124"/>
    </row>
    <row r="4125" spans="1:3" ht="14.4" x14ac:dyDescent="0.3">
      <c r="A4125"/>
      <c r="B4125"/>
      <c r="C4125"/>
    </row>
    <row r="4126" spans="1:3" ht="14.4" x14ac:dyDescent="0.3">
      <c r="A4126"/>
      <c r="B4126"/>
      <c r="C4126"/>
    </row>
    <row r="4127" spans="1:3" ht="14.4" x14ac:dyDescent="0.3">
      <c r="A4127"/>
      <c r="B4127"/>
      <c r="C4127"/>
    </row>
    <row r="4128" spans="1:3" ht="14.4" x14ac:dyDescent="0.3">
      <c r="A4128"/>
      <c r="B4128"/>
      <c r="C4128"/>
    </row>
    <row r="4129" spans="1:3" ht="14.4" x14ac:dyDescent="0.3">
      <c r="A4129"/>
      <c r="B4129"/>
      <c r="C4129"/>
    </row>
    <row r="4130" spans="1:3" ht="14.4" x14ac:dyDescent="0.3">
      <c r="A4130"/>
      <c r="B4130"/>
      <c r="C4130"/>
    </row>
    <row r="4131" spans="1:3" ht="14.4" x14ac:dyDescent="0.3">
      <c r="A4131"/>
      <c r="B4131"/>
      <c r="C4131"/>
    </row>
    <row r="4132" spans="1:3" ht="14.4" x14ac:dyDescent="0.3">
      <c r="A4132"/>
      <c r="B4132"/>
      <c r="C4132"/>
    </row>
    <row r="4133" spans="1:3" ht="14.4" x14ac:dyDescent="0.3">
      <c r="A4133"/>
      <c r="B4133"/>
      <c r="C4133"/>
    </row>
    <row r="4134" spans="1:3" ht="14.4" x14ac:dyDescent="0.3">
      <c r="A4134"/>
      <c r="B4134"/>
      <c r="C4134"/>
    </row>
    <row r="4135" spans="1:3" ht="14.4" x14ac:dyDescent="0.3">
      <c r="A4135"/>
      <c r="B4135"/>
      <c r="C4135"/>
    </row>
    <row r="4136" spans="1:3" ht="14.4" x14ac:dyDescent="0.3">
      <c r="A4136"/>
      <c r="B4136"/>
      <c r="C4136"/>
    </row>
    <row r="4137" spans="1:3" ht="14.4" x14ac:dyDescent="0.3">
      <c r="A4137"/>
      <c r="B4137"/>
      <c r="C4137"/>
    </row>
    <row r="4138" spans="1:3" ht="14.4" x14ac:dyDescent="0.3">
      <c r="A4138"/>
      <c r="B4138"/>
      <c r="C4138"/>
    </row>
    <row r="4139" spans="1:3" ht="14.4" x14ac:dyDescent="0.3">
      <c r="A4139"/>
      <c r="B4139"/>
      <c r="C4139"/>
    </row>
    <row r="4140" spans="1:3" ht="14.4" x14ac:dyDescent="0.3">
      <c r="A4140"/>
      <c r="B4140"/>
      <c r="C4140"/>
    </row>
    <row r="4141" spans="1:3" ht="14.4" x14ac:dyDescent="0.3">
      <c r="A4141"/>
      <c r="B4141"/>
      <c r="C4141"/>
    </row>
    <row r="4142" spans="1:3" ht="14.4" x14ac:dyDescent="0.3">
      <c r="A4142"/>
      <c r="B4142"/>
      <c r="C4142"/>
    </row>
    <row r="4143" spans="1:3" ht="14.4" x14ac:dyDescent="0.3">
      <c r="A4143"/>
      <c r="B4143"/>
      <c r="C4143"/>
    </row>
    <row r="4144" spans="1:3" ht="14.4" x14ac:dyDescent="0.3">
      <c r="A4144"/>
      <c r="B4144"/>
      <c r="C4144"/>
    </row>
    <row r="4145" spans="1:3" ht="14.4" x14ac:dyDescent="0.3">
      <c r="A4145"/>
      <c r="B4145"/>
      <c r="C4145"/>
    </row>
    <row r="4146" spans="1:3" ht="14.4" x14ac:dyDescent="0.3">
      <c r="A4146"/>
      <c r="B4146"/>
      <c r="C4146"/>
    </row>
    <row r="4147" spans="1:3" ht="14.4" x14ac:dyDescent="0.3">
      <c r="A4147"/>
      <c r="B4147"/>
      <c r="C4147"/>
    </row>
    <row r="4148" spans="1:3" ht="14.4" x14ac:dyDescent="0.3">
      <c r="A4148"/>
      <c r="B4148"/>
      <c r="C4148"/>
    </row>
    <row r="4149" spans="1:3" ht="14.4" x14ac:dyDescent="0.3">
      <c r="A4149"/>
      <c r="B4149"/>
      <c r="C4149"/>
    </row>
    <row r="4150" spans="1:3" ht="14.4" x14ac:dyDescent="0.3">
      <c r="A4150"/>
      <c r="B4150"/>
      <c r="C4150"/>
    </row>
    <row r="4151" spans="1:3" ht="14.4" x14ac:dyDescent="0.3">
      <c r="A4151"/>
      <c r="B4151"/>
      <c r="C4151"/>
    </row>
    <row r="4152" spans="1:3" ht="14.4" x14ac:dyDescent="0.3">
      <c r="A4152"/>
      <c r="B4152"/>
      <c r="C4152"/>
    </row>
    <row r="4153" spans="1:3" ht="14.4" x14ac:dyDescent="0.3">
      <c r="A4153"/>
      <c r="B4153"/>
      <c r="C4153"/>
    </row>
    <row r="4154" spans="1:3" ht="14.4" x14ac:dyDescent="0.3">
      <c r="A4154"/>
      <c r="B4154"/>
      <c r="C4154"/>
    </row>
    <row r="4155" spans="1:3" ht="14.4" x14ac:dyDescent="0.3">
      <c r="A4155"/>
      <c r="B4155"/>
      <c r="C4155"/>
    </row>
    <row r="4156" spans="1:3" ht="14.4" x14ac:dyDescent="0.3">
      <c r="A4156"/>
      <c r="B4156"/>
      <c r="C4156"/>
    </row>
    <row r="4157" spans="1:3" ht="14.4" x14ac:dyDescent="0.3">
      <c r="A4157"/>
      <c r="B4157"/>
      <c r="C4157"/>
    </row>
    <row r="4158" spans="1:3" ht="14.4" x14ac:dyDescent="0.3">
      <c r="A4158"/>
      <c r="B4158"/>
      <c r="C4158"/>
    </row>
    <row r="4159" spans="1:3" ht="14.4" x14ac:dyDescent="0.3">
      <c r="A4159"/>
      <c r="B4159"/>
      <c r="C4159"/>
    </row>
    <row r="4160" spans="1:3" ht="14.4" x14ac:dyDescent="0.3">
      <c r="A4160"/>
      <c r="B4160"/>
      <c r="C4160"/>
    </row>
    <row r="4161" spans="1:3" ht="14.4" x14ac:dyDescent="0.3">
      <c r="A4161"/>
      <c r="B4161"/>
      <c r="C4161"/>
    </row>
    <row r="4162" spans="1:3" ht="14.4" x14ac:dyDescent="0.3">
      <c r="A4162"/>
      <c r="B4162"/>
      <c r="C4162"/>
    </row>
    <row r="4163" spans="1:3" ht="14.4" x14ac:dyDescent="0.3">
      <c r="A4163"/>
      <c r="B4163"/>
      <c r="C4163"/>
    </row>
    <row r="4164" spans="1:3" ht="14.4" x14ac:dyDescent="0.3">
      <c r="A4164"/>
      <c r="B4164"/>
      <c r="C4164"/>
    </row>
    <row r="4165" spans="1:3" ht="14.4" x14ac:dyDescent="0.3">
      <c r="A4165"/>
      <c r="B4165"/>
      <c r="C4165"/>
    </row>
    <row r="4166" spans="1:3" ht="14.4" x14ac:dyDescent="0.3">
      <c r="A4166"/>
      <c r="B4166"/>
      <c r="C4166"/>
    </row>
    <row r="4167" spans="1:3" ht="14.4" x14ac:dyDescent="0.3">
      <c r="A4167"/>
      <c r="B4167"/>
      <c r="C4167"/>
    </row>
    <row r="4168" spans="1:3" ht="14.4" x14ac:dyDescent="0.3">
      <c r="A4168"/>
      <c r="B4168"/>
      <c r="C4168"/>
    </row>
    <row r="4169" spans="1:3" ht="14.4" x14ac:dyDescent="0.3">
      <c r="A4169"/>
      <c r="B4169"/>
      <c r="C4169"/>
    </row>
    <row r="4170" spans="1:3" ht="14.4" x14ac:dyDescent="0.3">
      <c r="A4170"/>
      <c r="B4170"/>
      <c r="C4170"/>
    </row>
    <row r="4171" spans="1:3" ht="14.4" x14ac:dyDescent="0.3">
      <c r="A4171"/>
      <c r="B4171"/>
      <c r="C4171"/>
    </row>
    <row r="4172" spans="1:3" ht="14.4" x14ac:dyDescent="0.3">
      <c r="A4172"/>
      <c r="B4172"/>
      <c r="C4172"/>
    </row>
    <row r="4173" spans="1:3" ht="14.4" x14ac:dyDescent="0.3">
      <c r="A4173"/>
      <c r="B4173"/>
      <c r="C4173"/>
    </row>
    <row r="4174" spans="1:3" ht="14.4" x14ac:dyDescent="0.3">
      <c r="A4174"/>
      <c r="B4174"/>
      <c r="C4174"/>
    </row>
    <row r="4175" spans="1:3" ht="14.4" x14ac:dyDescent="0.3">
      <c r="A4175"/>
      <c r="B4175"/>
      <c r="C4175"/>
    </row>
    <row r="4176" spans="1:3" ht="14.4" x14ac:dyDescent="0.3">
      <c r="A4176"/>
      <c r="B4176"/>
      <c r="C4176"/>
    </row>
    <row r="4177" spans="1:3" ht="14.4" x14ac:dyDescent="0.3">
      <c r="A4177"/>
      <c r="B4177"/>
      <c r="C4177"/>
    </row>
    <row r="4178" spans="1:3" ht="14.4" x14ac:dyDescent="0.3">
      <c r="A4178"/>
      <c r="B4178"/>
      <c r="C4178"/>
    </row>
    <row r="4179" spans="1:3" ht="14.4" x14ac:dyDescent="0.3">
      <c r="A4179"/>
      <c r="B4179"/>
      <c r="C4179"/>
    </row>
    <row r="4180" spans="1:3" ht="14.4" x14ac:dyDescent="0.3">
      <c r="A4180"/>
      <c r="B4180"/>
      <c r="C4180"/>
    </row>
    <row r="4181" spans="1:3" ht="14.4" x14ac:dyDescent="0.3">
      <c r="A4181"/>
      <c r="B4181"/>
      <c r="C4181"/>
    </row>
    <row r="4182" spans="1:3" ht="14.4" x14ac:dyDescent="0.3">
      <c r="A4182"/>
      <c r="B4182"/>
      <c r="C4182"/>
    </row>
    <row r="4183" spans="1:3" ht="14.4" x14ac:dyDescent="0.3">
      <c r="A4183"/>
      <c r="B4183"/>
      <c r="C4183"/>
    </row>
    <row r="4184" spans="1:3" ht="14.4" x14ac:dyDescent="0.3">
      <c r="A4184"/>
      <c r="B4184"/>
      <c r="C4184"/>
    </row>
    <row r="4185" spans="1:3" ht="14.4" x14ac:dyDescent="0.3">
      <c r="A4185"/>
      <c r="B4185"/>
      <c r="C4185"/>
    </row>
    <row r="4186" spans="1:3" ht="14.4" x14ac:dyDescent="0.3">
      <c r="A4186"/>
      <c r="B4186"/>
      <c r="C4186"/>
    </row>
    <row r="4187" spans="1:3" ht="14.4" x14ac:dyDescent="0.3">
      <c r="A4187"/>
      <c r="B4187"/>
      <c r="C4187"/>
    </row>
    <row r="4188" spans="1:3" ht="14.4" x14ac:dyDescent="0.3">
      <c r="A4188"/>
      <c r="B4188"/>
      <c r="C4188"/>
    </row>
    <row r="4189" spans="1:3" ht="14.4" x14ac:dyDescent="0.3">
      <c r="A4189"/>
      <c r="B4189"/>
      <c r="C4189"/>
    </row>
    <row r="4190" spans="1:3" ht="14.4" x14ac:dyDescent="0.3">
      <c r="A4190"/>
      <c r="B4190"/>
      <c r="C4190"/>
    </row>
    <row r="4191" spans="1:3" ht="14.4" x14ac:dyDescent="0.3">
      <c r="A4191"/>
      <c r="B4191"/>
      <c r="C4191"/>
    </row>
    <row r="4192" spans="1:3" ht="14.4" x14ac:dyDescent="0.3">
      <c r="A4192"/>
      <c r="B4192"/>
      <c r="C4192"/>
    </row>
    <row r="4193" spans="1:3" ht="14.4" x14ac:dyDescent="0.3">
      <c r="A4193"/>
      <c r="B4193"/>
      <c r="C4193"/>
    </row>
    <row r="4194" spans="1:3" ht="14.4" x14ac:dyDescent="0.3">
      <c r="A4194"/>
      <c r="B4194"/>
      <c r="C4194"/>
    </row>
    <row r="4195" spans="1:3" ht="14.4" x14ac:dyDescent="0.3">
      <c r="A4195"/>
      <c r="B4195"/>
      <c r="C4195"/>
    </row>
    <row r="4196" spans="1:3" ht="14.4" x14ac:dyDescent="0.3">
      <c r="A4196"/>
      <c r="B4196"/>
      <c r="C4196"/>
    </row>
    <row r="4197" spans="1:3" ht="14.4" x14ac:dyDescent="0.3">
      <c r="A4197"/>
      <c r="B4197"/>
      <c r="C4197"/>
    </row>
    <row r="4198" spans="1:3" ht="14.4" x14ac:dyDescent="0.3">
      <c r="A4198"/>
      <c r="B4198"/>
      <c r="C4198"/>
    </row>
    <row r="4199" spans="1:3" ht="14.4" x14ac:dyDescent="0.3">
      <c r="A4199"/>
      <c r="B4199"/>
      <c r="C4199"/>
    </row>
    <row r="4200" spans="1:3" ht="14.4" x14ac:dyDescent="0.3">
      <c r="A4200"/>
      <c r="B4200"/>
      <c r="C4200"/>
    </row>
    <row r="4201" spans="1:3" ht="14.4" x14ac:dyDescent="0.3">
      <c r="A4201"/>
      <c r="B4201"/>
      <c r="C4201"/>
    </row>
    <row r="4202" spans="1:3" ht="14.4" x14ac:dyDescent="0.3">
      <c r="A4202"/>
      <c r="B4202"/>
      <c r="C4202"/>
    </row>
    <row r="4203" spans="1:3" ht="14.4" x14ac:dyDescent="0.3">
      <c r="A4203"/>
      <c r="B4203"/>
      <c r="C4203"/>
    </row>
    <row r="4204" spans="1:3" ht="14.4" x14ac:dyDescent="0.3">
      <c r="A4204"/>
      <c r="B4204"/>
      <c r="C4204"/>
    </row>
    <row r="4205" spans="1:3" ht="14.4" x14ac:dyDescent="0.3">
      <c r="A4205"/>
      <c r="B4205"/>
      <c r="C4205"/>
    </row>
    <row r="4206" spans="1:3" ht="14.4" x14ac:dyDescent="0.3">
      <c r="A4206"/>
      <c r="B4206"/>
      <c r="C4206"/>
    </row>
    <row r="4207" spans="1:3" ht="14.4" x14ac:dyDescent="0.3">
      <c r="A4207"/>
      <c r="B4207"/>
      <c r="C4207"/>
    </row>
    <row r="4208" spans="1:3" ht="14.4" x14ac:dyDescent="0.3">
      <c r="A4208"/>
      <c r="B4208"/>
      <c r="C4208"/>
    </row>
    <row r="4209" spans="1:3" ht="14.4" x14ac:dyDescent="0.3">
      <c r="A4209"/>
      <c r="B4209"/>
      <c r="C4209"/>
    </row>
    <row r="4210" spans="1:3" ht="14.4" x14ac:dyDescent="0.3">
      <c r="A4210"/>
      <c r="B4210"/>
      <c r="C4210"/>
    </row>
    <row r="4211" spans="1:3" ht="14.4" x14ac:dyDescent="0.3">
      <c r="A4211"/>
      <c r="B4211"/>
      <c r="C4211"/>
    </row>
    <row r="4212" spans="1:3" ht="14.4" x14ac:dyDescent="0.3">
      <c r="A4212"/>
      <c r="B4212"/>
      <c r="C4212"/>
    </row>
    <row r="4213" spans="1:3" ht="14.4" x14ac:dyDescent="0.3">
      <c r="A4213"/>
      <c r="B4213"/>
      <c r="C4213"/>
    </row>
    <row r="4214" spans="1:3" ht="14.4" x14ac:dyDescent="0.3">
      <c r="A4214"/>
      <c r="B4214"/>
      <c r="C4214"/>
    </row>
    <row r="4215" spans="1:3" ht="14.4" x14ac:dyDescent="0.3">
      <c r="A4215"/>
      <c r="B4215"/>
      <c r="C4215"/>
    </row>
    <row r="4216" spans="1:3" ht="14.4" x14ac:dyDescent="0.3">
      <c r="A4216"/>
      <c r="B4216"/>
      <c r="C4216"/>
    </row>
    <row r="4217" spans="1:3" ht="14.4" x14ac:dyDescent="0.3">
      <c r="A4217"/>
      <c r="B4217"/>
      <c r="C4217"/>
    </row>
    <row r="4218" spans="1:3" ht="14.4" x14ac:dyDescent="0.3">
      <c r="A4218"/>
      <c r="B4218"/>
      <c r="C4218"/>
    </row>
    <row r="4219" spans="1:3" ht="14.4" x14ac:dyDescent="0.3">
      <c r="A4219"/>
      <c r="B4219"/>
      <c r="C4219"/>
    </row>
    <row r="4220" spans="1:3" ht="14.4" x14ac:dyDescent="0.3">
      <c r="A4220"/>
      <c r="B4220"/>
      <c r="C4220"/>
    </row>
    <row r="4221" spans="1:3" ht="14.4" x14ac:dyDescent="0.3">
      <c r="A4221"/>
      <c r="B4221"/>
      <c r="C4221"/>
    </row>
    <row r="4222" spans="1:3" ht="14.4" x14ac:dyDescent="0.3">
      <c r="A4222"/>
      <c r="B4222"/>
      <c r="C4222"/>
    </row>
    <row r="4223" spans="1:3" ht="14.4" x14ac:dyDescent="0.3">
      <c r="A4223"/>
      <c r="B4223"/>
      <c r="C4223"/>
    </row>
    <row r="4224" spans="1:3" ht="14.4" x14ac:dyDescent="0.3">
      <c r="A4224"/>
      <c r="B4224"/>
      <c r="C4224"/>
    </row>
    <row r="4225" spans="1:3" ht="14.4" x14ac:dyDescent="0.3">
      <c r="A4225"/>
      <c r="B4225"/>
      <c r="C4225"/>
    </row>
    <row r="4226" spans="1:3" ht="14.4" x14ac:dyDescent="0.3">
      <c r="A4226"/>
      <c r="B4226"/>
      <c r="C4226"/>
    </row>
    <row r="4227" spans="1:3" ht="14.4" x14ac:dyDescent="0.3">
      <c r="A4227"/>
      <c r="B4227"/>
      <c r="C4227"/>
    </row>
    <row r="4228" spans="1:3" ht="14.4" x14ac:dyDescent="0.3">
      <c r="A4228"/>
      <c r="B4228"/>
      <c r="C4228"/>
    </row>
    <row r="4229" spans="1:3" ht="14.4" x14ac:dyDescent="0.3">
      <c r="A4229"/>
      <c r="B4229"/>
      <c r="C4229"/>
    </row>
    <row r="4230" spans="1:3" ht="14.4" x14ac:dyDescent="0.3">
      <c r="A4230"/>
      <c r="B4230"/>
      <c r="C4230"/>
    </row>
    <row r="4231" spans="1:3" ht="14.4" x14ac:dyDescent="0.3">
      <c r="A4231"/>
      <c r="B4231"/>
      <c r="C4231"/>
    </row>
    <row r="4232" spans="1:3" ht="14.4" x14ac:dyDescent="0.3">
      <c r="A4232"/>
      <c r="B4232"/>
      <c r="C4232"/>
    </row>
    <row r="4233" spans="1:3" ht="14.4" x14ac:dyDescent="0.3">
      <c r="A4233"/>
      <c r="B4233"/>
      <c r="C4233"/>
    </row>
    <row r="4234" spans="1:3" ht="14.4" x14ac:dyDescent="0.3">
      <c r="A4234"/>
      <c r="B4234"/>
      <c r="C4234"/>
    </row>
    <row r="4235" spans="1:3" ht="14.4" x14ac:dyDescent="0.3">
      <c r="A4235"/>
      <c r="B4235"/>
      <c r="C4235"/>
    </row>
    <row r="4236" spans="1:3" ht="14.4" x14ac:dyDescent="0.3">
      <c r="A4236"/>
      <c r="B4236"/>
      <c r="C4236"/>
    </row>
    <row r="4237" spans="1:3" ht="14.4" x14ac:dyDescent="0.3">
      <c r="A4237"/>
      <c r="B4237"/>
      <c r="C4237"/>
    </row>
    <row r="4238" spans="1:3" ht="14.4" x14ac:dyDescent="0.3">
      <c r="A4238"/>
      <c r="B4238"/>
      <c r="C4238"/>
    </row>
    <row r="4239" spans="1:3" ht="14.4" x14ac:dyDescent="0.3">
      <c r="A4239"/>
      <c r="B4239"/>
      <c r="C4239"/>
    </row>
    <row r="4240" spans="1:3" ht="14.4" x14ac:dyDescent="0.3">
      <c r="A4240"/>
      <c r="B4240"/>
      <c r="C4240"/>
    </row>
    <row r="4241" spans="1:3" ht="14.4" x14ac:dyDescent="0.3">
      <c r="A4241"/>
      <c r="B4241"/>
      <c r="C4241"/>
    </row>
    <row r="4242" spans="1:3" ht="14.4" x14ac:dyDescent="0.3">
      <c r="A4242"/>
      <c r="B4242"/>
      <c r="C4242"/>
    </row>
    <row r="4243" spans="1:3" ht="14.4" x14ac:dyDescent="0.3">
      <c r="A4243"/>
      <c r="B4243"/>
      <c r="C4243"/>
    </row>
    <row r="4244" spans="1:3" ht="14.4" x14ac:dyDescent="0.3">
      <c r="A4244"/>
      <c r="B4244"/>
      <c r="C4244"/>
    </row>
    <row r="4245" spans="1:3" ht="14.4" x14ac:dyDescent="0.3">
      <c r="A4245"/>
      <c r="B4245"/>
      <c r="C4245"/>
    </row>
    <row r="4246" spans="1:3" ht="14.4" x14ac:dyDescent="0.3">
      <c r="A4246"/>
      <c r="B4246"/>
      <c r="C4246"/>
    </row>
    <row r="4247" spans="1:3" ht="14.4" x14ac:dyDescent="0.3">
      <c r="A4247"/>
      <c r="B4247"/>
      <c r="C4247"/>
    </row>
    <row r="4248" spans="1:3" ht="14.4" x14ac:dyDescent="0.3">
      <c r="A4248"/>
      <c r="B4248"/>
      <c r="C4248"/>
    </row>
    <row r="4249" spans="1:3" ht="14.4" x14ac:dyDescent="0.3">
      <c r="A4249"/>
      <c r="B4249"/>
      <c r="C4249"/>
    </row>
    <row r="4250" spans="1:3" ht="14.4" x14ac:dyDescent="0.3">
      <c r="A4250"/>
      <c r="B4250"/>
      <c r="C4250"/>
    </row>
    <row r="4251" spans="1:3" ht="14.4" x14ac:dyDescent="0.3">
      <c r="A4251"/>
      <c r="B4251"/>
      <c r="C4251"/>
    </row>
    <row r="4252" spans="1:3" ht="14.4" x14ac:dyDescent="0.3">
      <c r="A4252"/>
      <c r="B4252"/>
      <c r="C4252"/>
    </row>
    <row r="4253" spans="1:3" ht="14.4" x14ac:dyDescent="0.3">
      <c r="A4253"/>
      <c r="B4253"/>
      <c r="C4253"/>
    </row>
    <row r="4254" spans="1:3" ht="14.4" x14ac:dyDescent="0.3">
      <c r="A4254"/>
      <c r="B4254"/>
      <c r="C4254"/>
    </row>
    <row r="4255" spans="1:3" ht="14.4" x14ac:dyDescent="0.3">
      <c r="A4255"/>
      <c r="B4255"/>
      <c r="C4255"/>
    </row>
    <row r="4256" spans="1:3" ht="14.4" x14ac:dyDescent="0.3">
      <c r="A4256"/>
      <c r="B4256"/>
      <c r="C4256"/>
    </row>
    <row r="4257" spans="1:3" ht="14.4" x14ac:dyDescent="0.3">
      <c r="A4257"/>
      <c r="B4257"/>
      <c r="C4257"/>
    </row>
    <row r="4258" spans="1:3" ht="14.4" x14ac:dyDescent="0.3">
      <c r="A4258"/>
      <c r="B4258"/>
      <c r="C4258"/>
    </row>
    <row r="4259" spans="1:3" ht="14.4" x14ac:dyDescent="0.3">
      <c r="A4259"/>
      <c r="B4259"/>
      <c r="C4259"/>
    </row>
    <row r="4260" spans="1:3" ht="14.4" x14ac:dyDescent="0.3">
      <c r="A4260"/>
      <c r="B4260"/>
      <c r="C4260"/>
    </row>
    <row r="4261" spans="1:3" ht="14.4" x14ac:dyDescent="0.3">
      <c r="A4261"/>
      <c r="B4261"/>
      <c r="C4261"/>
    </row>
    <row r="4262" spans="1:3" ht="14.4" x14ac:dyDescent="0.3">
      <c r="A4262"/>
      <c r="B4262"/>
      <c r="C4262"/>
    </row>
    <row r="4263" spans="1:3" ht="14.4" x14ac:dyDescent="0.3">
      <c r="A4263"/>
      <c r="B4263"/>
      <c r="C4263"/>
    </row>
    <row r="4264" spans="1:3" ht="14.4" x14ac:dyDescent="0.3">
      <c r="A4264"/>
      <c r="B4264"/>
      <c r="C4264"/>
    </row>
    <row r="4265" spans="1:3" ht="14.4" x14ac:dyDescent="0.3">
      <c r="A4265"/>
      <c r="B4265"/>
      <c r="C4265"/>
    </row>
    <row r="4266" spans="1:3" ht="14.4" x14ac:dyDescent="0.3">
      <c r="A4266"/>
      <c r="B4266"/>
      <c r="C4266"/>
    </row>
    <row r="4267" spans="1:3" ht="14.4" x14ac:dyDescent="0.3">
      <c r="A4267"/>
      <c r="B4267"/>
      <c r="C4267"/>
    </row>
    <row r="4268" spans="1:3" ht="14.4" x14ac:dyDescent="0.3">
      <c r="A4268"/>
      <c r="B4268"/>
      <c r="C4268"/>
    </row>
    <row r="4269" spans="1:3" ht="14.4" x14ac:dyDescent="0.3">
      <c r="A4269"/>
      <c r="B4269"/>
      <c r="C4269"/>
    </row>
    <row r="4270" spans="1:3" ht="14.4" x14ac:dyDescent="0.3">
      <c r="A4270"/>
      <c r="B4270"/>
      <c r="C4270"/>
    </row>
    <row r="4271" spans="1:3" ht="14.4" x14ac:dyDescent="0.3">
      <c r="A4271"/>
      <c r="B4271"/>
      <c r="C4271"/>
    </row>
    <row r="4272" spans="1:3" ht="14.4" x14ac:dyDescent="0.3">
      <c r="A4272"/>
      <c r="B4272"/>
      <c r="C4272"/>
    </row>
    <row r="4273" spans="1:3" ht="14.4" x14ac:dyDescent="0.3">
      <c r="A4273"/>
      <c r="B4273"/>
      <c r="C4273"/>
    </row>
    <row r="4274" spans="1:3" ht="14.4" x14ac:dyDescent="0.3">
      <c r="A4274"/>
      <c r="B4274"/>
      <c r="C4274"/>
    </row>
    <row r="4275" spans="1:3" ht="14.4" x14ac:dyDescent="0.3">
      <c r="A4275"/>
      <c r="B4275"/>
      <c r="C4275"/>
    </row>
    <row r="4276" spans="1:3" ht="14.4" x14ac:dyDescent="0.3">
      <c r="A4276"/>
      <c r="B4276"/>
      <c r="C4276"/>
    </row>
    <row r="4277" spans="1:3" ht="14.4" x14ac:dyDescent="0.3">
      <c r="A4277"/>
      <c r="B4277"/>
      <c r="C4277"/>
    </row>
    <row r="4278" spans="1:3" ht="14.4" x14ac:dyDescent="0.3">
      <c r="A4278"/>
      <c r="B4278"/>
      <c r="C4278"/>
    </row>
    <row r="4279" spans="1:3" ht="14.4" x14ac:dyDescent="0.3">
      <c r="A4279"/>
      <c r="B4279"/>
      <c r="C4279"/>
    </row>
    <row r="4280" spans="1:3" ht="14.4" x14ac:dyDescent="0.3">
      <c r="A4280"/>
      <c r="B4280"/>
      <c r="C4280"/>
    </row>
    <row r="4281" spans="1:3" ht="14.4" x14ac:dyDescent="0.3">
      <c r="A4281"/>
      <c r="B4281"/>
      <c r="C4281"/>
    </row>
    <row r="4282" spans="1:3" ht="14.4" x14ac:dyDescent="0.3">
      <c r="A4282"/>
      <c r="B4282"/>
      <c r="C4282"/>
    </row>
    <row r="4283" spans="1:3" ht="14.4" x14ac:dyDescent="0.3">
      <c r="A4283"/>
      <c r="B4283"/>
      <c r="C4283"/>
    </row>
    <row r="4284" spans="1:3" ht="14.4" x14ac:dyDescent="0.3">
      <c r="A4284"/>
      <c r="B4284"/>
      <c r="C4284"/>
    </row>
    <row r="4285" spans="1:3" ht="14.4" x14ac:dyDescent="0.3">
      <c r="A4285"/>
      <c r="B4285"/>
      <c r="C4285"/>
    </row>
    <row r="4286" spans="1:3" ht="14.4" x14ac:dyDescent="0.3">
      <c r="A4286"/>
      <c r="B4286"/>
      <c r="C4286"/>
    </row>
    <row r="4287" spans="1:3" ht="14.4" x14ac:dyDescent="0.3">
      <c r="A4287"/>
      <c r="B4287"/>
      <c r="C4287"/>
    </row>
    <row r="4288" spans="1:3" ht="14.4" x14ac:dyDescent="0.3">
      <c r="A4288"/>
      <c r="B4288"/>
      <c r="C4288"/>
    </row>
    <row r="4289" spans="1:3" ht="14.4" x14ac:dyDescent="0.3">
      <c r="A4289"/>
      <c r="B4289"/>
      <c r="C4289"/>
    </row>
    <row r="4290" spans="1:3" ht="14.4" x14ac:dyDescent="0.3">
      <c r="A4290"/>
      <c r="B4290"/>
      <c r="C4290"/>
    </row>
    <row r="4291" spans="1:3" ht="14.4" x14ac:dyDescent="0.3">
      <c r="A4291"/>
      <c r="B4291"/>
      <c r="C4291"/>
    </row>
    <row r="4292" spans="1:3" ht="14.4" x14ac:dyDescent="0.3">
      <c r="A4292"/>
      <c r="B4292"/>
      <c r="C4292"/>
    </row>
    <row r="4293" spans="1:3" ht="14.4" x14ac:dyDescent="0.3">
      <c r="A4293"/>
      <c r="B4293"/>
      <c r="C4293"/>
    </row>
    <row r="4294" spans="1:3" ht="14.4" x14ac:dyDescent="0.3">
      <c r="A4294"/>
      <c r="B4294"/>
      <c r="C4294"/>
    </row>
    <row r="4295" spans="1:3" ht="14.4" x14ac:dyDescent="0.3">
      <c r="A4295"/>
      <c r="B4295"/>
      <c r="C4295"/>
    </row>
    <row r="4296" spans="1:3" ht="14.4" x14ac:dyDescent="0.3">
      <c r="A4296"/>
      <c r="B4296"/>
      <c r="C4296"/>
    </row>
    <row r="4297" spans="1:3" ht="14.4" x14ac:dyDescent="0.3">
      <c r="A4297"/>
      <c r="B4297"/>
      <c r="C4297"/>
    </row>
    <row r="4298" spans="1:3" ht="14.4" x14ac:dyDescent="0.3">
      <c r="A4298"/>
      <c r="B4298"/>
      <c r="C4298"/>
    </row>
    <row r="4299" spans="1:3" ht="14.4" x14ac:dyDescent="0.3">
      <c r="A4299"/>
      <c r="B4299"/>
      <c r="C4299"/>
    </row>
    <row r="4300" spans="1:3" ht="14.4" x14ac:dyDescent="0.3">
      <c r="A4300"/>
      <c r="B4300"/>
      <c r="C4300"/>
    </row>
    <row r="4301" spans="1:3" ht="14.4" x14ac:dyDescent="0.3">
      <c r="A4301"/>
      <c r="B4301"/>
      <c r="C4301"/>
    </row>
    <row r="4302" spans="1:3" ht="14.4" x14ac:dyDescent="0.3">
      <c r="A4302"/>
      <c r="B4302"/>
      <c r="C4302"/>
    </row>
    <row r="4303" spans="1:3" ht="14.4" x14ac:dyDescent="0.3">
      <c r="A4303"/>
      <c r="B4303"/>
      <c r="C4303"/>
    </row>
    <row r="4304" spans="1:3" ht="14.4" x14ac:dyDescent="0.3">
      <c r="A4304"/>
      <c r="B4304"/>
      <c r="C4304"/>
    </row>
    <row r="4305" spans="1:3" ht="14.4" x14ac:dyDescent="0.3">
      <c r="A4305"/>
      <c r="B4305"/>
      <c r="C4305"/>
    </row>
    <row r="4306" spans="1:3" ht="14.4" x14ac:dyDescent="0.3">
      <c r="A4306"/>
      <c r="B4306"/>
      <c r="C4306"/>
    </row>
    <row r="4307" spans="1:3" ht="14.4" x14ac:dyDescent="0.3">
      <c r="A4307"/>
      <c r="B4307"/>
      <c r="C4307"/>
    </row>
    <row r="4308" spans="1:3" ht="14.4" x14ac:dyDescent="0.3">
      <c r="A4308"/>
      <c r="B4308"/>
      <c r="C4308"/>
    </row>
    <row r="4309" spans="1:3" ht="14.4" x14ac:dyDescent="0.3">
      <c r="A4309"/>
      <c r="B4309"/>
      <c r="C4309"/>
    </row>
    <row r="4310" spans="1:3" ht="14.4" x14ac:dyDescent="0.3">
      <c r="A4310"/>
      <c r="B4310"/>
      <c r="C4310"/>
    </row>
    <row r="4311" spans="1:3" ht="14.4" x14ac:dyDescent="0.3">
      <c r="A4311"/>
      <c r="B4311"/>
      <c r="C4311"/>
    </row>
    <row r="4312" spans="1:3" ht="14.4" x14ac:dyDescent="0.3">
      <c r="A4312"/>
      <c r="B4312"/>
      <c r="C4312"/>
    </row>
    <row r="4313" spans="1:3" ht="14.4" x14ac:dyDescent="0.3">
      <c r="A4313"/>
      <c r="B4313"/>
      <c r="C4313"/>
    </row>
    <row r="4314" spans="1:3" ht="14.4" x14ac:dyDescent="0.3">
      <c r="A4314"/>
      <c r="B4314"/>
      <c r="C4314"/>
    </row>
    <row r="4315" spans="1:3" ht="14.4" x14ac:dyDescent="0.3">
      <c r="A4315"/>
      <c r="B4315"/>
      <c r="C4315"/>
    </row>
    <row r="4316" spans="1:3" ht="14.4" x14ac:dyDescent="0.3">
      <c r="A4316"/>
      <c r="B4316"/>
      <c r="C4316"/>
    </row>
    <row r="4317" spans="1:3" ht="14.4" x14ac:dyDescent="0.3">
      <c r="A4317"/>
      <c r="B4317"/>
      <c r="C4317"/>
    </row>
    <row r="4318" spans="1:3" ht="14.4" x14ac:dyDescent="0.3">
      <c r="A4318"/>
      <c r="B4318"/>
      <c r="C4318"/>
    </row>
    <row r="4319" spans="1:3" ht="14.4" x14ac:dyDescent="0.3">
      <c r="A4319"/>
      <c r="B4319"/>
      <c r="C4319"/>
    </row>
    <row r="4320" spans="1:3" ht="14.4" x14ac:dyDescent="0.3">
      <c r="A4320"/>
      <c r="B4320"/>
      <c r="C4320"/>
    </row>
    <row r="4321" spans="1:3" ht="14.4" x14ac:dyDescent="0.3">
      <c r="A4321"/>
      <c r="B4321"/>
      <c r="C4321"/>
    </row>
    <row r="4322" spans="1:3" ht="14.4" x14ac:dyDescent="0.3">
      <c r="A4322"/>
      <c r="B4322"/>
      <c r="C4322"/>
    </row>
    <row r="4323" spans="1:3" ht="14.4" x14ac:dyDescent="0.3">
      <c r="A4323"/>
      <c r="B4323"/>
      <c r="C4323"/>
    </row>
    <row r="4324" spans="1:3" ht="14.4" x14ac:dyDescent="0.3">
      <c r="A4324"/>
      <c r="B4324"/>
      <c r="C4324"/>
    </row>
    <row r="4325" spans="1:3" ht="14.4" x14ac:dyDescent="0.3">
      <c r="A4325"/>
      <c r="B4325"/>
      <c r="C4325"/>
    </row>
    <row r="4326" spans="1:3" ht="14.4" x14ac:dyDescent="0.3">
      <c r="A4326"/>
      <c r="B4326"/>
      <c r="C4326"/>
    </row>
    <row r="4327" spans="1:3" ht="14.4" x14ac:dyDescent="0.3">
      <c r="A4327"/>
      <c r="B4327"/>
      <c r="C4327"/>
    </row>
    <row r="4328" spans="1:3" ht="14.4" x14ac:dyDescent="0.3">
      <c r="A4328"/>
      <c r="B4328"/>
      <c r="C4328"/>
    </row>
    <row r="4329" spans="1:3" ht="14.4" x14ac:dyDescent="0.3">
      <c r="A4329"/>
      <c r="B4329"/>
      <c r="C4329"/>
    </row>
    <row r="4330" spans="1:3" ht="14.4" x14ac:dyDescent="0.3">
      <c r="A4330"/>
      <c r="B4330"/>
      <c r="C4330"/>
    </row>
    <row r="4331" spans="1:3" ht="14.4" x14ac:dyDescent="0.3">
      <c r="A4331"/>
      <c r="B4331"/>
      <c r="C4331"/>
    </row>
    <row r="4332" spans="1:3" ht="14.4" x14ac:dyDescent="0.3">
      <c r="A4332"/>
      <c r="B4332"/>
      <c r="C4332"/>
    </row>
    <row r="4333" spans="1:3" ht="14.4" x14ac:dyDescent="0.3">
      <c r="A4333"/>
      <c r="B4333"/>
      <c r="C4333"/>
    </row>
    <row r="4334" spans="1:3" ht="14.4" x14ac:dyDescent="0.3">
      <c r="A4334"/>
      <c r="B4334"/>
      <c r="C4334"/>
    </row>
    <row r="4335" spans="1:3" ht="14.4" x14ac:dyDescent="0.3">
      <c r="A4335"/>
      <c r="B4335"/>
      <c r="C4335"/>
    </row>
    <row r="4336" spans="1:3" ht="14.4" x14ac:dyDescent="0.3">
      <c r="A4336"/>
      <c r="B4336"/>
      <c r="C4336"/>
    </row>
    <row r="4337" spans="1:3" ht="14.4" x14ac:dyDescent="0.3">
      <c r="A4337"/>
      <c r="B4337"/>
      <c r="C4337"/>
    </row>
    <row r="4338" spans="1:3" ht="14.4" x14ac:dyDescent="0.3">
      <c r="A4338"/>
      <c r="B4338"/>
      <c r="C4338"/>
    </row>
    <row r="4339" spans="1:3" ht="14.4" x14ac:dyDescent="0.3">
      <c r="A4339"/>
      <c r="B4339"/>
      <c r="C4339"/>
    </row>
    <row r="4340" spans="1:3" ht="14.4" x14ac:dyDescent="0.3">
      <c r="A4340"/>
      <c r="B4340"/>
      <c r="C4340"/>
    </row>
    <row r="4341" spans="1:3" ht="14.4" x14ac:dyDescent="0.3">
      <c r="A4341"/>
      <c r="B4341"/>
      <c r="C4341"/>
    </row>
    <row r="4342" spans="1:3" ht="14.4" x14ac:dyDescent="0.3">
      <c r="A4342"/>
      <c r="B4342"/>
      <c r="C4342"/>
    </row>
    <row r="4343" spans="1:3" ht="14.4" x14ac:dyDescent="0.3">
      <c r="A4343"/>
      <c r="B4343"/>
      <c r="C4343"/>
    </row>
    <row r="4344" spans="1:3" ht="14.4" x14ac:dyDescent="0.3">
      <c r="A4344"/>
      <c r="B4344"/>
      <c r="C4344"/>
    </row>
    <row r="4345" spans="1:3" ht="14.4" x14ac:dyDescent="0.3">
      <c r="A4345"/>
      <c r="B4345"/>
      <c r="C4345"/>
    </row>
    <row r="4346" spans="1:3" ht="14.4" x14ac:dyDescent="0.3">
      <c r="A4346"/>
      <c r="B4346"/>
      <c r="C4346"/>
    </row>
    <row r="4347" spans="1:3" ht="14.4" x14ac:dyDescent="0.3">
      <c r="A4347"/>
      <c r="B4347"/>
      <c r="C4347"/>
    </row>
    <row r="4348" spans="1:3" ht="14.4" x14ac:dyDescent="0.3">
      <c r="A4348"/>
      <c r="B4348"/>
      <c r="C4348"/>
    </row>
    <row r="4349" spans="1:3" ht="14.4" x14ac:dyDescent="0.3">
      <c r="A4349"/>
      <c r="B4349"/>
      <c r="C4349"/>
    </row>
    <row r="4350" spans="1:3" ht="14.4" x14ac:dyDescent="0.3">
      <c r="A4350"/>
      <c r="B4350"/>
      <c r="C4350"/>
    </row>
    <row r="4351" spans="1:3" ht="14.4" x14ac:dyDescent="0.3">
      <c r="A4351"/>
      <c r="B4351"/>
      <c r="C4351"/>
    </row>
    <row r="4352" spans="1:3" ht="14.4" x14ac:dyDescent="0.3">
      <c r="A4352"/>
      <c r="B4352"/>
      <c r="C4352"/>
    </row>
    <row r="4353" spans="1:3" ht="14.4" x14ac:dyDescent="0.3">
      <c r="A4353"/>
      <c r="B4353"/>
      <c r="C4353"/>
    </row>
    <row r="4354" spans="1:3" ht="14.4" x14ac:dyDescent="0.3">
      <c r="A4354"/>
      <c r="B4354"/>
      <c r="C4354"/>
    </row>
    <row r="4355" spans="1:3" ht="14.4" x14ac:dyDescent="0.3">
      <c r="A4355"/>
      <c r="B4355"/>
      <c r="C4355"/>
    </row>
    <row r="4356" spans="1:3" ht="14.4" x14ac:dyDescent="0.3">
      <c r="A4356"/>
      <c r="B4356"/>
      <c r="C4356"/>
    </row>
    <row r="4357" spans="1:3" ht="14.4" x14ac:dyDescent="0.3">
      <c r="A4357"/>
      <c r="B4357"/>
      <c r="C4357"/>
    </row>
    <row r="4358" spans="1:3" ht="14.4" x14ac:dyDescent="0.3">
      <c r="A4358"/>
      <c r="B4358"/>
      <c r="C4358"/>
    </row>
    <row r="4359" spans="1:3" ht="14.4" x14ac:dyDescent="0.3">
      <c r="A4359"/>
      <c r="B4359"/>
      <c r="C4359"/>
    </row>
    <row r="4360" spans="1:3" ht="14.4" x14ac:dyDescent="0.3">
      <c r="A4360"/>
      <c r="B4360"/>
      <c r="C4360"/>
    </row>
    <row r="4361" spans="1:3" ht="14.4" x14ac:dyDescent="0.3">
      <c r="A4361"/>
      <c r="B4361"/>
      <c r="C4361"/>
    </row>
    <row r="4362" spans="1:3" ht="14.4" x14ac:dyDescent="0.3">
      <c r="A4362"/>
      <c r="B4362"/>
      <c r="C4362"/>
    </row>
    <row r="4363" spans="1:3" ht="14.4" x14ac:dyDescent="0.3">
      <c r="A4363"/>
      <c r="B4363"/>
      <c r="C4363"/>
    </row>
    <row r="4364" spans="1:3" ht="14.4" x14ac:dyDescent="0.3">
      <c r="A4364"/>
      <c r="B4364"/>
      <c r="C4364"/>
    </row>
    <row r="4365" spans="1:3" ht="14.4" x14ac:dyDescent="0.3">
      <c r="A4365"/>
      <c r="B4365"/>
      <c r="C4365"/>
    </row>
    <row r="4366" spans="1:3" ht="14.4" x14ac:dyDescent="0.3">
      <c r="A4366"/>
      <c r="B4366"/>
      <c r="C4366"/>
    </row>
    <row r="4367" spans="1:3" ht="14.4" x14ac:dyDescent="0.3">
      <c r="A4367"/>
      <c r="B4367"/>
      <c r="C4367"/>
    </row>
    <row r="4368" spans="1:3" ht="14.4" x14ac:dyDescent="0.3">
      <c r="A4368"/>
      <c r="B4368"/>
      <c r="C4368"/>
    </row>
    <row r="4369" spans="1:3" ht="14.4" x14ac:dyDescent="0.3">
      <c r="A4369"/>
      <c r="B4369"/>
      <c r="C4369"/>
    </row>
    <row r="4370" spans="1:3" ht="14.4" x14ac:dyDescent="0.3">
      <c r="A4370"/>
      <c r="B4370"/>
      <c r="C4370"/>
    </row>
    <row r="4371" spans="1:3" ht="14.4" x14ac:dyDescent="0.3">
      <c r="A4371"/>
      <c r="B4371"/>
      <c r="C4371"/>
    </row>
    <row r="4372" spans="1:3" ht="14.4" x14ac:dyDescent="0.3">
      <c r="A4372"/>
      <c r="B4372"/>
      <c r="C4372"/>
    </row>
    <row r="4373" spans="1:3" ht="14.4" x14ac:dyDescent="0.3">
      <c r="A4373"/>
      <c r="B4373"/>
      <c r="C4373"/>
    </row>
    <row r="4374" spans="1:3" ht="14.4" x14ac:dyDescent="0.3">
      <c r="A4374"/>
      <c r="B4374"/>
      <c r="C4374"/>
    </row>
    <row r="4375" spans="1:3" ht="14.4" x14ac:dyDescent="0.3">
      <c r="A4375"/>
      <c r="B4375"/>
      <c r="C4375"/>
    </row>
    <row r="4376" spans="1:3" ht="14.4" x14ac:dyDescent="0.3">
      <c r="A4376"/>
      <c r="B4376"/>
      <c r="C4376"/>
    </row>
    <row r="4377" spans="1:3" ht="14.4" x14ac:dyDescent="0.3">
      <c r="A4377"/>
      <c r="B4377"/>
      <c r="C4377"/>
    </row>
    <row r="4378" spans="1:3" ht="14.4" x14ac:dyDescent="0.3">
      <c r="A4378"/>
      <c r="B4378"/>
      <c r="C4378"/>
    </row>
    <row r="4379" spans="1:3" ht="14.4" x14ac:dyDescent="0.3">
      <c r="A4379"/>
      <c r="B4379"/>
      <c r="C4379"/>
    </row>
    <row r="4380" spans="1:3" ht="14.4" x14ac:dyDescent="0.3">
      <c r="A4380"/>
      <c r="B4380"/>
      <c r="C4380"/>
    </row>
    <row r="4381" spans="1:3" ht="14.4" x14ac:dyDescent="0.3">
      <c r="A4381"/>
      <c r="B4381"/>
      <c r="C4381"/>
    </row>
    <row r="4382" spans="1:3" ht="14.4" x14ac:dyDescent="0.3">
      <c r="A4382"/>
      <c r="B4382"/>
      <c r="C4382"/>
    </row>
    <row r="4383" spans="1:3" ht="14.4" x14ac:dyDescent="0.3">
      <c r="A4383"/>
      <c r="B4383"/>
      <c r="C4383"/>
    </row>
    <row r="4384" spans="1:3" ht="14.4" x14ac:dyDescent="0.3">
      <c r="A4384"/>
      <c r="B4384"/>
      <c r="C4384"/>
    </row>
    <row r="4385" spans="1:3" ht="14.4" x14ac:dyDescent="0.3">
      <c r="A4385"/>
      <c r="B4385"/>
      <c r="C4385"/>
    </row>
    <row r="4386" spans="1:3" ht="14.4" x14ac:dyDescent="0.3">
      <c r="A4386"/>
      <c r="B4386"/>
      <c r="C4386"/>
    </row>
    <row r="4387" spans="1:3" ht="14.4" x14ac:dyDescent="0.3">
      <c r="A4387"/>
      <c r="B4387"/>
      <c r="C4387"/>
    </row>
    <row r="4388" spans="1:3" ht="14.4" x14ac:dyDescent="0.3">
      <c r="A4388"/>
      <c r="B4388"/>
      <c r="C4388"/>
    </row>
    <row r="4389" spans="1:3" ht="14.4" x14ac:dyDescent="0.3">
      <c r="A4389"/>
      <c r="B4389"/>
      <c r="C4389"/>
    </row>
    <row r="4390" spans="1:3" ht="14.4" x14ac:dyDescent="0.3">
      <c r="A4390"/>
      <c r="B4390"/>
      <c r="C4390"/>
    </row>
    <row r="4391" spans="1:3" ht="14.4" x14ac:dyDescent="0.3">
      <c r="A4391"/>
      <c r="B4391"/>
      <c r="C4391"/>
    </row>
    <row r="4392" spans="1:3" ht="14.4" x14ac:dyDescent="0.3">
      <c r="A4392"/>
      <c r="B4392"/>
      <c r="C4392"/>
    </row>
    <row r="4393" spans="1:3" ht="14.4" x14ac:dyDescent="0.3">
      <c r="A4393"/>
      <c r="B4393"/>
      <c r="C4393"/>
    </row>
    <row r="4394" spans="1:3" ht="14.4" x14ac:dyDescent="0.3">
      <c r="A4394"/>
      <c r="B4394"/>
      <c r="C4394"/>
    </row>
    <row r="4395" spans="1:3" ht="14.4" x14ac:dyDescent="0.3">
      <c r="A4395"/>
      <c r="B4395"/>
      <c r="C4395"/>
    </row>
    <row r="4396" spans="1:3" ht="14.4" x14ac:dyDescent="0.3">
      <c r="A4396"/>
      <c r="B4396"/>
      <c r="C4396"/>
    </row>
    <row r="4397" spans="1:3" ht="14.4" x14ac:dyDescent="0.3">
      <c r="A4397"/>
      <c r="B4397"/>
      <c r="C4397"/>
    </row>
    <row r="4398" spans="1:3" ht="14.4" x14ac:dyDescent="0.3">
      <c r="A4398"/>
      <c r="B4398"/>
      <c r="C4398"/>
    </row>
    <row r="4399" spans="1:3" ht="14.4" x14ac:dyDescent="0.3">
      <c r="A4399"/>
      <c r="B4399"/>
      <c r="C4399"/>
    </row>
    <row r="4400" spans="1:3" ht="14.4" x14ac:dyDescent="0.3">
      <c r="A4400"/>
      <c r="B4400"/>
      <c r="C4400"/>
    </row>
    <row r="4401" spans="1:3" ht="14.4" x14ac:dyDescent="0.3">
      <c r="A4401"/>
      <c r="B4401"/>
      <c r="C4401"/>
    </row>
    <row r="4402" spans="1:3" ht="14.4" x14ac:dyDescent="0.3">
      <c r="A4402"/>
      <c r="B4402"/>
      <c r="C4402"/>
    </row>
    <row r="4403" spans="1:3" ht="14.4" x14ac:dyDescent="0.3">
      <c r="A4403"/>
      <c r="B4403"/>
      <c r="C4403"/>
    </row>
    <row r="4404" spans="1:3" ht="14.4" x14ac:dyDescent="0.3">
      <c r="A4404"/>
      <c r="B4404"/>
      <c r="C4404"/>
    </row>
    <row r="4405" spans="1:3" ht="14.4" x14ac:dyDescent="0.3">
      <c r="A4405"/>
      <c r="B4405"/>
      <c r="C4405"/>
    </row>
    <row r="4406" spans="1:3" ht="14.4" x14ac:dyDescent="0.3">
      <c r="A4406"/>
      <c r="B4406"/>
      <c r="C4406"/>
    </row>
    <row r="4407" spans="1:3" ht="14.4" x14ac:dyDescent="0.3">
      <c r="A4407"/>
      <c r="B4407"/>
      <c r="C4407"/>
    </row>
    <row r="4408" spans="1:3" ht="14.4" x14ac:dyDescent="0.3">
      <c r="A4408"/>
      <c r="B4408"/>
      <c r="C4408"/>
    </row>
    <row r="4409" spans="1:3" ht="14.4" x14ac:dyDescent="0.3">
      <c r="A4409"/>
      <c r="B4409"/>
      <c r="C4409"/>
    </row>
    <row r="4410" spans="1:3" ht="14.4" x14ac:dyDescent="0.3">
      <c r="A4410"/>
      <c r="B4410"/>
      <c r="C4410"/>
    </row>
    <row r="4411" spans="1:3" ht="14.4" x14ac:dyDescent="0.3">
      <c r="A4411"/>
      <c r="B4411"/>
      <c r="C4411"/>
    </row>
    <row r="4412" spans="1:3" ht="14.4" x14ac:dyDescent="0.3">
      <c r="A4412"/>
      <c r="B4412"/>
      <c r="C4412"/>
    </row>
    <row r="4413" spans="1:3" ht="14.4" x14ac:dyDescent="0.3">
      <c r="A4413"/>
      <c r="B4413"/>
      <c r="C4413"/>
    </row>
    <row r="4414" spans="1:3" ht="14.4" x14ac:dyDescent="0.3">
      <c r="A4414"/>
      <c r="B4414"/>
      <c r="C4414"/>
    </row>
    <row r="4415" spans="1:3" ht="14.4" x14ac:dyDescent="0.3">
      <c r="A4415"/>
      <c r="B4415"/>
      <c r="C4415"/>
    </row>
    <row r="4416" spans="1:3" ht="14.4" x14ac:dyDescent="0.3">
      <c r="A4416"/>
      <c r="B4416"/>
      <c r="C4416"/>
    </row>
    <row r="4417" spans="1:3" ht="14.4" x14ac:dyDescent="0.3">
      <c r="A4417"/>
      <c r="B4417"/>
      <c r="C4417"/>
    </row>
    <row r="4418" spans="1:3" ht="14.4" x14ac:dyDescent="0.3">
      <c r="A4418"/>
      <c r="B4418"/>
      <c r="C4418"/>
    </row>
    <row r="4419" spans="1:3" ht="14.4" x14ac:dyDescent="0.3">
      <c r="A4419"/>
      <c r="B4419"/>
      <c r="C4419"/>
    </row>
    <row r="4420" spans="1:3" ht="14.4" x14ac:dyDescent="0.3">
      <c r="A4420"/>
      <c r="B4420"/>
      <c r="C4420"/>
    </row>
    <row r="4421" spans="1:3" ht="14.4" x14ac:dyDescent="0.3">
      <c r="A4421"/>
      <c r="B4421"/>
      <c r="C4421"/>
    </row>
    <row r="4422" spans="1:3" ht="14.4" x14ac:dyDescent="0.3">
      <c r="A4422"/>
      <c r="B4422"/>
      <c r="C4422"/>
    </row>
    <row r="4423" spans="1:3" ht="14.4" x14ac:dyDescent="0.3">
      <c r="A4423"/>
      <c r="B4423"/>
      <c r="C4423"/>
    </row>
    <row r="4424" spans="1:3" ht="14.4" x14ac:dyDescent="0.3">
      <c r="A4424"/>
      <c r="B4424"/>
      <c r="C4424"/>
    </row>
    <row r="4425" spans="1:3" ht="14.4" x14ac:dyDescent="0.3">
      <c r="A4425"/>
      <c r="B4425"/>
      <c r="C4425"/>
    </row>
    <row r="4426" spans="1:3" ht="14.4" x14ac:dyDescent="0.3">
      <c r="A4426"/>
      <c r="B4426"/>
      <c r="C4426"/>
    </row>
    <row r="4427" spans="1:3" ht="14.4" x14ac:dyDescent="0.3">
      <c r="A4427"/>
      <c r="B4427"/>
      <c r="C4427"/>
    </row>
    <row r="4428" spans="1:3" ht="14.4" x14ac:dyDescent="0.3">
      <c r="A4428"/>
      <c r="B4428"/>
      <c r="C4428"/>
    </row>
    <row r="4429" spans="1:3" ht="14.4" x14ac:dyDescent="0.3">
      <c r="A4429"/>
      <c r="B4429"/>
      <c r="C4429"/>
    </row>
    <row r="4430" spans="1:3" ht="14.4" x14ac:dyDescent="0.3">
      <c r="A4430"/>
      <c r="B4430"/>
      <c r="C4430"/>
    </row>
    <row r="4431" spans="1:3" ht="14.4" x14ac:dyDescent="0.3">
      <c r="A4431"/>
      <c r="B4431"/>
      <c r="C4431"/>
    </row>
    <row r="4432" spans="1:3" ht="14.4" x14ac:dyDescent="0.3">
      <c r="A4432"/>
      <c r="B4432"/>
      <c r="C4432"/>
    </row>
    <row r="4433" spans="1:3" ht="14.4" x14ac:dyDescent="0.3">
      <c r="A4433"/>
      <c r="B4433"/>
      <c r="C4433"/>
    </row>
    <row r="4434" spans="1:3" ht="14.4" x14ac:dyDescent="0.3">
      <c r="A4434"/>
      <c r="B4434"/>
      <c r="C4434"/>
    </row>
    <row r="4435" spans="1:3" ht="14.4" x14ac:dyDescent="0.3">
      <c r="A4435"/>
      <c r="B4435"/>
      <c r="C4435"/>
    </row>
    <row r="4436" spans="1:3" ht="14.4" x14ac:dyDescent="0.3">
      <c r="A4436"/>
      <c r="B4436"/>
      <c r="C4436"/>
    </row>
    <row r="4437" spans="1:3" ht="14.4" x14ac:dyDescent="0.3">
      <c r="A4437"/>
      <c r="B4437"/>
      <c r="C4437"/>
    </row>
    <row r="4438" spans="1:3" ht="14.4" x14ac:dyDescent="0.3">
      <c r="A4438"/>
      <c r="B4438"/>
      <c r="C4438"/>
    </row>
    <row r="4439" spans="1:3" ht="14.4" x14ac:dyDescent="0.3">
      <c r="A4439"/>
      <c r="B4439"/>
      <c r="C4439"/>
    </row>
    <row r="4440" spans="1:3" ht="14.4" x14ac:dyDescent="0.3">
      <c r="A4440"/>
      <c r="B4440"/>
      <c r="C4440"/>
    </row>
    <row r="4441" spans="1:3" ht="14.4" x14ac:dyDescent="0.3">
      <c r="A4441"/>
      <c r="B4441"/>
      <c r="C4441"/>
    </row>
    <row r="4442" spans="1:3" ht="14.4" x14ac:dyDescent="0.3">
      <c r="A4442"/>
      <c r="B4442"/>
      <c r="C4442"/>
    </row>
    <row r="4443" spans="1:3" ht="14.4" x14ac:dyDescent="0.3">
      <c r="A4443"/>
      <c r="B4443"/>
      <c r="C4443"/>
    </row>
    <row r="4444" spans="1:3" ht="14.4" x14ac:dyDescent="0.3">
      <c r="A4444"/>
      <c r="B4444"/>
      <c r="C4444"/>
    </row>
    <row r="4445" spans="1:3" ht="14.4" x14ac:dyDescent="0.3">
      <c r="A4445"/>
      <c r="B4445"/>
      <c r="C4445"/>
    </row>
    <row r="4446" spans="1:3" ht="14.4" x14ac:dyDescent="0.3">
      <c r="A4446"/>
      <c r="B4446"/>
      <c r="C4446"/>
    </row>
    <row r="4447" spans="1:3" ht="14.4" x14ac:dyDescent="0.3">
      <c r="A4447"/>
      <c r="B4447"/>
      <c r="C4447"/>
    </row>
    <row r="4448" spans="1:3" ht="14.4" x14ac:dyDescent="0.3">
      <c r="A4448"/>
      <c r="B4448"/>
      <c r="C4448"/>
    </row>
    <row r="4449" spans="1:3" ht="14.4" x14ac:dyDescent="0.3">
      <c r="A4449"/>
      <c r="B4449"/>
      <c r="C4449"/>
    </row>
    <row r="4450" spans="1:3" ht="14.4" x14ac:dyDescent="0.3">
      <c r="A4450"/>
      <c r="B4450"/>
      <c r="C4450"/>
    </row>
    <row r="4451" spans="1:3" ht="14.4" x14ac:dyDescent="0.3">
      <c r="A4451"/>
      <c r="B4451"/>
      <c r="C4451"/>
    </row>
    <row r="4452" spans="1:3" ht="14.4" x14ac:dyDescent="0.3">
      <c r="A4452"/>
      <c r="B4452"/>
      <c r="C4452"/>
    </row>
    <row r="4453" spans="1:3" ht="14.4" x14ac:dyDescent="0.3">
      <c r="A4453"/>
      <c r="B4453"/>
      <c r="C4453"/>
    </row>
    <row r="4454" spans="1:3" ht="14.4" x14ac:dyDescent="0.3">
      <c r="A4454"/>
      <c r="B4454"/>
      <c r="C4454"/>
    </row>
    <row r="4455" spans="1:3" ht="14.4" x14ac:dyDescent="0.3">
      <c r="A4455"/>
      <c r="B4455"/>
      <c r="C4455"/>
    </row>
    <row r="4456" spans="1:3" ht="14.4" x14ac:dyDescent="0.3">
      <c r="A4456"/>
      <c r="B4456"/>
      <c r="C4456"/>
    </row>
    <row r="4457" spans="1:3" ht="14.4" x14ac:dyDescent="0.3">
      <c r="A4457"/>
      <c r="B4457"/>
      <c r="C4457"/>
    </row>
    <row r="4458" spans="1:3" ht="14.4" x14ac:dyDescent="0.3">
      <c r="A4458"/>
      <c r="B4458"/>
      <c r="C4458"/>
    </row>
    <row r="4459" spans="1:3" ht="14.4" x14ac:dyDescent="0.3">
      <c r="A4459"/>
      <c r="B4459"/>
      <c r="C4459"/>
    </row>
    <row r="4460" spans="1:3" ht="14.4" x14ac:dyDescent="0.3">
      <c r="A4460"/>
      <c r="B4460"/>
      <c r="C4460"/>
    </row>
    <row r="4461" spans="1:3" ht="14.4" x14ac:dyDescent="0.3">
      <c r="A4461"/>
      <c r="B4461"/>
      <c r="C4461"/>
    </row>
    <row r="4462" spans="1:3" ht="14.4" x14ac:dyDescent="0.3">
      <c r="A4462"/>
      <c r="B4462"/>
      <c r="C4462"/>
    </row>
    <row r="4463" spans="1:3" ht="14.4" x14ac:dyDescent="0.3">
      <c r="A4463"/>
      <c r="B4463"/>
      <c r="C4463"/>
    </row>
    <row r="4464" spans="1:3" ht="14.4" x14ac:dyDescent="0.3">
      <c r="A4464"/>
      <c r="B4464"/>
      <c r="C4464"/>
    </row>
    <row r="4465" spans="1:3" ht="14.4" x14ac:dyDescent="0.3">
      <c r="A4465"/>
      <c r="B4465"/>
      <c r="C4465"/>
    </row>
    <row r="4466" spans="1:3" ht="14.4" x14ac:dyDescent="0.3">
      <c r="A4466"/>
      <c r="B4466"/>
      <c r="C4466"/>
    </row>
    <row r="4467" spans="1:3" ht="14.4" x14ac:dyDescent="0.3">
      <c r="A4467"/>
      <c r="B4467"/>
      <c r="C4467"/>
    </row>
    <row r="4468" spans="1:3" ht="14.4" x14ac:dyDescent="0.3">
      <c r="A4468"/>
      <c r="B4468"/>
      <c r="C4468"/>
    </row>
    <row r="4469" spans="1:3" ht="14.4" x14ac:dyDescent="0.3">
      <c r="A4469"/>
      <c r="B4469"/>
      <c r="C4469"/>
    </row>
    <row r="4470" spans="1:3" ht="14.4" x14ac:dyDescent="0.3">
      <c r="A4470"/>
      <c r="B4470"/>
      <c r="C4470"/>
    </row>
    <row r="4471" spans="1:3" ht="14.4" x14ac:dyDescent="0.3">
      <c r="A4471"/>
      <c r="B4471"/>
      <c r="C4471"/>
    </row>
    <row r="4472" spans="1:3" ht="14.4" x14ac:dyDescent="0.3">
      <c r="A4472"/>
      <c r="B4472"/>
      <c r="C4472"/>
    </row>
    <row r="4473" spans="1:3" ht="14.4" x14ac:dyDescent="0.3">
      <c r="A4473"/>
      <c r="B4473"/>
      <c r="C4473"/>
    </row>
    <row r="4474" spans="1:3" ht="14.4" x14ac:dyDescent="0.3">
      <c r="A4474"/>
      <c r="B4474"/>
      <c r="C4474"/>
    </row>
    <row r="4475" spans="1:3" ht="14.4" x14ac:dyDescent="0.3">
      <c r="A4475"/>
      <c r="B4475"/>
      <c r="C4475"/>
    </row>
    <row r="4476" spans="1:3" ht="14.4" x14ac:dyDescent="0.3">
      <c r="A4476"/>
      <c r="B4476"/>
      <c r="C4476"/>
    </row>
    <row r="4477" spans="1:3" ht="14.4" x14ac:dyDescent="0.3">
      <c r="A4477"/>
      <c r="B4477"/>
      <c r="C4477"/>
    </row>
    <row r="4478" spans="1:3" ht="14.4" x14ac:dyDescent="0.3">
      <c r="A4478"/>
      <c r="B4478"/>
      <c r="C4478"/>
    </row>
    <row r="4479" spans="1:3" ht="14.4" x14ac:dyDescent="0.3">
      <c r="A4479"/>
      <c r="B4479"/>
      <c r="C4479"/>
    </row>
    <row r="4480" spans="1:3" ht="14.4" x14ac:dyDescent="0.3">
      <c r="A4480"/>
      <c r="B4480"/>
      <c r="C4480"/>
    </row>
    <row r="4481" spans="1:3" ht="14.4" x14ac:dyDescent="0.3">
      <c r="A4481"/>
      <c r="B4481"/>
      <c r="C4481"/>
    </row>
    <row r="4482" spans="1:3" ht="14.4" x14ac:dyDescent="0.3">
      <c r="A4482"/>
      <c r="B4482"/>
      <c r="C4482"/>
    </row>
    <row r="4483" spans="1:3" ht="14.4" x14ac:dyDescent="0.3">
      <c r="A4483"/>
      <c r="B4483"/>
      <c r="C4483"/>
    </row>
    <row r="4484" spans="1:3" ht="14.4" x14ac:dyDescent="0.3">
      <c r="A4484"/>
      <c r="B4484"/>
      <c r="C4484"/>
    </row>
    <row r="4485" spans="1:3" ht="14.4" x14ac:dyDescent="0.3">
      <c r="A4485"/>
      <c r="B4485"/>
      <c r="C4485"/>
    </row>
    <row r="4486" spans="1:3" ht="14.4" x14ac:dyDescent="0.3">
      <c r="A4486"/>
      <c r="B4486"/>
      <c r="C4486"/>
    </row>
    <row r="4487" spans="1:3" ht="14.4" x14ac:dyDescent="0.3">
      <c r="A4487"/>
      <c r="B4487"/>
      <c r="C4487"/>
    </row>
    <row r="4488" spans="1:3" ht="14.4" x14ac:dyDescent="0.3">
      <c r="A4488"/>
      <c r="B4488"/>
      <c r="C4488"/>
    </row>
    <row r="4489" spans="1:3" ht="14.4" x14ac:dyDescent="0.3">
      <c r="A4489"/>
      <c r="B4489"/>
      <c r="C4489"/>
    </row>
    <row r="4490" spans="1:3" ht="14.4" x14ac:dyDescent="0.3">
      <c r="A4490"/>
      <c r="B4490"/>
      <c r="C4490"/>
    </row>
    <row r="4491" spans="1:3" ht="14.4" x14ac:dyDescent="0.3">
      <c r="A4491"/>
      <c r="B4491"/>
      <c r="C4491"/>
    </row>
    <row r="4492" spans="1:3" ht="14.4" x14ac:dyDescent="0.3">
      <c r="A4492"/>
      <c r="B4492"/>
      <c r="C4492"/>
    </row>
    <row r="4493" spans="1:3" ht="14.4" x14ac:dyDescent="0.3">
      <c r="A4493"/>
      <c r="B4493"/>
      <c r="C4493"/>
    </row>
    <row r="4494" spans="1:3" ht="14.4" x14ac:dyDescent="0.3">
      <c r="A4494"/>
      <c r="B4494"/>
      <c r="C4494"/>
    </row>
    <row r="4495" spans="1:3" ht="14.4" x14ac:dyDescent="0.3">
      <c r="A4495"/>
      <c r="B4495"/>
      <c r="C4495"/>
    </row>
    <row r="4496" spans="1:3" ht="14.4" x14ac:dyDescent="0.3">
      <c r="A4496"/>
      <c r="B4496"/>
      <c r="C4496"/>
    </row>
    <row r="4497" spans="1:3" ht="14.4" x14ac:dyDescent="0.3">
      <c r="A4497"/>
      <c r="B4497"/>
      <c r="C4497"/>
    </row>
    <row r="4498" spans="1:3" ht="14.4" x14ac:dyDescent="0.3">
      <c r="A4498"/>
      <c r="B4498"/>
      <c r="C4498"/>
    </row>
    <row r="4499" spans="1:3" ht="14.4" x14ac:dyDescent="0.3">
      <c r="A4499"/>
      <c r="B4499"/>
      <c r="C4499"/>
    </row>
    <row r="4500" spans="1:3" ht="14.4" x14ac:dyDescent="0.3">
      <c r="A4500"/>
      <c r="B4500"/>
      <c r="C4500"/>
    </row>
    <row r="4501" spans="1:3" ht="14.4" x14ac:dyDescent="0.3">
      <c r="A4501"/>
      <c r="B4501"/>
      <c r="C4501"/>
    </row>
    <row r="4502" spans="1:3" ht="14.4" x14ac:dyDescent="0.3">
      <c r="A4502"/>
      <c r="B4502"/>
      <c r="C4502"/>
    </row>
    <row r="4503" spans="1:3" ht="14.4" x14ac:dyDescent="0.3">
      <c r="A4503"/>
      <c r="B4503"/>
      <c r="C4503"/>
    </row>
    <row r="4504" spans="1:3" ht="14.4" x14ac:dyDescent="0.3">
      <c r="A4504"/>
      <c r="B4504"/>
      <c r="C4504"/>
    </row>
    <row r="4505" spans="1:3" ht="14.4" x14ac:dyDescent="0.3">
      <c r="A4505"/>
      <c r="B4505"/>
      <c r="C4505"/>
    </row>
    <row r="4506" spans="1:3" ht="14.4" x14ac:dyDescent="0.3">
      <c r="A4506"/>
      <c r="B4506"/>
      <c r="C4506"/>
    </row>
    <row r="4507" spans="1:3" ht="14.4" x14ac:dyDescent="0.3">
      <c r="A4507"/>
      <c r="B4507"/>
      <c r="C4507"/>
    </row>
    <row r="4508" spans="1:3" ht="14.4" x14ac:dyDescent="0.3">
      <c r="A4508"/>
      <c r="B4508"/>
      <c r="C4508"/>
    </row>
    <row r="4509" spans="1:3" ht="14.4" x14ac:dyDescent="0.3">
      <c r="A4509"/>
      <c r="B4509"/>
      <c r="C4509"/>
    </row>
    <row r="4510" spans="1:3" ht="14.4" x14ac:dyDescent="0.3">
      <c r="A4510"/>
      <c r="B4510"/>
      <c r="C4510"/>
    </row>
    <row r="4511" spans="1:3" ht="14.4" x14ac:dyDescent="0.3">
      <c r="A4511"/>
      <c r="B4511"/>
      <c r="C4511"/>
    </row>
    <row r="4512" spans="1:3" ht="14.4" x14ac:dyDescent="0.3">
      <c r="A4512"/>
      <c r="B4512"/>
      <c r="C4512"/>
    </row>
    <row r="4513" spans="1:3" ht="14.4" x14ac:dyDescent="0.3">
      <c r="A4513"/>
      <c r="B4513"/>
      <c r="C4513"/>
    </row>
    <row r="4514" spans="1:3" ht="14.4" x14ac:dyDescent="0.3">
      <c r="A4514"/>
      <c r="B4514"/>
      <c r="C4514"/>
    </row>
    <row r="4515" spans="1:3" ht="14.4" x14ac:dyDescent="0.3">
      <c r="A4515"/>
      <c r="B4515"/>
      <c r="C4515"/>
    </row>
    <row r="4516" spans="1:3" ht="14.4" x14ac:dyDescent="0.3">
      <c r="A4516"/>
      <c r="B4516"/>
      <c r="C4516"/>
    </row>
    <row r="4517" spans="1:3" ht="14.4" x14ac:dyDescent="0.3">
      <c r="A4517"/>
      <c r="B4517"/>
      <c r="C4517"/>
    </row>
    <row r="4518" spans="1:3" ht="14.4" x14ac:dyDescent="0.3">
      <c r="A4518"/>
      <c r="B4518"/>
      <c r="C4518"/>
    </row>
    <row r="4519" spans="1:3" ht="14.4" x14ac:dyDescent="0.3">
      <c r="A4519"/>
      <c r="B4519"/>
      <c r="C4519"/>
    </row>
    <row r="4520" spans="1:3" ht="14.4" x14ac:dyDescent="0.3">
      <c r="A4520"/>
      <c r="B4520"/>
      <c r="C4520"/>
    </row>
    <row r="4521" spans="1:3" ht="14.4" x14ac:dyDescent="0.3">
      <c r="A4521"/>
      <c r="B4521"/>
      <c r="C4521"/>
    </row>
    <row r="4522" spans="1:3" ht="14.4" x14ac:dyDescent="0.3">
      <c r="A4522"/>
      <c r="B4522"/>
      <c r="C4522"/>
    </row>
    <row r="4523" spans="1:3" ht="14.4" x14ac:dyDescent="0.3">
      <c r="A4523"/>
      <c r="B4523"/>
      <c r="C4523"/>
    </row>
    <row r="4524" spans="1:3" ht="14.4" x14ac:dyDescent="0.3">
      <c r="A4524"/>
      <c r="B4524"/>
      <c r="C4524"/>
    </row>
    <row r="4525" spans="1:3" ht="14.4" x14ac:dyDescent="0.3">
      <c r="A4525"/>
      <c r="B4525"/>
      <c r="C4525"/>
    </row>
    <row r="4526" spans="1:3" ht="14.4" x14ac:dyDescent="0.3">
      <c r="A4526"/>
      <c r="B4526"/>
      <c r="C4526"/>
    </row>
    <row r="4527" spans="1:3" ht="14.4" x14ac:dyDescent="0.3">
      <c r="A4527"/>
      <c r="B4527"/>
      <c r="C4527"/>
    </row>
    <row r="4528" spans="1:3" ht="14.4" x14ac:dyDescent="0.3">
      <c r="A4528"/>
      <c r="B4528"/>
      <c r="C4528"/>
    </row>
    <row r="4529" spans="1:3" ht="14.4" x14ac:dyDescent="0.3">
      <c r="A4529"/>
      <c r="B4529"/>
      <c r="C4529"/>
    </row>
    <row r="4530" spans="1:3" ht="14.4" x14ac:dyDescent="0.3">
      <c r="A4530"/>
      <c r="B4530"/>
      <c r="C4530"/>
    </row>
    <row r="4531" spans="1:3" ht="14.4" x14ac:dyDescent="0.3">
      <c r="A4531"/>
      <c r="B4531"/>
      <c r="C4531"/>
    </row>
    <row r="4532" spans="1:3" ht="14.4" x14ac:dyDescent="0.3">
      <c r="A4532"/>
      <c r="B4532"/>
      <c r="C4532"/>
    </row>
    <row r="4533" spans="1:3" ht="14.4" x14ac:dyDescent="0.3">
      <c r="A4533"/>
      <c r="B4533"/>
      <c r="C4533"/>
    </row>
    <row r="4534" spans="1:3" ht="14.4" x14ac:dyDescent="0.3">
      <c r="A4534"/>
      <c r="B4534"/>
      <c r="C4534"/>
    </row>
    <row r="4535" spans="1:3" ht="14.4" x14ac:dyDescent="0.3">
      <c r="A4535"/>
      <c r="B4535"/>
      <c r="C4535"/>
    </row>
    <row r="4536" spans="1:3" ht="14.4" x14ac:dyDescent="0.3">
      <c r="A4536"/>
      <c r="B4536"/>
      <c r="C4536"/>
    </row>
    <row r="4537" spans="1:3" ht="14.4" x14ac:dyDescent="0.3">
      <c r="A4537"/>
      <c r="B4537"/>
      <c r="C4537"/>
    </row>
    <row r="4538" spans="1:3" ht="14.4" x14ac:dyDescent="0.3">
      <c r="A4538"/>
      <c r="B4538"/>
      <c r="C4538"/>
    </row>
    <row r="4539" spans="1:3" ht="14.4" x14ac:dyDescent="0.3">
      <c r="A4539"/>
      <c r="B4539"/>
      <c r="C4539"/>
    </row>
    <row r="4540" spans="1:3" ht="14.4" x14ac:dyDescent="0.3">
      <c r="A4540"/>
      <c r="B4540"/>
      <c r="C4540"/>
    </row>
    <row r="4541" spans="1:3" ht="14.4" x14ac:dyDescent="0.3">
      <c r="A4541"/>
      <c r="B4541"/>
      <c r="C4541"/>
    </row>
    <row r="4542" spans="1:3" ht="14.4" x14ac:dyDescent="0.3">
      <c r="A4542"/>
      <c r="B4542"/>
      <c r="C4542"/>
    </row>
    <row r="4543" spans="1:3" ht="14.4" x14ac:dyDescent="0.3">
      <c r="A4543"/>
      <c r="B4543"/>
      <c r="C4543"/>
    </row>
    <row r="4544" spans="1:3" ht="14.4" x14ac:dyDescent="0.3">
      <c r="A4544"/>
      <c r="B4544"/>
      <c r="C4544"/>
    </row>
    <row r="4545" spans="1:3" ht="14.4" x14ac:dyDescent="0.3">
      <c r="A4545"/>
      <c r="B4545"/>
      <c r="C4545"/>
    </row>
    <row r="4546" spans="1:3" ht="14.4" x14ac:dyDescent="0.3">
      <c r="A4546"/>
      <c r="B4546"/>
      <c r="C4546"/>
    </row>
    <row r="4547" spans="1:3" ht="14.4" x14ac:dyDescent="0.3">
      <c r="A4547"/>
      <c r="B4547"/>
      <c r="C4547"/>
    </row>
    <row r="4548" spans="1:3" ht="14.4" x14ac:dyDescent="0.3">
      <c r="A4548"/>
      <c r="B4548"/>
      <c r="C4548"/>
    </row>
    <row r="4549" spans="1:3" ht="14.4" x14ac:dyDescent="0.3">
      <c r="A4549"/>
      <c r="B4549"/>
      <c r="C4549"/>
    </row>
    <row r="4550" spans="1:3" ht="14.4" x14ac:dyDescent="0.3">
      <c r="A4550"/>
      <c r="B4550"/>
      <c r="C4550"/>
    </row>
    <row r="4551" spans="1:3" ht="14.4" x14ac:dyDescent="0.3">
      <c r="A4551"/>
      <c r="B4551"/>
      <c r="C4551"/>
    </row>
    <row r="4552" spans="1:3" ht="14.4" x14ac:dyDescent="0.3">
      <c r="A4552"/>
      <c r="B4552"/>
      <c r="C4552"/>
    </row>
    <row r="4553" spans="1:3" ht="14.4" x14ac:dyDescent="0.3">
      <c r="A4553"/>
      <c r="B4553"/>
      <c r="C4553"/>
    </row>
    <row r="4554" spans="1:3" ht="14.4" x14ac:dyDescent="0.3">
      <c r="A4554"/>
      <c r="B4554"/>
      <c r="C4554"/>
    </row>
    <row r="4555" spans="1:3" ht="14.4" x14ac:dyDescent="0.3">
      <c r="A4555"/>
      <c r="B4555"/>
      <c r="C4555"/>
    </row>
    <row r="4556" spans="1:3" ht="14.4" x14ac:dyDescent="0.3">
      <c r="A4556"/>
      <c r="B4556"/>
      <c r="C4556"/>
    </row>
    <row r="4557" spans="1:3" ht="14.4" x14ac:dyDescent="0.3">
      <c r="A4557"/>
      <c r="B4557"/>
      <c r="C4557"/>
    </row>
    <row r="4558" spans="1:3" ht="14.4" x14ac:dyDescent="0.3">
      <c r="A4558"/>
      <c r="B4558"/>
      <c r="C4558"/>
    </row>
    <row r="4559" spans="1:3" ht="14.4" x14ac:dyDescent="0.3">
      <c r="A4559"/>
      <c r="B4559"/>
      <c r="C4559"/>
    </row>
    <row r="4560" spans="1:3" ht="14.4" x14ac:dyDescent="0.3">
      <c r="A4560"/>
      <c r="B4560"/>
      <c r="C4560"/>
    </row>
    <row r="4561" spans="1:3" ht="14.4" x14ac:dyDescent="0.3">
      <c r="A4561"/>
      <c r="B4561"/>
      <c r="C4561"/>
    </row>
    <row r="4562" spans="1:3" ht="14.4" x14ac:dyDescent="0.3">
      <c r="A4562"/>
      <c r="B4562"/>
      <c r="C4562"/>
    </row>
    <row r="4563" spans="1:3" ht="14.4" x14ac:dyDescent="0.3">
      <c r="A4563"/>
      <c r="B4563"/>
      <c r="C4563"/>
    </row>
    <row r="4564" spans="1:3" ht="14.4" x14ac:dyDescent="0.3">
      <c r="A4564"/>
      <c r="B4564"/>
      <c r="C4564"/>
    </row>
    <row r="4565" spans="1:3" ht="14.4" x14ac:dyDescent="0.3">
      <c r="A4565"/>
      <c r="B4565"/>
      <c r="C4565"/>
    </row>
    <row r="4566" spans="1:3" ht="14.4" x14ac:dyDescent="0.3">
      <c r="A4566"/>
      <c r="B4566"/>
      <c r="C4566"/>
    </row>
    <row r="4567" spans="1:3" ht="14.4" x14ac:dyDescent="0.3">
      <c r="A4567"/>
      <c r="B4567"/>
      <c r="C4567"/>
    </row>
    <row r="4568" spans="1:3" ht="14.4" x14ac:dyDescent="0.3">
      <c r="A4568"/>
      <c r="B4568"/>
      <c r="C4568"/>
    </row>
    <row r="4569" spans="1:3" ht="14.4" x14ac:dyDescent="0.3">
      <c r="A4569"/>
      <c r="B4569"/>
      <c r="C4569"/>
    </row>
    <row r="4570" spans="1:3" ht="14.4" x14ac:dyDescent="0.3">
      <c r="A4570"/>
      <c r="B4570"/>
      <c r="C4570"/>
    </row>
    <row r="4571" spans="1:3" ht="14.4" x14ac:dyDescent="0.3">
      <c r="A4571"/>
      <c r="B4571"/>
      <c r="C4571"/>
    </row>
    <row r="4572" spans="1:3" ht="14.4" x14ac:dyDescent="0.3">
      <c r="A4572"/>
      <c r="B4572"/>
      <c r="C4572"/>
    </row>
    <row r="4573" spans="1:3" ht="14.4" x14ac:dyDescent="0.3">
      <c r="A4573"/>
      <c r="B4573"/>
      <c r="C4573"/>
    </row>
    <row r="4574" spans="1:3" ht="14.4" x14ac:dyDescent="0.3">
      <c r="A4574"/>
      <c r="B4574"/>
      <c r="C4574"/>
    </row>
    <row r="4575" spans="1:3" ht="14.4" x14ac:dyDescent="0.3">
      <c r="A4575"/>
      <c r="B4575"/>
      <c r="C4575"/>
    </row>
    <row r="4576" spans="1:3" ht="14.4" x14ac:dyDescent="0.3">
      <c r="A4576"/>
      <c r="B4576"/>
      <c r="C4576"/>
    </row>
    <row r="4577" spans="1:3" ht="14.4" x14ac:dyDescent="0.3">
      <c r="A4577"/>
      <c r="B4577"/>
      <c r="C4577"/>
    </row>
    <row r="4578" spans="1:3" ht="14.4" x14ac:dyDescent="0.3">
      <c r="A4578"/>
      <c r="B4578"/>
      <c r="C4578"/>
    </row>
    <row r="4579" spans="1:3" ht="14.4" x14ac:dyDescent="0.3">
      <c r="A4579"/>
      <c r="B4579"/>
      <c r="C4579"/>
    </row>
    <row r="4580" spans="1:3" ht="14.4" x14ac:dyDescent="0.3">
      <c r="A4580"/>
      <c r="B4580"/>
      <c r="C4580"/>
    </row>
    <row r="4581" spans="1:3" ht="14.4" x14ac:dyDescent="0.3">
      <c r="A4581"/>
      <c r="B4581"/>
      <c r="C4581"/>
    </row>
    <row r="4582" spans="1:3" ht="14.4" x14ac:dyDescent="0.3">
      <c r="A4582"/>
      <c r="B4582"/>
      <c r="C4582"/>
    </row>
    <row r="4583" spans="1:3" ht="14.4" x14ac:dyDescent="0.3">
      <c r="A4583"/>
      <c r="B4583"/>
      <c r="C4583"/>
    </row>
    <row r="4584" spans="1:3" ht="14.4" x14ac:dyDescent="0.3">
      <c r="A4584"/>
      <c r="B4584"/>
      <c r="C4584"/>
    </row>
    <row r="4585" spans="1:3" ht="14.4" x14ac:dyDescent="0.3">
      <c r="A4585"/>
      <c r="B4585"/>
      <c r="C4585"/>
    </row>
    <row r="4586" spans="1:3" ht="14.4" x14ac:dyDescent="0.3">
      <c r="A4586"/>
      <c r="B4586"/>
      <c r="C4586"/>
    </row>
    <row r="4587" spans="1:3" ht="14.4" x14ac:dyDescent="0.3">
      <c r="A4587"/>
      <c r="B4587"/>
      <c r="C4587"/>
    </row>
    <row r="4588" spans="1:3" ht="14.4" x14ac:dyDescent="0.3">
      <c r="A4588"/>
      <c r="B4588"/>
      <c r="C4588"/>
    </row>
    <row r="4589" spans="1:3" ht="14.4" x14ac:dyDescent="0.3">
      <c r="A4589"/>
      <c r="B4589"/>
      <c r="C4589"/>
    </row>
    <row r="4590" spans="1:3" ht="14.4" x14ac:dyDescent="0.3">
      <c r="A4590"/>
      <c r="B4590"/>
      <c r="C4590"/>
    </row>
    <row r="4591" spans="1:3" ht="14.4" x14ac:dyDescent="0.3">
      <c r="A4591"/>
      <c r="B4591"/>
      <c r="C4591"/>
    </row>
    <row r="4592" spans="1:3" ht="14.4" x14ac:dyDescent="0.3">
      <c r="A4592"/>
      <c r="B4592"/>
      <c r="C4592"/>
    </row>
    <row r="4593" spans="1:3" ht="14.4" x14ac:dyDescent="0.3">
      <c r="A4593"/>
      <c r="B4593"/>
      <c r="C4593"/>
    </row>
    <row r="4594" spans="1:3" ht="14.4" x14ac:dyDescent="0.3">
      <c r="A4594"/>
      <c r="B4594"/>
      <c r="C4594"/>
    </row>
    <row r="4595" spans="1:3" ht="14.4" x14ac:dyDescent="0.3">
      <c r="A4595"/>
      <c r="B4595"/>
      <c r="C4595"/>
    </row>
    <row r="4596" spans="1:3" ht="14.4" x14ac:dyDescent="0.3">
      <c r="A4596"/>
      <c r="B4596"/>
      <c r="C4596"/>
    </row>
    <row r="4597" spans="1:3" ht="14.4" x14ac:dyDescent="0.3">
      <c r="A4597"/>
      <c r="B4597"/>
      <c r="C4597"/>
    </row>
    <row r="4598" spans="1:3" ht="14.4" x14ac:dyDescent="0.3">
      <c r="A4598"/>
      <c r="B4598"/>
      <c r="C4598"/>
    </row>
    <row r="4599" spans="1:3" ht="14.4" x14ac:dyDescent="0.3">
      <c r="A4599"/>
      <c r="B4599"/>
      <c r="C4599"/>
    </row>
    <row r="4600" spans="1:3" ht="14.4" x14ac:dyDescent="0.3">
      <c r="A4600"/>
      <c r="B4600"/>
      <c r="C4600"/>
    </row>
    <row r="4601" spans="1:3" ht="14.4" x14ac:dyDescent="0.3">
      <c r="A4601"/>
      <c r="B4601"/>
      <c r="C4601"/>
    </row>
    <row r="4602" spans="1:3" ht="14.4" x14ac:dyDescent="0.3">
      <c r="A4602"/>
      <c r="B4602"/>
      <c r="C4602"/>
    </row>
    <row r="4603" spans="1:3" ht="14.4" x14ac:dyDescent="0.3">
      <c r="A4603"/>
      <c r="B4603"/>
      <c r="C4603"/>
    </row>
    <row r="4604" spans="1:3" ht="14.4" x14ac:dyDescent="0.3">
      <c r="A4604"/>
      <c r="B4604"/>
      <c r="C4604"/>
    </row>
    <row r="4605" spans="1:3" ht="14.4" x14ac:dyDescent="0.3">
      <c r="A4605"/>
      <c r="B4605"/>
      <c r="C4605"/>
    </row>
    <row r="4606" spans="1:3" ht="14.4" x14ac:dyDescent="0.3">
      <c r="A4606"/>
      <c r="B4606"/>
      <c r="C4606"/>
    </row>
    <row r="4607" spans="1:3" ht="14.4" x14ac:dyDescent="0.3">
      <c r="A4607"/>
      <c r="B4607"/>
      <c r="C4607"/>
    </row>
    <row r="4608" spans="1:3" ht="14.4" x14ac:dyDescent="0.3">
      <c r="A4608"/>
      <c r="B4608"/>
      <c r="C4608"/>
    </row>
    <row r="4609" spans="1:3" ht="14.4" x14ac:dyDescent="0.3">
      <c r="A4609"/>
      <c r="B4609"/>
      <c r="C4609"/>
    </row>
    <row r="4610" spans="1:3" ht="14.4" x14ac:dyDescent="0.3">
      <c r="A4610"/>
      <c r="B4610"/>
      <c r="C4610"/>
    </row>
    <row r="4611" spans="1:3" ht="14.4" x14ac:dyDescent="0.3">
      <c r="A4611"/>
      <c r="B4611"/>
      <c r="C4611"/>
    </row>
    <row r="4612" spans="1:3" ht="14.4" x14ac:dyDescent="0.3">
      <c r="A4612"/>
      <c r="B4612"/>
      <c r="C4612"/>
    </row>
    <row r="4613" spans="1:3" ht="14.4" x14ac:dyDescent="0.3">
      <c r="A4613"/>
      <c r="B4613"/>
      <c r="C4613"/>
    </row>
    <row r="4614" spans="1:3" ht="14.4" x14ac:dyDescent="0.3">
      <c r="A4614"/>
      <c r="B4614"/>
      <c r="C4614"/>
    </row>
    <row r="4615" spans="1:3" ht="14.4" x14ac:dyDescent="0.3">
      <c r="A4615"/>
      <c r="B4615"/>
      <c r="C4615"/>
    </row>
    <row r="4616" spans="1:3" ht="14.4" x14ac:dyDescent="0.3">
      <c r="A4616"/>
      <c r="B4616"/>
      <c r="C4616"/>
    </row>
    <row r="4617" spans="1:3" ht="14.4" x14ac:dyDescent="0.3">
      <c r="A4617"/>
      <c r="B4617"/>
      <c r="C4617"/>
    </row>
    <row r="4618" spans="1:3" ht="14.4" x14ac:dyDescent="0.3">
      <c r="A4618"/>
      <c r="B4618"/>
      <c r="C4618"/>
    </row>
    <row r="4619" spans="1:3" ht="14.4" x14ac:dyDescent="0.3">
      <c r="A4619"/>
      <c r="B4619"/>
      <c r="C4619"/>
    </row>
    <row r="4620" spans="1:3" ht="14.4" x14ac:dyDescent="0.3">
      <c r="A4620"/>
      <c r="B4620"/>
      <c r="C4620"/>
    </row>
    <row r="4621" spans="1:3" ht="14.4" x14ac:dyDescent="0.3">
      <c r="A4621"/>
      <c r="B4621"/>
      <c r="C4621"/>
    </row>
    <row r="4622" spans="1:3" ht="14.4" x14ac:dyDescent="0.3">
      <c r="A4622"/>
      <c r="B4622"/>
      <c r="C4622"/>
    </row>
    <row r="4623" spans="1:3" ht="14.4" x14ac:dyDescent="0.3">
      <c r="A4623"/>
      <c r="B4623"/>
      <c r="C4623"/>
    </row>
    <row r="4624" spans="1:3" ht="14.4" x14ac:dyDescent="0.3">
      <c r="A4624"/>
      <c r="B4624"/>
      <c r="C4624"/>
    </row>
    <row r="4625" spans="1:3" ht="14.4" x14ac:dyDescent="0.3">
      <c r="A4625"/>
      <c r="B4625"/>
      <c r="C4625"/>
    </row>
    <row r="4626" spans="1:3" ht="14.4" x14ac:dyDescent="0.3">
      <c r="A4626"/>
      <c r="B4626"/>
      <c r="C4626"/>
    </row>
    <row r="4627" spans="1:3" ht="14.4" x14ac:dyDescent="0.3">
      <c r="A4627"/>
      <c r="B4627"/>
      <c r="C4627"/>
    </row>
    <row r="4628" spans="1:3" ht="14.4" x14ac:dyDescent="0.3">
      <c r="A4628"/>
      <c r="B4628"/>
      <c r="C4628"/>
    </row>
    <row r="4629" spans="1:3" ht="14.4" x14ac:dyDescent="0.3">
      <c r="A4629"/>
      <c r="B4629"/>
      <c r="C4629"/>
    </row>
    <row r="4630" spans="1:3" ht="14.4" x14ac:dyDescent="0.3">
      <c r="A4630"/>
      <c r="B4630"/>
      <c r="C4630"/>
    </row>
    <row r="4631" spans="1:3" ht="14.4" x14ac:dyDescent="0.3">
      <c r="A4631"/>
      <c r="B4631"/>
      <c r="C4631"/>
    </row>
    <row r="4632" spans="1:3" ht="14.4" x14ac:dyDescent="0.3">
      <c r="A4632"/>
      <c r="B4632"/>
      <c r="C4632"/>
    </row>
    <row r="4633" spans="1:3" ht="14.4" x14ac:dyDescent="0.3">
      <c r="A4633"/>
      <c r="B4633"/>
      <c r="C4633"/>
    </row>
    <row r="4634" spans="1:3" ht="14.4" x14ac:dyDescent="0.3">
      <c r="A4634"/>
      <c r="B4634"/>
      <c r="C4634"/>
    </row>
    <row r="4635" spans="1:3" ht="14.4" x14ac:dyDescent="0.3">
      <c r="A4635"/>
      <c r="B4635"/>
      <c r="C4635"/>
    </row>
    <row r="4636" spans="1:3" ht="14.4" x14ac:dyDescent="0.3">
      <c r="A4636"/>
      <c r="B4636"/>
      <c r="C4636"/>
    </row>
    <row r="4637" spans="1:3" ht="14.4" x14ac:dyDescent="0.3">
      <c r="A4637"/>
      <c r="B4637"/>
      <c r="C4637"/>
    </row>
    <row r="4638" spans="1:3" ht="14.4" x14ac:dyDescent="0.3">
      <c r="A4638"/>
      <c r="B4638"/>
      <c r="C4638"/>
    </row>
    <row r="4639" spans="1:3" ht="14.4" x14ac:dyDescent="0.3">
      <c r="A4639"/>
      <c r="B4639"/>
      <c r="C4639"/>
    </row>
    <row r="4640" spans="1:3" ht="14.4" x14ac:dyDescent="0.3">
      <c r="A4640"/>
      <c r="B4640"/>
      <c r="C4640"/>
    </row>
    <row r="4641" spans="1:3" ht="14.4" x14ac:dyDescent="0.3">
      <c r="A4641"/>
      <c r="B4641"/>
      <c r="C4641"/>
    </row>
    <row r="4642" spans="1:3" ht="14.4" x14ac:dyDescent="0.3">
      <c r="A4642"/>
      <c r="B4642"/>
      <c r="C4642"/>
    </row>
    <row r="4643" spans="1:3" ht="14.4" x14ac:dyDescent="0.3">
      <c r="A4643"/>
      <c r="B4643"/>
      <c r="C4643"/>
    </row>
    <row r="4644" spans="1:3" ht="14.4" x14ac:dyDescent="0.3">
      <c r="A4644"/>
      <c r="B4644"/>
      <c r="C4644"/>
    </row>
    <row r="4645" spans="1:3" ht="14.4" x14ac:dyDescent="0.3">
      <c r="A4645"/>
      <c r="B4645"/>
      <c r="C4645"/>
    </row>
    <row r="4646" spans="1:3" ht="14.4" x14ac:dyDescent="0.3">
      <c r="A4646"/>
      <c r="B4646"/>
      <c r="C4646"/>
    </row>
    <row r="4647" spans="1:3" ht="14.4" x14ac:dyDescent="0.3">
      <c r="A4647"/>
      <c r="B4647"/>
      <c r="C4647"/>
    </row>
    <row r="4648" spans="1:3" ht="14.4" x14ac:dyDescent="0.3">
      <c r="A4648"/>
      <c r="B4648"/>
      <c r="C4648"/>
    </row>
    <row r="4649" spans="1:3" ht="14.4" x14ac:dyDescent="0.3">
      <c r="A4649"/>
      <c r="B4649"/>
      <c r="C4649"/>
    </row>
    <row r="4650" spans="1:3" ht="14.4" x14ac:dyDescent="0.3">
      <c r="A4650"/>
      <c r="B4650"/>
      <c r="C4650"/>
    </row>
    <row r="4651" spans="1:3" ht="14.4" x14ac:dyDescent="0.3">
      <c r="A4651"/>
      <c r="B4651"/>
      <c r="C4651"/>
    </row>
    <row r="4652" spans="1:3" ht="14.4" x14ac:dyDescent="0.3">
      <c r="A4652"/>
      <c r="B4652"/>
      <c r="C4652"/>
    </row>
    <row r="4653" spans="1:3" ht="14.4" x14ac:dyDescent="0.3">
      <c r="A4653"/>
      <c r="B4653"/>
      <c r="C4653"/>
    </row>
    <row r="4654" spans="1:3" ht="14.4" x14ac:dyDescent="0.3">
      <c r="A4654"/>
      <c r="B4654"/>
      <c r="C4654"/>
    </row>
    <row r="4655" spans="1:3" ht="14.4" x14ac:dyDescent="0.3">
      <c r="A4655"/>
      <c r="B4655"/>
      <c r="C4655"/>
    </row>
    <row r="4656" spans="1:3" ht="14.4" x14ac:dyDescent="0.3">
      <c r="A4656"/>
      <c r="B4656"/>
      <c r="C4656"/>
    </row>
    <row r="4657" spans="1:3" ht="14.4" x14ac:dyDescent="0.3">
      <c r="A4657"/>
      <c r="B4657"/>
      <c r="C4657"/>
    </row>
    <row r="4658" spans="1:3" ht="14.4" x14ac:dyDescent="0.3">
      <c r="A4658"/>
      <c r="B4658"/>
      <c r="C4658"/>
    </row>
    <row r="4659" spans="1:3" ht="14.4" x14ac:dyDescent="0.3">
      <c r="A4659"/>
      <c r="B4659"/>
      <c r="C4659"/>
    </row>
    <row r="4660" spans="1:3" ht="14.4" x14ac:dyDescent="0.3">
      <c r="A4660"/>
      <c r="B4660"/>
      <c r="C4660"/>
    </row>
    <row r="4661" spans="1:3" ht="14.4" x14ac:dyDescent="0.3">
      <c r="A4661"/>
      <c r="B4661"/>
      <c r="C4661"/>
    </row>
    <row r="4662" spans="1:3" ht="14.4" x14ac:dyDescent="0.3">
      <c r="A4662"/>
      <c r="B4662"/>
      <c r="C4662"/>
    </row>
    <row r="4663" spans="1:3" ht="14.4" x14ac:dyDescent="0.3">
      <c r="A4663"/>
      <c r="B4663"/>
      <c r="C4663"/>
    </row>
    <row r="4664" spans="1:3" ht="14.4" x14ac:dyDescent="0.3">
      <c r="A4664"/>
      <c r="B4664"/>
      <c r="C4664"/>
    </row>
    <row r="4665" spans="1:3" ht="14.4" x14ac:dyDescent="0.3">
      <c r="A4665"/>
      <c r="B4665"/>
      <c r="C4665"/>
    </row>
    <row r="4666" spans="1:3" ht="14.4" x14ac:dyDescent="0.3">
      <c r="A4666"/>
      <c r="B4666"/>
      <c r="C4666"/>
    </row>
    <row r="4667" spans="1:3" ht="14.4" x14ac:dyDescent="0.3">
      <c r="A4667"/>
      <c r="B4667"/>
      <c r="C4667"/>
    </row>
    <row r="4668" spans="1:3" ht="14.4" x14ac:dyDescent="0.3">
      <c r="A4668"/>
      <c r="B4668"/>
      <c r="C4668"/>
    </row>
    <row r="4669" spans="1:3" ht="14.4" x14ac:dyDescent="0.3">
      <c r="A4669"/>
      <c r="B4669"/>
      <c r="C4669"/>
    </row>
    <row r="4670" spans="1:3" ht="14.4" x14ac:dyDescent="0.3">
      <c r="A4670"/>
      <c r="B4670"/>
      <c r="C4670"/>
    </row>
    <row r="4671" spans="1:3" ht="14.4" x14ac:dyDescent="0.3">
      <c r="A4671"/>
      <c r="B4671"/>
      <c r="C4671"/>
    </row>
    <row r="4672" spans="1:3" ht="14.4" x14ac:dyDescent="0.3">
      <c r="A4672"/>
      <c r="B4672"/>
      <c r="C4672"/>
    </row>
    <row r="4673" spans="1:3" ht="14.4" x14ac:dyDescent="0.3">
      <c r="A4673"/>
      <c r="B4673"/>
      <c r="C4673"/>
    </row>
    <row r="4674" spans="1:3" ht="14.4" x14ac:dyDescent="0.3">
      <c r="A4674"/>
      <c r="B4674"/>
      <c r="C4674"/>
    </row>
    <row r="4675" spans="1:3" ht="14.4" x14ac:dyDescent="0.3">
      <c r="A4675"/>
      <c r="B4675"/>
      <c r="C4675"/>
    </row>
    <row r="4676" spans="1:3" ht="14.4" x14ac:dyDescent="0.3">
      <c r="A4676"/>
      <c r="B4676"/>
      <c r="C4676"/>
    </row>
    <row r="4677" spans="1:3" ht="14.4" x14ac:dyDescent="0.3">
      <c r="A4677"/>
      <c r="B4677"/>
      <c r="C4677"/>
    </row>
    <row r="4678" spans="1:3" ht="14.4" x14ac:dyDescent="0.3">
      <c r="A4678"/>
      <c r="B4678"/>
      <c r="C4678"/>
    </row>
    <row r="4679" spans="1:3" ht="14.4" x14ac:dyDescent="0.3">
      <c r="A4679"/>
      <c r="B4679"/>
      <c r="C4679"/>
    </row>
    <row r="4680" spans="1:3" ht="14.4" x14ac:dyDescent="0.3">
      <c r="A4680"/>
      <c r="B4680"/>
      <c r="C4680"/>
    </row>
    <row r="4681" spans="1:3" ht="14.4" x14ac:dyDescent="0.3">
      <c r="A4681"/>
      <c r="B4681"/>
      <c r="C4681"/>
    </row>
    <row r="4682" spans="1:3" ht="14.4" x14ac:dyDescent="0.3">
      <c r="A4682"/>
      <c r="B4682"/>
      <c r="C4682"/>
    </row>
    <row r="4683" spans="1:3" ht="14.4" x14ac:dyDescent="0.3">
      <c r="A4683"/>
      <c r="B4683"/>
      <c r="C4683"/>
    </row>
    <row r="4684" spans="1:3" ht="14.4" x14ac:dyDescent="0.3">
      <c r="A4684"/>
      <c r="B4684"/>
      <c r="C4684"/>
    </row>
    <row r="4685" spans="1:3" ht="14.4" x14ac:dyDescent="0.3">
      <c r="A4685"/>
      <c r="B4685"/>
      <c r="C4685"/>
    </row>
    <row r="4686" spans="1:3" ht="14.4" x14ac:dyDescent="0.3">
      <c r="A4686"/>
      <c r="B4686"/>
      <c r="C4686"/>
    </row>
    <row r="4687" spans="1:3" ht="14.4" x14ac:dyDescent="0.3">
      <c r="A4687"/>
      <c r="B4687"/>
      <c r="C4687"/>
    </row>
    <row r="4688" spans="1:3" ht="14.4" x14ac:dyDescent="0.3">
      <c r="A4688"/>
      <c r="B4688"/>
      <c r="C4688"/>
    </row>
    <row r="4689" spans="1:3" ht="14.4" x14ac:dyDescent="0.3">
      <c r="A4689"/>
      <c r="B4689"/>
      <c r="C4689"/>
    </row>
    <row r="4690" spans="1:3" ht="14.4" x14ac:dyDescent="0.3">
      <c r="A4690"/>
      <c r="B4690"/>
      <c r="C4690"/>
    </row>
    <row r="4691" spans="1:3" ht="14.4" x14ac:dyDescent="0.3">
      <c r="A4691"/>
      <c r="B4691"/>
      <c r="C4691"/>
    </row>
    <row r="4692" spans="1:3" ht="14.4" x14ac:dyDescent="0.3">
      <c r="A4692"/>
      <c r="B4692"/>
      <c r="C4692"/>
    </row>
    <row r="4693" spans="1:3" ht="14.4" x14ac:dyDescent="0.3">
      <c r="A4693"/>
      <c r="B4693"/>
      <c r="C4693"/>
    </row>
    <row r="4694" spans="1:3" ht="14.4" x14ac:dyDescent="0.3">
      <c r="A4694"/>
      <c r="B4694"/>
      <c r="C4694"/>
    </row>
    <row r="4695" spans="1:3" ht="14.4" x14ac:dyDescent="0.3">
      <c r="A4695"/>
      <c r="B4695"/>
      <c r="C4695"/>
    </row>
    <row r="4696" spans="1:3" ht="14.4" x14ac:dyDescent="0.3">
      <c r="A4696"/>
      <c r="B4696"/>
      <c r="C4696"/>
    </row>
    <row r="4697" spans="1:3" ht="14.4" x14ac:dyDescent="0.3">
      <c r="A4697"/>
      <c r="B4697"/>
      <c r="C4697"/>
    </row>
    <row r="4698" spans="1:3" ht="14.4" x14ac:dyDescent="0.3">
      <c r="A4698"/>
      <c r="B4698"/>
      <c r="C4698"/>
    </row>
    <row r="4699" spans="1:3" ht="14.4" x14ac:dyDescent="0.3">
      <c r="A4699"/>
      <c r="B4699"/>
      <c r="C4699"/>
    </row>
    <row r="4700" spans="1:3" ht="14.4" x14ac:dyDescent="0.3">
      <c r="A4700"/>
      <c r="B4700"/>
      <c r="C4700"/>
    </row>
    <row r="4701" spans="1:3" ht="14.4" x14ac:dyDescent="0.3">
      <c r="A4701"/>
      <c r="B4701"/>
      <c r="C4701"/>
    </row>
    <row r="4702" spans="1:3" ht="14.4" x14ac:dyDescent="0.3">
      <c r="A4702"/>
      <c r="B4702"/>
      <c r="C4702"/>
    </row>
    <row r="4703" spans="1:3" ht="14.4" x14ac:dyDescent="0.3">
      <c r="A4703"/>
      <c r="B4703"/>
      <c r="C4703"/>
    </row>
    <row r="4704" spans="1:3" ht="14.4" x14ac:dyDescent="0.3">
      <c r="A4704"/>
      <c r="B4704"/>
      <c r="C4704"/>
    </row>
    <row r="4705" spans="1:3" ht="14.4" x14ac:dyDescent="0.3">
      <c r="A4705"/>
      <c r="B4705"/>
      <c r="C4705"/>
    </row>
    <row r="4706" spans="1:3" ht="14.4" x14ac:dyDescent="0.3">
      <c r="A4706"/>
      <c r="B4706"/>
      <c r="C4706"/>
    </row>
    <row r="4707" spans="1:3" ht="14.4" x14ac:dyDescent="0.3">
      <c r="A4707"/>
      <c r="B4707"/>
      <c r="C4707"/>
    </row>
    <row r="4708" spans="1:3" ht="14.4" x14ac:dyDescent="0.3">
      <c r="A4708"/>
      <c r="B4708"/>
      <c r="C4708"/>
    </row>
    <row r="4709" spans="1:3" ht="14.4" x14ac:dyDescent="0.3">
      <c r="A4709"/>
      <c r="B4709"/>
      <c r="C4709"/>
    </row>
    <row r="4710" spans="1:3" ht="14.4" x14ac:dyDescent="0.3">
      <c r="A4710"/>
      <c r="B4710"/>
      <c r="C4710"/>
    </row>
    <row r="4711" spans="1:3" ht="14.4" x14ac:dyDescent="0.3">
      <c r="A4711"/>
      <c r="B4711"/>
      <c r="C4711"/>
    </row>
    <row r="4712" spans="1:3" ht="14.4" x14ac:dyDescent="0.3">
      <c r="A4712"/>
      <c r="B4712"/>
      <c r="C4712"/>
    </row>
    <row r="4713" spans="1:3" ht="14.4" x14ac:dyDescent="0.3">
      <c r="A4713"/>
      <c r="B4713"/>
      <c r="C4713"/>
    </row>
    <row r="4714" spans="1:3" ht="14.4" x14ac:dyDescent="0.3">
      <c r="A4714"/>
      <c r="B4714"/>
      <c r="C4714"/>
    </row>
    <row r="4715" spans="1:3" ht="14.4" x14ac:dyDescent="0.3">
      <c r="A4715"/>
      <c r="B4715"/>
      <c r="C4715"/>
    </row>
    <row r="4716" spans="1:3" ht="14.4" x14ac:dyDescent="0.3">
      <c r="A4716"/>
      <c r="B4716"/>
      <c r="C4716"/>
    </row>
    <row r="4717" spans="1:3" ht="14.4" x14ac:dyDescent="0.3">
      <c r="A4717"/>
      <c r="B4717"/>
      <c r="C4717"/>
    </row>
    <row r="4718" spans="1:3" ht="14.4" x14ac:dyDescent="0.3">
      <c r="A4718"/>
      <c r="B4718"/>
      <c r="C4718"/>
    </row>
    <row r="4719" spans="1:3" ht="14.4" x14ac:dyDescent="0.3">
      <c r="A4719"/>
      <c r="B4719"/>
      <c r="C4719"/>
    </row>
    <row r="4720" spans="1:3" ht="14.4" x14ac:dyDescent="0.3">
      <c r="A4720"/>
      <c r="B4720"/>
      <c r="C4720"/>
    </row>
    <row r="4721" spans="1:3" ht="14.4" x14ac:dyDescent="0.3">
      <c r="A4721"/>
      <c r="B4721"/>
      <c r="C4721"/>
    </row>
    <row r="4722" spans="1:3" ht="14.4" x14ac:dyDescent="0.3">
      <c r="A4722"/>
      <c r="B4722"/>
      <c r="C4722"/>
    </row>
    <row r="4723" spans="1:3" ht="14.4" x14ac:dyDescent="0.3">
      <c r="A4723"/>
      <c r="B4723"/>
      <c r="C4723"/>
    </row>
    <row r="4724" spans="1:3" ht="14.4" x14ac:dyDescent="0.3">
      <c r="A4724"/>
      <c r="B4724"/>
      <c r="C4724"/>
    </row>
    <row r="4725" spans="1:3" ht="14.4" x14ac:dyDescent="0.3">
      <c r="A4725"/>
      <c r="B4725"/>
      <c r="C4725"/>
    </row>
    <row r="4726" spans="1:3" ht="14.4" x14ac:dyDescent="0.3">
      <c r="A4726"/>
      <c r="B4726"/>
      <c r="C4726"/>
    </row>
    <row r="4727" spans="1:3" ht="14.4" x14ac:dyDescent="0.3">
      <c r="A4727"/>
      <c r="B4727"/>
      <c r="C4727"/>
    </row>
    <row r="4728" spans="1:3" ht="14.4" x14ac:dyDescent="0.3">
      <c r="A4728"/>
      <c r="B4728"/>
      <c r="C4728"/>
    </row>
    <row r="4729" spans="1:3" ht="14.4" x14ac:dyDescent="0.3">
      <c r="A4729"/>
      <c r="B4729"/>
      <c r="C4729"/>
    </row>
    <row r="4730" spans="1:3" ht="14.4" x14ac:dyDescent="0.3">
      <c r="A4730"/>
      <c r="B4730"/>
      <c r="C4730"/>
    </row>
    <row r="4731" spans="1:3" ht="14.4" x14ac:dyDescent="0.3">
      <c r="A4731"/>
      <c r="B4731"/>
      <c r="C4731"/>
    </row>
    <row r="4732" spans="1:3" ht="14.4" x14ac:dyDescent="0.3">
      <c r="A4732"/>
      <c r="B4732"/>
      <c r="C4732"/>
    </row>
    <row r="4733" spans="1:3" ht="14.4" x14ac:dyDescent="0.3">
      <c r="A4733"/>
      <c r="B4733"/>
      <c r="C4733"/>
    </row>
    <row r="4734" spans="1:3" ht="14.4" x14ac:dyDescent="0.3">
      <c r="A4734"/>
      <c r="B4734"/>
      <c r="C4734"/>
    </row>
    <row r="4735" spans="1:3" ht="14.4" x14ac:dyDescent="0.3">
      <c r="A4735"/>
      <c r="B4735"/>
      <c r="C4735"/>
    </row>
    <row r="4736" spans="1:3" ht="14.4" x14ac:dyDescent="0.3">
      <c r="A4736"/>
      <c r="B4736"/>
      <c r="C4736"/>
    </row>
    <row r="4737" spans="1:3" ht="14.4" x14ac:dyDescent="0.3">
      <c r="A4737"/>
      <c r="B4737"/>
      <c r="C4737"/>
    </row>
    <row r="4738" spans="1:3" ht="14.4" x14ac:dyDescent="0.3">
      <c r="A4738"/>
      <c r="B4738"/>
      <c r="C4738"/>
    </row>
    <row r="4739" spans="1:3" ht="14.4" x14ac:dyDescent="0.3">
      <c r="A4739"/>
      <c r="B4739"/>
      <c r="C4739"/>
    </row>
    <row r="4740" spans="1:3" ht="14.4" x14ac:dyDescent="0.3">
      <c r="A4740"/>
      <c r="B4740"/>
      <c r="C4740"/>
    </row>
    <row r="4741" spans="1:3" ht="14.4" x14ac:dyDescent="0.3">
      <c r="A4741"/>
      <c r="B4741"/>
      <c r="C4741"/>
    </row>
    <row r="4742" spans="1:3" ht="14.4" x14ac:dyDescent="0.3">
      <c r="A4742"/>
      <c r="B4742"/>
      <c r="C4742"/>
    </row>
    <row r="4743" spans="1:3" ht="14.4" x14ac:dyDescent="0.3">
      <c r="A4743"/>
      <c r="B4743"/>
      <c r="C4743"/>
    </row>
    <row r="4744" spans="1:3" ht="14.4" x14ac:dyDescent="0.3">
      <c r="A4744"/>
      <c r="B4744"/>
      <c r="C4744"/>
    </row>
    <row r="4745" spans="1:3" ht="14.4" x14ac:dyDescent="0.3">
      <c r="A4745"/>
      <c r="B4745"/>
      <c r="C4745"/>
    </row>
    <row r="4746" spans="1:3" ht="14.4" x14ac:dyDescent="0.3">
      <c r="A4746"/>
      <c r="B4746"/>
      <c r="C4746"/>
    </row>
    <row r="4747" spans="1:3" ht="14.4" x14ac:dyDescent="0.3">
      <c r="A4747"/>
      <c r="B4747"/>
      <c r="C4747"/>
    </row>
    <row r="4748" spans="1:3" ht="14.4" x14ac:dyDescent="0.3">
      <c r="A4748"/>
      <c r="B4748"/>
      <c r="C4748"/>
    </row>
    <row r="4749" spans="1:3" ht="14.4" x14ac:dyDescent="0.3">
      <c r="A4749"/>
      <c r="B4749"/>
      <c r="C4749"/>
    </row>
    <row r="4750" spans="1:3" ht="14.4" x14ac:dyDescent="0.3">
      <c r="A4750"/>
      <c r="B4750"/>
      <c r="C4750"/>
    </row>
    <row r="4751" spans="1:3" ht="14.4" x14ac:dyDescent="0.3">
      <c r="A4751"/>
      <c r="B4751"/>
      <c r="C4751"/>
    </row>
    <row r="4752" spans="1:3" ht="14.4" x14ac:dyDescent="0.3">
      <c r="A4752"/>
      <c r="B4752"/>
      <c r="C4752"/>
    </row>
    <row r="4753" spans="1:3" ht="14.4" x14ac:dyDescent="0.3">
      <c r="A4753"/>
      <c r="B4753"/>
      <c r="C4753"/>
    </row>
    <row r="4754" spans="1:3" ht="14.4" x14ac:dyDescent="0.3">
      <c r="A4754"/>
      <c r="B4754"/>
      <c r="C4754"/>
    </row>
    <row r="4755" spans="1:3" ht="14.4" x14ac:dyDescent="0.3">
      <c r="A4755"/>
      <c r="B4755"/>
      <c r="C4755"/>
    </row>
    <row r="4756" spans="1:3" ht="14.4" x14ac:dyDescent="0.3">
      <c r="A4756"/>
      <c r="B4756"/>
      <c r="C4756"/>
    </row>
    <row r="4757" spans="1:3" ht="14.4" x14ac:dyDescent="0.3">
      <c r="A4757"/>
      <c r="B4757"/>
      <c r="C4757"/>
    </row>
    <row r="4758" spans="1:3" ht="14.4" x14ac:dyDescent="0.3">
      <c r="A4758"/>
      <c r="B4758"/>
      <c r="C4758"/>
    </row>
    <row r="4759" spans="1:3" ht="14.4" x14ac:dyDescent="0.3">
      <c r="A4759"/>
      <c r="B4759"/>
      <c r="C4759"/>
    </row>
    <row r="4760" spans="1:3" ht="14.4" x14ac:dyDescent="0.3">
      <c r="A4760"/>
      <c r="B4760"/>
      <c r="C4760"/>
    </row>
    <row r="4761" spans="1:3" ht="14.4" x14ac:dyDescent="0.3">
      <c r="A4761"/>
      <c r="B4761"/>
      <c r="C4761"/>
    </row>
    <row r="4762" spans="1:3" ht="14.4" x14ac:dyDescent="0.3">
      <c r="A4762"/>
      <c r="B4762"/>
      <c r="C4762"/>
    </row>
    <row r="4763" spans="1:3" ht="14.4" x14ac:dyDescent="0.3">
      <c r="A4763"/>
      <c r="B4763"/>
      <c r="C4763"/>
    </row>
    <row r="4764" spans="1:3" ht="14.4" x14ac:dyDescent="0.3">
      <c r="A4764"/>
      <c r="B4764"/>
      <c r="C4764"/>
    </row>
    <row r="4765" spans="1:3" ht="14.4" x14ac:dyDescent="0.3">
      <c r="A4765"/>
      <c r="B4765"/>
      <c r="C4765"/>
    </row>
    <row r="4766" spans="1:3" ht="14.4" x14ac:dyDescent="0.3">
      <c r="A4766"/>
      <c r="B4766"/>
      <c r="C4766"/>
    </row>
    <row r="4767" spans="1:3" ht="14.4" x14ac:dyDescent="0.3">
      <c r="A4767"/>
      <c r="B4767"/>
      <c r="C4767"/>
    </row>
    <row r="4768" spans="1:3" ht="14.4" x14ac:dyDescent="0.3">
      <c r="A4768"/>
      <c r="B4768"/>
      <c r="C4768"/>
    </row>
    <row r="4769" spans="1:3" ht="14.4" x14ac:dyDescent="0.3">
      <c r="A4769"/>
      <c r="B4769"/>
      <c r="C4769"/>
    </row>
    <row r="4770" spans="1:3" ht="14.4" x14ac:dyDescent="0.3">
      <c r="A4770"/>
      <c r="B4770"/>
      <c r="C4770"/>
    </row>
    <row r="4771" spans="1:3" ht="14.4" x14ac:dyDescent="0.3">
      <c r="A4771"/>
      <c r="B4771"/>
      <c r="C4771"/>
    </row>
    <row r="4772" spans="1:3" ht="14.4" x14ac:dyDescent="0.3">
      <c r="A4772"/>
      <c r="B4772"/>
      <c r="C4772"/>
    </row>
    <row r="4773" spans="1:3" ht="14.4" x14ac:dyDescent="0.3">
      <c r="A4773"/>
      <c r="B4773"/>
      <c r="C4773"/>
    </row>
    <row r="4774" spans="1:3" ht="14.4" x14ac:dyDescent="0.3">
      <c r="A4774"/>
      <c r="B4774"/>
      <c r="C4774"/>
    </row>
    <row r="4775" spans="1:3" ht="14.4" x14ac:dyDescent="0.3">
      <c r="A4775"/>
      <c r="B4775"/>
      <c r="C4775"/>
    </row>
    <row r="4776" spans="1:3" ht="14.4" x14ac:dyDescent="0.3">
      <c r="A4776"/>
      <c r="B4776"/>
      <c r="C4776"/>
    </row>
    <row r="4777" spans="1:3" ht="14.4" x14ac:dyDescent="0.3">
      <c r="A4777"/>
      <c r="B4777"/>
      <c r="C4777"/>
    </row>
    <row r="4778" spans="1:3" ht="14.4" x14ac:dyDescent="0.3">
      <c r="A4778"/>
      <c r="B4778"/>
      <c r="C4778"/>
    </row>
    <row r="4779" spans="1:3" ht="14.4" x14ac:dyDescent="0.3">
      <c r="A4779"/>
      <c r="B4779"/>
      <c r="C4779"/>
    </row>
    <row r="4780" spans="1:3" ht="14.4" x14ac:dyDescent="0.3">
      <c r="A4780"/>
      <c r="B4780"/>
      <c r="C4780"/>
    </row>
    <row r="4781" spans="1:3" ht="14.4" x14ac:dyDescent="0.3">
      <c r="A4781"/>
      <c r="B4781"/>
      <c r="C4781"/>
    </row>
    <row r="4782" spans="1:3" ht="14.4" x14ac:dyDescent="0.3">
      <c r="A4782"/>
      <c r="B4782"/>
      <c r="C4782"/>
    </row>
    <row r="4783" spans="1:3" ht="14.4" x14ac:dyDescent="0.3">
      <c r="A4783"/>
      <c r="B4783"/>
      <c r="C4783"/>
    </row>
    <row r="4784" spans="1:3" ht="14.4" x14ac:dyDescent="0.3">
      <c r="A4784"/>
      <c r="B4784"/>
      <c r="C4784"/>
    </row>
    <row r="4785" spans="1:3" ht="14.4" x14ac:dyDescent="0.3">
      <c r="A4785"/>
      <c r="B4785"/>
      <c r="C4785"/>
    </row>
    <row r="4786" spans="1:3" ht="14.4" x14ac:dyDescent="0.3">
      <c r="A4786"/>
      <c r="B4786"/>
      <c r="C4786"/>
    </row>
    <row r="4787" spans="1:3" ht="14.4" x14ac:dyDescent="0.3">
      <c r="A4787"/>
      <c r="B4787"/>
      <c r="C4787"/>
    </row>
    <row r="4788" spans="1:3" ht="14.4" x14ac:dyDescent="0.3">
      <c r="A4788"/>
      <c r="B4788"/>
      <c r="C4788"/>
    </row>
    <row r="4789" spans="1:3" ht="14.4" x14ac:dyDescent="0.3">
      <c r="A4789"/>
      <c r="B4789"/>
      <c r="C4789"/>
    </row>
    <row r="4790" spans="1:3" ht="14.4" x14ac:dyDescent="0.3">
      <c r="A4790"/>
      <c r="B4790"/>
      <c r="C4790"/>
    </row>
    <row r="4791" spans="1:3" ht="14.4" x14ac:dyDescent="0.3">
      <c r="A4791"/>
      <c r="B4791"/>
      <c r="C4791"/>
    </row>
    <row r="4792" spans="1:3" ht="14.4" x14ac:dyDescent="0.3">
      <c r="A4792"/>
      <c r="B4792"/>
      <c r="C4792"/>
    </row>
    <row r="4793" spans="1:3" ht="14.4" x14ac:dyDescent="0.3">
      <c r="A4793"/>
      <c r="B4793"/>
      <c r="C4793"/>
    </row>
    <row r="4794" spans="1:3" ht="14.4" x14ac:dyDescent="0.3">
      <c r="A4794"/>
      <c r="B4794"/>
      <c r="C4794"/>
    </row>
    <row r="4795" spans="1:3" ht="14.4" x14ac:dyDescent="0.3">
      <c r="A4795"/>
      <c r="B4795"/>
      <c r="C4795"/>
    </row>
    <row r="4796" spans="1:3" ht="14.4" x14ac:dyDescent="0.3">
      <c r="A4796"/>
      <c r="B4796"/>
      <c r="C4796"/>
    </row>
    <row r="4797" spans="1:3" ht="14.4" x14ac:dyDescent="0.3">
      <c r="A4797"/>
      <c r="B4797"/>
      <c r="C4797"/>
    </row>
    <row r="4798" spans="1:3" ht="14.4" x14ac:dyDescent="0.3">
      <c r="A4798"/>
      <c r="B4798"/>
      <c r="C4798"/>
    </row>
    <row r="4799" spans="1:3" ht="14.4" x14ac:dyDescent="0.3">
      <c r="A4799"/>
      <c r="B4799"/>
      <c r="C4799"/>
    </row>
    <row r="4800" spans="1:3" ht="14.4" x14ac:dyDescent="0.3">
      <c r="A4800"/>
      <c r="B4800"/>
      <c r="C4800"/>
    </row>
    <row r="4801" spans="1:3" ht="14.4" x14ac:dyDescent="0.3">
      <c r="A4801"/>
      <c r="B4801"/>
      <c r="C4801"/>
    </row>
    <row r="4802" spans="1:3" ht="14.4" x14ac:dyDescent="0.3">
      <c r="A4802"/>
      <c r="B4802"/>
      <c r="C4802"/>
    </row>
    <row r="4803" spans="1:3" ht="14.4" x14ac:dyDescent="0.3">
      <c r="A4803"/>
      <c r="B4803"/>
      <c r="C4803"/>
    </row>
    <row r="4804" spans="1:3" ht="14.4" x14ac:dyDescent="0.3">
      <c r="A4804"/>
      <c r="B4804"/>
      <c r="C4804"/>
    </row>
    <row r="4805" spans="1:3" ht="14.4" x14ac:dyDescent="0.3">
      <c r="A4805"/>
      <c r="B4805"/>
      <c r="C4805"/>
    </row>
    <row r="4806" spans="1:3" ht="14.4" x14ac:dyDescent="0.3">
      <c r="A4806"/>
      <c r="B4806"/>
      <c r="C4806"/>
    </row>
    <row r="4807" spans="1:3" ht="14.4" x14ac:dyDescent="0.3">
      <c r="A4807"/>
      <c r="B4807"/>
      <c r="C4807"/>
    </row>
    <row r="4808" spans="1:3" ht="14.4" x14ac:dyDescent="0.3">
      <c r="A4808"/>
      <c r="B4808"/>
      <c r="C4808"/>
    </row>
    <row r="4809" spans="1:3" ht="14.4" x14ac:dyDescent="0.3">
      <c r="A4809"/>
      <c r="B4809"/>
      <c r="C4809"/>
    </row>
    <row r="4810" spans="1:3" ht="14.4" x14ac:dyDescent="0.3">
      <c r="A4810"/>
      <c r="B4810"/>
      <c r="C4810"/>
    </row>
    <row r="4811" spans="1:3" ht="14.4" x14ac:dyDescent="0.3">
      <c r="A4811"/>
      <c r="B4811"/>
      <c r="C4811"/>
    </row>
    <row r="4812" spans="1:3" ht="14.4" x14ac:dyDescent="0.3">
      <c r="A4812"/>
      <c r="B4812"/>
      <c r="C4812"/>
    </row>
    <row r="4813" spans="1:3" ht="14.4" x14ac:dyDescent="0.3">
      <c r="A4813"/>
      <c r="B4813"/>
      <c r="C4813"/>
    </row>
    <row r="4814" spans="1:3" ht="14.4" x14ac:dyDescent="0.3">
      <c r="A4814"/>
      <c r="B4814"/>
      <c r="C4814"/>
    </row>
    <row r="4815" spans="1:3" ht="14.4" x14ac:dyDescent="0.3">
      <c r="A4815"/>
      <c r="B4815"/>
      <c r="C4815"/>
    </row>
    <row r="4816" spans="1:3" ht="14.4" x14ac:dyDescent="0.3">
      <c r="A4816"/>
      <c r="B4816"/>
      <c r="C4816"/>
    </row>
    <row r="4817" spans="1:3" ht="14.4" x14ac:dyDescent="0.3">
      <c r="A4817"/>
      <c r="B4817"/>
      <c r="C4817"/>
    </row>
    <row r="4818" spans="1:3" ht="14.4" x14ac:dyDescent="0.3">
      <c r="A4818"/>
      <c r="B4818"/>
      <c r="C4818"/>
    </row>
    <row r="4819" spans="1:3" ht="14.4" x14ac:dyDescent="0.3">
      <c r="A4819"/>
      <c r="B4819"/>
      <c r="C4819"/>
    </row>
    <row r="4820" spans="1:3" ht="14.4" x14ac:dyDescent="0.3">
      <c r="A4820"/>
      <c r="B4820"/>
      <c r="C4820"/>
    </row>
    <row r="4821" spans="1:3" ht="14.4" x14ac:dyDescent="0.3">
      <c r="A4821"/>
      <c r="B4821"/>
      <c r="C4821"/>
    </row>
    <row r="4822" spans="1:3" ht="14.4" x14ac:dyDescent="0.3">
      <c r="A4822"/>
      <c r="B4822"/>
      <c r="C4822"/>
    </row>
    <row r="4823" spans="1:3" ht="14.4" x14ac:dyDescent="0.3">
      <c r="A4823"/>
      <c r="B4823"/>
      <c r="C4823"/>
    </row>
    <row r="4824" spans="1:3" ht="14.4" x14ac:dyDescent="0.3">
      <c r="A4824"/>
      <c r="B4824"/>
      <c r="C4824"/>
    </row>
    <row r="4825" spans="1:3" ht="14.4" x14ac:dyDescent="0.3">
      <c r="A4825"/>
      <c r="B4825"/>
      <c r="C4825"/>
    </row>
    <row r="4826" spans="1:3" ht="14.4" x14ac:dyDescent="0.3">
      <c r="A4826"/>
      <c r="B4826"/>
      <c r="C4826"/>
    </row>
    <row r="4827" spans="1:3" ht="14.4" x14ac:dyDescent="0.3">
      <c r="A4827"/>
      <c r="B4827"/>
      <c r="C4827"/>
    </row>
    <row r="4828" spans="1:3" ht="14.4" x14ac:dyDescent="0.3">
      <c r="A4828"/>
      <c r="B4828"/>
      <c r="C4828"/>
    </row>
    <row r="4829" spans="1:3" ht="14.4" x14ac:dyDescent="0.3">
      <c r="A4829"/>
      <c r="B4829"/>
      <c r="C4829"/>
    </row>
    <row r="4830" spans="1:3" ht="14.4" x14ac:dyDescent="0.3">
      <c r="A4830"/>
      <c r="B4830"/>
      <c r="C4830"/>
    </row>
    <row r="4831" spans="1:3" ht="14.4" x14ac:dyDescent="0.3">
      <c r="A4831"/>
      <c r="B4831"/>
      <c r="C4831"/>
    </row>
    <row r="4832" spans="1:3" ht="14.4" x14ac:dyDescent="0.3">
      <c r="A4832"/>
      <c r="B4832"/>
      <c r="C4832"/>
    </row>
    <row r="4833" spans="1:3" ht="14.4" x14ac:dyDescent="0.3">
      <c r="A4833"/>
      <c r="B4833"/>
      <c r="C4833"/>
    </row>
    <row r="4834" spans="1:3" ht="14.4" x14ac:dyDescent="0.3">
      <c r="A4834"/>
      <c r="B4834"/>
      <c r="C4834"/>
    </row>
    <row r="4835" spans="1:3" ht="14.4" x14ac:dyDescent="0.3">
      <c r="A4835"/>
      <c r="B4835"/>
      <c r="C4835"/>
    </row>
    <row r="4836" spans="1:3" ht="14.4" x14ac:dyDescent="0.3">
      <c r="A4836"/>
      <c r="B4836"/>
      <c r="C4836"/>
    </row>
    <row r="4837" spans="1:3" ht="14.4" x14ac:dyDescent="0.3">
      <c r="A4837"/>
      <c r="B4837"/>
      <c r="C4837"/>
    </row>
    <row r="4838" spans="1:3" ht="14.4" x14ac:dyDescent="0.3">
      <c r="A4838"/>
      <c r="B4838"/>
      <c r="C4838"/>
    </row>
    <row r="4839" spans="1:3" ht="14.4" x14ac:dyDescent="0.3">
      <c r="A4839"/>
      <c r="B4839"/>
      <c r="C4839"/>
    </row>
    <row r="4840" spans="1:3" ht="14.4" x14ac:dyDescent="0.3">
      <c r="A4840"/>
      <c r="B4840"/>
      <c r="C4840"/>
    </row>
    <row r="4841" spans="1:3" ht="14.4" x14ac:dyDescent="0.3">
      <c r="A4841"/>
      <c r="B4841"/>
      <c r="C4841"/>
    </row>
    <row r="4842" spans="1:3" ht="14.4" x14ac:dyDescent="0.3">
      <c r="A4842"/>
      <c r="B4842"/>
      <c r="C4842"/>
    </row>
    <row r="4843" spans="1:3" ht="14.4" x14ac:dyDescent="0.3">
      <c r="A4843"/>
      <c r="B4843"/>
      <c r="C4843"/>
    </row>
    <row r="4844" spans="1:3" ht="14.4" x14ac:dyDescent="0.3">
      <c r="A4844"/>
      <c r="B4844"/>
      <c r="C4844"/>
    </row>
    <row r="4845" spans="1:3" ht="14.4" x14ac:dyDescent="0.3">
      <c r="A4845"/>
      <c r="B4845"/>
      <c r="C4845"/>
    </row>
    <row r="4846" spans="1:3" ht="14.4" x14ac:dyDescent="0.3">
      <c r="A4846"/>
      <c r="B4846"/>
      <c r="C4846"/>
    </row>
    <row r="4847" spans="1:3" ht="14.4" x14ac:dyDescent="0.3">
      <c r="A4847"/>
      <c r="B4847"/>
      <c r="C4847"/>
    </row>
    <row r="4848" spans="1:3" ht="14.4" x14ac:dyDescent="0.3">
      <c r="A4848"/>
      <c r="B4848"/>
      <c r="C4848"/>
    </row>
    <row r="4849" spans="1:3" ht="14.4" x14ac:dyDescent="0.3">
      <c r="A4849"/>
      <c r="B4849"/>
      <c r="C4849"/>
    </row>
    <row r="4850" spans="1:3" ht="14.4" x14ac:dyDescent="0.3">
      <c r="A4850"/>
      <c r="B4850"/>
      <c r="C4850"/>
    </row>
    <row r="4851" spans="1:3" ht="14.4" x14ac:dyDescent="0.3">
      <c r="A4851"/>
      <c r="B4851"/>
      <c r="C4851"/>
    </row>
    <row r="4852" spans="1:3" ht="14.4" x14ac:dyDescent="0.3">
      <c r="A4852"/>
      <c r="B4852"/>
      <c r="C4852"/>
    </row>
    <row r="4853" spans="1:3" ht="14.4" x14ac:dyDescent="0.3">
      <c r="A4853"/>
      <c r="B4853"/>
      <c r="C4853"/>
    </row>
    <row r="4854" spans="1:3" ht="14.4" x14ac:dyDescent="0.3">
      <c r="A4854"/>
      <c r="B4854"/>
      <c r="C4854"/>
    </row>
    <row r="4855" spans="1:3" ht="14.4" x14ac:dyDescent="0.3">
      <c r="A4855"/>
      <c r="B4855"/>
      <c r="C4855"/>
    </row>
    <row r="4856" spans="1:3" ht="14.4" x14ac:dyDescent="0.3">
      <c r="A4856"/>
      <c r="B4856"/>
      <c r="C4856"/>
    </row>
    <row r="4857" spans="1:3" ht="14.4" x14ac:dyDescent="0.3">
      <c r="A4857"/>
      <c r="B4857"/>
      <c r="C4857"/>
    </row>
    <row r="4858" spans="1:3" ht="14.4" x14ac:dyDescent="0.3">
      <c r="A4858"/>
      <c r="B4858"/>
      <c r="C4858"/>
    </row>
    <row r="4859" spans="1:3" ht="14.4" x14ac:dyDescent="0.3">
      <c r="A4859"/>
      <c r="B4859"/>
      <c r="C4859"/>
    </row>
    <row r="4860" spans="1:3" ht="14.4" x14ac:dyDescent="0.3">
      <c r="A4860"/>
      <c r="B4860"/>
      <c r="C4860"/>
    </row>
    <row r="4861" spans="1:3" ht="14.4" x14ac:dyDescent="0.3">
      <c r="A4861"/>
      <c r="B4861"/>
      <c r="C4861"/>
    </row>
    <row r="4862" spans="1:3" ht="14.4" x14ac:dyDescent="0.3">
      <c r="A4862"/>
      <c r="B4862"/>
      <c r="C4862"/>
    </row>
    <row r="4863" spans="1:3" ht="14.4" x14ac:dyDescent="0.3">
      <c r="A4863"/>
      <c r="B4863"/>
      <c r="C4863"/>
    </row>
    <row r="4864" spans="1:3" ht="14.4" x14ac:dyDescent="0.3">
      <c r="A4864"/>
      <c r="B4864"/>
      <c r="C4864"/>
    </row>
    <row r="4865" spans="1:3" ht="14.4" x14ac:dyDescent="0.3">
      <c r="A4865"/>
      <c r="B4865"/>
      <c r="C4865"/>
    </row>
    <row r="4866" spans="1:3" ht="14.4" x14ac:dyDescent="0.3">
      <c r="A4866"/>
      <c r="B4866"/>
      <c r="C4866"/>
    </row>
    <row r="4867" spans="1:3" ht="14.4" x14ac:dyDescent="0.3">
      <c r="A4867"/>
      <c r="B4867"/>
      <c r="C4867"/>
    </row>
    <row r="4868" spans="1:3" ht="14.4" x14ac:dyDescent="0.3">
      <c r="A4868"/>
      <c r="B4868"/>
      <c r="C4868"/>
    </row>
    <row r="4869" spans="1:3" ht="14.4" x14ac:dyDescent="0.3">
      <c r="A4869"/>
      <c r="B4869"/>
      <c r="C4869"/>
    </row>
    <row r="4870" spans="1:3" ht="14.4" x14ac:dyDescent="0.3">
      <c r="A4870"/>
      <c r="B4870"/>
      <c r="C4870"/>
    </row>
    <row r="4871" spans="1:3" ht="14.4" x14ac:dyDescent="0.3">
      <c r="A4871"/>
      <c r="B4871"/>
      <c r="C4871"/>
    </row>
    <row r="4872" spans="1:3" ht="14.4" x14ac:dyDescent="0.3">
      <c r="A4872"/>
      <c r="B4872"/>
      <c r="C4872"/>
    </row>
    <row r="4873" spans="1:3" ht="14.4" x14ac:dyDescent="0.3">
      <c r="A4873"/>
      <c r="B4873"/>
      <c r="C4873"/>
    </row>
    <row r="4874" spans="1:3" ht="14.4" x14ac:dyDescent="0.3">
      <c r="A4874"/>
      <c r="B4874"/>
      <c r="C4874"/>
    </row>
    <row r="4875" spans="1:3" ht="14.4" x14ac:dyDescent="0.3">
      <c r="A4875"/>
      <c r="B4875"/>
      <c r="C4875"/>
    </row>
    <row r="4876" spans="1:3" ht="14.4" x14ac:dyDescent="0.3">
      <c r="A4876"/>
      <c r="B4876"/>
      <c r="C4876"/>
    </row>
    <row r="4877" spans="1:3" ht="14.4" x14ac:dyDescent="0.3">
      <c r="A4877"/>
      <c r="B4877"/>
      <c r="C4877"/>
    </row>
    <row r="4878" spans="1:3" ht="14.4" x14ac:dyDescent="0.3">
      <c r="A4878"/>
      <c r="B4878"/>
      <c r="C4878"/>
    </row>
    <row r="4879" spans="1:3" ht="14.4" x14ac:dyDescent="0.3">
      <c r="A4879"/>
      <c r="B4879"/>
      <c r="C4879"/>
    </row>
    <row r="4880" spans="1:3" ht="14.4" x14ac:dyDescent="0.3">
      <c r="A4880"/>
      <c r="B4880"/>
      <c r="C4880"/>
    </row>
    <row r="4881" spans="1:3" ht="14.4" x14ac:dyDescent="0.3">
      <c r="A4881"/>
      <c r="B4881"/>
      <c r="C4881"/>
    </row>
    <row r="4882" spans="1:3" ht="14.4" x14ac:dyDescent="0.3">
      <c r="A4882"/>
      <c r="B4882"/>
      <c r="C4882"/>
    </row>
    <row r="4883" spans="1:3" ht="14.4" x14ac:dyDescent="0.3">
      <c r="A4883"/>
      <c r="B4883"/>
      <c r="C4883"/>
    </row>
    <row r="4884" spans="1:3" ht="14.4" x14ac:dyDescent="0.3">
      <c r="A4884"/>
      <c r="B4884"/>
      <c r="C4884"/>
    </row>
    <row r="4885" spans="1:3" ht="14.4" x14ac:dyDescent="0.3">
      <c r="A4885"/>
      <c r="B4885"/>
      <c r="C4885"/>
    </row>
    <row r="4886" spans="1:3" ht="14.4" x14ac:dyDescent="0.3">
      <c r="A4886"/>
      <c r="B4886"/>
      <c r="C4886"/>
    </row>
    <row r="4887" spans="1:3" ht="14.4" x14ac:dyDescent="0.3">
      <c r="A4887"/>
      <c r="B4887"/>
      <c r="C4887"/>
    </row>
    <row r="4888" spans="1:3" ht="14.4" x14ac:dyDescent="0.3">
      <c r="A4888"/>
      <c r="B4888"/>
      <c r="C4888"/>
    </row>
    <row r="4889" spans="1:3" ht="14.4" x14ac:dyDescent="0.3">
      <c r="A4889"/>
      <c r="B4889"/>
      <c r="C4889"/>
    </row>
    <row r="4890" spans="1:3" ht="14.4" x14ac:dyDescent="0.3">
      <c r="A4890"/>
      <c r="B4890"/>
      <c r="C4890"/>
    </row>
    <row r="4891" spans="1:3" ht="14.4" x14ac:dyDescent="0.3">
      <c r="A4891"/>
      <c r="B4891"/>
      <c r="C4891"/>
    </row>
    <row r="4892" spans="1:3" ht="14.4" x14ac:dyDescent="0.3">
      <c r="A4892"/>
      <c r="B4892"/>
      <c r="C4892"/>
    </row>
    <row r="4893" spans="1:3" ht="14.4" x14ac:dyDescent="0.3">
      <c r="A4893"/>
      <c r="B4893"/>
      <c r="C4893"/>
    </row>
    <row r="4894" spans="1:3" ht="14.4" x14ac:dyDescent="0.3">
      <c r="A4894"/>
      <c r="B4894"/>
      <c r="C4894"/>
    </row>
    <row r="4895" spans="1:3" ht="14.4" x14ac:dyDescent="0.3">
      <c r="A4895"/>
      <c r="B4895"/>
      <c r="C4895"/>
    </row>
    <row r="4896" spans="1:3" ht="14.4" x14ac:dyDescent="0.3">
      <c r="A4896"/>
      <c r="B4896"/>
      <c r="C4896"/>
    </row>
    <row r="4897" spans="1:3" ht="14.4" x14ac:dyDescent="0.3">
      <c r="A4897"/>
      <c r="B4897"/>
      <c r="C4897"/>
    </row>
    <row r="4898" spans="1:3" ht="14.4" x14ac:dyDescent="0.3">
      <c r="A4898"/>
      <c r="B4898"/>
      <c r="C4898"/>
    </row>
    <row r="4899" spans="1:3" ht="14.4" x14ac:dyDescent="0.3">
      <c r="A4899"/>
      <c r="B4899"/>
      <c r="C4899"/>
    </row>
    <row r="4900" spans="1:3" ht="14.4" x14ac:dyDescent="0.3">
      <c r="A4900"/>
      <c r="B4900"/>
      <c r="C4900"/>
    </row>
    <row r="4901" spans="1:3" ht="14.4" x14ac:dyDescent="0.3">
      <c r="A4901"/>
      <c r="B4901"/>
      <c r="C4901"/>
    </row>
    <row r="4902" spans="1:3" ht="14.4" x14ac:dyDescent="0.3">
      <c r="A4902"/>
      <c r="B4902"/>
      <c r="C4902"/>
    </row>
    <row r="4903" spans="1:3" ht="14.4" x14ac:dyDescent="0.3">
      <c r="A4903"/>
      <c r="B4903"/>
      <c r="C4903"/>
    </row>
    <row r="4904" spans="1:3" ht="14.4" x14ac:dyDescent="0.3">
      <c r="A4904"/>
      <c r="B4904"/>
      <c r="C4904"/>
    </row>
    <row r="4905" spans="1:3" ht="14.4" x14ac:dyDescent="0.3">
      <c r="A4905"/>
      <c r="B4905"/>
      <c r="C4905"/>
    </row>
    <row r="4906" spans="1:3" ht="14.4" x14ac:dyDescent="0.3">
      <c r="A4906"/>
      <c r="B4906"/>
      <c r="C4906"/>
    </row>
    <row r="4907" spans="1:3" ht="14.4" x14ac:dyDescent="0.3">
      <c r="A4907"/>
      <c r="B4907"/>
      <c r="C4907"/>
    </row>
    <row r="4908" spans="1:3" ht="14.4" x14ac:dyDescent="0.3">
      <c r="A4908"/>
      <c r="B4908"/>
      <c r="C4908"/>
    </row>
    <row r="4909" spans="1:3" ht="14.4" x14ac:dyDescent="0.3">
      <c r="A4909"/>
      <c r="B4909"/>
      <c r="C4909"/>
    </row>
    <row r="4910" spans="1:3" ht="14.4" x14ac:dyDescent="0.3">
      <c r="A4910"/>
      <c r="B4910"/>
      <c r="C4910"/>
    </row>
    <row r="4911" spans="1:3" ht="14.4" x14ac:dyDescent="0.3">
      <c r="A4911"/>
      <c r="B4911"/>
      <c r="C4911"/>
    </row>
    <row r="4912" spans="1:3" ht="14.4" x14ac:dyDescent="0.3">
      <c r="A4912"/>
      <c r="B4912"/>
      <c r="C4912"/>
    </row>
    <row r="4913" spans="1:3" ht="14.4" x14ac:dyDescent="0.3">
      <c r="A4913"/>
      <c r="B4913"/>
      <c r="C4913"/>
    </row>
    <row r="4914" spans="1:3" ht="14.4" x14ac:dyDescent="0.3">
      <c r="A4914"/>
      <c r="B4914"/>
      <c r="C4914"/>
    </row>
    <row r="4915" spans="1:3" ht="14.4" x14ac:dyDescent="0.3">
      <c r="A4915"/>
      <c r="B4915"/>
      <c r="C4915"/>
    </row>
    <row r="4916" spans="1:3" ht="14.4" x14ac:dyDescent="0.3">
      <c r="A4916"/>
      <c r="B4916"/>
      <c r="C4916"/>
    </row>
    <row r="4917" spans="1:3" ht="14.4" x14ac:dyDescent="0.3">
      <c r="A4917"/>
      <c r="B4917"/>
      <c r="C4917"/>
    </row>
    <row r="4918" spans="1:3" ht="14.4" x14ac:dyDescent="0.3">
      <c r="A4918"/>
      <c r="B4918"/>
      <c r="C4918"/>
    </row>
    <row r="4919" spans="1:3" ht="14.4" x14ac:dyDescent="0.3">
      <c r="A4919"/>
      <c r="B4919"/>
      <c r="C4919"/>
    </row>
    <row r="4920" spans="1:3" ht="14.4" x14ac:dyDescent="0.3">
      <c r="A4920"/>
      <c r="B4920"/>
      <c r="C4920"/>
    </row>
    <row r="4921" spans="1:3" ht="14.4" x14ac:dyDescent="0.3">
      <c r="A4921"/>
      <c r="B4921"/>
      <c r="C4921"/>
    </row>
    <row r="4922" spans="1:3" ht="14.4" x14ac:dyDescent="0.3">
      <c r="A4922"/>
      <c r="B4922"/>
      <c r="C4922"/>
    </row>
    <row r="4923" spans="1:3" ht="14.4" x14ac:dyDescent="0.3">
      <c r="A4923"/>
      <c r="B4923"/>
      <c r="C4923"/>
    </row>
    <row r="4924" spans="1:3" ht="14.4" x14ac:dyDescent="0.3">
      <c r="A4924"/>
      <c r="B4924"/>
      <c r="C4924"/>
    </row>
    <row r="4925" spans="1:3" ht="14.4" x14ac:dyDescent="0.3">
      <c r="A4925"/>
      <c r="B4925"/>
      <c r="C4925"/>
    </row>
    <row r="4926" spans="1:3" ht="14.4" x14ac:dyDescent="0.3">
      <c r="A4926"/>
      <c r="B4926"/>
      <c r="C4926"/>
    </row>
    <row r="4927" spans="1:3" ht="14.4" x14ac:dyDescent="0.3">
      <c r="A4927"/>
      <c r="B4927"/>
      <c r="C4927"/>
    </row>
    <row r="4928" spans="1:3" ht="14.4" x14ac:dyDescent="0.3">
      <c r="A4928"/>
      <c r="B4928"/>
      <c r="C4928"/>
    </row>
    <row r="4929" spans="1:3" ht="14.4" x14ac:dyDescent="0.3">
      <c r="A4929"/>
      <c r="B4929"/>
      <c r="C4929"/>
    </row>
    <row r="4930" spans="1:3" ht="14.4" x14ac:dyDescent="0.3">
      <c r="A4930"/>
      <c r="B4930"/>
      <c r="C4930"/>
    </row>
    <row r="4931" spans="1:3" ht="14.4" x14ac:dyDescent="0.3">
      <c r="A4931"/>
      <c r="B4931"/>
      <c r="C4931"/>
    </row>
    <row r="4932" spans="1:3" ht="14.4" x14ac:dyDescent="0.3">
      <c r="A4932"/>
      <c r="B4932"/>
      <c r="C4932"/>
    </row>
    <row r="4933" spans="1:3" ht="14.4" x14ac:dyDescent="0.3">
      <c r="A4933"/>
      <c r="B4933"/>
      <c r="C4933"/>
    </row>
    <row r="4934" spans="1:3" ht="14.4" x14ac:dyDescent="0.3">
      <c r="A4934"/>
      <c r="B4934"/>
      <c r="C4934"/>
    </row>
    <row r="4935" spans="1:3" ht="14.4" x14ac:dyDescent="0.3">
      <c r="A4935"/>
      <c r="B4935"/>
      <c r="C4935"/>
    </row>
    <row r="4936" spans="1:3" ht="14.4" x14ac:dyDescent="0.3">
      <c r="A4936"/>
      <c r="B4936"/>
      <c r="C4936"/>
    </row>
    <row r="4937" spans="1:3" ht="14.4" x14ac:dyDescent="0.3">
      <c r="A4937"/>
      <c r="B4937"/>
      <c r="C4937"/>
    </row>
    <row r="4938" spans="1:3" ht="14.4" x14ac:dyDescent="0.3">
      <c r="A4938"/>
      <c r="B4938"/>
      <c r="C4938"/>
    </row>
    <row r="4939" spans="1:3" ht="14.4" x14ac:dyDescent="0.3">
      <c r="A4939"/>
      <c r="B4939"/>
      <c r="C4939"/>
    </row>
    <row r="4940" spans="1:3" ht="14.4" x14ac:dyDescent="0.3">
      <c r="A4940"/>
      <c r="B4940"/>
      <c r="C4940"/>
    </row>
    <row r="4941" spans="1:3" ht="14.4" x14ac:dyDescent="0.3">
      <c r="A4941"/>
      <c r="B4941"/>
      <c r="C4941"/>
    </row>
    <row r="4942" spans="1:3" ht="14.4" x14ac:dyDescent="0.3">
      <c r="A4942"/>
      <c r="B4942"/>
      <c r="C4942"/>
    </row>
    <row r="4943" spans="1:3" ht="14.4" x14ac:dyDescent="0.3">
      <c r="A4943"/>
      <c r="B4943"/>
      <c r="C4943"/>
    </row>
    <row r="4944" spans="1:3" ht="14.4" x14ac:dyDescent="0.3">
      <c r="A4944"/>
      <c r="B4944"/>
      <c r="C4944"/>
    </row>
    <row r="4945" spans="1:3" ht="14.4" x14ac:dyDescent="0.3">
      <c r="A4945"/>
      <c r="B4945"/>
      <c r="C4945"/>
    </row>
    <row r="4946" spans="1:3" ht="14.4" x14ac:dyDescent="0.3">
      <c r="A4946"/>
      <c r="B4946"/>
      <c r="C4946"/>
    </row>
    <row r="4947" spans="1:3" ht="14.4" x14ac:dyDescent="0.3">
      <c r="A4947"/>
      <c r="B4947"/>
      <c r="C4947"/>
    </row>
    <row r="4948" spans="1:3" ht="14.4" x14ac:dyDescent="0.3">
      <c r="A4948"/>
      <c r="B4948"/>
      <c r="C4948"/>
    </row>
    <row r="4949" spans="1:3" ht="14.4" x14ac:dyDescent="0.3">
      <c r="A4949"/>
      <c r="B4949"/>
      <c r="C4949"/>
    </row>
    <row r="4950" spans="1:3" ht="14.4" x14ac:dyDescent="0.3">
      <c r="A4950"/>
      <c r="B4950"/>
      <c r="C4950"/>
    </row>
    <row r="4951" spans="1:3" ht="14.4" x14ac:dyDescent="0.3">
      <c r="A4951"/>
      <c r="B4951"/>
      <c r="C4951"/>
    </row>
    <row r="4952" spans="1:3" ht="14.4" x14ac:dyDescent="0.3">
      <c r="A4952"/>
      <c r="B4952"/>
      <c r="C4952"/>
    </row>
    <row r="4953" spans="1:3" ht="14.4" x14ac:dyDescent="0.3">
      <c r="A4953"/>
      <c r="B4953"/>
      <c r="C4953"/>
    </row>
    <row r="4954" spans="1:3" ht="14.4" x14ac:dyDescent="0.3">
      <c r="A4954"/>
      <c r="B4954"/>
      <c r="C4954"/>
    </row>
    <row r="4955" spans="1:3" ht="14.4" x14ac:dyDescent="0.3">
      <c r="A4955"/>
      <c r="B4955"/>
      <c r="C4955"/>
    </row>
    <row r="4956" spans="1:3" ht="14.4" x14ac:dyDescent="0.3">
      <c r="A4956"/>
      <c r="B4956"/>
      <c r="C4956"/>
    </row>
    <row r="4957" spans="1:3" ht="14.4" x14ac:dyDescent="0.3">
      <c r="A4957"/>
      <c r="B4957"/>
      <c r="C4957"/>
    </row>
    <row r="4958" spans="1:3" ht="14.4" x14ac:dyDescent="0.3">
      <c r="A4958"/>
      <c r="B4958"/>
      <c r="C4958"/>
    </row>
    <row r="4959" spans="1:3" ht="14.4" x14ac:dyDescent="0.3">
      <c r="A4959"/>
      <c r="B4959"/>
      <c r="C4959"/>
    </row>
    <row r="4960" spans="1:3" ht="14.4" x14ac:dyDescent="0.3">
      <c r="A4960"/>
      <c r="B4960"/>
      <c r="C4960"/>
    </row>
    <row r="4961" spans="1:3" ht="14.4" x14ac:dyDescent="0.3">
      <c r="A4961"/>
      <c r="B4961"/>
      <c r="C4961"/>
    </row>
    <row r="4962" spans="1:3" ht="14.4" x14ac:dyDescent="0.3">
      <c r="A4962"/>
      <c r="B4962"/>
      <c r="C4962"/>
    </row>
    <row r="4963" spans="1:3" ht="14.4" x14ac:dyDescent="0.3">
      <c r="A4963"/>
      <c r="B4963"/>
      <c r="C4963"/>
    </row>
    <row r="4964" spans="1:3" ht="14.4" x14ac:dyDescent="0.3">
      <c r="A4964"/>
      <c r="B4964"/>
      <c r="C4964"/>
    </row>
    <row r="4965" spans="1:3" ht="14.4" x14ac:dyDescent="0.3">
      <c r="A4965"/>
      <c r="B4965"/>
      <c r="C4965"/>
    </row>
    <row r="4966" spans="1:3" ht="14.4" x14ac:dyDescent="0.3">
      <c r="A4966"/>
      <c r="B4966"/>
      <c r="C4966"/>
    </row>
    <row r="4967" spans="1:3" ht="14.4" x14ac:dyDescent="0.3">
      <c r="A4967"/>
      <c r="B4967"/>
      <c r="C4967"/>
    </row>
    <row r="4968" spans="1:3" ht="14.4" x14ac:dyDescent="0.3">
      <c r="A4968"/>
      <c r="B4968"/>
      <c r="C4968"/>
    </row>
    <row r="4969" spans="1:3" ht="14.4" x14ac:dyDescent="0.3">
      <c r="A4969"/>
      <c r="B4969"/>
      <c r="C4969"/>
    </row>
    <row r="4970" spans="1:3" ht="14.4" x14ac:dyDescent="0.3">
      <c r="A4970"/>
      <c r="B4970"/>
      <c r="C4970"/>
    </row>
    <row r="4971" spans="1:3" ht="14.4" x14ac:dyDescent="0.3">
      <c r="A4971"/>
      <c r="B4971"/>
      <c r="C4971"/>
    </row>
    <row r="4972" spans="1:3" ht="14.4" x14ac:dyDescent="0.3">
      <c r="A4972"/>
      <c r="B4972"/>
      <c r="C4972"/>
    </row>
    <row r="4973" spans="1:3" ht="14.4" x14ac:dyDescent="0.3">
      <c r="A4973"/>
      <c r="B4973"/>
      <c r="C4973"/>
    </row>
    <row r="4974" spans="1:3" ht="14.4" x14ac:dyDescent="0.3">
      <c r="A4974"/>
      <c r="B4974"/>
      <c r="C4974"/>
    </row>
    <row r="4975" spans="1:3" ht="14.4" x14ac:dyDescent="0.3">
      <c r="A4975"/>
      <c r="B4975"/>
      <c r="C4975"/>
    </row>
    <row r="4976" spans="1:3" ht="14.4" x14ac:dyDescent="0.3">
      <c r="A4976"/>
      <c r="B4976"/>
      <c r="C4976"/>
    </row>
    <row r="4977" spans="1:3" ht="14.4" x14ac:dyDescent="0.3">
      <c r="A4977"/>
      <c r="B4977"/>
      <c r="C4977"/>
    </row>
    <row r="4978" spans="1:3" ht="14.4" x14ac:dyDescent="0.3">
      <c r="A4978"/>
      <c r="B4978"/>
      <c r="C4978"/>
    </row>
    <row r="4979" spans="1:3" ht="14.4" x14ac:dyDescent="0.3">
      <c r="A4979"/>
      <c r="B4979"/>
      <c r="C4979"/>
    </row>
    <row r="4980" spans="1:3" ht="14.4" x14ac:dyDescent="0.3">
      <c r="A4980"/>
      <c r="B4980"/>
      <c r="C4980"/>
    </row>
    <row r="4981" spans="1:3" ht="14.4" x14ac:dyDescent="0.3">
      <c r="A4981"/>
      <c r="B4981"/>
      <c r="C4981"/>
    </row>
    <row r="4982" spans="1:3" ht="14.4" x14ac:dyDescent="0.3">
      <c r="A4982"/>
      <c r="B4982"/>
      <c r="C4982"/>
    </row>
    <row r="4983" spans="1:3" ht="14.4" x14ac:dyDescent="0.3">
      <c r="A4983"/>
      <c r="B4983"/>
      <c r="C4983"/>
    </row>
    <row r="4984" spans="1:3" ht="14.4" x14ac:dyDescent="0.3">
      <c r="A4984"/>
      <c r="B4984"/>
      <c r="C4984"/>
    </row>
    <row r="4985" spans="1:3" ht="14.4" x14ac:dyDescent="0.3">
      <c r="A4985"/>
      <c r="B4985"/>
      <c r="C4985"/>
    </row>
    <row r="4986" spans="1:3" ht="14.4" x14ac:dyDescent="0.3">
      <c r="A4986"/>
      <c r="B4986"/>
      <c r="C4986"/>
    </row>
    <row r="4987" spans="1:3" ht="14.4" x14ac:dyDescent="0.3">
      <c r="A4987"/>
      <c r="B4987"/>
      <c r="C4987"/>
    </row>
    <row r="4988" spans="1:3" ht="14.4" x14ac:dyDescent="0.3">
      <c r="A4988"/>
      <c r="B4988"/>
      <c r="C4988"/>
    </row>
    <row r="4989" spans="1:3" ht="14.4" x14ac:dyDescent="0.3">
      <c r="A4989"/>
      <c r="B4989"/>
      <c r="C4989"/>
    </row>
    <row r="4990" spans="1:3" ht="14.4" x14ac:dyDescent="0.3">
      <c r="A4990"/>
      <c r="B4990"/>
      <c r="C4990"/>
    </row>
    <row r="4991" spans="1:3" ht="14.4" x14ac:dyDescent="0.3">
      <c r="A4991"/>
      <c r="B4991"/>
      <c r="C4991"/>
    </row>
    <row r="4992" spans="1:3" ht="14.4" x14ac:dyDescent="0.3">
      <c r="A4992"/>
      <c r="B4992"/>
      <c r="C4992"/>
    </row>
    <row r="4993" spans="1:3" ht="14.4" x14ac:dyDescent="0.3">
      <c r="A4993"/>
      <c r="B4993"/>
      <c r="C4993"/>
    </row>
    <row r="4994" spans="1:3" ht="14.4" x14ac:dyDescent="0.3">
      <c r="A4994"/>
      <c r="B4994"/>
      <c r="C4994"/>
    </row>
    <row r="4995" spans="1:3" ht="14.4" x14ac:dyDescent="0.3">
      <c r="A4995"/>
      <c r="B4995"/>
      <c r="C4995"/>
    </row>
    <row r="4996" spans="1:3" ht="14.4" x14ac:dyDescent="0.3">
      <c r="A4996"/>
      <c r="B4996"/>
      <c r="C4996"/>
    </row>
    <row r="4997" spans="1:3" ht="14.4" x14ac:dyDescent="0.3">
      <c r="A4997"/>
      <c r="B4997"/>
      <c r="C4997"/>
    </row>
    <row r="4998" spans="1:3" ht="14.4" x14ac:dyDescent="0.3">
      <c r="A4998"/>
      <c r="B4998"/>
      <c r="C4998"/>
    </row>
    <row r="4999" spans="1:3" ht="14.4" x14ac:dyDescent="0.3">
      <c r="A4999"/>
      <c r="B4999"/>
      <c r="C4999"/>
    </row>
    <row r="5000" spans="1:3" ht="14.4" x14ac:dyDescent="0.3">
      <c r="A5000"/>
      <c r="B5000"/>
      <c r="C5000"/>
    </row>
    <row r="5001" spans="1:3" ht="14.4" x14ac:dyDescent="0.3">
      <c r="A5001"/>
      <c r="B5001"/>
      <c r="C5001"/>
    </row>
    <row r="5002" spans="1:3" ht="14.4" x14ac:dyDescent="0.3">
      <c r="A5002"/>
      <c r="B5002"/>
      <c r="C5002"/>
    </row>
    <row r="5003" spans="1:3" ht="14.4" x14ac:dyDescent="0.3">
      <c r="A5003"/>
      <c r="B5003"/>
      <c r="C5003"/>
    </row>
    <row r="5004" spans="1:3" ht="14.4" x14ac:dyDescent="0.3">
      <c r="A5004"/>
      <c r="B5004"/>
      <c r="C5004"/>
    </row>
    <row r="5005" spans="1:3" ht="14.4" x14ac:dyDescent="0.3">
      <c r="A5005"/>
      <c r="B5005"/>
      <c r="C5005"/>
    </row>
    <row r="5006" spans="1:3" ht="14.4" x14ac:dyDescent="0.3">
      <c r="A5006"/>
      <c r="B5006"/>
      <c r="C5006"/>
    </row>
    <row r="5007" spans="1:3" ht="14.4" x14ac:dyDescent="0.3">
      <c r="A5007"/>
      <c r="B5007"/>
      <c r="C5007"/>
    </row>
    <row r="5008" spans="1:3" ht="14.4" x14ac:dyDescent="0.3">
      <c r="A5008"/>
      <c r="B5008"/>
      <c r="C5008"/>
    </row>
    <row r="5009" spans="1:3" ht="14.4" x14ac:dyDescent="0.3">
      <c r="A5009"/>
      <c r="B5009"/>
      <c r="C5009"/>
    </row>
    <row r="5010" spans="1:3" ht="14.4" x14ac:dyDescent="0.3">
      <c r="A5010"/>
      <c r="B5010"/>
      <c r="C5010"/>
    </row>
    <row r="5011" spans="1:3" ht="14.4" x14ac:dyDescent="0.3">
      <c r="A5011"/>
      <c r="B5011"/>
      <c r="C5011"/>
    </row>
    <row r="5012" spans="1:3" ht="14.4" x14ac:dyDescent="0.3">
      <c r="A5012"/>
      <c r="B5012"/>
      <c r="C5012"/>
    </row>
    <row r="5013" spans="1:3" ht="14.4" x14ac:dyDescent="0.3">
      <c r="A5013"/>
      <c r="B5013"/>
      <c r="C5013"/>
    </row>
    <row r="5014" spans="1:3" ht="14.4" x14ac:dyDescent="0.3">
      <c r="A5014"/>
      <c r="B5014"/>
      <c r="C5014"/>
    </row>
    <row r="5015" spans="1:3" ht="14.4" x14ac:dyDescent="0.3">
      <c r="A5015"/>
      <c r="B5015"/>
      <c r="C5015"/>
    </row>
    <row r="5016" spans="1:3" ht="14.4" x14ac:dyDescent="0.3">
      <c r="A5016"/>
      <c r="B5016"/>
      <c r="C5016"/>
    </row>
    <row r="5017" spans="1:3" ht="14.4" x14ac:dyDescent="0.3">
      <c r="A5017"/>
      <c r="B5017"/>
      <c r="C5017"/>
    </row>
    <row r="5018" spans="1:3" ht="14.4" x14ac:dyDescent="0.3">
      <c r="A5018"/>
      <c r="B5018"/>
      <c r="C5018"/>
    </row>
    <row r="5019" spans="1:3" ht="14.4" x14ac:dyDescent="0.3">
      <c r="A5019"/>
      <c r="B5019"/>
      <c r="C5019"/>
    </row>
    <row r="5020" spans="1:3" ht="14.4" x14ac:dyDescent="0.3">
      <c r="A5020"/>
      <c r="B5020"/>
      <c r="C5020"/>
    </row>
    <row r="5021" spans="1:3" ht="14.4" x14ac:dyDescent="0.3">
      <c r="A5021"/>
      <c r="B5021"/>
      <c r="C5021"/>
    </row>
    <row r="5022" spans="1:3" ht="14.4" x14ac:dyDescent="0.3">
      <c r="A5022"/>
      <c r="B5022"/>
      <c r="C5022"/>
    </row>
    <row r="5023" spans="1:3" ht="14.4" x14ac:dyDescent="0.3">
      <c r="A5023"/>
      <c r="B5023"/>
      <c r="C5023"/>
    </row>
    <row r="5024" spans="1:3" ht="14.4" x14ac:dyDescent="0.3">
      <c r="A5024"/>
      <c r="B5024"/>
      <c r="C5024"/>
    </row>
    <row r="5025" spans="1:3" ht="14.4" x14ac:dyDescent="0.3">
      <c r="A5025"/>
      <c r="B5025"/>
      <c r="C5025"/>
    </row>
    <row r="5026" spans="1:3" ht="14.4" x14ac:dyDescent="0.3">
      <c r="A5026"/>
      <c r="B5026"/>
      <c r="C5026"/>
    </row>
    <row r="5027" spans="1:3" ht="14.4" x14ac:dyDescent="0.3">
      <c r="A5027"/>
      <c r="B5027"/>
      <c r="C5027"/>
    </row>
    <row r="5028" spans="1:3" ht="14.4" x14ac:dyDescent="0.3">
      <c r="A5028"/>
      <c r="B5028"/>
      <c r="C5028"/>
    </row>
    <row r="5029" spans="1:3" ht="14.4" x14ac:dyDescent="0.3">
      <c r="A5029"/>
      <c r="B5029"/>
      <c r="C5029"/>
    </row>
    <row r="5030" spans="1:3" ht="14.4" x14ac:dyDescent="0.3">
      <c r="A5030"/>
      <c r="B5030"/>
      <c r="C5030"/>
    </row>
    <row r="5031" spans="1:3" ht="14.4" x14ac:dyDescent="0.3">
      <c r="A5031"/>
      <c r="B5031"/>
      <c r="C5031"/>
    </row>
    <row r="5032" spans="1:3" ht="14.4" x14ac:dyDescent="0.3">
      <c r="A5032"/>
      <c r="B5032"/>
      <c r="C5032"/>
    </row>
    <row r="5033" spans="1:3" ht="14.4" x14ac:dyDescent="0.3">
      <c r="A5033"/>
      <c r="B5033"/>
      <c r="C5033"/>
    </row>
    <row r="5034" spans="1:3" ht="14.4" x14ac:dyDescent="0.3">
      <c r="A5034"/>
      <c r="B5034"/>
      <c r="C5034"/>
    </row>
    <row r="5035" spans="1:3" ht="14.4" x14ac:dyDescent="0.3">
      <c r="A5035"/>
      <c r="B5035"/>
      <c r="C5035"/>
    </row>
    <row r="5036" spans="1:3" ht="14.4" x14ac:dyDescent="0.3">
      <c r="A5036"/>
      <c r="B5036"/>
      <c r="C5036"/>
    </row>
    <row r="5037" spans="1:3" ht="14.4" x14ac:dyDescent="0.3">
      <c r="A5037"/>
      <c r="B5037"/>
      <c r="C5037"/>
    </row>
    <row r="5038" spans="1:3" ht="14.4" x14ac:dyDescent="0.3">
      <c r="A5038"/>
      <c r="B5038"/>
      <c r="C5038"/>
    </row>
    <row r="5039" spans="1:3" ht="14.4" x14ac:dyDescent="0.3">
      <c r="A5039"/>
      <c r="B5039"/>
      <c r="C5039"/>
    </row>
    <row r="5040" spans="1:3" ht="14.4" x14ac:dyDescent="0.3">
      <c r="A5040"/>
      <c r="B5040"/>
      <c r="C5040"/>
    </row>
    <row r="5041" spans="1:3" ht="14.4" x14ac:dyDescent="0.3">
      <c r="A5041"/>
      <c r="B5041"/>
      <c r="C5041"/>
    </row>
    <row r="5042" spans="1:3" ht="14.4" x14ac:dyDescent="0.3">
      <c r="A5042"/>
      <c r="B5042"/>
      <c r="C5042"/>
    </row>
    <row r="5043" spans="1:3" ht="14.4" x14ac:dyDescent="0.3">
      <c r="A5043"/>
      <c r="B5043"/>
      <c r="C5043"/>
    </row>
    <row r="5044" spans="1:3" ht="14.4" x14ac:dyDescent="0.3">
      <c r="A5044"/>
      <c r="B5044"/>
      <c r="C5044"/>
    </row>
    <row r="5045" spans="1:3" ht="14.4" x14ac:dyDescent="0.3">
      <c r="A5045"/>
      <c r="B5045"/>
      <c r="C5045"/>
    </row>
    <row r="5046" spans="1:3" ht="14.4" x14ac:dyDescent="0.3">
      <c r="A5046"/>
      <c r="B5046"/>
      <c r="C5046"/>
    </row>
    <row r="5047" spans="1:3" ht="14.4" x14ac:dyDescent="0.3">
      <c r="A5047"/>
      <c r="B5047"/>
      <c r="C5047"/>
    </row>
    <row r="5048" spans="1:3" ht="14.4" x14ac:dyDescent="0.3">
      <c r="A5048"/>
      <c r="B5048"/>
      <c r="C5048"/>
    </row>
    <row r="5049" spans="1:3" ht="14.4" x14ac:dyDescent="0.3">
      <c r="A5049"/>
      <c r="B5049"/>
      <c r="C5049"/>
    </row>
    <row r="5050" spans="1:3" ht="14.4" x14ac:dyDescent="0.3">
      <c r="A5050"/>
      <c r="B5050"/>
      <c r="C5050"/>
    </row>
    <row r="5051" spans="1:3" ht="14.4" x14ac:dyDescent="0.3">
      <c r="A5051"/>
      <c r="B5051"/>
      <c r="C5051"/>
    </row>
    <row r="5052" spans="1:3" ht="14.4" x14ac:dyDescent="0.3">
      <c r="A5052"/>
      <c r="B5052"/>
      <c r="C5052"/>
    </row>
    <row r="5053" spans="1:3" ht="14.4" x14ac:dyDescent="0.3">
      <c r="A5053"/>
      <c r="B5053"/>
      <c r="C5053"/>
    </row>
    <row r="5054" spans="1:3" ht="14.4" x14ac:dyDescent="0.3">
      <c r="A5054"/>
      <c r="B5054"/>
      <c r="C5054"/>
    </row>
    <row r="5055" spans="1:3" ht="14.4" x14ac:dyDescent="0.3">
      <c r="A5055"/>
      <c r="B5055"/>
      <c r="C5055"/>
    </row>
    <row r="5056" spans="1:3" ht="14.4" x14ac:dyDescent="0.3">
      <c r="A5056"/>
      <c r="B5056"/>
      <c r="C5056"/>
    </row>
    <row r="5057" spans="1:3" ht="14.4" x14ac:dyDescent="0.3">
      <c r="A5057"/>
      <c r="B5057"/>
      <c r="C5057"/>
    </row>
    <row r="5058" spans="1:3" ht="14.4" x14ac:dyDescent="0.3">
      <c r="A5058"/>
      <c r="B5058"/>
      <c r="C5058"/>
    </row>
    <row r="5059" spans="1:3" ht="14.4" x14ac:dyDescent="0.3">
      <c r="A5059"/>
      <c r="B5059"/>
      <c r="C5059"/>
    </row>
    <row r="5060" spans="1:3" ht="14.4" x14ac:dyDescent="0.3">
      <c r="A5060"/>
      <c r="B5060"/>
      <c r="C5060"/>
    </row>
    <row r="5061" spans="1:3" ht="14.4" x14ac:dyDescent="0.3">
      <c r="A5061"/>
      <c r="B5061"/>
      <c r="C5061"/>
    </row>
    <row r="5062" spans="1:3" ht="14.4" x14ac:dyDescent="0.3">
      <c r="A5062"/>
      <c r="B5062"/>
      <c r="C5062"/>
    </row>
    <row r="5063" spans="1:3" ht="14.4" x14ac:dyDescent="0.3">
      <c r="A5063"/>
      <c r="B5063"/>
      <c r="C5063"/>
    </row>
    <row r="5064" spans="1:3" ht="14.4" x14ac:dyDescent="0.3">
      <c r="A5064"/>
      <c r="B5064"/>
      <c r="C5064"/>
    </row>
    <row r="5065" spans="1:3" ht="14.4" x14ac:dyDescent="0.3">
      <c r="A5065"/>
      <c r="B5065"/>
      <c r="C5065"/>
    </row>
    <row r="5066" spans="1:3" ht="14.4" x14ac:dyDescent="0.3">
      <c r="A5066"/>
      <c r="B5066"/>
      <c r="C5066"/>
    </row>
    <row r="5067" spans="1:3" ht="14.4" x14ac:dyDescent="0.3">
      <c r="A5067"/>
      <c r="B5067"/>
      <c r="C5067"/>
    </row>
    <row r="5068" spans="1:3" ht="14.4" x14ac:dyDescent="0.3">
      <c r="A5068"/>
      <c r="B5068"/>
      <c r="C5068"/>
    </row>
    <row r="5069" spans="1:3" ht="14.4" x14ac:dyDescent="0.3">
      <c r="A5069"/>
      <c r="B5069"/>
      <c r="C5069"/>
    </row>
    <row r="5070" spans="1:3" ht="14.4" x14ac:dyDescent="0.3">
      <c r="A5070"/>
      <c r="B5070"/>
      <c r="C5070"/>
    </row>
    <row r="5071" spans="1:3" ht="14.4" x14ac:dyDescent="0.3">
      <c r="A5071"/>
      <c r="B5071"/>
      <c r="C5071"/>
    </row>
    <row r="5072" spans="1:3" ht="14.4" x14ac:dyDescent="0.3">
      <c r="A5072"/>
      <c r="B5072"/>
      <c r="C5072"/>
    </row>
    <row r="5073" spans="1:3" ht="14.4" x14ac:dyDescent="0.3">
      <c r="A5073"/>
      <c r="B5073"/>
      <c r="C5073"/>
    </row>
    <row r="5074" spans="1:3" ht="14.4" x14ac:dyDescent="0.3">
      <c r="A5074"/>
      <c r="B5074"/>
      <c r="C5074"/>
    </row>
    <row r="5075" spans="1:3" ht="14.4" x14ac:dyDescent="0.3">
      <c r="A5075"/>
      <c r="B5075"/>
      <c r="C5075"/>
    </row>
    <row r="5076" spans="1:3" ht="14.4" x14ac:dyDescent="0.3">
      <c r="A5076"/>
      <c r="B5076"/>
      <c r="C5076"/>
    </row>
    <row r="5077" spans="1:3" ht="14.4" x14ac:dyDescent="0.3">
      <c r="A5077"/>
      <c r="B5077"/>
      <c r="C5077"/>
    </row>
    <row r="5078" spans="1:3" ht="14.4" x14ac:dyDescent="0.3">
      <c r="A5078"/>
      <c r="B5078"/>
      <c r="C5078"/>
    </row>
    <row r="5079" spans="1:3" ht="14.4" x14ac:dyDescent="0.3">
      <c r="A5079"/>
      <c r="B5079"/>
      <c r="C5079"/>
    </row>
    <row r="5080" spans="1:3" ht="14.4" x14ac:dyDescent="0.3">
      <c r="A5080"/>
      <c r="B5080"/>
      <c r="C5080"/>
    </row>
    <row r="5081" spans="1:3" ht="14.4" x14ac:dyDescent="0.3">
      <c r="A5081"/>
      <c r="B5081"/>
      <c r="C5081"/>
    </row>
    <row r="5082" spans="1:3" ht="14.4" x14ac:dyDescent="0.3">
      <c r="A5082"/>
      <c r="B5082"/>
      <c r="C5082"/>
    </row>
    <row r="5083" spans="1:3" ht="14.4" x14ac:dyDescent="0.3">
      <c r="A5083"/>
      <c r="B5083"/>
      <c r="C5083"/>
    </row>
    <row r="5084" spans="1:3" ht="14.4" x14ac:dyDescent="0.3">
      <c r="A5084"/>
      <c r="B5084"/>
      <c r="C5084"/>
    </row>
    <row r="5085" spans="1:3" ht="14.4" x14ac:dyDescent="0.3">
      <c r="A5085"/>
      <c r="B5085"/>
      <c r="C5085"/>
    </row>
    <row r="5086" spans="1:3" ht="14.4" x14ac:dyDescent="0.3">
      <c r="A5086"/>
      <c r="B5086"/>
      <c r="C5086"/>
    </row>
    <row r="5087" spans="1:3" ht="14.4" x14ac:dyDescent="0.3">
      <c r="A5087"/>
      <c r="B5087"/>
      <c r="C5087"/>
    </row>
    <row r="5088" spans="1:3" ht="14.4" x14ac:dyDescent="0.3">
      <c r="A5088"/>
      <c r="B5088"/>
      <c r="C5088"/>
    </row>
    <row r="5089" spans="1:3" ht="14.4" x14ac:dyDescent="0.3">
      <c r="A5089"/>
      <c r="B5089"/>
      <c r="C5089"/>
    </row>
    <row r="5090" spans="1:3" ht="14.4" x14ac:dyDescent="0.3">
      <c r="A5090"/>
      <c r="B5090"/>
      <c r="C5090"/>
    </row>
    <row r="5091" spans="1:3" ht="14.4" x14ac:dyDescent="0.3">
      <c r="A5091"/>
      <c r="B5091"/>
      <c r="C5091"/>
    </row>
    <row r="5092" spans="1:3" ht="14.4" x14ac:dyDescent="0.3">
      <c r="A5092"/>
      <c r="B5092"/>
      <c r="C5092"/>
    </row>
    <row r="5093" spans="1:3" ht="14.4" x14ac:dyDescent="0.3">
      <c r="A5093"/>
      <c r="B5093"/>
      <c r="C5093"/>
    </row>
    <row r="5094" spans="1:3" ht="14.4" x14ac:dyDescent="0.3">
      <c r="A5094"/>
      <c r="B5094"/>
      <c r="C5094"/>
    </row>
    <row r="5095" spans="1:3" ht="14.4" x14ac:dyDescent="0.3">
      <c r="A5095"/>
      <c r="B5095"/>
      <c r="C5095"/>
    </row>
    <row r="5096" spans="1:3" ht="14.4" x14ac:dyDescent="0.3">
      <c r="A5096"/>
      <c r="B5096"/>
      <c r="C5096"/>
    </row>
    <row r="5097" spans="1:3" ht="14.4" x14ac:dyDescent="0.3">
      <c r="A5097"/>
      <c r="B5097"/>
      <c r="C5097"/>
    </row>
    <row r="5098" spans="1:3" ht="14.4" x14ac:dyDescent="0.3">
      <c r="A5098"/>
      <c r="B5098"/>
      <c r="C5098"/>
    </row>
    <row r="5099" spans="1:3" ht="14.4" x14ac:dyDescent="0.3">
      <c r="A5099"/>
      <c r="B5099"/>
      <c r="C5099"/>
    </row>
    <row r="5100" spans="1:3" ht="14.4" x14ac:dyDescent="0.3">
      <c r="A5100"/>
      <c r="B5100"/>
      <c r="C5100"/>
    </row>
    <row r="5101" spans="1:3" ht="14.4" x14ac:dyDescent="0.3">
      <c r="A5101"/>
      <c r="B5101"/>
      <c r="C5101"/>
    </row>
    <row r="5102" spans="1:3" ht="14.4" x14ac:dyDescent="0.3">
      <c r="A5102"/>
      <c r="B5102"/>
      <c r="C5102"/>
    </row>
    <row r="5103" spans="1:3" ht="14.4" x14ac:dyDescent="0.3">
      <c r="A5103"/>
      <c r="B5103"/>
      <c r="C5103"/>
    </row>
    <row r="5104" spans="1:3" ht="14.4" x14ac:dyDescent="0.3">
      <c r="A5104"/>
      <c r="B5104"/>
      <c r="C5104"/>
    </row>
    <row r="5105" spans="1:3" ht="14.4" x14ac:dyDescent="0.3">
      <c r="A5105"/>
      <c r="B5105"/>
      <c r="C5105"/>
    </row>
    <row r="5106" spans="1:3" ht="14.4" x14ac:dyDescent="0.3">
      <c r="A5106"/>
      <c r="B5106"/>
      <c r="C5106"/>
    </row>
    <row r="5107" spans="1:3" ht="14.4" x14ac:dyDescent="0.3">
      <c r="A5107"/>
      <c r="B5107"/>
      <c r="C5107"/>
    </row>
    <row r="5108" spans="1:3" ht="14.4" x14ac:dyDescent="0.3">
      <c r="A5108"/>
      <c r="B5108"/>
      <c r="C5108"/>
    </row>
    <row r="5109" spans="1:3" ht="14.4" x14ac:dyDescent="0.3">
      <c r="A5109"/>
      <c r="B5109"/>
      <c r="C5109"/>
    </row>
    <row r="5110" spans="1:3" ht="14.4" x14ac:dyDescent="0.3">
      <c r="A5110"/>
      <c r="B5110"/>
      <c r="C5110"/>
    </row>
    <row r="5111" spans="1:3" ht="14.4" x14ac:dyDescent="0.3">
      <c r="A5111"/>
      <c r="B5111"/>
      <c r="C5111"/>
    </row>
    <row r="5112" spans="1:3" ht="14.4" x14ac:dyDescent="0.3">
      <c r="A5112"/>
      <c r="B5112"/>
      <c r="C5112"/>
    </row>
    <row r="5113" spans="1:3" ht="14.4" x14ac:dyDescent="0.3">
      <c r="A5113"/>
      <c r="B5113"/>
      <c r="C5113"/>
    </row>
    <row r="5114" spans="1:3" ht="14.4" x14ac:dyDescent="0.3">
      <c r="A5114"/>
      <c r="B5114"/>
      <c r="C5114"/>
    </row>
    <row r="5115" spans="1:3" ht="14.4" x14ac:dyDescent="0.3">
      <c r="A5115"/>
      <c r="B5115"/>
      <c r="C5115"/>
    </row>
    <row r="5116" spans="1:3" ht="14.4" x14ac:dyDescent="0.3">
      <c r="A5116"/>
      <c r="B5116"/>
      <c r="C5116"/>
    </row>
    <row r="5117" spans="1:3" ht="14.4" x14ac:dyDescent="0.3">
      <c r="A5117"/>
      <c r="B5117"/>
      <c r="C5117"/>
    </row>
    <row r="5118" spans="1:3" ht="14.4" x14ac:dyDescent="0.3">
      <c r="A5118"/>
      <c r="B5118"/>
      <c r="C5118"/>
    </row>
    <row r="5119" spans="1:3" ht="14.4" x14ac:dyDescent="0.3">
      <c r="A5119"/>
      <c r="B5119"/>
      <c r="C5119"/>
    </row>
    <row r="5120" spans="1:3" ht="14.4" x14ac:dyDescent="0.3">
      <c r="A5120"/>
      <c r="B5120"/>
      <c r="C5120"/>
    </row>
    <row r="5121" spans="1:3" ht="14.4" x14ac:dyDescent="0.3">
      <c r="A5121"/>
      <c r="B5121"/>
      <c r="C5121"/>
    </row>
    <row r="5122" spans="1:3" ht="14.4" x14ac:dyDescent="0.3">
      <c r="A5122"/>
      <c r="B5122"/>
      <c r="C5122"/>
    </row>
    <row r="5123" spans="1:3" ht="14.4" x14ac:dyDescent="0.3">
      <c r="A5123"/>
      <c r="B5123"/>
      <c r="C5123"/>
    </row>
    <row r="5124" spans="1:3" ht="14.4" x14ac:dyDescent="0.3">
      <c r="A5124"/>
      <c r="B5124"/>
      <c r="C5124"/>
    </row>
    <row r="5125" spans="1:3" ht="14.4" x14ac:dyDescent="0.3">
      <c r="A5125"/>
      <c r="B5125"/>
      <c r="C5125"/>
    </row>
    <row r="5126" spans="1:3" ht="14.4" x14ac:dyDescent="0.3">
      <c r="A5126"/>
      <c r="B5126"/>
      <c r="C5126"/>
    </row>
    <row r="5127" spans="1:3" ht="14.4" x14ac:dyDescent="0.3">
      <c r="A5127"/>
      <c r="B5127"/>
      <c r="C5127"/>
    </row>
    <row r="5128" spans="1:3" ht="14.4" x14ac:dyDescent="0.3">
      <c r="A5128"/>
      <c r="B5128"/>
      <c r="C5128"/>
    </row>
    <row r="5129" spans="1:3" ht="14.4" x14ac:dyDescent="0.3">
      <c r="A5129"/>
      <c r="B5129"/>
      <c r="C5129"/>
    </row>
    <row r="5130" spans="1:3" ht="14.4" x14ac:dyDescent="0.3">
      <c r="A5130"/>
      <c r="B5130"/>
      <c r="C5130"/>
    </row>
    <row r="5131" spans="1:3" ht="14.4" x14ac:dyDescent="0.3">
      <c r="A5131"/>
      <c r="B5131"/>
      <c r="C5131"/>
    </row>
    <row r="5132" spans="1:3" ht="14.4" x14ac:dyDescent="0.3">
      <c r="A5132"/>
      <c r="B5132"/>
      <c r="C5132"/>
    </row>
    <row r="5133" spans="1:3" ht="14.4" x14ac:dyDescent="0.3">
      <c r="A5133"/>
      <c r="B5133"/>
      <c r="C5133"/>
    </row>
    <row r="5134" spans="1:3" ht="14.4" x14ac:dyDescent="0.3">
      <c r="A5134"/>
      <c r="B5134"/>
      <c r="C5134"/>
    </row>
    <row r="5135" spans="1:3" ht="14.4" x14ac:dyDescent="0.3">
      <c r="A5135"/>
      <c r="B5135"/>
      <c r="C5135"/>
    </row>
    <row r="5136" spans="1:3" ht="14.4" x14ac:dyDescent="0.3">
      <c r="A5136"/>
      <c r="B5136"/>
      <c r="C5136"/>
    </row>
    <row r="5137" spans="1:3" ht="14.4" x14ac:dyDescent="0.3">
      <c r="A5137"/>
      <c r="B5137"/>
      <c r="C5137"/>
    </row>
    <row r="5138" spans="1:3" ht="14.4" x14ac:dyDescent="0.3">
      <c r="A5138"/>
      <c r="B5138"/>
      <c r="C5138"/>
    </row>
    <row r="5139" spans="1:3" ht="14.4" x14ac:dyDescent="0.3">
      <c r="A5139"/>
      <c r="B5139"/>
      <c r="C5139"/>
    </row>
    <row r="5140" spans="1:3" ht="14.4" x14ac:dyDescent="0.3">
      <c r="A5140"/>
      <c r="B5140"/>
      <c r="C5140"/>
    </row>
    <row r="5141" spans="1:3" ht="14.4" x14ac:dyDescent="0.3">
      <c r="A5141"/>
      <c r="B5141"/>
      <c r="C5141"/>
    </row>
    <row r="5142" spans="1:3" ht="14.4" x14ac:dyDescent="0.3">
      <c r="A5142"/>
      <c r="B5142"/>
      <c r="C5142"/>
    </row>
    <row r="5143" spans="1:3" ht="14.4" x14ac:dyDescent="0.3">
      <c r="A5143"/>
      <c r="B5143"/>
      <c r="C5143"/>
    </row>
    <row r="5144" spans="1:3" ht="14.4" x14ac:dyDescent="0.3">
      <c r="A5144"/>
      <c r="B5144"/>
      <c r="C5144"/>
    </row>
    <row r="5145" spans="1:3" ht="14.4" x14ac:dyDescent="0.3">
      <c r="A5145"/>
      <c r="B5145"/>
      <c r="C5145"/>
    </row>
    <row r="5146" spans="1:3" ht="14.4" x14ac:dyDescent="0.3">
      <c r="A5146"/>
      <c r="B5146"/>
      <c r="C5146"/>
    </row>
    <row r="5147" spans="1:3" ht="14.4" x14ac:dyDescent="0.3">
      <c r="A5147"/>
      <c r="B5147"/>
      <c r="C5147"/>
    </row>
    <row r="5148" spans="1:3" ht="14.4" x14ac:dyDescent="0.3">
      <c r="A5148"/>
      <c r="B5148"/>
      <c r="C5148"/>
    </row>
    <row r="5149" spans="1:3" ht="14.4" x14ac:dyDescent="0.3">
      <c r="A5149"/>
      <c r="B5149"/>
      <c r="C5149"/>
    </row>
    <row r="5150" spans="1:3" ht="14.4" x14ac:dyDescent="0.3">
      <c r="A5150"/>
      <c r="B5150"/>
      <c r="C5150"/>
    </row>
    <row r="5151" spans="1:3" ht="14.4" x14ac:dyDescent="0.3">
      <c r="A5151"/>
      <c r="B5151"/>
      <c r="C5151"/>
    </row>
    <row r="5152" spans="1:3" ht="14.4" x14ac:dyDescent="0.3">
      <c r="A5152"/>
      <c r="B5152"/>
      <c r="C5152"/>
    </row>
    <row r="5153" spans="1:3" ht="14.4" x14ac:dyDescent="0.3">
      <c r="A5153"/>
      <c r="B5153"/>
      <c r="C5153"/>
    </row>
    <row r="5154" spans="1:3" ht="14.4" x14ac:dyDescent="0.3">
      <c r="A5154"/>
      <c r="B5154"/>
      <c r="C5154"/>
    </row>
    <row r="5155" spans="1:3" ht="14.4" x14ac:dyDescent="0.3">
      <c r="A5155"/>
      <c r="B5155"/>
      <c r="C5155"/>
    </row>
    <row r="5156" spans="1:3" ht="14.4" x14ac:dyDescent="0.3">
      <c r="A5156"/>
      <c r="B5156"/>
      <c r="C5156"/>
    </row>
    <row r="5157" spans="1:3" ht="14.4" x14ac:dyDescent="0.3">
      <c r="A5157"/>
      <c r="B5157"/>
      <c r="C5157"/>
    </row>
    <row r="5158" spans="1:3" ht="14.4" x14ac:dyDescent="0.3">
      <c r="A5158"/>
      <c r="B5158"/>
      <c r="C5158"/>
    </row>
    <row r="5159" spans="1:3" ht="14.4" x14ac:dyDescent="0.3">
      <c r="A5159"/>
      <c r="B5159"/>
      <c r="C5159"/>
    </row>
    <row r="5160" spans="1:3" ht="14.4" x14ac:dyDescent="0.3">
      <c r="A5160"/>
      <c r="B5160"/>
      <c r="C5160"/>
    </row>
    <row r="5161" spans="1:3" ht="14.4" x14ac:dyDescent="0.3">
      <c r="A5161"/>
      <c r="B5161"/>
      <c r="C5161"/>
    </row>
    <row r="5162" spans="1:3" ht="14.4" x14ac:dyDescent="0.3">
      <c r="A5162"/>
      <c r="B5162"/>
      <c r="C5162"/>
    </row>
    <row r="5163" spans="1:3" ht="14.4" x14ac:dyDescent="0.3">
      <c r="A5163"/>
      <c r="B5163"/>
      <c r="C5163"/>
    </row>
    <row r="5164" spans="1:3" ht="14.4" x14ac:dyDescent="0.3">
      <c r="A5164"/>
      <c r="B5164"/>
      <c r="C5164"/>
    </row>
    <row r="5165" spans="1:3" ht="14.4" x14ac:dyDescent="0.3">
      <c r="A5165"/>
      <c r="B5165"/>
      <c r="C5165"/>
    </row>
    <row r="5166" spans="1:3" ht="14.4" x14ac:dyDescent="0.3">
      <c r="A5166"/>
      <c r="B5166"/>
      <c r="C5166"/>
    </row>
    <row r="5167" spans="1:3" ht="14.4" x14ac:dyDescent="0.3">
      <c r="A5167"/>
      <c r="B5167"/>
      <c r="C5167"/>
    </row>
    <row r="5168" spans="1:3" ht="14.4" x14ac:dyDescent="0.3">
      <c r="A5168"/>
      <c r="B5168"/>
      <c r="C5168"/>
    </row>
    <row r="5169" spans="1:3" ht="14.4" x14ac:dyDescent="0.3">
      <c r="A5169"/>
      <c r="B5169"/>
      <c r="C5169"/>
    </row>
    <row r="5170" spans="1:3" ht="14.4" x14ac:dyDescent="0.3">
      <c r="A5170"/>
      <c r="B5170"/>
      <c r="C5170"/>
    </row>
    <row r="5171" spans="1:3" ht="14.4" x14ac:dyDescent="0.3">
      <c r="A5171"/>
      <c r="B5171"/>
      <c r="C5171"/>
    </row>
    <row r="5172" spans="1:3" ht="14.4" x14ac:dyDescent="0.3">
      <c r="A5172"/>
      <c r="B5172"/>
      <c r="C5172"/>
    </row>
    <row r="5173" spans="1:3" ht="14.4" x14ac:dyDescent="0.3">
      <c r="A5173"/>
      <c r="B5173"/>
      <c r="C5173"/>
    </row>
    <row r="5174" spans="1:3" ht="14.4" x14ac:dyDescent="0.3">
      <c r="A5174"/>
      <c r="B5174"/>
      <c r="C5174"/>
    </row>
    <row r="5175" spans="1:3" ht="14.4" x14ac:dyDescent="0.3">
      <c r="A5175"/>
      <c r="B5175"/>
      <c r="C5175"/>
    </row>
    <row r="5176" spans="1:3" ht="14.4" x14ac:dyDescent="0.3">
      <c r="A5176"/>
      <c r="B5176"/>
      <c r="C5176"/>
    </row>
    <row r="5177" spans="1:3" ht="14.4" x14ac:dyDescent="0.3">
      <c r="A5177"/>
      <c r="B5177"/>
      <c r="C5177"/>
    </row>
    <row r="5178" spans="1:3" ht="14.4" x14ac:dyDescent="0.3">
      <c r="A5178"/>
      <c r="B5178"/>
      <c r="C5178"/>
    </row>
    <row r="5179" spans="1:3" ht="14.4" x14ac:dyDescent="0.3">
      <c r="A5179"/>
      <c r="B5179"/>
      <c r="C5179"/>
    </row>
    <row r="5180" spans="1:3" ht="14.4" x14ac:dyDescent="0.3">
      <c r="A5180"/>
      <c r="B5180"/>
      <c r="C5180"/>
    </row>
    <row r="5181" spans="1:3" ht="14.4" x14ac:dyDescent="0.3">
      <c r="A5181"/>
      <c r="B5181"/>
      <c r="C5181"/>
    </row>
    <row r="5182" spans="1:3" ht="14.4" x14ac:dyDescent="0.3">
      <c r="A5182"/>
      <c r="B5182"/>
      <c r="C5182"/>
    </row>
    <row r="5183" spans="1:3" ht="14.4" x14ac:dyDescent="0.3">
      <c r="A5183"/>
      <c r="B5183"/>
      <c r="C5183"/>
    </row>
    <row r="5184" spans="1:3" ht="14.4" x14ac:dyDescent="0.3">
      <c r="A5184"/>
      <c r="B5184"/>
      <c r="C5184"/>
    </row>
    <row r="5185" spans="1:3" ht="14.4" x14ac:dyDescent="0.3">
      <c r="A5185"/>
      <c r="B5185"/>
      <c r="C5185"/>
    </row>
    <row r="5186" spans="1:3" ht="14.4" x14ac:dyDescent="0.3">
      <c r="A5186"/>
      <c r="B5186"/>
      <c r="C5186"/>
    </row>
    <row r="5187" spans="1:3" ht="14.4" x14ac:dyDescent="0.3">
      <c r="A5187"/>
      <c r="B5187"/>
      <c r="C5187"/>
    </row>
    <row r="5188" spans="1:3" ht="14.4" x14ac:dyDescent="0.3">
      <c r="A5188"/>
      <c r="B5188"/>
      <c r="C5188"/>
    </row>
    <row r="5189" spans="1:3" ht="14.4" x14ac:dyDescent="0.3">
      <c r="A5189"/>
      <c r="B5189"/>
      <c r="C5189"/>
    </row>
    <row r="5190" spans="1:3" ht="14.4" x14ac:dyDescent="0.3">
      <c r="A5190"/>
      <c r="B5190"/>
      <c r="C5190"/>
    </row>
    <row r="5191" spans="1:3" ht="14.4" x14ac:dyDescent="0.3">
      <c r="A5191"/>
      <c r="B5191"/>
      <c r="C5191"/>
    </row>
    <row r="5192" spans="1:3" ht="14.4" x14ac:dyDescent="0.3">
      <c r="A5192"/>
      <c r="B5192"/>
      <c r="C5192"/>
    </row>
    <row r="5193" spans="1:3" ht="14.4" x14ac:dyDescent="0.3">
      <c r="A5193"/>
      <c r="B5193"/>
      <c r="C5193"/>
    </row>
    <row r="5194" spans="1:3" ht="14.4" x14ac:dyDescent="0.3">
      <c r="A5194"/>
      <c r="B5194"/>
      <c r="C5194"/>
    </row>
    <row r="5195" spans="1:3" ht="14.4" x14ac:dyDescent="0.3">
      <c r="A5195"/>
      <c r="B5195"/>
      <c r="C5195"/>
    </row>
    <row r="5196" spans="1:3" ht="14.4" x14ac:dyDescent="0.3">
      <c r="A5196"/>
      <c r="B5196"/>
      <c r="C5196"/>
    </row>
    <row r="5197" spans="1:3" ht="14.4" x14ac:dyDescent="0.3">
      <c r="A5197"/>
      <c r="B5197"/>
      <c r="C5197"/>
    </row>
    <row r="5198" spans="1:3" ht="14.4" x14ac:dyDescent="0.3">
      <c r="A5198"/>
      <c r="B5198"/>
      <c r="C5198"/>
    </row>
    <row r="5199" spans="1:3" ht="14.4" x14ac:dyDescent="0.3">
      <c r="A5199"/>
      <c r="B5199"/>
      <c r="C5199"/>
    </row>
    <row r="5200" spans="1:3" ht="14.4" x14ac:dyDescent="0.3">
      <c r="A5200"/>
      <c r="B5200"/>
      <c r="C5200"/>
    </row>
    <row r="5201" spans="1:3" ht="14.4" x14ac:dyDescent="0.3">
      <c r="A5201"/>
      <c r="B5201"/>
      <c r="C5201"/>
    </row>
    <row r="5202" spans="1:3" ht="14.4" x14ac:dyDescent="0.3">
      <c r="A5202"/>
      <c r="B5202"/>
      <c r="C5202"/>
    </row>
    <row r="5203" spans="1:3" ht="14.4" x14ac:dyDescent="0.3">
      <c r="A5203"/>
      <c r="B5203"/>
      <c r="C5203"/>
    </row>
    <row r="5204" spans="1:3" ht="14.4" x14ac:dyDescent="0.3">
      <c r="A5204"/>
      <c r="B5204"/>
      <c r="C5204"/>
    </row>
    <row r="5205" spans="1:3" ht="14.4" x14ac:dyDescent="0.3">
      <c r="A5205"/>
      <c r="B5205"/>
      <c r="C5205"/>
    </row>
    <row r="5206" spans="1:3" ht="14.4" x14ac:dyDescent="0.3">
      <c r="A5206"/>
      <c r="B5206"/>
      <c r="C5206"/>
    </row>
    <row r="5207" spans="1:3" ht="14.4" x14ac:dyDescent="0.3">
      <c r="A5207"/>
      <c r="B5207"/>
      <c r="C5207"/>
    </row>
    <row r="5208" spans="1:3" ht="14.4" x14ac:dyDescent="0.3">
      <c r="A5208"/>
      <c r="B5208"/>
      <c r="C5208"/>
    </row>
    <row r="5209" spans="1:3" ht="14.4" x14ac:dyDescent="0.3">
      <c r="A5209"/>
      <c r="B5209"/>
      <c r="C5209"/>
    </row>
    <row r="5210" spans="1:3" ht="14.4" x14ac:dyDescent="0.3">
      <c r="A5210"/>
      <c r="B5210"/>
      <c r="C5210"/>
    </row>
    <row r="5211" spans="1:3" ht="14.4" x14ac:dyDescent="0.3">
      <c r="A5211"/>
      <c r="B5211"/>
      <c r="C5211"/>
    </row>
    <row r="5212" spans="1:3" ht="14.4" x14ac:dyDescent="0.3">
      <c r="A5212"/>
      <c r="B5212"/>
      <c r="C5212"/>
    </row>
    <row r="5213" spans="1:3" ht="14.4" x14ac:dyDescent="0.3">
      <c r="A5213"/>
      <c r="B5213"/>
      <c r="C5213"/>
    </row>
    <row r="5214" spans="1:3" ht="14.4" x14ac:dyDescent="0.3">
      <c r="A5214"/>
      <c r="B5214"/>
      <c r="C5214"/>
    </row>
    <row r="5215" spans="1:3" ht="14.4" x14ac:dyDescent="0.3">
      <c r="A5215"/>
      <c r="B5215"/>
      <c r="C5215"/>
    </row>
    <row r="5216" spans="1:3" ht="14.4" x14ac:dyDescent="0.3">
      <c r="A5216"/>
      <c r="B5216"/>
      <c r="C5216"/>
    </row>
    <row r="5217" spans="1:3" ht="14.4" x14ac:dyDescent="0.3">
      <c r="A5217"/>
      <c r="B5217"/>
      <c r="C5217"/>
    </row>
    <row r="5218" spans="1:3" ht="14.4" x14ac:dyDescent="0.3">
      <c r="A5218"/>
      <c r="B5218"/>
      <c r="C5218"/>
    </row>
    <row r="5219" spans="1:3" ht="14.4" x14ac:dyDescent="0.3">
      <c r="A5219"/>
      <c r="B5219"/>
      <c r="C5219"/>
    </row>
    <row r="5220" spans="1:3" ht="14.4" x14ac:dyDescent="0.3">
      <c r="A5220"/>
      <c r="B5220"/>
      <c r="C5220"/>
    </row>
    <row r="5221" spans="1:3" ht="14.4" x14ac:dyDescent="0.3">
      <c r="A5221"/>
      <c r="B5221"/>
      <c r="C5221"/>
    </row>
    <row r="5222" spans="1:3" ht="14.4" x14ac:dyDescent="0.3">
      <c r="A5222"/>
      <c r="B5222"/>
      <c r="C5222"/>
    </row>
    <row r="5223" spans="1:3" ht="14.4" x14ac:dyDescent="0.3">
      <c r="A5223"/>
      <c r="B5223"/>
      <c r="C5223"/>
    </row>
    <row r="5224" spans="1:3" ht="14.4" x14ac:dyDescent="0.3">
      <c r="A5224"/>
      <c r="B5224"/>
      <c r="C5224"/>
    </row>
    <row r="5225" spans="1:3" ht="14.4" x14ac:dyDescent="0.3">
      <c r="A5225"/>
      <c r="B5225"/>
      <c r="C5225"/>
    </row>
    <row r="5226" spans="1:3" ht="14.4" x14ac:dyDescent="0.3">
      <c r="A5226"/>
      <c r="B5226"/>
      <c r="C5226"/>
    </row>
    <row r="5227" spans="1:3" ht="14.4" x14ac:dyDescent="0.3">
      <c r="A5227"/>
      <c r="B5227"/>
      <c r="C5227"/>
    </row>
    <row r="5228" spans="1:3" ht="14.4" x14ac:dyDescent="0.3">
      <c r="A5228"/>
      <c r="B5228"/>
      <c r="C5228"/>
    </row>
    <row r="5229" spans="1:3" ht="14.4" x14ac:dyDescent="0.3">
      <c r="A5229"/>
      <c r="B5229"/>
      <c r="C5229"/>
    </row>
    <row r="5230" spans="1:3" ht="14.4" x14ac:dyDescent="0.3">
      <c r="A5230"/>
      <c r="B5230"/>
      <c r="C5230"/>
    </row>
    <row r="5231" spans="1:3" ht="14.4" x14ac:dyDescent="0.3">
      <c r="A5231"/>
      <c r="B5231"/>
      <c r="C5231"/>
    </row>
    <row r="5232" spans="1:3" ht="14.4" x14ac:dyDescent="0.3">
      <c r="A5232"/>
      <c r="B5232"/>
      <c r="C5232"/>
    </row>
    <row r="5233" spans="1:3" ht="14.4" x14ac:dyDescent="0.3">
      <c r="A5233"/>
      <c r="B5233"/>
      <c r="C5233"/>
    </row>
    <row r="5234" spans="1:3" ht="14.4" x14ac:dyDescent="0.3">
      <c r="A5234"/>
      <c r="B5234"/>
      <c r="C5234"/>
    </row>
    <row r="5235" spans="1:3" ht="14.4" x14ac:dyDescent="0.3">
      <c r="A5235"/>
      <c r="B5235"/>
      <c r="C5235"/>
    </row>
    <row r="5236" spans="1:3" ht="14.4" x14ac:dyDescent="0.3">
      <c r="A5236"/>
      <c r="B5236"/>
      <c r="C5236"/>
    </row>
    <row r="5237" spans="1:3" ht="14.4" x14ac:dyDescent="0.3">
      <c r="A5237"/>
      <c r="B5237"/>
      <c r="C5237"/>
    </row>
    <row r="5238" spans="1:3" ht="14.4" x14ac:dyDescent="0.3">
      <c r="A5238"/>
      <c r="B5238"/>
      <c r="C5238"/>
    </row>
    <row r="5239" spans="1:3" ht="14.4" x14ac:dyDescent="0.3">
      <c r="A5239"/>
      <c r="B5239"/>
      <c r="C5239"/>
    </row>
    <row r="5240" spans="1:3" ht="14.4" x14ac:dyDescent="0.3">
      <c r="A5240"/>
      <c r="B5240"/>
      <c r="C5240"/>
    </row>
    <row r="5241" spans="1:3" ht="14.4" x14ac:dyDescent="0.3">
      <c r="A5241"/>
      <c r="B5241"/>
      <c r="C5241"/>
    </row>
    <row r="5242" spans="1:3" ht="14.4" x14ac:dyDescent="0.3">
      <c r="A5242"/>
      <c r="B5242"/>
      <c r="C5242"/>
    </row>
    <row r="5243" spans="1:3" ht="14.4" x14ac:dyDescent="0.3">
      <c r="A5243"/>
      <c r="B5243"/>
      <c r="C5243"/>
    </row>
    <row r="5244" spans="1:3" ht="14.4" x14ac:dyDescent="0.3">
      <c r="A5244"/>
      <c r="B5244"/>
      <c r="C5244"/>
    </row>
    <row r="5245" spans="1:3" ht="14.4" x14ac:dyDescent="0.3">
      <c r="A5245"/>
      <c r="B5245"/>
      <c r="C5245"/>
    </row>
    <row r="5246" spans="1:3" ht="14.4" x14ac:dyDescent="0.3">
      <c r="A5246"/>
      <c r="B5246"/>
      <c r="C5246"/>
    </row>
    <row r="5247" spans="1:3" ht="14.4" x14ac:dyDescent="0.3">
      <c r="A5247"/>
      <c r="B5247"/>
      <c r="C5247"/>
    </row>
    <row r="5248" spans="1:3" ht="14.4" x14ac:dyDescent="0.3">
      <c r="A5248"/>
      <c r="B5248"/>
      <c r="C5248"/>
    </row>
    <row r="5249" spans="1:3" ht="14.4" x14ac:dyDescent="0.3">
      <c r="A5249"/>
      <c r="B5249"/>
      <c r="C5249"/>
    </row>
    <row r="5250" spans="1:3" ht="14.4" x14ac:dyDescent="0.3">
      <c r="A5250"/>
      <c r="B5250"/>
      <c r="C5250"/>
    </row>
    <row r="5251" spans="1:3" ht="14.4" x14ac:dyDescent="0.3">
      <c r="A5251"/>
      <c r="B5251"/>
      <c r="C5251"/>
    </row>
    <row r="5252" spans="1:3" ht="14.4" x14ac:dyDescent="0.3">
      <c r="A5252"/>
      <c r="B5252"/>
      <c r="C5252"/>
    </row>
    <row r="5253" spans="1:3" ht="14.4" x14ac:dyDescent="0.3">
      <c r="A5253"/>
      <c r="B5253"/>
      <c r="C5253"/>
    </row>
    <row r="5254" spans="1:3" ht="14.4" x14ac:dyDescent="0.3">
      <c r="A5254"/>
      <c r="B5254"/>
      <c r="C5254"/>
    </row>
    <row r="5255" spans="1:3" ht="14.4" x14ac:dyDescent="0.3">
      <c r="A5255"/>
      <c r="B5255"/>
      <c r="C5255"/>
    </row>
    <row r="5256" spans="1:3" ht="14.4" x14ac:dyDescent="0.3">
      <c r="A5256"/>
      <c r="B5256"/>
      <c r="C5256"/>
    </row>
    <row r="5257" spans="1:3" ht="14.4" x14ac:dyDescent="0.3">
      <c r="A5257"/>
      <c r="B5257"/>
      <c r="C5257"/>
    </row>
    <row r="5258" spans="1:3" ht="14.4" x14ac:dyDescent="0.3">
      <c r="A5258"/>
      <c r="B5258"/>
      <c r="C5258"/>
    </row>
    <row r="5259" spans="1:3" ht="14.4" x14ac:dyDescent="0.3">
      <c r="A5259"/>
      <c r="B5259"/>
      <c r="C5259"/>
    </row>
    <row r="5260" spans="1:3" ht="14.4" x14ac:dyDescent="0.3">
      <c r="A5260"/>
      <c r="B5260"/>
      <c r="C5260"/>
    </row>
    <row r="5261" spans="1:3" ht="14.4" x14ac:dyDescent="0.3">
      <c r="A5261"/>
      <c r="B5261"/>
      <c r="C5261"/>
    </row>
    <row r="5262" spans="1:3" ht="14.4" x14ac:dyDescent="0.3">
      <c r="A5262"/>
      <c r="B5262"/>
      <c r="C5262"/>
    </row>
    <row r="5263" spans="1:3" ht="14.4" x14ac:dyDescent="0.3">
      <c r="A5263"/>
      <c r="B5263"/>
      <c r="C5263"/>
    </row>
    <row r="5264" spans="1:3" ht="14.4" x14ac:dyDescent="0.3">
      <c r="A5264"/>
      <c r="B5264"/>
      <c r="C5264"/>
    </row>
    <row r="5265" spans="1:3" ht="14.4" x14ac:dyDescent="0.3">
      <c r="A5265"/>
      <c r="B5265"/>
      <c r="C5265"/>
    </row>
    <row r="5266" spans="1:3" ht="14.4" x14ac:dyDescent="0.3">
      <c r="A5266"/>
      <c r="B5266"/>
      <c r="C5266"/>
    </row>
    <row r="5267" spans="1:3" ht="14.4" x14ac:dyDescent="0.3">
      <c r="A5267"/>
      <c r="B5267"/>
      <c r="C5267"/>
    </row>
    <row r="5268" spans="1:3" ht="14.4" x14ac:dyDescent="0.3">
      <c r="A5268"/>
      <c r="B5268"/>
      <c r="C5268"/>
    </row>
    <row r="5269" spans="1:3" ht="14.4" x14ac:dyDescent="0.3">
      <c r="A5269"/>
      <c r="B5269"/>
      <c r="C5269"/>
    </row>
    <row r="5270" spans="1:3" ht="14.4" x14ac:dyDescent="0.3">
      <c r="A5270"/>
      <c r="B5270"/>
      <c r="C5270"/>
    </row>
    <row r="5271" spans="1:3" ht="14.4" x14ac:dyDescent="0.3">
      <c r="A5271"/>
      <c r="B5271"/>
      <c r="C5271"/>
    </row>
    <row r="5272" spans="1:3" ht="14.4" x14ac:dyDescent="0.3">
      <c r="A5272"/>
      <c r="B5272"/>
      <c r="C5272"/>
    </row>
    <row r="5273" spans="1:3" ht="14.4" x14ac:dyDescent="0.3">
      <c r="A5273"/>
      <c r="B5273"/>
      <c r="C5273"/>
    </row>
    <row r="5274" spans="1:3" ht="14.4" x14ac:dyDescent="0.3">
      <c r="A5274"/>
      <c r="B5274"/>
      <c r="C5274"/>
    </row>
    <row r="5275" spans="1:3" ht="14.4" x14ac:dyDescent="0.3">
      <c r="A5275"/>
      <c r="B5275"/>
      <c r="C5275"/>
    </row>
    <row r="5276" spans="1:3" ht="14.4" x14ac:dyDescent="0.3">
      <c r="A5276"/>
      <c r="B5276"/>
      <c r="C5276"/>
    </row>
    <row r="5277" spans="1:3" ht="14.4" x14ac:dyDescent="0.3">
      <c r="A5277"/>
      <c r="B5277"/>
      <c r="C5277"/>
    </row>
    <row r="5278" spans="1:3" ht="14.4" x14ac:dyDescent="0.3">
      <c r="A5278"/>
      <c r="B5278"/>
      <c r="C5278"/>
    </row>
    <row r="5279" spans="1:3" ht="14.4" x14ac:dyDescent="0.3">
      <c r="A5279"/>
      <c r="B5279"/>
      <c r="C5279"/>
    </row>
    <row r="5280" spans="1:3" ht="14.4" x14ac:dyDescent="0.3">
      <c r="A5280"/>
      <c r="B5280"/>
      <c r="C5280"/>
    </row>
    <row r="5281" spans="1:3" ht="14.4" x14ac:dyDescent="0.3">
      <c r="A5281"/>
      <c r="B5281"/>
      <c r="C5281"/>
    </row>
    <row r="5282" spans="1:3" ht="14.4" x14ac:dyDescent="0.3">
      <c r="A5282"/>
      <c r="B5282"/>
      <c r="C5282"/>
    </row>
    <row r="5283" spans="1:3" ht="14.4" x14ac:dyDescent="0.3">
      <c r="A5283"/>
      <c r="B5283"/>
      <c r="C5283"/>
    </row>
    <row r="5284" spans="1:3" ht="14.4" x14ac:dyDescent="0.3">
      <c r="A5284"/>
      <c r="B5284"/>
      <c r="C5284"/>
    </row>
    <row r="5285" spans="1:3" ht="14.4" x14ac:dyDescent="0.3">
      <c r="A5285"/>
      <c r="B5285"/>
      <c r="C5285"/>
    </row>
    <row r="5286" spans="1:3" ht="14.4" x14ac:dyDescent="0.3">
      <c r="A5286"/>
      <c r="B5286"/>
      <c r="C5286"/>
    </row>
    <row r="5287" spans="1:3" ht="14.4" x14ac:dyDescent="0.3">
      <c r="A5287"/>
      <c r="B5287"/>
      <c r="C5287"/>
    </row>
    <row r="5288" spans="1:3" ht="14.4" x14ac:dyDescent="0.3">
      <c r="A5288"/>
      <c r="B5288"/>
      <c r="C5288"/>
    </row>
    <row r="5289" spans="1:3" ht="14.4" x14ac:dyDescent="0.3">
      <c r="A5289"/>
      <c r="B5289"/>
      <c r="C5289"/>
    </row>
    <row r="5290" spans="1:3" ht="14.4" x14ac:dyDescent="0.3">
      <c r="A5290"/>
      <c r="B5290"/>
      <c r="C5290"/>
    </row>
    <row r="5291" spans="1:3" ht="14.4" x14ac:dyDescent="0.3">
      <c r="A5291"/>
      <c r="B5291"/>
      <c r="C5291"/>
    </row>
    <row r="5292" spans="1:3" ht="14.4" x14ac:dyDescent="0.3">
      <c r="A5292"/>
      <c r="B5292"/>
      <c r="C5292"/>
    </row>
    <row r="5293" spans="1:3" ht="14.4" x14ac:dyDescent="0.3">
      <c r="A5293"/>
      <c r="B5293"/>
      <c r="C5293"/>
    </row>
    <row r="5294" spans="1:3" ht="14.4" x14ac:dyDescent="0.3">
      <c r="A5294"/>
      <c r="B5294"/>
      <c r="C5294"/>
    </row>
    <row r="5295" spans="1:3" ht="14.4" x14ac:dyDescent="0.3">
      <c r="A5295"/>
      <c r="B5295"/>
      <c r="C5295"/>
    </row>
    <row r="5296" spans="1:3" ht="14.4" x14ac:dyDescent="0.3">
      <c r="A5296"/>
      <c r="B5296"/>
      <c r="C5296"/>
    </row>
    <row r="5297" spans="1:3" ht="14.4" x14ac:dyDescent="0.3">
      <c r="A5297"/>
      <c r="B5297"/>
      <c r="C5297"/>
    </row>
    <row r="5298" spans="1:3" ht="14.4" x14ac:dyDescent="0.3">
      <c r="A5298"/>
      <c r="B5298"/>
      <c r="C5298"/>
    </row>
    <row r="5299" spans="1:3" ht="14.4" x14ac:dyDescent="0.3">
      <c r="A5299"/>
      <c r="B5299"/>
      <c r="C5299"/>
    </row>
    <row r="5300" spans="1:3" ht="14.4" x14ac:dyDescent="0.3">
      <c r="A5300"/>
      <c r="B5300"/>
      <c r="C5300"/>
    </row>
    <row r="5301" spans="1:3" ht="14.4" x14ac:dyDescent="0.3">
      <c r="A5301"/>
      <c r="B5301"/>
      <c r="C5301"/>
    </row>
    <row r="5302" spans="1:3" ht="14.4" x14ac:dyDescent="0.3">
      <c r="A5302"/>
      <c r="B5302"/>
      <c r="C5302"/>
    </row>
    <row r="5303" spans="1:3" ht="14.4" x14ac:dyDescent="0.3">
      <c r="A5303"/>
      <c r="B5303"/>
      <c r="C5303"/>
    </row>
    <row r="5304" spans="1:3" ht="14.4" x14ac:dyDescent="0.3">
      <c r="A5304"/>
      <c r="B5304"/>
      <c r="C5304"/>
    </row>
    <row r="5305" spans="1:3" ht="14.4" x14ac:dyDescent="0.3">
      <c r="A5305"/>
      <c r="B5305"/>
      <c r="C5305"/>
    </row>
    <row r="5306" spans="1:3" ht="14.4" x14ac:dyDescent="0.3">
      <c r="A5306"/>
      <c r="B5306"/>
      <c r="C5306"/>
    </row>
    <row r="5307" spans="1:3" ht="14.4" x14ac:dyDescent="0.3">
      <c r="A5307"/>
      <c r="B5307"/>
      <c r="C5307"/>
    </row>
    <row r="5308" spans="1:3" ht="14.4" x14ac:dyDescent="0.3">
      <c r="A5308"/>
      <c r="B5308"/>
      <c r="C5308"/>
    </row>
    <row r="5309" spans="1:3" ht="14.4" x14ac:dyDescent="0.3">
      <c r="A5309"/>
      <c r="B5309"/>
      <c r="C5309"/>
    </row>
    <row r="5310" spans="1:3" ht="14.4" x14ac:dyDescent="0.3">
      <c r="A5310"/>
      <c r="B5310"/>
      <c r="C5310"/>
    </row>
    <row r="5311" spans="1:3" ht="14.4" x14ac:dyDescent="0.3">
      <c r="A5311"/>
      <c r="B5311"/>
      <c r="C5311"/>
    </row>
    <row r="5312" spans="1:3" ht="14.4" x14ac:dyDescent="0.3">
      <c r="A5312"/>
      <c r="B5312"/>
      <c r="C5312"/>
    </row>
    <row r="5313" spans="1:3" ht="14.4" x14ac:dyDescent="0.3">
      <c r="A5313"/>
      <c r="B5313"/>
      <c r="C5313"/>
    </row>
    <row r="5314" spans="1:3" ht="14.4" x14ac:dyDescent="0.3">
      <c r="A5314"/>
      <c r="B5314"/>
      <c r="C5314"/>
    </row>
    <row r="5315" spans="1:3" ht="14.4" x14ac:dyDescent="0.3">
      <c r="A5315"/>
      <c r="B5315"/>
      <c r="C5315"/>
    </row>
    <row r="5316" spans="1:3" ht="14.4" x14ac:dyDescent="0.3">
      <c r="A5316"/>
      <c r="B5316"/>
      <c r="C5316"/>
    </row>
    <row r="5317" spans="1:3" ht="14.4" x14ac:dyDescent="0.3">
      <c r="A5317"/>
      <c r="B5317"/>
      <c r="C5317"/>
    </row>
    <row r="5318" spans="1:3" ht="14.4" x14ac:dyDescent="0.3">
      <c r="A5318"/>
      <c r="B5318"/>
      <c r="C5318"/>
    </row>
    <row r="5319" spans="1:3" ht="14.4" x14ac:dyDescent="0.3">
      <c r="A5319"/>
      <c r="B5319"/>
      <c r="C5319"/>
    </row>
    <row r="5320" spans="1:3" ht="14.4" x14ac:dyDescent="0.3">
      <c r="A5320"/>
      <c r="B5320"/>
      <c r="C5320"/>
    </row>
    <row r="5321" spans="1:3" ht="14.4" x14ac:dyDescent="0.3">
      <c r="A5321"/>
      <c r="B5321"/>
      <c r="C5321"/>
    </row>
    <row r="5322" spans="1:3" ht="14.4" x14ac:dyDescent="0.3">
      <c r="A5322"/>
      <c r="B5322"/>
      <c r="C5322"/>
    </row>
    <row r="5323" spans="1:3" ht="14.4" x14ac:dyDescent="0.3">
      <c r="A5323"/>
      <c r="B5323"/>
      <c r="C5323"/>
    </row>
    <row r="5324" spans="1:3" ht="14.4" x14ac:dyDescent="0.3">
      <c r="A5324"/>
      <c r="B5324"/>
      <c r="C5324"/>
    </row>
    <row r="5325" spans="1:3" ht="14.4" x14ac:dyDescent="0.3">
      <c r="A5325"/>
      <c r="B5325"/>
      <c r="C5325"/>
    </row>
    <row r="5326" spans="1:3" ht="14.4" x14ac:dyDescent="0.3">
      <c r="A5326"/>
      <c r="B5326"/>
      <c r="C5326"/>
    </row>
    <row r="5327" spans="1:3" ht="14.4" x14ac:dyDescent="0.3">
      <c r="A5327"/>
      <c r="B5327"/>
      <c r="C5327"/>
    </row>
    <row r="5328" spans="1:3" ht="14.4" x14ac:dyDescent="0.3">
      <c r="A5328"/>
      <c r="B5328"/>
      <c r="C5328"/>
    </row>
    <row r="5329" spans="1:3" ht="14.4" x14ac:dyDescent="0.3">
      <c r="A5329"/>
      <c r="B5329"/>
      <c r="C5329"/>
    </row>
    <row r="5330" spans="1:3" ht="14.4" x14ac:dyDescent="0.3">
      <c r="A5330"/>
      <c r="B5330"/>
      <c r="C5330"/>
    </row>
    <row r="5331" spans="1:3" ht="14.4" x14ac:dyDescent="0.3">
      <c r="A5331"/>
      <c r="B5331"/>
      <c r="C5331"/>
    </row>
    <row r="5332" spans="1:3" ht="14.4" x14ac:dyDescent="0.3">
      <c r="A5332"/>
      <c r="B5332"/>
      <c r="C5332"/>
    </row>
    <row r="5333" spans="1:3" ht="14.4" x14ac:dyDescent="0.3">
      <c r="A5333"/>
      <c r="B5333"/>
      <c r="C5333"/>
    </row>
    <row r="5334" spans="1:3" ht="14.4" x14ac:dyDescent="0.3">
      <c r="A5334"/>
      <c r="B5334"/>
      <c r="C5334"/>
    </row>
    <row r="5335" spans="1:3" ht="14.4" x14ac:dyDescent="0.3">
      <c r="A5335"/>
      <c r="B5335"/>
      <c r="C5335"/>
    </row>
    <row r="5336" spans="1:3" ht="14.4" x14ac:dyDescent="0.3">
      <c r="A5336"/>
      <c r="B5336"/>
      <c r="C5336"/>
    </row>
    <row r="5337" spans="1:3" ht="14.4" x14ac:dyDescent="0.3">
      <c r="A5337"/>
      <c r="B5337"/>
      <c r="C5337"/>
    </row>
    <row r="5338" spans="1:3" ht="14.4" x14ac:dyDescent="0.3">
      <c r="A5338"/>
      <c r="B5338"/>
      <c r="C5338"/>
    </row>
    <row r="5339" spans="1:3" ht="14.4" x14ac:dyDescent="0.3">
      <c r="A5339"/>
      <c r="B5339"/>
      <c r="C5339"/>
    </row>
    <row r="5340" spans="1:3" ht="14.4" x14ac:dyDescent="0.3">
      <c r="A5340"/>
      <c r="B5340"/>
      <c r="C5340"/>
    </row>
    <row r="5341" spans="1:3" ht="14.4" x14ac:dyDescent="0.3">
      <c r="A5341"/>
      <c r="B5341"/>
      <c r="C5341"/>
    </row>
    <row r="5342" spans="1:3" ht="14.4" x14ac:dyDescent="0.3">
      <c r="A5342"/>
      <c r="B5342"/>
      <c r="C5342"/>
    </row>
    <row r="5343" spans="1:3" ht="14.4" x14ac:dyDescent="0.3">
      <c r="A5343"/>
      <c r="B5343"/>
      <c r="C5343"/>
    </row>
    <row r="5344" spans="1:3" ht="14.4" x14ac:dyDescent="0.3">
      <c r="A5344"/>
      <c r="B5344"/>
      <c r="C5344"/>
    </row>
    <row r="5345" spans="1:3" ht="14.4" x14ac:dyDescent="0.3">
      <c r="A5345"/>
      <c r="B5345"/>
      <c r="C5345"/>
    </row>
    <row r="5346" spans="1:3" ht="14.4" x14ac:dyDescent="0.3">
      <c r="A5346"/>
      <c r="B5346"/>
      <c r="C5346"/>
    </row>
    <row r="5347" spans="1:3" ht="14.4" x14ac:dyDescent="0.3">
      <c r="A5347"/>
      <c r="B5347"/>
      <c r="C5347"/>
    </row>
    <row r="5348" spans="1:3" ht="14.4" x14ac:dyDescent="0.3">
      <c r="A5348"/>
      <c r="B5348"/>
      <c r="C5348"/>
    </row>
    <row r="5349" spans="1:3" ht="14.4" x14ac:dyDescent="0.3">
      <c r="A5349"/>
      <c r="B5349"/>
      <c r="C5349"/>
    </row>
    <row r="5350" spans="1:3" ht="14.4" x14ac:dyDescent="0.3">
      <c r="A5350"/>
      <c r="B5350"/>
      <c r="C5350"/>
    </row>
    <row r="5351" spans="1:3" ht="14.4" x14ac:dyDescent="0.3">
      <c r="A5351"/>
      <c r="B5351"/>
      <c r="C5351"/>
    </row>
    <row r="5352" spans="1:3" ht="14.4" x14ac:dyDescent="0.3">
      <c r="A5352"/>
      <c r="B5352"/>
      <c r="C5352"/>
    </row>
    <row r="5353" spans="1:3" ht="14.4" x14ac:dyDescent="0.3">
      <c r="A5353"/>
      <c r="B5353"/>
      <c r="C5353"/>
    </row>
    <row r="5354" spans="1:3" ht="14.4" x14ac:dyDescent="0.3">
      <c r="A5354"/>
      <c r="B5354"/>
      <c r="C5354"/>
    </row>
    <row r="5355" spans="1:3" ht="14.4" x14ac:dyDescent="0.3">
      <c r="A5355"/>
      <c r="B5355"/>
      <c r="C5355"/>
    </row>
    <row r="5356" spans="1:3" ht="14.4" x14ac:dyDescent="0.3">
      <c r="A5356"/>
      <c r="B5356"/>
      <c r="C5356"/>
    </row>
    <row r="5357" spans="1:3" ht="14.4" x14ac:dyDescent="0.3">
      <c r="A5357"/>
      <c r="B5357"/>
      <c r="C5357"/>
    </row>
    <row r="5358" spans="1:3" ht="14.4" x14ac:dyDescent="0.3">
      <c r="A5358"/>
      <c r="B5358"/>
      <c r="C5358"/>
    </row>
    <row r="5359" spans="1:3" ht="14.4" x14ac:dyDescent="0.3">
      <c r="A5359"/>
      <c r="B5359"/>
      <c r="C5359"/>
    </row>
    <row r="5360" spans="1:3" ht="14.4" x14ac:dyDescent="0.3">
      <c r="A5360"/>
      <c r="B5360"/>
      <c r="C5360"/>
    </row>
    <row r="5361" spans="1:3" ht="14.4" x14ac:dyDescent="0.3">
      <c r="A5361"/>
      <c r="B5361"/>
      <c r="C5361"/>
    </row>
    <row r="5362" spans="1:3" ht="14.4" x14ac:dyDescent="0.3">
      <c r="A5362"/>
      <c r="B5362"/>
      <c r="C5362"/>
    </row>
    <row r="5363" spans="1:3" ht="14.4" x14ac:dyDescent="0.3">
      <c r="A5363"/>
      <c r="B5363"/>
      <c r="C5363"/>
    </row>
    <row r="5364" spans="1:3" ht="14.4" x14ac:dyDescent="0.3">
      <c r="A5364"/>
      <c r="B5364"/>
      <c r="C5364"/>
    </row>
    <row r="5365" spans="1:3" ht="14.4" x14ac:dyDescent="0.3">
      <c r="A5365"/>
      <c r="B5365"/>
      <c r="C5365"/>
    </row>
    <row r="5366" spans="1:3" ht="14.4" x14ac:dyDescent="0.3">
      <c r="A5366"/>
      <c r="B5366"/>
      <c r="C5366"/>
    </row>
    <row r="5367" spans="1:3" ht="14.4" x14ac:dyDescent="0.3">
      <c r="A5367"/>
      <c r="B5367"/>
      <c r="C5367"/>
    </row>
    <row r="5368" spans="1:3" ht="14.4" x14ac:dyDescent="0.3">
      <c r="A5368"/>
      <c r="B5368"/>
      <c r="C5368"/>
    </row>
    <row r="5369" spans="1:3" ht="14.4" x14ac:dyDescent="0.3">
      <c r="A5369"/>
      <c r="B5369"/>
      <c r="C5369"/>
    </row>
    <row r="5370" spans="1:3" ht="14.4" x14ac:dyDescent="0.3">
      <c r="A5370"/>
      <c r="B5370"/>
      <c r="C5370"/>
    </row>
    <row r="5371" spans="1:3" ht="14.4" x14ac:dyDescent="0.3">
      <c r="A5371"/>
      <c r="B5371"/>
      <c r="C5371"/>
    </row>
    <row r="5372" spans="1:3" ht="14.4" x14ac:dyDescent="0.3">
      <c r="A5372"/>
      <c r="B5372"/>
      <c r="C5372"/>
    </row>
    <row r="5373" spans="1:3" ht="14.4" x14ac:dyDescent="0.3">
      <c r="A5373"/>
      <c r="B5373"/>
      <c r="C5373"/>
    </row>
    <row r="5374" spans="1:3" ht="14.4" x14ac:dyDescent="0.3">
      <c r="A5374"/>
      <c r="B5374"/>
      <c r="C5374"/>
    </row>
    <row r="5375" spans="1:3" ht="14.4" x14ac:dyDescent="0.3">
      <c r="A5375"/>
      <c r="B5375"/>
      <c r="C5375"/>
    </row>
    <row r="5376" spans="1:3" ht="14.4" x14ac:dyDescent="0.3">
      <c r="A5376"/>
      <c r="B5376"/>
      <c r="C5376"/>
    </row>
    <row r="5377" spans="1:3" ht="14.4" x14ac:dyDescent="0.3">
      <c r="A5377"/>
      <c r="B5377"/>
      <c r="C5377"/>
    </row>
    <row r="5378" spans="1:3" ht="14.4" x14ac:dyDescent="0.3">
      <c r="A5378"/>
      <c r="B5378"/>
      <c r="C5378"/>
    </row>
    <row r="5379" spans="1:3" ht="14.4" x14ac:dyDescent="0.3">
      <c r="A5379"/>
      <c r="B5379"/>
      <c r="C5379"/>
    </row>
    <row r="5380" spans="1:3" ht="14.4" x14ac:dyDescent="0.3">
      <c r="A5380"/>
      <c r="B5380"/>
      <c r="C5380"/>
    </row>
    <row r="5381" spans="1:3" ht="14.4" x14ac:dyDescent="0.3">
      <c r="A5381"/>
      <c r="B5381"/>
      <c r="C5381"/>
    </row>
    <row r="5382" spans="1:3" ht="14.4" x14ac:dyDescent="0.3">
      <c r="A5382"/>
      <c r="B5382"/>
      <c r="C5382"/>
    </row>
    <row r="5383" spans="1:3" ht="14.4" x14ac:dyDescent="0.3">
      <c r="A5383"/>
      <c r="B5383"/>
      <c r="C5383"/>
    </row>
    <row r="5384" spans="1:3" ht="14.4" x14ac:dyDescent="0.3">
      <c r="A5384"/>
      <c r="B5384"/>
      <c r="C5384"/>
    </row>
    <row r="5385" spans="1:3" ht="14.4" x14ac:dyDescent="0.3">
      <c r="A5385"/>
      <c r="B5385"/>
      <c r="C5385"/>
    </row>
    <row r="5386" spans="1:3" ht="14.4" x14ac:dyDescent="0.3">
      <c r="A5386"/>
      <c r="B5386"/>
      <c r="C5386"/>
    </row>
    <row r="5387" spans="1:3" ht="14.4" x14ac:dyDescent="0.3">
      <c r="A5387"/>
      <c r="B5387"/>
      <c r="C5387"/>
    </row>
    <row r="5388" spans="1:3" ht="14.4" x14ac:dyDescent="0.3">
      <c r="A5388"/>
      <c r="B5388"/>
      <c r="C5388"/>
    </row>
    <row r="5389" spans="1:3" ht="14.4" x14ac:dyDescent="0.3">
      <c r="A5389"/>
      <c r="B5389"/>
      <c r="C5389"/>
    </row>
    <row r="5390" spans="1:3" ht="14.4" x14ac:dyDescent="0.3">
      <c r="A5390"/>
      <c r="B5390"/>
      <c r="C5390"/>
    </row>
    <row r="5391" spans="1:3" ht="14.4" x14ac:dyDescent="0.3">
      <c r="A5391"/>
      <c r="B5391"/>
      <c r="C5391"/>
    </row>
    <row r="5392" spans="1:3" ht="14.4" x14ac:dyDescent="0.3">
      <c r="A5392"/>
      <c r="B5392"/>
      <c r="C5392"/>
    </row>
    <row r="5393" spans="1:3" ht="14.4" x14ac:dyDescent="0.3">
      <c r="A5393"/>
      <c r="B5393"/>
      <c r="C5393"/>
    </row>
    <row r="5394" spans="1:3" ht="14.4" x14ac:dyDescent="0.3">
      <c r="A5394"/>
      <c r="B5394"/>
      <c r="C5394"/>
    </row>
    <row r="5395" spans="1:3" ht="14.4" x14ac:dyDescent="0.3">
      <c r="A5395"/>
      <c r="B5395"/>
      <c r="C5395"/>
    </row>
    <row r="5396" spans="1:3" ht="14.4" x14ac:dyDescent="0.3">
      <c r="A5396"/>
      <c r="B5396"/>
      <c r="C5396"/>
    </row>
    <row r="5397" spans="1:3" ht="14.4" x14ac:dyDescent="0.3">
      <c r="A5397"/>
      <c r="B5397"/>
      <c r="C5397"/>
    </row>
    <row r="5398" spans="1:3" ht="14.4" x14ac:dyDescent="0.3">
      <c r="A5398"/>
      <c r="B5398"/>
      <c r="C5398"/>
    </row>
    <row r="5399" spans="1:3" ht="14.4" x14ac:dyDescent="0.3">
      <c r="A5399"/>
      <c r="B5399"/>
      <c r="C5399"/>
    </row>
    <row r="5400" spans="1:3" ht="14.4" x14ac:dyDescent="0.3">
      <c r="A5400"/>
      <c r="B5400"/>
      <c r="C5400"/>
    </row>
    <row r="5401" spans="1:3" ht="14.4" x14ac:dyDescent="0.3">
      <c r="A5401"/>
      <c r="B5401"/>
      <c r="C5401"/>
    </row>
    <row r="5402" spans="1:3" ht="14.4" x14ac:dyDescent="0.3">
      <c r="A5402"/>
      <c r="B5402"/>
      <c r="C5402"/>
    </row>
    <row r="5403" spans="1:3" ht="14.4" x14ac:dyDescent="0.3">
      <c r="A5403"/>
      <c r="B5403"/>
      <c r="C5403"/>
    </row>
    <row r="5404" spans="1:3" ht="14.4" x14ac:dyDescent="0.3">
      <c r="A5404"/>
      <c r="B5404"/>
      <c r="C5404"/>
    </row>
    <row r="5405" spans="1:3" ht="14.4" x14ac:dyDescent="0.3">
      <c r="A5405"/>
      <c r="B5405"/>
      <c r="C5405"/>
    </row>
    <row r="5406" spans="1:3" ht="14.4" x14ac:dyDescent="0.3">
      <c r="A5406"/>
      <c r="B5406"/>
      <c r="C5406"/>
    </row>
    <row r="5407" spans="1:3" ht="14.4" x14ac:dyDescent="0.3">
      <c r="A5407"/>
      <c r="B5407"/>
      <c r="C5407"/>
    </row>
    <row r="5408" spans="1:3" ht="14.4" x14ac:dyDescent="0.3">
      <c r="A5408"/>
      <c r="B5408"/>
      <c r="C5408"/>
    </row>
    <row r="5409" spans="1:3" ht="14.4" x14ac:dyDescent="0.3">
      <c r="A5409"/>
      <c r="B5409"/>
      <c r="C5409"/>
    </row>
    <row r="5410" spans="1:3" ht="14.4" x14ac:dyDescent="0.3">
      <c r="A5410"/>
      <c r="B5410"/>
      <c r="C5410"/>
    </row>
    <row r="5411" spans="1:3" ht="14.4" x14ac:dyDescent="0.3">
      <c r="A5411"/>
      <c r="B5411"/>
      <c r="C5411"/>
    </row>
    <row r="5412" spans="1:3" ht="14.4" x14ac:dyDescent="0.3">
      <c r="A5412"/>
      <c r="B5412"/>
      <c r="C5412"/>
    </row>
    <row r="5413" spans="1:3" ht="14.4" x14ac:dyDescent="0.3">
      <c r="A5413"/>
      <c r="B5413"/>
      <c r="C5413"/>
    </row>
    <row r="5414" spans="1:3" ht="14.4" x14ac:dyDescent="0.3">
      <c r="A5414"/>
      <c r="B5414"/>
      <c r="C5414"/>
    </row>
    <row r="5415" spans="1:3" ht="14.4" x14ac:dyDescent="0.3">
      <c r="A5415"/>
      <c r="B5415"/>
      <c r="C5415"/>
    </row>
    <row r="5416" spans="1:3" ht="14.4" x14ac:dyDescent="0.3">
      <c r="A5416"/>
      <c r="B5416"/>
      <c r="C5416"/>
    </row>
    <row r="5417" spans="1:3" ht="14.4" x14ac:dyDescent="0.3">
      <c r="A5417"/>
      <c r="B5417"/>
      <c r="C5417"/>
    </row>
    <row r="5418" spans="1:3" ht="14.4" x14ac:dyDescent="0.3">
      <c r="A5418"/>
      <c r="B5418"/>
      <c r="C5418"/>
    </row>
    <row r="5419" spans="1:3" ht="14.4" x14ac:dyDescent="0.3">
      <c r="A5419"/>
      <c r="B5419"/>
      <c r="C5419"/>
    </row>
    <row r="5420" spans="1:3" ht="14.4" x14ac:dyDescent="0.3">
      <c r="A5420"/>
      <c r="B5420"/>
      <c r="C5420"/>
    </row>
    <row r="5421" spans="1:3" ht="14.4" x14ac:dyDescent="0.3">
      <c r="A5421"/>
      <c r="B5421"/>
      <c r="C5421"/>
    </row>
    <row r="5422" spans="1:3" ht="14.4" x14ac:dyDescent="0.3">
      <c r="A5422"/>
      <c r="B5422"/>
      <c r="C5422"/>
    </row>
    <row r="5423" spans="1:3" ht="14.4" x14ac:dyDescent="0.3">
      <c r="A5423"/>
      <c r="B5423"/>
      <c r="C5423"/>
    </row>
    <row r="5424" spans="1:3" ht="14.4" x14ac:dyDescent="0.3">
      <c r="A5424"/>
      <c r="B5424"/>
      <c r="C5424"/>
    </row>
    <row r="5425" spans="1:3" ht="14.4" x14ac:dyDescent="0.3">
      <c r="A5425"/>
      <c r="B5425"/>
      <c r="C5425"/>
    </row>
    <row r="5426" spans="1:3" ht="14.4" x14ac:dyDescent="0.3">
      <c r="A5426"/>
      <c r="B5426"/>
      <c r="C5426"/>
    </row>
    <row r="5427" spans="1:3" ht="14.4" x14ac:dyDescent="0.3">
      <c r="A5427"/>
      <c r="B5427"/>
      <c r="C5427"/>
    </row>
    <row r="5428" spans="1:3" ht="14.4" x14ac:dyDescent="0.3">
      <c r="A5428"/>
      <c r="B5428"/>
      <c r="C5428"/>
    </row>
    <row r="5429" spans="1:3" ht="14.4" x14ac:dyDescent="0.3">
      <c r="A5429"/>
      <c r="B5429"/>
      <c r="C5429"/>
    </row>
    <row r="5430" spans="1:3" ht="14.4" x14ac:dyDescent="0.3">
      <c r="A5430"/>
      <c r="B5430"/>
      <c r="C5430"/>
    </row>
    <row r="5431" spans="1:3" ht="14.4" x14ac:dyDescent="0.3">
      <c r="A5431"/>
      <c r="B5431"/>
      <c r="C5431"/>
    </row>
    <row r="5432" spans="1:3" ht="14.4" x14ac:dyDescent="0.3">
      <c r="A5432"/>
      <c r="B5432"/>
      <c r="C5432"/>
    </row>
    <row r="5433" spans="1:3" ht="14.4" x14ac:dyDescent="0.3">
      <c r="A5433"/>
      <c r="B5433"/>
      <c r="C5433"/>
    </row>
    <row r="5434" spans="1:3" ht="14.4" x14ac:dyDescent="0.3">
      <c r="A5434"/>
      <c r="B5434"/>
      <c r="C5434"/>
    </row>
    <row r="5435" spans="1:3" ht="14.4" x14ac:dyDescent="0.3">
      <c r="A5435"/>
      <c r="B5435"/>
      <c r="C5435"/>
    </row>
    <row r="5436" spans="1:3" ht="14.4" x14ac:dyDescent="0.3">
      <c r="A5436"/>
      <c r="B5436"/>
      <c r="C5436"/>
    </row>
    <row r="5437" spans="1:3" ht="14.4" x14ac:dyDescent="0.3">
      <c r="A5437"/>
      <c r="B5437"/>
      <c r="C5437"/>
    </row>
    <row r="5438" spans="1:3" ht="14.4" x14ac:dyDescent="0.3">
      <c r="A5438"/>
      <c r="B5438"/>
      <c r="C5438"/>
    </row>
    <row r="5439" spans="1:3" ht="14.4" x14ac:dyDescent="0.3">
      <c r="A5439"/>
      <c r="B5439"/>
      <c r="C5439"/>
    </row>
    <row r="5440" spans="1:3" ht="14.4" x14ac:dyDescent="0.3">
      <c r="A5440"/>
      <c r="B5440"/>
      <c r="C5440"/>
    </row>
    <row r="5441" spans="1:3" ht="14.4" x14ac:dyDescent="0.3">
      <c r="A5441"/>
      <c r="B5441"/>
      <c r="C5441"/>
    </row>
    <row r="5442" spans="1:3" ht="14.4" x14ac:dyDescent="0.3">
      <c r="A5442"/>
      <c r="B5442"/>
      <c r="C5442"/>
    </row>
    <row r="5443" spans="1:3" ht="14.4" x14ac:dyDescent="0.3">
      <c r="A5443"/>
      <c r="B5443"/>
      <c r="C5443"/>
    </row>
    <row r="5444" spans="1:3" ht="14.4" x14ac:dyDescent="0.3">
      <c r="A5444"/>
      <c r="B5444"/>
      <c r="C5444"/>
    </row>
    <row r="5445" spans="1:3" ht="14.4" x14ac:dyDescent="0.3">
      <c r="A5445"/>
      <c r="B5445"/>
      <c r="C5445"/>
    </row>
    <row r="5446" spans="1:3" ht="14.4" x14ac:dyDescent="0.3">
      <c r="A5446"/>
      <c r="B5446"/>
      <c r="C5446"/>
    </row>
    <row r="5447" spans="1:3" ht="14.4" x14ac:dyDescent="0.3">
      <c r="A5447"/>
      <c r="B5447"/>
      <c r="C5447"/>
    </row>
    <row r="5448" spans="1:3" ht="14.4" x14ac:dyDescent="0.3">
      <c r="A5448"/>
      <c r="B5448"/>
      <c r="C5448"/>
    </row>
    <row r="5449" spans="1:3" ht="14.4" x14ac:dyDescent="0.3">
      <c r="A5449"/>
      <c r="B5449"/>
      <c r="C5449"/>
    </row>
    <row r="5450" spans="1:3" ht="14.4" x14ac:dyDescent="0.3">
      <c r="A5450"/>
      <c r="B5450"/>
      <c r="C5450"/>
    </row>
    <row r="5451" spans="1:3" ht="14.4" x14ac:dyDescent="0.3">
      <c r="A5451"/>
      <c r="B5451"/>
      <c r="C5451"/>
    </row>
    <row r="5452" spans="1:3" ht="14.4" x14ac:dyDescent="0.3">
      <c r="A5452"/>
      <c r="B5452"/>
      <c r="C5452"/>
    </row>
    <row r="5453" spans="1:3" ht="14.4" x14ac:dyDescent="0.3">
      <c r="A5453"/>
      <c r="B5453"/>
      <c r="C5453"/>
    </row>
    <row r="5454" spans="1:3" ht="14.4" x14ac:dyDescent="0.3">
      <c r="A5454"/>
      <c r="B5454"/>
      <c r="C5454"/>
    </row>
    <row r="5455" spans="1:3" ht="14.4" x14ac:dyDescent="0.3">
      <c r="A5455"/>
      <c r="B5455"/>
      <c r="C5455"/>
    </row>
    <row r="5456" spans="1:3" ht="14.4" x14ac:dyDescent="0.3">
      <c r="A5456"/>
      <c r="B5456"/>
      <c r="C5456"/>
    </row>
    <row r="5457" spans="1:3" ht="14.4" x14ac:dyDescent="0.3">
      <c r="A5457"/>
      <c r="B5457"/>
      <c r="C5457"/>
    </row>
    <row r="5458" spans="1:3" ht="14.4" x14ac:dyDescent="0.3">
      <c r="A5458"/>
      <c r="B5458"/>
      <c r="C5458"/>
    </row>
    <row r="5459" spans="1:3" ht="14.4" x14ac:dyDescent="0.3">
      <c r="A5459"/>
      <c r="B5459"/>
      <c r="C5459"/>
    </row>
    <row r="5460" spans="1:3" ht="14.4" x14ac:dyDescent="0.3">
      <c r="A5460"/>
      <c r="B5460"/>
      <c r="C5460"/>
    </row>
    <row r="5461" spans="1:3" ht="14.4" x14ac:dyDescent="0.3">
      <c r="A5461"/>
      <c r="B5461"/>
      <c r="C5461"/>
    </row>
    <row r="5462" spans="1:3" ht="14.4" x14ac:dyDescent="0.3">
      <c r="A5462"/>
      <c r="B5462"/>
      <c r="C5462"/>
    </row>
    <row r="5463" spans="1:3" ht="14.4" x14ac:dyDescent="0.3">
      <c r="A5463"/>
      <c r="B5463"/>
      <c r="C5463"/>
    </row>
    <row r="5464" spans="1:3" ht="14.4" x14ac:dyDescent="0.3">
      <c r="A5464"/>
      <c r="B5464"/>
      <c r="C5464"/>
    </row>
    <row r="5465" spans="1:3" ht="14.4" x14ac:dyDescent="0.3">
      <c r="A5465"/>
      <c r="B5465"/>
      <c r="C5465"/>
    </row>
    <row r="5466" spans="1:3" ht="14.4" x14ac:dyDescent="0.3">
      <c r="A5466"/>
      <c r="B5466"/>
      <c r="C5466"/>
    </row>
    <row r="5467" spans="1:3" ht="14.4" x14ac:dyDescent="0.3">
      <c r="A5467"/>
      <c r="B5467"/>
      <c r="C5467"/>
    </row>
    <row r="5468" spans="1:3" ht="14.4" x14ac:dyDescent="0.3">
      <c r="A5468"/>
      <c r="B5468"/>
      <c r="C5468"/>
    </row>
    <row r="5469" spans="1:3" ht="14.4" x14ac:dyDescent="0.3">
      <c r="A5469"/>
      <c r="B5469"/>
      <c r="C5469"/>
    </row>
    <row r="5470" spans="1:3" ht="14.4" x14ac:dyDescent="0.3">
      <c r="A5470"/>
      <c r="B5470"/>
      <c r="C5470"/>
    </row>
    <row r="5471" spans="1:3" ht="14.4" x14ac:dyDescent="0.3">
      <c r="A5471"/>
      <c r="B5471"/>
      <c r="C5471"/>
    </row>
    <row r="5472" spans="1:3" ht="14.4" x14ac:dyDescent="0.3">
      <c r="A5472"/>
      <c r="B5472"/>
      <c r="C5472"/>
    </row>
    <row r="5473" spans="1:3" ht="14.4" x14ac:dyDescent="0.3">
      <c r="A5473"/>
      <c r="B5473"/>
      <c r="C5473"/>
    </row>
    <row r="5474" spans="1:3" ht="14.4" x14ac:dyDescent="0.3">
      <c r="A5474"/>
      <c r="B5474"/>
      <c r="C5474"/>
    </row>
    <row r="5475" spans="1:3" ht="14.4" x14ac:dyDescent="0.3">
      <c r="A5475"/>
      <c r="B5475"/>
      <c r="C5475"/>
    </row>
    <row r="5476" spans="1:3" ht="14.4" x14ac:dyDescent="0.3">
      <c r="A5476"/>
      <c r="B5476"/>
      <c r="C5476"/>
    </row>
    <row r="5477" spans="1:3" ht="14.4" x14ac:dyDescent="0.3">
      <c r="A5477"/>
      <c r="B5477"/>
      <c r="C5477"/>
    </row>
    <row r="5478" spans="1:3" ht="14.4" x14ac:dyDescent="0.3">
      <c r="A5478"/>
      <c r="B5478"/>
      <c r="C5478"/>
    </row>
    <row r="5479" spans="1:3" ht="14.4" x14ac:dyDescent="0.3">
      <c r="A5479"/>
      <c r="B5479"/>
      <c r="C5479"/>
    </row>
    <row r="5480" spans="1:3" ht="14.4" x14ac:dyDescent="0.3">
      <c r="A5480"/>
      <c r="B5480"/>
      <c r="C5480"/>
    </row>
    <row r="5481" spans="1:3" ht="14.4" x14ac:dyDescent="0.3">
      <c r="A5481"/>
      <c r="B5481"/>
      <c r="C5481"/>
    </row>
    <row r="5482" spans="1:3" ht="14.4" x14ac:dyDescent="0.3">
      <c r="A5482"/>
      <c r="B5482"/>
      <c r="C5482"/>
    </row>
    <row r="5483" spans="1:3" ht="14.4" x14ac:dyDescent="0.3">
      <c r="A5483"/>
      <c r="B5483"/>
      <c r="C5483"/>
    </row>
    <row r="5484" spans="1:3" ht="14.4" x14ac:dyDescent="0.3">
      <c r="A5484"/>
      <c r="B5484"/>
      <c r="C5484"/>
    </row>
    <row r="5485" spans="1:3" ht="14.4" x14ac:dyDescent="0.3">
      <c r="A5485"/>
      <c r="B5485"/>
      <c r="C5485"/>
    </row>
    <row r="5486" spans="1:3" ht="14.4" x14ac:dyDescent="0.3">
      <c r="A5486"/>
      <c r="B5486"/>
      <c r="C5486"/>
    </row>
    <row r="5487" spans="1:3" ht="14.4" x14ac:dyDescent="0.3">
      <c r="A5487"/>
      <c r="B5487"/>
      <c r="C5487"/>
    </row>
    <row r="5488" spans="1:3" ht="14.4" x14ac:dyDescent="0.3">
      <c r="A5488"/>
      <c r="B5488"/>
      <c r="C5488"/>
    </row>
    <row r="5489" spans="1:3" ht="14.4" x14ac:dyDescent="0.3">
      <c r="A5489"/>
      <c r="B5489"/>
      <c r="C5489"/>
    </row>
    <row r="5490" spans="1:3" ht="14.4" x14ac:dyDescent="0.3">
      <c r="A5490"/>
      <c r="B5490"/>
      <c r="C5490"/>
    </row>
    <row r="5491" spans="1:3" ht="14.4" x14ac:dyDescent="0.3">
      <c r="A5491"/>
      <c r="B5491"/>
      <c r="C5491"/>
    </row>
    <row r="5492" spans="1:3" ht="14.4" x14ac:dyDescent="0.3">
      <c r="A5492"/>
      <c r="B5492"/>
      <c r="C5492"/>
    </row>
    <row r="5493" spans="1:3" ht="14.4" x14ac:dyDescent="0.3">
      <c r="A5493"/>
      <c r="B5493"/>
      <c r="C5493"/>
    </row>
    <row r="5494" spans="1:3" ht="14.4" x14ac:dyDescent="0.3">
      <c r="A5494"/>
      <c r="B5494"/>
      <c r="C5494"/>
    </row>
    <row r="5495" spans="1:3" ht="14.4" x14ac:dyDescent="0.3">
      <c r="A5495"/>
      <c r="B5495"/>
      <c r="C5495"/>
    </row>
    <row r="5496" spans="1:3" ht="14.4" x14ac:dyDescent="0.3">
      <c r="A5496"/>
      <c r="B5496"/>
      <c r="C5496"/>
    </row>
    <row r="5497" spans="1:3" ht="14.4" x14ac:dyDescent="0.3">
      <c r="A5497"/>
      <c r="B5497"/>
      <c r="C5497"/>
    </row>
    <row r="5498" spans="1:3" ht="14.4" x14ac:dyDescent="0.3">
      <c r="A5498"/>
      <c r="B5498"/>
      <c r="C5498"/>
    </row>
    <row r="5499" spans="1:3" ht="14.4" x14ac:dyDescent="0.3">
      <c r="A5499"/>
      <c r="B5499"/>
      <c r="C5499"/>
    </row>
    <row r="5500" spans="1:3" ht="14.4" x14ac:dyDescent="0.3">
      <c r="A5500"/>
      <c r="B5500"/>
      <c r="C5500"/>
    </row>
    <row r="5501" spans="1:3" ht="14.4" x14ac:dyDescent="0.3">
      <c r="A5501"/>
      <c r="B5501"/>
      <c r="C5501"/>
    </row>
    <row r="5502" spans="1:3" ht="14.4" x14ac:dyDescent="0.3">
      <c r="A5502"/>
      <c r="B5502"/>
      <c r="C5502"/>
    </row>
    <row r="5503" spans="1:3" ht="14.4" x14ac:dyDescent="0.3">
      <c r="A5503"/>
      <c r="B5503"/>
      <c r="C5503"/>
    </row>
    <row r="5504" spans="1:3" ht="14.4" x14ac:dyDescent="0.3">
      <c r="A5504"/>
      <c r="B5504"/>
      <c r="C5504"/>
    </row>
    <row r="5505" spans="1:3" ht="14.4" x14ac:dyDescent="0.3">
      <c r="A5505"/>
      <c r="B5505"/>
      <c r="C5505"/>
    </row>
    <row r="5506" spans="1:3" ht="14.4" x14ac:dyDescent="0.3">
      <c r="A5506"/>
      <c r="B5506"/>
      <c r="C5506"/>
    </row>
    <row r="5507" spans="1:3" ht="14.4" x14ac:dyDescent="0.3">
      <c r="A5507"/>
      <c r="B5507"/>
      <c r="C5507"/>
    </row>
    <row r="5508" spans="1:3" ht="14.4" x14ac:dyDescent="0.3">
      <c r="A5508"/>
      <c r="B5508"/>
      <c r="C5508"/>
    </row>
    <row r="5509" spans="1:3" ht="14.4" x14ac:dyDescent="0.3">
      <c r="A5509"/>
      <c r="B5509"/>
      <c r="C5509"/>
    </row>
    <row r="5510" spans="1:3" ht="14.4" x14ac:dyDescent="0.3">
      <c r="A5510"/>
      <c r="B5510"/>
      <c r="C5510"/>
    </row>
    <row r="5511" spans="1:3" ht="14.4" x14ac:dyDescent="0.3">
      <c r="A5511"/>
      <c r="B5511"/>
      <c r="C5511"/>
    </row>
    <row r="5512" spans="1:3" ht="14.4" x14ac:dyDescent="0.3">
      <c r="A5512"/>
      <c r="B5512"/>
      <c r="C5512"/>
    </row>
    <row r="5513" spans="1:3" ht="14.4" x14ac:dyDescent="0.3">
      <c r="A5513"/>
      <c r="B5513"/>
      <c r="C5513"/>
    </row>
    <row r="5514" spans="1:3" ht="14.4" x14ac:dyDescent="0.3">
      <c r="A5514"/>
      <c r="B5514"/>
      <c r="C5514"/>
    </row>
    <row r="5515" spans="1:3" ht="14.4" x14ac:dyDescent="0.3">
      <c r="A5515"/>
      <c r="B5515"/>
      <c r="C5515"/>
    </row>
    <row r="5516" spans="1:3" ht="14.4" x14ac:dyDescent="0.3">
      <c r="A5516"/>
      <c r="B5516"/>
      <c r="C5516"/>
    </row>
    <row r="5517" spans="1:3" ht="14.4" x14ac:dyDescent="0.3">
      <c r="A5517"/>
      <c r="B5517"/>
      <c r="C5517"/>
    </row>
    <row r="5518" spans="1:3" ht="14.4" x14ac:dyDescent="0.3">
      <c r="A5518"/>
      <c r="B5518"/>
      <c r="C5518"/>
    </row>
    <row r="5519" spans="1:3" ht="14.4" x14ac:dyDescent="0.3">
      <c r="A5519"/>
      <c r="B5519"/>
      <c r="C5519"/>
    </row>
    <row r="5520" spans="1:3" ht="14.4" x14ac:dyDescent="0.3">
      <c r="A5520"/>
      <c r="B5520"/>
      <c r="C5520"/>
    </row>
    <row r="5521" spans="1:3" ht="14.4" x14ac:dyDescent="0.3">
      <c r="A5521"/>
      <c r="B5521"/>
      <c r="C5521"/>
    </row>
    <row r="5522" spans="1:3" ht="14.4" x14ac:dyDescent="0.3">
      <c r="A5522"/>
      <c r="B5522"/>
      <c r="C5522"/>
    </row>
    <row r="5523" spans="1:3" ht="14.4" x14ac:dyDescent="0.3">
      <c r="A5523"/>
      <c r="B5523"/>
      <c r="C5523"/>
    </row>
    <row r="5524" spans="1:3" ht="14.4" x14ac:dyDescent="0.3">
      <c r="A5524"/>
      <c r="B5524"/>
      <c r="C5524"/>
    </row>
    <row r="5525" spans="1:3" ht="14.4" x14ac:dyDescent="0.3">
      <c r="A5525"/>
      <c r="B5525"/>
      <c r="C5525"/>
    </row>
    <row r="5526" spans="1:3" ht="14.4" x14ac:dyDescent="0.3">
      <c r="A5526"/>
      <c r="B5526"/>
      <c r="C5526"/>
    </row>
    <row r="5527" spans="1:3" ht="14.4" x14ac:dyDescent="0.3">
      <c r="A5527"/>
      <c r="B5527"/>
      <c r="C5527"/>
    </row>
    <row r="5528" spans="1:3" ht="14.4" x14ac:dyDescent="0.3">
      <c r="A5528"/>
      <c r="B5528"/>
      <c r="C5528"/>
    </row>
    <row r="5529" spans="1:3" ht="14.4" x14ac:dyDescent="0.3">
      <c r="A5529"/>
      <c r="B5529"/>
      <c r="C5529"/>
    </row>
    <row r="5530" spans="1:3" ht="14.4" x14ac:dyDescent="0.3">
      <c r="A5530"/>
      <c r="B5530"/>
      <c r="C5530"/>
    </row>
    <row r="5531" spans="1:3" ht="14.4" x14ac:dyDescent="0.3">
      <c r="A5531"/>
      <c r="B5531"/>
      <c r="C5531"/>
    </row>
    <row r="5532" spans="1:3" ht="14.4" x14ac:dyDescent="0.3">
      <c r="A5532"/>
      <c r="B5532"/>
      <c r="C5532"/>
    </row>
    <row r="5533" spans="1:3" ht="14.4" x14ac:dyDescent="0.3">
      <c r="A5533"/>
      <c r="B5533"/>
      <c r="C5533"/>
    </row>
    <row r="5534" spans="1:3" ht="14.4" x14ac:dyDescent="0.3">
      <c r="A5534"/>
      <c r="B5534"/>
      <c r="C5534"/>
    </row>
    <row r="5535" spans="1:3" ht="14.4" x14ac:dyDescent="0.3">
      <c r="A5535"/>
      <c r="B5535"/>
      <c r="C5535"/>
    </row>
    <row r="5536" spans="1:3" ht="14.4" x14ac:dyDescent="0.3">
      <c r="A5536"/>
      <c r="B5536"/>
      <c r="C5536"/>
    </row>
    <row r="5537" spans="1:3" ht="14.4" x14ac:dyDescent="0.3">
      <c r="A5537"/>
      <c r="B5537"/>
      <c r="C5537"/>
    </row>
    <row r="5538" spans="1:3" ht="14.4" x14ac:dyDescent="0.3">
      <c r="A5538"/>
      <c r="B5538"/>
      <c r="C5538"/>
    </row>
    <row r="5539" spans="1:3" ht="14.4" x14ac:dyDescent="0.3">
      <c r="A5539"/>
      <c r="B5539"/>
      <c r="C5539"/>
    </row>
    <row r="5540" spans="1:3" ht="14.4" x14ac:dyDescent="0.3">
      <c r="A5540"/>
      <c r="B5540"/>
      <c r="C5540"/>
    </row>
    <row r="5541" spans="1:3" ht="14.4" x14ac:dyDescent="0.3">
      <c r="A5541"/>
      <c r="B5541"/>
      <c r="C5541"/>
    </row>
    <row r="5542" spans="1:3" ht="14.4" x14ac:dyDescent="0.3">
      <c r="A5542"/>
      <c r="B5542"/>
      <c r="C5542"/>
    </row>
    <row r="5543" spans="1:3" ht="14.4" x14ac:dyDescent="0.3">
      <c r="A5543"/>
      <c r="B5543"/>
      <c r="C5543"/>
    </row>
    <row r="5544" spans="1:3" ht="14.4" x14ac:dyDescent="0.3">
      <c r="A5544"/>
      <c r="B5544"/>
      <c r="C5544"/>
    </row>
    <row r="5545" spans="1:3" ht="14.4" x14ac:dyDescent="0.3">
      <c r="A5545"/>
      <c r="B5545"/>
      <c r="C5545"/>
    </row>
    <row r="5546" spans="1:3" ht="14.4" x14ac:dyDescent="0.3">
      <c r="A5546"/>
      <c r="B5546"/>
      <c r="C5546"/>
    </row>
    <row r="5547" spans="1:3" ht="14.4" x14ac:dyDescent="0.3">
      <c r="A5547"/>
      <c r="B5547"/>
      <c r="C5547"/>
    </row>
    <row r="5548" spans="1:3" ht="14.4" x14ac:dyDescent="0.3">
      <c r="A5548"/>
      <c r="B5548"/>
      <c r="C5548"/>
    </row>
    <row r="5549" spans="1:3" ht="14.4" x14ac:dyDescent="0.3">
      <c r="A5549"/>
      <c r="B5549"/>
      <c r="C5549"/>
    </row>
    <row r="5550" spans="1:3" ht="14.4" x14ac:dyDescent="0.3">
      <c r="A5550"/>
      <c r="B5550"/>
      <c r="C5550"/>
    </row>
    <row r="5551" spans="1:3" ht="14.4" x14ac:dyDescent="0.3">
      <c r="A5551"/>
      <c r="B5551"/>
      <c r="C5551"/>
    </row>
    <row r="5552" spans="1:3" ht="14.4" x14ac:dyDescent="0.3">
      <c r="A5552"/>
      <c r="B5552"/>
      <c r="C5552"/>
    </row>
    <row r="5553" spans="1:3" ht="14.4" x14ac:dyDescent="0.3">
      <c r="A5553"/>
      <c r="B5553"/>
      <c r="C5553"/>
    </row>
    <row r="5554" spans="1:3" ht="14.4" x14ac:dyDescent="0.3">
      <c r="A5554"/>
      <c r="B5554"/>
      <c r="C5554"/>
    </row>
    <row r="5555" spans="1:3" ht="14.4" x14ac:dyDescent="0.3">
      <c r="A5555"/>
      <c r="B5555"/>
      <c r="C5555"/>
    </row>
    <row r="5556" spans="1:3" ht="14.4" x14ac:dyDescent="0.3">
      <c r="A5556"/>
      <c r="B5556"/>
      <c r="C5556"/>
    </row>
    <row r="5557" spans="1:3" ht="14.4" x14ac:dyDescent="0.3">
      <c r="A5557"/>
      <c r="B5557"/>
      <c r="C5557"/>
    </row>
    <row r="5558" spans="1:3" ht="14.4" x14ac:dyDescent="0.3">
      <c r="A5558"/>
      <c r="B5558"/>
      <c r="C5558"/>
    </row>
    <row r="5559" spans="1:3" ht="14.4" x14ac:dyDescent="0.3">
      <c r="A5559"/>
      <c r="B5559"/>
      <c r="C5559"/>
    </row>
    <row r="5560" spans="1:3" ht="14.4" x14ac:dyDescent="0.3">
      <c r="A5560"/>
      <c r="B5560"/>
      <c r="C5560"/>
    </row>
    <row r="5561" spans="1:3" ht="14.4" x14ac:dyDescent="0.3">
      <c r="A5561"/>
      <c r="B5561"/>
      <c r="C5561"/>
    </row>
    <row r="5562" spans="1:3" ht="14.4" x14ac:dyDescent="0.3">
      <c r="A5562"/>
      <c r="B5562"/>
      <c r="C5562"/>
    </row>
    <row r="5563" spans="1:3" ht="14.4" x14ac:dyDescent="0.3">
      <c r="A5563"/>
      <c r="B5563"/>
      <c r="C5563"/>
    </row>
    <row r="5564" spans="1:3" ht="14.4" x14ac:dyDescent="0.3">
      <c r="A5564"/>
      <c r="B5564"/>
      <c r="C5564"/>
    </row>
    <row r="5565" spans="1:3" ht="14.4" x14ac:dyDescent="0.3">
      <c r="A5565"/>
      <c r="B5565"/>
      <c r="C5565"/>
    </row>
    <row r="5566" spans="1:3" ht="14.4" x14ac:dyDescent="0.3">
      <c r="A5566"/>
      <c r="B5566"/>
      <c r="C5566"/>
    </row>
    <row r="5567" spans="1:3" ht="14.4" x14ac:dyDescent="0.3">
      <c r="A5567"/>
      <c r="B5567"/>
      <c r="C5567"/>
    </row>
    <row r="5568" spans="1:3" ht="14.4" x14ac:dyDescent="0.3">
      <c r="A5568"/>
      <c r="B5568"/>
      <c r="C5568"/>
    </row>
    <row r="5569" spans="1:3" ht="14.4" x14ac:dyDescent="0.3">
      <c r="A5569"/>
      <c r="B5569"/>
      <c r="C5569"/>
    </row>
    <row r="5570" spans="1:3" ht="14.4" x14ac:dyDescent="0.3">
      <c r="A5570"/>
      <c r="B5570"/>
      <c r="C5570"/>
    </row>
    <row r="5571" spans="1:3" ht="14.4" x14ac:dyDescent="0.3">
      <c r="A5571"/>
      <c r="B5571"/>
      <c r="C5571"/>
    </row>
    <row r="5572" spans="1:3" ht="14.4" x14ac:dyDescent="0.3">
      <c r="A5572"/>
      <c r="B5572"/>
      <c r="C5572"/>
    </row>
    <row r="5573" spans="1:3" ht="14.4" x14ac:dyDescent="0.3">
      <c r="A5573"/>
      <c r="B5573"/>
      <c r="C5573"/>
    </row>
    <row r="5574" spans="1:3" ht="14.4" x14ac:dyDescent="0.3">
      <c r="A5574"/>
      <c r="B5574"/>
      <c r="C5574"/>
    </row>
    <row r="5575" spans="1:3" ht="14.4" x14ac:dyDescent="0.3">
      <c r="A5575"/>
      <c r="B5575"/>
      <c r="C5575"/>
    </row>
    <row r="5576" spans="1:3" ht="14.4" x14ac:dyDescent="0.3">
      <c r="A5576"/>
      <c r="B5576"/>
      <c r="C5576"/>
    </row>
    <row r="5577" spans="1:3" ht="14.4" x14ac:dyDescent="0.3">
      <c r="A5577"/>
      <c r="B5577"/>
      <c r="C5577"/>
    </row>
    <row r="5578" spans="1:3" ht="14.4" x14ac:dyDescent="0.3">
      <c r="A5578"/>
      <c r="B5578"/>
      <c r="C5578"/>
    </row>
    <row r="5579" spans="1:3" ht="14.4" x14ac:dyDescent="0.3">
      <c r="A5579"/>
      <c r="B5579"/>
      <c r="C5579"/>
    </row>
    <row r="5580" spans="1:3" ht="14.4" x14ac:dyDescent="0.3">
      <c r="A5580"/>
      <c r="B5580"/>
      <c r="C5580"/>
    </row>
    <row r="5581" spans="1:3" ht="14.4" x14ac:dyDescent="0.3">
      <c r="A5581"/>
      <c r="B5581"/>
      <c r="C5581"/>
    </row>
    <row r="5582" spans="1:3" ht="14.4" x14ac:dyDescent="0.3">
      <c r="A5582"/>
      <c r="B5582"/>
      <c r="C5582"/>
    </row>
    <row r="5583" spans="1:3" ht="14.4" x14ac:dyDescent="0.3">
      <c r="A5583"/>
      <c r="B5583"/>
      <c r="C5583"/>
    </row>
    <row r="5584" spans="1:3" ht="14.4" x14ac:dyDescent="0.3">
      <c r="A5584"/>
      <c r="B5584"/>
      <c r="C5584"/>
    </row>
    <row r="5585" spans="1:3" ht="14.4" x14ac:dyDescent="0.3">
      <c r="A5585"/>
      <c r="B5585"/>
      <c r="C5585"/>
    </row>
    <row r="5586" spans="1:3" ht="14.4" x14ac:dyDescent="0.3">
      <c r="A5586"/>
      <c r="B5586"/>
      <c r="C5586"/>
    </row>
    <row r="5587" spans="1:3" ht="14.4" x14ac:dyDescent="0.3">
      <c r="A5587"/>
      <c r="B5587"/>
      <c r="C5587"/>
    </row>
    <row r="5588" spans="1:3" ht="14.4" x14ac:dyDescent="0.3">
      <c r="A5588"/>
      <c r="B5588"/>
      <c r="C5588"/>
    </row>
    <row r="5589" spans="1:3" ht="14.4" x14ac:dyDescent="0.3">
      <c r="A5589"/>
      <c r="B5589"/>
      <c r="C5589"/>
    </row>
    <row r="5590" spans="1:3" ht="14.4" x14ac:dyDescent="0.3">
      <c r="A5590"/>
      <c r="B5590"/>
      <c r="C5590"/>
    </row>
    <row r="5591" spans="1:3" ht="14.4" x14ac:dyDescent="0.3">
      <c r="A5591"/>
      <c r="B5591"/>
      <c r="C5591"/>
    </row>
    <row r="5592" spans="1:3" ht="14.4" x14ac:dyDescent="0.3">
      <c r="A5592"/>
      <c r="B5592"/>
      <c r="C5592"/>
    </row>
    <row r="5593" spans="1:3" ht="14.4" x14ac:dyDescent="0.3">
      <c r="A5593"/>
      <c r="B5593"/>
      <c r="C5593"/>
    </row>
    <row r="5594" spans="1:3" ht="14.4" x14ac:dyDescent="0.3">
      <c r="A5594"/>
      <c r="B5594"/>
      <c r="C5594"/>
    </row>
    <row r="5595" spans="1:3" ht="14.4" x14ac:dyDescent="0.3">
      <c r="A5595"/>
      <c r="B5595"/>
      <c r="C5595"/>
    </row>
    <row r="5596" spans="1:3" ht="14.4" x14ac:dyDescent="0.3">
      <c r="A5596"/>
      <c r="B5596"/>
      <c r="C5596"/>
    </row>
    <row r="5597" spans="1:3" ht="14.4" x14ac:dyDescent="0.3">
      <c r="A5597"/>
      <c r="B5597"/>
      <c r="C5597"/>
    </row>
    <row r="5598" spans="1:3" ht="14.4" x14ac:dyDescent="0.3">
      <c r="A5598"/>
      <c r="B5598"/>
      <c r="C5598"/>
    </row>
    <row r="5599" spans="1:3" ht="14.4" x14ac:dyDescent="0.3">
      <c r="A5599"/>
      <c r="B5599"/>
      <c r="C5599"/>
    </row>
    <row r="5600" spans="1:3" ht="14.4" x14ac:dyDescent="0.3">
      <c r="A5600"/>
      <c r="B5600"/>
      <c r="C5600"/>
    </row>
    <row r="5601" spans="1:3" ht="14.4" x14ac:dyDescent="0.3">
      <c r="A5601"/>
      <c r="B5601"/>
      <c r="C5601"/>
    </row>
    <row r="5602" spans="1:3" ht="14.4" x14ac:dyDescent="0.3">
      <c r="A5602"/>
      <c r="B5602"/>
      <c r="C5602"/>
    </row>
    <row r="5603" spans="1:3" ht="14.4" x14ac:dyDescent="0.3">
      <c r="A5603"/>
      <c r="B5603"/>
      <c r="C5603"/>
    </row>
    <row r="5604" spans="1:3" ht="14.4" x14ac:dyDescent="0.3">
      <c r="A5604"/>
      <c r="B5604"/>
      <c r="C5604"/>
    </row>
    <row r="5605" spans="1:3" ht="14.4" x14ac:dyDescent="0.3">
      <c r="A5605"/>
      <c r="B5605"/>
      <c r="C5605"/>
    </row>
    <row r="5606" spans="1:3" ht="14.4" x14ac:dyDescent="0.3">
      <c r="A5606"/>
      <c r="B5606"/>
      <c r="C5606"/>
    </row>
    <row r="5607" spans="1:3" ht="14.4" x14ac:dyDescent="0.3">
      <c r="A5607"/>
      <c r="B5607"/>
      <c r="C5607"/>
    </row>
    <row r="5608" spans="1:3" ht="14.4" x14ac:dyDescent="0.3">
      <c r="A5608"/>
      <c r="B5608"/>
      <c r="C5608"/>
    </row>
    <row r="5609" spans="1:3" ht="14.4" x14ac:dyDescent="0.3">
      <c r="A5609"/>
      <c r="B5609"/>
      <c r="C5609"/>
    </row>
    <row r="5610" spans="1:3" ht="14.4" x14ac:dyDescent="0.3">
      <c r="A5610"/>
      <c r="B5610"/>
      <c r="C5610"/>
    </row>
    <row r="5611" spans="1:3" ht="14.4" x14ac:dyDescent="0.3">
      <c r="A5611"/>
      <c r="B5611"/>
      <c r="C5611"/>
    </row>
    <row r="5612" spans="1:3" ht="14.4" x14ac:dyDescent="0.3">
      <c r="A5612"/>
      <c r="B5612"/>
      <c r="C5612"/>
    </row>
    <row r="5613" spans="1:3" ht="14.4" x14ac:dyDescent="0.3">
      <c r="A5613"/>
      <c r="B5613"/>
      <c r="C5613"/>
    </row>
    <row r="5614" spans="1:3" ht="14.4" x14ac:dyDescent="0.3">
      <c r="A5614"/>
      <c r="B5614"/>
      <c r="C5614"/>
    </row>
    <row r="5615" spans="1:3" ht="14.4" x14ac:dyDescent="0.3">
      <c r="A5615"/>
      <c r="B5615"/>
      <c r="C5615"/>
    </row>
    <row r="5616" spans="1:3" ht="14.4" x14ac:dyDescent="0.3">
      <c r="A5616"/>
      <c r="B5616"/>
      <c r="C5616"/>
    </row>
    <row r="5617" spans="1:3" ht="14.4" x14ac:dyDescent="0.3">
      <c r="A5617"/>
      <c r="B5617"/>
      <c r="C5617"/>
    </row>
    <row r="5618" spans="1:3" ht="14.4" x14ac:dyDescent="0.3">
      <c r="A5618"/>
      <c r="B5618"/>
      <c r="C5618"/>
    </row>
    <row r="5619" spans="1:3" ht="14.4" x14ac:dyDescent="0.3">
      <c r="A5619"/>
      <c r="B5619"/>
      <c r="C5619"/>
    </row>
    <row r="5620" spans="1:3" ht="14.4" x14ac:dyDescent="0.3">
      <c r="A5620"/>
      <c r="B5620"/>
      <c r="C5620"/>
    </row>
    <row r="5621" spans="1:3" ht="14.4" x14ac:dyDescent="0.3">
      <c r="A5621"/>
      <c r="B5621"/>
      <c r="C5621"/>
    </row>
    <row r="5622" spans="1:3" ht="14.4" x14ac:dyDescent="0.3">
      <c r="A5622"/>
      <c r="B5622"/>
      <c r="C5622"/>
    </row>
    <row r="5623" spans="1:3" ht="14.4" x14ac:dyDescent="0.3">
      <c r="A5623"/>
      <c r="B5623"/>
      <c r="C5623"/>
    </row>
    <row r="5624" spans="1:3" ht="14.4" x14ac:dyDescent="0.3">
      <c r="A5624"/>
      <c r="B5624"/>
      <c r="C5624"/>
    </row>
    <row r="5625" spans="1:3" ht="14.4" x14ac:dyDescent="0.3">
      <c r="A5625"/>
      <c r="B5625"/>
      <c r="C5625"/>
    </row>
    <row r="5626" spans="1:3" ht="14.4" x14ac:dyDescent="0.3">
      <c r="A5626"/>
      <c r="B5626"/>
      <c r="C5626"/>
    </row>
    <row r="5627" spans="1:3" ht="14.4" x14ac:dyDescent="0.3">
      <c r="A5627"/>
      <c r="B5627"/>
      <c r="C5627"/>
    </row>
    <row r="5628" spans="1:3" ht="14.4" x14ac:dyDescent="0.3">
      <c r="A5628"/>
      <c r="B5628"/>
      <c r="C5628"/>
    </row>
    <row r="5629" spans="1:3" ht="14.4" x14ac:dyDescent="0.3">
      <c r="A5629"/>
      <c r="B5629"/>
      <c r="C5629"/>
    </row>
    <row r="5630" spans="1:3" ht="14.4" x14ac:dyDescent="0.3">
      <c r="A5630"/>
      <c r="B5630"/>
      <c r="C5630"/>
    </row>
    <row r="5631" spans="1:3" ht="14.4" x14ac:dyDescent="0.3">
      <c r="A5631"/>
      <c r="B5631"/>
      <c r="C5631"/>
    </row>
    <row r="5632" spans="1:3" ht="14.4" x14ac:dyDescent="0.3">
      <c r="A5632"/>
      <c r="B5632"/>
      <c r="C5632"/>
    </row>
    <row r="5633" spans="1:3" ht="14.4" x14ac:dyDescent="0.3">
      <c r="A5633"/>
      <c r="B5633"/>
      <c r="C5633"/>
    </row>
    <row r="5634" spans="1:3" ht="14.4" x14ac:dyDescent="0.3">
      <c r="A5634"/>
      <c r="B5634"/>
      <c r="C5634"/>
    </row>
    <row r="5635" spans="1:3" ht="14.4" x14ac:dyDescent="0.3">
      <c r="A5635"/>
      <c r="B5635"/>
      <c r="C5635"/>
    </row>
    <row r="5636" spans="1:3" ht="14.4" x14ac:dyDescent="0.3">
      <c r="A5636"/>
      <c r="B5636"/>
      <c r="C5636"/>
    </row>
    <row r="5637" spans="1:3" ht="14.4" x14ac:dyDescent="0.3">
      <c r="A5637"/>
      <c r="B5637"/>
      <c r="C5637"/>
    </row>
    <row r="5638" spans="1:3" ht="14.4" x14ac:dyDescent="0.3">
      <c r="A5638"/>
      <c r="B5638"/>
      <c r="C5638"/>
    </row>
    <row r="5639" spans="1:3" ht="14.4" x14ac:dyDescent="0.3">
      <c r="A5639"/>
      <c r="B5639"/>
      <c r="C5639"/>
    </row>
    <row r="5640" spans="1:3" ht="14.4" x14ac:dyDescent="0.3">
      <c r="A5640"/>
      <c r="B5640"/>
      <c r="C5640"/>
    </row>
    <row r="5641" spans="1:3" ht="14.4" x14ac:dyDescent="0.3">
      <c r="A5641"/>
      <c r="B5641"/>
      <c r="C5641"/>
    </row>
    <row r="5642" spans="1:3" ht="14.4" x14ac:dyDescent="0.3">
      <c r="A5642"/>
      <c r="B5642"/>
      <c r="C5642"/>
    </row>
    <row r="5643" spans="1:3" ht="14.4" x14ac:dyDescent="0.3">
      <c r="A5643"/>
      <c r="B5643"/>
      <c r="C5643"/>
    </row>
    <row r="5644" spans="1:3" ht="14.4" x14ac:dyDescent="0.3">
      <c r="A5644"/>
      <c r="B5644"/>
      <c r="C5644"/>
    </row>
    <row r="5645" spans="1:3" ht="14.4" x14ac:dyDescent="0.3">
      <c r="A5645"/>
      <c r="B5645"/>
      <c r="C5645"/>
    </row>
    <row r="5646" spans="1:3" ht="14.4" x14ac:dyDescent="0.3">
      <c r="A5646"/>
      <c r="B5646"/>
      <c r="C5646"/>
    </row>
    <row r="5647" spans="1:3" ht="14.4" x14ac:dyDescent="0.3">
      <c r="A5647"/>
      <c r="B5647"/>
      <c r="C5647"/>
    </row>
    <row r="5648" spans="1:3" ht="14.4" x14ac:dyDescent="0.3">
      <c r="A5648"/>
      <c r="B5648"/>
      <c r="C5648"/>
    </row>
    <row r="5649" spans="1:3" ht="14.4" x14ac:dyDescent="0.3">
      <c r="A5649"/>
      <c r="B5649"/>
      <c r="C5649"/>
    </row>
    <row r="5650" spans="1:3" ht="14.4" x14ac:dyDescent="0.3">
      <c r="A5650"/>
      <c r="B5650"/>
      <c r="C5650"/>
    </row>
    <row r="5651" spans="1:3" ht="14.4" x14ac:dyDescent="0.3">
      <c r="A5651"/>
      <c r="B5651"/>
      <c r="C5651"/>
    </row>
    <row r="5652" spans="1:3" ht="14.4" x14ac:dyDescent="0.3">
      <c r="A5652"/>
      <c r="B5652"/>
      <c r="C5652"/>
    </row>
    <row r="5653" spans="1:3" ht="14.4" x14ac:dyDescent="0.3">
      <c r="A5653"/>
      <c r="B5653"/>
      <c r="C5653"/>
    </row>
    <row r="5654" spans="1:3" ht="14.4" x14ac:dyDescent="0.3">
      <c r="A5654"/>
      <c r="B5654"/>
      <c r="C5654"/>
    </row>
    <row r="5655" spans="1:3" ht="14.4" x14ac:dyDescent="0.3">
      <c r="A5655"/>
      <c r="B5655"/>
      <c r="C5655"/>
    </row>
    <row r="5656" spans="1:3" ht="14.4" x14ac:dyDescent="0.3">
      <c r="A5656"/>
      <c r="B5656"/>
      <c r="C5656"/>
    </row>
    <row r="5657" spans="1:3" ht="14.4" x14ac:dyDescent="0.3">
      <c r="A5657"/>
      <c r="B5657"/>
      <c r="C5657"/>
    </row>
    <row r="5658" spans="1:3" ht="14.4" x14ac:dyDescent="0.3">
      <c r="A5658"/>
      <c r="B5658"/>
      <c r="C5658"/>
    </row>
    <row r="5659" spans="1:3" ht="14.4" x14ac:dyDescent="0.3">
      <c r="A5659"/>
      <c r="B5659"/>
      <c r="C5659"/>
    </row>
    <row r="5660" spans="1:3" ht="14.4" x14ac:dyDescent="0.3">
      <c r="A5660"/>
      <c r="B5660"/>
      <c r="C5660"/>
    </row>
    <row r="5661" spans="1:3" ht="14.4" x14ac:dyDescent="0.3">
      <c r="A5661"/>
      <c r="B5661"/>
      <c r="C5661"/>
    </row>
    <row r="5662" spans="1:3" ht="14.4" x14ac:dyDescent="0.3">
      <c r="A5662"/>
      <c r="B5662"/>
      <c r="C5662"/>
    </row>
    <row r="5663" spans="1:3" ht="14.4" x14ac:dyDescent="0.3">
      <c r="A5663"/>
      <c r="B5663"/>
      <c r="C5663"/>
    </row>
    <row r="5664" spans="1:3" ht="14.4" x14ac:dyDescent="0.3">
      <c r="A5664"/>
      <c r="B5664"/>
      <c r="C5664"/>
    </row>
    <row r="5665" spans="1:3" ht="14.4" x14ac:dyDescent="0.3">
      <c r="A5665"/>
      <c r="B5665"/>
      <c r="C5665"/>
    </row>
    <row r="5666" spans="1:3" ht="14.4" x14ac:dyDescent="0.3">
      <c r="A5666"/>
      <c r="B5666"/>
      <c r="C5666"/>
    </row>
    <row r="5667" spans="1:3" ht="14.4" x14ac:dyDescent="0.3">
      <c r="A5667"/>
      <c r="B5667"/>
      <c r="C5667"/>
    </row>
    <row r="5668" spans="1:3" ht="14.4" x14ac:dyDescent="0.3">
      <c r="A5668"/>
      <c r="B5668"/>
      <c r="C5668"/>
    </row>
    <row r="5669" spans="1:3" ht="14.4" x14ac:dyDescent="0.3">
      <c r="A5669"/>
      <c r="B5669"/>
      <c r="C5669"/>
    </row>
    <row r="5670" spans="1:3" ht="14.4" x14ac:dyDescent="0.3">
      <c r="A5670"/>
      <c r="B5670"/>
      <c r="C5670"/>
    </row>
    <row r="5671" spans="1:3" ht="14.4" x14ac:dyDescent="0.3">
      <c r="A5671"/>
      <c r="B5671"/>
      <c r="C5671"/>
    </row>
    <row r="5672" spans="1:3" ht="14.4" x14ac:dyDescent="0.3">
      <c r="A5672"/>
      <c r="B5672"/>
      <c r="C5672"/>
    </row>
    <row r="5673" spans="1:3" ht="14.4" x14ac:dyDescent="0.3">
      <c r="A5673"/>
      <c r="B5673"/>
      <c r="C5673"/>
    </row>
    <row r="5674" spans="1:3" ht="14.4" x14ac:dyDescent="0.3">
      <c r="A5674"/>
      <c r="B5674"/>
      <c r="C5674"/>
    </row>
    <row r="5675" spans="1:3" ht="14.4" x14ac:dyDescent="0.3">
      <c r="A5675"/>
      <c r="B5675"/>
      <c r="C5675"/>
    </row>
    <row r="5676" spans="1:3" ht="14.4" x14ac:dyDescent="0.3">
      <c r="A5676"/>
      <c r="B5676"/>
      <c r="C5676"/>
    </row>
    <row r="5677" spans="1:3" ht="14.4" x14ac:dyDescent="0.3">
      <c r="A5677"/>
      <c r="B5677"/>
      <c r="C5677"/>
    </row>
    <row r="5678" spans="1:3" ht="14.4" x14ac:dyDescent="0.3">
      <c r="A5678"/>
      <c r="B5678"/>
      <c r="C5678"/>
    </row>
    <row r="5679" spans="1:3" ht="14.4" x14ac:dyDescent="0.3">
      <c r="A5679"/>
      <c r="B5679"/>
      <c r="C5679"/>
    </row>
    <row r="5680" spans="1:3" ht="14.4" x14ac:dyDescent="0.3">
      <c r="A5680"/>
      <c r="B5680"/>
      <c r="C5680"/>
    </row>
    <row r="5681" spans="1:3" ht="14.4" x14ac:dyDescent="0.3">
      <c r="A5681"/>
      <c r="B5681"/>
      <c r="C5681"/>
    </row>
    <row r="5682" spans="1:3" ht="14.4" x14ac:dyDescent="0.3">
      <c r="A5682"/>
      <c r="B5682"/>
      <c r="C5682"/>
    </row>
    <row r="5683" spans="1:3" ht="14.4" x14ac:dyDescent="0.3">
      <c r="A5683"/>
      <c r="B5683"/>
      <c r="C5683"/>
    </row>
    <row r="5684" spans="1:3" ht="14.4" x14ac:dyDescent="0.3">
      <c r="A5684"/>
      <c r="B5684"/>
      <c r="C5684"/>
    </row>
    <row r="5685" spans="1:3" ht="14.4" x14ac:dyDescent="0.3">
      <c r="A5685"/>
      <c r="B5685"/>
      <c r="C5685"/>
    </row>
    <row r="5686" spans="1:3" ht="14.4" x14ac:dyDescent="0.3">
      <c r="A5686"/>
      <c r="B5686"/>
      <c r="C5686"/>
    </row>
    <row r="5687" spans="1:3" ht="14.4" x14ac:dyDescent="0.3">
      <c r="A5687"/>
      <c r="B5687"/>
      <c r="C5687"/>
    </row>
    <row r="5688" spans="1:3" ht="14.4" x14ac:dyDescent="0.3">
      <c r="A5688"/>
      <c r="B5688"/>
      <c r="C5688"/>
    </row>
    <row r="5689" spans="1:3" ht="14.4" x14ac:dyDescent="0.3">
      <c r="A5689"/>
      <c r="B5689"/>
      <c r="C5689"/>
    </row>
    <row r="5690" spans="1:3" ht="14.4" x14ac:dyDescent="0.3">
      <c r="A5690"/>
      <c r="B5690"/>
      <c r="C5690"/>
    </row>
    <row r="5691" spans="1:3" ht="14.4" x14ac:dyDescent="0.3">
      <c r="A5691"/>
      <c r="B5691"/>
      <c r="C5691"/>
    </row>
    <row r="5692" spans="1:3" ht="14.4" x14ac:dyDescent="0.3">
      <c r="A5692"/>
      <c r="B5692"/>
      <c r="C5692"/>
    </row>
    <row r="5693" spans="1:3" ht="14.4" x14ac:dyDescent="0.3">
      <c r="A5693"/>
      <c r="B5693"/>
      <c r="C5693"/>
    </row>
    <row r="5694" spans="1:3" ht="14.4" x14ac:dyDescent="0.3">
      <c r="A5694"/>
      <c r="B5694"/>
      <c r="C5694"/>
    </row>
    <row r="5695" spans="1:3" ht="14.4" x14ac:dyDescent="0.3">
      <c r="A5695"/>
      <c r="B5695"/>
      <c r="C5695"/>
    </row>
    <row r="5696" spans="1:3" ht="14.4" x14ac:dyDescent="0.3">
      <c r="A5696"/>
      <c r="B5696"/>
      <c r="C5696"/>
    </row>
    <row r="5697" spans="1:3" ht="14.4" x14ac:dyDescent="0.3">
      <c r="A5697"/>
      <c r="B5697"/>
      <c r="C5697"/>
    </row>
    <row r="5698" spans="1:3" ht="14.4" x14ac:dyDescent="0.3">
      <c r="A5698"/>
      <c r="B5698"/>
      <c r="C5698"/>
    </row>
    <row r="5699" spans="1:3" ht="14.4" x14ac:dyDescent="0.3">
      <c r="A5699"/>
      <c r="B5699"/>
      <c r="C5699"/>
    </row>
    <row r="5700" spans="1:3" ht="14.4" x14ac:dyDescent="0.3">
      <c r="A5700"/>
      <c r="B5700"/>
      <c r="C5700"/>
    </row>
    <row r="5701" spans="1:3" ht="14.4" x14ac:dyDescent="0.3">
      <c r="A5701"/>
      <c r="B5701"/>
      <c r="C5701"/>
    </row>
    <row r="5702" spans="1:3" ht="14.4" x14ac:dyDescent="0.3">
      <c r="A5702"/>
      <c r="B5702"/>
      <c r="C5702"/>
    </row>
    <row r="5703" spans="1:3" ht="14.4" x14ac:dyDescent="0.3">
      <c r="A5703"/>
      <c r="B5703"/>
      <c r="C5703"/>
    </row>
    <row r="5704" spans="1:3" ht="14.4" x14ac:dyDescent="0.3">
      <c r="A5704"/>
      <c r="B5704"/>
      <c r="C5704"/>
    </row>
    <row r="5705" spans="1:3" ht="14.4" x14ac:dyDescent="0.3">
      <c r="A5705"/>
      <c r="B5705"/>
      <c r="C5705"/>
    </row>
    <row r="5706" spans="1:3" ht="14.4" x14ac:dyDescent="0.3">
      <c r="A5706"/>
      <c r="B5706"/>
      <c r="C5706"/>
    </row>
    <row r="5707" spans="1:3" ht="14.4" x14ac:dyDescent="0.3">
      <c r="A5707"/>
      <c r="B5707"/>
      <c r="C5707"/>
    </row>
    <row r="5708" spans="1:3" ht="14.4" x14ac:dyDescent="0.3">
      <c r="A5708"/>
      <c r="B5708"/>
      <c r="C5708"/>
    </row>
    <row r="5709" spans="1:3" ht="14.4" x14ac:dyDescent="0.3">
      <c r="A5709"/>
      <c r="B5709"/>
      <c r="C5709"/>
    </row>
    <row r="5710" spans="1:3" ht="14.4" x14ac:dyDescent="0.3">
      <c r="A5710"/>
      <c r="B5710"/>
      <c r="C5710"/>
    </row>
    <row r="5711" spans="1:3" ht="14.4" x14ac:dyDescent="0.3">
      <c r="A5711"/>
      <c r="B5711"/>
      <c r="C5711"/>
    </row>
    <row r="5712" spans="1:3" ht="14.4" x14ac:dyDescent="0.3">
      <c r="A5712"/>
      <c r="B5712"/>
      <c r="C5712"/>
    </row>
    <row r="5713" spans="1:3" ht="14.4" x14ac:dyDescent="0.3">
      <c r="A5713"/>
      <c r="B5713"/>
      <c r="C5713"/>
    </row>
    <row r="5714" spans="1:3" ht="14.4" x14ac:dyDescent="0.3">
      <c r="A5714"/>
      <c r="B5714"/>
      <c r="C5714"/>
    </row>
    <row r="5715" spans="1:3" ht="14.4" x14ac:dyDescent="0.3">
      <c r="A5715"/>
      <c r="B5715"/>
      <c r="C5715"/>
    </row>
    <row r="5716" spans="1:3" ht="14.4" x14ac:dyDescent="0.3">
      <c r="A5716"/>
      <c r="B5716"/>
      <c r="C5716"/>
    </row>
    <row r="5717" spans="1:3" ht="14.4" x14ac:dyDescent="0.3">
      <c r="A5717"/>
      <c r="B5717"/>
      <c r="C5717"/>
    </row>
    <row r="5718" spans="1:3" ht="14.4" x14ac:dyDescent="0.3">
      <c r="A5718"/>
      <c r="B5718"/>
      <c r="C5718"/>
    </row>
    <row r="5719" spans="1:3" ht="14.4" x14ac:dyDescent="0.3">
      <c r="A5719"/>
      <c r="B5719"/>
      <c r="C5719"/>
    </row>
    <row r="5720" spans="1:3" ht="14.4" x14ac:dyDescent="0.3">
      <c r="A5720"/>
      <c r="B5720"/>
      <c r="C5720"/>
    </row>
    <row r="5721" spans="1:3" ht="14.4" x14ac:dyDescent="0.3">
      <c r="A5721"/>
      <c r="B5721"/>
      <c r="C5721"/>
    </row>
    <row r="5722" spans="1:3" ht="14.4" x14ac:dyDescent="0.3">
      <c r="A5722"/>
      <c r="B5722"/>
      <c r="C5722"/>
    </row>
    <row r="5723" spans="1:3" ht="14.4" x14ac:dyDescent="0.3">
      <c r="A5723"/>
      <c r="B5723"/>
      <c r="C5723"/>
    </row>
    <row r="5724" spans="1:3" ht="14.4" x14ac:dyDescent="0.3">
      <c r="A5724"/>
      <c r="B5724"/>
      <c r="C5724"/>
    </row>
    <row r="5725" spans="1:3" ht="14.4" x14ac:dyDescent="0.3">
      <c r="A5725"/>
      <c r="B5725"/>
      <c r="C5725"/>
    </row>
    <row r="5726" spans="1:3" ht="14.4" x14ac:dyDescent="0.3">
      <c r="A5726"/>
      <c r="B5726"/>
      <c r="C5726"/>
    </row>
    <row r="5727" spans="1:3" ht="14.4" x14ac:dyDescent="0.3">
      <c r="A5727"/>
      <c r="B5727"/>
      <c r="C5727"/>
    </row>
    <row r="5728" spans="1:3" ht="14.4" x14ac:dyDescent="0.3">
      <c r="A5728"/>
      <c r="B5728"/>
      <c r="C5728"/>
    </row>
    <row r="5729" spans="1:3" ht="14.4" x14ac:dyDescent="0.3">
      <c r="A5729"/>
      <c r="B5729"/>
      <c r="C5729"/>
    </row>
    <row r="5730" spans="1:3" ht="14.4" x14ac:dyDescent="0.3">
      <c r="A5730"/>
      <c r="B5730"/>
      <c r="C5730"/>
    </row>
    <row r="5731" spans="1:3" ht="14.4" x14ac:dyDescent="0.3">
      <c r="A5731"/>
      <c r="B5731"/>
      <c r="C5731"/>
    </row>
    <row r="5732" spans="1:3" ht="14.4" x14ac:dyDescent="0.3">
      <c r="A5732"/>
      <c r="B5732"/>
      <c r="C5732"/>
    </row>
    <row r="5733" spans="1:3" ht="14.4" x14ac:dyDescent="0.3">
      <c r="A5733"/>
      <c r="B5733"/>
      <c r="C5733"/>
    </row>
    <row r="5734" spans="1:3" ht="14.4" x14ac:dyDescent="0.3">
      <c r="A5734"/>
      <c r="B5734"/>
      <c r="C5734"/>
    </row>
    <row r="5735" spans="1:3" ht="14.4" x14ac:dyDescent="0.3">
      <c r="A5735"/>
      <c r="B5735"/>
      <c r="C5735"/>
    </row>
    <row r="5736" spans="1:3" ht="14.4" x14ac:dyDescent="0.3">
      <c r="A5736"/>
      <c r="B5736"/>
      <c r="C5736"/>
    </row>
    <row r="5737" spans="1:3" ht="14.4" x14ac:dyDescent="0.3">
      <c r="A5737"/>
      <c r="B5737"/>
      <c r="C5737"/>
    </row>
    <row r="5738" spans="1:3" ht="14.4" x14ac:dyDescent="0.3">
      <c r="A5738"/>
      <c r="B5738"/>
      <c r="C5738"/>
    </row>
    <row r="5739" spans="1:3" ht="14.4" x14ac:dyDescent="0.3">
      <c r="A5739"/>
      <c r="B5739"/>
      <c r="C5739"/>
    </row>
    <row r="5740" spans="1:3" ht="14.4" x14ac:dyDescent="0.3">
      <c r="A5740"/>
      <c r="B5740"/>
      <c r="C5740"/>
    </row>
    <row r="5741" spans="1:3" ht="14.4" x14ac:dyDescent="0.3">
      <c r="A5741"/>
      <c r="B5741"/>
      <c r="C5741"/>
    </row>
    <row r="5742" spans="1:3" ht="14.4" x14ac:dyDescent="0.3">
      <c r="A5742"/>
      <c r="B5742"/>
      <c r="C5742"/>
    </row>
    <row r="5743" spans="1:3" ht="14.4" x14ac:dyDescent="0.3">
      <c r="A5743"/>
      <c r="B5743"/>
      <c r="C5743"/>
    </row>
    <row r="5744" spans="1:3" ht="14.4" x14ac:dyDescent="0.3">
      <c r="A5744"/>
      <c r="B5744"/>
      <c r="C5744"/>
    </row>
    <row r="5745" spans="1:3" ht="14.4" x14ac:dyDescent="0.3">
      <c r="A5745"/>
      <c r="B5745"/>
      <c r="C5745"/>
    </row>
    <row r="5746" spans="1:3" ht="14.4" x14ac:dyDescent="0.3">
      <c r="A5746"/>
      <c r="B5746"/>
      <c r="C5746"/>
    </row>
    <row r="5747" spans="1:3" ht="14.4" x14ac:dyDescent="0.3">
      <c r="A5747"/>
      <c r="B5747"/>
      <c r="C5747"/>
    </row>
    <row r="5748" spans="1:3" ht="14.4" x14ac:dyDescent="0.3">
      <c r="A5748"/>
      <c r="B5748"/>
      <c r="C5748"/>
    </row>
    <row r="5749" spans="1:3" ht="14.4" x14ac:dyDescent="0.3">
      <c r="A5749"/>
      <c r="B5749"/>
      <c r="C5749"/>
    </row>
    <row r="5750" spans="1:3" ht="14.4" x14ac:dyDescent="0.3">
      <c r="A5750"/>
      <c r="B5750"/>
      <c r="C5750"/>
    </row>
    <row r="5751" spans="1:3" ht="14.4" x14ac:dyDescent="0.3">
      <c r="A5751"/>
      <c r="B5751"/>
      <c r="C5751"/>
    </row>
    <row r="5752" spans="1:3" ht="14.4" x14ac:dyDescent="0.3">
      <c r="A5752"/>
      <c r="B5752"/>
      <c r="C5752"/>
    </row>
    <row r="5753" spans="1:3" ht="14.4" x14ac:dyDescent="0.3">
      <c r="A5753"/>
      <c r="B5753"/>
      <c r="C5753"/>
    </row>
    <row r="5754" spans="1:3" ht="14.4" x14ac:dyDescent="0.3">
      <c r="A5754"/>
      <c r="B5754"/>
      <c r="C5754"/>
    </row>
    <row r="5755" spans="1:3" ht="14.4" x14ac:dyDescent="0.3">
      <c r="A5755"/>
      <c r="B5755"/>
      <c r="C5755"/>
    </row>
    <row r="5756" spans="1:3" ht="14.4" x14ac:dyDescent="0.3">
      <c r="A5756"/>
      <c r="B5756"/>
      <c r="C5756"/>
    </row>
    <row r="5757" spans="1:3" ht="14.4" x14ac:dyDescent="0.3">
      <c r="A5757"/>
      <c r="B5757"/>
      <c r="C5757"/>
    </row>
    <row r="5758" spans="1:3" ht="14.4" x14ac:dyDescent="0.3">
      <c r="A5758"/>
      <c r="B5758"/>
      <c r="C5758"/>
    </row>
    <row r="5759" spans="1:3" ht="14.4" x14ac:dyDescent="0.3">
      <c r="A5759"/>
      <c r="B5759"/>
      <c r="C5759"/>
    </row>
    <row r="5760" spans="1:3" ht="14.4" x14ac:dyDescent="0.3">
      <c r="A5760"/>
      <c r="B5760"/>
      <c r="C5760"/>
    </row>
    <row r="5761" spans="1:3" ht="14.4" x14ac:dyDescent="0.3">
      <c r="A5761"/>
      <c r="B5761"/>
      <c r="C5761"/>
    </row>
    <row r="5762" spans="1:3" ht="14.4" x14ac:dyDescent="0.3">
      <c r="A5762"/>
      <c r="B5762"/>
      <c r="C5762"/>
    </row>
    <row r="5763" spans="1:3" ht="14.4" x14ac:dyDescent="0.3">
      <c r="A5763"/>
      <c r="B5763"/>
      <c r="C5763"/>
    </row>
    <row r="5764" spans="1:3" ht="14.4" x14ac:dyDescent="0.3">
      <c r="A5764"/>
      <c r="B5764"/>
      <c r="C5764"/>
    </row>
    <row r="5765" spans="1:3" ht="14.4" x14ac:dyDescent="0.3">
      <c r="A5765"/>
      <c r="B5765"/>
      <c r="C5765"/>
    </row>
    <row r="5766" spans="1:3" ht="14.4" x14ac:dyDescent="0.3">
      <c r="A5766"/>
      <c r="B5766"/>
      <c r="C5766"/>
    </row>
    <row r="5767" spans="1:3" ht="14.4" x14ac:dyDescent="0.3">
      <c r="A5767"/>
      <c r="B5767"/>
      <c r="C5767"/>
    </row>
    <row r="5768" spans="1:3" ht="14.4" x14ac:dyDescent="0.3">
      <c r="A5768"/>
      <c r="B5768"/>
      <c r="C5768"/>
    </row>
    <row r="5769" spans="1:3" ht="14.4" x14ac:dyDescent="0.3">
      <c r="A5769"/>
      <c r="B5769"/>
      <c r="C5769"/>
    </row>
    <row r="5770" spans="1:3" ht="14.4" x14ac:dyDescent="0.3">
      <c r="A5770"/>
      <c r="B5770"/>
      <c r="C5770"/>
    </row>
    <row r="5771" spans="1:3" ht="14.4" x14ac:dyDescent="0.3">
      <c r="A5771"/>
      <c r="B5771"/>
      <c r="C5771"/>
    </row>
    <row r="5772" spans="1:3" ht="14.4" x14ac:dyDescent="0.3">
      <c r="A5772"/>
      <c r="B5772"/>
      <c r="C5772"/>
    </row>
    <row r="5773" spans="1:3" ht="14.4" x14ac:dyDescent="0.3">
      <c r="A5773"/>
      <c r="B5773"/>
      <c r="C5773"/>
    </row>
    <row r="5774" spans="1:3" ht="14.4" x14ac:dyDescent="0.3">
      <c r="A5774"/>
      <c r="B5774"/>
      <c r="C5774"/>
    </row>
    <row r="5775" spans="1:3" ht="14.4" x14ac:dyDescent="0.3">
      <c r="A5775"/>
      <c r="B5775"/>
      <c r="C5775"/>
    </row>
    <row r="5776" spans="1:3" ht="14.4" x14ac:dyDescent="0.3">
      <c r="A5776"/>
      <c r="B5776"/>
      <c r="C5776"/>
    </row>
    <row r="5777" spans="1:3" ht="14.4" x14ac:dyDescent="0.3">
      <c r="A5777"/>
      <c r="B5777"/>
      <c r="C5777"/>
    </row>
    <row r="5778" spans="1:3" ht="14.4" x14ac:dyDescent="0.3">
      <c r="A5778"/>
      <c r="B5778"/>
      <c r="C5778"/>
    </row>
    <row r="5779" spans="1:3" ht="14.4" x14ac:dyDescent="0.3">
      <c r="A5779"/>
      <c r="B5779"/>
      <c r="C5779"/>
    </row>
    <row r="5780" spans="1:3" ht="14.4" x14ac:dyDescent="0.3">
      <c r="A5780"/>
      <c r="B5780"/>
      <c r="C5780"/>
    </row>
    <row r="5781" spans="1:3" ht="14.4" x14ac:dyDescent="0.3">
      <c r="A5781"/>
      <c r="B5781"/>
      <c r="C5781"/>
    </row>
    <row r="5782" spans="1:3" ht="14.4" x14ac:dyDescent="0.3">
      <c r="A5782"/>
      <c r="B5782"/>
      <c r="C5782"/>
    </row>
    <row r="5783" spans="1:3" ht="14.4" x14ac:dyDescent="0.3">
      <c r="A5783"/>
      <c r="B5783"/>
      <c r="C5783"/>
    </row>
    <row r="5784" spans="1:3" ht="14.4" x14ac:dyDescent="0.3">
      <c r="A5784"/>
      <c r="B5784"/>
      <c r="C5784"/>
    </row>
    <row r="5785" spans="1:3" ht="14.4" x14ac:dyDescent="0.3">
      <c r="A5785"/>
      <c r="B5785"/>
      <c r="C5785"/>
    </row>
    <row r="5786" spans="1:3" ht="14.4" x14ac:dyDescent="0.3">
      <c r="A5786"/>
      <c r="B5786"/>
      <c r="C5786"/>
    </row>
    <row r="5787" spans="1:3" ht="14.4" x14ac:dyDescent="0.3">
      <c r="A5787"/>
      <c r="B5787"/>
      <c r="C5787"/>
    </row>
    <row r="5788" spans="1:3" ht="14.4" x14ac:dyDescent="0.3">
      <c r="A5788"/>
      <c r="B5788"/>
      <c r="C5788"/>
    </row>
    <row r="5789" spans="1:3" ht="14.4" x14ac:dyDescent="0.3">
      <c r="A5789"/>
      <c r="B5789"/>
      <c r="C5789"/>
    </row>
    <row r="5790" spans="1:3" ht="14.4" x14ac:dyDescent="0.3">
      <c r="A5790"/>
      <c r="B5790"/>
      <c r="C5790"/>
    </row>
    <row r="5791" spans="1:3" ht="14.4" x14ac:dyDescent="0.3">
      <c r="A5791"/>
      <c r="B5791"/>
      <c r="C5791"/>
    </row>
    <row r="5792" spans="1:3" ht="14.4" x14ac:dyDescent="0.3">
      <c r="A5792"/>
      <c r="B5792"/>
      <c r="C5792"/>
    </row>
    <row r="5793" spans="1:3" ht="14.4" x14ac:dyDescent="0.3">
      <c r="A5793"/>
      <c r="B5793"/>
      <c r="C5793"/>
    </row>
    <row r="5794" spans="1:3" ht="14.4" x14ac:dyDescent="0.3">
      <c r="A5794"/>
      <c r="B5794"/>
      <c r="C5794"/>
    </row>
    <row r="5795" spans="1:3" ht="14.4" x14ac:dyDescent="0.3">
      <c r="A5795"/>
      <c r="B5795"/>
      <c r="C5795"/>
    </row>
    <row r="5796" spans="1:3" ht="14.4" x14ac:dyDescent="0.3">
      <c r="A5796"/>
      <c r="B5796"/>
      <c r="C5796"/>
    </row>
    <row r="5797" spans="1:3" ht="14.4" x14ac:dyDescent="0.3">
      <c r="A5797"/>
      <c r="B5797"/>
      <c r="C5797"/>
    </row>
    <row r="5798" spans="1:3" ht="14.4" x14ac:dyDescent="0.3">
      <c r="A5798"/>
      <c r="B5798"/>
      <c r="C5798"/>
    </row>
    <row r="5799" spans="1:3" ht="14.4" x14ac:dyDescent="0.3">
      <c r="A5799"/>
      <c r="B5799"/>
      <c r="C5799"/>
    </row>
    <row r="5800" spans="1:3" ht="14.4" x14ac:dyDescent="0.3">
      <c r="A5800"/>
      <c r="B5800"/>
      <c r="C5800"/>
    </row>
    <row r="5801" spans="1:3" ht="14.4" x14ac:dyDescent="0.3">
      <c r="A5801"/>
      <c r="B5801"/>
      <c r="C5801"/>
    </row>
    <row r="5802" spans="1:3" ht="14.4" x14ac:dyDescent="0.3">
      <c r="A5802"/>
      <c r="B5802"/>
      <c r="C5802"/>
    </row>
    <row r="5803" spans="1:3" ht="14.4" x14ac:dyDescent="0.3">
      <c r="A5803"/>
      <c r="B5803"/>
      <c r="C5803"/>
    </row>
    <row r="5804" spans="1:3" ht="14.4" x14ac:dyDescent="0.3">
      <c r="A5804"/>
      <c r="B5804"/>
      <c r="C5804"/>
    </row>
    <row r="5805" spans="1:3" ht="14.4" x14ac:dyDescent="0.3">
      <c r="A5805"/>
      <c r="B5805"/>
      <c r="C5805"/>
    </row>
    <row r="5806" spans="1:3" ht="14.4" x14ac:dyDescent="0.3">
      <c r="A5806"/>
      <c r="B5806"/>
      <c r="C5806"/>
    </row>
    <row r="5807" spans="1:3" ht="14.4" x14ac:dyDescent="0.3">
      <c r="A5807"/>
      <c r="B5807"/>
      <c r="C5807"/>
    </row>
    <row r="5808" spans="1:3" ht="14.4" x14ac:dyDescent="0.3">
      <c r="A5808"/>
      <c r="B5808"/>
      <c r="C5808"/>
    </row>
    <row r="5809" spans="1:3" ht="14.4" x14ac:dyDescent="0.3">
      <c r="A5809"/>
      <c r="B5809"/>
      <c r="C5809"/>
    </row>
    <row r="5810" spans="1:3" ht="14.4" x14ac:dyDescent="0.3">
      <c r="A5810"/>
      <c r="B5810"/>
      <c r="C5810"/>
    </row>
    <row r="5811" spans="1:3" ht="14.4" x14ac:dyDescent="0.3">
      <c r="A5811"/>
      <c r="B5811"/>
      <c r="C5811"/>
    </row>
    <row r="5812" spans="1:3" ht="14.4" x14ac:dyDescent="0.3">
      <c r="A5812"/>
      <c r="B5812"/>
      <c r="C5812"/>
    </row>
    <row r="5813" spans="1:3" ht="14.4" x14ac:dyDescent="0.3">
      <c r="A5813"/>
      <c r="B5813"/>
      <c r="C5813"/>
    </row>
    <row r="5814" spans="1:3" ht="14.4" x14ac:dyDescent="0.3">
      <c r="A5814"/>
      <c r="B5814"/>
      <c r="C5814"/>
    </row>
    <row r="5815" spans="1:3" ht="14.4" x14ac:dyDescent="0.3">
      <c r="A5815"/>
      <c r="B5815"/>
      <c r="C5815"/>
    </row>
    <row r="5816" spans="1:3" ht="14.4" x14ac:dyDescent="0.3">
      <c r="A5816"/>
      <c r="B5816"/>
      <c r="C5816"/>
    </row>
    <row r="5817" spans="1:3" ht="14.4" x14ac:dyDescent="0.3">
      <c r="A5817"/>
      <c r="B5817"/>
      <c r="C5817"/>
    </row>
    <row r="5818" spans="1:3" ht="14.4" x14ac:dyDescent="0.3">
      <c r="A5818"/>
      <c r="B5818"/>
      <c r="C5818"/>
    </row>
    <row r="5819" spans="1:3" ht="14.4" x14ac:dyDescent="0.3">
      <c r="A5819"/>
      <c r="B5819"/>
      <c r="C5819"/>
    </row>
    <row r="5820" spans="1:3" ht="14.4" x14ac:dyDescent="0.3">
      <c r="A5820"/>
      <c r="B5820"/>
      <c r="C5820"/>
    </row>
    <row r="5821" spans="1:3" ht="14.4" x14ac:dyDescent="0.3">
      <c r="A5821"/>
      <c r="B5821"/>
      <c r="C5821"/>
    </row>
    <row r="5822" spans="1:3" ht="14.4" x14ac:dyDescent="0.3">
      <c r="A5822"/>
      <c r="B5822"/>
      <c r="C5822"/>
    </row>
    <row r="5823" spans="1:3" ht="14.4" x14ac:dyDescent="0.3">
      <c r="A5823"/>
      <c r="B5823"/>
      <c r="C5823"/>
    </row>
    <row r="5824" spans="1:3" ht="14.4" x14ac:dyDescent="0.3">
      <c r="A5824"/>
      <c r="B5824"/>
      <c r="C5824"/>
    </row>
    <row r="5825" spans="1:3" ht="14.4" x14ac:dyDescent="0.3">
      <c r="A5825"/>
      <c r="B5825"/>
      <c r="C5825"/>
    </row>
    <row r="5826" spans="1:3" ht="14.4" x14ac:dyDescent="0.3">
      <c r="A5826"/>
      <c r="B5826"/>
      <c r="C5826"/>
    </row>
    <row r="5827" spans="1:3" ht="14.4" x14ac:dyDescent="0.3">
      <c r="A5827"/>
      <c r="B5827"/>
      <c r="C5827"/>
    </row>
    <row r="5828" spans="1:3" ht="14.4" x14ac:dyDescent="0.3">
      <c r="A5828"/>
      <c r="B5828"/>
      <c r="C5828"/>
    </row>
    <row r="5829" spans="1:3" ht="14.4" x14ac:dyDescent="0.3">
      <c r="A5829"/>
      <c r="B5829"/>
      <c r="C5829"/>
    </row>
    <row r="5830" spans="1:3" ht="14.4" x14ac:dyDescent="0.3">
      <c r="A5830"/>
      <c r="B5830"/>
      <c r="C5830"/>
    </row>
    <row r="5831" spans="1:3" ht="14.4" x14ac:dyDescent="0.3">
      <c r="A5831"/>
      <c r="B5831"/>
      <c r="C5831"/>
    </row>
    <row r="5832" spans="1:3" ht="14.4" x14ac:dyDescent="0.3">
      <c r="A5832"/>
      <c r="B5832"/>
      <c r="C5832"/>
    </row>
    <row r="5833" spans="1:3" ht="14.4" x14ac:dyDescent="0.3">
      <c r="A5833"/>
      <c r="B5833"/>
      <c r="C5833"/>
    </row>
    <row r="5834" spans="1:3" ht="14.4" x14ac:dyDescent="0.3">
      <c r="A5834"/>
      <c r="B5834"/>
      <c r="C5834"/>
    </row>
    <row r="5835" spans="1:3" ht="14.4" x14ac:dyDescent="0.3">
      <c r="A5835"/>
      <c r="B5835"/>
      <c r="C5835"/>
    </row>
    <row r="5836" spans="1:3" ht="14.4" x14ac:dyDescent="0.3">
      <c r="A5836"/>
      <c r="B5836"/>
      <c r="C5836"/>
    </row>
    <row r="5837" spans="1:3" ht="14.4" x14ac:dyDescent="0.3">
      <c r="A5837"/>
      <c r="B5837"/>
      <c r="C5837"/>
    </row>
    <row r="5838" spans="1:3" ht="14.4" x14ac:dyDescent="0.3">
      <c r="A5838"/>
      <c r="B5838"/>
      <c r="C5838"/>
    </row>
    <row r="5839" spans="1:3" ht="14.4" x14ac:dyDescent="0.3">
      <c r="A5839"/>
      <c r="B5839"/>
      <c r="C5839"/>
    </row>
    <row r="5840" spans="1:3" ht="14.4" x14ac:dyDescent="0.3">
      <c r="A5840"/>
      <c r="B5840"/>
      <c r="C5840"/>
    </row>
    <row r="5841" spans="1:3" ht="14.4" x14ac:dyDescent="0.3">
      <c r="A5841"/>
      <c r="B5841"/>
      <c r="C5841"/>
    </row>
    <row r="5842" spans="1:3" ht="14.4" x14ac:dyDescent="0.3">
      <c r="A5842"/>
      <c r="B5842"/>
      <c r="C5842"/>
    </row>
    <row r="5843" spans="1:3" ht="14.4" x14ac:dyDescent="0.3">
      <c r="A5843"/>
      <c r="B5843"/>
      <c r="C5843"/>
    </row>
    <row r="5844" spans="1:3" ht="14.4" x14ac:dyDescent="0.3">
      <c r="A5844"/>
      <c r="B5844"/>
      <c r="C5844"/>
    </row>
    <row r="5845" spans="1:3" ht="14.4" x14ac:dyDescent="0.3">
      <c r="A5845"/>
      <c r="B5845"/>
      <c r="C5845"/>
    </row>
    <row r="5846" spans="1:3" ht="14.4" x14ac:dyDescent="0.3">
      <c r="A5846"/>
      <c r="B5846"/>
      <c r="C5846"/>
    </row>
    <row r="5847" spans="1:3" ht="14.4" x14ac:dyDescent="0.3">
      <c r="A5847"/>
      <c r="B5847"/>
      <c r="C5847"/>
    </row>
    <row r="5848" spans="1:3" ht="14.4" x14ac:dyDescent="0.3">
      <c r="A5848"/>
      <c r="B5848"/>
      <c r="C5848"/>
    </row>
    <row r="5849" spans="1:3" ht="14.4" x14ac:dyDescent="0.3">
      <c r="A5849"/>
      <c r="B5849"/>
      <c r="C5849"/>
    </row>
    <row r="5850" spans="1:3" ht="14.4" x14ac:dyDescent="0.3">
      <c r="A5850"/>
      <c r="B5850"/>
      <c r="C5850"/>
    </row>
    <row r="5851" spans="1:3" ht="14.4" x14ac:dyDescent="0.3">
      <c r="A5851"/>
      <c r="B5851"/>
      <c r="C5851"/>
    </row>
    <row r="5852" spans="1:3" ht="14.4" x14ac:dyDescent="0.3">
      <c r="A5852"/>
      <c r="B5852"/>
      <c r="C5852"/>
    </row>
    <row r="5853" spans="1:3" ht="14.4" x14ac:dyDescent="0.3">
      <c r="A5853"/>
      <c r="B5853"/>
      <c r="C5853"/>
    </row>
    <row r="5854" spans="1:3" ht="14.4" x14ac:dyDescent="0.3">
      <c r="A5854"/>
      <c r="B5854"/>
      <c r="C5854"/>
    </row>
    <row r="5855" spans="1:3" ht="14.4" x14ac:dyDescent="0.3">
      <c r="A5855"/>
      <c r="B5855"/>
      <c r="C5855"/>
    </row>
    <row r="5856" spans="1:3" ht="14.4" x14ac:dyDescent="0.3">
      <c r="A5856"/>
      <c r="B5856"/>
      <c r="C5856"/>
    </row>
    <row r="5857" spans="1:3" ht="14.4" x14ac:dyDescent="0.3">
      <c r="A5857"/>
      <c r="B5857"/>
      <c r="C5857"/>
    </row>
    <row r="5858" spans="1:3" ht="14.4" x14ac:dyDescent="0.3">
      <c r="A5858"/>
      <c r="B5858"/>
      <c r="C5858"/>
    </row>
    <row r="5859" spans="1:3" ht="14.4" x14ac:dyDescent="0.3">
      <c r="A5859"/>
      <c r="B5859"/>
      <c r="C5859"/>
    </row>
    <row r="5860" spans="1:3" ht="14.4" x14ac:dyDescent="0.3">
      <c r="A5860"/>
      <c r="B5860"/>
      <c r="C5860"/>
    </row>
    <row r="5861" spans="1:3" ht="14.4" x14ac:dyDescent="0.3">
      <c r="A5861"/>
      <c r="B5861"/>
      <c r="C5861"/>
    </row>
    <row r="5862" spans="1:3" ht="14.4" x14ac:dyDescent="0.3">
      <c r="A5862"/>
      <c r="B5862"/>
      <c r="C5862"/>
    </row>
    <row r="5863" spans="1:3" ht="14.4" x14ac:dyDescent="0.3">
      <c r="A5863"/>
      <c r="B5863"/>
      <c r="C5863"/>
    </row>
    <row r="5864" spans="1:3" ht="14.4" x14ac:dyDescent="0.3">
      <c r="A5864"/>
      <c r="B5864"/>
      <c r="C5864"/>
    </row>
    <row r="5865" spans="1:3" ht="14.4" x14ac:dyDescent="0.3">
      <c r="A5865"/>
      <c r="B5865"/>
      <c r="C5865"/>
    </row>
    <row r="5866" spans="1:3" ht="14.4" x14ac:dyDescent="0.3">
      <c r="A5866"/>
      <c r="B5866"/>
      <c r="C5866"/>
    </row>
    <row r="5867" spans="1:3" ht="14.4" x14ac:dyDescent="0.3">
      <c r="A5867"/>
      <c r="B5867"/>
      <c r="C5867"/>
    </row>
    <row r="5868" spans="1:3" ht="14.4" x14ac:dyDescent="0.3">
      <c r="A5868"/>
      <c r="B5868"/>
      <c r="C5868"/>
    </row>
    <row r="5869" spans="1:3" ht="14.4" x14ac:dyDescent="0.3">
      <c r="A5869"/>
      <c r="B5869"/>
      <c r="C5869"/>
    </row>
    <row r="5870" spans="1:3" ht="14.4" x14ac:dyDescent="0.3">
      <c r="A5870"/>
      <c r="B5870"/>
      <c r="C5870"/>
    </row>
    <row r="5871" spans="1:3" ht="14.4" x14ac:dyDescent="0.3">
      <c r="A5871"/>
      <c r="B5871"/>
      <c r="C5871"/>
    </row>
    <row r="5872" spans="1:3" ht="14.4" x14ac:dyDescent="0.3">
      <c r="A5872"/>
      <c r="B5872"/>
      <c r="C5872"/>
    </row>
    <row r="5873" spans="1:3" ht="14.4" x14ac:dyDescent="0.3">
      <c r="A5873"/>
      <c r="B5873"/>
      <c r="C5873"/>
    </row>
    <row r="5874" spans="1:3" ht="14.4" x14ac:dyDescent="0.3">
      <c r="A5874"/>
      <c r="B5874"/>
      <c r="C5874"/>
    </row>
    <row r="5875" spans="1:3" ht="14.4" x14ac:dyDescent="0.3">
      <c r="A5875"/>
      <c r="B5875"/>
      <c r="C5875"/>
    </row>
    <row r="5876" spans="1:3" ht="14.4" x14ac:dyDescent="0.3">
      <c r="A5876"/>
      <c r="B5876"/>
      <c r="C5876"/>
    </row>
    <row r="5877" spans="1:3" ht="14.4" x14ac:dyDescent="0.3">
      <c r="A5877"/>
      <c r="B5877"/>
      <c r="C5877"/>
    </row>
    <row r="5878" spans="1:3" ht="14.4" x14ac:dyDescent="0.3">
      <c r="A5878"/>
      <c r="B5878"/>
      <c r="C5878"/>
    </row>
    <row r="5879" spans="1:3" ht="14.4" x14ac:dyDescent="0.3">
      <c r="A5879"/>
      <c r="B5879"/>
      <c r="C5879"/>
    </row>
    <row r="5880" spans="1:3" ht="14.4" x14ac:dyDescent="0.3">
      <c r="A5880"/>
      <c r="B5880"/>
      <c r="C5880"/>
    </row>
    <row r="5881" spans="1:3" ht="14.4" x14ac:dyDescent="0.3">
      <c r="A5881"/>
      <c r="B5881"/>
      <c r="C5881"/>
    </row>
    <row r="5882" spans="1:3" ht="14.4" x14ac:dyDescent="0.3">
      <c r="A5882"/>
      <c r="B5882"/>
      <c r="C5882"/>
    </row>
    <row r="5883" spans="1:3" ht="14.4" x14ac:dyDescent="0.3">
      <c r="A5883"/>
      <c r="B5883"/>
      <c r="C5883"/>
    </row>
    <row r="5884" spans="1:3" ht="14.4" x14ac:dyDescent="0.3">
      <c r="A5884"/>
      <c r="B5884"/>
      <c r="C5884"/>
    </row>
    <row r="5885" spans="1:3" ht="14.4" x14ac:dyDescent="0.3">
      <c r="A5885"/>
      <c r="B5885"/>
      <c r="C5885"/>
    </row>
    <row r="5886" spans="1:3" ht="14.4" x14ac:dyDescent="0.3">
      <c r="A5886"/>
      <c r="B5886"/>
      <c r="C5886"/>
    </row>
    <row r="5887" spans="1:3" ht="14.4" x14ac:dyDescent="0.3">
      <c r="A5887"/>
      <c r="B5887"/>
      <c r="C5887"/>
    </row>
    <row r="5888" spans="1:3" ht="14.4" x14ac:dyDescent="0.3">
      <c r="A5888"/>
      <c r="B5888"/>
      <c r="C5888"/>
    </row>
    <row r="5889" spans="1:3" ht="14.4" x14ac:dyDescent="0.3">
      <c r="A5889"/>
      <c r="B5889"/>
      <c r="C5889"/>
    </row>
    <row r="5890" spans="1:3" ht="14.4" x14ac:dyDescent="0.3">
      <c r="A5890"/>
      <c r="B5890"/>
      <c r="C5890"/>
    </row>
    <row r="5891" spans="1:3" ht="14.4" x14ac:dyDescent="0.3">
      <c r="A5891"/>
      <c r="B5891"/>
      <c r="C5891"/>
    </row>
    <row r="5892" spans="1:3" ht="14.4" x14ac:dyDescent="0.3">
      <c r="A5892"/>
      <c r="B5892"/>
      <c r="C5892"/>
    </row>
    <row r="5893" spans="1:3" ht="14.4" x14ac:dyDescent="0.3">
      <c r="A5893"/>
      <c r="B5893"/>
      <c r="C5893"/>
    </row>
    <row r="5894" spans="1:3" ht="14.4" x14ac:dyDescent="0.3">
      <c r="A5894"/>
      <c r="B5894"/>
      <c r="C5894"/>
    </row>
    <row r="5895" spans="1:3" ht="14.4" x14ac:dyDescent="0.3">
      <c r="A5895"/>
      <c r="B5895"/>
      <c r="C5895"/>
    </row>
    <row r="5896" spans="1:3" ht="14.4" x14ac:dyDescent="0.3">
      <c r="A5896"/>
      <c r="B5896"/>
      <c r="C5896"/>
    </row>
    <row r="5897" spans="1:3" ht="14.4" x14ac:dyDescent="0.3">
      <c r="A5897"/>
      <c r="B5897"/>
      <c r="C5897"/>
    </row>
    <row r="5898" spans="1:3" ht="14.4" x14ac:dyDescent="0.3">
      <c r="A5898"/>
      <c r="B5898"/>
      <c r="C5898"/>
    </row>
    <row r="5899" spans="1:3" ht="14.4" x14ac:dyDescent="0.3">
      <c r="A5899"/>
      <c r="B5899"/>
      <c r="C5899"/>
    </row>
    <row r="5900" spans="1:3" ht="14.4" x14ac:dyDescent="0.3">
      <c r="A5900"/>
      <c r="B5900"/>
      <c r="C5900"/>
    </row>
    <row r="5901" spans="1:3" ht="14.4" x14ac:dyDescent="0.3">
      <c r="A5901"/>
      <c r="B5901"/>
      <c r="C5901"/>
    </row>
    <row r="5902" spans="1:3" ht="14.4" x14ac:dyDescent="0.3">
      <c r="A5902"/>
      <c r="B5902"/>
      <c r="C5902"/>
    </row>
    <row r="5903" spans="1:3" ht="14.4" x14ac:dyDescent="0.3">
      <c r="A5903"/>
      <c r="B5903"/>
      <c r="C5903"/>
    </row>
    <row r="5904" spans="1:3" ht="14.4" x14ac:dyDescent="0.3">
      <c r="A5904"/>
      <c r="B5904"/>
      <c r="C5904"/>
    </row>
    <row r="5905" spans="1:3" ht="14.4" x14ac:dyDescent="0.3">
      <c r="A5905"/>
      <c r="B5905"/>
      <c r="C5905"/>
    </row>
    <row r="5906" spans="1:3" ht="14.4" x14ac:dyDescent="0.3">
      <c r="A5906"/>
      <c r="B5906"/>
      <c r="C5906"/>
    </row>
    <row r="5907" spans="1:3" ht="14.4" x14ac:dyDescent="0.3">
      <c r="A5907"/>
      <c r="B5907"/>
      <c r="C5907"/>
    </row>
    <row r="5908" spans="1:3" ht="14.4" x14ac:dyDescent="0.3">
      <c r="A5908"/>
      <c r="B5908"/>
      <c r="C5908"/>
    </row>
    <row r="5909" spans="1:3" ht="14.4" x14ac:dyDescent="0.3">
      <c r="A5909"/>
      <c r="B5909"/>
      <c r="C5909"/>
    </row>
    <row r="5910" spans="1:3" ht="14.4" x14ac:dyDescent="0.3">
      <c r="A5910"/>
      <c r="B5910"/>
      <c r="C5910"/>
    </row>
    <row r="5911" spans="1:3" ht="14.4" x14ac:dyDescent="0.3">
      <c r="A5911"/>
      <c r="B5911"/>
      <c r="C5911"/>
    </row>
    <row r="5912" spans="1:3" ht="14.4" x14ac:dyDescent="0.3">
      <c r="A5912"/>
      <c r="B5912"/>
      <c r="C5912"/>
    </row>
    <row r="5913" spans="1:3" ht="14.4" x14ac:dyDescent="0.3">
      <c r="A5913"/>
      <c r="B5913"/>
      <c r="C5913"/>
    </row>
    <row r="5914" spans="1:3" ht="14.4" x14ac:dyDescent="0.3">
      <c r="A5914"/>
      <c r="B5914"/>
      <c r="C5914"/>
    </row>
    <row r="5915" spans="1:3" ht="14.4" x14ac:dyDescent="0.3">
      <c r="A5915"/>
      <c r="B5915"/>
      <c r="C5915"/>
    </row>
    <row r="5916" spans="1:3" ht="14.4" x14ac:dyDescent="0.3">
      <c r="A5916"/>
      <c r="B5916"/>
      <c r="C5916"/>
    </row>
    <row r="5917" spans="1:3" ht="14.4" x14ac:dyDescent="0.3">
      <c r="A5917"/>
      <c r="B5917"/>
      <c r="C5917"/>
    </row>
    <row r="5918" spans="1:3" ht="14.4" x14ac:dyDescent="0.3">
      <c r="A5918"/>
      <c r="B5918"/>
      <c r="C5918"/>
    </row>
    <row r="5919" spans="1:3" ht="14.4" x14ac:dyDescent="0.3">
      <c r="A5919"/>
      <c r="B5919"/>
      <c r="C5919"/>
    </row>
    <row r="5920" spans="1:3" ht="14.4" x14ac:dyDescent="0.3">
      <c r="A5920"/>
      <c r="B5920"/>
      <c r="C5920"/>
    </row>
    <row r="5921" spans="1:3" ht="14.4" x14ac:dyDescent="0.3">
      <c r="A5921"/>
      <c r="B5921"/>
      <c r="C5921"/>
    </row>
    <row r="5922" spans="1:3" ht="14.4" x14ac:dyDescent="0.3">
      <c r="A5922"/>
      <c r="B5922"/>
      <c r="C5922"/>
    </row>
    <row r="5923" spans="1:3" ht="14.4" x14ac:dyDescent="0.3">
      <c r="A5923"/>
      <c r="B5923"/>
      <c r="C5923"/>
    </row>
    <row r="5924" spans="1:3" ht="14.4" x14ac:dyDescent="0.3">
      <c r="A5924"/>
      <c r="B5924"/>
      <c r="C5924"/>
    </row>
    <row r="5925" spans="1:3" ht="14.4" x14ac:dyDescent="0.3">
      <c r="A5925"/>
      <c r="B5925"/>
      <c r="C5925"/>
    </row>
    <row r="5926" spans="1:3" ht="14.4" x14ac:dyDescent="0.3">
      <c r="A5926"/>
      <c r="B5926"/>
      <c r="C5926"/>
    </row>
    <row r="5927" spans="1:3" ht="14.4" x14ac:dyDescent="0.3">
      <c r="A5927"/>
      <c r="B5927"/>
      <c r="C5927"/>
    </row>
    <row r="5928" spans="1:3" ht="14.4" x14ac:dyDescent="0.3">
      <c r="A5928"/>
      <c r="B5928"/>
      <c r="C5928"/>
    </row>
    <row r="5929" spans="1:3" ht="14.4" x14ac:dyDescent="0.3">
      <c r="A5929"/>
      <c r="B5929"/>
      <c r="C5929"/>
    </row>
    <row r="5930" spans="1:3" ht="14.4" x14ac:dyDescent="0.3">
      <c r="A5930"/>
      <c r="B5930"/>
      <c r="C5930"/>
    </row>
    <row r="5931" spans="1:3" ht="14.4" x14ac:dyDescent="0.3">
      <c r="A5931"/>
      <c r="B5931"/>
      <c r="C5931"/>
    </row>
    <row r="5932" spans="1:3" ht="14.4" x14ac:dyDescent="0.3">
      <c r="A5932"/>
      <c r="B5932"/>
      <c r="C5932"/>
    </row>
    <row r="5933" spans="1:3" ht="14.4" x14ac:dyDescent="0.3">
      <c r="A5933"/>
      <c r="B5933"/>
      <c r="C5933"/>
    </row>
    <row r="5934" spans="1:3" ht="14.4" x14ac:dyDescent="0.3">
      <c r="A5934"/>
      <c r="B5934"/>
      <c r="C5934"/>
    </row>
    <row r="5935" spans="1:3" ht="14.4" x14ac:dyDescent="0.3">
      <c r="A5935"/>
      <c r="B5935"/>
      <c r="C5935"/>
    </row>
    <row r="5936" spans="1:3" ht="14.4" x14ac:dyDescent="0.3">
      <c r="A5936"/>
      <c r="B5936"/>
      <c r="C5936"/>
    </row>
    <row r="5937" spans="1:3" ht="14.4" x14ac:dyDescent="0.3">
      <c r="A5937"/>
      <c r="B5937"/>
      <c r="C5937"/>
    </row>
    <row r="5938" spans="1:3" ht="14.4" x14ac:dyDescent="0.3">
      <c r="A5938"/>
      <c r="B5938"/>
      <c r="C5938"/>
    </row>
    <row r="5939" spans="1:3" ht="14.4" x14ac:dyDescent="0.3">
      <c r="A5939"/>
      <c r="B5939"/>
      <c r="C5939"/>
    </row>
    <row r="5940" spans="1:3" ht="14.4" x14ac:dyDescent="0.3">
      <c r="A5940"/>
      <c r="B5940"/>
      <c r="C5940"/>
    </row>
    <row r="5941" spans="1:3" ht="14.4" x14ac:dyDescent="0.3">
      <c r="A5941"/>
      <c r="B5941"/>
      <c r="C5941"/>
    </row>
    <row r="5942" spans="1:3" ht="14.4" x14ac:dyDescent="0.3">
      <c r="A5942"/>
      <c r="B5942"/>
      <c r="C5942"/>
    </row>
    <row r="5943" spans="1:3" ht="14.4" x14ac:dyDescent="0.3">
      <c r="A5943"/>
      <c r="B5943"/>
      <c r="C5943"/>
    </row>
    <row r="5944" spans="1:3" ht="14.4" x14ac:dyDescent="0.3">
      <c r="A5944"/>
      <c r="B5944"/>
      <c r="C5944"/>
    </row>
    <row r="5945" spans="1:3" ht="14.4" x14ac:dyDescent="0.3">
      <c r="A5945"/>
      <c r="B5945"/>
      <c r="C5945"/>
    </row>
    <row r="5946" spans="1:3" ht="14.4" x14ac:dyDescent="0.3">
      <c r="A5946"/>
      <c r="B5946"/>
      <c r="C5946"/>
    </row>
    <row r="5947" spans="1:3" ht="14.4" x14ac:dyDescent="0.3">
      <c r="A5947"/>
      <c r="B5947"/>
      <c r="C5947"/>
    </row>
    <row r="5948" spans="1:3" ht="14.4" x14ac:dyDescent="0.3">
      <c r="A5948"/>
      <c r="B5948"/>
      <c r="C5948"/>
    </row>
    <row r="5949" spans="1:3" ht="14.4" x14ac:dyDescent="0.3">
      <c r="A5949"/>
      <c r="B5949"/>
      <c r="C5949"/>
    </row>
    <row r="5950" spans="1:3" ht="14.4" x14ac:dyDescent="0.3">
      <c r="A5950"/>
      <c r="B5950"/>
      <c r="C5950"/>
    </row>
    <row r="5951" spans="1:3" ht="14.4" x14ac:dyDescent="0.3">
      <c r="A5951"/>
      <c r="B5951"/>
      <c r="C5951"/>
    </row>
    <row r="5952" spans="1:3" ht="14.4" x14ac:dyDescent="0.3">
      <c r="A5952"/>
      <c r="B5952"/>
      <c r="C5952"/>
    </row>
    <row r="5953" spans="1:3" ht="14.4" x14ac:dyDescent="0.3">
      <c r="A5953"/>
      <c r="B5953"/>
      <c r="C5953"/>
    </row>
    <row r="5954" spans="1:3" ht="14.4" x14ac:dyDescent="0.3">
      <c r="A5954"/>
      <c r="B5954"/>
      <c r="C5954"/>
    </row>
    <row r="5955" spans="1:3" ht="14.4" x14ac:dyDescent="0.3">
      <c r="A5955"/>
      <c r="B5955"/>
      <c r="C5955"/>
    </row>
    <row r="5956" spans="1:3" ht="14.4" x14ac:dyDescent="0.3">
      <c r="A5956"/>
      <c r="B5956"/>
      <c r="C5956"/>
    </row>
    <row r="5957" spans="1:3" ht="14.4" x14ac:dyDescent="0.3">
      <c r="A5957"/>
      <c r="B5957"/>
      <c r="C5957"/>
    </row>
    <row r="5958" spans="1:3" ht="14.4" x14ac:dyDescent="0.3">
      <c r="A5958"/>
      <c r="B5958"/>
      <c r="C5958"/>
    </row>
    <row r="5959" spans="1:3" ht="14.4" x14ac:dyDescent="0.3">
      <c r="A5959"/>
      <c r="B5959"/>
      <c r="C5959"/>
    </row>
    <row r="5960" spans="1:3" ht="14.4" x14ac:dyDescent="0.3">
      <c r="A5960"/>
      <c r="B5960"/>
      <c r="C5960"/>
    </row>
    <row r="5961" spans="1:3" ht="14.4" x14ac:dyDescent="0.3">
      <c r="A5961"/>
      <c r="B5961"/>
      <c r="C5961"/>
    </row>
    <row r="5962" spans="1:3" ht="14.4" x14ac:dyDescent="0.3">
      <c r="A5962"/>
      <c r="B5962"/>
      <c r="C5962"/>
    </row>
    <row r="5963" spans="1:3" ht="14.4" x14ac:dyDescent="0.3">
      <c r="A5963"/>
      <c r="B5963"/>
      <c r="C5963"/>
    </row>
    <row r="5964" spans="1:3" ht="14.4" x14ac:dyDescent="0.3">
      <c r="A5964"/>
      <c r="B5964"/>
      <c r="C5964"/>
    </row>
    <row r="5965" spans="1:3" ht="14.4" x14ac:dyDescent="0.3">
      <c r="A5965"/>
      <c r="B5965"/>
      <c r="C5965"/>
    </row>
    <row r="5966" spans="1:3" ht="14.4" x14ac:dyDescent="0.3">
      <c r="A5966"/>
      <c r="B5966"/>
      <c r="C5966"/>
    </row>
    <row r="5967" spans="1:3" ht="14.4" x14ac:dyDescent="0.3">
      <c r="A5967"/>
      <c r="B5967"/>
      <c r="C5967"/>
    </row>
    <row r="5968" spans="1:3" ht="14.4" x14ac:dyDescent="0.3">
      <c r="A5968"/>
      <c r="B5968"/>
      <c r="C5968"/>
    </row>
    <row r="5969" spans="1:3" ht="14.4" x14ac:dyDescent="0.3">
      <c r="A5969"/>
      <c r="B5969"/>
      <c r="C5969"/>
    </row>
    <row r="5970" spans="1:3" ht="14.4" x14ac:dyDescent="0.3">
      <c r="A5970"/>
      <c r="B5970"/>
      <c r="C5970"/>
    </row>
    <row r="5971" spans="1:3" ht="14.4" x14ac:dyDescent="0.3">
      <c r="A5971"/>
      <c r="B5971"/>
      <c r="C5971"/>
    </row>
    <row r="5972" spans="1:3" ht="14.4" x14ac:dyDescent="0.3">
      <c r="A5972"/>
      <c r="B5972"/>
      <c r="C5972"/>
    </row>
    <row r="5973" spans="1:3" ht="14.4" x14ac:dyDescent="0.3">
      <c r="A5973"/>
      <c r="B5973"/>
      <c r="C5973"/>
    </row>
    <row r="5974" spans="1:3" ht="14.4" x14ac:dyDescent="0.3">
      <c r="A5974"/>
      <c r="B5974"/>
      <c r="C5974"/>
    </row>
    <row r="5975" spans="1:3" ht="14.4" x14ac:dyDescent="0.3">
      <c r="A5975"/>
      <c r="B5975"/>
      <c r="C5975"/>
    </row>
    <row r="5976" spans="1:3" ht="14.4" x14ac:dyDescent="0.3">
      <c r="A5976"/>
      <c r="B5976"/>
      <c r="C5976"/>
    </row>
    <row r="5977" spans="1:3" ht="14.4" x14ac:dyDescent="0.3">
      <c r="A5977"/>
      <c r="B5977"/>
      <c r="C5977"/>
    </row>
    <row r="5978" spans="1:3" ht="14.4" x14ac:dyDescent="0.3">
      <c r="A5978"/>
      <c r="B5978"/>
      <c r="C5978"/>
    </row>
    <row r="5979" spans="1:3" ht="14.4" x14ac:dyDescent="0.3">
      <c r="A5979"/>
      <c r="B5979"/>
      <c r="C5979"/>
    </row>
    <row r="5980" spans="1:3" ht="14.4" x14ac:dyDescent="0.3">
      <c r="A5980"/>
      <c r="B5980"/>
      <c r="C5980"/>
    </row>
    <row r="5981" spans="1:3" ht="14.4" x14ac:dyDescent="0.3">
      <c r="A5981"/>
      <c r="B5981"/>
      <c r="C5981"/>
    </row>
    <row r="5982" spans="1:3" ht="14.4" x14ac:dyDescent="0.3">
      <c r="A5982"/>
      <c r="B5982"/>
      <c r="C5982"/>
    </row>
    <row r="5983" spans="1:3" ht="14.4" x14ac:dyDescent="0.3">
      <c r="A5983"/>
      <c r="B5983"/>
      <c r="C5983"/>
    </row>
    <row r="5984" spans="1:3" ht="14.4" x14ac:dyDescent="0.3">
      <c r="A5984"/>
      <c r="B5984"/>
      <c r="C5984"/>
    </row>
    <row r="5985" spans="1:3" ht="14.4" x14ac:dyDescent="0.3">
      <c r="A5985"/>
      <c r="B5985"/>
      <c r="C5985"/>
    </row>
    <row r="5986" spans="1:3" ht="14.4" x14ac:dyDescent="0.3">
      <c r="A5986"/>
      <c r="B5986"/>
      <c r="C5986"/>
    </row>
    <row r="5987" spans="1:3" ht="14.4" x14ac:dyDescent="0.3">
      <c r="A5987"/>
      <c r="B5987"/>
      <c r="C5987"/>
    </row>
    <row r="5988" spans="1:3" ht="14.4" x14ac:dyDescent="0.3">
      <c r="A5988"/>
      <c r="B5988"/>
      <c r="C5988"/>
    </row>
    <row r="5989" spans="1:3" ht="14.4" x14ac:dyDescent="0.3">
      <c r="A5989"/>
      <c r="B5989"/>
      <c r="C5989"/>
    </row>
    <row r="5990" spans="1:3" ht="14.4" x14ac:dyDescent="0.3">
      <c r="A5990"/>
      <c r="B5990"/>
      <c r="C5990"/>
    </row>
    <row r="5991" spans="1:3" ht="14.4" x14ac:dyDescent="0.3">
      <c r="A5991"/>
      <c r="B5991"/>
      <c r="C5991"/>
    </row>
    <row r="5992" spans="1:3" ht="14.4" x14ac:dyDescent="0.3">
      <c r="A5992"/>
      <c r="B5992"/>
      <c r="C5992"/>
    </row>
    <row r="5993" spans="1:3" ht="14.4" x14ac:dyDescent="0.3">
      <c r="A5993"/>
      <c r="B5993"/>
      <c r="C5993"/>
    </row>
    <row r="5994" spans="1:3" ht="14.4" x14ac:dyDescent="0.3">
      <c r="A5994"/>
      <c r="B5994"/>
      <c r="C5994"/>
    </row>
    <row r="5995" spans="1:3" ht="14.4" x14ac:dyDescent="0.3">
      <c r="A5995"/>
      <c r="B5995"/>
      <c r="C5995"/>
    </row>
    <row r="5996" spans="1:3" ht="14.4" x14ac:dyDescent="0.3">
      <c r="A5996"/>
      <c r="B5996"/>
      <c r="C5996"/>
    </row>
    <row r="5997" spans="1:3" ht="14.4" x14ac:dyDescent="0.3">
      <c r="A5997"/>
      <c r="B5997"/>
      <c r="C5997"/>
    </row>
    <row r="5998" spans="1:3" ht="14.4" x14ac:dyDescent="0.3">
      <c r="A5998"/>
      <c r="B5998"/>
      <c r="C5998"/>
    </row>
    <row r="5999" spans="1:3" ht="14.4" x14ac:dyDescent="0.3">
      <c r="A5999"/>
      <c r="B5999"/>
      <c r="C5999"/>
    </row>
    <row r="6000" spans="1:3" ht="14.4" x14ac:dyDescent="0.3">
      <c r="A6000"/>
      <c r="B6000"/>
      <c r="C6000"/>
    </row>
    <row r="6001" spans="1:3" ht="14.4" x14ac:dyDescent="0.3">
      <c r="A6001"/>
      <c r="B6001"/>
      <c r="C6001"/>
    </row>
    <row r="6002" spans="1:3" ht="14.4" x14ac:dyDescent="0.3">
      <c r="A6002"/>
      <c r="B6002"/>
      <c r="C6002"/>
    </row>
    <row r="6003" spans="1:3" ht="14.4" x14ac:dyDescent="0.3">
      <c r="A6003"/>
      <c r="B6003"/>
      <c r="C6003"/>
    </row>
    <row r="6004" spans="1:3" ht="14.4" x14ac:dyDescent="0.3">
      <c r="A6004"/>
      <c r="B6004"/>
      <c r="C6004"/>
    </row>
    <row r="6005" spans="1:3" ht="14.4" x14ac:dyDescent="0.3">
      <c r="A6005"/>
      <c r="B6005"/>
      <c r="C6005"/>
    </row>
    <row r="6006" spans="1:3" ht="14.4" x14ac:dyDescent="0.3">
      <c r="A6006"/>
      <c r="B6006"/>
      <c r="C6006"/>
    </row>
    <row r="6007" spans="1:3" ht="14.4" x14ac:dyDescent="0.3">
      <c r="A6007"/>
      <c r="B6007"/>
      <c r="C6007"/>
    </row>
    <row r="6008" spans="1:3" ht="14.4" x14ac:dyDescent="0.3">
      <c r="A6008"/>
      <c r="B6008"/>
      <c r="C6008"/>
    </row>
    <row r="6009" spans="1:3" ht="14.4" x14ac:dyDescent="0.3">
      <c r="A6009"/>
      <c r="B6009"/>
      <c r="C6009"/>
    </row>
    <row r="6010" spans="1:3" ht="14.4" x14ac:dyDescent="0.3">
      <c r="A6010"/>
      <c r="B6010"/>
      <c r="C6010"/>
    </row>
    <row r="6011" spans="1:3" ht="14.4" x14ac:dyDescent="0.3">
      <c r="A6011"/>
      <c r="B6011"/>
      <c r="C6011"/>
    </row>
    <row r="6012" spans="1:3" ht="14.4" x14ac:dyDescent="0.3">
      <c r="A6012"/>
      <c r="B6012"/>
      <c r="C6012"/>
    </row>
    <row r="6013" spans="1:3" ht="14.4" x14ac:dyDescent="0.3">
      <c r="A6013"/>
      <c r="B6013"/>
      <c r="C6013"/>
    </row>
    <row r="6014" spans="1:3" ht="14.4" x14ac:dyDescent="0.3">
      <c r="A6014"/>
      <c r="B6014"/>
      <c r="C6014"/>
    </row>
    <row r="6015" spans="1:3" ht="14.4" x14ac:dyDescent="0.3">
      <c r="A6015"/>
      <c r="B6015"/>
      <c r="C6015"/>
    </row>
    <row r="6016" spans="1:3" ht="14.4" x14ac:dyDescent="0.3">
      <c r="A6016"/>
      <c r="B6016"/>
      <c r="C6016"/>
    </row>
    <row r="6017" spans="1:3" ht="14.4" x14ac:dyDescent="0.3">
      <c r="A6017"/>
      <c r="B6017"/>
      <c r="C6017"/>
    </row>
    <row r="6018" spans="1:3" ht="14.4" x14ac:dyDescent="0.3">
      <c r="A6018"/>
      <c r="B6018"/>
      <c r="C6018"/>
    </row>
    <row r="6019" spans="1:3" ht="14.4" x14ac:dyDescent="0.3">
      <c r="A6019"/>
      <c r="B6019"/>
      <c r="C6019"/>
    </row>
    <row r="6020" spans="1:3" ht="14.4" x14ac:dyDescent="0.3">
      <c r="A6020"/>
      <c r="B6020"/>
      <c r="C6020"/>
    </row>
    <row r="6021" spans="1:3" ht="14.4" x14ac:dyDescent="0.3">
      <c r="A6021"/>
      <c r="B6021"/>
      <c r="C6021"/>
    </row>
    <row r="6022" spans="1:3" ht="14.4" x14ac:dyDescent="0.3">
      <c r="A6022"/>
      <c r="B6022"/>
      <c r="C6022"/>
    </row>
    <row r="6023" spans="1:3" ht="14.4" x14ac:dyDescent="0.3">
      <c r="A6023"/>
      <c r="B6023"/>
      <c r="C6023"/>
    </row>
    <row r="6024" spans="1:3" ht="14.4" x14ac:dyDescent="0.3">
      <c r="A6024"/>
      <c r="B6024"/>
      <c r="C6024"/>
    </row>
    <row r="6025" spans="1:3" ht="14.4" x14ac:dyDescent="0.3">
      <c r="A6025"/>
      <c r="B6025"/>
      <c r="C6025"/>
    </row>
    <row r="6026" spans="1:3" ht="14.4" x14ac:dyDescent="0.3">
      <c r="A6026"/>
      <c r="B6026"/>
      <c r="C6026"/>
    </row>
    <row r="6027" spans="1:3" ht="14.4" x14ac:dyDescent="0.3">
      <c r="A6027"/>
      <c r="B6027"/>
      <c r="C6027"/>
    </row>
    <row r="6028" spans="1:3" ht="14.4" x14ac:dyDescent="0.3">
      <c r="A6028"/>
      <c r="B6028"/>
      <c r="C6028"/>
    </row>
    <row r="6029" spans="1:3" ht="14.4" x14ac:dyDescent="0.3">
      <c r="A6029"/>
      <c r="B6029"/>
      <c r="C6029"/>
    </row>
    <row r="6030" spans="1:3" ht="14.4" x14ac:dyDescent="0.3">
      <c r="A6030"/>
      <c r="B6030"/>
      <c r="C6030"/>
    </row>
    <row r="6031" spans="1:3" ht="14.4" x14ac:dyDescent="0.3">
      <c r="A6031"/>
      <c r="B6031"/>
      <c r="C6031"/>
    </row>
    <row r="6032" spans="1:3" ht="14.4" x14ac:dyDescent="0.3">
      <c r="A6032"/>
      <c r="B6032"/>
      <c r="C6032"/>
    </row>
    <row r="6033" spans="1:3" ht="14.4" x14ac:dyDescent="0.3">
      <c r="A6033"/>
      <c r="B6033"/>
      <c r="C6033"/>
    </row>
    <row r="6034" spans="1:3" ht="14.4" x14ac:dyDescent="0.3">
      <c r="A6034"/>
      <c r="B6034"/>
      <c r="C6034"/>
    </row>
    <row r="6035" spans="1:3" ht="14.4" x14ac:dyDescent="0.3">
      <c r="A6035"/>
      <c r="B6035"/>
      <c r="C6035"/>
    </row>
    <row r="6036" spans="1:3" ht="14.4" x14ac:dyDescent="0.3">
      <c r="A6036"/>
      <c r="B6036"/>
      <c r="C6036"/>
    </row>
    <row r="6037" spans="1:3" ht="14.4" x14ac:dyDescent="0.3">
      <c r="A6037"/>
      <c r="B6037"/>
      <c r="C6037"/>
    </row>
    <row r="6038" spans="1:3" ht="14.4" x14ac:dyDescent="0.3">
      <c r="A6038"/>
      <c r="B6038"/>
      <c r="C6038"/>
    </row>
    <row r="6039" spans="1:3" ht="14.4" x14ac:dyDescent="0.3">
      <c r="A6039"/>
      <c r="B6039"/>
      <c r="C6039"/>
    </row>
    <row r="6040" spans="1:3" ht="14.4" x14ac:dyDescent="0.3">
      <c r="A6040"/>
      <c r="B6040"/>
      <c r="C6040"/>
    </row>
    <row r="6041" spans="1:3" ht="14.4" x14ac:dyDescent="0.3">
      <c r="A6041"/>
      <c r="B6041"/>
      <c r="C6041"/>
    </row>
    <row r="6042" spans="1:3" ht="14.4" x14ac:dyDescent="0.3">
      <c r="A6042"/>
      <c r="B6042"/>
      <c r="C6042"/>
    </row>
    <row r="6043" spans="1:3" ht="14.4" x14ac:dyDescent="0.3">
      <c r="A6043"/>
      <c r="B6043"/>
      <c r="C6043"/>
    </row>
    <row r="6044" spans="1:3" ht="14.4" x14ac:dyDescent="0.3">
      <c r="A6044"/>
      <c r="B6044"/>
      <c r="C6044"/>
    </row>
    <row r="6045" spans="1:3" ht="14.4" x14ac:dyDescent="0.3">
      <c r="A6045"/>
      <c r="B6045"/>
      <c r="C6045"/>
    </row>
    <row r="6046" spans="1:3" ht="14.4" x14ac:dyDescent="0.3">
      <c r="A6046"/>
      <c r="B6046"/>
      <c r="C6046"/>
    </row>
    <row r="6047" spans="1:3" ht="14.4" x14ac:dyDescent="0.3">
      <c r="A6047"/>
      <c r="B6047"/>
      <c r="C6047"/>
    </row>
    <row r="6048" spans="1:3" ht="14.4" x14ac:dyDescent="0.3">
      <c r="A6048"/>
      <c r="B6048"/>
      <c r="C6048"/>
    </row>
    <row r="6049" spans="1:3" ht="14.4" x14ac:dyDescent="0.3">
      <c r="A6049"/>
      <c r="B6049"/>
      <c r="C6049"/>
    </row>
    <row r="6050" spans="1:3" ht="14.4" x14ac:dyDescent="0.3">
      <c r="A6050"/>
      <c r="B6050"/>
      <c r="C6050"/>
    </row>
    <row r="6051" spans="1:3" ht="14.4" x14ac:dyDescent="0.3">
      <c r="A6051"/>
      <c r="B6051"/>
      <c r="C6051"/>
    </row>
    <row r="6052" spans="1:3" ht="14.4" x14ac:dyDescent="0.3">
      <c r="A6052"/>
      <c r="B6052"/>
      <c r="C6052"/>
    </row>
    <row r="6053" spans="1:3" ht="14.4" x14ac:dyDescent="0.3">
      <c r="A6053"/>
      <c r="B6053"/>
      <c r="C6053"/>
    </row>
    <row r="6054" spans="1:3" ht="14.4" x14ac:dyDescent="0.3">
      <c r="A6054"/>
      <c r="B6054"/>
      <c r="C6054"/>
    </row>
    <row r="6055" spans="1:3" ht="14.4" x14ac:dyDescent="0.3">
      <c r="A6055"/>
      <c r="B6055"/>
      <c r="C6055"/>
    </row>
    <row r="6056" spans="1:3" ht="14.4" x14ac:dyDescent="0.3">
      <c r="A6056"/>
      <c r="B6056"/>
      <c r="C6056"/>
    </row>
    <row r="6057" spans="1:3" ht="14.4" x14ac:dyDescent="0.3">
      <c r="A6057"/>
      <c r="B6057"/>
      <c r="C6057"/>
    </row>
    <row r="6058" spans="1:3" ht="14.4" x14ac:dyDescent="0.3">
      <c r="A6058"/>
      <c r="B6058"/>
      <c r="C6058"/>
    </row>
    <row r="6059" spans="1:3" ht="14.4" x14ac:dyDescent="0.3">
      <c r="A6059"/>
      <c r="B6059"/>
      <c r="C6059"/>
    </row>
    <row r="6060" spans="1:3" ht="14.4" x14ac:dyDescent="0.3">
      <c r="A6060"/>
      <c r="B6060"/>
      <c r="C6060"/>
    </row>
    <row r="6061" spans="1:3" ht="14.4" x14ac:dyDescent="0.3">
      <c r="A6061"/>
      <c r="B6061"/>
      <c r="C6061"/>
    </row>
    <row r="6062" spans="1:3" ht="14.4" x14ac:dyDescent="0.3">
      <c r="A6062"/>
      <c r="B6062"/>
      <c r="C6062"/>
    </row>
    <row r="6063" spans="1:3" ht="14.4" x14ac:dyDescent="0.3">
      <c r="A6063"/>
      <c r="B6063"/>
      <c r="C6063"/>
    </row>
    <row r="6064" spans="1:3" ht="14.4" x14ac:dyDescent="0.3">
      <c r="A6064"/>
      <c r="B6064"/>
      <c r="C6064"/>
    </row>
    <row r="6065" spans="1:3" ht="14.4" x14ac:dyDescent="0.3">
      <c r="A6065"/>
      <c r="B6065"/>
      <c r="C6065"/>
    </row>
    <row r="6066" spans="1:3" ht="14.4" x14ac:dyDescent="0.3">
      <c r="A6066"/>
      <c r="B6066"/>
      <c r="C6066"/>
    </row>
    <row r="6067" spans="1:3" ht="14.4" x14ac:dyDescent="0.3">
      <c r="A6067"/>
      <c r="B6067"/>
      <c r="C6067"/>
    </row>
    <row r="6068" spans="1:3" ht="14.4" x14ac:dyDescent="0.3">
      <c r="A6068"/>
      <c r="B6068"/>
      <c r="C6068"/>
    </row>
    <row r="6069" spans="1:3" ht="14.4" x14ac:dyDescent="0.3">
      <c r="A6069"/>
      <c r="B6069"/>
      <c r="C6069"/>
    </row>
    <row r="6070" spans="1:3" ht="14.4" x14ac:dyDescent="0.3">
      <c r="A6070"/>
      <c r="B6070"/>
      <c r="C6070"/>
    </row>
    <row r="6071" spans="1:3" ht="14.4" x14ac:dyDescent="0.3">
      <c r="A6071"/>
      <c r="B6071"/>
      <c r="C6071"/>
    </row>
    <row r="6072" spans="1:3" ht="14.4" x14ac:dyDescent="0.3">
      <c r="A6072"/>
      <c r="B6072"/>
      <c r="C6072"/>
    </row>
    <row r="6073" spans="1:3" ht="14.4" x14ac:dyDescent="0.3">
      <c r="A6073"/>
      <c r="B6073"/>
      <c r="C6073"/>
    </row>
    <row r="6074" spans="1:3" ht="14.4" x14ac:dyDescent="0.3">
      <c r="A6074"/>
      <c r="B6074"/>
      <c r="C6074"/>
    </row>
    <row r="6075" spans="1:3" ht="14.4" x14ac:dyDescent="0.3">
      <c r="A6075"/>
      <c r="B6075"/>
      <c r="C6075"/>
    </row>
    <row r="6076" spans="1:3" ht="14.4" x14ac:dyDescent="0.3">
      <c r="A6076"/>
      <c r="B6076"/>
      <c r="C6076"/>
    </row>
    <row r="6077" spans="1:3" ht="14.4" x14ac:dyDescent="0.3">
      <c r="A6077"/>
      <c r="B6077"/>
      <c r="C6077"/>
    </row>
    <row r="6078" spans="1:3" ht="14.4" x14ac:dyDescent="0.3">
      <c r="A6078"/>
      <c r="B6078"/>
      <c r="C6078"/>
    </row>
    <row r="6079" spans="1:3" ht="14.4" x14ac:dyDescent="0.3">
      <c r="A6079"/>
      <c r="B6079"/>
      <c r="C6079"/>
    </row>
    <row r="6080" spans="1:3" ht="14.4" x14ac:dyDescent="0.3">
      <c r="A6080"/>
      <c r="B6080"/>
      <c r="C6080"/>
    </row>
    <row r="6081" spans="1:3" ht="14.4" x14ac:dyDescent="0.3">
      <c r="A6081"/>
      <c r="B6081"/>
      <c r="C6081"/>
    </row>
    <row r="6082" spans="1:3" ht="14.4" x14ac:dyDescent="0.3">
      <c r="A6082"/>
      <c r="B6082"/>
      <c r="C6082"/>
    </row>
    <row r="6083" spans="1:3" ht="14.4" x14ac:dyDescent="0.3">
      <c r="A6083"/>
      <c r="B6083"/>
      <c r="C6083"/>
    </row>
    <row r="6084" spans="1:3" ht="14.4" x14ac:dyDescent="0.3">
      <c r="A6084"/>
      <c r="B6084"/>
      <c r="C6084"/>
    </row>
    <row r="6085" spans="1:3" ht="14.4" x14ac:dyDescent="0.3">
      <c r="A6085"/>
      <c r="B6085"/>
      <c r="C6085"/>
    </row>
    <row r="6086" spans="1:3" ht="14.4" x14ac:dyDescent="0.3">
      <c r="A6086"/>
      <c r="B6086"/>
      <c r="C6086"/>
    </row>
    <row r="6087" spans="1:3" ht="14.4" x14ac:dyDescent="0.3">
      <c r="A6087"/>
      <c r="B6087"/>
      <c r="C6087"/>
    </row>
    <row r="6088" spans="1:3" ht="14.4" x14ac:dyDescent="0.3">
      <c r="A6088"/>
      <c r="B6088"/>
      <c r="C6088"/>
    </row>
    <row r="6089" spans="1:3" ht="14.4" x14ac:dyDescent="0.3">
      <c r="A6089"/>
      <c r="B6089"/>
      <c r="C6089"/>
    </row>
    <row r="6090" spans="1:3" ht="14.4" x14ac:dyDescent="0.3">
      <c r="A6090"/>
      <c r="B6090"/>
      <c r="C6090"/>
    </row>
    <row r="6091" spans="1:3" ht="14.4" x14ac:dyDescent="0.3">
      <c r="A6091"/>
      <c r="B6091"/>
      <c r="C6091"/>
    </row>
    <row r="6092" spans="1:3" ht="14.4" x14ac:dyDescent="0.3">
      <c r="A6092"/>
      <c r="B6092"/>
      <c r="C6092"/>
    </row>
    <row r="6093" spans="1:3" ht="14.4" x14ac:dyDescent="0.3">
      <c r="A6093"/>
      <c r="B6093"/>
      <c r="C6093"/>
    </row>
    <row r="6094" spans="1:3" ht="14.4" x14ac:dyDescent="0.3">
      <c r="A6094"/>
      <c r="B6094"/>
      <c r="C6094"/>
    </row>
    <row r="6095" spans="1:3" ht="14.4" x14ac:dyDescent="0.3">
      <c r="A6095"/>
      <c r="B6095"/>
      <c r="C6095"/>
    </row>
    <row r="6096" spans="1:3" ht="14.4" x14ac:dyDescent="0.3">
      <c r="A6096"/>
      <c r="B6096"/>
      <c r="C6096"/>
    </row>
    <row r="6097" spans="1:3" ht="14.4" x14ac:dyDescent="0.3">
      <c r="A6097"/>
      <c r="B6097"/>
      <c r="C6097"/>
    </row>
    <row r="6098" spans="1:3" ht="14.4" x14ac:dyDescent="0.3">
      <c r="A6098"/>
      <c r="B6098"/>
      <c r="C6098"/>
    </row>
    <row r="6099" spans="1:3" ht="14.4" x14ac:dyDescent="0.3">
      <c r="A6099"/>
      <c r="B6099"/>
      <c r="C6099"/>
    </row>
    <row r="6100" spans="1:3" ht="14.4" x14ac:dyDescent="0.3">
      <c r="A6100"/>
      <c r="B6100"/>
      <c r="C6100"/>
    </row>
    <row r="6101" spans="1:3" ht="14.4" x14ac:dyDescent="0.3">
      <c r="A6101"/>
      <c r="B6101"/>
      <c r="C6101"/>
    </row>
    <row r="6102" spans="1:3" ht="14.4" x14ac:dyDescent="0.3">
      <c r="A6102"/>
      <c r="B6102"/>
      <c r="C6102"/>
    </row>
    <row r="6103" spans="1:3" ht="14.4" x14ac:dyDescent="0.3">
      <c r="A6103"/>
      <c r="B6103"/>
      <c r="C6103"/>
    </row>
    <row r="6104" spans="1:3" ht="14.4" x14ac:dyDescent="0.3">
      <c r="A6104"/>
      <c r="B6104"/>
      <c r="C6104"/>
    </row>
    <row r="6105" spans="1:3" ht="14.4" x14ac:dyDescent="0.3">
      <c r="A6105"/>
      <c r="B6105"/>
      <c r="C6105"/>
    </row>
    <row r="6106" spans="1:3" ht="14.4" x14ac:dyDescent="0.3">
      <c r="A6106"/>
      <c r="B6106"/>
      <c r="C6106"/>
    </row>
    <row r="6107" spans="1:3" ht="14.4" x14ac:dyDescent="0.3">
      <c r="A6107"/>
      <c r="B6107"/>
      <c r="C6107"/>
    </row>
    <row r="6108" spans="1:3" ht="14.4" x14ac:dyDescent="0.3">
      <c r="A6108"/>
      <c r="B6108"/>
      <c r="C6108"/>
    </row>
    <row r="6109" spans="1:3" ht="14.4" x14ac:dyDescent="0.3">
      <c r="A6109"/>
      <c r="B6109"/>
      <c r="C6109"/>
    </row>
    <row r="6110" spans="1:3" ht="14.4" x14ac:dyDescent="0.3">
      <c r="A6110"/>
      <c r="B6110"/>
      <c r="C6110"/>
    </row>
    <row r="6111" spans="1:3" ht="14.4" x14ac:dyDescent="0.3">
      <c r="A6111"/>
      <c r="B6111"/>
      <c r="C6111"/>
    </row>
    <row r="6112" spans="1:3" ht="14.4" x14ac:dyDescent="0.3">
      <c r="A6112"/>
      <c r="B6112"/>
      <c r="C6112"/>
    </row>
    <row r="6113" spans="1:3" ht="14.4" x14ac:dyDescent="0.3">
      <c r="A6113"/>
      <c r="B6113"/>
      <c r="C6113"/>
    </row>
    <row r="6114" spans="1:3" ht="14.4" x14ac:dyDescent="0.3">
      <c r="A6114"/>
      <c r="B6114"/>
      <c r="C6114"/>
    </row>
    <row r="6115" spans="1:3" ht="14.4" x14ac:dyDescent="0.3">
      <c r="A6115"/>
      <c r="B6115"/>
      <c r="C6115"/>
    </row>
    <row r="6116" spans="1:3" ht="14.4" x14ac:dyDescent="0.3">
      <c r="A6116"/>
      <c r="B6116"/>
      <c r="C6116"/>
    </row>
    <row r="6117" spans="1:3" ht="14.4" x14ac:dyDescent="0.3">
      <c r="A6117"/>
      <c r="B6117"/>
      <c r="C6117"/>
    </row>
    <row r="6118" spans="1:3" ht="14.4" x14ac:dyDescent="0.3">
      <c r="A6118"/>
      <c r="B6118"/>
      <c r="C6118"/>
    </row>
    <row r="6119" spans="1:3" ht="14.4" x14ac:dyDescent="0.3">
      <c r="A6119"/>
      <c r="B6119"/>
      <c r="C6119"/>
    </row>
    <row r="6120" spans="1:3" ht="14.4" x14ac:dyDescent="0.3">
      <c r="A6120"/>
      <c r="B6120"/>
      <c r="C6120"/>
    </row>
    <row r="6121" spans="1:3" ht="14.4" x14ac:dyDescent="0.3">
      <c r="A6121"/>
      <c r="B6121"/>
      <c r="C6121"/>
    </row>
    <row r="6122" spans="1:3" ht="14.4" x14ac:dyDescent="0.3">
      <c r="A6122"/>
      <c r="B6122"/>
      <c r="C6122"/>
    </row>
    <row r="6123" spans="1:3" ht="14.4" x14ac:dyDescent="0.3">
      <c r="A6123"/>
      <c r="B6123"/>
      <c r="C6123"/>
    </row>
    <row r="6124" spans="1:3" ht="14.4" x14ac:dyDescent="0.3">
      <c r="A6124"/>
      <c r="B6124"/>
      <c r="C6124"/>
    </row>
    <row r="6125" spans="1:3" ht="14.4" x14ac:dyDescent="0.3">
      <c r="A6125"/>
      <c r="B6125"/>
      <c r="C6125"/>
    </row>
    <row r="6126" spans="1:3" ht="14.4" x14ac:dyDescent="0.3">
      <c r="A6126"/>
      <c r="B6126"/>
      <c r="C6126"/>
    </row>
    <row r="6127" spans="1:3" ht="14.4" x14ac:dyDescent="0.3">
      <c r="A6127"/>
      <c r="B6127"/>
      <c r="C6127"/>
    </row>
    <row r="6128" spans="1:3" ht="14.4" x14ac:dyDescent="0.3">
      <c r="A6128"/>
      <c r="B6128"/>
      <c r="C6128"/>
    </row>
    <row r="6129" spans="1:3" ht="14.4" x14ac:dyDescent="0.3">
      <c r="A6129"/>
      <c r="B6129"/>
      <c r="C6129"/>
    </row>
    <row r="6130" spans="1:3" ht="14.4" x14ac:dyDescent="0.3">
      <c r="A6130"/>
      <c r="B6130"/>
      <c r="C6130"/>
    </row>
    <row r="6131" spans="1:3" ht="14.4" x14ac:dyDescent="0.3">
      <c r="A6131"/>
      <c r="B6131"/>
      <c r="C6131"/>
    </row>
    <row r="6132" spans="1:3" ht="14.4" x14ac:dyDescent="0.3">
      <c r="A6132"/>
      <c r="B6132"/>
      <c r="C6132"/>
    </row>
    <row r="6133" spans="1:3" ht="14.4" x14ac:dyDescent="0.3">
      <c r="A6133"/>
      <c r="B6133"/>
      <c r="C6133"/>
    </row>
    <row r="6134" spans="1:3" ht="14.4" x14ac:dyDescent="0.3">
      <c r="A6134"/>
      <c r="B6134"/>
      <c r="C6134"/>
    </row>
    <row r="6135" spans="1:3" ht="14.4" x14ac:dyDescent="0.3">
      <c r="A6135"/>
      <c r="B6135"/>
      <c r="C6135"/>
    </row>
    <row r="6136" spans="1:3" ht="14.4" x14ac:dyDescent="0.3">
      <c r="A6136"/>
      <c r="B6136"/>
      <c r="C6136"/>
    </row>
    <row r="6137" spans="1:3" ht="14.4" x14ac:dyDescent="0.3">
      <c r="A6137"/>
      <c r="B6137"/>
      <c r="C6137"/>
    </row>
    <row r="6138" spans="1:3" ht="14.4" x14ac:dyDescent="0.3">
      <c r="A6138"/>
      <c r="B6138"/>
      <c r="C6138"/>
    </row>
    <row r="6139" spans="1:3" ht="14.4" x14ac:dyDescent="0.3">
      <c r="A6139"/>
      <c r="B6139"/>
      <c r="C6139"/>
    </row>
    <row r="6140" spans="1:3" ht="14.4" x14ac:dyDescent="0.3">
      <c r="A6140"/>
      <c r="B6140"/>
      <c r="C6140"/>
    </row>
    <row r="6141" spans="1:3" ht="14.4" x14ac:dyDescent="0.3">
      <c r="A6141"/>
      <c r="B6141"/>
      <c r="C6141"/>
    </row>
    <row r="6142" spans="1:3" ht="14.4" x14ac:dyDescent="0.3">
      <c r="A6142"/>
      <c r="B6142"/>
      <c r="C6142"/>
    </row>
    <row r="6143" spans="1:3" ht="14.4" x14ac:dyDescent="0.3">
      <c r="A6143"/>
      <c r="B6143"/>
      <c r="C6143"/>
    </row>
    <row r="6144" spans="1:3" ht="14.4" x14ac:dyDescent="0.3">
      <c r="A6144"/>
      <c r="B6144"/>
      <c r="C6144"/>
    </row>
    <row r="6145" spans="1:3" ht="14.4" x14ac:dyDescent="0.3">
      <c r="A6145"/>
      <c r="B6145"/>
      <c r="C6145"/>
    </row>
    <row r="6146" spans="1:3" ht="14.4" x14ac:dyDescent="0.3">
      <c r="A6146"/>
      <c r="B6146"/>
      <c r="C6146"/>
    </row>
    <row r="6147" spans="1:3" ht="14.4" x14ac:dyDescent="0.3">
      <c r="A6147"/>
      <c r="B6147"/>
      <c r="C6147"/>
    </row>
    <row r="6148" spans="1:3" ht="14.4" x14ac:dyDescent="0.3">
      <c r="A6148"/>
      <c r="B6148"/>
      <c r="C6148"/>
    </row>
    <row r="6149" spans="1:3" ht="14.4" x14ac:dyDescent="0.3">
      <c r="A6149"/>
      <c r="B6149"/>
      <c r="C6149"/>
    </row>
    <row r="6150" spans="1:3" ht="14.4" x14ac:dyDescent="0.3">
      <c r="A6150"/>
      <c r="B6150"/>
      <c r="C6150"/>
    </row>
    <row r="6151" spans="1:3" ht="14.4" x14ac:dyDescent="0.3">
      <c r="A6151"/>
      <c r="B6151"/>
      <c r="C6151"/>
    </row>
    <row r="6152" spans="1:3" ht="14.4" x14ac:dyDescent="0.3">
      <c r="A6152"/>
      <c r="B6152"/>
      <c r="C6152"/>
    </row>
    <row r="6153" spans="1:3" ht="14.4" x14ac:dyDescent="0.3">
      <c r="A6153"/>
      <c r="B6153"/>
      <c r="C6153"/>
    </row>
    <row r="6154" spans="1:3" ht="14.4" x14ac:dyDescent="0.3">
      <c r="A6154"/>
      <c r="B6154"/>
      <c r="C6154"/>
    </row>
    <row r="6155" spans="1:3" ht="14.4" x14ac:dyDescent="0.3">
      <c r="A6155"/>
      <c r="B6155"/>
      <c r="C6155"/>
    </row>
    <row r="6156" spans="1:3" ht="14.4" x14ac:dyDescent="0.3">
      <c r="A6156"/>
      <c r="B6156"/>
      <c r="C6156"/>
    </row>
    <row r="6157" spans="1:3" ht="14.4" x14ac:dyDescent="0.3">
      <c r="A6157"/>
      <c r="B6157"/>
      <c r="C6157"/>
    </row>
    <row r="6158" spans="1:3" ht="14.4" x14ac:dyDescent="0.3">
      <c r="A6158"/>
      <c r="B6158"/>
      <c r="C6158"/>
    </row>
    <row r="6159" spans="1:3" ht="14.4" x14ac:dyDescent="0.3">
      <c r="A6159"/>
      <c r="B6159"/>
      <c r="C6159"/>
    </row>
    <row r="6160" spans="1:3" ht="14.4" x14ac:dyDescent="0.3">
      <c r="A6160"/>
      <c r="B6160"/>
      <c r="C6160"/>
    </row>
    <row r="6161" spans="1:3" ht="14.4" x14ac:dyDescent="0.3">
      <c r="A6161"/>
      <c r="B6161"/>
      <c r="C6161"/>
    </row>
    <row r="6162" spans="1:3" ht="14.4" x14ac:dyDescent="0.3">
      <c r="A6162"/>
      <c r="B6162"/>
      <c r="C6162"/>
    </row>
    <row r="6163" spans="1:3" ht="14.4" x14ac:dyDescent="0.3">
      <c r="A6163"/>
      <c r="B6163"/>
      <c r="C6163"/>
    </row>
    <row r="6164" spans="1:3" ht="14.4" x14ac:dyDescent="0.3">
      <c r="A6164"/>
      <c r="B6164"/>
      <c r="C6164"/>
    </row>
    <row r="6165" spans="1:3" ht="14.4" x14ac:dyDescent="0.3">
      <c r="A6165"/>
      <c r="B6165"/>
      <c r="C6165"/>
    </row>
    <row r="6166" spans="1:3" ht="14.4" x14ac:dyDescent="0.3">
      <c r="A6166"/>
      <c r="B6166"/>
      <c r="C6166"/>
    </row>
    <row r="6167" spans="1:3" ht="14.4" x14ac:dyDescent="0.3">
      <c r="A6167"/>
      <c r="B6167"/>
      <c r="C6167"/>
    </row>
    <row r="6168" spans="1:3" ht="14.4" x14ac:dyDescent="0.3">
      <c r="A6168"/>
      <c r="B6168"/>
      <c r="C6168"/>
    </row>
    <row r="6169" spans="1:3" ht="14.4" x14ac:dyDescent="0.3">
      <c r="A6169"/>
      <c r="B6169"/>
      <c r="C6169"/>
    </row>
    <row r="6170" spans="1:3" ht="14.4" x14ac:dyDescent="0.3">
      <c r="A6170"/>
      <c r="B6170"/>
      <c r="C6170"/>
    </row>
    <row r="6171" spans="1:3" ht="14.4" x14ac:dyDescent="0.3">
      <c r="A6171"/>
      <c r="B6171"/>
      <c r="C6171"/>
    </row>
    <row r="6172" spans="1:3" ht="14.4" x14ac:dyDescent="0.3">
      <c r="A6172"/>
      <c r="B6172"/>
      <c r="C6172"/>
    </row>
    <row r="6173" spans="1:3" ht="14.4" x14ac:dyDescent="0.3">
      <c r="A6173"/>
      <c r="B6173"/>
      <c r="C6173"/>
    </row>
    <row r="6174" spans="1:3" ht="14.4" x14ac:dyDescent="0.3">
      <c r="A6174"/>
      <c r="B6174"/>
      <c r="C6174"/>
    </row>
    <row r="6175" spans="1:3" ht="14.4" x14ac:dyDescent="0.3">
      <c r="A6175"/>
      <c r="B6175"/>
      <c r="C6175"/>
    </row>
    <row r="6176" spans="1:3" ht="14.4" x14ac:dyDescent="0.3">
      <c r="A6176"/>
      <c r="B6176"/>
      <c r="C6176"/>
    </row>
    <row r="6177" spans="1:3" ht="14.4" x14ac:dyDescent="0.3">
      <c r="A6177"/>
      <c r="B6177"/>
      <c r="C6177"/>
    </row>
    <row r="6178" spans="1:3" ht="14.4" x14ac:dyDescent="0.3">
      <c r="A6178"/>
      <c r="B6178"/>
      <c r="C6178"/>
    </row>
    <row r="6179" spans="1:3" ht="14.4" x14ac:dyDescent="0.3">
      <c r="A6179"/>
      <c r="B6179"/>
      <c r="C6179"/>
    </row>
    <row r="6180" spans="1:3" ht="14.4" x14ac:dyDescent="0.3">
      <c r="A6180"/>
      <c r="B6180"/>
      <c r="C6180"/>
    </row>
    <row r="6181" spans="1:3" ht="14.4" x14ac:dyDescent="0.3">
      <c r="A6181"/>
      <c r="B6181"/>
      <c r="C6181"/>
    </row>
    <row r="6182" spans="1:3" ht="14.4" x14ac:dyDescent="0.3">
      <c r="A6182"/>
      <c r="B6182"/>
      <c r="C6182"/>
    </row>
    <row r="6183" spans="1:3" ht="14.4" x14ac:dyDescent="0.3">
      <c r="A6183"/>
      <c r="B6183"/>
      <c r="C6183"/>
    </row>
    <row r="6184" spans="1:3" ht="14.4" x14ac:dyDescent="0.3">
      <c r="A6184"/>
      <c r="B6184"/>
      <c r="C6184"/>
    </row>
    <row r="6185" spans="1:3" ht="14.4" x14ac:dyDescent="0.3">
      <c r="A6185"/>
      <c r="B6185"/>
      <c r="C6185"/>
    </row>
    <row r="6186" spans="1:3" ht="14.4" x14ac:dyDescent="0.3">
      <c r="A6186"/>
      <c r="B6186"/>
      <c r="C6186"/>
    </row>
    <row r="6187" spans="1:3" ht="14.4" x14ac:dyDescent="0.3">
      <c r="A6187"/>
      <c r="B6187"/>
      <c r="C6187"/>
    </row>
    <row r="6188" spans="1:3" ht="14.4" x14ac:dyDescent="0.3">
      <c r="A6188"/>
      <c r="B6188"/>
      <c r="C6188"/>
    </row>
    <row r="6189" spans="1:3" ht="14.4" x14ac:dyDescent="0.3">
      <c r="A6189"/>
      <c r="B6189"/>
      <c r="C6189"/>
    </row>
    <row r="6190" spans="1:3" ht="14.4" x14ac:dyDescent="0.3">
      <c r="A6190"/>
      <c r="B6190"/>
      <c r="C6190"/>
    </row>
    <row r="6191" spans="1:3" ht="14.4" x14ac:dyDescent="0.3">
      <c r="A6191"/>
      <c r="B6191"/>
      <c r="C6191"/>
    </row>
    <row r="6192" spans="1:3" ht="14.4" x14ac:dyDescent="0.3">
      <c r="A6192"/>
      <c r="B6192"/>
      <c r="C6192"/>
    </row>
    <row r="6193" spans="1:3" ht="14.4" x14ac:dyDescent="0.3">
      <c r="A6193"/>
      <c r="B6193"/>
      <c r="C6193"/>
    </row>
    <row r="6194" spans="1:3" ht="14.4" x14ac:dyDescent="0.3">
      <c r="A6194"/>
      <c r="B6194"/>
      <c r="C6194"/>
    </row>
    <row r="6195" spans="1:3" ht="14.4" x14ac:dyDescent="0.3">
      <c r="A6195"/>
      <c r="B6195"/>
      <c r="C6195"/>
    </row>
    <row r="6196" spans="1:3" ht="14.4" x14ac:dyDescent="0.3">
      <c r="A6196"/>
      <c r="B6196"/>
      <c r="C6196"/>
    </row>
    <row r="6197" spans="1:3" ht="14.4" x14ac:dyDescent="0.3">
      <c r="A6197"/>
      <c r="B6197"/>
      <c r="C6197"/>
    </row>
    <row r="6198" spans="1:3" ht="14.4" x14ac:dyDescent="0.3">
      <c r="A6198"/>
      <c r="B6198"/>
      <c r="C6198"/>
    </row>
    <row r="6199" spans="1:3" ht="14.4" x14ac:dyDescent="0.3">
      <c r="A6199"/>
      <c r="B6199"/>
      <c r="C6199"/>
    </row>
    <row r="6200" spans="1:3" ht="14.4" x14ac:dyDescent="0.3">
      <c r="A6200"/>
      <c r="B6200"/>
      <c r="C6200"/>
    </row>
    <row r="6201" spans="1:3" ht="14.4" x14ac:dyDescent="0.3">
      <c r="A6201"/>
      <c r="B6201"/>
      <c r="C6201"/>
    </row>
    <row r="6202" spans="1:3" ht="14.4" x14ac:dyDescent="0.3">
      <c r="A6202"/>
      <c r="B6202"/>
      <c r="C6202"/>
    </row>
    <row r="6203" spans="1:3" ht="14.4" x14ac:dyDescent="0.3">
      <c r="A6203"/>
      <c r="B6203"/>
      <c r="C6203"/>
    </row>
    <row r="6204" spans="1:3" ht="14.4" x14ac:dyDescent="0.3">
      <c r="A6204"/>
      <c r="B6204"/>
      <c r="C6204"/>
    </row>
    <row r="6205" spans="1:3" ht="14.4" x14ac:dyDescent="0.3">
      <c r="A6205"/>
      <c r="B6205"/>
      <c r="C6205"/>
    </row>
    <row r="6206" spans="1:3" ht="14.4" x14ac:dyDescent="0.3">
      <c r="A6206"/>
      <c r="B6206"/>
      <c r="C6206"/>
    </row>
    <row r="6207" spans="1:3" ht="14.4" x14ac:dyDescent="0.3">
      <c r="A6207"/>
      <c r="B6207"/>
      <c r="C6207"/>
    </row>
    <row r="6208" spans="1:3" ht="14.4" x14ac:dyDescent="0.3">
      <c r="A6208"/>
      <c r="B6208"/>
      <c r="C6208"/>
    </row>
    <row r="6209" spans="1:3" ht="14.4" x14ac:dyDescent="0.3">
      <c r="A6209"/>
      <c r="B6209"/>
      <c r="C6209"/>
    </row>
    <row r="6210" spans="1:3" ht="14.4" x14ac:dyDescent="0.3">
      <c r="A6210"/>
      <c r="B6210"/>
      <c r="C6210"/>
    </row>
    <row r="6211" spans="1:3" ht="14.4" x14ac:dyDescent="0.3">
      <c r="A6211"/>
      <c r="B6211"/>
      <c r="C6211"/>
    </row>
    <row r="6212" spans="1:3" ht="14.4" x14ac:dyDescent="0.3">
      <c r="A6212"/>
      <c r="B6212"/>
      <c r="C6212"/>
    </row>
    <row r="6213" spans="1:3" ht="14.4" x14ac:dyDescent="0.3">
      <c r="A6213"/>
      <c r="B6213"/>
      <c r="C6213"/>
    </row>
    <row r="6214" spans="1:3" ht="14.4" x14ac:dyDescent="0.3">
      <c r="A6214"/>
      <c r="B6214"/>
      <c r="C6214"/>
    </row>
    <row r="6215" spans="1:3" ht="14.4" x14ac:dyDescent="0.3">
      <c r="A6215"/>
      <c r="B6215"/>
      <c r="C6215"/>
    </row>
    <row r="6216" spans="1:3" ht="14.4" x14ac:dyDescent="0.3">
      <c r="A6216"/>
      <c r="B6216"/>
      <c r="C6216"/>
    </row>
    <row r="6217" spans="1:3" ht="14.4" x14ac:dyDescent="0.3">
      <c r="A6217"/>
      <c r="B6217"/>
      <c r="C6217"/>
    </row>
    <row r="6218" spans="1:3" ht="14.4" x14ac:dyDescent="0.3">
      <c r="A6218"/>
      <c r="B6218"/>
      <c r="C6218"/>
    </row>
    <row r="6219" spans="1:3" ht="14.4" x14ac:dyDescent="0.3">
      <c r="A6219"/>
      <c r="B6219"/>
      <c r="C6219"/>
    </row>
    <row r="6220" spans="1:3" ht="14.4" x14ac:dyDescent="0.3">
      <c r="A6220"/>
      <c r="B6220"/>
      <c r="C6220"/>
    </row>
    <row r="6221" spans="1:3" ht="14.4" x14ac:dyDescent="0.3">
      <c r="A6221"/>
      <c r="B6221"/>
      <c r="C6221"/>
    </row>
    <row r="6222" spans="1:3" ht="14.4" x14ac:dyDescent="0.3">
      <c r="A6222"/>
      <c r="B6222"/>
      <c r="C6222"/>
    </row>
    <row r="6223" spans="1:3" ht="14.4" x14ac:dyDescent="0.3">
      <c r="A6223"/>
      <c r="B6223"/>
      <c r="C6223"/>
    </row>
    <row r="6224" spans="1:3" ht="14.4" x14ac:dyDescent="0.3">
      <c r="A6224"/>
      <c r="B6224"/>
      <c r="C6224"/>
    </row>
    <row r="6225" spans="1:3" ht="14.4" x14ac:dyDescent="0.3">
      <c r="A6225"/>
      <c r="B6225"/>
      <c r="C6225"/>
    </row>
    <row r="6226" spans="1:3" ht="14.4" x14ac:dyDescent="0.3">
      <c r="A6226"/>
      <c r="B6226"/>
      <c r="C6226"/>
    </row>
    <row r="6227" spans="1:3" ht="14.4" x14ac:dyDescent="0.3">
      <c r="A6227"/>
      <c r="B6227"/>
      <c r="C6227"/>
    </row>
    <row r="6228" spans="1:3" ht="14.4" x14ac:dyDescent="0.3">
      <c r="A6228"/>
      <c r="B6228"/>
      <c r="C6228"/>
    </row>
    <row r="6229" spans="1:3" ht="14.4" x14ac:dyDescent="0.3">
      <c r="A6229"/>
      <c r="B6229"/>
      <c r="C6229"/>
    </row>
    <row r="6230" spans="1:3" ht="14.4" x14ac:dyDescent="0.3">
      <c r="A6230"/>
      <c r="B6230"/>
      <c r="C6230"/>
    </row>
    <row r="6231" spans="1:3" ht="14.4" x14ac:dyDescent="0.3">
      <c r="A6231"/>
      <c r="B6231"/>
      <c r="C6231"/>
    </row>
    <row r="6232" spans="1:3" ht="14.4" x14ac:dyDescent="0.3">
      <c r="A6232"/>
      <c r="B6232"/>
      <c r="C6232"/>
    </row>
    <row r="6233" spans="1:3" ht="14.4" x14ac:dyDescent="0.3">
      <c r="A6233"/>
      <c r="B6233"/>
      <c r="C6233"/>
    </row>
    <row r="6234" spans="1:3" ht="14.4" x14ac:dyDescent="0.3">
      <c r="A6234"/>
      <c r="B6234"/>
      <c r="C6234"/>
    </row>
    <row r="6235" spans="1:3" ht="14.4" x14ac:dyDescent="0.3">
      <c r="A6235"/>
      <c r="B6235"/>
      <c r="C6235"/>
    </row>
    <row r="6236" spans="1:3" ht="14.4" x14ac:dyDescent="0.3">
      <c r="A6236"/>
      <c r="B6236"/>
      <c r="C6236"/>
    </row>
    <row r="6237" spans="1:3" ht="14.4" x14ac:dyDescent="0.3">
      <c r="A6237"/>
      <c r="B6237"/>
      <c r="C6237"/>
    </row>
    <row r="6238" spans="1:3" ht="14.4" x14ac:dyDescent="0.3">
      <c r="A6238"/>
      <c r="B6238"/>
      <c r="C6238"/>
    </row>
    <row r="6239" spans="1:3" ht="14.4" x14ac:dyDescent="0.3">
      <c r="A6239"/>
      <c r="B6239"/>
      <c r="C6239"/>
    </row>
    <row r="6240" spans="1:3" ht="14.4" x14ac:dyDescent="0.3">
      <c r="A6240"/>
      <c r="B6240"/>
      <c r="C6240"/>
    </row>
    <row r="6241" spans="1:3" ht="14.4" x14ac:dyDescent="0.3">
      <c r="A6241"/>
      <c r="B6241"/>
      <c r="C6241"/>
    </row>
    <row r="6242" spans="1:3" ht="14.4" x14ac:dyDescent="0.3">
      <c r="A6242"/>
      <c r="B6242"/>
      <c r="C6242"/>
    </row>
    <row r="6243" spans="1:3" ht="14.4" x14ac:dyDescent="0.3">
      <c r="A6243"/>
      <c r="B6243"/>
      <c r="C6243"/>
    </row>
    <row r="6244" spans="1:3" ht="14.4" x14ac:dyDescent="0.3">
      <c r="A6244"/>
      <c r="B6244"/>
      <c r="C6244"/>
    </row>
    <row r="6245" spans="1:3" ht="14.4" x14ac:dyDescent="0.3">
      <c r="A6245"/>
      <c r="B6245"/>
      <c r="C6245"/>
    </row>
    <row r="6246" spans="1:3" ht="14.4" x14ac:dyDescent="0.3">
      <c r="A6246"/>
      <c r="B6246"/>
      <c r="C6246"/>
    </row>
    <row r="6247" spans="1:3" ht="14.4" x14ac:dyDescent="0.3">
      <c r="A6247"/>
      <c r="B6247"/>
      <c r="C6247"/>
    </row>
    <row r="6248" spans="1:3" ht="14.4" x14ac:dyDescent="0.3">
      <c r="A6248"/>
      <c r="B6248"/>
      <c r="C6248"/>
    </row>
    <row r="6249" spans="1:3" ht="14.4" x14ac:dyDescent="0.3">
      <c r="A6249"/>
      <c r="B6249"/>
      <c r="C6249"/>
    </row>
    <row r="6250" spans="1:3" ht="14.4" x14ac:dyDescent="0.3">
      <c r="A6250"/>
      <c r="B6250"/>
      <c r="C6250"/>
    </row>
    <row r="6251" spans="1:3" ht="14.4" x14ac:dyDescent="0.3">
      <c r="A6251"/>
      <c r="B6251"/>
      <c r="C6251"/>
    </row>
    <row r="6252" spans="1:3" ht="14.4" x14ac:dyDescent="0.3">
      <c r="A6252"/>
      <c r="B6252"/>
      <c r="C6252"/>
    </row>
    <row r="6253" spans="1:3" ht="14.4" x14ac:dyDescent="0.3">
      <c r="A6253"/>
      <c r="B6253"/>
      <c r="C6253"/>
    </row>
    <row r="6254" spans="1:3" ht="14.4" x14ac:dyDescent="0.3">
      <c r="A6254"/>
      <c r="B6254"/>
      <c r="C6254"/>
    </row>
    <row r="6255" spans="1:3" ht="14.4" x14ac:dyDescent="0.3">
      <c r="A6255"/>
      <c r="B6255"/>
      <c r="C6255"/>
    </row>
    <row r="6256" spans="1:3" ht="14.4" x14ac:dyDescent="0.3">
      <c r="A6256"/>
      <c r="B6256"/>
      <c r="C6256"/>
    </row>
    <row r="6257" spans="1:3" ht="14.4" x14ac:dyDescent="0.3">
      <c r="A6257"/>
      <c r="B6257"/>
      <c r="C6257"/>
    </row>
    <row r="6258" spans="1:3" ht="14.4" x14ac:dyDescent="0.3">
      <c r="A6258"/>
      <c r="B6258"/>
      <c r="C6258"/>
    </row>
    <row r="6259" spans="1:3" ht="14.4" x14ac:dyDescent="0.3">
      <c r="A6259"/>
      <c r="B6259"/>
      <c r="C6259"/>
    </row>
    <row r="6260" spans="1:3" ht="14.4" x14ac:dyDescent="0.3">
      <c r="A6260"/>
      <c r="B6260"/>
      <c r="C6260"/>
    </row>
    <row r="6261" spans="1:3" ht="14.4" x14ac:dyDescent="0.3">
      <c r="A6261"/>
      <c r="B6261"/>
      <c r="C6261"/>
    </row>
    <row r="6262" spans="1:3" ht="14.4" x14ac:dyDescent="0.3">
      <c r="A6262"/>
      <c r="B6262"/>
      <c r="C6262"/>
    </row>
    <row r="6263" spans="1:3" ht="14.4" x14ac:dyDescent="0.3">
      <c r="A6263"/>
      <c r="B6263"/>
      <c r="C6263"/>
    </row>
    <row r="6264" spans="1:3" ht="14.4" x14ac:dyDescent="0.3">
      <c r="A6264"/>
      <c r="B6264"/>
      <c r="C6264"/>
    </row>
    <row r="6265" spans="1:3" ht="14.4" x14ac:dyDescent="0.3">
      <c r="A6265"/>
      <c r="B6265"/>
      <c r="C6265"/>
    </row>
    <row r="6266" spans="1:3" ht="14.4" x14ac:dyDescent="0.3">
      <c r="A6266"/>
      <c r="B6266"/>
      <c r="C6266"/>
    </row>
    <row r="6267" spans="1:3" ht="14.4" x14ac:dyDescent="0.3">
      <c r="A6267"/>
      <c r="B6267"/>
      <c r="C6267"/>
    </row>
    <row r="6268" spans="1:3" ht="14.4" x14ac:dyDescent="0.3">
      <c r="A6268"/>
      <c r="B6268"/>
      <c r="C6268"/>
    </row>
    <row r="6269" spans="1:3" ht="14.4" x14ac:dyDescent="0.3">
      <c r="A6269"/>
      <c r="B6269"/>
      <c r="C6269"/>
    </row>
    <row r="6270" spans="1:3" ht="14.4" x14ac:dyDescent="0.3">
      <c r="A6270"/>
      <c r="B6270"/>
      <c r="C6270"/>
    </row>
    <row r="6271" spans="1:3" ht="14.4" x14ac:dyDescent="0.3">
      <c r="A6271"/>
      <c r="B6271"/>
      <c r="C6271"/>
    </row>
    <row r="6272" spans="1:3" ht="14.4" x14ac:dyDescent="0.3">
      <c r="A6272"/>
      <c r="B6272"/>
      <c r="C6272"/>
    </row>
    <row r="6273" spans="1:3" ht="14.4" x14ac:dyDescent="0.3">
      <c r="A6273"/>
      <c r="B6273"/>
      <c r="C6273"/>
    </row>
    <row r="6274" spans="1:3" ht="14.4" x14ac:dyDescent="0.3">
      <c r="A6274"/>
      <c r="B6274"/>
      <c r="C6274"/>
    </row>
    <row r="6275" spans="1:3" ht="14.4" x14ac:dyDescent="0.3">
      <c r="A6275"/>
      <c r="B6275"/>
      <c r="C6275"/>
    </row>
    <row r="6276" spans="1:3" ht="14.4" x14ac:dyDescent="0.3">
      <c r="A6276"/>
      <c r="B6276"/>
      <c r="C6276"/>
    </row>
    <row r="6277" spans="1:3" ht="14.4" x14ac:dyDescent="0.3">
      <c r="A6277"/>
      <c r="B6277"/>
      <c r="C6277"/>
    </row>
    <row r="6278" spans="1:3" ht="14.4" x14ac:dyDescent="0.3">
      <c r="A6278"/>
      <c r="B6278"/>
      <c r="C6278"/>
    </row>
    <row r="6279" spans="1:3" ht="14.4" x14ac:dyDescent="0.3">
      <c r="A6279"/>
      <c r="B6279"/>
      <c r="C6279"/>
    </row>
    <row r="6280" spans="1:3" ht="14.4" x14ac:dyDescent="0.3">
      <c r="A6280"/>
      <c r="B6280"/>
      <c r="C6280"/>
    </row>
    <row r="6281" spans="1:3" ht="14.4" x14ac:dyDescent="0.3">
      <c r="A6281"/>
      <c r="B6281"/>
      <c r="C6281"/>
    </row>
    <row r="6282" spans="1:3" ht="14.4" x14ac:dyDescent="0.3">
      <c r="A6282"/>
      <c r="B6282"/>
      <c r="C6282"/>
    </row>
    <row r="6283" spans="1:3" ht="14.4" x14ac:dyDescent="0.3">
      <c r="A6283"/>
      <c r="B6283"/>
      <c r="C6283"/>
    </row>
    <row r="6284" spans="1:3" ht="14.4" x14ac:dyDescent="0.3">
      <c r="A6284"/>
      <c r="B6284"/>
      <c r="C6284"/>
    </row>
    <row r="6285" spans="1:3" ht="14.4" x14ac:dyDescent="0.3">
      <c r="A6285"/>
      <c r="B6285"/>
      <c r="C6285"/>
    </row>
    <row r="6286" spans="1:3" ht="14.4" x14ac:dyDescent="0.3">
      <c r="A6286"/>
      <c r="B6286"/>
      <c r="C6286"/>
    </row>
    <row r="6287" spans="1:3" ht="14.4" x14ac:dyDescent="0.3">
      <c r="A6287"/>
      <c r="B6287"/>
      <c r="C6287"/>
    </row>
    <row r="6288" spans="1:3" ht="14.4" x14ac:dyDescent="0.3">
      <c r="A6288"/>
      <c r="B6288"/>
      <c r="C6288"/>
    </row>
    <row r="6289" spans="1:3" ht="14.4" x14ac:dyDescent="0.3">
      <c r="A6289"/>
      <c r="B6289"/>
      <c r="C6289"/>
    </row>
    <row r="6290" spans="1:3" ht="14.4" x14ac:dyDescent="0.3">
      <c r="A6290"/>
      <c r="B6290"/>
      <c r="C6290"/>
    </row>
    <row r="6291" spans="1:3" ht="14.4" x14ac:dyDescent="0.3">
      <c r="A6291"/>
      <c r="B6291"/>
      <c r="C6291"/>
    </row>
    <row r="6292" spans="1:3" ht="14.4" x14ac:dyDescent="0.3">
      <c r="A6292"/>
      <c r="B6292"/>
      <c r="C6292"/>
    </row>
    <row r="6293" spans="1:3" ht="14.4" x14ac:dyDescent="0.3">
      <c r="A6293"/>
      <c r="B6293"/>
      <c r="C6293"/>
    </row>
    <row r="6294" spans="1:3" ht="14.4" x14ac:dyDescent="0.3">
      <c r="A6294"/>
      <c r="B6294"/>
      <c r="C6294"/>
    </row>
    <row r="6295" spans="1:3" ht="14.4" x14ac:dyDescent="0.3">
      <c r="A6295"/>
      <c r="B6295"/>
      <c r="C6295"/>
    </row>
    <row r="6296" spans="1:3" ht="14.4" x14ac:dyDescent="0.3">
      <c r="A6296"/>
      <c r="B6296"/>
      <c r="C6296"/>
    </row>
    <row r="6297" spans="1:3" ht="14.4" x14ac:dyDescent="0.3">
      <c r="A6297"/>
      <c r="B6297"/>
      <c r="C6297"/>
    </row>
    <row r="6298" spans="1:3" ht="14.4" x14ac:dyDescent="0.3">
      <c r="A6298"/>
      <c r="B6298"/>
      <c r="C6298"/>
    </row>
    <row r="6299" spans="1:3" ht="14.4" x14ac:dyDescent="0.3">
      <c r="A6299"/>
      <c r="B6299"/>
      <c r="C6299"/>
    </row>
    <row r="6300" spans="1:3" ht="14.4" x14ac:dyDescent="0.3">
      <c r="A6300"/>
      <c r="B6300"/>
      <c r="C6300"/>
    </row>
    <row r="6301" spans="1:3" ht="14.4" x14ac:dyDescent="0.3">
      <c r="A6301"/>
      <c r="B6301"/>
      <c r="C6301"/>
    </row>
    <row r="6302" spans="1:3" ht="14.4" x14ac:dyDescent="0.3">
      <c r="A6302"/>
      <c r="B6302"/>
      <c r="C6302"/>
    </row>
    <row r="6303" spans="1:3" ht="14.4" x14ac:dyDescent="0.3">
      <c r="A6303"/>
      <c r="B6303"/>
      <c r="C6303"/>
    </row>
    <row r="6304" spans="1:3" ht="14.4" x14ac:dyDescent="0.3">
      <c r="A6304"/>
      <c r="B6304"/>
      <c r="C6304"/>
    </row>
    <row r="6305" spans="1:3" ht="14.4" x14ac:dyDescent="0.3">
      <c r="A6305"/>
      <c r="B6305"/>
      <c r="C6305"/>
    </row>
    <row r="6306" spans="1:3" ht="14.4" x14ac:dyDescent="0.3">
      <c r="A6306"/>
      <c r="B6306"/>
      <c r="C6306"/>
    </row>
    <row r="6307" spans="1:3" ht="14.4" x14ac:dyDescent="0.3">
      <c r="A6307"/>
      <c r="B6307"/>
      <c r="C6307"/>
    </row>
    <row r="6308" spans="1:3" ht="14.4" x14ac:dyDescent="0.3">
      <c r="A6308"/>
      <c r="B6308"/>
      <c r="C6308"/>
    </row>
    <row r="6309" spans="1:3" ht="14.4" x14ac:dyDescent="0.3">
      <c r="A6309"/>
      <c r="B6309"/>
      <c r="C6309"/>
    </row>
    <row r="6310" spans="1:3" ht="14.4" x14ac:dyDescent="0.3">
      <c r="A6310"/>
      <c r="B6310"/>
      <c r="C6310"/>
    </row>
    <row r="6311" spans="1:3" ht="14.4" x14ac:dyDescent="0.3">
      <c r="A6311"/>
      <c r="B6311"/>
      <c r="C6311"/>
    </row>
    <row r="6312" spans="1:3" ht="14.4" x14ac:dyDescent="0.3">
      <c r="A6312"/>
      <c r="B6312"/>
      <c r="C6312"/>
    </row>
    <row r="6313" spans="1:3" ht="14.4" x14ac:dyDescent="0.3">
      <c r="A6313"/>
      <c r="B6313"/>
      <c r="C6313"/>
    </row>
    <row r="6314" spans="1:3" ht="14.4" x14ac:dyDescent="0.3">
      <c r="A6314"/>
      <c r="B6314"/>
      <c r="C6314"/>
    </row>
    <row r="6315" spans="1:3" ht="14.4" x14ac:dyDescent="0.3">
      <c r="A6315"/>
      <c r="B6315"/>
      <c r="C6315"/>
    </row>
    <row r="6316" spans="1:3" ht="14.4" x14ac:dyDescent="0.3">
      <c r="A6316"/>
      <c r="B6316"/>
      <c r="C6316"/>
    </row>
    <row r="6317" spans="1:3" ht="14.4" x14ac:dyDescent="0.3">
      <c r="A6317"/>
      <c r="B6317"/>
      <c r="C6317"/>
    </row>
    <row r="6318" spans="1:3" ht="14.4" x14ac:dyDescent="0.3">
      <c r="A6318"/>
      <c r="B6318"/>
      <c r="C6318"/>
    </row>
    <row r="6319" spans="1:3" ht="14.4" x14ac:dyDescent="0.3">
      <c r="A6319"/>
      <c r="B6319"/>
      <c r="C6319"/>
    </row>
    <row r="6320" spans="1:3" ht="14.4" x14ac:dyDescent="0.3">
      <c r="A6320"/>
      <c r="B6320"/>
      <c r="C6320"/>
    </row>
    <row r="6321" spans="1:3" ht="14.4" x14ac:dyDescent="0.3">
      <c r="A6321"/>
      <c r="B6321"/>
      <c r="C6321"/>
    </row>
    <row r="6322" spans="1:3" ht="14.4" x14ac:dyDescent="0.3">
      <c r="A6322"/>
      <c r="B6322"/>
      <c r="C6322"/>
    </row>
    <row r="6323" spans="1:3" ht="14.4" x14ac:dyDescent="0.3">
      <c r="A6323"/>
      <c r="B6323"/>
      <c r="C6323"/>
    </row>
    <row r="6324" spans="1:3" ht="14.4" x14ac:dyDescent="0.3">
      <c r="A6324"/>
      <c r="B6324"/>
      <c r="C6324"/>
    </row>
    <row r="6325" spans="1:3" ht="14.4" x14ac:dyDescent="0.3">
      <c r="A6325"/>
      <c r="B6325"/>
      <c r="C6325"/>
    </row>
    <row r="6326" spans="1:3" ht="14.4" x14ac:dyDescent="0.3">
      <c r="A6326"/>
      <c r="B6326"/>
      <c r="C6326"/>
    </row>
    <row r="6327" spans="1:3" ht="14.4" x14ac:dyDescent="0.3">
      <c r="A6327"/>
      <c r="B6327"/>
      <c r="C6327"/>
    </row>
    <row r="6328" spans="1:3" ht="14.4" x14ac:dyDescent="0.3">
      <c r="A6328"/>
      <c r="B6328"/>
      <c r="C6328"/>
    </row>
    <row r="6329" spans="1:3" ht="14.4" x14ac:dyDescent="0.3">
      <c r="A6329"/>
      <c r="B6329"/>
      <c r="C6329"/>
    </row>
    <row r="6330" spans="1:3" ht="14.4" x14ac:dyDescent="0.3">
      <c r="A6330"/>
      <c r="B6330"/>
      <c r="C6330"/>
    </row>
    <row r="6331" spans="1:3" ht="14.4" x14ac:dyDescent="0.3">
      <c r="A6331"/>
      <c r="B6331"/>
      <c r="C6331"/>
    </row>
    <row r="6332" spans="1:3" ht="14.4" x14ac:dyDescent="0.3">
      <c r="A6332"/>
      <c r="B6332"/>
      <c r="C6332"/>
    </row>
    <row r="6333" spans="1:3" ht="14.4" x14ac:dyDescent="0.3">
      <c r="A6333"/>
      <c r="B6333"/>
      <c r="C6333"/>
    </row>
    <row r="6334" spans="1:3" ht="14.4" x14ac:dyDescent="0.3">
      <c r="A6334"/>
      <c r="B6334"/>
      <c r="C6334"/>
    </row>
    <row r="6335" spans="1:3" ht="14.4" x14ac:dyDescent="0.3">
      <c r="A6335"/>
      <c r="B6335"/>
      <c r="C6335"/>
    </row>
    <row r="6336" spans="1:3" ht="14.4" x14ac:dyDescent="0.3">
      <c r="A6336"/>
      <c r="B6336"/>
      <c r="C6336"/>
    </row>
    <row r="6337" spans="1:3" ht="14.4" x14ac:dyDescent="0.3">
      <c r="A6337"/>
      <c r="B6337"/>
      <c r="C6337"/>
    </row>
    <row r="6338" spans="1:3" ht="14.4" x14ac:dyDescent="0.3">
      <c r="A6338"/>
      <c r="B6338"/>
      <c r="C6338"/>
    </row>
    <row r="6339" spans="1:3" ht="14.4" x14ac:dyDescent="0.3">
      <c r="A6339"/>
      <c r="B6339"/>
      <c r="C6339"/>
    </row>
    <row r="6340" spans="1:3" ht="14.4" x14ac:dyDescent="0.3">
      <c r="A6340"/>
      <c r="B6340"/>
      <c r="C6340"/>
    </row>
    <row r="6341" spans="1:3" ht="14.4" x14ac:dyDescent="0.3">
      <c r="A6341"/>
      <c r="B6341"/>
      <c r="C6341"/>
    </row>
    <row r="6342" spans="1:3" ht="14.4" x14ac:dyDescent="0.3">
      <c r="A6342"/>
      <c r="B6342"/>
      <c r="C6342"/>
    </row>
    <row r="6343" spans="1:3" ht="14.4" x14ac:dyDescent="0.3">
      <c r="A6343"/>
      <c r="B6343"/>
      <c r="C6343"/>
    </row>
    <row r="6344" spans="1:3" ht="14.4" x14ac:dyDescent="0.3">
      <c r="A6344"/>
      <c r="B6344"/>
      <c r="C6344"/>
    </row>
    <row r="6345" spans="1:3" ht="14.4" x14ac:dyDescent="0.3">
      <c r="A6345"/>
      <c r="B6345"/>
      <c r="C6345"/>
    </row>
    <row r="6346" spans="1:3" ht="14.4" x14ac:dyDescent="0.3">
      <c r="A6346"/>
      <c r="B6346"/>
      <c r="C6346"/>
    </row>
    <row r="6347" spans="1:3" ht="14.4" x14ac:dyDescent="0.3">
      <c r="A6347"/>
      <c r="B6347"/>
      <c r="C6347"/>
    </row>
    <row r="6348" spans="1:3" ht="14.4" x14ac:dyDescent="0.3">
      <c r="A6348"/>
      <c r="B6348"/>
      <c r="C6348"/>
    </row>
    <row r="6349" spans="1:3" ht="14.4" x14ac:dyDescent="0.3">
      <c r="A6349"/>
      <c r="B6349"/>
      <c r="C6349"/>
    </row>
    <row r="6350" spans="1:3" ht="14.4" x14ac:dyDescent="0.3">
      <c r="A6350"/>
      <c r="B6350"/>
      <c r="C6350"/>
    </row>
    <row r="6351" spans="1:3" ht="14.4" x14ac:dyDescent="0.3">
      <c r="A6351"/>
      <c r="B6351"/>
      <c r="C6351"/>
    </row>
    <row r="6352" spans="1:3" ht="14.4" x14ac:dyDescent="0.3">
      <c r="A6352"/>
      <c r="B6352"/>
      <c r="C6352"/>
    </row>
    <row r="6353" spans="1:3" ht="14.4" x14ac:dyDescent="0.3">
      <c r="A6353"/>
      <c r="B6353"/>
      <c r="C6353"/>
    </row>
    <row r="6354" spans="1:3" ht="14.4" x14ac:dyDescent="0.3">
      <c r="A6354"/>
      <c r="B6354"/>
      <c r="C6354"/>
    </row>
    <row r="6355" spans="1:3" ht="14.4" x14ac:dyDescent="0.3">
      <c r="A6355"/>
      <c r="B6355"/>
      <c r="C6355"/>
    </row>
    <row r="6356" spans="1:3" ht="14.4" x14ac:dyDescent="0.3">
      <c r="A6356"/>
      <c r="B6356"/>
      <c r="C6356"/>
    </row>
    <row r="6357" spans="1:3" ht="14.4" x14ac:dyDescent="0.3">
      <c r="A6357"/>
      <c r="B6357"/>
      <c r="C6357"/>
    </row>
    <row r="6358" spans="1:3" ht="14.4" x14ac:dyDescent="0.3">
      <c r="A6358"/>
      <c r="B6358"/>
      <c r="C6358"/>
    </row>
    <row r="6359" spans="1:3" ht="14.4" x14ac:dyDescent="0.3">
      <c r="A6359"/>
      <c r="B6359"/>
      <c r="C6359"/>
    </row>
    <row r="6360" spans="1:3" ht="14.4" x14ac:dyDescent="0.3">
      <c r="A6360"/>
      <c r="B6360"/>
      <c r="C6360"/>
    </row>
    <row r="6361" spans="1:3" ht="14.4" x14ac:dyDescent="0.3">
      <c r="A6361"/>
      <c r="B6361"/>
      <c r="C6361"/>
    </row>
    <row r="6362" spans="1:3" ht="14.4" x14ac:dyDescent="0.3">
      <c r="A6362"/>
      <c r="B6362"/>
      <c r="C6362"/>
    </row>
    <row r="6363" spans="1:3" ht="14.4" x14ac:dyDescent="0.3">
      <c r="A6363"/>
      <c r="B6363"/>
      <c r="C6363"/>
    </row>
    <row r="6364" spans="1:3" ht="14.4" x14ac:dyDescent="0.3">
      <c r="A6364"/>
      <c r="B6364"/>
      <c r="C6364"/>
    </row>
    <row r="6365" spans="1:3" ht="14.4" x14ac:dyDescent="0.3">
      <c r="A6365"/>
      <c r="B6365"/>
      <c r="C6365"/>
    </row>
    <row r="6366" spans="1:3" ht="14.4" x14ac:dyDescent="0.3">
      <c r="A6366"/>
      <c r="B6366"/>
      <c r="C6366"/>
    </row>
    <row r="6367" spans="1:3" ht="14.4" x14ac:dyDescent="0.3">
      <c r="A6367"/>
      <c r="B6367"/>
      <c r="C6367"/>
    </row>
    <row r="6368" spans="1:3" ht="14.4" x14ac:dyDescent="0.3">
      <c r="A6368"/>
      <c r="B6368"/>
      <c r="C6368"/>
    </row>
    <row r="6369" spans="1:3" ht="14.4" x14ac:dyDescent="0.3">
      <c r="A6369"/>
      <c r="B6369"/>
      <c r="C6369"/>
    </row>
    <row r="6370" spans="1:3" ht="14.4" x14ac:dyDescent="0.3">
      <c r="A6370"/>
      <c r="B6370"/>
      <c r="C6370"/>
    </row>
    <row r="6371" spans="1:3" ht="14.4" x14ac:dyDescent="0.3">
      <c r="A6371"/>
      <c r="B6371"/>
      <c r="C6371"/>
    </row>
    <row r="6372" spans="1:3" ht="14.4" x14ac:dyDescent="0.3">
      <c r="A6372"/>
      <c r="B6372"/>
      <c r="C6372"/>
    </row>
    <row r="6373" spans="1:3" ht="14.4" x14ac:dyDescent="0.3">
      <c r="A6373"/>
      <c r="B6373"/>
      <c r="C6373"/>
    </row>
    <row r="6374" spans="1:3" ht="14.4" x14ac:dyDescent="0.3">
      <c r="A6374"/>
      <c r="B6374"/>
      <c r="C6374"/>
    </row>
    <row r="6375" spans="1:3" ht="14.4" x14ac:dyDescent="0.3">
      <c r="A6375"/>
      <c r="B6375"/>
      <c r="C6375"/>
    </row>
    <row r="6376" spans="1:3" ht="14.4" x14ac:dyDescent="0.3">
      <c r="A6376"/>
      <c r="B6376"/>
      <c r="C6376"/>
    </row>
    <row r="6377" spans="1:3" ht="14.4" x14ac:dyDescent="0.3">
      <c r="A6377"/>
      <c r="B6377"/>
      <c r="C6377"/>
    </row>
    <row r="6378" spans="1:3" ht="14.4" x14ac:dyDescent="0.3">
      <c r="A6378"/>
      <c r="B6378"/>
      <c r="C6378"/>
    </row>
    <row r="6379" spans="1:3" ht="14.4" x14ac:dyDescent="0.3">
      <c r="A6379"/>
      <c r="B6379"/>
      <c r="C6379"/>
    </row>
    <row r="6380" spans="1:3" ht="14.4" x14ac:dyDescent="0.3">
      <c r="A6380"/>
      <c r="B6380"/>
      <c r="C6380"/>
    </row>
    <row r="6381" spans="1:3" ht="14.4" x14ac:dyDescent="0.3">
      <c r="A6381"/>
      <c r="B6381"/>
      <c r="C6381"/>
    </row>
    <row r="6382" spans="1:3" ht="14.4" x14ac:dyDescent="0.3">
      <c r="A6382"/>
      <c r="B6382"/>
      <c r="C6382"/>
    </row>
    <row r="6383" spans="1:3" ht="14.4" x14ac:dyDescent="0.3">
      <c r="A6383"/>
      <c r="B6383"/>
      <c r="C6383"/>
    </row>
    <row r="6384" spans="1:3" ht="14.4" x14ac:dyDescent="0.3">
      <c r="A6384"/>
      <c r="B6384"/>
      <c r="C6384"/>
    </row>
    <row r="6385" spans="1:3" ht="14.4" x14ac:dyDescent="0.3">
      <c r="A6385"/>
      <c r="B6385"/>
      <c r="C6385"/>
    </row>
    <row r="6386" spans="1:3" ht="14.4" x14ac:dyDescent="0.3">
      <c r="A6386"/>
      <c r="B6386"/>
      <c r="C6386"/>
    </row>
    <row r="6387" spans="1:3" ht="14.4" x14ac:dyDescent="0.3">
      <c r="A6387"/>
      <c r="B6387"/>
      <c r="C6387"/>
    </row>
    <row r="6388" spans="1:3" ht="14.4" x14ac:dyDescent="0.3">
      <c r="A6388"/>
      <c r="B6388"/>
      <c r="C6388"/>
    </row>
    <row r="6389" spans="1:3" ht="14.4" x14ac:dyDescent="0.3">
      <c r="A6389"/>
      <c r="B6389"/>
      <c r="C6389"/>
    </row>
    <row r="6390" spans="1:3" ht="14.4" x14ac:dyDescent="0.3">
      <c r="A6390"/>
      <c r="B6390"/>
      <c r="C6390"/>
    </row>
    <row r="6391" spans="1:3" ht="14.4" x14ac:dyDescent="0.3">
      <c r="A6391"/>
      <c r="B6391"/>
      <c r="C6391"/>
    </row>
    <row r="6392" spans="1:3" ht="14.4" x14ac:dyDescent="0.3">
      <c r="A6392"/>
      <c r="B6392"/>
      <c r="C6392"/>
    </row>
    <row r="6393" spans="1:3" ht="14.4" x14ac:dyDescent="0.3">
      <c r="A6393"/>
      <c r="B6393"/>
      <c r="C6393"/>
    </row>
    <row r="6394" spans="1:3" ht="14.4" x14ac:dyDescent="0.3">
      <c r="A6394"/>
      <c r="B6394"/>
      <c r="C6394"/>
    </row>
    <row r="6395" spans="1:3" ht="14.4" x14ac:dyDescent="0.3">
      <c r="A6395"/>
      <c r="B6395"/>
      <c r="C6395"/>
    </row>
    <row r="6396" spans="1:3" ht="14.4" x14ac:dyDescent="0.3">
      <c r="A6396"/>
      <c r="B6396"/>
      <c r="C6396"/>
    </row>
    <row r="6397" spans="1:3" ht="14.4" x14ac:dyDescent="0.3">
      <c r="A6397"/>
      <c r="B6397"/>
      <c r="C6397"/>
    </row>
    <row r="6398" spans="1:3" ht="14.4" x14ac:dyDescent="0.3">
      <c r="A6398"/>
      <c r="B6398"/>
      <c r="C6398"/>
    </row>
    <row r="6399" spans="1:3" ht="14.4" x14ac:dyDescent="0.3">
      <c r="A6399"/>
      <c r="B6399"/>
      <c r="C6399"/>
    </row>
    <row r="6400" spans="1:3" ht="14.4" x14ac:dyDescent="0.3">
      <c r="A6400"/>
      <c r="B6400"/>
      <c r="C6400"/>
    </row>
    <row r="6401" spans="1:3" ht="14.4" x14ac:dyDescent="0.3">
      <c r="A6401"/>
      <c r="B6401"/>
      <c r="C6401"/>
    </row>
    <row r="6402" spans="1:3" ht="14.4" x14ac:dyDescent="0.3">
      <c r="A6402"/>
      <c r="B6402"/>
      <c r="C6402"/>
    </row>
    <row r="6403" spans="1:3" ht="14.4" x14ac:dyDescent="0.3">
      <c r="A6403"/>
      <c r="B6403"/>
      <c r="C6403"/>
    </row>
    <row r="6404" spans="1:3" ht="14.4" x14ac:dyDescent="0.3">
      <c r="A6404"/>
      <c r="B6404"/>
      <c r="C6404"/>
    </row>
    <row r="6405" spans="1:3" ht="14.4" x14ac:dyDescent="0.3">
      <c r="A6405"/>
      <c r="B6405"/>
      <c r="C6405"/>
    </row>
    <row r="6406" spans="1:3" ht="14.4" x14ac:dyDescent="0.3">
      <c r="A6406"/>
      <c r="B6406"/>
      <c r="C6406"/>
    </row>
    <row r="6407" spans="1:3" ht="14.4" x14ac:dyDescent="0.3">
      <c r="A6407"/>
      <c r="B6407"/>
      <c r="C6407"/>
    </row>
    <row r="6408" spans="1:3" ht="14.4" x14ac:dyDescent="0.3">
      <c r="A6408"/>
      <c r="B6408"/>
      <c r="C6408"/>
    </row>
    <row r="6409" spans="1:3" ht="14.4" x14ac:dyDescent="0.3">
      <c r="A6409"/>
      <c r="B6409"/>
      <c r="C6409"/>
    </row>
    <row r="6410" spans="1:3" ht="14.4" x14ac:dyDescent="0.3">
      <c r="A6410"/>
      <c r="B6410"/>
      <c r="C6410"/>
    </row>
    <row r="6411" spans="1:3" ht="14.4" x14ac:dyDescent="0.3">
      <c r="A6411"/>
      <c r="B6411"/>
      <c r="C6411"/>
    </row>
    <row r="6412" spans="1:3" ht="14.4" x14ac:dyDescent="0.3">
      <c r="A6412"/>
      <c r="B6412"/>
      <c r="C6412"/>
    </row>
    <row r="6413" spans="1:3" ht="14.4" x14ac:dyDescent="0.3">
      <c r="A6413"/>
      <c r="B6413"/>
      <c r="C6413"/>
    </row>
    <row r="6414" spans="1:3" ht="14.4" x14ac:dyDescent="0.3">
      <c r="A6414"/>
      <c r="B6414"/>
      <c r="C6414"/>
    </row>
    <row r="6415" spans="1:3" ht="14.4" x14ac:dyDescent="0.3">
      <c r="A6415"/>
      <c r="B6415"/>
      <c r="C6415"/>
    </row>
    <row r="6416" spans="1:3" ht="14.4" x14ac:dyDescent="0.3">
      <c r="A6416"/>
      <c r="B6416"/>
      <c r="C6416"/>
    </row>
    <row r="6417" spans="1:3" ht="14.4" x14ac:dyDescent="0.3">
      <c r="A6417"/>
      <c r="B6417"/>
      <c r="C6417"/>
    </row>
    <row r="6418" spans="1:3" ht="14.4" x14ac:dyDescent="0.3">
      <c r="A6418"/>
      <c r="B6418"/>
      <c r="C6418"/>
    </row>
    <row r="6419" spans="1:3" ht="14.4" x14ac:dyDescent="0.3">
      <c r="A6419"/>
      <c r="B6419"/>
      <c r="C6419"/>
    </row>
    <row r="6420" spans="1:3" ht="14.4" x14ac:dyDescent="0.3">
      <c r="A6420"/>
      <c r="B6420"/>
      <c r="C6420"/>
    </row>
    <row r="6421" spans="1:3" ht="14.4" x14ac:dyDescent="0.3">
      <c r="A6421"/>
      <c r="B6421"/>
      <c r="C6421"/>
    </row>
    <row r="6422" spans="1:3" ht="14.4" x14ac:dyDescent="0.3">
      <c r="A6422"/>
      <c r="B6422"/>
      <c r="C6422"/>
    </row>
    <row r="6423" spans="1:3" ht="14.4" x14ac:dyDescent="0.3">
      <c r="A6423"/>
      <c r="B6423"/>
      <c r="C6423"/>
    </row>
    <row r="6424" spans="1:3" ht="14.4" x14ac:dyDescent="0.3">
      <c r="A6424"/>
      <c r="B6424"/>
      <c r="C6424"/>
    </row>
    <row r="6425" spans="1:3" ht="14.4" x14ac:dyDescent="0.3">
      <c r="A6425"/>
      <c r="B6425"/>
      <c r="C6425"/>
    </row>
    <row r="6426" spans="1:3" ht="14.4" x14ac:dyDescent="0.3">
      <c r="A6426"/>
      <c r="B6426"/>
      <c r="C6426"/>
    </row>
    <row r="6427" spans="1:3" ht="14.4" x14ac:dyDescent="0.3">
      <c r="A6427"/>
      <c r="B6427"/>
      <c r="C6427"/>
    </row>
    <row r="6428" spans="1:3" ht="14.4" x14ac:dyDescent="0.3">
      <c r="A6428"/>
      <c r="B6428"/>
      <c r="C6428"/>
    </row>
    <row r="6429" spans="1:3" ht="14.4" x14ac:dyDescent="0.3">
      <c r="A6429"/>
      <c r="B6429"/>
      <c r="C6429"/>
    </row>
    <row r="6430" spans="1:3" ht="14.4" x14ac:dyDescent="0.3">
      <c r="A6430"/>
      <c r="B6430"/>
      <c r="C6430"/>
    </row>
    <row r="6431" spans="1:3" ht="14.4" x14ac:dyDescent="0.3">
      <c r="A6431"/>
      <c r="B6431"/>
      <c r="C6431"/>
    </row>
    <row r="6432" spans="1:3" ht="14.4" x14ac:dyDescent="0.3">
      <c r="A6432"/>
      <c r="B6432"/>
      <c r="C6432"/>
    </row>
    <row r="6433" spans="1:3" ht="14.4" x14ac:dyDescent="0.3">
      <c r="A6433"/>
      <c r="B6433"/>
      <c r="C6433"/>
    </row>
    <row r="6434" spans="1:3" ht="14.4" x14ac:dyDescent="0.3">
      <c r="A6434"/>
      <c r="B6434"/>
      <c r="C6434"/>
    </row>
    <row r="6435" spans="1:3" ht="14.4" x14ac:dyDescent="0.3">
      <c r="A6435"/>
      <c r="B6435"/>
      <c r="C6435"/>
    </row>
    <row r="6436" spans="1:3" ht="14.4" x14ac:dyDescent="0.3">
      <c r="A6436"/>
      <c r="B6436"/>
      <c r="C6436"/>
    </row>
    <row r="6437" spans="1:3" ht="14.4" x14ac:dyDescent="0.3">
      <c r="A6437"/>
      <c r="B6437"/>
      <c r="C6437"/>
    </row>
    <row r="6438" spans="1:3" ht="14.4" x14ac:dyDescent="0.3">
      <c r="A6438"/>
      <c r="B6438"/>
      <c r="C6438"/>
    </row>
    <row r="6439" spans="1:3" ht="14.4" x14ac:dyDescent="0.3">
      <c r="A6439"/>
      <c r="B6439"/>
      <c r="C6439"/>
    </row>
    <row r="6440" spans="1:3" ht="14.4" x14ac:dyDescent="0.3">
      <c r="A6440"/>
      <c r="B6440"/>
      <c r="C6440"/>
    </row>
    <row r="6441" spans="1:3" ht="14.4" x14ac:dyDescent="0.3">
      <c r="A6441"/>
      <c r="B6441"/>
      <c r="C6441"/>
    </row>
    <row r="6442" spans="1:3" ht="14.4" x14ac:dyDescent="0.3">
      <c r="A6442"/>
      <c r="B6442"/>
      <c r="C6442"/>
    </row>
    <row r="6443" spans="1:3" ht="14.4" x14ac:dyDescent="0.3">
      <c r="A6443"/>
      <c r="B6443"/>
      <c r="C6443"/>
    </row>
    <row r="6444" spans="1:3" ht="14.4" x14ac:dyDescent="0.3">
      <c r="A6444"/>
      <c r="B6444"/>
      <c r="C6444"/>
    </row>
    <row r="6445" spans="1:3" ht="14.4" x14ac:dyDescent="0.3">
      <c r="A6445"/>
      <c r="B6445"/>
      <c r="C6445"/>
    </row>
    <row r="6446" spans="1:3" ht="14.4" x14ac:dyDescent="0.3">
      <c r="A6446"/>
      <c r="B6446"/>
      <c r="C6446"/>
    </row>
    <row r="6447" spans="1:3" ht="14.4" x14ac:dyDescent="0.3">
      <c r="A6447"/>
      <c r="B6447"/>
      <c r="C6447"/>
    </row>
    <row r="6448" spans="1:3" ht="14.4" x14ac:dyDescent="0.3">
      <c r="A6448"/>
      <c r="B6448"/>
      <c r="C6448"/>
    </row>
    <row r="6449" spans="1:3" ht="14.4" x14ac:dyDescent="0.3">
      <c r="A6449"/>
      <c r="B6449"/>
      <c r="C6449"/>
    </row>
    <row r="6450" spans="1:3" ht="14.4" x14ac:dyDescent="0.3">
      <c r="A6450"/>
      <c r="B6450"/>
      <c r="C6450"/>
    </row>
    <row r="6451" spans="1:3" ht="14.4" x14ac:dyDescent="0.3">
      <c r="A6451"/>
      <c r="B6451"/>
      <c r="C6451"/>
    </row>
    <row r="6452" spans="1:3" ht="14.4" x14ac:dyDescent="0.3">
      <c r="A6452"/>
      <c r="B6452"/>
      <c r="C6452"/>
    </row>
    <row r="6453" spans="1:3" ht="14.4" x14ac:dyDescent="0.3">
      <c r="A6453"/>
      <c r="B6453"/>
      <c r="C6453"/>
    </row>
    <row r="6454" spans="1:3" ht="14.4" x14ac:dyDescent="0.3">
      <c r="A6454"/>
      <c r="B6454"/>
      <c r="C6454"/>
    </row>
    <row r="6455" spans="1:3" ht="14.4" x14ac:dyDescent="0.3">
      <c r="A6455"/>
      <c r="B6455"/>
      <c r="C6455"/>
    </row>
    <row r="6456" spans="1:3" ht="14.4" x14ac:dyDescent="0.3">
      <c r="A6456"/>
      <c r="B6456"/>
      <c r="C6456"/>
    </row>
    <row r="6457" spans="1:3" ht="14.4" x14ac:dyDescent="0.3">
      <c r="A6457"/>
      <c r="B6457"/>
      <c r="C6457"/>
    </row>
    <row r="6458" spans="1:3" ht="14.4" x14ac:dyDescent="0.3">
      <c r="A6458"/>
      <c r="B6458"/>
      <c r="C6458"/>
    </row>
    <row r="6459" spans="1:3" ht="14.4" x14ac:dyDescent="0.3">
      <c r="A6459"/>
      <c r="B6459"/>
      <c r="C6459"/>
    </row>
    <row r="6460" spans="1:3" ht="14.4" x14ac:dyDescent="0.3">
      <c r="A6460"/>
      <c r="B6460"/>
      <c r="C6460"/>
    </row>
    <row r="6461" spans="1:3" ht="14.4" x14ac:dyDescent="0.3">
      <c r="A6461"/>
      <c r="B6461"/>
      <c r="C6461"/>
    </row>
    <row r="6462" spans="1:3" ht="14.4" x14ac:dyDescent="0.3">
      <c r="A6462"/>
      <c r="B6462"/>
      <c r="C6462"/>
    </row>
    <row r="6463" spans="1:3" ht="14.4" x14ac:dyDescent="0.3">
      <c r="A6463"/>
      <c r="B6463"/>
      <c r="C6463"/>
    </row>
    <row r="6464" spans="1:3" ht="14.4" x14ac:dyDescent="0.3">
      <c r="A6464"/>
      <c r="B6464"/>
      <c r="C6464"/>
    </row>
    <row r="6465" spans="1:3" ht="14.4" x14ac:dyDescent="0.3">
      <c r="A6465"/>
      <c r="B6465"/>
      <c r="C6465"/>
    </row>
    <row r="6466" spans="1:3" ht="14.4" x14ac:dyDescent="0.3">
      <c r="A6466"/>
      <c r="B6466"/>
      <c r="C6466"/>
    </row>
    <row r="6467" spans="1:3" ht="14.4" x14ac:dyDescent="0.3">
      <c r="A6467"/>
      <c r="B6467"/>
      <c r="C6467"/>
    </row>
    <row r="6468" spans="1:3" ht="14.4" x14ac:dyDescent="0.3">
      <c r="A6468"/>
      <c r="B6468"/>
      <c r="C6468"/>
    </row>
    <row r="6469" spans="1:3" ht="14.4" x14ac:dyDescent="0.3">
      <c r="A6469"/>
      <c r="B6469"/>
      <c r="C6469"/>
    </row>
    <row r="6470" spans="1:3" ht="14.4" x14ac:dyDescent="0.3">
      <c r="A6470"/>
      <c r="B6470"/>
      <c r="C6470"/>
    </row>
    <row r="6471" spans="1:3" ht="14.4" x14ac:dyDescent="0.3">
      <c r="A6471"/>
      <c r="B6471"/>
      <c r="C6471"/>
    </row>
    <row r="6472" spans="1:3" ht="14.4" x14ac:dyDescent="0.3">
      <c r="A6472"/>
      <c r="B6472"/>
      <c r="C6472"/>
    </row>
    <row r="6473" spans="1:3" ht="14.4" x14ac:dyDescent="0.3">
      <c r="A6473"/>
      <c r="B6473"/>
      <c r="C6473"/>
    </row>
    <row r="6474" spans="1:3" ht="14.4" x14ac:dyDescent="0.3">
      <c r="A6474"/>
      <c r="B6474"/>
      <c r="C6474"/>
    </row>
    <row r="6475" spans="1:3" ht="14.4" x14ac:dyDescent="0.3">
      <c r="A6475"/>
      <c r="B6475"/>
      <c r="C6475"/>
    </row>
    <row r="6476" spans="1:3" ht="14.4" x14ac:dyDescent="0.3">
      <c r="A6476"/>
      <c r="B6476"/>
      <c r="C6476"/>
    </row>
    <row r="6477" spans="1:3" ht="14.4" x14ac:dyDescent="0.3">
      <c r="A6477"/>
      <c r="B6477"/>
      <c r="C6477"/>
    </row>
    <row r="6478" spans="1:3" ht="14.4" x14ac:dyDescent="0.3">
      <c r="A6478"/>
      <c r="B6478"/>
      <c r="C6478"/>
    </row>
    <row r="6479" spans="1:3" ht="14.4" x14ac:dyDescent="0.3">
      <c r="A6479"/>
      <c r="B6479"/>
      <c r="C6479"/>
    </row>
    <row r="6480" spans="1:3" ht="14.4" x14ac:dyDescent="0.3">
      <c r="A6480"/>
      <c r="B6480"/>
      <c r="C6480"/>
    </row>
    <row r="6481" spans="1:3" ht="14.4" x14ac:dyDescent="0.3">
      <c r="A6481"/>
      <c r="B6481"/>
      <c r="C6481"/>
    </row>
    <row r="6482" spans="1:3" ht="14.4" x14ac:dyDescent="0.3">
      <c r="A6482"/>
      <c r="B6482"/>
      <c r="C6482"/>
    </row>
    <row r="6483" spans="1:3" ht="14.4" x14ac:dyDescent="0.3">
      <c r="A6483"/>
      <c r="B6483"/>
      <c r="C6483"/>
    </row>
    <row r="6484" spans="1:3" ht="14.4" x14ac:dyDescent="0.3">
      <c r="A6484"/>
      <c r="B6484"/>
      <c r="C6484"/>
    </row>
    <row r="6485" spans="1:3" ht="14.4" x14ac:dyDescent="0.3">
      <c r="A6485"/>
      <c r="B6485"/>
      <c r="C6485"/>
    </row>
    <row r="6486" spans="1:3" ht="14.4" x14ac:dyDescent="0.3">
      <c r="A6486"/>
      <c r="B6486"/>
      <c r="C6486"/>
    </row>
    <row r="6487" spans="1:3" ht="14.4" x14ac:dyDescent="0.3">
      <c r="A6487"/>
      <c r="B6487"/>
      <c r="C6487"/>
    </row>
    <row r="6488" spans="1:3" ht="14.4" x14ac:dyDescent="0.3">
      <c r="A6488"/>
      <c r="B6488"/>
      <c r="C6488"/>
    </row>
    <row r="6489" spans="1:3" ht="14.4" x14ac:dyDescent="0.3">
      <c r="A6489"/>
      <c r="B6489"/>
      <c r="C6489"/>
    </row>
    <row r="6490" spans="1:3" ht="14.4" x14ac:dyDescent="0.3">
      <c r="A6490"/>
      <c r="B6490"/>
      <c r="C6490"/>
    </row>
    <row r="6491" spans="1:3" ht="14.4" x14ac:dyDescent="0.3">
      <c r="A6491"/>
      <c r="B6491"/>
      <c r="C6491"/>
    </row>
    <row r="6492" spans="1:3" ht="14.4" x14ac:dyDescent="0.3">
      <c r="A6492"/>
      <c r="B6492"/>
      <c r="C6492"/>
    </row>
    <row r="6493" spans="1:3" ht="14.4" x14ac:dyDescent="0.3">
      <c r="A6493"/>
      <c r="B6493"/>
      <c r="C6493"/>
    </row>
    <row r="6494" spans="1:3" ht="14.4" x14ac:dyDescent="0.3">
      <c r="A6494"/>
      <c r="B6494"/>
      <c r="C6494"/>
    </row>
    <row r="6495" spans="1:3" ht="14.4" x14ac:dyDescent="0.3">
      <c r="A6495"/>
      <c r="B6495"/>
      <c r="C6495"/>
    </row>
    <row r="6496" spans="1:3" ht="14.4" x14ac:dyDescent="0.3">
      <c r="A6496"/>
      <c r="B6496"/>
      <c r="C6496"/>
    </row>
    <row r="6497" spans="1:3" ht="14.4" x14ac:dyDescent="0.3">
      <c r="A6497"/>
      <c r="B6497"/>
      <c r="C6497"/>
    </row>
    <row r="6498" spans="1:3" ht="14.4" x14ac:dyDescent="0.3">
      <c r="A6498"/>
      <c r="B6498"/>
      <c r="C6498"/>
    </row>
    <row r="6499" spans="1:3" ht="14.4" x14ac:dyDescent="0.3">
      <c r="A6499"/>
      <c r="B6499"/>
      <c r="C6499"/>
    </row>
    <row r="6500" spans="1:3" ht="14.4" x14ac:dyDescent="0.3">
      <c r="A6500"/>
      <c r="B6500"/>
      <c r="C6500"/>
    </row>
    <row r="6501" spans="1:3" ht="14.4" x14ac:dyDescent="0.3">
      <c r="A6501"/>
      <c r="B6501"/>
      <c r="C6501"/>
    </row>
    <row r="6502" spans="1:3" ht="14.4" x14ac:dyDescent="0.3">
      <c r="A6502"/>
      <c r="B6502"/>
      <c r="C6502"/>
    </row>
    <row r="6503" spans="1:3" ht="14.4" x14ac:dyDescent="0.3">
      <c r="A6503"/>
      <c r="B6503"/>
      <c r="C6503"/>
    </row>
    <row r="6504" spans="1:3" ht="14.4" x14ac:dyDescent="0.3">
      <c r="A6504"/>
      <c r="B6504"/>
      <c r="C6504"/>
    </row>
    <row r="6505" spans="1:3" ht="14.4" x14ac:dyDescent="0.3">
      <c r="A6505"/>
      <c r="B6505"/>
      <c r="C6505"/>
    </row>
    <row r="6506" spans="1:3" ht="14.4" x14ac:dyDescent="0.3">
      <c r="A6506"/>
      <c r="B6506"/>
      <c r="C6506"/>
    </row>
    <row r="6507" spans="1:3" ht="14.4" x14ac:dyDescent="0.3">
      <c r="A6507"/>
      <c r="B6507"/>
      <c r="C6507"/>
    </row>
    <row r="6508" spans="1:3" ht="14.4" x14ac:dyDescent="0.3">
      <c r="A6508"/>
      <c r="B6508"/>
      <c r="C6508"/>
    </row>
    <row r="6509" spans="1:3" ht="14.4" x14ac:dyDescent="0.3">
      <c r="A6509"/>
      <c r="B6509"/>
      <c r="C6509"/>
    </row>
    <row r="6510" spans="1:3" ht="14.4" x14ac:dyDescent="0.3">
      <c r="A6510"/>
      <c r="B6510"/>
      <c r="C6510"/>
    </row>
    <row r="6511" spans="1:3" ht="14.4" x14ac:dyDescent="0.3">
      <c r="A6511"/>
      <c r="B6511"/>
      <c r="C6511"/>
    </row>
    <row r="6512" spans="1:3" ht="14.4" x14ac:dyDescent="0.3">
      <c r="A6512"/>
      <c r="B6512"/>
      <c r="C6512"/>
    </row>
    <row r="6513" spans="1:3" ht="14.4" x14ac:dyDescent="0.3">
      <c r="A6513"/>
      <c r="B6513"/>
      <c r="C6513"/>
    </row>
    <row r="6514" spans="1:3" ht="14.4" x14ac:dyDescent="0.3">
      <c r="A6514"/>
      <c r="B6514"/>
      <c r="C6514"/>
    </row>
    <row r="6515" spans="1:3" ht="14.4" x14ac:dyDescent="0.3">
      <c r="A6515"/>
      <c r="B6515"/>
      <c r="C6515"/>
    </row>
    <row r="6516" spans="1:3" ht="14.4" x14ac:dyDescent="0.3">
      <c r="A6516"/>
      <c r="B6516"/>
      <c r="C6516"/>
    </row>
    <row r="6517" spans="1:3" ht="14.4" x14ac:dyDescent="0.3">
      <c r="A6517"/>
      <c r="B6517"/>
      <c r="C6517"/>
    </row>
    <row r="6518" spans="1:3" ht="14.4" x14ac:dyDescent="0.3">
      <c r="A6518"/>
      <c r="B6518"/>
      <c r="C6518"/>
    </row>
    <row r="6519" spans="1:3" ht="14.4" x14ac:dyDescent="0.3">
      <c r="A6519"/>
      <c r="B6519"/>
      <c r="C6519"/>
    </row>
    <row r="6520" spans="1:3" ht="14.4" x14ac:dyDescent="0.3">
      <c r="A6520"/>
      <c r="B6520"/>
      <c r="C6520"/>
    </row>
    <row r="6521" spans="1:3" ht="14.4" x14ac:dyDescent="0.3">
      <c r="A6521"/>
      <c r="B6521"/>
      <c r="C6521"/>
    </row>
    <row r="6522" spans="1:3" ht="14.4" x14ac:dyDescent="0.3">
      <c r="A6522"/>
      <c r="B6522"/>
      <c r="C6522"/>
    </row>
    <row r="6523" spans="1:3" ht="14.4" x14ac:dyDescent="0.3">
      <c r="A6523"/>
      <c r="B6523"/>
      <c r="C6523"/>
    </row>
    <row r="6524" spans="1:3" ht="14.4" x14ac:dyDescent="0.3">
      <c r="A6524"/>
      <c r="B6524"/>
      <c r="C6524"/>
    </row>
    <row r="6525" spans="1:3" ht="14.4" x14ac:dyDescent="0.3">
      <c r="A6525"/>
      <c r="B6525"/>
      <c r="C6525"/>
    </row>
    <row r="6526" spans="1:3" ht="14.4" x14ac:dyDescent="0.3">
      <c r="A6526"/>
      <c r="B6526"/>
      <c r="C6526"/>
    </row>
    <row r="6527" spans="1:3" ht="14.4" x14ac:dyDescent="0.3">
      <c r="A6527"/>
      <c r="B6527"/>
      <c r="C6527"/>
    </row>
    <row r="6528" spans="1:3" ht="14.4" x14ac:dyDescent="0.3">
      <c r="A6528"/>
      <c r="B6528"/>
      <c r="C6528"/>
    </row>
    <row r="6529" spans="1:3" ht="14.4" x14ac:dyDescent="0.3">
      <c r="A6529"/>
      <c r="B6529"/>
      <c r="C6529"/>
    </row>
    <row r="6530" spans="1:3" ht="14.4" x14ac:dyDescent="0.3">
      <c r="A6530"/>
      <c r="B6530"/>
      <c r="C6530"/>
    </row>
    <row r="6531" spans="1:3" ht="14.4" x14ac:dyDescent="0.3">
      <c r="A6531"/>
      <c r="B6531"/>
      <c r="C6531"/>
    </row>
    <row r="6532" spans="1:3" ht="14.4" x14ac:dyDescent="0.3">
      <c r="A6532"/>
      <c r="B6532"/>
      <c r="C6532"/>
    </row>
    <row r="6533" spans="1:3" ht="14.4" x14ac:dyDescent="0.3">
      <c r="A6533"/>
      <c r="B6533"/>
      <c r="C6533"/>
    </row>
    <row r="6534" spans="1:3" ht="14.4" x14ac:dyDescent="0.3">
      <c r="A6534"/>
      <c r="B6534"/>
      <c r="C6534"/>
    </row>
    <row r="6535" spans="1:3" ht="14.4" x14ac:dyDescent="0.3">
      <c r="A6535"/>
      <c r="B6535"/>
      <c r="C6535"/>
    </row>
    <row r="6536" spans="1:3" ht="14.4" x14ac:dyDescent="0.3">
      <c r="A6536"/>
      <c r="B6536"/>
      <c r="C6536"/>
    </row>
    <row r="6537" spans="1:3" ht="14.4" x14ac:dyDescent="0.3">
      <c r="A6537"/>
      <c r="B6537"/>
      <c r="C6537"/>
    </row>
    <row r="6538" spans="1:3" ht="14.4" x14ac:dyDescent="0.3">
      <c r="A6538"/>
      <c r="B6538"/>
      <c r="C6538"/>
    </row>
    <row r="6539" spans="1:3" ht="14.4" x14ac:dyDescent="0.3">
      <c r="A6539"/>
      <c r="B6539"/>
      <c r="C6539"/>
    </row>
    <row r="6540" spans="1:3" ht="14.4" x14ac:dyDescent="0.3">
      <c r="A6540"/>
      <c r="B6540"/>
      <c r="C6540"/>
    </row>
    <row r="6541" spans="1:3" ht="14.4" x14ac:dyDescent="0.3">
      <c r="A6541"/>
      <c r="B6541"/>
      <c r="C6541"/>
    </row>
    <row r="6542" spans="1:3" ht="14.4" x14ac:dyDescent="0.3">
      <c r="A6542"/>
      <c r="B6542"/>
      <c r="C6542"/>
    </row>
    <row r="6543" spans="1:3" ht="14.4" x14ac:dyDescent="0.3">
      <c r="A6543"/>
      <c r="B6543"/>
      <c r="C6543"/>
    </row>
    <row r="6544" spans="1:3" ht="14.4" x14ac:dyDescent="0.3">
      <c r="A6544"/>
      <c r="B6544"/>
      <c r="C6544"/>
    </row>
    <row r="6545" spans="1:3" ht="14.4" x14ac:dyDescent="0.3">
      <c r="A6545"/>
      <c r="B6545"/>
      <c r="C6545"/>
    </row>
    <row r="6546" spans="1:3" ht="14.4" x14ac:dyDescent="0.3">
      <c r="A6546"/>
      <c r="B6546"/>
      <c r="C6546"/>
    </row>
    <row r="6547" spans="1:3" ht="14.4" x14ac:dyDescent="0.3">
      <c r="A6547"/>
      <c r="B6547"/>
      <c r="C6547"/>
    </row>
    <row r="6548" spans="1:3" ht="14.4" x14ac:dyDescent="0.3">
      <c r="A6548"/>
      <c r="B6548"/>
      <c r="C6548"/>
    </row>
    <row r="6549" spans="1:3" ht="14.4" x14ac:dyDescent="0.3">
      <c r="A6549"/>
      <c r="B6549"/>
      <c r="C6549"/>
    </row>
    <row r="6550" spans="1:3" ht="14.4" x14ac:dyDescent="0.3">
      <c r="A6550"/>
      <c r="B6550"/>
      <c r="C6550"/>
    </row>
    <row r="6551" spans="1:3" ht="14.4" x14ac:dyDescent="0.3">
      <c r="A6551"/>
      <c r="B6551"/>
      <c r="C6551"/>
    </row>
    <row r="6552" spans="1:3" ht="14.4" x14ac:dyDescent="0.3">
      <c r="A6552"/>
      <c r="B6552"/>
      <c r="C6552"/>
    </row>
    <row r="6553" spans="1:3" ht="14.4" x14ac:dyDescent="0.3">
      <c r="A6553"/>
      <c r="B6553"/>
      <c r="C6553"/>
    </row>
    <row r="6554" spans="1:3" ht="14.4" x14ac:dyDescent="0.3">
      <c r="A6554"/>
      <c r="B6554"/>
      <c r="C6554"/>
    </row>
    <row r="6555" spans="1:3" ht="14.4" x14ac:dyDescent="0.3">
      <c r="A6555"/>
      <c r="B6555"/>
      <c r="C6555"/>
    </row>
    <row r="6556" spans="1:3" ht="14.4" x14ac:dyDescent="0.3">
      <c r="A6556"/>
      <c r="B6556"/>
      <c r="C6556"/>
    </row>
    <row r="6557" spans="1:3" ht="14.4" x14ac:dyDescent="0.3">
      <c r="A6557"/>
      <c r="B6557"/>
      <c r="C6557"/>
    </row>
    <row r="6558" spans="1:3" ht="14.4" x14ac:dyDescent="0.3">
      <c r="A6558"/>
      <c r="B6558"/>
      <c r="C6558"/>
    </row>
    <row r="6559" spans="1:3" ht="14.4" x14ac:dyDescent="0.3">
      <c r="A6559"/>
      <c r="B6559"/>
      <c r="C6559"/>
    </row>
    <row r="6560" spans="1:3" ht="14.4" x14ac:dyDescent="0.3">
      <c r="A6560"/>
      <c r="B6560"/>
      <c r="C6560"/>
    </row>
    <row r="6561" spans="1:3" ht="14.4" x14ac:dyDescent="0.3">
      <c r="A6561"/>
      <c r="B6561"/>
      <c r="C6561"/>
    </row>
    <row r="6562" spans="1:3" ht="14.4" x14ac:dyDescent="0.3">
      <c r="A6562"/>
      <c r="B6562"/>
      <c r="C6562"/>
    </row>
    <row r="6563" spans="1:3" ht="14.4" x14ac:dyDescent="0.3">
      <c r="A6563"/>
      <c r="B6563"/>
      <c r="C6563"/>
    </row>
    <row r="6564" spans="1:3" ht="14.4" x14ac:dyDescent="0.3">
      <c r="A6564"/>
      <c r="B6564"/>
      <c r="C6564"/>
    </row>
    <row r="6565" spans="1:3" ht="14.4" x14ac:dyDescent="0.3">
      <c r="A6565"/>
      <c r="B6565"/>
      <c r="C6565"/>
    </row>
    <row r="6566" spans="1:3" ht="14.4" x14ac:dyDescent="0.3">
      <c r="A6566"/>
      <c r="B6566"/>
      <c r="C6566"/>
    </row>
    <row r="6567" spans="1:3" ht="14.4" x14ac:dyDescent="0.3">
      <c r="A6567"/>
      <c r="B6567"/>
      <c r="C6567"/>
    </row>
    <row r="6568" spans="1:3" ht="14.4" x14ac:dyDescent="0.3">
      <c r="A6568"/>
      <c r="B6568"/>
      <c r="C6568"/>
    </row>
    <row r="6569" spans="1:3" ht="14.4" x14ac:dyDescent="0.3">
      <c r="A6569"/>
      <c r="B6569"/>
      <c r="C6569"/>
    </row>
    <row r="6570" spans="1:3" ht="14.4" x14ac:dyDescent="0.3">
      <c r="A6570"/>
      <c r="B6570"/>
      <c r="C6570"/>
    </row>
    <row r="6571" spans="1:3" ht="14.4" x14ac:dyDescent="0.3">
      <c r="A6571"/>
      <c r="B6571"/>
      <c r="C6571"/>
    </row>
    <row r="6572" spans="1:3" ht="14.4" x14ac:dyDescent="0.3">
      <c r="A6572"/>
      <c r="B6572"/>
      <c r="C6572"/>
    </row>
    <row r="6573" spans="1:3" ht="14.4" x14ac:dyDescent="0.3">
      <c r="A6573"/>
      <c r="B6573"/>
      <c r="C6573"/>
    </row>
    <row r="6574" spans="1:3" ht="14.4" x14ac:dyDescent="0.3">
      <c r="A6574"/>
      <c r="B6574"/>
      <c r="C6574"/>
    </row>
    <row r="6575" spans="1:3" ht="14.4" x14ac:dyDescent="0.3">
      <c r="A6575"/>
      <c r="B6575"/>
      <c r="C6575"/>
    </row>
    <row r="6576" spans="1:3" ht="14.4" x14ac:dyDescent="0.3">
      <c r="A6576"/>
      <c r="B6576"/>
      <c r="C6576"/>
    </row>
    <row r="6577" spans="1:3" ht="14.4" x14ac:dyDescent="0.3">
      <c r="A6577"/>
      <c r="B6577"/>
      <c r="C6577"/>
    </row>
    <row r="6578" spans="1:3" ht="14.4" x14ac:dyDescent="0.3">
      <c r="A6578"/>
      <c r="B6578"/>
      <c r="C6578"/>
    </row>
    <row r="6579" spans="1:3" ht="14.4" x14ac:dyDescent="0.3">
      <c r="A6579"/>
      <c r="B6579"/>
      <c r="C6579"/>
    </row>
    <row r="6580" spans="1:3" ht="14.4" x14ac:dyDescent="0.3">
      <c r="A6580"/>
      <c r="B6580"/>
      <c r="C6580"/>
    </row>
    <row r="6581" spans="1:3" ht="14.4" x14ac:dyDescent="0.3">
      <c r="A6581"/>
      <c r="B6581"/>
      <c r="C6581"/>
    </row>
    <row r="6582" spans="1:3" ht="14.4" x14ac:dyDescent="0.3">
      <c r="A6582"/>
      <c r="B6582"/>
      <c r="C6582"/>
    </row>
    <row r="6583" spans="1:3" ht="14.4" x14ac:dyDescent="0.3">
      <c r="A6583"/>
      <c r="B6583"/>
      <c r="C6583"/>
    </row>
    <row r="6584" spans="1:3" ht="14.4" x14ac:dyDescent="0.3">
      <c r="A6584"/>
      <c r="B6584"/>
      <c r="C6584"/>
    </row>
    <row r="6585" spans="1:3" ht="14.4" x14ac:dyDescent="0.3">
      <c r="A6585"/>
      <c r="B6585"/>
      <c r="C6585"/>
    </row>
    <row r="6586" spans="1:3" ht="14.4" x14ac:dyDescent="0.3">
      <c r="A6586"/>
      <c r="B6586"/>
      <c r="C6586"/>
    </row>
    <row r="6587" spans="1:3" ht="14.4" x14ac:dyDescent="0.3">
      <c r="A6587"/>
      <c r="B6587"/>
      <c r="C6587"/>
    </row>
    <row r="6588" spans="1:3" ht="14.4" x14ac:dyDescent="0.3">
      <c r="A6588"/>
      <c r="B6588"/>
      <c r="C6588"/>
    </row>
    <row r="6589" spans="1:3" ht="14.4" x14ac:dyDescent="0.3">
      <c r="A6589"/>
      <c r="B6589"/>
      <c r="C6589"/>
    </row>
    <row r="6590" spans="1:3" ht="14.4" x14ac:dyDescent="0.3">
      <c r="A6590"/>
      <c r="B6590"/>
      <c r="C6590"/>
    </row>
    <row r="6591" spans="1:3" ht="14.4" x14ac:dyDescent="0.3">
      <c r="A6591"/>
      <c r="B6591"/>
      <c r="C6591"/>
    </row>
    <row r="6592" spans="1:3" ht="14.4" x14ac:dyDescent="0.3">
      <c r="A6592"/>
      <c r="B6592"/>
      <c r="C6592"/>
    </row>
    <row r="6593" spans="1:3" ht="14.4" x14ac:dyDescent="0.3">
      <c r="A6593"/>
      <c r="B6593"/>
      <c r="C6593"/>
    </row>
    <row r="6594" spans="1:3" ht="14.4" x14ac:dyDescent="0.3">
      <c r="A6594"/>
      <c r="B6594"/>
      <c r="C6594"/>
    </row>
    <row r="6595" spans="1:3" ht="14.4" x14ac:dyDescent="0.3">
      <c r="A6595"/>
      <c r="B6595"/>
      <c r="C6595"/>
    </row>
    <row r="6596" spans="1:3" ht="14.4" x14ac:dyDescent="0.3">
      <c r="A6596"/>
      <c r="B6596"/>
      <c r="C6596"/>
    </row>
    <row r="6597" spans="1:3" ht="14.4" x14ac:dyDescent="0.3">
      <c r="A6597"/>
      <c r="B6597"/>
      <c r="C6597"/>
    </row>
    <row r="6598" spans="1:3" ht="14.4" x14ac:dyDescent="0.3">
      <c r="A6598"/>
      <c r="B6598"/>
      <c r="C6598"/>
    </row>
    <row r="6599" spans="1:3" ht="14.4" x14ac:dyDescent="0.3">
      <c r="A6599"/>
      <c r="B6599"/>
      <c r="C6599"/>
    </row>
    <row r="6600" spans="1:3" ht="14.4" x14ac:dyDescent="0.3">
      <c r="A6600"/>
      <c r="B6600"/>
      <c r="C6600"/>
    </row>
    <row r="6601" spans="1:3" ht="14.4" x14ac:dyDescent="0.3">
      <c r="A6601"/>
      <c r="B6601"/>
      <c r="C6601"/>
    </row>
    <row r="6602" spans="1:3" ht="14.4" x14ac:dyDescent="0.3">
      <c r="A6602"/>
      <c r="B6602"/>
      <c r="C6602"/>
    </row>
    <row r="6603" spans="1:3" ht="14.4" x14ac:dyDescent="0.3">
      <c r="A6603"/>
      <c r="B6603"/>
      <c r="C6603"/>
    </row>
    <row r="6604" spans="1:3" ht="14.4" x14ac:dyDescent="0.3">
      <c r="A6604"/>
      <c r="B6604"/>
      <c r="C6604"/>
    </row>
    <row r="6605" spans="1:3" ht="14.4" x14ac:dyDescent="0.3">
      <c r="A6605"/>
      <c r="B6605"/>
      <c r="C6605"/>
    </row>
    <row r="6606" spans="1:3" ht="14.4" x14ac:dyDescent="0.3">
      <c r="A6606"/>
      <c r="B6606"/>
      <c r="C6606"/>
    </row>
    <row r="6607" spans="1:3" ht="14.4" x14ac:dyDescent="0.3">
      <c r="A6607"/>
      <c r="B6607"/>
      <c r="C6607"/>
    </row>
    <row r="6608" spans="1:3" ht="14.4" x14ac:dyDescent="0.3">
      <c r="A6608"/>
      <c r="B6608"/>
      <c r="C6608"/>
    </row>
    <row r="6609" spans="1:3" ht="14.4" x14ac:dyDescent="0.3">
      <c r="A6609"/>
      <c r="B6609"/>
      <c r="C6609"/>
    </row>
    <row r="6610" spans="1:3" ht="14.4" x14ac:dyDescent="0.3">
      <c r="A6610"/>
      <c r="B6610"/>
      <c r="C6610"/>
    </row>
    <row r="6611" spans="1:3" ht="14.4" x14ac:dyDescent="0.3">
      <c r="A6611"/>
      <c r="B6611"/>
      <c r="C6611"/>
    </row>
    <row r="6612" spans="1:3" ht="14.4" x14ac:dyDescent="0.3">
      <c r="A6612"/>
      <c r="B6612"/>
      <c r="C6612"/>
    </row>
    <row r="6613" spans="1:3" ht="14.4" x14ac:dyDescent="0.3">
      <c r="A6613"/>
      <c r="B6613"/>
      <c r="C6613"/>
    </row>
    <row r="6614" spans="1:3" ht="14.4" x14ac:dyDescent="0.3">
      <c r="A6614"/>
      <c r="B6614"/>
      <c r="C6614"/>
    </row>
    <row r="6615" spans="1:3" ht="14.4" x14ac:dyDescent="0.3">
      <c r="A6615"/>
      <c r="B6615"/>
      <c r="C6615"/>
    </row>
    <row r="6616" spans="1:3" ht="14.4" x14ac:dyDescent="0.3">
      <c r="A6616"/>
      <c r="B6616"/>
      <c r="C6616"/>
    </row>
    <row r="6617" spans="1:3" ht="14.4" x14ac:dyDescent="0.3">
      <c r="A6617"/>
      <c r="B6617"/>
      <c r="C6617"/>
    </row>
    <row r="6618" spans="1:3" ht="14.4" x14ac:dyDescent="0.3">
      <c r="A6618"/>
      <c r="B6618"/>
      <c r="C6618"/>
    </row>
    <row r="6619" spans="1:3" ht="14.4" x14ac:dyDescent="0.3">
      <c r="A6619"/>
      <c r="B6619"/>
      <c r="C6619"/>
    </row>
    <row r="6620" spans="1:3" ht="14.4" x14ac:dyDescent="0.3">
      <c r="A6620"/>
      <c r="B6620"/>
      <c r="C6620"/>
    </row>
    <row r="6621" spans="1:3" ht="14.4" x14ac:dyDescent="0.3">
      <c r="A6621"/>
      <c r="B6621"/>
      <c r="C6621"/>
    </row>
    <row r="6622" spans="1:3" ht="14.4" x14ac:dyDescent="0.3">
      <c r="A6622"/>
      <c r="B6622"/>
      <c r="C6622"/>
    </row>
    <row r="6623" spans="1:3" ht="14.4" x14ac:dyDescent="0.3">
      <c r="A6623"/>
      <c r="B6623"/>
      <c r="C6623"/>
    </row>
    <row r="6624" spans="1:3" ht="14.4" x14ac:dyDescent="0.3">
      <c r="A6624"/>
      <c r="B6624"/>
      <c r="C6624"/>
    </row>
    <row r="6625" spans="1:3" ht="14.4" x14ac:dyDescent="0.3">
      <c r="A6625"/>
      <c r="B6625"/>
      <c r="C6625"/>
    </row>
    <row r="6626" spans="1:3" ht="14.4" x14ac:dyDescent="0.3">
      <c r="A6626"/>
      <c r="B6626"/>
      <c r="C6626"/>
    </row>
    <row r="6627" spans="1:3" ht="14.4" x14ac:dyDescent="0.3">
      <c r="A6627"/>
      <c r="B6627"/>
      <c r="C6627"/>
    </row>
    <row r="6628" spans="1:3" ht="14.4" x14ac:dyDescent="0.3">
      <c r="A6628"/>
      <c r="B6628"/>
      <c r="C6628"/>
    </row>
    <row r="6629" spans="1:3" ht="14.4" x14ac:dyDescent="0.3">
      <c r="A6629"/>
      <c r="B6629"/>
      <c r="C6629"/>
    </row>
    <row r="6630" spans="1:3" ht="14.4" x14ac:dyDescent="0.3">
      <c r="A6630"/>
      <c r="B6630"/>
      <c r="C6630"/>
    </row>
    <row r="6631" spans="1:3" ht="14.4" x14ac:dyDescent="0.3">
      <c r="A6631"/>
      <c r="B6631"/>
      <c r="C6631"/>
    </row>
    <row r="6632" spans="1:3" ht="14.4" x14ac:dyDescent="0.3">
      <c r="A6632"/>
      <c r="B6632"/>
      <c r="C6632"/>
    </row>
    <row r="6633" spans="1:3" ht="14.4" x14ac:dyDescent="0.3">
      <c r="A6633"/>
      <c r="B6633"/>
      <c r="C6633"/>
    </row>
    <row r="6634" spans="1:3" ht="14.4" x14ac:dyDescent="0.3">
      <c r="A6634"/>
      <c r="B6634"/>
      <c r="C6634"/>
    </row>
    <row r="6635" spans="1:3" ht="14.4" x14ac:dyDescent="0.3">
      <c r="A6635"/>
      <c r="B6635"/>
      <c r="C6635"/>
    </row>
    <row r="6636" spans="1:3" ht="14.4" x14ac:dyDescent="0.3">
      <c r="A6636"/>
      <c r="B6636"/>
      <c r="C6636"/>
    </row>
    <row r="6637" spans="1:3" ht="14.4" x14ac:dyDescent="0.3">
      <c r="A6637"/>
      <c r="B6637"/>
      <c r="C6637"/>
    </row>
    <row r="6638" spans="1:3" ht="14.4" x14ac:dyDescent="0.3">
      <c r="A6638"/>
      <c r="B6638"/>
      <c r="C6638"/>
    </row>
    <row r="6639" spans="1:3" ht="14.4" x14ac:dyDescent="0.3">
      <c r="A6639"/>
      <c r="B6639"/>
      <c r="C6639"/>
    </row>
    <row r="6640" spans="1:3" ht="14.4" x14ac:dyDescent="0.3">
      <c r="A6640"/>
      <c r="B6640"/>
      <c r="C6640"/>
    </row>
    <row r="6641" spans="1:3" ht="14.4" x14ac:dyDescent="0.3">
      <c r="A6641"/>
      <c r="B6641"/>
      <c r="C6641"/>
    </row>
    <row r="6642" spans="1:3" ht="14.4" x14ac:dyDescent="0.3">
      <c r="A6642"/>
      <c r="B6642"/>
      <c r="C6642"/>
    </row>
    <row r="6643" spans="1:3" ht="14.4" x14ac:dyDescent="0.3">
      <c r="A6643"/>
      <c r="B6643"/>
      <c r="C6643"/>
    </row>
    <row r="6644" spans="1:3" ht="14.4" x14ac:dyDescent="0.3">
      <c r="A6644"/>
      <c r="B6644"/>
      <c r="C6644"/>
    </row>
    <row r="6645" spans="1:3" ht="14.4" x14ac:dyDescent="0.3">
      <c r="A6645"/>
      <c r="B6645"/>
      <c r="C6645"/>
    </row>
    <row r="6646" spans="1:3" ht="14.4" x14ac:dyDescent="0.3">
      <c r="A6646"/>
      <c r="B6646"/>
      <c r="C6646"/>
    </row>
    <row r="6647" spans="1:3" ht="14.4" x14ac:dyDescent="0.3">
      <c r="A6647"/>
      <c r="B6647"/>
      <c r="C6647"/>
    </row>
    <row r="6648" spans="1:3" ht="14.4" x14ac:dyDescent="0.3">
      <c r="A6648"/>
      <c r="B6648"/>
      <c r="C6648"/>
    </row>
    <row r="6649" spans="1:3" ht="14.4" x14ac:dyDescent="0.3">
      <c r="A6649"/>
      <c r="B6649"/>
      <c r="C6649"/>
    </row>
    <row r="6650" spans="1:3" ht="14.4" x14ac:dyDescent="0.3">
      <c r="A6650"/>
      <c r="B6650"/>
      <c r="C6650"/>
    </row>
    <row r="6651" spans="1:3" ht="14.4" x14ac:dyDescent="0.3">
      <c r="A6651"/>
      <c r="B6651"/>
      <c r="C6651"/>
    </row>
    <row r="6652" spans="1:3" ht="14.4" x14ac:dyDescent="0.3">
      <c r="A6652"/>
      <c r="B6652"/>
      <c r="C6652"/>
    </row>
    <row r="6653" spans="1:3" ht="14.4" x14ac:dyDescent="0.3">
      <c r="A6653"/>
      <c r="B6653"/>
      <c r="C6653"/>
    </row>
    <row r="6654" spans="1:3" ht="14.4" x14ac:dyDescent="0.3">
      <c r="A6654"/>
      <c r="B6654"/>
      <c r="C6654"/>
    </row>
    <row r="6655" spans="1:3" ht="14.4" x14ac:dyDescent="0.3">
      <c r="A6655"/>
      <c r="B6655"/>
      <c r="C6655"/>
    </row>
    <row r="6656" spans="1:3" ht="14.4" x14ac:dyDescent="0.3">
      <c r="A6656"/>
      <c r="B6656"/>
      <c r="C6656"/>
    </row>
    <row r="6657" spans="1:3" ht="14.4" x14ac:dyDescent="0.3">
      <c r="A6657"/>
      <c r="B6657"/>
      <c r="C6657"/>
    </row>
    <row r="6658" spans="1:3" ht="14.4" x14ac:dyDescent="0.3">
      <c r="A6658"/>
      <c r="B6658"/>
      <c r="C6658"/>
    </row>
    <row r="6659" spans="1:3" ht="14.4" x14ac:dyDescent="0.3">
      <c r="A6659"/>
      <c r="B6659"/>
      <c r="C6659"/>
    </row>
    <row r="6660" spans="1:3" ht="14.4" x14ac:dyDescent="0.3">
      <c r="A6660"/>
      <c r="B6660"/>
      <c r="C6660"/>
    </row>
    <row r="6661" spans="1:3" ht="14.4" x14ac:dyDescent="0.3">
      <c r="A6661"/>
      <c r="B6661"/>
      <c r="C6661"/>
    </row>
    <row r="6662" spans="1:3" ht="14.4" x14ac:dyDescent="0.3">
      <c r="A6662"/>
      <c r="B6662"/>
      <c r="C6662"/>
    </row>
    <row r="6663" spans="1:3" ht="14.4" x14ac:dyDescent="0.3">
      <c r="A6663"/>
      <c r="B6663"/>
      <c r="C6663"/>
    </row>
    <row r="6664" spans="1:3" ht="14.4" x14ac:dyDescent="0.3">
      <c r="A6664"/>
      <c r="B6664"/>
      <c r="C6664"/>
    </row>
    <row r="6665" spans="1:3" ht="14.4" x14ac:dyDescent="0.3">
      <c r="A6665"/>
      <c r="B6665"/>
      <c r="C6665"/>
    </row>
    <row r="6666" spans="1:3" ht="14.4" x14ac:dyDescent="0.3">
      <c r="A6666"/>
      <c r="B6666"/>
      <c r="C6666"/>
    </row>
    <row r="6667" spans="1:3" ht="14.4" x14ac:dyDescent="0.3">
      <c r="A6667"/>
      <c r="B6667"/>
      <c r="C6667"/>
    </row>
    <row r="6668" spans="1:3" ht="14.4" x14ac:dyDescent="0.3">
      <c r="A6668"/>
      <c r="B6668"/>
      <c r="C6668"/>
    </row>
    <row r="6669" spans="1:3" ht="14.4" x14ac:dyDescent="0.3">
      <c r="A6669"/>
      <c r="B6669"/>
      <c r="C6669"/>
    </row>
    <row r="6670" spans="1:3" ht="14.4" x14ac:dyDescent="0.3">
      <c r="A6670"/>
      <c r="B6670"/>
      <c r="C6670"/>
    </row>
    <row r="6671" spans="1:3" ht="14.4" x14ac:dyDescent="0.3">
      <c r="A6671"/>
      <c r="B6671"/>
      <c r="C6671"/>
    </row>
    <row r="6672" spans="1:3" ht="14.4" x14ac:dyDescent="0.3">
      <c r="A6672"/>
      <c r="B6672"/>
      <c r="C6672"/>
    </row>
    <row r="6673" spans="1:3" ht="14.4" x14ac:dyDescent="0.3">
      <c r="A6673"/>
      <c r="B6673"/>
      <c r="C6673"/>
    </row>
    <row r="6674" spans="1:3" ht="14.4" x14ac:dyDescent="0.3">
      <c r="A6674"/>
      <c r="B6674"/>
      <c r="C6674"/>
    </row>
    <row r="6675" spans="1:3" ht="14.4" x14ac:dyDescent="0.3">
      <c r="A6675"/>
      <c r="B6675"/>
      <c r="C6675"/>
    </row>
    <row r="6676" spans="1:3" ht="14.4" x14ac:dyDescent="0.3">
      <c r="A6676"/>
      <c r="B6676"/>
      <c r="C6676"/>
    </row>
    <row r="6677" spans="1:3" ht="14.4" x14ac:dyDescent="0.3">
      <c r="A6677"/>
      <c r="B6677"/>
      <c r="C6677"/>
    </row>
    <row r="6678" spans="1:3" ht="14.4" x14ac:dyDescent="0.3">
      <c r="A6678"/>
      <c r="B6678"/>
      <c r="C6678"/>
    </row>
    <row r="6679" spans="1:3" ht="14.4" x14ac:dyDescent="0.3">
      <c r="A6679"/>
      <c r="B6679"/>
      <c r="C6679"/>
    </row>
    <row r="6680" spans="1:3" ht="14.4" x14ac:dyDescent="0.3">
      <c r="A6680"/>
      <c r="B6680"/>
      <c r="C6680"/>
    </row>
    <row r="6681" spans="1:3" ht="14.4" x14ac:dyDescent="0.3">
      <c r="A6681"/>
      <c r="B6681"/>
      <c r="C6681"/>
    </row>
    <row r="6682" spans="1:3" ht="14.4" x14ac:dyDescent="0.3">
      <c r="A6682"/>
      <c r="B6682"/>
      <c r="C6682"/>
    </row>
    <row r="6683" spans="1:3" ht="14.4" x14ac:dyDescent="0.3">
      <c r="A6683"/>
      <c r="B6683"/>
      <c r="C6683"/>
    </row>
    <row r="6684" spans="1:3" ht="14.4" x14ac:dyDescent="0.3">
      <c r="A6684"/>
      <c r="B6684"/>
      <c r="C6684"/>
    </row>
    <row r="6685" spans="1:3" ht="14.4" x14ac:dyDescent="0.3">
      <c r="A6685"/>
      <c r="B6685"/>
      <c r="C6685"/>
    </row>
    <row r="6686" spans="1:3" ht="14.4" x14ac:dyDescent="0.3">
      <c r="A6686"/>
      <c r="B6686"/>
      <c r="C6686"/>
    </row>
    <row r="6687" spans="1:3" ht="14.4" x14ac:dyDescent="0.3">
      <c r="A6687"/>
      <c r="B6687"/>
      <c r="C6687"/>
    </row>
    <row r="6688" spans="1:3" ht="14.4" x14ac:dyDescent="0.3">
      <c r="A6688"/>
      <c r="B6688"/>
      <c r="C6688"/>
    </row>
    <row r="6689" spans="1:3" ht="14.4" x14ac:dyDescent="0.3">
      <c r="A6689"/>
      <c r="B6689"/>
      <c r="C6689"/>
    </row>
    <row r="6690" spans="1:3" ht="14.4" x14ac:dyDescent="0.3">
      <c r="A6690"/>
      <c r="B6690"/>
      <c r="C6690"/>
    </row>
    <row r="6691" spans="1:3" ht="14.4" x14ac:dyDescent="0.3">
      <c r="A6691"/>
      <c r="B6691"/>
      <c r="C6691"/>
    </row>
    <row r="6692" spans="1:3" ht="14.4" x14ac:dyDescent="0.3">
      <c r="A6692"/>
      <c r="B6692"/>
      <c r="C6692"/>
    </row>
    <row r="6693" spans="1:3" ht="14.4" x14ac:dyDescent="0.3">
      <c r="A6693"/>
      <c r="B6693"/>
      <c r="C6693"/>
    </row>
    <row r="6694" spans="1:3" ht="14.4" x14ac:dyDescent="0.3">
      <c r="A6694"/>
      <c r="B6694"/>
      <c r="C6694"/>
    </row>
    <row r="6695" spans="1:3" ht="14.4" x14ac:dyDescent="0.3">
      <c r="A6695"/>
      <c r="B6695"/>
      <c r="C6695"/>
    </row>
    <row r="6696" spans="1:3" ht="14.4" x14ac:dyDescent="0.3">
      <c r="A6696"/>
      <c r="B6696"/>
      <c r="C6696"/>
    </row>
    <row r="6697" spans="1:3" ht="14.4" x14ac:dyDescent="0.3">
      <c r="A6697"/>
      <c r="B6697"/>
      <c r="C6697"/>
    </row>
    <row r="6698" spans="1:3" ht="14.4" x14ac:dyDescent="0.3">
      <c r="A6698"/>
      <c r="B6698"/>
      <c r="C6698"/>
    </row>
    <row r="6699" spans="1:3" ht="14.4" x14ac:dyDescent="0.3">
      <c r="A6699"/>
      <c r="B6699"/>
      <c r="C6699"/>
    </row>
    <row r="6700" spans="1:3" ht="14.4" x14ac:dyDescent="0.3">
      <c r="A6700"/>
      <c r="B6700"/>
      <c r="C6700"/>
    </row>
    <row r="6701" spans="1:3" ht="14.4" x14ac:dyDescent="0.3">
      <c r="A6701"/>
      <c r="B6701"/>
      <c r="C6701"/>
    </row>
    <row r="6702" spans="1:3" ht="14.4" x14ac:dyDescent="0.3">
      <c r="A6702"/>
      <c r="B6702"/>
      <c r="C6702"/>
    </row>
    <row r="6703" spans="1:3" ht="14.4" x14ac:dyDescent="0.3">
      <c r="A6703"/>
      <c r="B6703"/>
      <c r="C6703"/>
    </row>
    <row r="6704" spans="1:3" ht="14.4" x14ac:dyDescent="0.3">
      <c r="A6704"/>
      <c r="B6704"/>
      <c r="C6704"/>
    </row>
    <row r="6705" spans="1:3" ht="14.4" x14ac:dyDescent="0.3">
      <c r="A6705"/>
      <c r="B6705"/>
      <c r="C6705"/>
    </row>
    <row r="6706" spans="1:3" ht="14.4" x14ac:dyDescent="0.3">
      <c r="A6706"/>
      <c r="B6706"/>
      <c r="C6706"/>
    </row>
    <row r="6707" spans="1:3" ht="14.4" x14ac:dyDescent="0.3">
      <c r="A6707"/>
      <c r="B6707"/>
      <c r="C6707"/>
    </row>
    <row r="6708" spans="1:3" ht="14.4" x14ac:dyDescent="0.3">
      <c r="A6708"/>
      <c r="B6708"/>
      <c r="C6708"/>
    </row>
    <row r="6709" spans="1:3" ht="14.4" x14ac:dyDescent="0.3">
      <c r="A6709"/>
      <c r="B6709"/>
      <c r="C6709"/>
    </row>
    <row r="6710" spans="1:3" ht="14.4" x14ac:dyDescent="0.3">
      <c r="A6710"/>
      <c r="B6710"/>
      <c r="C6710"/>
    </row>
    <row r="6711" spans="1:3" ht="14.4" x14ac:dyDescent="0.3">
      <c r="A6711"/>
      <c r="B6711"/>
      <c r="C6711"/>
    </row>
    <row r="6712" spans="1:3" ht="14.4" x14ac:dyDescent="0.3">
      <c r="A6712"/>
      <c r="B6712"/>
      <c r="C6712"/>
    </row>
    <row r="6713" spans="1:3" ht="14.4" x14ac:dyDescent="0.3">
      <c r="A6713"/>
      <c r="B6713"/>
      <c r="C6713"/>
    </row>
    <row r="6714" spans="1:3" ht="14.4" x14ac:dyDescent="0.3">
      <c r="A6714"/>
      <c r="B6714"/>
      <c r="C6714"/>
    </row>
    <row r="6715" spans="1:3" ht="14.4" x14ac:dyDescent="0.3">
      <c r="A6715"/>
      <c r="B6715"/>
      <c r="C6715"/>
    </row>
    <row r="6716" spans="1:3" ht="14.4" x14ac:dyDescent="0.3">
      <c r="A6716"/>
      <c r="B6716"/>
      <c r="C6716"/>
    </row>
    <row r="6717" spans="1:3" ht="14.4" x14ac:dyDescent="0.3">
      <c r="A6717"/>
      <c r="B6717"/>
      <c r="C6717"/>
    </row>
    <row r="6718" spans="1:3" ht="14.4" x14ac:dyDescent="0.3">
      <c r="A6718"/>
      <c r="B6718"/>
      <c r="C6718"/>
    </row>
    <row r="6719" spans="1:3" ht="14.4" x14ac:dyDescent="0.3">
      <c r="A6719"/>
      <c r="B6719"/>
      <c r="C6719"/>
    </row>
    <row r="6720" spans="1:3" ht="14.4" x14ac:dyDescent="0.3">
      <c r="A6720"/>
      <c r="B6720"/>
      <c r="C6720"/>
    </row>
    <row r="6721" spans="1:3" ht="14.4" x14ac:dyDescent="0.3">
      <c r="A6721"/>
      <c r="B6721"/>
      <c r="C6721"/>
    </row>
    <row r="6722" spans="1:3" ht="14.4" x14ac:dyDescent="0.3">
      <c r="A6722"/>
      <c r="B6722"/>
      <c r="C6722"/>
    </row>
    <row r="6723" spans="1:3" ht="14.4" x14ac:dyDescent="0.3">
      <c r="A6723"/>
      <c r="B6723"/>
      <c r="C6723"/>
    </row>
    <row r="6724" spans="1:3" ht="14.4" x14ac:dyDescent="0.3">
      <c r="A6724"/>
      <c r="B6724"/>
      <c r="C6724"/>
    </row>
    <row r="6725" spans="1:3" ht="14.4" x14ac:dyDescent="0.3">
      <c r="A6725"/>
      <c r="B6725"/>
      <c r="C6725"/>
    </row>
    <row r="6726" spans="1:3" ht="14.4" x14ac:dyDescent="0.3">
      <c r="A6726"/>
      <c r="B6726"/>
      <c r="C6726"/>
    </row>
    <row r="6727" spans="1:3" ht="14.4" x14ac:dyDescent="0.3">
      <c r="A6727"/>
      <c r="B6727"/>
      <c r="C6727"/>
    </row>
    <row r="6728" spans="1:3" ht="14.4" x14ac:dyDescent="0.3">
      <c r="A6728"/>
      <c r="B6728"/>
      <c r="C6728"/>
    </row>
    <row r="6729" spans="1:3" ht="14.4" x14ac:dyDescent="0.3">
      <c r="A6729"/>
      <c r="B6729"/>
      <c r="C6729"/>
    </row>
    <row r="6730" spans="1:3" ht="14.4" x14ac:dyDescent="0.3">
      <c r="A6730"/>
      <c r="B6730"/>
      <c r="C6730"/>
    </row>
    <row r="6731" spans="1:3" ht="14.4" x14ac:dyDescent="0.3">
      <c r="A6731"/>
      <c r="B6731"/>
      <c r="C6731"/>
    </row>
    <row r="6732" spans="1:3" ht="14.4" x14ac:dyDescent="0.3">
      <c r="A6732"/>
      <c r="B6732"/>
      <c r="C6732"/>
    </row>
    <row r="6733" spans="1:3" ht="14.4" x14ac:dyDescent="0.3">
      <c r="A6733"/>
      <c r="B6733"/>
      <c r="C6733"/>
    </row>
    <row r="6734" spans="1:3" ht="14.4" x14ac:dyDescent="0.3">
      <c r="A6734"/>
      <c r="B6734"/>
      <c r="C6734"/>
    </row>
    <row r="6735" spans="1:3" ht="14.4" x14ac:dyDescent="0.3">
      <c r="A6735"/>
      <c r="B6735"/>
      <c r="C6735"/>
    </row>
    <row r="6736" spans="1:3" ht="14.4" x14ac:dyDescent="0.3">
      <c r="A6736"/>
      <c r="B6736"/>
      <c r="C6736"/>
    </row>
    <row r="6737" spans="1:3" ht="14.4" x14ac:dyDescent="0.3">
      <c r="A6737"/>
      <c r="B6737"/>
      <c r="C6737"/>
    </row>
    <row r="6738" spans="1:3" ht="14.4" x14ac:dyDescent="0.3">
      <c r="A6738"/>
      <c r="B6738"/>
      <c r="C6738"/>
    </row>
    <row r="6739" spans="1:3" ht="14.4" x14ac:dyDescent="0.3">
      <c r="A6739"/>
      <c r="B6739"/>
      <c r="C6739"/>
    </row>
    <row r="6740" spans="1:3" ht="14.4" x14ac:dyDescent="0.3">
      <c r="A6740"/>
      <c r="B6740"/>
      <c r="C6740"/>
    </row>
    <row r="6741" spans="1:3" ht="14.4" x14ac:dyDescent="0.3">
      <c r="A6741"/>
      <c r="B6741"/>
      <c r="C6741"/>
    </row>
    <row r="6742" spans="1:3" ht="14.4" x14ac:dyDescent="0.3">
      <c r="A6742"/>
      <c r="B6742"/>
      <c r="C6742"/>
    </row>
    <row r="6743" spans="1:3" ht="14.4" x14ac:dyDescent="0.3">
      <c r="A6743"/>
      <c r="B6743"/>
      <c r="C6743"/>
    </row>
    <row r="6744" spans="1:3" ht="14.4" x14ac:dyDescent="0.3">
      <c r="A6744"/>
      <c r="B6744"/>
      <c r="C6744"/>
    </row>
    <row r="6745" spans="1:3" ht="14.4" x14ac:dyDescent="0.3">
      <c r="A6745"/>
      <c r="B6745"/>
      <c r="C6745"/>
    </row>
    <row r="6746" spans="1:3" ht="14.4" x14ac:dyDescent="0.3">
      <c r="A6746"/>
      <c r="B6746"/>
      <c r="C6746"/>
    </row>
    <row r="6747" spans="1:3" ht="14.4" x14ac:dyDescent="0.3">
      <c r="A6747"/>
      <c r="B6747"/>
      <c r="C6747"/>
    </row>
    <row r="6748" spans="1:3" ht="14.4" x14ac:dyDescent="0.3">
      <c r="A6748"/>
      <c r="B6748"/>
      <c r="C6748"/>
    </row>
    <row r="6749" spans="1:3" ht="14.4" x14ac:dyDescent="0.3">
      <c r="A6749"/>
      <c r="B6749"/>
      <c r="C6749"/>
    </row>
    <row r="6750" spans="1:3" ht="14.4" x14ac:dyDescent="0.3">
      <c r="A6750"/>
      <c r="B6750"/>
      <c r="C6750"/>
    </row>
    <row r="6751" spans="1:3" ht="14.4" x14ac:dyDescent="0.3">
      <c r="A6751"/>
      <c r="B6751"/>
      <c r="C6751"/>
    </row>
    <row r="6752" spans="1:3" ht="14.4" x14ac:dyDescent="0.3">
      <c r="A6752"/>
      <c r="B6752"/>
      <c r="C6752"/>
    </row>
    <row r="6753" spans="1:3" ht="14.4" x14ac:dyDescent="0.3">
      <c r="A6753"/>
      <c r="B6753"/>
      <c r="C6753"/>
    </row>
    <row r="6754" spans="1:3" ht="14.4" x14ac:dyDescent="0.3">
      <c r="A6754"/>
      <c r="B6754"/>
      <c r="C6754"/>
    </row>
    <row r="6755" spans="1:3" ht="14.4" x14ac:dyDescent="0.3">
      <c r="A6755"/>
      <c r="B6755"/>
      <c r="C6755"/>
    </row>
    <row r="6756" spans="1:3" ht="14.4" x14ac:dyDescent="0.3">
      <c r="A6756"/>
      <c r="B6756"/>
      <c r="C6756"/>
    </row>
    <row r="6757" spans="1:3" ht="14.4" x14ac:dyDescent="0.3">
      <c r="A6757"/>
      <c r="B6757"/>
      <c r="C6757"/>
    </row>
    <row r="6758" spans="1:3" ht="14.4" x14ac:dyDescent="0.3">
      <c r="A6758"/>
      <c r="B6758"/>
      <c r="C6758"/>
    </row>
    <row r="6759" spans="1:3" ht="14.4" x14ac:dyDescent="0.3">
      <c r="A6759"/>
      <c r="B6759"/>
      <c r="C6759"/>
    </row>
    <row r="6760" spans="1:3" ht="14.4" x14ac:dyDescent="0.3">
      <c r="A6760"/>
      <c r="B6760"/>
      <c r="C6760"/>
    </row>
    <row r="6761" spans="1:3" ht="14.4" x14ac:dyDescent="0.3">
      <c r="A6761"/>
      <c r="B6761"/>
      <c r="C6761"/>
    </row>
    <row r="6762" spans="1:3" ht="14.4" x14ac:dyDescent="0.3">
      <c r="A6762"/>
      <c r="B6762"/>
      <c r="C6762"/>
    </row>
    <row r="6763" spans="1:3" ht="14.4" x14ac:dyDescent="0.3">
      <c r="A6763"/>
      <c r="B6763"/>
      <c r="C6763"/>
    </row>
    <row r="6764" spans="1:3" ht="14.4" x14ac:dyDescent="0.3">
      <c r="A6764"/>
      <c r="B6764"/>
      <c r="C6764"/>
    </row>
    <row r="6765" spans="1:3" ht="14.4" x14ac:dyDescent="0.3">
      <c r="A6765"/>
      <c r="B6765"/>
      <c r="C6765"/>
    </row>
    <row r="6766" spans="1:3" ht="14.4" x14ac:dyDescent="0.3">
      <c r="A6766"/>
      <c r="B6766"/>
      <c r="C6766"/>
    </row>
    <row r="6767" spans="1:3" ht="14.4" x14ac:dyDescent="0.3">
      <c r="A6767"/>
      <c r="B6767"/>
      <c r="C6767"/>
    </row>
    <row r="6768" spans="1:3" ht="14.4" x14ac:dyDescent="0.3">
      <c r="A6768"/>
      <c r="B6768"/>
      <c r="C6768"/>
    </row>
    <row r="6769" spans="1:3" ht="14.4" x14ac:dyDescent="0.3">
      <c r="A6769"/>
      <c r="B6769"/>
      <c r="C6769"/>
    </row>
    <row r="6770" spans="1:3" ht="14.4" x14ac:dyDescent="0.3">
      <c r="A6770"/>
      <c r="B6770"/>
      <c r="C6770"/>
    </row>
    <row r="6771" spans="1:3" ht="14.4" x14ac:dyDescent="0.3">
      <c r="A6771"/>
      <c r="B6771"/>
      <c r="C6771"/>
    </row>
    <row r="6772" spans="1:3" ht="14.4" x14ac:dyDescent="0.3">
      <c r="A6772"/>
      <c r="B6772"/>
      <c r="C6772"/>
    </row>
    <row r="6773" spans="1:3" ht="14.4" x14ac:dyDescent="0.3">
      <c r="A6773"/>
      <c r="B6773"/>
      <c r="C6773"/>
    </row>
    <row r="6774" spans="1:3" ht="14.4" x14ac:dyDescent="0.3">
      <c r="A6774"/>
      <c r="B6774"/>
      <c r="C6774"/>
    </row>
    <row r="6775" spans="1:3" ht="14.4" x14ac:dyDescent="0.3">
      <c r="A6775"/>
      <c r="B6775"/>
      <c r="C6775"/>
    </row>
    <row r="6776" spans="1:3" ht="14.4" x14ac:dyDescent="0.3">
      <c r="A6776"/>
      <c r="B6776"/>
      <c r="C6776"/>
    </row>
    <row r="6777" spans="1:3" ht="14.4" x14ac:dyDescent="0.3">
      <c r="A6777"/>
      <c r="B6777"/>
      <c r="C6777"/>
    </row>
    <row r="6778" spans="1:3" ht="14.4" x14ac:dyDescent="0.3">
      <c r="A6778"/>
      <c r="B6778"/>
      <c r="C6778"/>
    </row>
    <row r="6779" spans="1:3" ht="14.4" x14ac:dyDescent="0.3">
      <c r="A6779"/>
      <c r="B6779"/>
      <c r="C6779"/>
    </row>
    <row r="6780" spans="1:3" ht="14.4" x14ac:dyDescent="0.3">
      <c r="A6780"/>
      <c r="B6780"/>
      <c r="C6780"/>
    </row>
    <row r="6781" spans="1:3" ht="14.4" x14ac:dyDescent="0.3">
      <c r="A6781"/>
      <c r="B6781"/>
      <c r="C6781"/>
    </row>
    <row r="6782" spans="1:3" ht="14.4" x14ac:dyDescent="0.3">
      <c r="A6782"/>
      <c r="B6782"/>
      <c r="C6782"/>
    </row>
    <row r="6783" spans="1:3" ht="14.4" x14ac:dyDescent="0.3">
      <c r="A6783"/>
      <c r="B6783"/>
      <c r="C6783"/>
    </row>
    <row r="6784" spans="1:3" ht="14.4" x14ac:dyDescent="0.3">
      <c r="A6784"/>
      <c r="B6784"/>
      <c r="C6784"/>
    </row>
    <row r="6785" spans="1:3" ht="14.4" x14ac:dyDescent="0.3">
      <c r="A6785"/>
      <c r="B6785"/>
      <c r="C6785"/>
    </row>
    <row r="6786" spans="1:3" ht="14.4" x14ac:dyDescent="0.3">
      <c r="A6786"/>
      <c r="B6786"/>
      <c r="C6786"/>
    </row>
    <row r="6787" spans="1:3" ht="14.4" x14ac:dyDescent="0.3">
      <c r="A6787"/>
      <c r="B6787"/>
      <c r="C6787"/>
    </row>
    <row r="6788" spans="1:3" ht="14.4" x14ac:dyDescent="0.3">
      <c r="A6788"/>
      <c r="B6788"/>
      <c r="C6788"/>
    </row>
    <row r="6789" spans="1:3" ht="14.4" x14ac:dyDescent="0.3">
      <c r="A6789"/>
      <c r="B6789"/>
      <c r="C6789"/>
    </row>
    <row r="6790" spans="1:3" ht="14.4" x14ac:dyDescent="0.3">
      <c r="A6790"/>
      <c r="B6790"/>
      <c r="C6790"/>
    </row>
    <row r="6791" spans="1:3" ht="14.4" x14ac:dyDescent="0.3">
      <c r="A6791"/>
      <c r="B6791"/>
      <c r="C6791"/>
    </row>
    <row r="6792" spans="1:3" ht="14.4" x14ac:dyDescent="0.3">
      <c r="A6792"/>
      <c r="B6792"/>
      <c r="C6792"/>
    </row>
    <row r="6793" spans="1:3" ht="14.4" x14ac:dyDescent="0.3">
      <c r="A6793"/>
      <c r="B6793"/>
      <c r="C6793"/>
    </row>
    <row r="6794" spans="1:3" ht="14.4" x14ac:dyDescent="0.3">
      <c r="A6794"/>
      <c r="B6794"/>
      <c r="C6794"/>
    </row>
    <row r="6795" spans="1:3" ht="14.4" x14ac:dyDescent="0.3">
      <c r="A6795"/>
      <c r="B6795"/>
      <c r="C6795"/>
    </row>
    <row r="6796" spans="1:3" ht="14.4" x14ac:dyDescent="0.3">
      <c r="A6796"/>
      <c r="B6796"/>
      <c r="C6796"/>
    </row>
    <row r="6797" spans="1:3" ht="14.4" x14ac:dyDescent="0.3">
      <c r="A6797"/>
      <c r="B6797"/>
      <c r="C6797"/>
    </row>
    <row r="6798" spans="1:3" ht="14.4" x14ac:dyDescent="0.3">
      <c r="A6798"/>
      <c r="B6798"/>
      <c r="C6798"/>
    </row>
    <row r="6799" spans="1:3" ht="14.4" x14ac:dyDescent="0.3">
      <c r="A6799"/>
      <c r="B6799"/>
      <c r="C6799"/>
    </row>
    <row r="6800" spans="1:3" ht="14.4" x14ac:dyDescent="0.3">
      <c r="A6800"/>
      <c r="B6800"/>
      <c r="C6800"/>
    </row>
    <row r="6801" spans="1:3" ht="14.4" x14ac:dyDescent="0.3">
      <c r="A6801"/>
      <c r="B6801"/>
      <c r="C6801"/>
    </row>
    <row r="6802" spans="1:3" ht="14.4" x14ac:dyDescent="0.3">
      <c r="A6802"/>
      <c r="B6802"/>
      <c r="C6802"/>
    </row>
    <row r="6803" spans="1:3" ht="14.4" x14ac:dyDescent="0.3">
      <c r="A6803"/>
      <c r="B6803"/>
      <c r="C6803"/>
    </row>
    <row r="6804" spans="1:3" ht="14.4" x14ac:dyDescent="0.3">
      <c r="A6804"/>
      <c r="B6804"/>
      <c r="C6804"/>
    </row>
    <row r="6805" spans="1:3" ht="14.4" x14ac:dyDescent="0.3">
      <c r="A6805"/>
      <c r="B6805"/>
      <c r="C6805"/>
    </row>
    <row r="6806" spans="1:3" ht="14.4" x14ac:dyDescent="0.3">
      <c r="A6806"/>
      <c r="B6806"/>
      <c r="C6806"/>
    </row>
    <row r="6807" spans="1:3" ht="14.4" x14ac:dyDescent="0.3">
      <c r="A6807"/>
      <c r="B6807"/>
      <c r="C6807"/>
    </row>
    <row r="6808" spans="1:3" ht="14.4" x14ac:dyDescent="0.3">
      <c r="A6808"/>
      <c r="B6808"/>
      <c r="C6808"/>
    </row>
    <row r="6809" spans="1:3" ht="14.4" x14ac:dyDescent="0.3">
      <c r="A6809"/>
      <c r="B6809"/>
      <c r="C6809"/>
    </row>
    <row r="6810" spans="1:3" ht="14.4" x14ac:dyDescent="0.3">
      <c r="A6810"/>
      <c r="B6810"/>
      <c r="C6810"/>
    </row>
    <row r="6811" spans="1:3" ht="14.4" x14ac:dyDescent="0.3">
      <c r="A6811"/>
      <c r="B6811"/>
      <c r="C6811"/>
    </row>
    <row r="6812" spans="1:3" ht="14.4" x14ac:dyDescent="0.3">
      <c r="A6812"/>
      <c r="B6812"/>
      <c r="C6812"/>
    </row>
    <row r="6813" spans="1:3" ht="14.4" x14ac:dyDescent="0.3">
      <c r="A6813"/>
      <c r="B6813"/>
      <c r="C6813"/>
    </row>
    <row r="6814" spans="1:3" ht="14.4" x14ac:dyDescent="0.3">
      <c r="A6814"/>
      <c r="B6814"/>
      <c r="C6814"/>
    </row>
    <row r="6815" spans="1:3" ht="14.4" x14ac:dyDescent="0.3">
      <c r="A6815"/>
      <c r="B6815"/>
      <c r="C6815"/>
    </row>
    <row r="6816" spans="1:3" ht="14.4" x14ac:dyDescent="0.3">
      <c r="A6816"/>
      <c r="B6816"/>
      <c r="C6816"/>
    </row>
    <row r="6817" spans="1:3" ht="14.4" x14ac:dyDescent="0.3">
      <c r="A6817"/>
      <c r="B6817"/>
      <c r="C6817"/>
    </row>
    <row r="6818" spans="1:3" ht="14.4" x14ac:dyDescent="0.3">
      <c r="A6818"/>
      <c r="B6818"/>
      <c r="C6818"/>
    </row>
    <row r="6819" spans="1:3" ht="14.4" x14ac:dyDescent="0.3">
      <c r="A6819"/>
      <c r="B6819"/>
      <c r="C6819"/>
    </row>
    <row r="6820" spans="1:3" ht="14.4" x14ac:dyDescent="0.3">
      <c r="A6820"/>
      <c r="B6820"/>
      <c r="C6820"/>
    </row>
    <row r="6821" spans="1:3" ht="14.4" x14ac:dyDescent="0.3">
      <c r="A6821"/>
      <c r="B6821"/>
      <c r="C6821"/>
    </row>
    <row r="6822" spans="1:3" ht="14.4" x14ac:dyDescent="0.3">
      <c r="A6822"/>
      <c r="B6822"/>
      <c r="C6822"/>
    </row>
    <row r="6823" spans="1:3" ht="14.4" x14ac:dyDescent="0.3">
      <c r="A6823"/>
      <c r="B6823"/>
      <c r="C6823"/>
    </row>
    <row r="6824" spans="1:3" ht="14.4" x14ac:dyDescent="0.3">
      <c r="A6824"/>
      <c r="B6824"/>
      <c r="C6824"/>
    </row>
    <row r="6825" spans="1:3" ht="14.4" x14ac:dyDescent="0.3">
      <c r="A6825"/>
      <c r="B6825"/>
      <c r="C6825"/>
    </row>
    <row r="6826" spans="1:3" ht="14.4" x14ac:dyDescent="0.3">
      <c r="A6826"/>
      <c r="B6826"/>
      <c r="C6826"/>
    </row>
    <row r="6827" spans="1:3" ht="14.4" x14ac:dyDescent="0.3">
      <c r="A6827"/>
      <c r="B6827"/>
      <c r="C6827"/>
    </row>
    <row r="6828" spans="1:3" ht="14.4" x14ac:dyDescent="0.3">
      <c r="A6828"/>
      <c r="B6828"/>
      <c r="C6828"/>
    </row>
    <row r="6829" spans="1:3" ht="14.4" x14ac:dyDescent="0.3">
      <c r="A6829"/>
      <c r="B6829"/>
      <c r="C6829"/>
    </row>
    <row r="6830" spans="1:3" ht="14.4" x14ac:dyDescent="0.3">
      <c r="A6830"/>
      <c r="B6830"/>
      <c r="C6830"/>
    </row>
    <row r="6831" spans="1:3" ht="14.4" x14ac:dyDescent="0.3">
      <c r="A6831"/>
      <c r="B6831"/>
      <c r="C6831"/>
    </row>
    <row r="6832" spans="1:3" ht="14.4" x14ac:dyDescent="0.3">
      <c r="A6832"/>
      <c r="B6832"/>
      <c r="C6832"/>
    </row>
    <row r="6833" spans="1:3" ht="14.4" x14ac:dyDescent="0.3">
      <c r="A6833"/>
      <c r="B6833"/>
      <c r="C6833"/>
    </row>
    <row r="6834" spans="1:3" ht="14.4" x14ac:dyDescent="0.3">
      <c r="A6834"/>
      <c r="B6834"/>
      <c r="C6834"/>
    </row>
    <row r="6835" spans="1:3" ht="14.4" x14ac:dyDescent="0.3">
      <c r="A6835"/>
      <c r="B6835"/>
      <c r="C6835"/>
    </row>
    <row r="6836" spans="1:3" ht="14.4" x14ac:dyDescent="0.3">
      <c r="A6836"/>
      <c r="B6836"/>
      <c r="C6836"/>
    </row>
    <row r="6837" spans="1:3" ht="14.4" x14ac:dyDescent="0.3">
      <c r="A6837"/>
      <c r="B6837"/>
      <c r="C6837"/>
    </row>
    <row r="6838" spans="1:3" ht="14.4" x14ac:dyDescent="0.3">
      <c r="A6838"/>
      <c r="B6838"/>
      <c r="C6838"/>
    </row>
    <row r="6839" spans="1:3" ht="14.4" x14ac:dyDescent="0.3">
      <c r="A6839"/>
      <c r="B6839"/>
      <c r="C6839"/>
    </row>
    <row r="6840" spans="1:3" ht="14.4" x14ac:dyDescent="0.3">
      <c r="A6840"/>
      <c r="B6840"/>
      <c r="C6840"/>
    </row>
    <row r="6841" spans="1:3" ht="14.4" x14ac:dyDescent="0.3">
      <c r="A6841"/>
      <c r="B6841"/>
      <c r="C6841"/>
    </row>
    <row r="6842" spans="1:3" ht="14.4" x14ac:dyDescent="0.3">
      <c r="A6842"/>
      <c r="B6842"/>
      <c r="C6842"/>
    </row>
    <row r="6843" spans="1:3" ht="14.4" x14ac:dyDescent="0.3">
      <c r="A6843"/>
      <c r="B6843"/>
      <c r="C6843"/>
    </row>
    <row r="6844" spans="1:3" ht="14.4" x14ac:dyDescent="0.3">
      <c r="A6844"/>
      <c r="B6844"/>
      <c r="C6844"/>
    </row>
    <row r="6845" spans="1:3" ht="14.4" x14ac:dyDescent="0.3">
      <c r="A6845"/>
      <c r="B6845"/>
      <c r="C6845"/>
    </row>
    <row r="6846" spans="1:3" ht="14.4" x14ac:dyDescent="0.3">
      <c r="A6846"/>
      <c r="B6846"/>
      <c r="C6846"/>
    </row>
    <row r="6847" spans="1:3" ht="14.4" x14ac:dyDescent="0.3">
      <c r="A6847"/>
      <c r="B6847"/>
      <c r="C6847"/>
    </row>
    <row r="6848" spans="1:3" ht="14.4" x14ac:dyDescent="0.3">
      <c r="A6848"/>
      <c r="B6848"/>
      <c r="C6848"/>
    </row>
    <row r="6849" spans="1:3" ht="14.4" x14ac:dyDescent="0.3">
      <c r="A6849"/>
      <c r="B6849"/>
      <c r="C6849"/>
    </row>
    <row r="6850" spans="1:3" ht="14.4" x14ac:dyDescent="0.3">
      <c r="A6850"/>
      <c r="B6850"/>
      <c r="C6850"/>
    </row>
    <row r="6851" spans="1:3" ht="14.4" x14ac:dyDescent="0.3">
      <c r="A6851"/>
      <c r="B6851"/>
      <c r="C6851"/>
    </row>
    <row r="6852" spans="1:3" ht="14.4" x14ac:dyDescent="0.3">
      <c r="A6852"/>
      <c r="B6852"/>
      <c r="C6852"/>
    </row>
    <row r="6853" spans="1:3" ht="14.4" x14ac:dyDescent="0.3">
      <c r="A6853"/>
      <c r="B6853"/>
      <c r="C6853"/>
    </row>
    <row r="6854" spans="1:3" ht="14.4" x14ac:dyDescent="0.3">
      <c r="A6854"/>
      <c r="B6854"/>
      <c r="C6854"/>
    </row>
    <row r="6855" spans="1:3" ht="14.4" x14ac:dyDescent="0.3">
      <c r="A6855"/>
      <c r="B6855"/>
      <c r="C6855"/>
    </row>
    <row r="6856" spans="1:3" ht="14.4" x14ac:dyDescent="0.3">
      <c r="A6856"/>
      <c r="B6856"/>
      <c r="C6856"/>
    </row>
    <row r="6857" spans="1:3" ht="14.4" x14ac:dyDescent="0.3">
      <c r="A6857"/>
      <c r="B6857"/>
      <c r="C6857"/>
    </row>
    <row r="6858" spans="1:3" ht="14.4" x14ac:dyDescent="0.3">
      <c r="A6858"/>
      <c r="B6858"/>
      <c r="C6858"/>
    </row>
    <row r="6859" spans="1:3" ht="14.4" x14ac:dyDescent="0.3">
      <c r="A6859"/>
      <c r="B6859"/>
      <c r="C6859"/>
    </row>
    <row r="6860" spans="1:3" ht="14.4" x14ac:dyDescent="0.3">
      <c r="A6860"/>
      <c r="B6860"/>
      <c r="C6860"/>
    </row>
    <row r="6861" spans="1:3" ht="14.4" x14ac:dyDescent="0.3">
      <c r="A6861"/>
      <c r="B6861"/>
      <c r="C6861"/>
    </row>
    <row r="6862" spans="1:3" ht="14.4" x14ac:dyDescent="0.3">
      <c r="A6862"/>
      <c r="B6862"/>
      <c r="C6862"/>
    </row>
    <row r="6863" spans="1:3" ht="14.4" x14ac:dyDescent="0.3">
      <c r="A6863"/>
      <c r="B6863"/>
      <c r="C6863"/>
    </row>
    <row r="6864" spans="1:3" ht="14.4" x14ac:dyDescent="0.3">
      <c r="A6864"/>
      <c r="B6864"/>
      <c r="C6864"/>
    </row>
    <row r="6865" spans="1:3" ht="14.4" x14ac:dyDescent="0.3">
      <c r="A6865"/>
      <c r="B6865"/>
      <c r="C6865"/>
    </row>
    <row r="6866" spans="1:3" ht="14.4" x14ac:dyDescent="0.3">
      <c r="A6866"/>
      <c r="B6866"/>
      <c r="C6866"/>
    </row>
    <row r="6867" spans="1:3" ht="14.4" x14ac:dyDescent="0.3">
      <c r="A6867"/>
      <c r="B6867"/>
      <c r="C6867"/>
    </row>
    <row r="6868" spans="1:3" ht="14.4" x14ac:dyDescent="0.3">
      <c r="A6868"/>
      <c r="B6868"/>
      <c r="C6868"/>
    </row>
    <row r="6869" spans="1:3" ht="14.4" x14ac:dyDescent="0.3">
      <c r="A6869"/>
      <c r="B6869"/>
      <c r="C6869"/>
    </row>
    <row r="6870" spans="1:3" ht="14.4" x14ac:dyDescent="0.3">
      <c r="A6870"/>
      <c r="B6870"/>
      <c r="C6870"/>
    </row>
    <row r="6871" spans="1:3" ht="14.4" x14ac:dyDescent="0.3">
      <c r="A6871"/>
      <c r="B6871"/>
      <c r="C6871"/>
    </row>
    <row r="6872" spans="1:3" ht="14.4" x14ac:dyDescent="0.3">
      <c r="A6872"/>
      <c r="B6872"/>
      <c r="C6872"/>
    </row>
    <row r="6873" spans="1:3" ht="14.4" x14ac:dyDescent="0.3">
      <c r="A6873"/>
      <c r="B6873"/>
      <c r="C6873"/>
    </row>
    <row r="6874" spans="1:3" ht="14.4" x14ac:dyDescent="0.3">
      <c r="A6874"/>
      <c r="B6874"/>
      <c r="C6874"/>
    </row>
    <row r="6875" spans="1:3" ht="14.4" x14ac:dyDescent="0.3">
      <c r="A6875"/>
      <c r="B6875"/>
      <c r="C6875"/>
    </row>
    <row r="6876" spans="1:3" ht="14.4" x14ac:dyDescent="0.3">
      <c r="A6876"/>
      <c r="B6876"/>
      <c r="C6876"/>
    </row>
    <row r="6877" spans="1:3" ht="14.4" x14ac:dyDescent="0.3">
      <c r="A6877"/>
      <c r="B6877"/>
      <c r="C6877"/>
    </row>
    <row r="6878" spans="1:3" ht="14.4" x14ac:dyDescent="0.3">
      <c r="A6878"/>
      <c r="B6878"/>
      <c r="C6878"/>
    </row>
    <row r="6879" spans="1:3" ht="14.4" x14ac:dyDescent="0.3">
      <c r="A6879"/>
      <c r="B6879"/>
      <c r="C6879"/>
    </row>
    <row r="6880" spans="1:3" ht="14.4" x14ac:dyDescent="0.3">
      <c r="A6880"/>
      <c r="B6880"/>
      <c r="C6880"/>
    </row>
    <row r="6881" spans="1:3" ht="14.4" x14ac:dyDescent="0.3">
      <c r="A6881"/>
      <c r="B6881"/>
      <c r="C6881"/>
    </row>
    <row r="6882" spans="1:3" ht="14.4" x14ac:dyDescent="0.3">
      <c r="A6882"/>
      <c r="B6882"/>
      <c r="C6882"/>
    </row>
    <row r="6883" spans="1:3" ht="14.4" x14ac:dyDescent="0.3">
      <c r="A6883"/>
      <c r="B6883"/>
      <c r="C6883"/>
    </row>
    <row r="6884" spans="1:3" ht="14.4" x14ac:dyDescent="0.3">
      <c r="A6884"/>
      <c r="B6884"/>
      <c r="C6884"/>
    </row>
    <row r="6885" spans="1:3" ht="14.4" x14ac:dyDescent="0.3">
      <c r="A6885"/>
      <c r="B6885"/>
      <c r="C6885"/>
    </row>
    <row r="6886" spans="1:3" ht="14.4" x14ac:dyDescent="0.3">
      <c r="A6886"/>
      <c r="B6886"/>
      <c r="C6886"/>
    </row>
    <row r="6887" spans="1:3" ht="14.4" x14ac:dyDescent="0.3">
      <c r="A6887"/>
      <c r="B6887"/>
      <c r="C6887"/>
    </row>
    <row r="6888" spans="1:3" ht="14.4" x14ac:dyDescent="0.3">
      <c r="A6888"/>
      <c r="B6888"/>
      <c r="C6888"/>
    </row>
    <row r="6889" spans="1:3" ht="14.4" x14ac:dyDescent="0.3">
      <c r="A6889"/>
      <c r="B6889"/>
      <c r="C6889"/>
    </row>
    <row r="6890" spans="1:3" ht="14.4" x14ac:dyDescent="0.3">
      <c r="A6890"/>
      <c r="B6890"/>
      <c r="C6890"/>
    </row>
    <row r="6891" spans="1:3" ht="14.4" x14ac:dyDescent="0.3">
      <c r="A6891"/>
      <c r="B6891"/>
      <c r="C6891"/>
    </row>
    <row r="6892" spans="1:3" ht="14.4" x14ac:dyDescent="0.3">
      <c r="A6892"/>
      <c r="B6892"/>
      <c r="C6892"/>
    </row>
    <row r="6893" spans="1:3" ht="14.4" x14ac:dyDescent="0.3">
      <c r="A6893"/>
      <c r="B6893"/>
      <c r="C6893"/>
    </row>
    <row r="6894" spans="1:3" ht="14.4" x14ac:dyDescent="0.3">
      <c r="A6894"/>
      <c r="B6894"/>
      <c r="C6894"/>
    </row>
    <row r="6895" spans="1:3" ht="14.4" x14ac:dyDescent="0.3">
      <c r="A6895"/>
      <c r="B6895"/>
      <c r="C6895"/>
    </row>
    <row r="6896" spans="1:3" ht="14.4" x14ac:dyDescent="0.3">
      <c r="A6896"/>
      <c r="B6896"/>
      <c r="C6896"/>
    </row>
    <row r="6897" spans="1:3" ht="14.4" x14ac:dyDescent="0.3">
      <c r="A6897"/>
      <c r="B6897"/>
      <c r="C6897"/>
    </row>
    <row r="6898" spans="1:3" ht="14.4" x14ac:dyDescent="0.3">
      <c r="A6898"/>
      <c r="B6898"/>
      <c r="C6898"/>
    </row>
    <row r="6899" spans="1:3" ht="14.4" x14ac:dyDescent="0.3">
      <c r="A6899"/>
      <c r="B6899"/>
      <c r="C6899"/>
    </row>
    <row r="6900" spans="1:3" ht="14.4" x14ac:dyDescent="0.3">
      <c r="A6900"/>
      <c r="B6900"/>
      <c r="C6900"/>
    </row>
    <row r="6901" spans="1:3" ht="14.4" x14ac:dyDescent="0.3">
      <c r="A6901"/>
      <c r="B6901"/>
      <c r="C6901"/>
    </row>
    <row r="6902" spans="1:3" ht="14.4" x14ac:dyDescent="0.3">
      <c r="A6902"/>
      <c r="B6902"/>
      <c r="C6902"/>
    </row>
    <row r="6903" spans="1:3" ht="14.4" x14ac:dyDescent="0.3">
      <c r="A6903"/>
      <c r="B6903"/>
      <c r="C6903"/>
    </row>
    <row r="6904" spans="1:3" ht="14.4" x14ac:dyDescent="0.3">
      <c r="A6904"/>
      <c r="B6904"/>
      <c r="C6904"/>
    </row>
    <row r="6905" spans="1:3" ht="14.4" x14ac:dyDescent="0.3">
      <c r="A6905"/>
      <c r="B6905"/>
      <c r="C6905"/>
    </row>
    <row r="6906" spans="1:3" ht="14.4" x14ac:dyDescent="0.3">
      <c r="A6906"/>
      <c r="B6906"/>
      <c r="C6906"/>
    </row>
    <row r="6907" spans="1:3" ht="14.4" x14ac:dyDescent="0.3">
      <c r="A6907"/>
      <c r="B6907"/>
      <c r="C6907"/>
    </row>
    <row r="6908" spans="1:3" ht="14.4" x14ac:dyDescent="0.3">
      <c r="A6908"/>
      <c r="B6908"/>
      <c r="C6908"/>
    </row>
    <row r="6909" spans="1:3" ht="14.4" x14ac:dyDescent="0.3">
      <c r="A6909"/>
      <c r="B6909"/>
      <c r="C6909"/>
    </row>
    <row r="6910" spans="1:3" ht="14.4" x14ac:dyDescent="0.3">
      <c r="A6910"/>
      <c r="B6910"/>
      <c r="C6910"/>
    </row>
    <row r="6911" spans="1:3" ht="14.4" x14ac:dyDescent="0.3">
      <c r="A6911"/>
      <c r="B6911"/>
      <c r="C6911"/>
    </row>
    <row r="6912" spans="1:3" ht="14.4" x14ac:dyDescent="0.3">
      <c r="A6912"/>
      <c r="B6912"/>
      <c r="C6912"/>
    </row>
    <row r="6913" spans="1:3" ht="14.4" x14ac:dyDescent="0.3">
      <c r="A6913"/>
      <c r="B6913"/>
      <c r="C6913"/>
    </row>
    <row r="6914" spans="1:3" ht="14.4" x14ac:dyDescent="0.3">
      <c r="A6914"/>
      <c r="B6914"/>
      <c r="C6914"/>
    </row>
    <row r="6915" spans="1:3" ht="14.4" x14ac:dyDescent="0.3">
      <c r="A6915"/>
      <c r="B6915"/>
      <c r="C6915"/>
    </row>
    <row r="6916" spans="1:3" ht="14.4" x14ac:dyDescent="0.3">
      <c r="A6916"/>
      <c r="B6916"/>
      <c r="C6916"/>
    </row>
    <row r="6917" spans="1:3" ht="14.4" x14ac:dyDescent="0.3">
      <c r="A6917"/>
      <c r="B6917"/>
      <c r="C6917"/>
    </row>
    <row r="6918" spans="1:3" ht="14.4" x14ac:dyDescent="0.3">
      <c r="A6918"/>
      <c r="B6918"/>
      <c r="C6918"/>
    </row>
    <row r="6919" spans="1:3" ht="14.4" x14ac:dyDescent="0.3">
      <c r="A6919"/>
      <c r="B6919"/>
      <c r="C6919"/>
    </row>
    <row r="6920" spans="1:3" ht="14.4" x14ac:dyDescent="0.3">
      <c r="A6920"/>
      <c r="B6920"/>
      <c r="C6920"/>
    </row>
    <row r="6921" spans="1:3" ht="14.4" x14ac:dyDescent="0.3">
      <c r="A6921"/>
      <c r="B6921"/>
      <c r="C6921"/>
    </row>
    <row r="6922" spans="1:3" ht="14.4" x14ac:dyDescent="0.3">
      <c r="A6922"/>
      <c r="B6922"/>
      <c r="C6922"/>
    </row>
    <row r="6923" spans="1:3" ht="14.4" x14ac:dyDescent="0.3">
      <c r="A6923"/>
      <c r="B6923"/>
      <c r="C6923"/>
    </row>
    <row r="6924" spans="1:3" ht="14.4" x14ac:dyDescent="0.3">
      <c r="A6924"/>
      <c r="B6924"/>
      <c r="C6924"/>
    </row>
    <row r="6925" spans="1:3" ht="14.4" x14ac:dyDescent="0.3">
      <c r="A6925"/>
      <c r="B6925"/>
      <c r="C6925"/>
    </row>
    <row r="6926" spans="1:3" ht="14.4" x14ac:dyDescent="0.3">
      <c r="A6926"/>
      <c r="B6926"/>
      <c r="C6926"/>
    </row>
    <row r="6927" spans="1:3" ht="14.4" x14ac:dyDescent="0.3">
      <c r="A6927"/>
      <c r="B6927"/>
      <c r="C6927"/>
    </row>
    <row r="6928" spans="1:3" ht="14.4" x14ac:dyDescent="0.3">
      <c r="A6928"/>
      <c r="B6928"/>
      <c r="C6928"/>
    </row>
    <row r="6929" spans="1:3" ht="14.4" x14ac:dyDescent="0.3">
      <c r="A6929"/>
      <c r="B6929"/>
      <c r="C6929"/>
    </row>
    <row r="6930" spans="1:3" ht="14.4" x14ac:dyDescent="0.3">
      <c r="A6930"/>
      <c r="B6930"/>
      <c r="C6930"/>
    </row>
    <row r="6931" spans="1:3" ht="14.4" x14ac:dyDescent="0.3">
      <c r="A6931"/>
      <c r="B6931"/>
      <c r="C6931"/>
    </row>
    <row r="6932" spans="1:3" ht="14.4" x14ac:dyDescent="0.3">
      <c r="A6932"/>
      <c r="B6932"/>
      <c r="C6932"/>
    </row>
    <row r="6933" spans="1:3" ht="14.4" x14ac:dyDescent="0.3">
      <c r="A6933"/>
      <c r="B6933"/>
      <c r="C6933"/>
    </row>
    <row r="6934" spans="1:3" ht="14.4" x14ac:dyDescent="0.3">
      <c r="A6934"/>
      <c r="B6934"/>
      <c r="C6934"/>
    </row>
    <row r="6935" spans="1:3" ht="14.4" x14ac:dyDescent="0.3">
      <c r="A6935"/>
      <c r="B6935"/>
      <c r="C6935"/>
    </row>
    <row r="6936" spans="1:3" ht="14.4" x14ac:dyDescent="0.3">
      <c r="A6936"/>
      <c r="B6936"/>
      <c r="C6936"/>
    </row>
    <row r="6937" spans="1:3" ht="14.4" x14ac:dyDescent="0.3">
      <c r="A6937"/>
      <c r="B6937"/>
      <c r="C6937"/>
    </row>
    <row r="6938" spans="1:3" ht="14.4" x14ac:dyDescent="0.3">
      <c r="A6938"/>
      <c r="B6938"/>
      <c r="C6938"/>
    </row>
    <row r="6939" spans="1:3" ht="14.4" x14ac:dyDescent="0.3">
      <c r="A6939"/>
      <c r="B6939"/>
      <c r="C6939"/>
    </row>
    <row r="6940" spans="1:3" ht="14.4" x14ac:dyDescent="0.3">
      <c r="A6940"/>
      <c r="B6940"/>
      <c r="C6940"/>
    </row>
    <row r="6941" spans="1:3" ht="14.4" x14ac:dyDescent="0.3">
      <c r="A6941"/>
      <c r="B6941"/>
      <c r="C6941"/>
    </row>
    <row r="6942" spans="1:3" ht="14.4" x14ac:dyDescent="0.3">
      <c r="A6942"/>
      <c r="B6942"/>
      <c r="C6942"/>
    </row>
    <row r="6943" spans="1:3" ht="14.4" x14ac:dyDescent="0.3">
      <c r="A6943"/>
      <c r="B6943"/>
      <c r="C6943"/>
    </row>
    <row r="6944" spans="1:3" ht="14.4" x14ac:dyDescent="0.3">
      <c r="A6944"/>
      <c r="B6944"/>
      <c r="C6944"/>
    </row>
    <row r="6945" spans="1:3" ht="14.4" x14ac:dyDescent="0.3">
      <c r="A6945"/>
      <c r="B6945"/>
      <c r="C6945"/>
    </row>
    <row r="6946" spans="1:3" ht="14.4" x14ac:dyDescent="0.3">
      <c r="A6946"/>
      <c r="B6946"/>
      <c r="C6946"/>
    </row>
    <row r="6947" spans="1:3" ht="14.4" x14ac:dyDescent="0.3">
      <c r="A6947"/>
      <c r="B6947"/>
      <c r="C6947"/>
    </row>
    <row r="6948" spans="1:3" ht="14.4" x14ac:dyDescent="0.3">
      <c r="A6948"/>
      <c r="B6948"/>
      <c r="C6948"/>
    </row>
    <row r="6949" spans="1:3" ht="14.4" x14ac:dyDescent="0.3">
      <c r="A6949"/>
      <c r="B6949"/>
      <c r="C6949"/>
    </row>
    <row r="6950" spans="1:3" ht="14.4" x14ac:dyDescent="0.3">
      <c r="A6950"/>
      <c r="B6950"/>
      <c r="C6950"/>
    </row>
    <row r="6951" spans="1:3" ht="14.4" x14ac:dyDescent="0.3">
      <c r="A6951"/>
      <c r="B6951"/>
      <c r="C6951"/>
    </row>
    <row r="6952" spans="1:3" ht="14.4" x14ac:dyDescent="0.3">
      <c r="A6952"/>
      <c r="B6952"/>
      <c r="C6952"/>
    </row>
    <row r="6953" spans="1:3" ht="14.4" x14ac:dyDescent="0.3">
      <c r="A6953"/>
      <c r="B6953"/>
      <c r="C6953"/>
    </row>
    <row r="6954" spans="1:3" ht="14.4" x14ac:dyDescent="0.3">
      <c r="A6954"/>
      <c r="B6954"/>
      <c r="C6954"/>
    </row>
    <row r="6955" spans="1:3" ht="14.4" x14ac:dyDescent="0.3">
      <c r="A6955"/>
      <c r="B6955"/>
      <c r="C6955"/>
    </row>
    <row r="6956" spans="1:3" ht="14.4" x14ac:dyDescent="0.3">
      <c r="A6956"/>
      <c r="B6956"/>
      <c r="C6956"/>
    </row>
    <row r="6957" spans="1:3" ht="14.4" x14ac:dyDescent="0.3">
      <c r="A6957"/>
      <c r="B6957"/>
      <c r="C6957"/>
    </row>
    <row r="6958" spans="1:3" ht="14.4" x14ac:dyDescent="0.3">
      <c r="A6958"/>
      <c r="B6958"/>
      <c r="C6958"/>
    </row>
    <row r="6959" spans="1:3" ht="14.4" x14ac:dyDescent="0.3">
      <c r="A6959"/>
      <c r="B6959"/>
      <c r="C6959"/>
    </row>
    <row r="6960" spans="1:3" ht="14.4" x14ac:dyDescent="0.3">
      <c r="A6960"/>
      <c r="B6960"/>
      <c r="C6960"/>
    </row>
    <row r="6961" spans="1:3" ht="14.4" x14ac:dyDescent="0.3">
      <c r="A6961"/>
      <c r="B6961"/>
      <c r="C6961"/>
    </row>
    <row r="6962" spans="1:3" ht="14.4" x14ac:dyDescent="0.3">
      <c r="A6962"/>
      <c r="B6962"/>
      <c r="C6962"/>
    </row>
    <row r="6963" spans="1:3" ht="14.4" x14ac:dyDescent="0.3">
      <c r="A6963"/>
      <c r="B6963"/>
      <c r="C6963"/>
    </row>
    <row r="6964" spans="1:3" ht="14.4" x14ac:dyDescent="0.3">
      <c r="A6964"/>
      <c r="B6964"/>
      <c r="C6964"/>
    </row>
    <row r="6965" spans="1:3" ht="14.4" x14ac:dyDescent="0.3">
      <c r="A6965"/>
      <c r="B6965"/>
      <c r="C6965"/>
    </row>
    <row r="6966" spans="1:3" ht="14.4" x14ac:dyDescent="0.3">
      <c r="A6966"/>
      <c r="B6966"/>
      <c r="C6966"/>
    </row>
    <row r="6967" spans="1:3" ht="14.4" x14ac:dyDescent="0.3">
      <c r="A6967"/>
      <c r="B6967"/>
      <c r="C6967"/>
    </row>
    <row r="6968" spans="1:3" ht="14.4" x14ac:dyDescent="0.3">
      <c r="A6968"/>
      <c r="B6968"/>
      <c r="C6968"/>
    </row>
    <row r="6969" spans="1:3" ht="14.4" x14ac:dyDescent="0.3">
      <c r="A6969"/>
      <c r="B6969"/>
      <c r="C6969"/>
    </row>
    <row r="6970" spans="1:3" ht="14.4" x14ac:dyDescent="0.3">
      <c r="A6970"/>
      <c r="B6970"/>
      <c r="C6970"/>
    </row>
    <row r="6971" spans="1:3" ht="14.4" x14ac:dyDescent="0.3">
      <c r="A6971"/>
      <c r="B6971"/>
      <c r="C6971"/>
    </row>
    <row r="6972" spans="1:3" ht="14.4" x14ac:dyDescent="0.3">
      <c r="A6972"/>
      <c r="B6972"/>
      <c r="C6972"/>
    </row>
    <row r="6973" spans="1:3" ht="14.4" x14ac:dyDescent="0.3">
      <c r="A6973"/>
      <c r="B6973"/>
      <c r="C6973"/>
    </row>
    <row r="6974" spans="1:3" ht="14.4" x14ac:dyDescent="0.3">
      <c r="A6974"/>
      <c r="B6974"/>
      <c r="C6974"/>
    </row>
    <row r="6975" spans="1:3" ht="14.4" x14ac:dyDescent="0.3">
      <c r="A6975"/>
      <c r="B6975"/>
      <c r="C6975"/>
    </row>
    <row r="6976" spans="1:3" ht="14.4" x14ac:dyDescent="0.3">
      <c r="A6976"/>
      <c r="B6976"/>
      <c r="C6976"/>
    </row>
    <row r="6977" spans="1:3" ht="14.4" x14ac:dyDescent="0.3">
      <c r="A6977"/>
      <c r="B6977"/>
      <c r="C6977"/>
    </row>
    <row r="6978" spans="1:3" ht="14.4" x14ac:dyDescent="0.3">
      <c r="A6978"/>
      <c r="B6978"/>
      <c r="C6978"/>
    </row>
    <row r="6979" spans="1:3" ht="14.4" x14ac:dyDescent="0.3">
      <c r="A6979"/>
      <c r="B6979"/>
      <c r="C6979"/>
    </row>
    <row r="6980" spans="1:3" ht="14.4" x14ac:dyDescent="0.3">
      <c r="A6980"/>
      <c r="B6980"/>
      <c r="C6980"/>
    </row>
    <row r="6981" spans="1:3" ht="14.4" x14ac:dyDescent="0.3">
      <c r="A6981"/>
      <c r="B6981"/>
      <c r="C6981"/>
    </row>
    <row r="6982" spans="1:3" ht="14.4" x14ac:dyDescent="0.3">
      <c r="A6982"/>
      <c r="B6982"/>
      <c r="C6982"/>
    </row>
    <row r="6983" spans="1:3" ht="14.4" x14ac:dyDescent="0.3">
      <c r="A6983"/>
      <c r="B6983"/>
      <c r="C6983"/>
    </row>
    <row r="6984" spans="1:3" ht="14.4" x14ac:dyDescent="0.3">
      <c r="A6984"/>
      <c r="B6984"/>
      <c r="C6984"/>
    </row>
    <row r="6985" spans="1:3" ht="14.4" x14ac:dyDescent="0.3">
      <c r="A6985"/>
      <c r="B6985"/>
      <c r="C6985"/>
    </row>
    <row r="6986" spans="1:3" ht="14.4" x14ac:dyDescent="0.3">
      <c r="A6986"/>
      <c r="B6986"/>
      <c r="C6986"/>
    </row>
    <row r="6987" spans="1:3" ht="14.4" x14ac:dyDescent="0.3">
      <c r="A6987"/>
      <c r="B6987"/>
      <c r="C6987"/>
    </row>
    <row r="6988" spans="1:3" ht="14.4" x14ac:dyDescent="0.3">
      <c r="A6988"/>
      <c r="B6988"/>
      <c r="C6988"/>
    </row>
    <row r="6989" spans="1:3" ht="14.4" x14ac:dyDescent="0.3">
      <c r="A6989"/>
      <c r="B6989"/>
      <c r="C6989"/>
    </row>
    <row r="6990" spans="1:3" ht="14.4" x14ac:dyDescent="0.3">
      <c r="A6990"/>
      <c r="B6990"/>
      <c r="C6990"/>
    </row>
    <row r="6991" spans="1:3" ht="14.4" x14ac:dyDescent="0.3">
      <c r="A6991"/>
      <c r="B6991"/>
      <c r="C6991"/>
    </row>
    <row r="6992" spans="1:3" ht="14.4" x14ac:dyDescent="0.3">
      <c r="A6992"/>
      <c r="B6992"/>
      <c r="C6992"/>
    </row>
    <row r="6993" spans="1:3" ht="14.4" x14ac:dyDescent="0.3">
      <c r="A6993"/>
      <c r="B6993"/>
      <c r="C6993"/>
    </row>
    <row r="6994" spans="1:3" ht="14.4" x14ac:dyDescent="0.3">
      <c r="A6994"/>
      <c r="B6994"/>
      <c r="C6994"/>
    </row>
    <row r="6995" spans="1:3" ht="14.4" x14ac:dyDescent="0.3">
      <c r="A6995"/>
      <c r="B6995"/>
      <c r="C6995"/>
    </row>
    <row r="6996" spans="1:3" ht="14.4" x14ac:dyDescent="0.3">
      <c r="A6996"/>
      <c r="B6996"/>
      <c r="C6996"/>
    </row>
    <row r="6997" spans="1:3" ht="14.4" x14ac:dyDescent="0.3">
      <c r="A6997"/>
      <c r="B6997"/>
      <c r="C6997"/>
    </row>
    <row r="6998" spans="1:3" ht="14.4" x14ac:dyDescent="0.3">
      <c r="A6998"/>
      <c r="B6998"/>
      <c r="C6998"/>
    </row>
    <row r="6999" spans="1:3" ht="14.4" x14ac:dyDescent="0.3">
      <c r="A6999"/>
      <c r="B6999"/>
      <c r="C6999"/>
    </row>
    <row r="7000" spans="1:3" ht="14.4" x14ac:dyDescent="0.3">
      <c r="A7000"/>
      <c r="B7000"/>
      <c r="C7000"/>
    </row>
    <row r="7001" spans="1:3" ht="14.4" x14ac:dyDescent="0.3">
      <c r="A7001"/>
      <c r="B7001"/>
      <c r="C7001"/>
    </row>
    <row r="7002" spans="1:3" ht="14.4" x14ac:dyDescent="0.3">
      <c r="A7002"/>
      <c r="B7002"/>
      <c r="C7002"/>
    </row>
    <row r="7003" spans="1:3" ht="14.4" x14ac:dyDescent="0.3">
      <c r="A7003"/>
      <c r="B7003"/>
      <c r="C7003"/>
    </row>
    <row r="7004" spans="1:3" ht="14.4" x14ac:dyDescent="0.3">
      <c r="A7004"/>
      <c r="B7004"/>
      <c r="C7004"/>
    </row>
    <row r="7005" spans="1:3" ht="14.4" x14ac:dyDescent="0.3">
      <c r="A7005"/>
      <c r="B7005"/>
      <c r="C7005"/>
    </row>
    <row r="7006" spans="1:3" ht="14.4" x14ac:dyDescent="0.3">
      <c r="A7006"/>
      <c r="B7006"/>
      <c r="C7006"/>
    </row>
    <row r="7007" spans="1:3" ht="14.4" x14ac:dyDescent="0.3">
      <c r="A7007"/>
      <c r="B7007"/>
      <c r="C7007"/>
    </row>
    <row r="7008" spans="1:3" ht="14.4" x14ac:dyDescent="0.3">
      <c r="A7008"/>
      <c r="B7008"/>
      <c r="C7008"/>
    </row>
    <row r="7009" spans="1:3" ht="14.4" x14ac:dyDescent="0.3">
      <c r="A7009"/>
      <c r="B7009"/>
      <c r="C7009"/>
    </row>
    <row r="7010" spans="1:3" ht="14.4" x14ac:dyDescent="0.3">
      <c r="A7010"/>
      <c r="B7010"/>
      <c r="C7010"/>
    </row>
    <row r="7011" spans="1:3" ht="14.4" x14ac:dyDescent="0.3">
      <c r="A7011"/>
      <c r="B7011"/>
      <c r="C7011"/>
    </row>
    <row r="7012" spans="1:3" ht="14.4" x14ac:dyDescent="0.3">
      <c r="A7012"/>
      <c r="B7012"/>
      <c r="C7012"/>
    </row>
    <row r="7013" spans="1:3" ht="14.4" x14ac:dyDescent="0.3">
      <c r="A7013"/>
      <c r="B7013"/>
      <c r="C7013"/>
    </row>
    <row r="7014" spans="1:3" ht="14.4" x14ac:dyDescent="0.3">
      <c r="A7014"/>
      <c r="B7014"/>
      <c r="C7014"/>
    </row>
    <row r="7015" spans="1:3" ht="14.4" x14ac:dyDescent="0.3">
      <c r="A7015"/>
      <c r="B7015"/>
      <c r="C7015"/>
    </row>
    <row r="7016" spans="1:3" ht="14.4" x14ac:dyDescent="0.3">
      <c r="A7016"/>
      <c r="B7016"/>
      <c r="C7016"/>
    </row>
    <row r="7017" spans="1:3" ht="14.4" x14ac:dyDescent="0.3">
      <c r="A7017"/>
      <c r="B7017"/>
      <c r="C7017"/>
    </row>
    <row r="7018" spans="1:3" ht="14.4" x14ac:dyDescent="0.3">
      <c r="A7018"/>
      <c r="B7018"/>
      <c r="C7018"/>
    </row>
    <row r="7019" spans="1:3" ht="14.4" x14ac:dyDescent="0.3">
      <c r="A7019"/>
      <c r="B7019"/>
      <c r="C7019"/>
    </row>
    <row r="7020" spans="1:3" ht="14.4" x14ac:dyDescent="0.3">
      <c r="A7020"/>
      <c r="B7020"/>
      <c r="C7020"/>
    </row>
    <row r="7021" spans="1:3" ht="14.4" x14ac:dyDescent="0.3">
      <c r="A7021"/>
      <c r="B7021"/>
      <c r="C7021"/>
    </row>
    <row r="7022" spans="1:3" ht="14.4" x14ac:dyDescent="0.3">
      <c r="A7022"/>
      <c r="B7022"/>
      <c r="C7022"/>
    </row>
    <row r="7023" spans="1:3" ht="14.4" x14ac:dyDescent="0.3">
      <c r="A7023"/>
      <c r="B7023"/>
      <c r="C7023"/>
    </row>
    <row r="7024" spans="1:3" ht="14.4" x14ac:dyDescent="0.3">
      <c r="A7024"/>
      <c r="B7024"/>
      <c r="C7024"/>
    </row>
    <row r="7025" spans="1:3" ht="14.4" x14ac:dyDescent="0.3">
      <c r="A7025"/>
      <c r="B7025"/>
      <c r="C7025"/>
    </row>
    <row r="7026" spans="1:3" ht="14.4" x14ac:dyDescent="0.3">
      <c r="A7026"/>
      <c r="B7026"/>
      <c r="C7026"/>
    </row>
    <row r="7027" spans="1:3" ht="14.4" x14ac:dyDescent="0.3">
      <c r="A7027"/>
      <c r="B7027"/>
      <c r="C7027"/>
    </row>
    <row r="7028" spans="1:3" ht="14.4" x14ac:dyDescent="0.3">
      <c r="A7028"/>
      <c r="B7028"/>
      <c r="C7028"/>
    </row>
    <row r="7029" spans="1:3" ht="14.4" x14ac:dyDescent="0.3">
      <c r="A7029"/>
      <c r="B7029"/>
      <c r="C7029"/>
    </row>
    <row r="7030" spans="1:3" ht="14.4" x14ac:dyDescent="0.3">
      <c r="A7030"/>
      <c r="B7030"/>
      <c r="C7030"/>
    </row>
    <row r="7031" spans="1:3" ht="14.4" x14ac:dyDescent="0.3">
      <c r="A7031"/>
      <c r="B7031"/>
      <c r="C7031"/>
    </row>
    <row r="7032" spans="1:3" ht="14.4" x14ac:dyDescent="0.3">
      <c r="A7032"/>
      <c r="B7032"/>
      <c r="C7032"/>
    </row>
    <row r="7033" spans="1:3" ht="14.4" x14ac:dyDescent="0.3">
      <c r="A7033"/>
      <c r="B7033"/>
      <c r="C7033"/>
    </row>
    <row r="7034" spans="1:3" ht="14.4" x14ac:dyDescent="0.3">
      <c r="A7034"/>
      <c r="B7034"/>
      <c r="C7034"/>
    </row>
    <row r="7035" spans="1:3" ht="14.4" x14ac:dyDescent="0.3">
      <c r="A7035"/>
      <c r="B7035"/>
      <c r="C7035"/>
    </row>
    <row r="7036" spans="1:3" ht="14.4" x14ac:dyDescent="0.3">
      <c r="A7036"/>
      <c r="B7036"/>
      <c r="C7036"/>
    </row>
    <row r="7037" spans="1:3" ht="14.4" x14ac:dyDescent="0.3">
      <c r="A7037"/>
      <c r="B7037"/>
      <c r="C7037"/>
    </row>
    <row r="7038" spans="1:3" ht="14.4" x14ac:dyDescent="0.3">
      <c r="A7038"/>
      <c r="B7038"/>
      <c r="C7038"/>
    </row>
    <row r="7039" spans="1:3" ht="14.4" x14ac:dyDescent="0.3">
      <c r="A7039"/>
      <c r="B7039"/>
      <c r="C7039"/>
    </row>
    <row r="7040" spans="1:3" ht="14.4" x14ac:dyDescent="0.3">
      <c r="A7040"/>
      <c r="B7040"/>
      <c r="C7040"/>
    </row>
    <row r="7041" spans="1:3" ht="14.4" x14ac:dyDescent="0.3">
      <c r="A7041"/>
      <c r="B7041"/>
      <c r="C7041"/>
    </row>
    <row r="7042" spans="1:3" ht="14.4" x14ac:dyDescent="0.3">
      <c r="A7042"/>
      <c r="B7042"/>
      <c r="C7042"/>
    </row>
    <row r="7043" spans="1:3" ht="14.4" x14ac:dyDescent="0.3">
      <c r="A7043"/>
      <c r="B7043"/>
      <c r="C7043"/>
    </row>
    <row r="7044" spans="1:3" ht="14.4" x14ac:dyDescent="0.3">
      <c r="A7044"/>
      <c r="B7044"/>
      <c r="C7044"/>
    </row>
    <row r="7045" spans="1:3" ht="14.4" x14ac:dyDescent="0.3">
      <c r="A7045"/>
      <c r="B7045"/>
      <c r="C7045"/>
    </row>
    <row r="7046" spans="1:3" ht="14.4" x14ac:dyDescent="0.3">
      <c r="A7046"/>
      <c r="B7046"/>
      <c r="C7046"/>
    </row>
    <row r="7047" spans="1:3" ht="14.4" x14ac:dyDescent="0.3">
      <c r="A7047"/>
      <c r="B7047"/>
      <c r="C7047"/>
    </row>
    <row r="7048" spans="1:3" ht="14.4" x14ac:dyDescent="0.3">
      <c r="A7048"/>
      <c r="B7048"/>
      <c r="C7048"/>
    </row>
    <row r="7049" spans="1:3" ht="14.4" x14ac:dyDescent="0.3">
      <c r="A7049"/>
      <c r="B7049"/>
      <c r="C7049"/>
    </row>
    <row r="7050" spans="1:3" ht="14.4" x14ac:dyDescent="0.3">
      <c r="A7050"/>
      <c r="B7050"/>
      <c r="C7050"/>
    </row>
    <row r="7051" spans="1:3" ht="14.4" x14ac:dyDescent="0.3">
      <c r="A7051"/>
      <c r="B7051"/>
      <c r="C7051"/>
    </row>
    <row r="7052" spans="1:3" ht="14.4" x14ac:dyDescent="0.3">
      <c r="A7052"/>
      <c r="B7052"/>
      <c r="C7052"/>
    </row>
    <row r="7053" spans="1:3" ht="14.4" x14ac:dyDescent="0.3">
      <c r="A7053"/>
      <c r="B7053"/>
      <c r="C7053"/>
    </row>
    <row r="7054" spans="1:3" ht="14.4" x14ac:dyDescent="0.3">
      <c r="A7054"/>
      <c r="B7054"/>
      <c r="C7054"/>
    </row>
    <row r="7055" spans="1:3" ht="14.4" x14ac:dyDescent="0.3">
      <c r="A7055"/>
      <c r="B7055"/>
      <c r="C7055"/>
    </row>
    <row r="7056" spans="1:3" ht="14.4" x14ac:dyDescent="0.3">
      <c r="A7056"/>
      <c r="B7056"/>
      <c r="C7056"/>
    </row>
    <row r="7057" spans="1:3" ht="14.4" x14ac:dyDescent="0.3">
      <c r="A7057"/>
      <c r="B7057"/>
      <c r="C7057"/>
    </row>
    <row r="7058" spans="1:3" ht="14.4" x14ac:dyDescent="0.3">
      <c r="A7058"/>
      <c r="B7058"/>
      <c r="C7058"/>
    </row>
    <row r="7059" spans="1:3" ht="14.4" x14ac:dyDescent="0.3">
      <c r="A7059"/>
      <c r="B7059"/>
      <c r="C7059"/>
    </row>
    <row r="7060" spans="1:3" ht="14.4" x14ac:dyDescent="0.3">
      <c r="A7060"/>
      <c r="B7060"/>
      <c r="C7060"/>
    </row>
    <row r="7061" spans="1:3" ht="14.4" x14ac:dyDescent="0.3">
      <c r="A7061"/>
      <c r="B7061"/>
      <c r="C7061"/>
    </row>
    <row r="7062" spans="1:3" ht="14.4" x14ac:dyDescent="0.3">
      <c r="A7062"/>
      <c r="B7062"/>
      <c r="C7062"/>
    </row>
    <row r="7063" spans="1:3" ht="14.4" x14ac:dyDescent="0.3">
      <c r="A7063"/>
      <c r="B7063"/>
      <c r="C7063"/>
    </row>
    <row r="7064" spans="1:3" ht="14.4" x14ac:dyDescent="0.3">
      <c r="A7064"/>
      <c r="B7064"/>
      <c r="C7064"/>
    </row>
    <row r="7065" spans="1:3" ht="14.4" x14ac:dyDescent="0.3">
      <c r="A7065"/>
      <c r="B7065"/>
      <c r="C7065"/>
    </row>
    <row r="7066" spans="1:3" ht="14.4" x14ac:dyDescent="0.3">
      <c r="A7066"/>
      <c r="B7066"/>
      <c r="C7066"/>
    </row>
    <row r="7067" spans="1:3" ht="14.4" x14ac:dyDescent="0.3">
      <c r="A7067"/>
      <c r="B7067"/>
      <c r="C7067"/>
    </row>
    <row r="7068" spans="1:3" ht="14.4" x14ac:dyDescent="0.3">
      <c r="A7068"/>
      <c r="B7068"/>
      <c r="C7068"/>
    </row>
    <row r="7069" spans="1:3" ht="14.4" x14ac:dyDescent="0.3">
      <c r="A7069"/>
      <c r="B7069"/>
      <c r="C7069"/>
    </row>
    <row r="7070" spans="1:3" ht="14.4" x14ac:dyDescent="0.3">
      <c r="A7070"/>
      <c r="B7070"/>
      <c r="C7070"/>
    </row>
    <row r="7071" spans="1:3" ht="14.4" x14ac:dyDescent="0.3">
      <c r="A7071"/>
      <c r="B7071"/>
      <c r="C7071"/>
    </row>
    <row r="7072" spans="1:3" ht="14.4" x14ac:dyDescent="0.3">
      <c r="A7072"/>
      <c r="B7072"/>
      <c r="C7072"/>
    </row>
    <row r="7073" spans="1:3" ht="14.4" x14ac:dyDescent="0.3">
      <c r="A7073"/>
      <c r="B7073"/>
      <c r="C7073"/>
    </row>
    <row r="7074" spans="1:3" ht="14.4" x14ac:dyDescent="0.3">
      <c r="A7074"/>
      <c r="B7074"/>
      <c r="C7074"/>
    </row>
    <row r="7075" spans="1:3" ht="14.4" x14ac:dyDescent="0.3">
      <c r="A7075"/>
      <c r="B7075"/>
      <c r="C7075"/>
    </row>
    <row r="7076" spans="1:3" ht="14.4" x14ac:dyDescent="0.3">
      <c r="A7076"/>
      <c r="B7076"/>
      <c r="C7076"/>
    </row>
    <row r="7077" spans="1:3" ht="14.4" x14ac:dyDescent="0.3">
      <c r="A7077"/>
      <c r="B7077"/>
      <c r="C7077"/>
    </row>
    <row r="7078" spans="1:3" ht="14.4" x14ac:dyDescent="0.3">
      <c r="A7078"/>
      <c r="B7078"/>
      <c r="C7078"/>
    </row>
    <row r="7079" spans="1:3" ht="14.4" x14ac:dyDescent="0.3">
      <c r="A7079"/>
      <c r="B7079"/>
      <c r="C7079"/>
    </row>
    <row r="7080" spans="1:3" ht="14.4" x14ac:dyDescent="0.3">
      <c r="A7080"/>
      <c r="B7080"/>
      <c r="C7080"/>
    </row>
    <row r="7081" spans="1:3" ht="14.4" x14ac:dyDescent="0.3">
      <c r="A7081"/>
      <c r="B7081"/>
      <c r="C7081"/>
    </row>
    <row r="7082" spans="1:3" ht="14.4" x14ac:dyDescent="0.3">
      <c r="A7082"/>
      <c r="B7082"/>
      <c r="C7082"/>
    </row>
    <row r="7083" spans="1:3" ht="14.4" x14ac:dyDescent="0.3">
      <c r="A7083"/>
      <c r="B7083"/>
      <c r="C7083"/>
    </row>
    <row r="7084" spans="1:3" ht="14.4" x14ac:dyDescent="0.3">
      <c r="A7084"/>
      <c r="B7084"/>
      <c r="C7084"/>
    </row>
    <row r="7085" spans="1:3" ht="14.4" x14ac:dyDescent="0.3">
      <c r="A7085"/>
      <c r="B7085"/>
      <c r="C7085"/>
    </row>
    <row r="7086" spans="1:3" ht="14.4" x14ac:dyDescent="0.3">
      <c r="A7086"/>
      <c r="B7086"/>
      <c r="C7086"/>
    </row>
    <row r="7087" spans="1:3" ht="14.4" x14ac:dyDescent="0.3">
      <c r="A7087"/>
      <c r="B7087"/>
      <c r="C7087"/>
    </row>
    <row r="7088" spans="1:3" ht="14.4" x14ac:dyDescent="0.3">
      <c r="A7088"/>
      <c r="B7088"/>
      <c r="C7088"/>
    </row>
    <row r="7089" spans="1:3" ht="14.4" x14ac:dyDescent="0.3">
      <c r="A7089"/>
      <c r="B7089"/>
      <c r="C7089"/>
    </row>
    <row r="7090" spans="1:3" ht="14.4" x14ac:dyDescent="0.3">
      <c r="A7090"/>
      <c r="B7090"/>
      <c r="C7090"/>
    </row>
    <row r="7091" spans="1:3" ht="14.4" x14ac:dyDescent="0.3">
      <c r="A7091"/>
      <c r="B7091"/>
      <c r="C7091"/>
    </row>
    <row r="7092" spans="1:3" ht="14.4" x14ac:dyDescent="0.3">
      <c r="A7092"/>
      <c r="B7092"/>
      <c r="C7092"/>
    </row>
    <row r="7093" spans="1:3" ht="14.4" x14ac:dyDescent="0.3">
      <c r="A7093"/>
      <c r="B7093"/>
      <c r="C7093"/>
    </row>
    <row r="7094" spans="1:3" ht="14.4" x14ac:dyDescent="0.3">
      <c r="A7094"/>
      <c r="B7094"/>
      <c r="C7094"/>
    </row>
    <row r="7095" spans="1:3" ht="14.4" x14ac:dyDescent="0.3">
      <c r="A7095"/>
      <c r="B7095"/>
      <c r="C7095"/>
    </row>
    <row r="7096" spans="1:3" ht="14.4" x14ac:dyDescent="0.3">
      <c r="A7096"/>
      <c r="B7096"/>
      <c r="C7096"/>
    </row>
    <row r="7097" spans="1:3" ht="14.4" x14ac:dyDescent="0.3">
      <c r="A7097"/>
      <c r="B7097"/>
      <c r="C7097"/>
    </row>
    <row r="7098" spans="1:3" ht="14.4" x14ac:dyDescent="0.3">
      <c r="A7098"/>
      <c r="B7098"/>
      <c r="C7098"/>
    </row>
    <row r="7099" spans="1:3" ht="14.4" x14ac:dyDescent="0.3">
      <c r="A7099"/>
      <c r="B7099"/>
      <c r="C7099"/>
    </row>
    <row r="7100" spans="1:3" ht="14.4" x14ac:dyDescent="0.3">
      <c r="A7100"/>
      <c r="B7100"/>
      <c r="C7100"/>
    </row>
    <row r="7101" spans="1:3" ht="14.4" x14ac:dyDescent="0.3">
      <c r="A7101"/>
      <c r="B7101"/>
      <c r="C7101"/>
    </row>
    <row r="7102" spans="1:3" ht="14.4" x14ac:dyDescent="0.3">
      <c r="A7102"/>
      <c r="B7102"/>
      <c r="C7102"/>
    </row>
    <row r="7103" spans="1:3" ht="14.4" x14ac:dyDescent="0.3">
      <c r="A7103"/>
      <c r="B7103"/>
      <c r="C7103"/>
    </row>
    <row r="7104" spans="1:3" ht="14.4" x14ac:dyDescent="0.3">
      <c r="A7104"/>
      <c r="B7104"/>
      <c r="C7104"/>
    </row>
    <row r="7105" spans="1:3" ht="14.4" x14ac:dyDescent="0.3">
      <c r="A7105"/>
      <c r="B7105"/>
      <c r="C7105"/>
    </row>
    <row r="7106" spans="1:3" ht="14.4" x14ac:dyDescent="0.3">
      <c r="A7106"/>
      <c r="B7106"/>
      <c r="C7106"/>
    </row>
    <row r="7107" spans="1:3" ht="14.4" x14ac:dyDescent="0.3">
      <c r="A7107"/>
      <c r="B7107"/>
      <c r="C7107"/>
    </row>
    <row r="7108" spans="1:3" ht="14.4" x14ac:dyDescent="0.3">
      <c r="A7108"/>
      <c r="B7108"/>
      <c r="C7108"/>
    </row>
    <row r="7109" spans="1:3" ht="14.4" x14ac:dyDescent="0.3">
      <c r="A7109"/>
      <c r="B7109"/>
      <c r="C7109"/>
    </row>
    <row r="7110" spans="1:3" ht="14.4" x14ac:dyDescent="0.3">
      <c r="A7110"/>
      <c r="B7110"/>
      <c r="C7110"/>
    </row>
    <row r="7111" spans="1:3" ht="14.4" x14ac:dyDescent="0.3">
      <c r="A7111"/>
      <c r="B7111"/>
      <c r="C7111"/>
    </row>
    <row r="7112" spans="1:3" ht="14.4" x14ac:dyDescent="0.3">
      <c r="A7112"/>
      <c r="B7112"/>
      <c r="C7112"/>
    </row>
    <row r="7113" spans="1:3" ht="14.4" x14ac:dyDescent="0.3">
      <c r="A7113"/>
      <c r="B7113"/>
      <c r="C7113"/>
    </row>
    <row r="7114" spans="1:3" ht="14.4" x14ac:dyDescent="0.3">
      <c r="A7114"/>
      <c r="B7114"/>
      <c r="C7114"/>
    </row>
    <row r="7115" spans="1:3" ht="14.4" x14ac:dyDescent="0.3">
      <c r="A7115"/>
      <c r="B7115"/>
      <c r="C7115"/>
    </row>
    <row r="7116" spans="1:3" ht="14.4" x14ac:dyDescent="0.3">
      <c r="A7116"/>
      <c r="B7116"/>
      <c r="C7116"/>
    </row>
    <row r="7117" spans="1:3" ht="14.4" x14ac:dyDescent="0.3">
      <c r="A7117"/>
      <c r="B7117"/>
      <c r="C7117"/>
    </row>
    <row r="7118" spans="1:3" ht="14.4" x14ac:dyDescent="0.3">
      <c r="A7118"/>
      <c r="B7118"/>
      <c r="C7118"/>
    </row>
    <row r="7119" spans="1:3" ht="14.4" x14ac:dyDescent="0.3">
      <c r="A7119"/>
      <c r="B7119"/>
      <c r="C7119"/>
    </row>
    <row r="7120" spans="1:3" ht="14.4" x14ac:dyDescent="0.3">
      <c r="A7120"/>
      <c r="B7120"/>
      <c r="C7120"/>
    </row>
    <row r="7121" spans="1:3" ht="14.4" x14ac:dyDescent="0.3">
      <c r="A7121"/>
      <c r="B7121"/>
      <c r="C7121"/>
    </row>
    <row r="7122" spans="1:3" ht="14.4" x14ac:dyDescent="0.3">
      <c r="A7122"/>
      <c r="B7122"/>
      <c r="C7122"/>
    </row>
    <row r="7123" spans="1:3" ht="14.4" x14ac:dyDescent="0.3">
      <c r="A7123"/>
      <c r="B7123"/>
      <c r="C7123"/>
    </row>
    <row r="7124" spans="1:3" ht="14.4" x14ac:dyDescent="0.3">
      <c r="A7124"/>
      <c r="B7124"/>
      <c r="C7124"/>
    </row>
    <row r="7125" spans="1:3" ht="14.4" x14ac:dyDescent="0.3">
      <c r="A7125"/>
      <c r="B7125"/>
      <c r="C7125"/>
    </row>
    <row r="7126" spans="1:3" ht="14.4" x14ac:dyDescent="0.3">
      <c r="A7126"/>
      <c r="B7126"/>
      <c r="C7126"/>
    </row>
    <row r="7127" spans="1:3" ht="14.4" x14ac:dyDescent="0.3">
      <c r="A7127"/>
      <c r="B7127"/>
      <c r="C7127"/>
    </row>
    <row r="7128" spans="1:3" ht="14.4" x14ac:dyDescent="0.3">
      <c r="A7128"/>
      <c r="B7128"/>
      <c r="C7128"/>
    </row>
    <row r="7129" spans="1:3" ht="14.4" x14ac:dyDescent="0.3">
      <c r="A7129"/>
      <c r="B7129"/>
      <c r="C7129"/>
    </row>
    <row r="7130" spans="1:3" ht="14.4" x14ac:dyDescent="0.3">
      <c r="A7130"/>
      <c r="B7130"/>
      <c r="C7130"/>
    </row>
    <row r="7131" spans="1:3" ht="14.4" x14ac:dyDescent="0.3">
      <c r="A7131"/>
      <c r="B7131"/>
      <c r="C7131"/>
    </row>
    <row r="7132" spans="1:3" ht="14.4" x14ac:dyDescent="0.3">
      <c r="A7132"/>
      <c r="B7132"/>
      <c r="C7132"/>
    </row>
    <row r="7133" spans="1:3" ht="14.4" x14ac:dyDescent="0.3">
      <c r="A7133"/>
      <c r="B7133"/>
      <c r="C7133"/>
    </row>
    <row r="7134" spans="1:3" ht="14.4" x14ac:dyDescent="0.3">
      <c r="A7134"/>
      <c r="B7134"/>
      <c r="C7134"/>
    </row>
    <row r="7135" spans="1:3" ht="14.4" x14ac:dyDescent="0.3">
      <c r="A7135"/>
      <c r="B7135"/>
      <c r="C7135"/>
    </row>
    <row r="7136" spans="1:3" ht="14.4" x14ac:dyDescent="0.3">
      <c r="A7136"/>
      <c r="B7136"/>
      <c r="C7136"/>
    </row>
    <row r="7137" spans="1:3" ht="14.4" x14ac:dyDescent="0.3">
      <c r="A7137"/>
      <c r="B7137"/>
      <c r="C7137"/>
    </row>
    <row r="7138" spans="1:3" ht="14.4" x14ac:dyDescent="0.3">
      <c r="A7138"/>
      <c r="B7138"/>
      <c r="C7138"/>
    </row>
    <row r="7139" spans="1:3" ht="14.4" x14ac:dyDescent="0.3">
      <c r="A7139"/>
      <c r="B7139"/>
      <c r="C7139"/>
    </row>
    <row r="7140" spans="1:3" ht="14.4" x14ac:dyDescent="0.3">
      <c r="A7140"/>
      <c r="B7140"/>
      <c r="C7140"/>
    </row>
    <row r="7141" spans="1:3" ht="14.4" x14ac:dyDescent="0.3">
      <c r="A7141"/>
      <c r="B7141"/>
      <c r="C7141"/>
    </row>
    <row r="7142" spans="1:3" ht="14.4" x14ac:dyDescent="0.3">
      <c r="A7142"/>
      <c r="B7142"/>
      <c r="C7142"/>
    </row>
    <row r="7143" spans="1:3" ht="14.4" x14ac:dyDescent="0.3">
      <c r="A7143"/>
      <c r="B7143"/>
      <c r="C7143"/>
    </row>
    <row r="7144" spans="1:3" ht="14.4" x14ac:dyDescent="0.3">
      <c r="A7144"/>
      <c r="B7144"/>
      <c r="C7144"/>
    </row>
    <row r="7145" spans="1:3" ht="14.4" x14ac:dyDescent="0.3">
      <c r="A7145"/>
      <c r="B7145"/>
      <c r="C7145"/>
    </row>
    <row r="7146" spans="1:3" ht="14.4" x14ac:dyDescent="0.3">
      <c r="A7146"/>
      <c r="B7146"/>
      <c r="C7146"/>
    </row>
    <row r="7147" spans="1:3" ht="14.4" x14ac:dyDescent="0.3">
      <c r="A7147"/>
      <c r="B7147"/>
      <c r="C7147"/>
    </row>
    <row r="7148" spans="1:3" ht="14.4" x14ac:dyDescent="0.3">
      <c r="A7148"/>
      <c r="B7148"/>
      <c r="C7148"/>
    </row>
    <row r="7149" spans="1:3" ht="14.4" x14ac:dyDescent="0.3">
      <c r="A7149"/>
      <c r="B7149"/>
      <c r="C7149"/>
    </row>
    <row r="7150" spans="1:3" ht="14.4" x14ac:dyDescent="0.3">
      <c r="A7150"/>
      <c r="B7150"/>
      <c r="C7150"/>
    </row>
    <row r="7151" spans="1:3" ht="14.4" x14ac:dyDescent="0.3">
      <c r="A7151"/>
      <c r="B7151"/>
      <c r="C7151"/>
    </row>
    <row r="7152" spans="1:3" ht="14.4" x14ac:dyDescent="0.3">
      <c r="A7152"/>
      <c r="B7152"/>
      <c r="C7152"/>
    </row>
    <row r="7153" spans="1:3" ht="14.4" x14ac:dyDescent="0.3">
      <c r="A7153"/>
      <c r="B7153"/>
      <c r="C7153"/>
    </row>
    <row r="7154" spans="1:3" ht="14.4" x14ac:dyDescent="0.3">
      <c r="A7154"/>
      <c r="B7154"/>
      <c r="C7154"/>
    </row>
    <row r="7155" spans="1:3" ht="14.4" x14ac:dyDescent="0.3">
      <c r="A7155"/>
      <c r="B7155"/>
      <c r="C7155"/>
    </row>
    <row r="7156" spans="1:3" ht="14.4" x14ac:dyDescent="0.3">
      <c r="A7156"/>
      <c r="B7156"/>
      <c r="C7156"/>
    </row>
    <row r="7157" spans="1:3" ht="14.4" x14ac:dyDescent="0.3">
      <c r="A7157"/>
      <c r="B7157"/>
      <c r="C7157"/>
    </row>
    <row r="7158" spans="1:3" ht="14.4" x14ac:dyDescent="0.3">
      <c r="A7158"/>
      <c r="B7158"/>
      <c r="C7158"/>
    </row>
    <row r="7159" spans="1:3" ht="14.4" x14ac:dyDescent="0.3">
      <c r="A7159"/>
      <c r="B7159"/>
      <c r="C7159"/>
    </row>
    <row r="7160" spans="1:3" ht="14.4" x14ac:dyDescent="0.3">
      <c r="A7160"/>
      <c r="B7160"/>
      <c r="C7160"/>
    </row>
    <row r="7161" spans="1:3" ht="14.4" x14ac:dyDescent="0.3">
      <c r="A7161"/>
      <c r="B7161"/>
      <c r="C7161"/>
    </row>
    <row r="7162" spans="1:3" ht="14.4" x14ac:dyDescent="0.3">
      <c r="A7162"/>
      <c r="B7162"/>
      <c r="C7162"/>
    </row>
    <row r="7163" spans="1:3" ht="14.4" x14ac:dyDescent="0.3">
      <c r="A7163"/>
      <c r="B7163"/>
      <c r="C7163"/>
    </row>
    <row r="7164" spans="1:3" ht="14.4" x14ac:dyDescent="0.3">
      <c r="A7164"/>
      <c r="B7164"/>
      <c r="C7164"/>
    </row>
    <row r="7165" spans="1:3" ht="14.4" x14ac:dyDescent="0.3">
      <c r="A7165"/>
      <c r="B7165"/>
      <c r="C7165"/>
    </row>
    <row r="7166" spans="1:3" ht="14.4" x14ac:dyDescent="0.3">
      <c r="A7166"/>
      <c r="B7166"/>
      <c r="C7166"/>
    </row>
    <row r="7167" spans="1:3" ht="14.4" x14ac:dyDescent="0.3">
      <c r="A7167"/>
      <c r="B7167"/>
      <c r="C7167"/>
    </row>
    <row r="7168" spans="1:3" ht="14.4" x14ac:dyDescent="0.3">
      <c r="A7168"/>
      <c r="B7168"/>
      <c r="C7168"/>
    </row>
    <row r="7169" spans="1:3" ht="14.4" x14ac:dyDescent="0.3">
      <c r="A7169"/>
      <c r="B7169"/>
      <c r="C7169"/>
    </row>
    <row r="7170" spans="1:3" ht="14.4" x14ac:dyDescent="0.3">
      <c r="A7170"/>
      <c r="B7170"/>
      <c r="C7170"/>
    </row>
    <row r="7171" spans="1:3" ht="14.4" x14ac:dyDescent="0.3">
      <c r="A7171"/>
      <c r="B7171"/>
      <c r="C7171"/>
    </row>
    <row r="7172" spans="1:3" ht="14.4" x14ac:dyDescent="0.3">
      <c r="A7172"/>
      <c r="B7172"/>
      <c r="C7172"/>
    </row>
    <row r="7173" spans="1:3" ht="14.4" x14ac:dyDescent="0.3">
      <c r="A7173"/>
      <c r="B7173"/>
      <c r="C7173"/>
    </row>
    <row r="7174" spans="1:3" ht="14.4" x14ac:dyDescent="0.3">
      <c r="A7174"/>
      <c r="B7174"/>
      <c r="C7174"/>
    </row>
    <row r="7175" spans="1:3" ht="14.4" x14ac:dyDescent="0.3">
      <c r="A7175"/>
      <c r="B7175"/>
      <c r="C7175"/>
    </row>
    <row r="7176" spans="1:3" ht="14.4" x14ac:dyDescent="0.3">
      <c r="A7176"/>
      <c r="B7176"/>
      <c r="C7176"/>
    </row>
    <row r="7177" spans="1:3" ht="14.4" x14ac:dyDescent="0.3">
      <c r="A7177"/>
      <c r="B7177"/>
      <c r="C7177"/>
    </row>
    <row r="7178" spans="1:3" ht="14.4" x14ac:dyDescent="0.3">
      <c r="A7178"/>
      <c r="B7178"/>
      <c r="C7178"/>
    </row>
    <row r="7179" spans="1:3" ht="14.4" x14ac:dyDescent="0.3">
      <c r="A7179"/>
      <c r="B7179"/>
      <c r="C7179"/>
    </row>
    <row r="7180" spans="1:3" ht="14.4" x14ac:dyDescent="0.3">
      <c r="A7180"/>
      <c r="B7180"/>
      <c r="C7180"/>
    </row>
    <row r="7181" spans="1:3" ht="14.4" x14ac:dyDescent="0.3">
      <c r="A7181"/>
      <c r="B7181"/>
      <c r="C7181"/>
    </row>
    <row r="7182" spans="1:3" ht="14.4" x14ac:dyDescent="0.3">
      <c r="A7182"/>
      <c r="B7182"/>
      <c r="C7182"/>
    </row>
    <row r="7183" spans="1:3" ht="14.4" x14ac:dyDescent="0.3">
      <c r="A7183"/>
      <c r="B7183"/>
      <c r="C7183"/>
    </row>
    <row r="7184" spans="1:3" ht="14.4" x14ac:dyDescent="0.3">
      <c r="A7184"/>
      <c r="B7184"/>
      <c r="C7184"/>
    </row>
    <row r="7185" spans="1:3" ht="14.4" x14ac:dyDescent="0.3">
      <c r="A7185"/>
      <c r="B7185"/>
      <c r="C7185"/>
    </row>
    <row r="7186" spans="1:3" ht="14.4" x14ac:dyDescent="0.3">
      <c r="A7186"/>
      <c r="B7186"/>
      <c r="C7186"/>
    </row>
    <row r="7187" spans="1:3" ht="14.4" x14ac:dyDescent="0.3">
      <c r="A7187"/>
      <c r="B7187"/>
      <c r="C7187"/>
    </row>
    <row r="7188" spans="1:3" ht="14.4" x14ac:dyDescent="0.3">
      <c r="A7188"/>
      <c r="B7188"/>
      <c r="C7188"/>
    </row>
    <row r="7189" spans="1:3" ht="14.4" x14ac:dyDescent="0.3">
      <c r="A7189"/>
      <c r="B7189"/>
      <c r="C7189"/>
    </row>
    <row r="7190" spans="1:3" ht="14.4" x14ac:dyDescent="0.3">
      <c r="A7190"/>
      <c r="B7190"/>
      <c r="C7190"/>
    </row>
    <row r="7191" spans="1:3" ht="14.4" x14ac:dyDescent="0.3">
      <c r="A7191"/>
      <c r="B7191"/>
      <c r="C7191"/>
    </row>
    <row r="7192" spans="1:3" ht="14.4" x14ac:dyDescent="0.3">
      <c r="A7192"/>
      <c r="B7192"/>
      <c r="C7192"/>
    </row>
    <row r="7193" spans="1:3" ht="14.4" x14ac:dyDescent="0.3">
      <c r="A7193"/>
      <c r="B7193"/>
      <c r="C7193"/>
    </row>
    <row r="7194" spans="1:3" ht="14.4" x14ac:dyDescent="0.3">
      <c r="A7194"/>
      <c r="B7194"/>
      <c r="C7194"/>
    </row>
    <row r="7195" spans="1:3" ht="14.4" x14ac:dyDescent="0.3">
      <c r="A7195"/>
      <c r="B7195"/>
      <c r="C7195"/>
    </row>
    <row r="7196" spans="1:3" ht="14.4" x14ac:dyDescent="0.3">
      <c r="A7196"/>
      <c r="B7196"/>
      <c r="C7196"/>
    </row>
    <row r="7197" spans="1:3" ht="14.4" x14ac:dyDescent="0.3">
      <c r="A7197"/>
      <c r="B7197"/>
      <c r="C7197"/>
    </row>
    <row r="7198" spans="1:3" ht="14.4" x14ac:dyDescent="0.3">
      <c r="A7198"/>
      <c r="B7198"/>
      <c r="C7198"/>
    </row>
    <row r="7199" spans="1:3" ht="14.4" x14ac:dyDescent="0.3">
      <c r="A7199"/>
      <c r="B7199"/>
      <c r="C7199"/>
    </row>
    <row r="7200" spans="1:3" ht="14.4" x14ac:dyDescent="0.3">
      <c r="A7200"/>
      <c r="B7200"/>
      <c r="C7200"/>
    </row>
    <row r="7201" spans="1:3" ht="14.4" x14ac:dyDescent="0.3">
      <c r="A7201"/>
      <c r="B7201"/>
      <c r="C7201"/>
    </row>
    <row r="7202" spans="1:3" ht="14.4" x14ac:dyDescent="0.3">
      <c r="A7202"/>
      <c r="B7202"/>
      <c r="C7202"/>
    </row>
    <row r="7203" spans="1:3" ht="14.4" x14ac:dyDescent="0.3">
      <c r="A7203"/>
      <c r="B7203"/>
      <c r="C7203"/>
    </row>
    <row r="7204" spans="1:3" ht="14.4" x14ac:dyDescent="0.3">
      <c r="A7204"/>
      <c r="B7204"/>
      <c r="C7204"/>
    </row>
    <row r="7205" spans="1:3" ht="14.4" x14ac:dyDescent="0.3">
      <c r="A7205"/>
      <c r="B7205"/>
      <c r="C7205"/>
    </row>
    <row r="7206" spans="1:3" ht="14.4" x14ac:dyDescent="0.3">
      <c r="A7206"/>
      <c r="B7206"/>
      <c r="C7206"/>
    </row>
    <row r="7207" spans="1:3" ht="14.4" x14ac:dyDescent="0.3">
      <c r="A7207"/>
      <c r="B7207"/>
      <c r="C7207"/>
    </row>
    <row r="7208" spans="1:3" ht="14.4" x14ac:dyDescent="0.3">
      <c r="A7208"/>
      <c r="B7208"/>
      <c r="C7208"/>
    </row>
    <row r="7209" spans="1:3" ht="14.4" x14ac:dyDescent="0.3">
      <c r="A7209"/>
      <c r="B7209"/>
      <c r="C7209"/>
    </row>
    <row r="7210" spans="1:3" ht="14.4" x14ac:dyDescent="0.3">
      <c r="A7210"/>
      <c r="B7210"/>
      <c r="C7210"/>
    </row>
    <row r="7211" spans="1:3" ht="14.4" x14ac:dyDescent="0.3">
      <c r="A7211"/>
      <c r="B7211"/>
      <c r="C7211"/>
    </row>
    <row r="7212" spans="1:3" ht="14.4" x14ac:dyDescent="0.3">
      <c r="A7212"/>
      <c r="B7212"/>
      <c r="C7212"/>
    </row>
    <row r="7213" spans="1:3" ht="14.4" x14ac:dyDescent="0.3">
      <c r="A7213"/>
      <c r="B7213"/>
      <c r="C7213"/>
    </row>
    <row r="7214" spans="1:3" ht="14.4" x14ac:dyDescent="0.3">
      <c r="A7214"/>
      <c r="B7214"/>
      <c r="C7214"/>
    </row>
    <row r="7215" spans="1:3" ht="14.4" x14ac:dyDescent="0.3">
      <c r="A7215"/>
      <c r="B7215"/>
      <c r="C7215"/>
    </row>
    <row r="7216" spans="1:3" ht="14.4" x14ac:dyDescent="0.3">
      <c r="A7216"/>
      <c r="B7216"/>
      <c r="C7216"/>
    </row>
    <row r="7217" spans="1:3" ht="14.4" x14ac:dyDescent="0.3">
      <c r="A7217"/>
      <c r="B7217"/>
      <c r="C7217"/>
    </row>
    <row r="7218" spans="1:3" ht="14.4" x14ac:dyDescent="0.3">
      <c r="A7218"/>
      <c r="B7218"/>
      <c r="C7218"/>
    </row>
    <row r="7219" spans="1:3" ht="14.4" x14ac:dyDescent="0.3">
      <c r="A7219"/>
      <c r="B7219"/>
      <c r="C7219"/>
    </row>
    <row r="7220" spans="1:3" ht="14.4" x14ac:dyDescent="0.3">
      <c r="A7220"/>
      <c r="B7220"/>
      <c r="C7220"/>
    </row>
    <row r="7221" spans="1:3" ht="14.4" x14ac:dyDescent="0.3">
      <c r="A7221"/>
      <c r="B7221"/>
      <c r="C7221"/>
    </row>
    <row r="7222" spans="1:3" ht="14.4" x14ac:dyDescent="0.3">
      <c r="A7222"/>
      <c r="B7222"/>
      <c r="C7222"/>
    </row>
    <row r="7223" spans="1:3" ht="14.4" x14ac:dyDescent="0.3">
      <c r="A7223"/>
      <c r="B7223"/>
      <c r="C7223"/>
    </row>
    <row r="7224" spans="1:3" ht="14.4" x14ac:dyDescent="0.3">
      <c r="A7224"/>
      <c r="B7224"/>
      <c r="C7224"/>
    </row>
    <row r="7225" spans="1:3" ht="14.4" x14ac:dyDescent="0.3">
      <c r="A7225"/>
      <c r="B7225"/>
      <c r="C7225"/>
    </row>
    <row r="7226" spans="1:3" ht="14.4" x14ac:dyDescent="0.3">
      <c r="A7226"/>
      <c r="B7226"/>
      <c r="C7226"/>
    </row>
    <row r="7227" spans="1:3" ht="14.4" x14ac:dyDescent="0.3">
      <c r="A7227"/>
      <c r="B7227"/>
      <c r="C7227"/>
    </row>
    <row r="7228" spans="1:3" ht="14.4" x14ac:dyDescent="0.3">
      <c r="A7228"/>
      <c r="B7228"/>
      <c r="C7228"/>
    </row>
    <row r="7229" spans="1:3" ht="14.4" x14ac:dyDescent="0.3">
      <c r="A7229"/>
      <c r="B7229"/>
      <c r="C7229"/>
    </row>
    <row r="7230" spans="1:3" ht="14.4" x14ac:dyDescent="0.3">
      <c r="A7230"/>
      <c r="B7230"/>
      <c r="C7230"/>
    </row>
    <row r="7231" spans="1:3" ht="14.4" x14ac:dyDescent="0.3">
      <c r="A7231"/>
      <c r="B7231"/>
      <c r="C7231"/>
    </row>
    <row r="7232" spans="1:3" ht="14.4" x14ac:dyDescent="0.3">
      <c r="A7232"/>
      <c r="B7232"/>
      <c r="C7232"/>
    </row>
    <row r="7233" spans="1:3" ht="14.4" x14ac:dyDescent="0.3">
      <c r="A7233"/>
      <c r="B7233"/>
      <c r="C7233"/>
    </row>
    <row r="7234" spans="1:3" ht="14.4" x14ac:dyDescent="0.3">
      <c r="A7234"/>
      <c r="B7234"/>
      <c r="C7234"/>
    </row>
    <row r="7235" spans="1:3" ht="14.4" x14ac:dyDescent="0.3">
      <c r="A7235"/>
      <c r="B7235"/>
      <c r="C7235"/>
    </row>
    <row r="7236" spans="1:3" ht="14.4" x14ac:dyDescent="0.3">
      <c r="A7236"/>
      <c r="B7236"/>
      <c r="C7236"/>
    </row>
    <row r="7237" spans="1:3" ht="14.4" x14ac:dyDescent="0.3">
      <c r="A7237"/>
      <c r="B7237"/>
      <c r="C7237"/>
    </row>
    <row r="7238" spans="1:3" ht="14.4" x14ac:dyDescent="0.3">
      <c r="A7238"/>
      <c r="B7238"/>
      <c r="C7238"/>
    </row>
    <row r="7239" spans="1:3" ht="14.4" x14ac:dyDescent="0.3">
      <c r="A7239"/>
      <c r="B7239"/>
      <c r="C7239"/>
    </row>
    <row r="7240" spans="1:3" ht="14.4" x14ac:dyDescent="0.3">
      <c r="A7240"/>
      <c r="B7240"/>
      <c r="C7240"/>
    </row>
    <row r="7241" spans="1:3" ht="14.4" x14ac:dyDescent="0.3">
      <c r="A7241"/>
      <c r="B7241"/>
      <c r="C7241"/>
    </row>
    <row r="7242" spans="1:3" ht="14.4" x14ac:dyDescent="0.3">
      <c r="A7242"/>
      <c r="B7242"/>
      <c r="C7242"/>
    </row>
    <row r="7243" spans="1:3" ht="14.4" x14ac:dyDescent="0.3">
      <c r="A7243"/>
      <c r="B7243"/>
      <c r="C7243"/>
    </row>
    <row r="7244" spans="1:3" ht="14.4" x14ac:dyDescent="0.3">
      <c r="A7244"/>
      <c r="B7244"/>
      <c r="C7244"/>
    </row>
    <row r="7245" spans="1:3" ht="14.4" x14ac:dyDescent="0.3">
      <c r="A7245"/>
      <c r="B7245"/>
      <c r="C7245"/>
    </row>
    <row r="7246" spans="1:3" ht="14.4" x14ac:dyDescent="0.3">
      <c r="A7246"/>
      <c r="B7246"/>
      <c r="C7246"/>
    </row>
    <row r="7247" spans="1:3" ht="14.4" x14ac:dyDescent="0.3">
      <c r="A7247"/>
      <c r="B7247"/>
      <c r="C7247"/>
    </row>
    <row r="7248" spans="1:3" ht="14.4" x14ac:dyDescent="0.3">
      <c r="A7248"/>
      <c r="B7248"/>
      <c r="C7248"/>
    </row>
    <row r="7249" spans="1:3" ht="14.4" x14ac:dyDescent="0.3">
      <c r="A7249"/>
      <c r="B7249"/>
      <c r="C7249"/>
    </row>
    <row r="7250" spans="1:3" ht="14.4" x14ac:dyDescent="0.3">
      <c r="A7250"/>
      <c r="B7250"/>
      <c r="C7250"/>
    </row>
    <row r="7251" spans="1:3" ht="14.4" x14ac:dyDescent="0.3">
      <c r="A7251"/>
      <c r="B7251"/>
      <c r="C7251"/>
    </row>
    <row r="7252" spans="1:3" ht="14.4" x14ac:dyDescent="0.3">
      <c r="A7252"/>
      <c r="B7252"/>
      <c r="C7252"/>
    </row>
    <row r="7253" spans="1:3" ht="14.4" x14ac:dyDescent="0.3">
      <c r="A7253"/>
      <c r="B7253"/>
      <c r="C7253"/>
    </row>
    <row r="7254" spans="1:3" ht="14.4" x14ac:dyDescent="0.3">
      <c r="A7254"/>
      <c r="B7254"/>
      <c r="C7254"/>
    </row>
    <row r="7255" spans="1:3" ht="14.4" x14ac:dyDescent="0.3">
      <c r="A7255"/>
      <c r="B7255"/>
      <c r="C7255"/>
    </row>
    <row r="7256" spans="1:3" ht="14.4" x14ac:dyDescent="0.3">
      <c r="A7256"/>
      <c r="B7256"/>
      <c r="C7256"/>
    </row>
    <row r="7257" spans="1:3" ht="14.4" x14ac:dyDescent="0.3">
      <c r="A7257"/>
      <c r="B7257"/>
      <c r="C7257"/>
    </row>
    <row r="7258" spans="1:3" ht="14.4" x14ac:dyDescent="0.3">
      <c r="A7258"/>
      <c r="B7258"/>
      <c r="C7258"/>
    </row>
    <row r="7259" spans="1:3" ht="14.4" x14ac:dyDescent="0.3">
      <c r="A7259"/>
      <c r="B7259"/>
      <c r="C7259"/>
    </row>
    <row r="7260" spans="1:3" ht="14.4" x14ac:dyDescent="0.3">
      <c r="A7260"/>
      <c r="B7260"/>
      <c r="C7260"/>
    </row>
    <row r="7261" spans="1:3" ht="14.4" x14ac:dyDescent="0.3">
      <c r="A7261"/>
      <c r="B7261"/>
      <c r="C7261"/>
    </row>
    <row r="7262" spans="1:3" ht="14.4" x14ac:dyDescent="0.3">
      <c r="A7262"/>
      <c r="B7262"/>
      <c r="C7262"/>
    </row>
    <row r="7263" spans="1:3" ht="14.4" x14ac:dyDescent="0.3">
      <c r="A7263"/>
      <c r="B7263"/>
      <c r="C7263"/>
    </row>
    <row r="7264" spans="1:3" ht="14.4" x14ac:dyDescent="0.3">
      <c r="A7264"/>
      <c r="B7264"/>
      <c r="C7264"/>
    </row>
    <row r="7265" spans="1:3" ht="14.4" x14ac:dyDescent="0.3">
      <c r="A7265"/>
      <c r="B7265"/>
      <c r="C7265"/>
    </row>
    <row r="7266" spans="1:3" ht="14.4" x14ac:dyDescent="0.3">
      <c r="A7266"/>
      <c r="B7266"/>
      <c r="C7266"/>
    </row>
    <row r="7267" spans="1:3" ht="14.4" x14ac:dyDescent="0.3">
      <c r="A7267"/>
      <c r="B7267"/>
      <c r="C7267"/>
    </row>
    <row r="7268" spans="1:3" ht="14.4" x14ac:dyDescent="0.3">
      <c r="A7268"/>
      <c r="B7268"/>
      <c r="C7268"/>
    </row>
    <row r="7269" spans="1:3" ht="14.4" x14ac:dyDescent="0.3">
      <c r="A7269"/>
      <c r="B7269"/>
      <c r="C7269"/>
    </row>
    <row r="7270" spans="1:3" ht="14.4" x14ac:dyDescent="0.3">
      <c r="A7270"/>
      <c r="B7270"/>
      <c r="C7270"/>
    </row>
    <row r="7271" spans="1:3" ht="14.4" x14ac:dyDescent="0.3">
      <c r="A7271"/>
      <c r="B7271"/>
      <c r="C7271"/>
    </row>
    <row r="7272" spans="1:3" ht="14.4" x14ac:dyDescent="0.3">
      <c r="A7272"/>
      <c r="B7272"/>
      <c r="C7272"/>
    </row>
    <row r="7273" spans="1:3" ht="14.4" x14ac:dyDescent="0.3">
      <c r="A7273"/>
      <c r="B7273"/>
      <c r="C7273"/>
    </row>
    <row r="7274" spans="1:3" ht="14.4" x14ac:dyDescent="0.3">
      <c r="A7274"/>
      <c r="B7274"/>
      <c r="C7274"/>
    </row>
    <row r="7275" spans="1:3" ht="14.4" x14ac:dyDescent="0.3">
      <c r="A7275"/>
      <c r="B7275"/>
      <c r="C7275"/>
    </row>
    <row r="7276" spans="1:3" ht="14.4" x14ac:dyDescent="0.3">
      <c r="A7276"/>
      <c r="B7276"/>
      <c r="C7276"/>
    </row>
    <row r="7277" spans="1:3" ht="14.4" x14ac:dyDescent="0.3">
      <c r="A7277"/>
      <c r="B7277"/>
      <c r="C7277"/>
    </row>
    <row r="7278" spans="1:3" ht="14.4" x14ac:dyDescent="0.3">
      <c r="A7278"/>
      <c r="B7278"/>
      <c r="C7278"/>
    </row>
    <row r="7279" spans="1:3" ht="14.4" x14ac:dyDescent="0.3">
      <c r="A7279"/>
      <c r="B7279"/>
      <c r="C7279"/>
    </row>
    <row r="7280" spans="1:3" ht="14.4" x14ac:dyDescent="0.3">
      <c r="A7280"/>
      <c r="B7280"/>
      <c r="C7280"/>
    </row>
    <row r="7281" spans="1:3" ht="14.4" x14ac:dyDescent="0.3">
      <c r="A7281"/>
      <c r="B7281"/>
      <c r="C7281"/>
    </row>
    <row r="7282" spans="1:3" ht="14.4" x14ac:dyDescent="0.3">
      <c r="A7282"/>
      <c r="B7282"/>
      <c r="C7282"/>
    </row>
    <row r="7283" spans="1:3" ht="14.4" x14ac:dyDescent="0.3">
      <c r="A7283"/>
      <c r="B7283"/>
      <c r="C7283"/>
    </row>
    <row r="7284" spans="1:3" ht="14.4" x14ac:dyDescent="0.3">
      <c r="A7284"/>
      <c r="B7284"/>
      <c r="C7284"/>
    </row>
    <row r="7285" spans="1:3" ht="14.4" x14ac:dyDescent="0.3">
      <c r="A7285"/>
      <c r="B7285"/>
      <c r="C7285"/>
    </row>
    <row r="7286" spans="1:3" ht="14.4" x14ac:dyDescent="0.3">
      <c r="A7286"/>
      <c r="B7286"/>
      <c r="C7286"/>
    </row>
    <row r="7287" spans="1:3" ht="14.4" x14ac:dyDescent="0.3">
      <c r="A7287"/>
      <c r="B7287"/>
      <c r="C7287"/>
    </row>
    <row r="7288" spans="1:3" ht="14.4" x14ac:dyDescent="0.3">
      <c r="A7288"/>
      <c r="B7288"/>
      <c r="C7288"/>
    </row>
    <row r="7289" spans="1:3" ht="14.4" x14ac:dyDescent="0.3">
      <c r="A7289"/>
      <c r="B7289"/>
      <c r="C7289"/>
    </row>
    <row r="7290" spans="1:3" ht="14.4" x14ac:dyDescent="0.3">
      <c r="A7290"/>
      <c r="B7290"/>
      <c r="C7290"/>
    </row>
    <row r="7291" spans="1:3" ht="14.4" x14ac:dyDescent="0.3">
      <c r="A7291"/>
      <c r="B7291"/>
      <c r="C7291"/>
    </row>
    <row r="7292" spans="1:3" ht="14.4" x14ac:dyDescent="0.3">
      <c r="A7292"/>
      <c r="B7292"/>
      <c r="C7292"/>
    </row>
    <row r="7293" spans="1:3" ht="14.4" x14ac:dyDescent="0.3">
      <c r="A7293"/>
      <c r="B7293"/>
      <c r="C7293"/>
    </row>
    <row r="7294" spans="1:3" ht="14.4" x14ac:dyDescent="0.3">
      <c r="A7294"/>
      <c r="B7294"/>
      <c r="C7294"/>
    </row>
    <row r="7295" spans="1:3" ht="14.4" x14ac:dyDescent="0.3">
      <c r="A7295"/>
      <c r="B7295"/>
      <c r="C7295"/>
    </row>
    <row r="7296" spans="1:3" ht="14.4" x14ac:dyDescent="0.3">
      <c r="A7296"/>
      <c r="B7296"/>
      <c r="C7296"/>
    </row>
    <row r="7297" spans="1:3" ht="14.4" x14ac:dyDescent="0.3">
      <c r="A7297"/>
      <c r="B7297"/>
      <c r="C7297"/>
    </row>
    <row r="7298" spans="1:3" ht="14.4" x14ac:dyDescent="0.3">
      <c r="A7298"/>
      <c r="B7298"/>
      <c r="C7298"/>
    </row>
    <row r="7299" spans="1:3" ht="14.4" x14ac:dyDescent="0.3">
      <c r="A7299"/>
      <c r="B7299"/>
      <c r="C7299"/>
    </row>
    <row r="7300" spans="1:3" ht="14.4" x14ac:dyDescent="0.3">
      <c r="A7300"/>
      <c r="B7300"/>
      <c r="C7300"/>
    </row>
    <row r="7301" spans="1:3" ht="14.4" x14ac:dyDescent="0.3">
      <c r="A7301"/>
      <c r="B7301"/>
      <c r="C7301"/>
    </row>
    <row r="7302" spans="1:3" ht="14.4" x14ac:dyDescent="0.3">
      <c r="A7302"/>
      <c r="B7302"/>
      <c r="C7302"/>
    </row>
    <row r="7303" spans="1:3" ht="14.4" x14ac:dyDescent="0.3">
      <c r="A7303"/>
      <c r="B7303"/>
      <c r="C7303"/>
    </row>
    <row r="7304" spans="1:3" ht="14.4" x14ac:dyDescent="0.3">
      <c r="A7304"/>
      <c r="B7304"/>
      <c r="C7304"/>
    </row>
    <row r="7305" spans="1:3" ht="14.4" x14ac:dyDescent="0.3">
      <c r="A7305"/>
      <c r="B7305"/>
      <c r="C7305"/>
    </row>
    <row r="7306" spans="1:3" ht="14.4" x14ac:dyDescent="0.3">
      <c r="A7306"/>
      <c r="B7306"/>
      <c r="C7306"/>
    </row>
    <row r="7307" spans="1:3" ht="14.4" x14ac:dyDescent="0.3">
      <c r="A7307"/>
      <c r="B7307"/>
      <c r="C7307"/>
    </row>
    <row r="7308" spans="1:3" ht="14.4" x14ac:dyDescent="0.3">
      <c r="A7308"/>
      <c r="B7308"/>
      <c r="C7308"/>
    </row>
    <row r="7309" spans="1:3" ht="14.4" x14ac:dyDescent="0.3">
      <c r="A7309"/>
      <c r="B7309"/>
      <c r="C7309"/>
    </row>
    <row r="7310" spans="1:3" ht="14.4" x14ac:dyDescent="0.3">
      <c r="A7310"/>
      <c r="B7310"/>
      <c r="C7310"/>
    </row>
    <row r="7311" spans="1:3" ht="14.4" x14ac:dyDescent="0.3">
      <c r="A7311"/>
      <c r="B7311"/>
      <c r="C7311"/>
    </row>
    <row r="7312" spans="1:3" ht="14.4" x14ac:dyDescent="0.3">
      <c r="A7312"/>
      <c r="B7312"/>
      <c r="C7312"/>
    </row>
    <row r="7313" spans="1:3" ht="14.4" x14ac:dyDescent="0.3">
      <c r="A7313"/>
      <c r="B7313"/>
      <c r="C7313"/>
    </row>
    <row r="7314" spans="1:3" ht="14.4" x14ac:dyDescent="0.3">
      <c r="A7314"/>
      <c r="B7314"/>
      <c r="C7314"/>
    </row>
    <row r="7315" spans="1:3" ht="14.4" x14ac:dyDescent="0.3">
      <c r="A7315"/>
      <c r="B7315"/>
      <c r="C7315"/>
    </row>
    <row r="7316" spans="1:3" ht="14.4" x14ac:dyDescent="0.3">
      <c r="A7316"/>
      <c r="B7316"/>
      <c r="C7316"/>
    </row>
    <row r="7317" spans="1:3" ht="14.4" x14ac:dyDescent="0.3">
      <c r="A7317"/>
      <c r="B7317"/>
      <c r="C7317"/>
    </row>
    <row r="7318" spans="1:3" ht="14.4" x14ac:dyDescent="0.3">
      <c r="A7318"/>
      <c r="B7318"/>
      <c r="C7318"/>
    </row>
    <row r="7319" spans="1:3" ht="14.4" x14ac:dyDescent="0.3">
      <c r="A7319"/>
      <c r="B7319"/>
      <c r="C7319"/>
    </row>
    <row r="7320" spans="1:3" ht="14.4" x14ac:dyDescent="0.3">
      <c r="A7320"/>
      <c r="B7320"/>
      <c r="C7320"/>
    </row>
    <row r="7321" spans="1:3" ht="14.4" x14ac:dyDescent="0.3">
      <c r="A7321"/>
      <c r="B7321"/>
      <c r="C7321"/>
    </row>
    <row r="7322" spans="1:3" ht="14.4" x14ac:dyDescent="0.3">
      <c r="A7322"/>
      <c r="B7322"/>
      <c r="C7322"/>
    </row>
    <row r="7323" spans="1:3" ht="14.4" x14ac:dyDescent="0.3">
      <c r="A7323"/>
      <c r="B7323"/>
      <c r="C7323"/>
    </row>
    <row r="7324" spans="1:3" ht="14.4" x14ac:dyDescent="0.3">
      <c r="A7324"/>
      <c r="B7324"/>
      <c r="C7324"/>
    </row>
    <row r="7325" spans="1:3" ht="14.4" x14ac:dyDescent="0.3">
      <c r="A7325"/>
      <c r="B7325"/>
      <c r="C7325"/>
    </row>
    <row r="7326" spans="1:3" ht="14.4" x14ac:dyDescent="0.3">
      <c r="A7326"/>
      <c r="B7326"/>
      <c r="C7326"/>
    </row>
    <row r="7327" spans="1:3" ht="14.4" x14ac:dyDescent="0.3">
      <c r="A7327"/>
      <c r="B7327"/>
      <c r="C7327"/>
    </row>
    <row r="7328" spans="1:3" ht="14.4" x14ac:dyDescent="0.3">
      <c r="A7328"/>
      <c r="B7328"/>
      <c r="C7328"/>
    </row>
    <row r="7329" spans="1:3" ht="14.4" x14ac:dyDescent="0.3">
      <c r="A7329"/>
      <c r="B7329"/>
      <c r="C7329"/>
    </row>
    <row r="7330" spans="1:3" ht="14.4" x14ac:dyDescent="0.3">
      <c r="A7330"/>
      <c r="B7330"/>
      <c r="C7330"/>
    </row>
    <row r="7331" spans="1:3" ht="14.4" x14ac:dyDescent="0.3">
      <c r="A7331"/>
      <c r="B7331"/>
      <c r="C7331"/>
    </row>
    <row r="7332" spans="1:3" ht="14.4" x14ac:dyDescent="0.3">
      <c r="A7332"/>
      <c r="B7332"/>
      <c r="C7332"/>
    </row>
    <row r="7333" spans="1:3" ht="14.4" x14ac:dyDescent="0.3">
      <c r="A7333"/>
      <c r="B7333"/>
      <c r="C7333"/>
    </row>
    <row r="7334" spans="1:3" ht="14.4" x14ac:dyDescent="0.3">
      <c r="A7334"/>
      <c r="B7334"/>
      <c r="C7334"/>
    </row>
    <row r="7335" spans="1:3" ht="14.4" x14ac:dyDescent="0.3">
      <c r="A7335"/>
      <c r="B7335"/>
      <c r="C7335"/>
    </row>
    <row r="7336" spans="1:3" ht="14.4" x14ac:dyDescent="0.3">
      <c r="A7336"/>
      <c r="B7336"/>
      <c r="C7336"/>
    </row>
    <row r="7337" spans="1:3" ht="14.4" x14ac:dyDescent="0.3">
      <c r="A7337"/>
      <c r="B7337"/>
      <c r="C7337"/>
    </row>
    <row r="7338" spans="1:3" ht="14.4" x14ac:dyDescent="0.3">
      <c r="A7338"/>
      <c r="B7338"/>
      <c r="C7338"/>
    </row>
    <row r="7339" spans="1:3" ht="14.4" x14ac:dyDescent="0.3">
      <c r="A7339"/>
      <c r="B7339"/>
      <c r="C7339"/>
    </row>
    <row r="7340" spans="1:3" ht="14.4" x14ac:dyDescent="0.3">
      <c r="A7340"/>
      <c r="B7340"/>
      <c r="C7340"/>
    </row>
    <row r="7341" spans="1:3" ht="14.4" x14ac:dyDescent="0.3">
      <c r="A7341"/>
      <c r="B7341"/>
      <c r="C7341"/>
    </row>
    <row r="7342" spans="1:3" ht="14.4" x14ac:dyDescent="0.3">
      <c r="A7342"/>
      <c r="B7342"/>
      <c r="C7342"/>
    </row>
    <row r="7343" spans="1:3" ht="14.4" x14ac:dyDescent="0.3">
      <c r="A7343"/>
      <c r="B7343"/>
      <c r="C7343"/>
    </row>
    <row r="7344" spans="1:3" ht="14.4" x14ac:dyDescent="0.3">
      <c r="A7344"/>
      <c r="B7344"/>
      <c r="C7344"/>
    </row>
    <row r="7345" spans="1:3" ht="14.4" x14ac:dyDescent="0.3">
      <c r="A7345"/>
      <c r="B7345"/>
      <c r="C7345"/>
    </row>
    <row r="7346" spans="1:3" ht="14.4" x14ac:dyDescent="0.3">
      <c r="A7346"/>
      <c r="B7346"/>
      <c r="C7346"/>
    </row>
    <row r="7347" spans="1:3" ht="14.4" x14ac:dyDescent="0.3">
      <c r="A7347"/>
      <c r="B7347"/>
      <c r="C7347"/>
    </row>
    <row r="7348" spans="1:3" ht="14.4" x14ac:dyDescent="0.3">
      <c r="A7348"/>
      <c r="B7348"/>
      <c r="C7348"/>
    </row>
    <row r="7349" spans="1:3" ht="14.4" x14ac:dyDescent="0.3">
      <c r="A7349"/>
      <c r="B7349"/>
      <c r="C7349"/>
    </row>
    <row r="7350" spans="1:3" ht="14.4" x14ac:dyDescent="0.3">
      <c r="A7350"/>
      <c r="B7350"/>
      <c r="C7350"/>
    </row>
    <row r="7351" spans="1:3" ht="14.4" x14ac:dyDescent="0.3">
      <c r="A7351"/>
      <c r="B7351"/>
      <c r="C7351"/>
    </row>
    <row r="7352" spans="1:3" ht="14.4" x14ac:dyDescent="0.3">
      <c r="A7352"/>
      <c r="B7352"/>
      <c r="C7352"/>
    </row>
    <row r="7353" spans="1:3" ht="14.4" x14ac:dyDescent="0.3">
      <c r="A7353"/>
      <c r="B7353"/>
      <c r="C7353"/>
    </row>
    <row r="7354" spans="1:3" ht="14.4" x14ac:dyDescent="0.3">
      <c r="A7354"/>
      <c r="B7354"/>
      <c r="C7354"/>
    </row>
    <row r="7355" spans="1:3" ht="14.4" x14ac:dyDescent="0.3">
      <c r="A7355"/>
      <c r="B7355"/>
      <c r="C7355"/>
    </row>
    <row r="7356" spans="1:3" ht="14.4" x14ac:dyDescent="0.3">
      <c r="A7356"/>
      <c r="B7356"/>
      <c r="C7356"/>
    </row>
    <row r="7357" spans="1:3" ht="14.4" x14ac:dyDescent="0.3">
      <c r="A7357"/>
      <c r="B7357"/>
      <c r="C7357"/>
    </row>
    <row r="7358" spans="1:3" ht="14.4" x14ac:dyDescent="0.3">
      <c r="A7358"/>
      <c r="B7358"/>
      <c r="C7358"/>
    </row>
    <row r="7359" spans="1:3" ht="14.4" x14ac:dyDescent="0.3">
      <c r="A7359"/>
      <c r="B7359"/>
      <c r="C7359"/>
    </row>
    <row r="7360" spans="1:3" ht="14.4" x14ac:dyDescent="0.3">
      <c r="A7360"/>
      <c r="B7360"/>
      <c r="C7360"/>
    </row>
    <row r="7361" spans="1:3" ht="14.4" x14ac:dyDescent="0.3">
      <c r="A7361"/>
      <c r="B7361"/>
      <c r="C7361"/>
    </row>
    <row r="7362" spans="1:3" ht="14.4" x14ac:dyDescent="0.3">
      <c r="A7362"/>
      <c r="B7362"/>
      <c r="C7362"/>
    </row>
    <row r="7363" spans="1:3" ht="14.4" x14ac:dyDescent="0.3">
      <c r="A7363"/>
      <c r="B7363"/>
      <c r="C7363"/>
    </row>
    <row r="7364" spans="1:3" ht="14.4" x14ac:dyDescent="0.3">
      <c r="A7364"/>
      <c r="B7364"/>
      <c r="C7364"/>
    </row>
    <row r="7365" spans="1:3" ht="14.4" x14ac:dyDescent="0.3">
      <c r="A7365"/>
      <c r="B7365"/>
      <c r="C7365"/>
    </row>
    <row r="7366" spans="1:3" ht="14.4" x14ac:dyDescent="0.3">
      <c r="A7366"/>
      <c r="B7366"/>
      <c r="C7366"/>
    </row>
    <row r="7367" spans="1:3" ht="14.4" x14ac:dyDescent="0.3">
      <c r="A7367"/>
      <c r="B7367"/>
      <c r="C7367"/>
    </row>
    <row r="7368" spans="1:3" ht="14.4" x14ac:dyDescent="0.3">
      <c r="A7368"/>
      <c r="B7368"/>
      <c r="C7368"/>
    </row>
    <row r="7369" spans="1:3" ht="14.4" x14ac:dyDescent="0.3">
      <c r="A7369"/>
      <c r="B7369"/>
      <c r="C7369"/>
    </row>
    <row r="7370" spans="1:3" ht="14.4" x14ac:dyDescent="0.3">
      <c r="A7370"/>
      <c r="B7370"/>
      <c r="C7370"/>
    </row>
    <row r="7371" spans="1:3" ht="14.4" x14ac:dyDescent="0.3">
      <c r="A7371"/>
      <c r="B7371"/>
      <c r="C7371"/>
    </row>
    <row r="7372" spans="1:3" ht="14.4" x14ac:dyDescent="0.3">
      <c r="A7372"/>
      <c r="B7372"/>
      <c r="C7372"/>
    </row>
    <row r="7373" spans="1:3" ht="14.4" x14ac:dyDescent="0.3">
      <c r="A7373"/>
      <c r="B7373"/>
      <c r="C7373"/>
    </row>
    <row r="7374" spans="1:3" ht="14.4" x14ac:dyDescent="0.3">
      <c r="A7374"/>
      <c r="B7374"/>
      <c r="C7374"/>
    </row>
    <row r="7375" spans="1:3" ht="14.4" x14ac:dyDescent="0.3">
      <c r="A7375"/>
      <c r="B7375"/>
      <c r="C7375"/>
    </row>
    <row r="7376" spans="1:3" ht="14.4" x14ac:dyDescent="0.3">
      <c r="A7376"/>
      <c r="B7376"/>
      <c r="C7376"/>
    </row>
    <row r="7377" spans="1:3" ht="14.4" x14ac:dyDescent="0.3">
      <c r="A7377"/>
      <c r="B7377"/>
      <c r="C7377"/>
    </row>
    <row r="7378" spans="1:3" ht="14.4" x14ac:dyDescent="0.3">
      <c r="A7378"/>
      <c r="B7378"/>
      <c r="C7378"/>
    </row>
    <row r="7379" spans="1:3" ht="14.4" x14ac:dyDescent="0.3">
      <c r="A7379"/>
      <c r="B7379"/>
      <c r="C7379"/>
    </row>
    <row r="7380" spans="1:3" ht="14.4" x14ac:dyDescent="0.3">
      <c r="A7380"/>
      <c r="B7380"/>
      <c r="C7380"/>
    </row>
    <row r="7381" spans="1:3" ht="14.4" x14ac:dyDescent="0.3">
      <c r="A7381"/>
      <c r="B7381"/>
      <c r="C7381"/>
    </row>
    <row r="7382" spans="1:3" ht="14.4" x14ac:dyDescent="0.3">
      <c r="A7382"/>
      <c r="B7382"/>
      <c r="C7382"/>
    </row>
    <row r="7383" spans="1:3" ht="14.4" x14ac:dyDescent="0.3">
      <c r="A7383"/>
      <c r="B7383"/>
      <c r="C7383"/>
    </row>
    <row r="7384" spans="1:3" ht="14.4" x14ac:dyDescent="0.3">
      <c r="A7384"/>
      <c r="B7384"/>
      <c r="C7384"/>
    </row>
    <row r="7385" spans="1:3" ht="14.4" x14ac:dyDescent="0.3">
      <c r="A7385"/>
      <c r="B7385"/>
      <c r="C7385"/>
    </row>
    <row r="7386" spans="1:3" ht="14.4" x14ac:dyDescent="0.3">
      <c r="A7386"/>
      <c r="B7386"/>
      <c r="C7386"/>
    </row>
    <row r="7387" spans="1:3" ht="14.4" x14ac:dyDescent="0.3">
      <c r="A7387"/>
      <c r="B7387"/>
      <c r="C7387"/>
    </row>
    <row r="7388" spans="1:3" ht="14.4" x14ac:dyDescent="0.3">
      <c r="A7388"/>
      <c r="B7388"/>
      <c r="C7388"/>
    </row>
    <row r="7389" spans="1:3" ht="14.4" x14ac:dyDescent="0.3">
      <c r="A7389"/>
      <c r="B7389"/>
      <c r="C7389"/>
    </row>
    <row r="7390" spans="1:3" ht="14.4" x14ac:dyDescent="0.3">
      <c r="A7390"/>
      <c r="B7390"/>
      <c r="C7390"/>
    </row>
    <row r="7391" spans="1:3" ht="14.4" x14ac:dyDescent="0.3">
      <c r="A7391"/>
      <c r="B7391"/>
      <c r="C7391"/>
    </row>
    <row r="7392" spans="1:3" ht="14.4" x14ac:dyDescent="0.3">
      <c r="A7392"/>
      <c r="B7392"/>
      <c r="C7392"/>
    </row>
    <row r="7393" spans="1:3" ht="14.4" x14ac:dyDescent="0.3">
      <c r="A7393"/>
      <c r="B7393"/>
      <c r="C7393"/>
    </row>
    <row r="7394" spans="1:3" ht="14.4" x14ac:dyDescent="0.3">
      <c r="A7394"/>
      <c r="B7394"/>
      <c r="C7394"/>
    </row>
    <row r="7395" spans="1:3" ht="14.4" x14ac:dyDescent="0.3">
      <c r="A7395"/>
      <c r="B7395"/>
      <c r="C7395"/>
    </row>
    <row r="7396" spans="1:3" ht="14.4" x14ac:dyDescent="0.3">
      <c r="A7396"/>
      <c r="B7396"/>
      <c r="C7396"/>
    </row>
    <row r="7397" spans="1:3" ht="14.4" x14ac:dyDescent="0.3">
      <c r="A7397"/>
      <c r="B7397"/>
      <c r="C7397"/>
    </row>
    <row r="7398" spans="1:3" ht="14.4" x14ac:dyDescent="0.3">
      <c r="A7398"/>
      <c r="B7398"/>
      <c r="C7398"/>
    </row>
    <row r="7399" spans="1:3" ht="14.4" x14ac:dyDescent="0.3">
      <c r="A7399"/>
      <c r="B7399"/>
      <c r="C7399"/>
    </row>
    <row r="7400" spans="1:3" ht="14.4" x14ac:dyDescent="0.3">
      <c r="A7400"/>
      <c r="B7400"/>
      <c r="C7400"/>
    </row>
    <row r="7401" spans="1:3" ht="14.4" x14ac:dyDescent="0.3">
      <c r="A7401"/>
      <c r="B7401"/>
      <c r="C7401"/>
    </row>
    <row r="7402" spans="1:3" ht="14.4" x14ac:dyDescent="0.3">
      <c r="A7402"/>
      <c r="B7402"/>
      <c r="C7402"/>
    </row>
    <row r="7403" spans="1:3" ht="14.4" x14ac:dyDescent="0.3">
      <c r="A7403"/>
      <c r="B7403"/>
      <c r="C7403"/>
    </row>
    <row r="7404" spans="1:3" ht="14.4" x14ac:dyDescent="0.3">
      <c r="A7404"/>
      <c r="B7404"/>
      <c r="C7404"/>
    </row>
    <row r="7405" spans="1:3" ht="14.4" x14ac:dyDescent="0.3">
      <c r="A7405"/>
      <c r="B7405"/>
      <c r="C7405"/>
    </row>
    <row r="7406" spans="1:3" ht="14.4" x14ac:dyDescent="0.3">
      <c r="A7406"/>
      <c r="B7406"/>
      <c r="C7406"/>
    </row>
    <row r="7407" spans="1:3" ht="14.4" x14ac:dyDescent="0.3">
      <c r="A7407"/>
      <c r="B7407"/>
      <c r="C7407"/>
    </row>
    <row r="7408" spans="1:3" ht="14.4" x14ac:dyDescent="0.3">
      <c r="A7408"/>
      <c r="B7408"/>
      <c r="C7408"/>
    </row>
    <row r="7409" spans="1:3" ht="14.4" x14ac:dyDescent="0.3">
      <c r="A7409"/>
      <c r="B7409"/>
      <c r="C7409"/>
    </row>
    <row r="7410" spans="1:3" ht="14.4" x14ac:dyDescent="0.3">
      <c r="A7410"/>
      <c r="B7410"/>
      <c r="C7410"/>
    </row>
    <row r="7411" spans="1:3" ht="14.4" x14ac:dyDescent="0.3">
      <c r="A7411"/>
      <c r="B7411"/>
      <c r="C7411"/>
    </row>
    <row r="7412" spans="1:3" ht="14.4" x14ac:dyDescent="0.3">
      <c r="A7412"/>
      <c r="B7412"/>
      <c r="C7412"/>
    </row>
    <row r="7413" spans="1:3" ht="14.4" x14ac:dyDescent="0.3">
      <c r="A7413"/>
      <c r="B7413"/>
      <c r="C7413"/>
    </row>
    <row r="7414" spans="1:3" ht="14.4" x14ac:dyDescent="0.3">
      <c r="A7414"/>
      <c r="B7414"/>
      <c r="C7414"/>
    </row>
    <row r="7415" spans="1:3" ht="14.4" x14ac:dyDescent="0.3">
      <c r="A7415"/>
      <c r="B7415"/>
      <c r="C7415"/>
    </row>
    <row r="7416" spans="1:3" ht="14.4" x14ac:dyDescent="0.3">
      <c r="A7416"/>
      <c r="B7416"/>
      <c r="C7416"/>
    </row>
    <row r="7417" spans="1:3" ht="14.4" x14ac:dyDescent="0.3">
      <c r="A7417"/>
      <c r="B7417"/>
      <c r="C7417"/>
    </row>
    <row r="7418" spans="1:3" ht="14.4" x14ac:dyDescent="0.3">
      <c r="A7418"/>
      <c r="B7418"/>
      <c r="C7418"/>
    </row>
    <row r="7419" spans="1:3" ht="14.4" x14ac:dyDescent="0.3">
      <c r="A7419"/>
      <c r="B7419"/>
      <c r="C7419"/>
    </row>
    <row r="7420" spans="1:3" ht="14.4" x14ac:dyDescent="0.3">
      <c r="A7420"/>
      <c r="B7420"/>
      <c r="C7420"/>
    </row>
    <row r="7421" spans="1:3" ht="14.4" x14ac:dyDescent="0.3">
      <c r="A7421"/>
      <c r="B7421"/>
      <c r="C7421"/>
    </row>
    <row r="7422" spans="1:3" ht="14.4" x14ac:dyDescent="0.3">
      <c r="A7422"/>
      <c r="B7422"/>
      <c r="C7422"/>
    </row>
    <row r="7423" spans="1:3" ht="14.4" x14ac:dyDescent="0.3">
      <c r="A7423"/>
      <c r="B7423"/>
      <c r="C7423"/>
    </row>
    <row r="7424" spans="1:3" ht="14.4" x14ac:dyDescent="0.3">
      <c r="A7424"/>
      <c r="B7424"/>
      <c r="C7424"/>
    </row>
    <row r="7425" spans="1:3" ht="14.4" x14ac:dyDescent="0.3">
      <c r="A7425"/>
      <c r="B7425"/>
      <c r="C7425"/>
    </row>
    <row r="7426" spans="1:3" ht="14.4" x14ac:dyDescent="0.3">
      <c r="A7426"/>
      <c r="B7426"/>
      <c r="C7426"/>
    </row>
    <row r="7427" spans="1:3" ht="14.4" x14ac:dyDescent="0.3">
      <c r="A7427"/>
      <c r="B7427"/>
      <c r="C7427"/>
    </row>
    <row r="7428" spans="1:3" ht="14.4" x14ac:dyDescent="0.3">
      <c r="A7428"/>
      <c r="B7428"/>
      <c r="C7428"/>
    </row>
    <row r="7429" spans="1:3" ht="14.4" x14ac:dyDescent="0.3">
      <c r="A7429"/>
      <c r="B7429"/>
      <c r="C7429"/>
    </row>
    <row r="7430" spans="1:3" ht="14.4" x14ac:dyDescent="0.3">
      <c r="A7430"/>
      <c r="B7430"/>
      <c r="C7430"/>
    </row>
    <row r="7431" spans="1:3" ht="14.4" x14ac:dyDescent="0.3">
      <c r="A7431"/>
      <c r="B7431"/>
      <c r="C7431"/>
    </row>
    <row r="7432" spans="1:3" ht="14.4" x14ac:dyDescent="0.3">
      <c r="A7432"/>
      <c r="B7432"/>
      <c r="C7432"/>
    </row>
    <row r="7433" spans="1:3" ht="14.4" x14ac:dyDescent="0.3">
      <c r="A7433"/>
      <c r="B7433"/>
      <c r="C7433"/>
    </row>
    <row r="7434" spans="1:3" ht="14.4" x14ac:dyDescent="0.3">
      <c r="A7434"/>
      <c r="B7434"/>
      <c r="C7434"/>
    </row>
    <row r="7435" spans="1:3" ht="14.4" x14ac:dyDescent="0.3">
      <c r="A7435"/>
      <c r="B7435"/>
      <c r="C7435"/>
    </row>
    <row r="7436" spans="1:3" ht="14.4" x14ac:dyDescent="0.3">
      <c r="A7436"/>
      <c r="B7436"/>
      <c r="C7436"/>
    </row>
    <row r="7437" spans="1:3" ht="14.4" x14ac:dyDescent="0.3">
      <c r="A7437"/>
      <c r="B7437"/>
      <c r="C7437"/>
    </row>
    <row r="7438" spans="1:3" ht="14.4" x14ac:dyDescent="0.3">
      <c r="A7438"/>
      <c r="B7438"/>
      <c r="C7438"/>
    </row>
    <row r="7439" spans="1:3" ht="14.4" x14ac:dyDescent="0.3">
      <c r="A7439"/>
      <c r="B7439"/>
      <c r="C7439"/>
    </row>
    <row r="7440" spans="1:3" ht="14.4" x14ac:dyDescent="0.3">
      <c r="A7440"/>
      <c r="B7440"/>
      <c r="C7440"/>
    </row>
    <row r="7441" spans="1:3" ht="14.4" x14ac:dyDescent="0.3">
      <c r="A7441"/>
      <c r="B7441"/>
      <c r="C7441"/>
    </row>
    <row r="7442" spans="1:3" ht="14.4" x14ac:dyDescent="0.3">
      <c r="A7442"/>
      <c r="B7442"/>
      <c r="C7442"/>
    </row>
    <row r="7443" spans="1:3" ht="14.4" x14ac:dyDescent="0.3">
      <c r="A7443"/>
      <c r="B7443"/>
      <c r="C7443"/>
    </row>
    <row r="7444" spans="1:3" ht="14.4" x14ac:dyDescent="0.3">
      <c r="A7444"/>
      <c r="B7444"/>
      <c r="C7444"/>
    </row>
    <row r="7445" spans="1:3" ht="14.4" x14ac:dyDescent="0.3">
      <c r="A7445"/>
      <c r="B7445"/>
      <c r="C7445"/>
    </row>
    <row r="7446" spans="1:3" ht="14.4" x14ac:dyDescent="0.3">
      <c r="A7446"/>
      <c r="B7446"/>
      <c r="C7446"/>
    </row>
    <row r="7447" spans="1:3" ht="14.4" x14ac:dyDescent="0.3">
      <c r="A7447"/>
      <c r="B7447"/>
      <c r="C7447"/>
    </row>
    <row r="7448" spans="1:3" ht="14.4" x14ac:dyDescent="0.3">
      <c r="A7448"/>
      <c r="B7448"/>
      <c r="C7448"/>
    </row>
    <row r="7449" spans="1:3" ht="14.4" x14ac:dyDescent="0.3">
      <c r="A7449"/>
      <c r="B7449"/>
      <c r="C7449"/>
    </row>
    <row r="7450" spans="1:3" ht="14.4" x14ac:dyDescent="0.3">
      <c r="A7450"/>
      <c r="B7450"/>
      <c r="C7450"/>
    </row>
    <row r="7451" spans="1:3" ht="14.4" x14ac:dyDescent="0.3">
      <c r="A7451"/>
      <c r="B7451"/>
      <c r="C7451"/>
    </row>
    <row r="7452" spans="1:3" ht="14.4" x14ac:dyDescent="0.3">
      <c r="A7452"/>
      <c r="B7452"/>
      <c r="C7452"/>
    </row>
    <row r="7453" spans="1:3" ht="14.4" x14ac:dyDescent="0.3">
      <c r="A7453"/>
      <c r="B7453"/>
      <c r="C7453"/>
    </row>
    <row r="7454" spans="1:3" ht="14.4" x14ac:dyDescent="0.3">
      <c r="A7454"/>
      <c r="B7454"/>
      <c r="C7454"/>
    </row>
    <row r="7455" spans="1:3" ht="14.4" x14ac:dyDescent="0.3">
      <c r="A7455"/>
      <c r="B7455"/>
      <c r="C7455"/>
    </row>
    <row r="7456" spans="1:3" ht="14.4" x14ac:dyDescent="0.3">
      <c r="A7456"/>
      <c r="B7456"/>
      <c r="C7456"/>
    </row>
    <row r="7457" spans="1:3" ht="14.4" x14ac:dyDescent="0.3">
      <c r="A7457"/>
      <c r="B7457"/>
      <c r="C7457"/>
    </row>
    <row r="7458" spans="1:3" ht="14.4" x14ac:dyDescent="0.3">
      <c r="A7458"/>
      <c r="B7458"/>
      <c r="C7458"/>
    </row>
    <row r="7459" spans="1:3" ht="14.4" x14ac:dyDescent="0.3">
      <c r="A7459"/>
      <c r="B7459"/>
      <c r="C7459"/>
    </row>
    <row r="7460" spans="1:3" ht="14.4" x14ac:dyDescent="0.3">
      <c r="A7460"/>
      <c r="B7460"/>
      <c r="C7460"/>
    </row>
    <row r="7461" spans="1:3" ht="14.4" x14ac:dyDescent="0.3">
      <c r="A7461"/>
      <c r="B7461"/>
      <c r="C7461"/>
    </row>
    <row r="7462" spans="1:3" ht="14.4" x14ac:dyDescent="0.3">
      <c r="A7462"/>
      <c r="B7462"/>
      <c r="C7462"/>
    </row>
    <row r="7463" spans="1:3" ht="14.4" x14ac:dyDescent="0.3">
      <c r="A7463"/>
      <c r="B7463"/>
      <c r="C7463"/>
    </row>
    <row r="7464" spans="1:3" ht="14.4" x14ac:dyDescent="0.3">
      <c r="A7464"/>
      <c r="B7464"/>
      <c r="C7464"/>
    </row>
    <row r="7465" spans="1:3" ht="14.4" x14ac:dyDescent="0.3">
      <c r="A7465"/>
      <c r="B7465"/>
      <c r="C7465"/>
    </row>
    <row r="7466" spans="1:3" ht="14.4" x14ac:dyDescent="0.3">
      <c r="A7466"/>
      <c r="B7466"/>
      <c r="C7466"/>
    </row>
    <row r="7467" spans="1:3" ht="14.4" x14ac:dyDescent="0.3">
      <c r="A7467"/>
      <c r="B7467"/>
      <c r="C7467"/>
    </row>
    <row r="7468" spans="1:3" ht="14.4" x14ac:dyDescent="0.3">
      <c r="A7468"/>
      <c r="B7468"/>
      <c r="C7468"/>
    </row>
    <row r="7469" spans="1:3" ht="14.4" x14ac:dyDescent="0.3">
      <c r="A7469"/>
      <c r="B7469"/>
      <c r="C7469"/>
    </row>
    <row r="7470" spans="1:3" ht="14.4" x14ac:dyDescent="0.3">
      <c r="A7470"/>
      <c r="B7470"/>
      <c r="C7470"/>
    </row>
    <row r="7471" spans="1:3" ht="14.4" x14ac:dyDescent="0.3">
      <c r="A7471"/>
      <c r="B7471"/>
      <c r="C7471"/>
    </row>
    <row r="7472" spans="1:3" ht="14.4" x14ac:dyDescent="0.3">
      <c r="A7472"/>
      <c r="B7472"/>
      <c r="C7472"/>
    </row>
    <row r="7473" spans="1:3" ht="14.4" x14ac:dyDescent="0.3">
      <c r="A7473"/>
      <c r="B7473"/>
      <c r="C7473"/>
    </row>
    <row r="7474" spans="1:3" ht="14.4" x14ac:dyDescent="0.3">
      <c r="A7474"/>
      <c r="B7474"/>
      <c r="C7474"/>
    </row>
    <row r="7475" spans="1:3" ht="14.4" x14ac:dyDescent="0.3">
      <c r="A7475"/>
      <c r="B7475"/>
      <c r="C7475"/>
    </row>
    <row r="7476" spans="1:3" ht="14.4" x14ac:dyDescent="0.3">
      <c r="A7476"/>
      <c r="B7476"/>
      <c r="C7476"/>
    </row>
    <row r="7477" spans="1:3" ht="14.4" x14ac:dyDescent="0.3">
      <c r="A7477"/>
      <c r="B7477"/>
      <c r="C7477"/>
    </row>
    <row r="7478" spans="1:3" ht="14.4" x14ac:dyDescent="0.3">
      <c r="A7478"/>
      <c r="B7478"/>
      <c r="C7478"/>
    </row>
    <row r="7479" spans="1:3" ht="14.4" x14ac:dyDescent="0.3">
      <c r="A7479"/>
      <c r="B7479"/>
      <c r="C7479"/>
    </row>
    <row r="7480" spans="1:3" ht="14.4" x14ac:dyDescent="0.3">
      <c r="A7480"/>
      <c r="B7480"/>
      <c r="C7480"/>
    </row>
    <row r="7481" spans="1:3" ht="14.4" x14ac:dyDescent="0.3">
      <c r="A7481"/>
      <c r="B7481"/>
      <c r="C7481"/>
    </row>
    <row r="7482" spans="1:3" ht="14.4" x14ac:dyDescent="0.3">
      <c r="A7482"/>
      <c r="B7482"/>
      <c r="C7482"/>
    </row>
    <row r="7483" spans="1:3" ht="14.4" x14ac:dyDescent="0.3">
      <c r="A7483"/>
      <c r="B7483"/>
      <c r="C7483"/>
    </row>
    <row r="7484" spans="1:3" ht="14.4" x14ac:dyDescent="0.3">
      <c r="A7484"/>
      <c r="B7484"/>
      <c r="C7484"/>
    </row>
    <row r="7485" spans="1:3" ht="14.4" x14ac:dyDescent="0.3">
      <c r="A7485"/>
      <c r="B7485"/>
      <c r="C7485"/>
    </row>
    <row r="7486" spans="1:3" ht="14.4" x14ac:dyDescent="0.3">
      <c r="A7486"/>
      <c r="B7486"/>
      <c r="C7486"/>
    </row>
    <row r="7487" spans="1:3" ht="14.4" x14ac:dyDescent="0.3">
      <c r="A7487"/>
      <c r="B7487"/>
      <c r="C7487"/>
    </row>
    <row r="7488" spans="1:3" ht="14.4" x14ac:dyDescent="0.3">
      <c r="A7488"/>
      <c r="B7488"/>
      <c r="C7488"/>
    </row>
    <row r="7489" spans="1:3" ht="14.4" x14ac:dyDescent="0.3">
      <c r="A7489"/>
      <c r="B7489"/>
      <c r="C7489"/>
    </row>
    <row r="7490" spans="1:3" ht="14.4" x14ac:dyDescent="0.3">
      <c r="A7490"/>
      <c r="B7490"/>
      <c r="C7490"/>
    </row>
    <row r="7491" spans="1:3" ht="14.4" x14ac:dyDescent="0.3">
      <c r="A7491"/>
      <c r="B7491"/>
      <c r="C7491"/>
    </row>
    <row r="7492" spans="1:3" ht="14.4" x14ac:dyDescent="0.3">
      <c r="A7492"/>
      <c r="B7492"/>
      <c r="C7492"/>
    </row>
    <row r="7493" spans="1:3" ht="14.4" x14ac:dyDescent="0.3">
      <c r="A7493"/>
      <c r="B7493"/>
      <c r="C7493"/>
    </row>
    <row r="7494" spans="1:3" ht="14.4" x14ac:dyDescent="0.3">
      <c r="A7494"/>
      <c r="B7494"/>
      <c r="C7494"/>
    </row>
    <row r="7495" spans="1:3" ht="14.4" x14ac:dyDescent="0.3">
      <c r="A7495"/>
      <c r="B7495"/>
      <c r="C7495"/>
    </row>
    <row r="7496" spans="1:3" ht="14.4" x14ac:dyDescent="0.3">
      <c r="A7496"/>
      <c r="B7496"/>
      <c r="C7496"/>
    </row>
    <row r="7497" spans="1:3" ht="14.4" x14ac:dyDescent="0.3">
      <c r="A7497"/>
      <c r="B7497"/>
      <c r="C7497"/>
    </row>
    <row r="7498" spans="1:3" ht="14.4" x14ac:dyDescent="0.3">
      <c r="A7498"/>
      <c r="B7498"/>
      <c r="C7498"/>
    </row>
    <row r="7499" spans="1:3" ht="14.4" x14ac:dyDescent="0.3">
      <c r="A7499"/>
      <c r="B7499"/>
      <c r="C7499"/>
    </row>
    <row r="7500" spans="1:3" ht="14.4" x14ac:dyDescent="0.3">
      <c r="A7500"/>
      <c r="B7500"/>
      <c r="C7500"/>
    </row>
    <row r="7501" spans="1:3" ht="14.4" x14ac:dyDescent="0.3">
      <c r="A7501"/>
      <c r="B7501"/>
      <c r="C7501"/>
    </row>
    <row r="7502" spans="1:3" ht="14.4" x14ac:dyDescent="0.3">
      <c r="A7502"/>
      <c r="B7502"/>
      <c r="C7502"/>
    </row>
    <row r="7503" spans="1:3" ht="14.4" x14ac:dyDescent="0.3">
      <c r="A7503"/>
      <c r="B7503"/>
      <c r="C7503"/>
    </row>
    <row r="7504" spans="1:3" ht="14.4" x14ac:dyDescent="0.3">
      <c r="A7504"/>
      <c r="B7504"/>
      <c r="C7504"/>
    </row>
    <row r="7505" spans="1:3" ht="14.4" x14ac:dyDescent="0.3">
      <c r="A7505"/>
      <c r="B7505"/>
      <c r="C7505"/>
    </row>
    <row r="7506" spans="1:3" ht="14.4" x14ac:dyDescent="0.3">
      <c r="A7506"/>
      <c r="B7506"/>
      <c r="C7506"/>
    </row>
    <row r="7507" spans="1:3" ht="14.4" x14ac:dyDescent="0.3">
      <c r="A7507"/>
      <c r="B7507"/>
      <c r="C7507"/>
    </row>
    <row r="7508" spans="1:3" ht="14.4" x14ac:dyDescent="0.3">
      <c r="A7508"/>
      <c r="B7508"/>
      <c r="C7508"/>
    </row>
    <row r="7509" spans="1:3" ht="14.4" x14ac:dyDescent="0.3">
      <c r="A7509"/>
      <c r="B7509"/>
      <c r="C7509"/>
    </row>
    <row r="7510" spans="1:3" ht="14.4" x14ac:dyDescent="0.3">
      <c r="A7510"/>
      <c r="B7510"/>
      <c r="C7510"/>
    </row>
    <row r="7511" spans="1:3" ht="14.4" x14ac:dyDescent="0.3">
      <c r="A7511"/>
      <c r="B7511"/>
      <c r="C7511"/>
    </row>
    <row r="7512" spans="1:3" ht="14.4" x14ac:dyDescent="0.3">
      <c r="A7512"/>
      <c r="B7512"/>
      <c r="C7512"/>
    </row>
    <row r="7513" spans="1:3" ht="14.4" x14ac:dyDescent="0.3">
      <c r="A7513"/>
      <c r="B7513"/>
      <c r="C7513"/>
    </row>
    <row r="7514" spans="1:3" ht="14.4" x14ac:dyDescent="0.3">
      <c r="A7514"/>
      <c r="B7514"/>
      <c r="C7514"/>
    </row>
    <row r="7515" spans="1:3" ht="14.4" x14ac:dyDescent="0.3">
      <c r="A7515"/>
      <c r="B7515"/>
      <c r="C7515"/>
    </row>
    <row r="7516" spans="1:3" ht="14.4" x14ac:dyDescent="0.3">
      <c r="A7516"/>
      <c r="B7516"/>
      <c r="C7516"/>
    </row>
    <row r="7517" spans="1:3" ht="14.4" x14ac:dyDescent="0.3">
      <c r="A7517"/>
      <c r="B7517"/>
      <c r="C7517"/>
    </row>
    <row r="7518" spans="1:3" ht="14.4" x14ac:dyDescent="0.3">
      <c r="A7518"/>
      <c r="B7518"/>
      <c r="C7518"/>
    </row>
    <row r="7519" spans="1:3" ht="14.4" x14ac:dyDescent="0.3">
      <c r="A7519"/>
      <c r="B7519"/>
      <c r="C7519"/>
    </row>
    <row r="7520" spans="1:3" ht="14.4" x14ac:dyDescent="0.3">
      <c r="A7520"/>
      <c r="B7520"/>
      <c r="C7520"/>
    </row>
    <row r="7521" spans="1:3" ht="14.4" x14ac:dyDescent="0.3">
      <c r="A7521"/>
      <c r="B7521"/>
      <c r="C7521"/>
    </row>
    <row r="7522" spans="1:3" ht="14.4" x14ac:dyDescent="0.3">
      <c r="A7522"/>
      <c r="B7522"/>
      <c r="C7522"/>
    </row>
    <row r="7523" spans="1:3" ht="14.4" x14ac:dyDescent="0.3">
      <c r="A7523"/>
      <c r="B7523"/>
      <c r="C7523"/>
    </row>
    <row r="7524" spans="1:3" ht="14.4" x14ac:dyDescent="0.3">
      <c r="A7524"/>
      <c r="B7524"/>
      <c r="C7524"/>
    </row>
    <row r="7525" spans="1:3" ht="14.4" x14ac:dyDescent="0.3">
      <c r="A7525"/>
      <c r="B7525"/>
      <c r="C7525"/>
    </row>
    <row r="7526" spans="1:3" ht="14.4" x14ac:dyDescent="0.3">
      <c r="A7526"/>
      <c r="B7526"/>
      <c r="C7526"/>
    </row>
    <row r="7527" spans="1:3" ht="14.4" x14ac:dyDescent="0.3">
      <c r="A7527"/>
      <c r="B7527"/>
      <c r="C7527"/>
    </row>
    <row r="7528" spans="1:3" ht="14.4" x14ac:dyDescent="0.3">
      <c r="A7528"/>
      <c r="B7528"/>
      <c r="C7528"/>
    </row>
    <row r="7529" spans="1:3" ht="14.4" x14ac:dyDescent="0.3">
      <c r="A7529"/>
      <c r="B7529"/>
      <c r="C7529"/>
    </row>
    <row r="7530" spans="1:3" ht="14.4" x14ac:dyDescent="0.3">
      <c r="A7530"/>
      <c r="B7530"/>
      <c r="C7530"/>
    </row>
    <row r="7531" spans="1:3" ht="14.4" x14ac:dyDescent="0.3">
      <c r="A7531"/>
      <c r="B7531"/>
      <c r="C7531"/>
    </row>
    <row r="7532" spans="1:3" ht="14.4" x14ac:dyDescent="0.3">
      <c r="A7532"/>
      <c r="B7532"/>
      <c r="C7532"/>
    </row>
    <row r="7533" spans="1:3" ht="14.4" x14ac:dyDescent="0.3">
      <c r="A7533"/>
      <c r="B7533"/>
      <c r="C7533"/>
    </row>
    <row r="7534" spans="1:3" ht="14.4" x14ac:dyDescent="0.3">
      <c r="A7534"/>
      <c r="B7534"/>
      <c r="C7534"/>
    </row>
    <row r="7535" spans="1:3" ht="14.4" x14ac:dyDescent="0.3">
      <c r="A7535"/>
      <c r="B7535"/>
      <c r="C7535"/>
    </row>
    <row r="7536" spans="1:3" ht="14.4" x14ac:dyDescent="0.3">
      <c r="A7536"/>
      <c r="B7536"/>
      <c r="C7536"/>
    </row>
    <row r="7537" spans="1:3" ht="14.4" x14ac:dyDescent="0.3">
      <c r="A7537"/>
      <c r="B7537"/>
      <c r="C7537"/>
    </row>
    <row r="7538" spans="1:3" ht="14.4" x14ac:dyDescent="0.3">
      <c r="A7538"/>
      <c r="B7538"/>
      <c r="C7538"/>
    </row>
    <row r="7539" spans="1:3" ht="14.4" x14ac:dyDescent="0.3">
      <c r="A7539"/>
      <c r="B7539"/>
      <c r="C7539"/>
    </row>
    <row r="7540" spans="1:3" ht="14.4" x14ac:dyDescent="0.3">
      <c r="A7540"/>
      <c r="B7540"/>
      <c r="C7540"/>
    </row>
    <row r="7541" spans="1:3" ht="14.4" x14ac:dyDescent="0.3">
      <c r="A7541"/>
      <c r="B7541"/>
      <c r="C7541"/>
    </row>
    <row r="7542" spans="1:3" ht="14.4" x14ac:dyDescent="0.3">
      <c r="A7542"/>
      <c r="B7542"/>
      <c r="C7542"/>
    </row>
    <row r="7543" spans="1:3" ht="14.4" x14ac:dyDescent="0.3">
      <c r="A7543"/>
      <c r="B7543"/>
      <c r="C7543"/>
    </row>
    <row r="7544" spans="1:3" ht="14.4" x14ac:dyDescent="0.3">
      <c r="A7544"/>
      <c r="B7544"/>
      <c r="C7544"/>
    </row>
    <row r="7545" spans="1:3" ht="14.4" x14ac:dyDescent="0.3">
      <c r="A7545"/>
      <c r="B7545"/>
      <c r="C7545"/>
    </row>
    <row r="7546" spans="1:3" ht="14.4" x14ac:dyDescent="0.3">
      <c r="A7546"/>
      <c r="B7546"/>
      <c r="C7546"/>
    </row>
    <row r="7547" spans="1:3" ht="14.4" x14ac:dyDescent="0.3">
      <c r="A7547"/>
      <c r="B7547"/>
      <c r="C7547"/>
    </row>
    <row r="7548" spans="1:3" ht="14.4" x14ac:dyDescent="0.3">
      <c r="A7548"/>
      <c r="B7548"/>
      <c r="C7548"/>
    </row>
    <row r="7549" spans="1:3" ht="14.4" x14ac:dyDescent="0.3">
      <c r="A7549"/>
      <c r="B7549"/>
      <c r="C7549"/>
    </row>
    <row r="7550" spans="1:3" ht="14.4" x14ac:dyDescent="0.3">
      <c r="A7550"/>
      <c r="B7550"/>
      <c r="C7550"/>
    </row>
    <row r="7551" spans="1:3" ht="14.4" x14ac:dyDescent="0.3">
      <c r="A7551"/>
      <c r="B7551"/>
      <c r="C7551"/>
    </row>
    <row r="7552" spans="1:3" ht="14.4" x14ac:dyDescent="0.3">
      <c r="A7552"/>
      <c r="B7552"/>
      <c r="C7552"/>
    </row>
    <row r="7553" spans="1:3" ht="14.4" x14ac:dyDescent="0.3">
      <c r="A7553"/>
      <c r="B7553"/>
      <c r="C7553"/>
    </row>
    <row r="7554" spans="1:3" ht="14.4" x14ac:dyDescent="0.3">
      <c r="A7554"/>
      <c r="B7554"/>
      <c r="C7554"/>
    </row>
    <row r="7555" spans="1:3" ht="14.4" x14ac:dyDescent="0.3">
      <c r="A7555"/>
      <c r="B7555"/>
      <c r="C7555"/>
    </row>
    <row r="7556" spans="1:3" ht="14.4" x14ac:dyDescent="0.3">
      <c r="A7556"/>
      <c r="B7556"/>
      <c r="C7556"/>
    </row>
    <row r="7557" spans="1:3" ht="14.4" x14ac:dyDescent="0.3">
      <c r="A7557"/>
      <c r="B7557"/>
      <c r="C7557"/>
    </row>
    <row r="7558" spans="1:3" ht="14.4" x14ac:dyDescent="0.3">
      <c r="A7558"/>
      <c r="B7558"/>
      <c r="C7558"/>
    </row>
    <row r="7559" spans="1:3" ht="14.4" x14ac:dyDescent="0.3">
      <c r="A7559"/>
      <c r="B7559"/>
      <c r="C7559"/>
    </row>
    <row r="7560" spans="1:3" ht="14.4" x14ac:dyDescent="0.3">
      <c r="A7560"/>
      <c r="B7560"/>
      <c r="C7560"/>
    </row>
    <row r="7561" spans="1:3" ht="14.4" x14ac:dyDescent="0.3">
      <c r="A7561"/>
      <c r="B7561"/>
      <c r="C7561"/>
    </row>
    <row r="7562" spans="1:3" ht="14.4" x14ac:dyDescent="0.3">
      <c r="A7562"/>
      <c r="B7562"/>
      <c r="C7562"/>
    </row>
    <row r="7563" spans="1:3" ht="14.4" x14ac:dyDescent="0.3">
      <c r="A7563"/>
      <c r="B7563"/>
      <c r="C7563"/>
    </row>
    <row r="7564" spans="1:3" ht="14.4" x14ac:dyDescent="0.3">
      <c r="A7564"/>
      <c r="B7564"/>
      <c r="C7564"/>
    </row>
    <row r="7565" spans="1:3" ht="14.4" x14ac:dyDescent="0.3">
      <c r="A7565"/>
      <c r="B7565"/>
      <c r="C7565"/>
    </row>
    <row r="7566" spans="1:3" ht="14.4" x14ac:dyDescent="0.3">
      <c r="A7566"/>
      <c r="B7566"/>
      <c r="C7566"/>
    </row>
    <row r="7567" spans="1:3" ht="14.4" x14ac:dyDescent="0.3">
      <c r="A7567"/>
      <c r="B7567"/>
      <c r="C7567"/>
    </row>
    <row r="7568" spans="1:3" ht="14.4" x14ac:dyDescent="0.3">
      <c r="A7568"/>
      <c r="B7568"/>
      <c r="C7568"/>
    </row>
    <row r="7569" spans="1:3" ht="14.4" x14ac:dyDescent="0.3">
      <c r="A7569"/>
      <c r="B7569"/>
      <c r="C7569"/>
    </row>
    <row r="7570" spans="1:3" ht="14.4" x14ac:dyDescent="0.3">
      <c r="A7570"/>
      <c r="B7570"/>
      <c r="C7570"/>
    </row>
    <row r="7571" spans="1:3" ht="14.4" x14ac:dyDescent="0.3">
      <c r="A7571"/>
      <c r="B7571"/>
      <c r="C7571"/>
    </row>
    <row r="7572" spans="1:3" ht="14.4" x14ac:dyDescent="0.3">
      <c r="A7572"/>
      <c r="B7572"/>
      <c r="C7572"/>
    </row>
    <row r="7573" spans="1:3" ht="14.4" x14ac:dyDescent="0.3">
      <c r="A7573"/>
      <c r="B7573"/>
      <c r="C7573"/>
    </row>
    <row r="7574" spans="1:3" ht="14.4" x14ac:dyDescent="0.3">
      <c r="A7574"/>
      <c r="B7574"/>
      <c r="C7574"/>
    </row>
    <row r="7575" spans="1:3" ht="14.4" x14ac:dyDescent="0.3">
      <c r="A7575"/>
      <c r="B7575"/>
      <c r="C7575"/>
    </row>
    <row r="7576" spans="1:3" ht="14.4" x14ac:dyDescent="0.3">
      <c r="A7576"/>
      <c r="B7576"/>
      <c r="C7576"/>
    </row>
    <row r="7577" spans="1:3" ht="14.4" x14ac:dyDescent="0.3">
      <c r="A7577"/>
      <c r="B7577"/>
      <c r="C7577"/>
    </row>
    <row r="7578" spans="1:3" ht="14.4" x14ac:dyDescent="0.3">
      <c r="A7578"/>
      <c r="B7578"/>
      <c r="C7578"/>
    </row>
    <row r="7579" spans="1:3" ht="14.4" x14ac:dyDescent="0.3">
      <c r="A7579"/>
      <c r="B7579"/>
      <c r="C7579"/>
    </row>
    <row r="7580" spans="1:3" ht="14.4" x14ac:dyDescent="0.3">
      <c r="A7580"/>
      <c r="B7580"/>
      <c r="C7580"/>
    </row>
    <row r="7581" spans="1:3" ht="14.4" x14ac:dyDescent="0.3">
      <c r="A7581"/>
      <c r="B7581"/>
      <c r="C7581"/>
    </row>
    <row r="7582" spans="1:3" ht="14.4" x14ac:dyDescent="0.3">
      <c r="A7582"/>
      <c r="B7582"/>
      <c r="C7582"/>
    </row>
    <row r="7583" spans="1:3" ht="14.4" x14ac:dyDescent="0.3">
      <c r="A7583"/>
      <c r="B7583"/>
      <c r="C7583"/>
    </row>
    <row r="7584" spans="1:3" ht="14.4" x14ac:dyDescent="0.3">
      <c r="A7584"/>
      <c r="B7584"/>
      <c r="C7584"/>
    </row>
    <row r="7585" spans="1:3" ht="14.4" x14ac:dyDescent="0.3">
      <c r="A7585"/>
      <c r="B7585"/>
      <c r="C7585"/>
    </row>
    <row r="7586" spans="1:3" ht="14.4" x14ac:dyDescent="0.3">
      <c r="A7586"/>
      <c r="B7586"/>
      <c r="C7586"/>
    </row>
    <row r="7587" spans="1:3" ht="14.4" x14ac:dyDescent="0.3">
      <c r="A7587"/>
      <c r="B7587"/>
      <c r="C7587"/>
    </row>
    <row r="7588" spans="1:3" ht="14.4" x14ac:dyDescent="0.3">
      <c r="A7588"/>
      <c r="B7588"/>
      <c r="C7588"/>
    </row>
    <row r="7589" spans="1:3" ht="14.4" x14ac:dyDescent="0.3">
      <c r="A7589"/>
      <c r="B7589"/>
      <c r="C7589"/>
    </row>
    <row r="7590" spans="1:3" ht="14.4" x14ac:dyDescent="0.3">
      <c r="A7590"/>
      <c r="B7590"/>
      <c r="C7590"/>
    </row>
    <row r="7591" spans="1:3" ht="14.4" x14ac:dyDescent="0.3">
      <c r="A7591"/>
      <c r="B7591"/>
      <c r="C7591"/>
    </row>
    <row r="7592" spans="1:3" ht="14.4" x14ac:dyDescent="0.3">
      <c r="A7592"/>
      <c r="B7592"/>
      <c r="C7592"/>
    </row>
    <row r="7593" spans="1:3" ht="14.4" x14ac:dyDescent="0.3">
      <c r="A7593"/>
      <c r="B7593"/>
      <c r="C7593"/>
    </row>
    <row r="7594" spans="1:3" ht="14.4" x14ac:dyDescent="0.3">
      <c r="A7594"/>
      <c r="B7594"/>
      <c r="C7594"/>
    </row>
    <row r="7595" spans="1:3" ht="14.4" x14ac:dyDescent="0.3">
      <c r="A7595"/>
      <c r="B7595"/>
      <c r="C7595"/>
    </row>
    <row r="7596" spans="1:3" ht="14.4" x14ac:dyDescent="0.3">
      <c r="A7596"/>
      <c r="B7596"/>
      <c r="C7596"/>
    </row>
    <row r="7597" spans="1:3" ht="14.4" x14ac:dyDescent="0.3">
      <c r="A7597"/>
      <c r="B7597"/>
      <c r="C7597"/>
    </row>
    <row r="7598" spans="1:3" ht="14.4" x14ac:dyDescent="0.3">
      <c r="A7598"/>
      <c r="B7598"/>
      <c r="C7598"/>
    </row>
    <row r="7599" spans="1:3" ht="14.4" x14ac:dyDescent="0.3">
      <c r="A7599"/>
      <c r="B7599"/>
      <c r="C7599"/>
    </row>
    <row r="7600" spans="1:3" ht="14.4" x14ac:dyDescent="0.3">
      <c r="A7600"/>
      <c r="B7600"/>
      <c r="C7600"/>
    </row>
    <row r="7601" spans="1:3" ht="14.4" x14ac:dyDescent="0.3">
      <c r="A7601"/>
      <c r="B7601"/>
      <c r="C7601"/>
    </row>
    <row r="7602" spans="1:3" ht="14.4" x14ac:dyDescent="0.3">
      <c r="A7602"/>
      <c r="B7602"/>
      <c r="C7602"/>
    </row>
    <row r="7603" spans="1:3" ht="14.4" x14ac:dyDescent="0.3">
      <c r="A7603"/>
      <c r="B7603"/>
      <c r="C7603"/>
    </row>
    <row r="7604" spans="1:3" ht="14.4" x14ac:dyDescent="0.3">
      <c r="A7604"/>
      <c r="B7604"/>
      <c r="C7604"/>
    </row>
    <row r="7605" spans="1:3" ht="14.4" x14ac:dyDescent="0.3">
      <c r="A7605"/>
      <c r="B7605"/>
      <c r="C7605"/>
    </row>
    <row r="7606" spans="1:3" ht="14.4" x14ac:dyDescent="0.3">
      <c r="A7606"/>
      <c r="B7606"/>
      <c r="C7606"/>
    </row>
    <row r="7607" spans="1:3" ht="14.4" x14ac:dyDescent="0.3">
      <c r="A7607"/>
      <c r="B7607"/>
      <c r="C7607"/>
    </row>
    <row r="7608" spans="1:3" ht="14.4" x14ac:dyDescent="0.3">
      <c r="A7608"/>
      <c r="B7608"/>
      <c r="C7608"/>
    </row>
    <row r="7609" spans="1:3" ht="14.4" x14ac:dyDescent="0.3">
      <c r="A7609"/>
      <c r="B7609"/>
      <c r="C7609"/>
    </row>
    <row r="7610" spans="1:3" ht="14.4" x14ac:dyDescent="0.3">
      <c r="A7610"/>
      <c r="B7610"/>
      <c r="C7610"/>
    </row>
    <row r="7611" spans="1:3" ht="14.4" x14ac:dyDescent="0.3">
      <c r="A7611"/>
      <c r="B7611"/>
      <c r="C7611"/>
    </row>
    <row r="7612" spans="1:3" ht="14.4" x14ac:dyDescent="0.3">
      <c r="A7612"/>
      <c r="B7612"/>
      <c r="C7612"/>
    </row>
    <row r="7613" spans="1:3" ht="14.4" x14ac:dyDescent="0.3">
      <c r="A7613"/>
      <c r="B7613"/>
      <c r="C7613"/>
    </row>
    <row r="7614" spans="1:3" ht="14.4" x14ac:dyDescent="0.3">
      <c r="A7614"/>
      <c r="B7614"/>
      <c r="C7614"/>
    </row>
    <row r="7615" spans="1:3" ht="14.4" x14ac:dyDescent="0.3">
      <c r="A7615"/>
      <c r="B7615"/>
      <c r="C7615"/>
    </row>
    <row r="7616" spans="1:3" ht="14.4" x14ac:dyDescent="0.3">
      <c r="A7616"/>
      <c r="B7616"/>
      <c r="C7616"/>
    </row>
    <row r="7617" spans="1:3" ht="14.4" x14ac:dyDescent="0.3">
      <c r="A7617"/>
      <c r="B7617"/>
      <c r="C7617"/>
    </row>
    <row r="7618" spans="1:3" ht="14.4" x14ac:dyDescent="0.3">
      <c r="A7618"/>
      <c r="B7618"/>
      <c r="C7618"/>
    </row>
    <row r="7619" spans="1:3" ht="14.4" x14ac:dyDescent="0.3">
      <c r="A7619"/>
      <c r="B7619"/>
      <c r="C7619"/>
    </row>
    <row r="7620" spans="1:3" ht="14.4" x14ac:dyDescent="0.3">
      <c r="A7620"/>
      <c r="B7620"/>
      <c r="C7620"/>
    </row>
    <row r="7621" spans="1:3" ht="14.4" x14ac:dyDescent="0.3">
      <c r="A7621"/>
      <c r="B7621"/>
      <c r="C7621"/>
    </row>
    <row r="7622" spans="1:3" ht="14.4" x14ac:dyDescent="0.3">
      <c r="A7622"/>
      <c r="B7622"/>
      <c r="C7622"/>
    </row>
    <row r="7623" spans="1:3" ht="14.4" x14ac:dyDescent="0.3">
      <c r="A7623"/>
      <c r="B7623"/>
      <c r="C7623"/>
    </row>
    <row r="7624" spans="1:3" ht="14.4" x14ac:dyDescent="0.3">
      <c r="A7624"/>
      <c r="B7624"/>
      <c r="C7624"/>
    </row>
    <row r="7625" spans="1:3" ht="14.4" x14ac:dyDescent="0.3">
      <c r="A7625"/>
      <c r="B7625"/>
      <c r="C7625"/>
    </row>
    <row r="7626" spans="1:3" ht="14.4" x14ac:dyDescent="0.3">
      <c r="A7626"/>
      <c r="B7626"/>
      <c r="C7626"/>
    </row>
    <row r="7627" spans="1:3" ht="14.4" x14ac:dyDescent="0.3">
      <c r="A7627"/>
      <c r="B7627"/>
      <c r="C7627"/>
    </row>
    <row r="7628" spans="1:3" ht="14.4" x14ac:dyDescent="0.3">
      <c r="A7628"/>
      <c r="B7628"/>
      <c r="C7628"/>
    </row>
    <row r="7629" spans="1:3" ht="14.4" x14ac:dyDescent="0.3">
      <c r="A7629"/>
      <c r="B7629"/>
      <c r="C7629"/>
    </row>
    <row r="7630" spans="1:3" ht="14.4" x14ac:dyDescent="0.3">
      <c r="A7630"/>
      <c r="B7630"/>
      <c r="C7630"/>
    </row>
    <row r="7631" spans="1:3" ht="14.4" x14ac:dyDescent="0.3">
      <c r="A7631"/>
      <c r="B7631"/>
      <c r="C7631"/>
    </row>
    <row r="7632" spans="1:3" ht="14.4" x14ac:dyDescent="0.3">
      <c r="A7632"/>
      <c r="B7632"/>
      <c r="C7632"/>
    </row>
    <row r="7633" spans="1:3" ht="14.4" x14ac:dyDescent="0.3">
      <c r="A7633"/>
      <c r="B7633"/>
      <c r="C7633"/>
    </row>
    <row r="7634" spans="1:3" ht="14.4" x14ac:dyDescent="0.3">
      <c r="A7634"/>
      <c r="B7634"/>
      <c r="C7634"/>
    </row>
    <row r="7635" spans="1:3" ht="14.4" x14ac:dyDescent="0.3">
      <c r="A7635"/>
      <c r="B7635"/>
      <c r="C7635"/>
    </row>
    <row r="7636" spans="1:3" ht="14.4" x14ac:dyDescent="0.3">
      <c r="A7636"/>
      <c r="B7636"/>
      <c r="C7636"/>
    </row>
    <row r="7637" spans="1:3" ht="14.4" x14ac:dyDescent="0.3">
      <c r="A7637"/>
      <c r="B7637"/>
      <c r="C7637"/>
    </row>
    <row r="7638" spans="1:3" ht="14.4" x14ac:dyDescent="0.3">
      <c r="A7638"/>
      <c r="B7638"/>
      <c r="C7638"/>
    </row>
    <row r="7639" spans="1:3" ht="14.4" x14ac:dyDescent="0.3">
      <c r="A7639"/>
      <c r="B7639"/>
      <c r="C7639"/>
    </row>
    <row r="7640" spans="1:3" ht="14.4" x14ac:dyDescent="0.3">
      <c r="A7640"/>
      <c r="B7640"/>
      <c r="C7640"/>
    </row>
    <row r="7641" spans="1:3" ht="14.4" x14ac:dyDescent="0.3">
      <c r="A7641"/>
      <c r="B7641"/>
      <c r="C7641"/>
    </row>
    <row r="7642" spans="1:3" ht="14.4" x14ac:dyDescent="0.3">
      <c r="A7642"/>
      <c r="B7642"/>
      <c r="C7642"/>
    </row>
    <row r="7643" spans="1:3" ht="14.4" x14ac:dyDescent="0.3">
      <c r="A7643"/>
      <c r="B7643"/>
      <c r="C7643"/>
    </row>
    <row r="7644" spans="1:3" ht="14.4" x14ac:dyDescent="0.3">
      <c r="A7644"/>
      <c r="B7644"/>
      <c r="C7644"/>
    </row>
    <row r="7645" spans="1:3" ht="14.4" x14ac:dyDescent="0.3">
      <c r="A7645"/>
      <c r="B7645"/>
      <c r="C7645"/>
    </row>
    <row r="7646" spans="1:3" ht="14.4" x14ac:dyDescent="0.3">
      <c r="A7646"/>
      <c r="B7646"/>
      <c r="C7646"/>
    </row>
    <row r="7647" spans="1:3" ht="14.4" x14ac:dyDescent="0.3">
      <c r="A7647"/>
      <c r="B7647"/>
      <c r="C7647"/>
    </row>
    <row r="7648" spans="1:3" ht="14.4" x14ac:dyDescent="0.3">
      <c r="A7648"/>
      <c r="B7648"/>
      <c r="C7648"/>
    </row>
    <row r="7649" spans="1:3" ht="14.4" x14ac:dyDescent="0.3">
      <c r="A7649"/>
      <c r="B7649"/>
      <c r="C7649"/>
    </row>
    <row r="7650" spans="1:3" ht="14.4" x14ac:dyDescent="0.3">
      <c r="A7650"/>
      <c r="B7650"/>
      <c r="C7650"/>
    </row>
    <row r="7651" spans="1:3" ht="14.4" x14ac:dyDescent="0.3">
      <c r="A7651"/>
      <c r="B7651"/>
      <c r="C7651"/>
    </row>
    <row r="7652" spans="1:3" ht="14.4" x14ac:dyDescent="0.3">
      <c r="A7652"/>
      <c r="B7652"/>
      <c r="C7652"/>
    </row>
    <row r="7653" spans="1:3" ht="14.4" x14ac:dyDescent="0.3">
      <c r="A7653"/>
      <c r="B7653"/>
      <c r="C7653"/>
    </row>
    <row r="7654" spans="1:3" ht="14.4" x14ac:dyDescent="0.3">
      <c r="A7654"/>
      <c r="B7654"/>
      <c r="C7654"/>
    </row>
    <row r="7655" spans="1:3" ht="14.4" x14ac:dyDescent="0.3">
      <c r="A7655"/>
      <c r="B7655"/>
      <c r="C7655"/>
    </row>
    <row r="7656" spans="1:3" ht="14.4" x14ac:dyDescent="0.3">
      <c r="A7656"/>
      <c r="B7656"/>
      <c r="C7656"/>
    </row>
    <row r="7657" spans="1:3" ht="14.4" x14ac:dyDescent="0.3">
      <c r="A7657"/>
      <c r="B7657"/>
      <c r="C7657"/>
    </row>
    <row r="7658" spans="1:3" ht="14.4" x14ac:dyDescent="0.3">
      <c r="A7658"/>
      <c r="B7658"/>
      <c r="C7658"/>
    </row>
    <row r="7659" spans="1:3" ht="14.4" x14ac:dyDescent="0.3">
      <c r="A7659"/>
      <c r="B7659"/>
      <c r="C7659"/>
    </row>
    <row r="7660" spans="1:3" ht="14.4" x14ac:dyDescent="0.3">
      <c r="A7660"/>
      <c r="B7660"/>
      <c r="C7660"/>
    </row>
    <row r="7661" spans="1:3" ht="14.4" x14ac:dyDescent="0.3">
      <c r="A7661"/>
      <c r="B7661"/>
      <c r="C7661"/>
    </row>
    <row r="7662" spans="1:3" ht="14.4" x14ac:dyDescent="0.3">
      <c r="A7662"/>
      <c r="B7662"/>
      <c r="C7662"/>
    </row>
    <row r="7663" spans="1:3" ht="14.4" x14ac:dyDescent="0.3">
      <c r="A7663"/>
      <c r="B7663"/>
      <c r="C7663"/>
    </row>
    <row r="7664" spans="1:3" ht="14.4" x14ac:dyDescent="0.3">
      <c r="A7664"/>
      <c r="B7664"/>
      <c r="C7664"/>
    </row>
    <row r="7665" spans="1:3" ht="14.4" x14ac:dyDescent="0.3">
      <c r="A7665"/>
      <c r="B7665"/>
      <c r="C7665"/>
    </row>
    <row r="7666" spans="1:3" ht="14.4" x14ac:dyDescent="0.3">
      <c r="A7666"/>
      <c r="B7666"/>
      <c r="C7666"/>
    </row>
    <row r="7667" spans="1:3" ht="14.4" x14ac:dyDescent="0.3">
      <c r="A7667"/>
      <c r="B7667"/>
      <c r="C7667"/>
    </row>
    <row r="7668" spans="1:3" ht="14.4" x14ac:dyDescent="0.3">
      <c r="A7668"/>
      <c r="B7668"/>
      <c r="C7668"/>
    </row>
    <row r="7669" spans="1:3" ht="14.4" x14ac:dyDescent="0.3">
      <c r="A7669"/>
      <c r="B7669"/>
      <c r="C7669"/>
    </row>
    <row r="7670" spans="1:3" ht="14.4" x14ac:dyDescent="0.3">
      <c r="A7670"/>
      <c r="B7670"/>
      <c r="C7670"/>
    </row>
    <row r="7671" spans="1:3" ht="14.4" x14ac:dyDescent="0.3">
      <c r="A7671"/>
      <c r="B7671"/>
      <c r="C7671"/>
    </row>
    <row r="7672" spans="1:3" ht="14.4" x14ac:dyDescent="0.3">
      <c r="A7672"/>
      <c r="B7672"/>
      <c r="C7672"/>
    </row>
    <row r="7673" spans="1:3" ht="14.4" x14ac:dyDescent="0.3">
      <c r="A7673"/>
      <c r="B7673"/>
      <c r="C7673"/>
    </row>
    <row r="7674" spans="1:3" ht="14.4" x14ac:dyDescent="0.3">
      <c r="A7674"/>
      <c r="B7674"/>
      <c r="C7674"/>
    </row>
    <row r="7675" spans="1:3" ht="14.4" x14ac:dyDescent="0.3">
      <c r="A7675"/>
      <c r="B7675"/>
      <c r="C7675"/>
    </row>
    <row r="7676" spans="1:3" ht="14.4" x14ac:dyDescent="0.3">
      <c r="A7676"/>
      <c r="B7676"/>
      <c r="C7676"/>
    </row>
    <row r="7677" spans="1:3" ht="14.4" x14ac:dyDescent="0.3">
      <c r="A7677"/>
      <c r="B7677"/>
      <c r="C7677"/>
    </row>
    <row r="7678" spans="1:3" ht="14.4" x14ac:dyDescent="0.3">
      <c r="A7678"/>
      <c r="B7678"/>
      <c r="C7678"/>
    </row>
    <row r="7679" spans="1:3" ht="14.4" x14ac:dyDescent="0.3">
      <c r="A7679"/>
      <c r="B7679"/>
      <c r="C7679"/>
    </row>
    <row r="7680" spans="1:3" ht="14.4" x14ac:dyDescent="0.3">
      <c r="A7680"/>
      <c r="B7680"/>
      <c r="C7680"/>
    </row>
    <row r="7681" spans="1:3" ht="14.4" x14ac:dyDescent="0.3">
      <c r="A7681"/>
      <c r="B7681"/>
      <c r="C7681"/>
    </row>
    <row r="7682" spans="1:3" ht="14.4" x14ac:dyDescent="0.3">
      <c r="A7682"/>
      <c r="B7682"/>
      <c r="C7682"/>
    </row>
    <row r="7683" spans="1:3" ht="14.4" x14ac:dyDescent="0.3">
      <c r="A7683"/>
      <c r="B7683"/>
      <c r="C7683"/>
    </row>
    <row r="7684" spans="1:3" ht="14.4" x14ac:dyDescent="0.3">
      <c r="A7684"/>
      <c r="B7684"/>
      <c r="C7684"/>
    </row>
    <row r="7685" spans="1:3" ht="14.4" x14ac:dyDescent="0.3">
      <c r="A7685"/>
      <c r="B7685"/>
      <c r="C7685"/>
    </row>
    <row r="7686" spans="1:3" ht="14.4" x14ac:dyDescent="0.3">
      <c r="A7686"/>
      <c r="B7686"/>
      <c r="C7686"/>
    </row>
    <row r="7687" spans="1:3" ht="14.4" x14ac:dyDescent="0.3">
      <c r="A7687"/>
      <c r="B7687"/>
      <c r="C7687"/>
    </row>
    <row r="7688" spans="1:3" ht="14.4" x14ac:dyDescent="0.3">
      <c r="A7688"/>
      <c r="B7688"/>
      <c r="C7688"/>
    </row>
    <row r="7689" spans="1:3" ht="14.4" x14ac:dyDescent="0.3">
      <c r="A7689"/>
      <c r="B7689"/>
      <c r="C7689"/>
    </row>
    <row r="7690" spans="1:3" ht="14.4" x14ac:dyDescent="0.3">
      <c r="A7690"/>
      <c r="B7690"/>
      <c r="C7690"/>
    </row>
    <row r="7691" spans="1:3" ht="14.4" x14ac:dyDescent="0.3">
      <c r="A7691"/>
      <c r="B7691"/>
      <c r="C7691"/>
    </row>
    <row r="7692" spans="1:3" ht="14.4" x14ac:dyDescent="0.3">
      <c r="A7692"/>
      <c r="B7692"/>
      <c r="C7692"/>
    </row>
    <row r="7693" spans="1:3" ht="14.4" x14ac:dyDescent="0.3">
      <c r="A7693"/>
      <c r="B7693"/>
      <c r="C7693"/>
    </row>
    <row r="7694" spans="1:3" ht="14.4" x14ac:dyDescent="0.3">
      <c r="A7694"/>
      <c r="B7694"/>
      <c r="C7694"/>
    </row>
    <row r="7695" spans="1:3" ht="14.4" x14ac:dyDescent="0.3">
      <c r="A7695"/>
      <c r="B7695"/>
      <c r="C7695"/>
    </row>
    <row r="7696" spans="1:3" ht="14.4" x14ac:dyDescent="0.3">
      <c r="A7696"/>
      <c r="B7696"/>
      <c r="C7696"/>
    </row>
    <row r="7697" spans="1:3" ht="14.4" x14ac:dyDescent="0.3">
      <c r="A7697"/>
      <c r="B7697"/>
      <c r="C7697"/>
    </row>
    <row r="7698" spans="1:3" ht="14.4" x14ac:dyDescent="0.3">
      <c r="A7698"/>
      <c r="B7698"/>
      <c r="C7698"/>
    </row>
    <row r="7699" spans="1:3" ht="14.4" x14ac:dyDescent="0.3">
      <c r="A7699"/>
      <c r="B7699"/>
      <c r="C7699"/>
    </row>
    <row r="7700" spans="1:3" ht="14.4" x14ac:dyDescent="0.3">
      <c r="A7700"/>
      <c r="B7700"/>
      <c r="C7700"/>
    </row>
    <row r="7701" spans="1:3" ht="14.4" x14ac:dyDescent="0.3">
      <c r="A7701"/>
      <c r="B7701"/>
      <c r="C7701"/>
    </row>
    <row r="7702" spans="1:3" ht="14.4" x14ac:dyDescent="0.3">
      <c r="A7702"/>
      <c r="B7702"/>
      <c r="C7702"/>
    </row>
    <row r="7703" spans="1:3" ht="14.4" x14ac:dyDescent="0.3">
      <c r="A7703"/>
      <c r="B7703"/>
      <c r="C7703"/>
    </row>
    <row r="7704" spans="1:3" ht="14.4" x14ac:dyDescent="0.3">
      <c r="A7704"/>
      <c r="B7704"/>
      <c r="C7704"/>
    </row>
    <row r="7705" spans="1:3" ht="14.4" x14ac:dyDescent="0.3">
      <c r="A7705"/>
      <c r="B7705"/>
      <c r="C7705"/>
    </row>
    <row r="7706" spans="1:3" ht="14.4" x14ac:dyDescent="0.3">
      <c r="A7706"/>
      <c r="B7706"/>
      <c r="C7706"/>
    </row>
    <row r="7707" spans="1:3" ht="14.4" x14ac:dyDescent="0.3">
      <c r="A7707"/>
      <c r="B7707"/>
      <c r="C7707"/>
    </row>
    <row r="7708" spans="1:3" ht="14.4" x14ac:dyDescent="0.3">
      <c r="A7708"/>
      <c r="B7708"/>
      <c r="C7708"/>
    </row>
    <row r="7709" spans="1:3" ht="14.4" x14ac:dyDescent="0.3">
      <c r="A7709"/>
      <c r="B7709"/>
      <c r="C7709"/>
    </row>
    <row r="7710" spans="1:3" ht="14.4" x14ac:dyDescent="0.3">
      <c r="A7710"/>
      <c r="B7710"/>
      <c r="C7710"/>
    </row>
    <row r="7711" spans="1:3" ht="14.4" x14ac:dyDescent="0.3">
      <c r="A7711"/>
      <c r="B7711"/>
      <c r="C7711"/>
    </row>
    <row r="7712" spans="1:3" ht="14.4" x14ac:dyDescent="0.3">
      <c r="A7712"/>
      <c r="B7712"/>
      <c r="C7712"/>
    </row>
    <row r="7713" spans="1:3" ht="14.4" x14ac:dyDescent="0.3">
      <c r="A7713"/>
      <c r="B7713"/>
      <c r="C7713"/>
    </row>
    <row r="7714" spans="1:3" ht="14.4" x14ac:dyDescent="0.3">
      <c r="A7714"/>
      <c r="B7714"/>
      <c r="C7714"/>
    </row>
    <row r="7715" spans="1:3" ht="14.4" x14ac:dyDescent="0.3">
      <c r="A7715"/>
      <c r="B7715"/>
      <c r="C7715"/>
    </row>
    <row r="7716" spans="1:3" ht="14.4" x14ac:dyDescent="0.3">
      <c r="A7716"/>
      <c r="B7716"/>
      <c r="C7716"/>
    </row>
    <row r="7717" spans="1:3" ht="14.4" x14ac:dyDescent="0.3">
      <c r="A7717"/>
      <c r="B7717"/>
      <c r="C7717"/>
    </row>
    <row r="7718" spans="1:3" ht="14.4" x14ac:dyDescent="0.3">
      <c r="A7718"/>
      <c r="B7718"/>
      <c r="C7718"/>
    </row>
    <row r="7719" spans="1:3" ht="14.4" x14ac:dyDescent="0.3">
      <c r="A7719"/>
      <c r="B7719"/>
      <c r="C7719"/>
    </row>
    <row r="7720" spans="1:3" ht="14.4" x14ac:dyDescent="0.3">
      <c r="A7720"/>
      <c r="B7720"/>
      <c r="C7720"/>
    </row>
    <row r="7721" spans="1:3" ht="14.4" x14ac:dyDescent="0.3">
      <c r="A7721"/>
      <c r="B7721"/>
      <c r="C7721"/>
    </row>
    <row r="7722" spans="1:3" ht="14.4" x14ac:dyDescent="0.3">
      <c r="A7722"/>
      <c r="B7722"/>
      <c r="C7722"/>
    </row>
    <row r="7723" spans="1:3" ht="14.4" x14ac:dyDescent="0.3">
      <c r="A7723"/>
      <c r="B7723"/>
      <c r="C7723"/>
    </row>
    <row r="7724" spans="1:3" ht="14.4" x14ac:dyDescent="0.3">
      <c r="A7724"/>
      <c r="B7724"/>
      <c r="C7724"/>
    </row>
    <row r="7725" spans="1:3" ht="14.4" x14ac:dyDescent="0.3">
      <c r="A7725"/>
      <c r="B7725"/>
      <c r="C7725"/>
    </row>
    <row r="7726" spans="1:3" ht="14.4" x14ac:dyDescent="0.3">
      <c r="A7726"/>
      <c r="B7726"/>
      <c r="C7726"/>
    </row>
    <row r="7727" spans="1:3" ht="14.4" x14ac:dyDescent="0.3">
      <c r="A7727"/>
      <c r="B7727"/>
      <c r="C7727"/>
    </row>
    <row r="7728" spans="1:3" ht="14.4" x14ac:dyDescent="0.3">
      <c r="A7728"/>
      <c r="B7728"/>
      <c r="C7728"/>
    </row>
    <row r="7729" spans="1:3" ht="14.4" x14ac:dyDescent="0.3">
      <c r="A7729"/>
      <c r="B7729"/>
      <c r="C7729"/>
    </row>
    <row r="7730" spans="1:3" ht="14.4" x14ac:dyDescent="0.3">
      <c r="A7730"/>
      <c r="B7730"/>
      <c r="C7730"/>
    </row>
    <row r="7731" spans="1:3" ht="14.4" x14ac:dyDescent="0.3">
      <c r="A7731"/>
      <c r="B7731"/>
      <c r="C7731"/>
    </row>
    <row r="7732" spans="1:3" ht="14.4" x14ac:dyDescent="0.3">
      <c r="A7732"/>
      <c r="B7732"/>
      <c r="C7732"/>
    </row>
    <row r="7733" spans="1:3" ht="14.4" x14ac:dyDescent="0.3">
      <c r="A7733"/>
      <c r="B7733"/>
      <c r="C7733"/>
    </row>
    <row r="7734" spans="1:3" ht="14.4" x14ac:dyDescent="0.3">
      <c r="A7734"/>
      <c r="B7734"/>
      <c r="C7734"/>
    </row>
    <row r="7735" spans="1:3" ht="14.4" x14ac:dyDescent="0.3">
      <c r="A7735"/>
      <c r="B7735"/>
      <c r="C7735"/>
    </row>
    <row r="7736" spans="1:3" ht="14.4" x14ac:dyDescent="0.3">
      <c r="A7736"/>
      <c r="B7736"/>
      <c r="C7736"/>
    </row>
    <row r="7737" spans="1:3" ht="14.4" x14ac:dyDescent="0.3">
      <c r="A7737"/>
      <c r="B7737"/>
      <c r="C7737"/>
    </row>
    <row r="7738" spans="1:3" ht="14.4" x14ac:dyDescent="0.3">
      <c r="A7738"/>
      <c r="B7738"/>
      <c r="C7738"/>
    </row>
    <row r="7739" spans="1:3" ht="14.4" x14ac:dyDescent="0.3">
      <c r="A7739"/>
      <c r="B7739"/>
      <c r="C7739"/>
    </row>
    <row r="7740" spans="1:3" ht="14.4" x14ac:dyDescent="0.3">
      <c r="A7740"/>
      <c r="B7740"/>
      <c r="C7740"/>
    </row>
    <row r="7741" spans="1:3" ht="14.4" x14ac:dyDescent="0.3">
      <c r="A7741"/>
      <c r="B7741"/>
      <c r="C7741"/>
    </row>
    <row r="7742" spans="1:3" ht="14.4" x14ac:dyDescent="0.3">
      <c r="A7742"/>
      <c r="B7742"/>
      <c r="C7742"/>
    </row>
    <row r="7743" spans="1:3" ht="14.4" x14ac:dyDescent="0.3">
      <c r="A7743"/>
      <c r="B7743"/>
      <c r="C7743"/>
    </row>
    <row r="7744" spans="1:3" ht="14.4" x14ac:dyDescent="0.3">
      <c r="A7744"/>
      <c r="B7744"/>
      <c r="C7744"/>
    </row>
    <row r="7745" spans="1:3" ht="14.4" x14ac:dyDescent="0.3">
      <c r="A7745"/>
      <c r="B7745"/>
      <c r="C7745"/>
    </row>
    <row r="7746" spans="1:3" ht="14.4" x14ac:dyDescent="0.3">
      <c r="A7746"/>
      <c r="B7746"/>
      <c r="C7746"/>
    </row>
    <row r="7747" spans="1:3" ht="14.4" x14ac:dyDescent="0.3">
      <c r="A7747"/>
      <c r="B7747"/>
      <c r="C7747"/>
    </row>
    <row r="7748" spans="1:3" ht="14.4" x14ac:dyDescent="0.3">
      <c r="A7748"/>
      <c r="B7748"/>
      <c r="C7748"/>
    </row>
    <row r="7749" spans="1:3" ht="14.4" x14ac:dyDescent="0.3">
      <c r="A7749"/>
      <c r="B7749"/>
      <c r="C7749"/>
    </row>
    <row r="7750" spans="1:3" ht="14.4" x14ac:dyDescent="0.3">
      <c r="A7750"/>
      <c r="B7750"/>
      <c r="C7750"/>
    </row>
    <row r="7751" spans="1:3" ht="14.4" x14ac:dyDescent="0.3">
      <c r="A7751"/>
      <c r="B7751"/>
      <c r="C7751"/>
    </row>
    <row r="7752" spans="1:3" ht="14.4" x14ac:dyDescent="0.3">
      <c r="A7752"/>
      <c r="B7752"/>
      <c r="C7752"/>
    </row>
    <row r="7753" spans="1:3" ht="14.4" x14ac:dyDescent="0.3">
      <c r="A7753"/>
      <c r="B7753"/>
      <c r="C7753"/>
    </row>
    <row r="7754" spans="1:3" ht="14.4" x14ac:dyDescent="0.3">
      <c r="A7754"/>
      <c r="B7754"/>
      <c r="C7754"/>
    </row>
    <row r="7755" spans="1:3" ht="14.4" x14ac:dyDescent="0.3">
      <c r="A7755"/>
      <c r="B7755"/>
      <c r="C7755"/>
    </row>
    <row r="7756" spans="1:3" ht="14.4" x14ac:dyDescent="0.3">
      <c r="A7756"/>
      <c r="B7756"/>
      <c r="C7756"/>
    </row>
    <row r="7757" spans="1:3" ht="14.4" x14ac:dyDescent="0.3">
      <c r="A7757"/>
      <c r="B7757"/>
      <c r="C7757"/>
    </row>
    <row r="7758" spans="1:3" ht="14.4" x14ac:dyDescent="0.3">
      <c r="A7758"/>
      <c r="B7758"/>
      <c r="C7758"/>
    </row>
    <row r="7759" spans="1:3" ht="14.4" x14ac:dyDescent="0.3">
      <c r="A7759"/>
      <c r="B7759"/>
      <c r="C7759"/>
    </row>
    <row r="7760" spans="1:3" ht="14.4" x14ac:dyDescent="0.3">
      <c r="A7760"/>
      <c r="B7760"/>
      <c r="C7760"/>
    </row>
    <row r="7761" spans="1:3" ht="14.4" x14ac:dyDescent="0.3">
      <c r="A7761"/>
      <c r="B7761"/>
      <c r="C7761"/>
    </row>
    <row r="7762" spans="1:3" ht="14.4" x14ac:dyDescent="0.3">
      <c r="A7762"/>
      <c r="B7762"/>
      <c r="C7762"/>
    </row>
    <row r="7763" spans="1:3" ht="14.4" x14ac:dyDescent="0.3">
      <c r="A7763"/>
      <c r="B7763"/>
      <c r="C7763"/>
    </row>
    <row r="7764" spans="1:3" ht="14.4" x14ac:dyDescent="0.3">
      <c r="A7764"/>
      <c r="B7764"/>
      <c r="C7764"/>
    </row>
    <row r="7765" spans="1:3" ht="14.4" x14ac:dyDescent="0.3">
      <c r="A7765"/>
      <c r="B7765"/>
      <c r="C7765"/>
    </row>
    <row r="7766" spans="1:3" ht="14.4" x14ac:dyDescent="0.3">
      <c r="A7766"/>
      <c r="B7766"/>
      <c r="C7766"/>
    </row>
    <row r="7767" spans="1:3" ht="14.4" x14ac:dyDescent="0.3">
      <c r="A7767"/>
      <c r="B7767"/>
      <c r="C7767"/>
    </row>
    <row r="7768" spans="1:3" ht="14.4" x14ac:dyDescent="0.3">
      <c r="A7768"/>
      <c r="B7768"/>
      <c r="C7768"/>
    </row>
    <row r="7769" spans="1:3" ht="14.4" x14ac:dyDescent="0.3">
      <c r="A7769"/>
      <c r="B7769"/>
      <c r="C7769"/>
    </row>
    <row r="7770" spans="1:3" ht="14.4" x14ac:dyDescent="0.3">
      <c r="A7770"/>
      <c r="B7770"/>
      <c r="C7770"/>
    </row>
    <row r="7771" spans="1:3" ht="14.4" x14ac:dyDescent="0.3">
      <c r="A7771"/>
      <c r="B7771"/>
      <c r="C7771"/>
    </row>
    <row r="7772" spans="1:3" ht="14.4" x14ac:dyDescent="0.3">
      <c r="A7772"/>
      <c r="B7772"/>
      <c r="C7772"/>
    </row>
    <row r="7773" spans="1:3" ht="14.4" x14ac:dyDescent="0.3">
      <c r="A7773"/>
      <c r="B7773"/>
      <c r="C7773"/>
    </row>
    <row r="7774" spans="1:3" ht="14.4" x14ac:dyDescent="0.3">
      <c r="A7774"/>
      <c r="B7774"/>
      <c r="C7774"/>
    </row>
    <row r="7775" spans="1:3" ht="14.4" x14ac:dyDescent="0.3">
      <c r="A7775"/>
      <c r="B7775"/>
      <c r="C7775"/>
    </row>
    <row r="7776" spans="1:3" ht="14.4" x14ac:dyDescent="0.3">
      <c r="A7776"/>
      <c r="B7776"/>
      <c r="C7776"/>
    </row>
    <row r="7777" spans="1:3" ht="14.4" x14ac:dyDescent="0.3">
      <c r="A7777"/>
      <c r="B7777"/>
      <c r="C7777"/>
    </row>
    <row r="7778" spans="1:3" ht="14.4" x14ac:dyDescent="0.3">
      <c r="A7778"/>
      <c r="B7778"/>
      <c r="C7778"/>
    </row>
    <row r="7779" spans="1:3" ht="14.4" x14ac:dyDescent="0.3">
      <c r="A7779"/>
      <c r="B7779"/>
      <c r="C7779"/>
    </row>
    <row r="7780" spans="1:3" ht="14.4" x14ac:dyDescent="0.3">
      <c r="A7780"/>
      <c r="B7780"/>
      <c r="C7780"/>
    </row>
    <row r="7781" spans="1:3" ht="14.4" x14ac:dyDescent="0.3">
      <c r="A7781"/>
      <c r="B7781"/>
      <c r="C7781"/>
    </row>
    <row r="7782" spans="1:3" ht="14.4" x14ac:dyDescent="0.3">
      <c r="A7782"/>
      <c r="B7782"/>
      <c r="C7782"/>
    </row>
    <row r="7783" spans="1:3" ht="14.4" x14ac:dyDescent="0.3">
      <c r="A7783"/>
      <c r="B7783"/>
      <c r="C7783"/>
    </row>
    <row r="7784" spans="1:3" ht="14.4" x14ac:dyDescent="0.3">
      <c r="A7784"/>
      <c r="B7784"/>
      <c r="C7784"/>
    </row>
    <row r="7785" spans="1:3" ht="14.4" x14ac:dyDescent="0.3">
      <c r="A7785"/>
      <c r="B7785"/>
      <c r="C7785"/>
    </row>
    <row r="7786" spans="1:3" ht="14.4" x14ac:dyDescent="0.3">
      <c r="A7786"/>
      <c r="B7786"/>
      <c r="C7786"/>
    </row>
    <row r="7787" spans="1:3" ht="14.4" x14ac:dyDescent="0.3">
      <c r="A7787"/>
      <c r="B7787"/>
      <c r="C7787"/>
    </row>
    <row r="7788" spans="1:3" ht="14.4" x14ac:dyDescent="0.3">
      <c r="A7788"/>
      <c r="B7788"/>
      <c r="C7788"/>
    </row>
    <row r="7789" spans="1:3" ht="14.4" x14ac:dyDescent="0.3">
      <c r="A7789"/>
      <c r="B7789"/>
      <c r="C7789"/>
    </row>
    <row r="7790" spans="1:3" ht="14.4" x14ac:dyDescent="0.3">
      <c r="A7790"/>
      <c r="B7790"/>
      <c r="C7790"/>
    </row>
    <row r="7791" spans="1:3" ht="14.4" x14ac:dyDescent="0.3">
      <c r="A7791"/>
      <c r="B7791"/>
      <c r="C7791"/>
    </row>
    <row r="7792" spans="1:3" ht="14.4" x14ac:dyDescent="0.3">
      <c r="A7792"/>
      <c r="B7792"/>
      <c r="C7792"/>
    </row>
    <row r="7793" spans="1:3" ht="14.4" x14ac:dyDescent="0.3">
      <c r="A7793"/>
      <c r="B7793"/>
      <c r="C7793"/>
    </row>
    <row r="7794" spans="1:3" ht="14.4" x14ac:dyDescent="0.3">
      <c r="A7794"/>
      <c r="B7794"/>
      <c r="C7794"/>
    </row>
    <row r="7795" spans="1:3" ht="14.4" x14ac:dyDescent="0.3">
      <c r="A7795"/>
      <c r="B7795"/>
      <c r="C7795"/>
    </row>
    <row r="7796" spans="1:3" ht="14.4" x14ac:dyDescent="0.3">
      <c r="A7796"/>
      <c r="B7796"/>
      <c r="C7796"/>
    </row>
    <row r="7797" spans="1:3" ht="14.4" x14ac:dyDescent="0.3">
      <c r="A7797"/>
      <c r="B7797"/>
      <c r="C7797"/>
    </row>
    <row r="7798" spans="1:3" ht="14.4" x14ac:dyDescent="0.3">
      <c r="A7798"/>
      <c r="B7798"/>
      <c r="C7798"/>
    </row>
    <row r="7799" spans="1:3" ht="14.4" x14ac:dyDescent="0.3">
      <c r="A7799"/>
      <c r="B7799"/>
      <c r="C7799"/>
    </row>
    <row r="7800" spans="1:3" ht="14.4" x14ac:dyDescent="0.3">
      <c r="A7800"/>
      <c r="B7800"/>
      <c r="C7800"/>
    </row>
    <row r="7801" spans="1:3" ht="14.4" x14ac:dyDescent="0.3">
      <c r="A7801"/>
      <c r="B7801"/>
      <c r="C7801"/>
    </row>
    <row r="7802" spans="1:3" ht="14.4" x14ac:dyDescent="0.3">
      <c r="A7802"/>
      <c r="B7802"/>
      <c r="C7802"/>
    </row>
    <row r="7803" spans="1:3" ht="14.4" x14ac:dyDescent="0.3">
      <c r="A7803"/>
      <c r="B7803"/>
      <c r="C7803"/>
    </row>
    <row r="7804" spans="1:3" ht="14.4" x14ac:dyDescent="0.3">
      <c r="A7804"/>
      <c r="B7804"/>
      <c r="C7804"/>
    </row>
    <row r="7805" spans="1:3" ht="14.4" x14ac:dyDescent="0.3">
      <c r="A7805"/>
      <c r="B7805"/>
      <c r="C7805"/>
    </row>
    <row r="7806" spans="1:3" ht="14.4" x14ac:dyDescent="0.3">
      <c r="A7806"/>
      <c r="B7806"/>
      <c r="C7806"/>
    </row>
    <row r="7807" spans="1:3" ht="14.4" x14ac:dyDescent="0.3">
      <c r="A7807"/>
      <c r="B7807"/>
      <c r="C7807"/>
    </row>
    <row r="7808" spans="1:3" ht="14.4" x14ac:dyDescent="0.3">
      <c r="A7808"/>
      <c r="B7808"/>
      <c r="C7808"/>
    </row>
    <row r="7809" spans="1:3" ht="14.4" x14ac:dyDescent="0.3">
      <c r="A7809"/>
      <c r="B7809"/>
      <c r="C7809"/>
    </row>
    <row r="7810" spans="1:3" ht="14.4" x14ac:dyDescent="0.3">
      <c r="A7810"/>
      <c r="B7810"/>
      <c r="C7810"/>
    </row>
    <row r="7811" spans="1:3" ht="14.4" x14ac:dyDescent="0.3">
      <c r="A7811"/>
      <c r="B7811"/>
      <c r="C7811"/>
    </row>
    <row r="7812" spans="1:3" ht="14.4" x14ac:dyDescent="0.3">
      <c r="A7812"/>
      <c r="B7812"/>
      <c r="C7812"/>
    </row>
    <row r="7813" spans="1:3" ht="14.4" x14ac:dyDescent="0.3">
      <c r="A7813"/>
      <c r="B7813"/>
      <c r="C7813"/>
    </row>
    <row r="7814" spans="1:3" ht="14.4" x14ac:dyDescent="0.3">
      <c r="A7814"/>
      <c r="B7814"/>
      <c r="C7814"/>
    </row>
    <row r="7815" spans="1:3" ht="14.4" x14ac:dyDescent="0.3">
      <c r="A7815"/>
      <c r="B7815"/>
      <c r="C7815"/>
    </row>
    <row r="7816" spans="1:3" ht="14.4" x14ac:dyDescent="0.3">
      <c r="A7816"/>
      <c r="B7816"/>
      <c r="C7816"/>
    </row>
    <row r="7817" spans="1:3" ht="14.4" x14ac:dyDescent="0.3">
      <c r="A7817"/>
      <c r="B7817"/>
      <c r="C7817"/>
    </row>
    <row r="7818" spans="1:3" ht="14.4" x14ac:dyDescent="0.3">
      <c r="A7818"/>
      <c r="B7818"/>
      <c r="C7818"/>
    </row>
    <row r="7819" spans="1:3" ht="14.4" x14ac:dyDescent="0.3">
      <c r="A7819"/>
      <c r="B7819"/>
      <c r="C7819"/>
    </row>
    <row r="7820" spans="1:3" ht="14.4" x14ac:dyDescent="0.3">
      <c r="A7820"/>
      <c r="B7820"/>
      <c r="C7820"/>
    </row>
    <row r="7821" spans="1:3" ht="14.4" x14ac:dyDescent="0.3">
      <c r="A7821"/>
      <c r="B7821"/>
      <c r="C7821"/>
    </row>
    <row r="7822" spans="1:3" ht="14.4" x14ac:dyDescent="0.3">
      <c r="A7822"/>
      <c r="B7822"/>
      <c r="C7822"/>
    </row>
    <row r="7823" spans="1:3" ht="14.4" x14ac:dyDescent="0.3">
      <c r="A7823"/>
      <c r="B7823"/>
      <c r="C7823"/>
    </row>
    <row r="7824" spans="1:3" ht="14.4" x14ac:dyDescent="0.3">
      <c r="A7824"/>
      <c r="B7824"/>
      <c r="C7824"/>
    </row>
    <row r="7825" spans="1:3" ht="14.4" x14ac:dyDescent="0.3">
      <c r="A7825"/>
      <c r="B7825"/>
      <c r="C7825"/>
    </row>
    <row r="7826" spans="1:3" ht="14.4" x14ac:dyDescent="0.3">
      <c r="A7826"/>
      <c r="B7826"/>
      <c r="C7826"/>
    </row>
    <row r="7827" spans="1:3" ht="14.4" x14ac:dyDescent="0.3">
      <c r="A7827"/>
      <c r="B7827"/>
      <c r="C7827"/>
    </row>
    <row r="7828" spans="1:3" ht="14.4" x14ac:dyDescent="0.3">
      <c r="A7828"/>
      <c r="B7828"/>
      <c r="C7828"/>
    </row>
    <row r="7829" spans="1:3" ht="14.4" x14ac:dyDescent="0.3">
      <c r="A7829"/>
      <c r="B7829"/>
      <c r="C7829"/>
    </row>
    <row r="7830" spans="1:3" ht="14.4" x14ac:dyDescent="0.3">
      <c r="A7830"/>
      <c r="B7830"/>
      <c r="C7830"/>
    </row>
    <row r="7831" spans="1:3" ht="14.4" x14ac:dyDescent="0.3">
      <c r="A7831"/>
      <c r="B7831"/>
      <c r="C7831"/>
    </row>
    <row r="7832" spans="1:3" ht="14.4" x14ac:dyDescent="0.3">
      <c r="A7832"/>
      <c r="B7832"/>
      <c r="C7832"/>
    </row>
    <row r="7833" spans="1:3" ht="14.4" x14ac:dyDescent="0.3">
      <c r="A7833"/>
      <c r="B7833"/>
      <c r="C7833"/>
    </row>
    <row r="7834" spans="1:3" ht="14.4" x14ac:dyDescent="0.3">
      <c r="A7834"/>
      <c r="B7834"/>
      <c r="C7834"/>
    </row>
    <row r="7835" spans="1:3" ht="14.4" x14ac:dyDescent="0.3">
      <c r="A7835"/>
      <c r="B7835"/>
      <c r="C7835"/>
    </row>
    <row r="7836" spans="1:3" ht="14.4" x14ac:dyDescent="0.3">
      <c r="A7836"/>
      <c r="B7836"/>
      <c r="C7836"/>
    </row>
    <row r="7837" spans="1:3" ht="14.4" x14ac:dyDescent="0.3">
      <c r="A7837"/>
      <c r="B7837"/>
      <c r="C7837"/>
    </row>
    <row r="7838" spans="1:3" ht="14.4" x14ac:dyDescent="0.3">
      <c r="A7838"/>
      <c r="B7838"/>
      <c r="C7838"/>
    </row>
    <row r="7839" spans="1:3" ht="14.4" x14ac:dyDescent="0.3">
      <c r="A7839"/>
      <c r="B7839"/>
      <c r="C7839"/>
    </row>
    <row r="7840" spans="1:3" ht="14.4" x14ac:dyDescent="0.3">
      <c r="A7840"/>
      <c r="B7840"/>
      <c r="C7840"/>
    </row>
    <row r="7841" spans="1:3" ht="14.4" x14ac:dyDescent="0.3">
      <c r="A7841"/>
      <c r="B7841"/>
      <c r="C7841"/>
    </row>
    <row r="7842" spans="1:3" ht="14.4" x14ac:dyDescent="0.3">
      <c r="A7842"/>
      <c r="B7842"/>
      <c r="C7842"/>
    </row>
    <row r="7843" spans="1:3" ht="14.4" x14ac:dyDescent="0.3">
      <c r="A7843"/>
      <c r="B7843"/>
      <c r="C7843"/>
    </row>
    <row r="7844" spans="1:3" ht="14.4" x14ac:dyDescent="0.3">
      <c r="A7844"/>
      <c r="B7844"/>
      <c r="C7844"/>
    </row>
    <row r="7845" spans="1:3" ht="14.4" x14ac:dyDescent="0.3">
      <c r="A7845"/>
      <c r="B7845"/>
      <c r="C7845"/>
    </row>
    <row r="7846" spans="1:3" ht="14.4" x14ac:dyDescent="0.3">
      <c r="A7846"/>
      <c r="B7846"/>
      <c r="C7846"/>
    </row>
    <row r="7847" spans="1:3" ht="14.4" x14ac:dyDescent="0.3">
      <c r="A7847"/>
      <c r="B7847"/>
      <c r="C7847"/>
    </row>
    <row r="7848" spans="1:3" ht="14.4" x14ac:dyDescent="0.3">
      <c r="A7848"/>
      <c r="B7848"/>
      <c r="C7848"/>
    </row>
    <row r="7849" spans="1:3" ht="14.4" x14ac:dyDescent="0.3">
      <c r="A7849"/>
      <c r="B7849"/>
      <c r="C7849"/>
    </row>
    <row r="7850" spans="1:3" ht="14.4" x14ac:dyDescent="0.3">
      <c r="A7850"/>
      <c r="B7850"/>
      <c r="C7850"/>
    </row>
    <row r="7851" spans="1:3" ht="14.4" x14ac:dyDescent="0.3">
      <c r="A7851"/>
      <c r="B7851"/>
      <c r="C7851"/>
    </row>
    <row r="7852" spans="1:3" ht="14.4" x14ac:dyDescent="0.3">
      <c r="A7852"/>
      <c r="B7852"/>
      <c r="C7852"/>
    </row>
    <row r="7853" spans="1:3" ht="14.4" x14ac:dyDescent="0.3">
      <c r="A7853"/>
      <c r="B7853"/>
      <c r="C7853"/>
    </row>
    <row r="7854" spans="1:3" ht="14.4" x14ac:dyDescent="0.3">
      <c r="A7854"/>
      <c r="B7854"/>
      <c r="C7854"/>
    </row>
    <row r="7855" spans="1:3" ht="14.4" x14ac:dyDescent="0.3">
      <c r="A7855"/>
      <c r="B7855"/>
      <c r="C7855"/>
    </row>
    <row r="7856" spans="1:3" ht="14.4" x14ac:dyDescent="0.3">
      <c r="A7856"/>
      <c r="B7856"/>
      <c r="C7856"/>
    </row>
    <row r="7857" spans="1:3" ht="14.4" x14ac:dyDescent="0.3">
      <c r="A7857"/>
      <c r="B7857"/>
      <c r="C7857"/>
    </row>
    <row r="7858" spans="1:3" ht="14.4" x14ac:dyDescent="0.3">
      <c r="A7858"/>
      <c r="B7858"/>
      <c r="C7858"/>
    </row>
    <row r="7859" spans="1:3" ht="14.4" x14ac:dyDescent="0.3">
      <c r="A7859"/>
      <c r="B7859"/>
      <c r="C7859"/>
    </row>
    <row r="7860" spans="1:3" ht="14.4" x14ac:dyDescent="0.3">
      <c r="A7860"/>
      <c r="B7860"/>
      <c r="C7860"/>
    </row>
    <row r="7861" spans="1:3" ht="14.4" x14ac:dyDescent="0.3">
      <c r="A7861"/>
      <c r="B7861"/>
      <c r="C7861"/>
    </row>
    <row r="7862" spans="1:3" ht="14.4" x14ac:dyDescent="0.3">
      <c r="A7862"/>
      <c r="B7862"/>
      <c r="C7862"/>
    </row>
    <row r="7863" spans="1:3" ht="14.4" x14ac:dyDescent="0.3">
      <c r="A7863"/>
      <c r="B7863"/>
      <c r="C7863"/>
    </row>
    <row r="7864" spans="1:3" ht="14.4" x14ac:dyDescent="0.3">
      <c r="A7864"/>
      <c r="B7864"/>
      <c r="C7864"/>
    </row>
    <row r="7865" spans="1:3" ht="14.4" x14ac:dyDescent="0.3">
      <c r="A7865"/>
      <c r="B7865"/>
      <c r="C7865"/>
    </row>
    <row r="7866" spans="1:3" ht="14.4" x14ac:dyDescent="0.3">
      <c r="A7866"/>
      <c r="B7866"/>
      <c r="C7866"/>
    </row>
    <row r="7867" spans="1:3" ht="14.4" x14ac:dyDescent="0.3">
      <c r="A7867"/>
      <c r="B7867"/>
      <c r="C7867"/>
    </row>
    <row r="7868" spans="1:3" ht="14.4" x14ac:dyDescent="0.3">
      <c r="A7868"/>
      <c r="B7868"/>
      <c r="C7868"/>
    </row>
    <row r="7869" spans="1:3" ht="14.4" x14ac:dyDescent="0.3">
      <c r="A7869"/>
      <c r="B7869"/>
      <c r="C7869"/>
    </row>
    <row r="7870" spans="1:3" ht="14.4" x14ac:dyDescent="0.3">
      <c r="A7870"/>
      <c r="B7870"/>
      <c r="C7870"/>
    </row>
    <row r="7871" spans="1:3" ht="14.4" x14ac:dyDescent="0.3">
      <c r="A7871"/>
      <c r="B7871"/>
      <c r="C7871"/>
    </row>
    <row r="7872" spans="1:3" ht="14.4" x14ac:dyDescent="0.3">
      <c r="A7872"/>
      <c r="B7872"/>
      <c r="C7872"/>
    </row>
    <row r="7873" spans="1:3" ht="14.4" x14ac:dyDescent="0.3">
      <c r="A7873"/>
      <c r="B7873"/>
      <c r="C7873"/>
    </row>
    <row r="7874" spans="1:3" ht="14.4" x14ac:dyDescent="0.3">
      <c r="A7874"/>
      <c r="B7874"/>
      <c r="C7874"/>
    </row>
    <row r="7875" spans="1:3" ht="14.4" x14ac:dyDescent="0.3">
      <c r="A7875"/>
      <c r="B7875"/>
      <c r="C7875"/>
    </row>
    <row r="7876" spans="1:3" ht="14.4" x14ac:dyDescent="0.3">
      <c r="A7876"/>
      <c r="B7876"/>
      <c r="C7876"/>
    </row>
    <row r="7877" spans="1:3" ht="14.4" x14ac:dyDescent="0.3">
      <c r="A7877"/>
      <c r="B7877"/>
      <c r="C7877"/>
    </row>
    <row r="7878" spans="1:3" ht="14.4" x14ac:dyDescent="0.3">
      <c r="A7878"/>
      <c r="B7878"/>
      <c r="C7878"/>
    </row>
    <row r="7879" spans="1:3" ht="14.4" x14ac:dyDescent="0.3">
      <c r="A7879"/>
      <c r="B7879"/>
      <c r="C7879"/>
    </row>
    <row r="7880" spans="1:3" ht="14.4" x14ac:dyDescent="0.3">
      <c r="A7880"/>
      <c r="B7880"/>
      <c r="C7880"/>
    </row>
    <row r="7881" spans="1:3" ht="14.4" x14ac:dyDescent="0.3">
      <c r="A7881"/>
      <c r="B7881"/>
      <c r="C7881"/>
    </row>
    <row r="7882" spans="1:3" ht="14.4" x14ac:dyDescent="0.3">
      <c r="A7882"/>
      <c r="B7882"/>
      <c r="C7882"/>
    </row>
    <row r="7883" spans="1:3" ht="14.4" x14ac:dyDescent="0.3">
      <c r="A7883"/>
      <c r="B7883"/>
      <c r="C7883"/>
    </row>
    <row r="7884" spans="1:3" ht="14.4" x14ac:dyDescent="0.3">
      <c r="A7884"/>
      <c r="B7884"/>
      <c r="C7884"/>
    </row>
    <row r="7885" spans="1:3" ht="14.4" x14ac:dyDescent="0.3">
      <c r="A7885"/>
      <c r="B7885"/>
      <c r="C7885"/>
    </row>
    <row r="7886" spans="1:3" ht="14.4" x14ac:dyDescent="0.3">
      <c r="A7886"/>
      <c r="B7886"/>
      <c r="C7886"/>
    </row>
    <row r="7887" spans="1:3" ht="14.4" x14ac:dyDescent="0.3">
      <c r="A7887"/>
      <c r="B7887"/>
      <c r="C7887"/>
    </row>
    <row r="7888" spans="1:3" ht="14.4" x14ac:dyDescent="0.3">
      <c r="A7888"/>
      <c r="B7888"/>
      <c r="C7888"/>
    </row>
    <row r="7889" spans="1:3" ht="14.4" x14ac:dyDescent="0.3">
      <c r="A7889"/>
      <c r="B7889"/>
      <c r="C7889"/>
    </row>
    <row r="7890" spans="1:3" ht="14.4" x14ac:dyDescent="0.3">
      <c r="A7890"/>
      <c r="B7890"/>
      <c r="C7890"/>
    </row>
    <row r="7891" spans="1:3" ht="14.4" x14ac:dyDescent="0.3">
      <c r="A7891"/>
      <c r="B7891"/>
      <c r="C7891"/>
    </row>
    <row r="7892" spans="1:3" ht="14.4" x14ac:dyDescent="0.3">
      <c r="A7892"/>
      <c r="B7892"/>
      <c r="C7892"/>
    </row>
    <row r="7893" spans="1:3" ht="14.4" x14ac:dyDescent="0.3">
      <c r="A7893"/>
      <c r="B7893"/>
      <c r="C7893"/>
    </row>
    <row r="7894" spans="1:3" ht="14.4" x14ac:dyDescent="0.3">
      <c r="A7894"/>
      <c r="B7894"/>
      <c r="C7894"/>
    </row>
    <row r="7895" spans="1:3" ht="14.4" x14ac:dyDescent="0.3">
      <c r="A7895"/>
      <c r="B7895"/>
      <c r="C7895"/>
    </row>
    <row r="7896" spans="1:3" ht="14.4" x14ac:dyDescent="0.3">
      <c r="A7896"/>
      <c r="B7896"/>
      <c r="C7896"/>
    </row>
    <row r="7897" spans="1:3" ht="14.4" x14ac:dyDescent="0.3">
      <c r="A7897"/>
      <c r="B7897"/>
      <c r="C7897"/>
    </row>
    <row r="7898" spans="1:3" ht="14.4" x14ac:dyDescent="0.3">
      <c r="A7898"/>
      <c r="B7898"/>
      <c r="C7898"/>
    </row>
    <row r="7899" spans="1:3" ht="14.4" x14ac:dyDescent="0.3">
      <c r="A7899"/>
      <c r="B7899"/>
      <c r="C7899"/>
    </row>
    <row r="7900" spans="1:3" ht="14.4" x14ac:dyDescent="0.3">
      <c r="A7900"/>
      <c r="B7900"/>
      <c r="C7900"/>
    </row>
    <row r="7901" spans="1:3" ht="14.4" x14ac:dyDescent="0.3">
      <c r="A7901"/>
      <c r="B7901"/>
      <c r="C7901"/>
    </row>
    <row r="7902" spans="1:3" ht="14.4" x14ac:dyDescent="0.3">
      <c r="A7902"/>
      <c r="B7902"/>
      <c r="C7902"/>
    </row>
    <row r="7903" spans="1:3" ht="14.4" x14ac:dyDescent="0.3">
      <c r="A7903"/>
      <c r="B7903"/>
      <c r="C7903"/>
    </row>
    <row r="7904" spans="1:3" ht="14.4" x14ac:dyDescent="0.3">
      <c r="A7904"/>
      <c r="B7904"/>
      <c r="C7904"/>
    </row>
    <row r="7905" spans="1:3" ht="14.4" x14ac:dyDescent="0.3">
      <c r="A7905"/>
      <c r="B7905"/>
      <c r="C7905"/>
    </row>
    <row r="7906" spans="1:3" ht="14.4" x14ac:dyDescent="0.3">
      <c r="A7906"/>
      <c r="B7906"/>
      <c r="C7906"/>
    </row>
    <row r="7907" spans="1:3" ht="14.4" x14ac:dyDescent="0.3">
      <c r="A7907"/>
      <c r="B7907"/>
      <c r="C7907"/>
    </row>
    <row r="7908" spans="1:3" ht="14.4" x14ac:dyDescent="0.3">
      <c r="A7908"/>
      <c r="B7908"/>
      <c r="C7908"/>
    </row>
    <row r="7909" spans="1:3" ht="14.4" x14ac:dyDescent="0.3">
      <c r="A7909"/>
      <c r="B7909"/>
      <c r="C7909"/>
    </row>
    <row r="7910" spans="1:3" ht="14.4" x14ac:dyDescent="0.3">
      <c r="A7910"/>
      <c r="B7910"/>
      <c r="C7910"/>
    </row>
    <row r="7911" spans="1:3" ht="14.4" x14ac:dyDescent="0.3">
      <c r="A7911"/>
      <c r="B7911"/>
      <c r="C7911"/>
    </row>
    <row r="7912" spans="1:3" ht="14.4" x14ac:dyDescent="0.3">
      <c r="A7912"/>
      <c r="B7912"/>
      <c r="C7912"/>
    </row>
    <row r="7913" spans="1:3" ht="14.4" x14ac:dyDescent="0.3">
      <c r="A7913"/>
      <c r="B7913"/>
      <c r="C7913"/>
    </row>
    <row r="7914" spans="1:3" ht="14.4" x14ac:dyDescent="0.3">
      <c r="A7914"/>
      <c r="B7914"/>
      <c r="C7914"/>
    </row>
    <row r="7915" spans="1:3" ht="14.4" x14ac:dyDescent="0.3">
      <c r="A7915"/>
      <c r="B7915"/>
      <c r="C7915"/>
    </row>
    <row r="7916" spans="1:3" ht="14.4" x14ac:dyDescent="0.3">
      <c r="A7916"/>
      <c r="B7916"/>
      <c r="C7916"/>
    </row>
    <row r="7917" spans="1:3" ht="14.4" x14ac:dyDescent="0.3">
      <c r="A7917"/>
      <c r="B7917"/>
      <c r="C7917"/>
    </row>
    <row r="7918" spans="1:3" ht="14.4" x14ac:dyDescent="0.3">
      <c r="A7918"/>
      <c r="B7918"/>
      <c r="C7918"/>
    </row>
    <row r="7919" spans="1:3" ht="14.4" x14ac:dyDescent="0.3">
      <c r="A7919"/>
      <c r="B7919"/>
      <c r="C7919"/>
    </row>
    <row r="7920" spans="1:3" ht="14.4" x14ac:dyDescent="0.3">
      <c r="A7920"/>
      <c r="B7920"/>
      <c r="C7920"/>
    </row>
    <row r="7921" spans="1:3" ht="14.4" x14ac:dyDescent="0.3">
      <c r="A7921"/>
      <c r="B7921"/>
      <c r="C7921"/>
    </row>
    <row r="7922" spans="1:3" ht="14.4" x14ac:dyDescent="0.3">
      <c r="A7922"/>
      <c r="B7922"/>
      <c r="C7922"/>
    </row>
    <row r="7923" spans="1:3" ht="14.4" x14ac:dyDescent="0.3">
      <c r="A7923"/>
      <c r="B7923"/>
      <c r="C7923"/>
    </row>
    <row r="7924" spans="1:3" ht="14.4" x14ac:dyDescent="0.3">
      <c r="A7924"/>
      <c r="B7924"/>
      <c r="C7924"/>
    </row>
    <row r="7925" spans="1:3" ht="14.4" x14ac:dyDescent="0.3">
      <c r="A7925"/>
      <c r="B7925"/>
      <c r="C7925"/>
    </row>
    <row r="7926" spans="1:3" ht="14.4" x14ac:dyDescent="0.3">
      <c r="A7926"/>
      <c r="B7926"/>
      <c r="C7926"/>
    </row>
    <row r="7927" spans="1:3" ht="14.4" x14ac:dyDescent="0.3">
      <c r="A7927"/>
      <c r="B7927"/>
      <c r="C7927"/>
    </row>
    <row r="7928" spans="1:3" ht="14.4" x14ac:dyDescent="0.3">
      <c r="A7928"/>
      <c r="B7928"/>
      <c r="C7928"/>
    </row>
    <row r="7929" spans="1:3" ht="14.4" x14ac:dyDescent="0.3">
      <c r="A7929"/>
      <c r="B7929"/>
      <c r="C7929"/>
    </row>
    <row r="7930" spans="1:3" ht="14.4" x14ac:dyDescent="0.3">
      <c r="A7930"/>
      <c r="B7930"/>
      <c r="C7930"/>
    </row>
    <row r="7931" spans="1:3" ht="14.4" x14ac:dyDescent="0.3">
      <c r="A7931"/>
      <c r="B7931"/>
      <c r="C7931"/>
    </row>
    <row r="7932" spans="1:3" ht="14.4" x14ac:dyDescent="0.3">
      <c r="A7932"/>
      <c r="B7932"/>
      <c r="C7932"/>
    </row>
    <row r="7933" spans="1:3" ht="14.4" x14ac:dyDescent="0.3">
      <c r="A7933"/>
      <c r="B7933"/>
      <c r="C7933"/>
    </row>
    <row r="7934" spans="1:3" ht="14.4" x14ac:dyDescent="0.3">
      <c r="A7934"/>
      <c r="B7934"/>
      <c r="C7934"/>
    </row>
    <row r="7935" spans="1:3" ht="14.4" x14ac:dyDescent="0.3">
      <c r="A7935"/>
      <c r="B7935"/>
      <c r="C7935"/>
    </row>
    <row r="7936" spans="1:3" ht="14.4" x14ac:dyDescent="0.3">
      <c r="A7936"/>
      <c r="B7936"/>
      <c r="C7936"/>
    </row>
    <row r="7937" spans="1:3" ht="14.4" x14ac:dyDescent="0.3">
      <c r="A7937"/>
      <c r="B7937"/>
      <c r="C7937"/>
    </row>
    <row r="7938" spans="1:3" ht="14.4" x14ac:dyDescent="0.3">
      <c r="A7938"/>
      <c r="B7938"/>
      <c r="C7938"/>
    </row>
    <row r="7939" spans="1:3" ht="14.4" x14ac:dyDescent="0.3">
      <c r="A7939"/>
      <c r="B7939"/>
      <c r="C7939"/>
    </row>
    <row r="7940" spans="1:3" ht="14.4" x14ac:dyDescent="0.3">
      <c r="A7940"/>
      <c r="B7940"/>
      <c r="C7940"/>
    </row>
    <row r="7941" spans="1:3" ht="14.4" x14ac:dyDescent="0.3">
      <c r="A7941"/>
      <c r="B7941"/>
      <c r="C7941"/>
    </row>
    <row r="7942" spans="1:3" ht="14.4" x14ac:dyDescent="0.3">
      <c r="A7942"/>
      <c r="B7942"/>
      <c r="C7942"/>
    </row>
    <row r="7943" spans="1:3" ht="14.4" x14ac:dyDescent="0.3">
      <c r="A7943"/>
      <c r="B7943"/>
      <c r="C7943"/>
    </row>
    <row r="7944" spans="1:3" ht="14.4" x14ac:dyDescent="0.3">
      <c r="A7944"/>
      <c r="B7944"/>
      <c r="C7944"/>
    </row>
    <row r="7945" spans="1:3" ht="14.4" x14ac:dyDescent="0.3">
      <c r="A7945"/>
      <c r="B7945"/>
      <c r="C7945"/>
    </row>
    <row r="7946" spans="1:3" ht="14.4" x14ac:dyDescent="0.3">
      <c r="A7946"/>
      <c r="B7946"/>
      <c r="C7946"/>
    </row>
    <row r="7947" spans="1:3" ht="14.4" x14ac:dyDescent="0.3">
      <c r="A7947"/>
      <c r="B7947"/>
      <c r="C7947"/>
    </row>
    <row r="7948" spans="1:3" ht="14.4" x14ac:dyDescent="0.3">
      <c r="A7948"/>
      <c r="B7948"/>
      <c r="C7948"/>
    </row>
    <row r="7949" spans="1:3" ht="14.4" x14ac:dyDescent="0.3">
      <c r="A7949"/>
      <c r="B7949"/>
      <c r="C7949"/>
    </row>
    <row r="7950" spans="1:3" ht="14.4" x14ac:dyDescent="0.3">
      <c r="A7950"/>
      <c r="B7950"/>
      <c r="C7950"/>
    </row>
    <row r="7951" spans="1:3" ht="14.4" x14ac:dyDescent="0.3">
      <c r="A7951"/>
      <c r="B7951"/>
      <c r="C7951"/>
    </row>
    <row r="7952" spans="1:3" ht="14.4" x14ac:dyDescent="0.3">
      <c r="A7952"/>
      <c r="B7952"/>
      <c r="C7952"/>
    </row>
    <row r="7953" spans="1:3" ht="14.4" x14ac:dyDescent="0.3">
      <c r="A7953"/>
      <c r="B7953"/>
      <c r="C7953"/>
    </row>
    <row r="7954" spans="1:3" ht="14.4" x14ac:dyDescent="0.3">
      <c r="A7954"/>
      <c r="B7954"/>
      <c r="C7954"/>
    </row>
    <row r="7955" spans="1:3" ht="14.4" x14ac:dyDescent="0.3">
      <c r="A7955"/>
      <c r="B7955"/>
      <c r="C7955"/>
    </row>
    <row r="7956" spans="1:3" ht="14.4" x14ac:dyDescent="0.3">
      <c r="A7956"/>
      <c r="B7956"/>
      <c r="C7956"/>
    </row>
    <row r="7957" spans="1:3" ht="14.4" x14ac:dyDescent="0.3">
      <c r="A7957"/>
      <c r="B7957"/>
      <c r="C7957"/>
    </row>
    <row r="7958" spans="1:3" ht="14.4" x14ac:dyDescent="0.3">
      <c r="A7958"/>
      <c r="B7958"/>
      <c r="C7958"/>
    </row>
    <row r="7959" spans="1:3" ht="14.4" x14ac:dyDescent="0.3">
      <c r="A7959"/>
      <c r="B7959"/>
      <c r="C7959"/>
    </row>
    <row r="7960" spans="1:3" ht="14.4" x14ac:dyDescent="0.3">
      <c r="A7960"/>
      <c r="B7960"/>
      <c r="C7960"/>
    </row>
    <row r="7961" spans="1:3" ht="14.4" x14ac:dyDescent="0.3">
      <c r="A7961"/>
      <c r="B7961"/>
      <c r="C7961"/>
    </row>
    <row r="7962" spans="1:3" ht="14.4" x14ac:dyDescent="0.3">
      <c r="A7962"/>
      <c r="B7962"/>
      <c r="C7962"/>
    </row>
    <row r="7963" spans="1:3" ht="14.4" x14ac:dyDescent="0.3">
      <c r="A7963"/>
      <c r="B7963"/>
      <c r="C7963"/>
    </row>
    <row r="7964" spans="1:3" ht="14.4" x14ac:dyDescent="0.3">
      <c r="A7964"/>
      <c r="B7964"/>
      <c r="C7964"/>
    </row>
    <row r="7965" spans="1:3" ht="14.4" x14ac:dyDescent="0.3">
      <c r="A7965"/>
      <c r="B7965"/>
      <c r="C7965"/>
    </row>
    <row r="7966" spans="1:3" ht="14.4" x14ac:dyDescent="0.3">
      <c r="A7966"/>
      <c r="B7966"/>
      <c r="C7966"/>
    </row>
    <row r="7967" spans="1:3" ht="14.4" x14ac:dyDescent="0.3">
      <c r="A7967"/>
      <c r="B7967"/>
      <c r="C7967"/>
    </row>
    <row r="7968" spans="1:3" ht="14.4" x14ac:dyDescent="0.3">
      <c r="A7968"/>
      <c r="B7968"/>
      <c r="C7968"/>
    </row>
    <row r="7969" spans="1:3" ht="14.4" x14ac:dyDescent="0.3">
      <c r="A7969"/>
      <c r="B7969"/>
      <c r="C7969"/>
    </row>
    <row r="7970" spans="1:3" ht="14.4" x14ac:dyDescent="0.3">
      <c r="A7970"/>
      <c r="B7970"/>
      <c r="C7970"/>
    </row>
    <row r="7971" spans="1:3" ht="14.4" x14ac:dyDescent="0.3">
      <c r="A7971"/>
      <c r="B7971"/>
      <c r="C7971"/>
    </row>
    <row r="7972" spans="1:3" ht="14.4" x14ac:dyDescent="0.3">
      <c r="A7972"/>
      <c r="B7972"/>
      <c r="C7972"/>
    </row>
    <row r="7973" spans="1:3" ht="14.4" x14ac:dyDescent="0.3">
      <c r="A7973"/>
      <c r="B7973"/>
      <c r="C7973"/>
    </row>
    <row r="7974" spans="1:3" ht="14.4" x14ac:dyDescent="0.3">
      <c r="A7974"/>
      <c r="B7974"/>
      <c r="C7974"/>
    </row>
    <row r="7975" spans="1:3" ht="14.4" x14ac:dyDescent="0.3">
      <c r="A7975"/>
      <c r="B7975"/>
      <c r="C7975"/>
    </row>
    <row r="7976" spans="1:3" ht="14.4" x14ac:dyDescent="0.3">
      <c r="A7976"/>
      <c r="B7976"/>
      <c r="C7976"/>
    </row>
    <row r="7977" spans="1:3" ht="14.4" x14ac:dyDescent="0.3">
      <c r="A7977"/>
      <c r="B7977"/>
      <c r="C7977"/>
    </row>
    <row r="7978" spans="1:3" ht="14.4" x14ac:dyDescent="0.3">
      <c r="A7978"/>
      <c r="B7978"/>
      <c r="C7978"/>
    </row>
    <row r="7979" spans="1:3" ht="14.4" x14ac:dyDescent="0.3">
      <c r="A7979"/>
      <c r="B7979"/>
      <c r="C7979"/>
    </row>
    <row r="7980" spans="1:3" ht="14.4" x14ac:dyDescent="0.3">
      <c r="A7980"/>
      <c r="B7980"/>
      <c r="C7980"/>
    </row>
    <row r="7981" spans="1:3" ht="14.4" x14ac:dyDescent="0.3">
      <c r="A7981"/>
      <c r="B7981"/>
      <c r="C7981"/>
    </row>
    <row r="7982" spans="1:3" ht="14.4" x14ac:dyDescent="0.3">
      <c r="A7982"/>
      <c r="B7982"/>
      <c r="C7982"/>
    </row>
    <row r="7983" spans="1:3" ht="14.4" x14ac:dyDescent="0.3">
      <c r="A7983"/>
      <c r="B7983"/>
      <c r="C7983"/>
    </row>
    <row r="7984" spans="1:3" ht="14.4" x14ac:dyDescent="0.3">
      <c r="A7984"/>
      <c r="B7984"/>
      <c r="C7984"/>
    </row>
    <row r="7985" spans="1:3" ht="14.4" x14ac:dyDescent="0.3">
      <c r="A7985"/>
      <c r="B7985"/>
      <c r="C7985"/>
    </row>
    <row r="7986" spans="1:3" ht="14.4" x14ac:dyDescent="0.3">
      <c r="A7986"/>
      <c r="B7986"/>
      <c r="C7986"/>
    </row>
    <row r="7987" spans="1:3" ht="14.4" x14ac:dyDescent="0.3">
      <c r="A7987"/>
      <c r="B7987"/>
      <c r="C7987"/>
    </row>
    <row r="7988" spans="1:3" ht="14.4" x14ac:dyDescent="0.3">
      <c r="A7988"/>
      <c r="B7988"/>
      <c r="C7988"/>
    </row>
    <row r="7989" spans="1:3" ht="14.4" x14ac:dyDescent="0.3">
      <c r="A7989"/>
      <c r="B7989"/>
      <c r="C7989"/>
    </row>
    <row r="7990" spans="1:3" ht="14.4" x14ac:dyDescent="0.3">
      <c r="A7990"/>
      <c r="B7990"/>
      <c r="C7990"/>
    </row>
    <row r="7991" spans="1:3" ht="14.4" x14ac:dyDescent="0.3">
      <c r="A7991"/>
      <c r="B7991"/>
      <c r="C7991"/>
    </row>
    <row r="7992" spans="1:3" ht="14.4" x14ac:dyDescent="0.3">
      <c r="A7992"/>
      <c r="B7992"/>
      <c r="C7992"/>
    </row>
    <row r="7993" spans="1:3" ht="14.4" x14ac:dyDescent="0.3">
      <c r="A7993"/>
      <c r="B7993"/>
      <c r="C7993"/>
    </row>
    <row r="7994" spans="1:3" ht="14.4" x14ac:dyDescent="0.3">
      <c r="A7994"/>
      <c r="B7994"/>
      <c r="C7994"/>
    </row>
    <row r="7995" spans="1:3" ht="14.4" x14ac:dyDescent="0.3">
      <c r="A7995"/>
      <c r="B7995"/>
      <c r="C7995"/>
    </row>
    <row r="7996" spans="1:3" ht="14.4" x14ac:dyDescent="0.3">
      <c r="A7996"/>
      <c r="B7996"/>
      <c r="C7996"/>
    </row>
    <row r="7997" spans="1:3" ht="14.4" x14ac:dyDescent="0.3">
      <c r="A7997"/>
      <c r="B7997"/>
      <c r="C7997"/>
    </row>
    <row r="7998" spans="1:3" ht="14.4" x14ac:dyDescent="0.3">
      <c r="A7998"/>
      <c r="B7998"/>
      <c r="C7998"/>
    </row>
    <row r="7999" spans="1:3" ht="14.4" x14ac:dyDescent="0.3">
      <c r="A7999"/>
      <c r="B7999"/>
      <c r="C7999"/>
    </row>
    <row r="8000" spans="1:3" ht="14.4" x14ac:dyDescent="0.3">
      <c r="A8000"/>
      <c r="B8000"/>
      <c r="C8000"/>
    </row>
    <row r="8001" spans="1:3" ht="14.4" x14ac:dyDescent="0.3">
      <c r="A8001"/>
      <c r="B8001"/>
      <c r="C8001"/>
    </row>
    <row r="8002" spans="1:3" ht="14.4" x14ac:dyDescent="0.3">
      <c r="A8002"/>
      <c r="B8002"/>
      <c r="C8002"/>
    </row>
    <row r="8003" spans="1:3" ht="14.4" x14ac:dyDescent="0.3">
      <c r="A8003"/>
      <c r="B8003"/>
      <c r="C8003"/>
    </row>
    <row r="8004" spans="1:3" ht="14.4" x14ac:dyDescent="0.3">
      <c r="A8004"/>
      <c r="B8004"/>
      <c r="C8004"/>
    </row>
    <row r="8005" spans="1:3" ht="14.4" x14ac:dyDescent="0.3">
      <c r="A8005"/>
      <c r="B8005"/>
      <c r="C8005"/>
    </row>
    <row r="8006" spans="1:3" ht="14.4" x14ac:dyDescent="0.3">
      <c r="A8006"/>
      <c r="B8006"/>
      <c r="C8006"/>
    </row>
    <row r="8007" spans="1:3" ht="14.4" x14ac:dyDescent="0.3">
      <c r="A8007"/>
      <c r="B8007"/>
      <c r="C8007"/>
    </row>
    <row r="8008" spans="1:3" ht="14.4" x14ac:dyDescent="0.3">
      <c r="A8008"/>
      <c r="B8008"/>
      <c r="C8008"/>
    </row>
    <row r="8009" spans="1:3" ht="14.4" x14ac:dyDescent="0.3">
      <c r="A8009"/>
      <c r="B8009"/>
      <c r="C8009"/>
    </row>
    <row r="8010" spans="1:3" ht="14.4" x14ac:dyDescent="0.3">
      <c r="A8010"/>
      <c r="B8010"/>
      <c r="C8010"/>
    </row>
    <row r="8011" spans="1:3" ht="14.4" x14ac:dyDescent="0.3">
      <c r="A8011"/>
      <c r="B8011"/>
      <c r="C8011"/>
    </row>
    <row r="8012" spans="1:3" ht="14.4" x14ac:dyDescent="0.3">
      <c r="A8012"/>
      <c r="B8012"/>
      <c r="C8012"/>
    </row>
    <row r="8013" spans="1:3" ht="14.4" x14ac:dyDescent="0.3">
      <c r="A8013"/>
      <c r="B8013"/>
      <c r="C8013"/>
    </row>
    <row r="8014" spans="1:3" ht="14.4" x14ac:dyDescent="0.3">
      <c r="A8014"/>
      <c r="B8014"/>
      <c r="C8014"/>
    </row>
    <row r="8015" spans="1:3" ht="14.4" x14ac:dyDescent="0.3">
      <c r="A8015"/>
      <c r="B8015"/>
      <c r="C8015"/>
    </row>
    <row r="8016" spans="1:3" ht="14.4" x14ac:dyDescent="0.3">
      <c r="A8016"/>
      <c r="B8016"/>
      <c r="C8016"/>
    </row>
    <row r="8017" spans="1:3" ht="14.4" x14ac:dyDescent="0.3">
      <c r="A8017"/>
      <c r="B8017"/>
      <c r="C8017"/>
    </row>
    <row r="8018" spans="1:3" ht="14.4" x14ac:dyDescent="0.3">
      <c r="A8018"/>
      <c r="B8018"/>
      <c r="C8018"/>
    </row>
    <row r="8019" spans="1:3" ht="14.4" x14ac:dyDescent="0.3">
      <c r="A8019"/>
      <c r="B8019"/>
      <c r="C8019"/>
    </row>
    <row r="8020" spans="1:3" ht="14.4" x14ac:dyDescent="0.3">
      <c r="A8020"/>
      <c r="B8020"/>
      <c r="C8020"/>
    </row>
    <row r="8021" spans="1:3" ht="14.4" x14ac:dyDescent="0.3">
      <c r="A8021"/>
      <c r="B8021"/>
      <c r="C8021"/>
    </row>
    <row r="8022" spans="1:3" ht="14.4" x14ac:dyDescent="0.3">
      <c r="A8022"/>
      <c r="B8022"/>
      <c r="C8022"/>
    </row>
    <row r="8023" spans="1:3" ht="14.4" x14ac:dyDescent="0.3">
      <c r="A8023"/>
      <c r="B8023"/>
      <c r="C8023"/>
    </row>
    <row r="8024" spans="1:3" ht="14.4" x14ac:dyDescent="0.3">
      <c r="A8024"/>
      <c r="B8024"/>
      <c r="C8024"/>
    </row>
    <row r="8025" spans="1:3" ht="14.4" x14ac:dyDescent="0.3">
      <c r="A8025"/>
      <c r="B8025"/>
      <c r="C8025"/>
    </row>
    <row r="8026" spans="1:3" ht="14.4" x14ac:dyDescent="0.3">
      <c r="A8026"/>
      <c r="B8026"/>
      <c r="C8026"/>
    </row>
    <row r="8027" spans="1:3" ht="14.4" x14ac:dyDescent="0.3">
      <c r="A8027"/>
      <c r="B8027"/>
      <c r="C8027"/>
    </row>
    <row r="8028" spans="1:3" ht="14.4" x14ac:dyDescent="0.3">
      <c r="A8028"/>
      <c r="B8028"/>
      <c r="C8028"/>
    </row>
    <row r="8029" spans="1:3" ht="14.4" x14ac:dyDescent="0.3">
      <c r="A8029"/>
      <c r="B8029"/>
      <c r="C8029"/>
    </row>
    <row r="8030" spans="1:3" ht="14.4" x14ac:dyDescent="0.3">
      <c r="A8030"/>
      <c r="B8030"/>
      <c r="C8030"/>
    </row>
    <row r="8031" spans="1:3" ht="14.4" x14ac:dyDescent="0.3">
      <c r="A8031"/>
      <c r="B8031"/>
      <c r="C8031"/>
    </row>
    <row r="8032" spans="1:3" ht="14.4" x14ac:dyDescent="0.3">
      <c r="A8032"/>
      <c r="B8032"/>
      <c r="C8032"/>
    </row>
    <row r="8033" spans="1:3" ht="14.4" x14ac:dyDescent="0.3">
      <c r="A8033"/>
      <c r="B8033"/>
      <c r="C8033"/>
    </row>
    <row r="8034" spans="1:3" ht="14.4" x14ac:dyDescent="0.3">
      <c r="A8034"/>
      <c r="B8034"/>
      <c r="C8034"/>
    </row>
    <row r="8035" spans="1:3" ht="14.4" x14ac:dyDescent="0.3">
      <c r="A8035"/>
      <c r="B8035"/>
      <c r="C8035"/>
    </row>
    <row r="8036" spans="1:3" ht="14.4" x14ac:dyDescent="0.3">
      <c r="A8036"/>
      <c r="B8036"/>
      <c r="C8036"/>
    </row>
    <row r="8037" spans="1:3" ht="14.4" x14ac:dyDescent="0.3">
      <c r="A8037"/>
      <c r="B8037"/>
      <c r="C8037"/>
    </row>
    <row r="8038" spans="1:3" ht="14.4" x14ac:dyDescent="0.3">
      <c r="A8038"/>
      <c r="B8038"/>
      <c r="C8038"/>
    </row>
    <row r="8039" spans="1:3" ht="14.4" x14ac:dyDescent="0.3">
      <c r="A8039"/>
      <c r="B8039"/>
      <c r="C8039"/>
    </row>
    <row r="8040" spans="1:3" ht="14.4" x14ac:dyDescent="0.3">
      <c r="A8040"/>
      <c r="B8040"/>
      <c r="C8040"/>
    </row>
    <row r="8041" spans="1:3" ht="14.4" x14ac:dyDescent="0.3">
      <c r="A8041"/>
      <c r="B8041"/>
      <c r="C8041"/>
    </row>
    <row r="8042" spans="1:3" ht="14.4" x14ac:dyDescent="0.3">
      <c r="A8042"/>
      <c r="B8042"/>
      <c r="C8042"/>
    </row>
    <row r="8043" spans="1:3" ht="14.4" x14ac:dyDescent="0.3">
      <c r="A8043"/>
      <c r="B8043"/>
      <c r="C8043"/>
    </row>
    <row r="8044" spans="1:3" ht="14.4" x14ac:dyDescent="0.3">
      <c r="A8044"/>
      <c r="B8044"/>
      <c r="C8044"/>
    </row>
    <row r="8045" spans="1:3" ht="14.4" x14ac:dyDescent="0.3">
      <c r="A8045"/>
      <c r="B8045"/>
      <c r="C8045"/>
    </row>
    <row r="8046" spans="1:3" ht="14.4" x14ac:dyDescent="0.3">
      <c r="A8046"/>
      <c r="B8046"/>
      <c r="C8046"/>
    </row>
    <row r="8047" spans="1:3" ht="14.4" x14ac:dyDescent="0.3">
      <c r="A8047"/>
      <c r="B8047"/>
      <c r="C8047"/>
    </row>
    <row r="8048" spans="1:3" ht="14.4" x14ac:dyDescent="0.3">
      <c r="A8048"/>
      <c r="B8048"/>
      <c r="C8048"/>
    </row>
    <row r="8049" spans="1:3" ht="14.4" x14ac:dyDescent="0.3">
      <c r="A8049"/>
      <c r="B8049"/>
      <c r="C8049"/>
    </row>
    <row r="8050" spans="1:3" ht="14.4" x14ac:dyDescent="0.3">
      <c r="A8050"/>
      <c r="B8050"/>
      <c r="C8050"/>
    </row>
    <row r="8051" spans="1:3" ht="14.4" x14ac:dyDescent="0.3">
      <c r="A8051"/>
      <c r="B8051"/>
      <c r="C8051"/>
    </row>
    <row r="8052" spans="1:3" ht="14.4" x14ac:dyDescent="0.3">
      <c r="A8052"/>
      <c r="B8052"/>
      <c r="C8052"/>
    </row>
    <row r="8053" spans="1:3" ht="14.4" x14ac:dyDescent="0.3">
      <c r="A8053"/>
      <c r="B8053"/>
      <c r="C8053"/>
    </row>
    <row r="8054" spans="1:3" ht="14.4" x14ac:dyDescent="0.3">
      <c r="A8054"/>
      <c r="B8054"/>
      <c r="C8054"/>
    </row>
    <row r="8055" spans="1:3" ht="14.4" x14ac:dyDescent="0.3">
      <c r="A8055"/>
      <c r="B8055"/>
      <c r="C8055"/>
    </row>
    <row r="8056" spans="1:3" ht="14.4" x14ac:dyDescent="0.3">
      <c r="A8056"/>
      <c r="B8056"/>
      <c r="C8056"/>
    </row>
    <row r="8057" spans="1:3" ht="14.4" x14ac:dyDescent="0.3">
      <c r="A8057"/>
      <c r="B8057"/>
      <c r="C8057"/>
    </row>
    <row r="8058" spans="1:3" ht="14.4" x14ac:dyDescent="0.3">
      <c r="A8058"/>
      <c r="B8058"/>
      <c r="C8058"/>
    </row>
    <row r="8059" spans="1:3" ht="14.4" x14ac:dyDescent="0.3">
      <c r="A8059"/>
      <c r="B8059"/>
      <c r="C8059"/>
    </row>
    <row r="8060" spans="1:3" ht="14.4" x14ac:dyDescent="0.3">
      <c r="A8060"/>
      <c r="B8060"/>
      <c r="C8060"/>
    </row>
    <row r="8061" spans="1:3" ht="14.4" x14ac:dyDescent="0.3">
      <c r="A8061"/>
      <c r="B8061"/>
      <c r="C8061"/>
    </row>
    <row r="8062" spans="1:3" ht="14.4" x14ac:dyDescent="0.3">
      <c r="A8062"/>
      <c r="B8062"/>
      <c r="C8062"/>
    </row>
    <row r="8063" spans="1:3" ht="14.4" x14ac:dyDescent="0.3">
      <c r="A8063"/>
      <c r="B8063"/>
      <c r="C8063"/>
    </row>
    <row r="8064" spans="1:3" ht="14.4" x14ac:dyDescent="0.3">
      <c r="A8064"/>
      <c r="B8064"/>
      <c r="C8064"/>
    </row>
    <row r="8065" spans="1:3" ht="14.4" x14ac:dyDescent="0.3">
      <c r="A8065"/>
      <c r="B8065"/>
      <c r="C8065"/>
    </row>
    <row r="8066" spans="1:3" ht="14.4" x14ac:dyDescent="0.3">
      <c r="A8066"/>
      <c r="B8066"/>
      <c r="C8066"/>
    </row>
    <row r="8067" spans="1:3" ht="14.4" x14ac:dyDescent="0.3">
      <c r="A8067"/>
      <c r="B8067"/>
      <c r="C8067"/>
    </row>
    <row r="8068" spans="1:3" ht="14.4" x14ac:dyDescent="0.3">
      <c r="A8068"/>
      <c r="B8068"/>
      <c r="C8068"/>
    </row>
    <row r="8069" spans="1:3" ht="14.4" x14ac:dyDescent="0.3">
      <c r="A8069"/>
      <c r="B8069"/>
      <c r="C8069"/>
    </row>
    <row r="8070" spans="1:3" ht="14.4" x14ac:dyDescent="0.3">
      <c r="A8070"/>
      <c r="B8070"/>
      <c r="C8070"/>
    </row>
    <row r="8071" spans="1:3" ht="14.4" x14ac:dyDescent="0.3">
      <c r="A8071"/>
      <c r="B8071"/>
      <c r="C8071"/>
    </row>
    <row r="8072" spans="1:3" ht="14.4" x14ac:dyDescent="0.3">
      <c r="A8072"/>
      <c r="B8072"/>
      <c r="C8072"/>
    </row>
    <row r="8073" spans="1:3" ht="14.4" x14ac:dyDescent="0.3">
      <c r="A8073"/>
      <c r="B8073"/>
      <c r="C8073"/>
    </row>
    <row r="8074" spans="1:3" ht="14.4" x14ac:dyDescent="0.3">
      <c r="A8074"/>
      <c r="B8074"/>
      <c r="C8074"/>
    </row>
    <row r="8075" spans="1:3" ht="14.4" x14ac:dyDescent="0.3">
      <c r="A8075"/>
      <c r="B8075"/>
      <c r="C8075"/>
    </row>
    <row r="8076" spans="1:3" ht="14.4" x14ac:dyDescent="0.3">
      <c r="A8076"/>
      <c r="B8076"/>
      <c r="C8076"/>
    </row>
    <row r="8077" spans="1:3" ht="14.4" x14ac:dyDescent="0.3">
      <c r="A8077"/>
      <c r="B8077"/>
      <c r="C8077"/>
    </row>
    <row r="8078" spans="1:3" ht="14.4" x14ac:dyDescent="0.3">
      <c r="A8078"/>
      <c r="B8078"/>
      <c r="C8078"/>
    </row>
    <row r="8079" spans="1:3" ht="14.4" x14ac:dyDescent="0.3">
      <c r="A8079"/>
      <c r="B8079"/>
      <c r="C8079"/>
    </row>
    <row r="8080" spans="1:3" ht="14.4" x14ac:dyDescent="0.3">
      <c r="A8080"/>
      <c r="B8080"/>
      <c r="C8080"/>
    </row>
    <row r="8081" spans="1:3" ht="14.4" x14ac:dyDescent="0.3">
      <c r="A8081"/>
      <c r="B8081"/>
      <c r="C8081"/>
    </row>
    <row r="8082" spans="1:3" ht="14.4" x14ac:dyDescent="0.3">
      <c r="A8082"/>
      <c r="B8082"/>
      <c r="C8082"/>
    </row>
    <row r="8083" spans="1:3" ht="14.4" x14ac:dyDescent="0.3">
      <c r="A8083"/>
      <c r="B8083"/>
      <c r="C8083"/>
    </row>
    <row r="8084" spans="1:3" ht="14.4" x14ac:dyDescent="0.3">
      <c r="A8084"/>
      <c r="B8084"/>
      <c r="C8084"/>
    </row>
    <row r="8085" spans="1:3" ht="14.4" x14ac:dyDescent="0.3">
      <c r="A8085"/>
      <c r="B8085"/>
      <c r="C8085"/>
    </row>
    <row r="8086" spans="1:3" ht="14.4" x14ac:dyDescent="0.3">
      <c r="A8086"/>
      <c r="B8086"/>
      <c r="C8086"/>
    </row>
    <row r="8087" spans="1:3" ht="14.4" x14ac:dyDescent="0.3">
      <c r="A8087"/>
      <c r="B8087"/>
      <c r="C8087"/>
    </row>
    <row r="8088" spans="1:3" ht="14.4" x14ac:dyDescent="0.3">
      <c r="A8088"/>
      <c r="B8088"/>
      <c r="C8088"/>
    </row>
    <row r="8089" spans="1:3" ht="14.4" x14ac:dyDescent="0.3">
      <c r="A8089"/>
      <c r="B8089"/>
      <c r="C8089"/>
    </row>
    <row r="8090" spans="1:3" ht="14.4" x14ac:dyDescent="0.3">
      <c r="A8090"/>
      <c r="B8090"/>
      <c r="C8090"/>
    </row>
    <row r="8091" spans="1:3" ht="14.4" x14ac:dyDescent="0.3">
      <c r="A8091"/>
      <c r="B8091"/>
      <c r="C8091"/>
    </row>
    <row r="8092" spans="1:3" ht="14.4" x14ac:dyDescent="0.3">
      <c r="A8092"/>
      <c r="B8092"/>
      <c r="C8092"/>
    </row>
    <row r="8093" spans="1:3" ht="14.4" x14ac:dyDescent="0.3">
      <c r="A8093"/>
      <c r="B8093"/>
      <c r="C8093"/>
    </row>
    <row r="8094" spans="1:3" ht="14.4" x14ac:dyDescent="0.3">
      <c r="A8094"/>
      <c r="B8094"/>
      <c r="C8094"/>
    </row>
    <row r="8095" spans="1:3" ht="14.4" x14ac:dyDescent="0.3">
      <c r="A8095"/>
      <c r="B8095"/>
      <c r="C8095"/>
    </row>
    <row r="8096" spans="1:3" ht="14.4" x14ac:dyDescent="0.3">
      <c r="A8096"/>
      <c r="B8096"/>
      <c r="C8096"/>
    </row>
    <row r="8097" spans="1:3" ht="14.4" x14ac:dyDescent="0.3">
      <c r="A8097"/>
      <c r="B8097"/>
      <c r="C8097"/>
    </row>
    <row r="8098" spans="1:3" ht="14.4" x14ac:dyDescent="0.3">
      <c r="A8098"/>
      <c r="B8098"/>
      <c r="C8098"/>
    </row>
    <row r="8099" spans="1:3" ht="14.4" x14ac:dyDescent="0.3">
      <c r="A8099"/>
      <c r="B8099"/>
      <c r="C8099"/>
    </row>
    <row r="8100" spans="1:3" ht="14.4" x14ac:dyDescent="0.3">
      <c r="A8100"/>
      <c r="B8100"/>
      <c r="C8100"/>
    </row>
    <row r="8101" spans="1:3" ht="14.4" x14ac:dyDescent="0.3">
      <c r="A8101"/>
      <c r="B8101"/>
      <c r="C8101"/>
    </row>
    <row r="8102" spans="1:3" ht="14.4" x14ac:dyDescent="0.3">
      <c r="A8102"/>
      <c r="B8102"/>
      <c r="C8102"/>
    </row>
    <row r="8103" spans="1:3" ht="14.4" x14ac:dyDescent="0.3">
      <c r="A8103"/>
      <c r="B8103"/>
      <c r="C8103"/>
    </row>
    <row r="8104" spans="1:3" ht="14.4" x14ac:dyDescent="0.3">
      <c r="A8104"/>
      <c r="B8104"/>
      <c r="C8104"/>
    </row>
    <row r="8105" spans="1:3" ht="14.4" x14ac:dyDescent="0.3">
      <c r="A8105"/>
      <c r="B8105"/>
      <c r="C8105"/>
    </row>
    <row r="8106" spans="1:3" ht="14.4" x14ac:dyDescent="0.3">
      <c r="A8106"/>
      <c r="B8106"/>
      <c r="C8106"/>
    </row>
    <row r="8107" spans="1:3" ht="14.4" x14ac:dyDescent="0.3">
      <c r="A8107"/>
      <c r="B8107"/>
      <c r="C8107"/>
    </row>
    <row r="8108" spans="1:3" ht="14.4" x14ac:dyDescent="0.3">
      <c r="A8108"/>
      <c r="B8108"/>
      <c r="C8108"/>
    </row>
    <row r="8109" spans="1:3" ht="14.4" x14ac:dyDescent="0.3">
      <c r="A8109"/>
      <c r="B8109"/>
      <c r="C8109"/>
    </row>
    <row r="8110" spans="1:3" ht="14.4" x14ac:dyDescent="0.3">
      <c r="A8110"/>
      <c r="B8110"/>
      <c r="C8110"/>
    </row>
    <row r="8111" spans="1:3" ht="14.4" x14ac:dyDescent="0.3">
      <c r="A8111"/>
      <c r="B8111"/>
      <c r="C8111"/>
    </row>
    <row r="8112" spans="1:3" ht="14.4" x14ac:dyDescent="0.3">
      <c r="A8112"/>
      <c r="B8112"/>
      <c r="C8112"/>
    </row>
    <row r="8113" spans="1:3" ht="14.4" x14ac:dyDescent="0.3">
      <c r="A8113"/>
      <c r="B8113"/>
      <c r="C8113"/>
    </row>
    <row r="8114" spans="1:3" ht="14.4" x14ac:dyDescent="0.3">
      <c r="A8114"/>
      <c r="B8114"/>
      <c r="C8114"/>
    </row>
    <row r="8115" spans="1:3" ht="14.4" x14ac:dyDescent="0.3">
      <c r="A8115"/>
      <c r="B8115"/>
      <c r="C8115"/>
    </row>
    <row r="8116" spans="1:3" ht="14.4" x14ac:dyDescent="0.3">
      <c r="A8116"/>
      <c r="B8116"/>
      <c r="C8116"/>
    </row>
    <row r="8117" spans="1:3" ht="14.4" x14ac:dyDescent="0.3">
      <c r="A8117"/>
      <c r="B8117"/>
      <c r="C8117"/>
    </row>
    <row r="8118" spans="1:3" ht="14.4" x14ac:dyDescent="0.3">
      <c r="A8118"/>
      <c r="B8118"/>
      <c r="C8118"/>
    </row>
    <row r="8119" spans="1:3" ht="14.4" x14ac:dyDescent="0.3">
      <c r="A8119"/>
      <c r="B8119"/>
      <c r="C8119"/>
    </row>
    <row r="8120" spans="1:3" ht="14.4" x14ac:dyDescent="0.3">
      <c r="A8120"/>
      <c r="B8120"/>
      <c r="C8120"/>
    </row>
    <row r="8121" spans="1:3" ht="14.4" x14ac:dyDescent="0.3">
      <c r="A8121"/>
      <c r="B8121"/>
      <c r="C8121"/>
    </row>
    <row r="8122" spans="1:3" ht="14.4" x14ac:dyDescent="0.3">
      <c r="A8122"/>
      <c r="B8122"/>
      <c r="C8122"/>
    </row>
    <row r="8123" spans="1:3" ht="14.4" x14ac:dyDescent="0.3">
      <c r="A8123"/>
      <c r="B8123"/>
      <c r="C8123"/>
    </row>
    <row r="8124" spans="1:3" ht="14.4" x14ac:dyDescent="0.3">
      <c r="A8124"/>
      <c r="B8124"/>
      <c r="C8124"/>
    </row>
    <row r="8125" spans="1:3" ht="14.4" x14ac:dyDescent="0.3">
      <c r="A8125"/>
      <c r="B8125"/>
      <c r="C8125"/>
    </row>
    <row r="8126" spans="1:3" ht="14.4" x14ac:dyDescent="0.3">
      <c r="A8126"/>
      <c r="B8126"/>
      <c r="C8126"/>
    </row>
    <row r="8127" spans="1:3" ht="14.4" x14ac:dyDescent="0.3">
      <c r="A8127"/>
      <c r="B8127"/>
      <c r="C8127"/>
    </row>
    <row r="8128" spans="1:3" ht="14.4" x14ac:dyDescent="0.3">
      <c r="A8128"/>
      <c r="B8128"/>
      <c r="C8128"/>
    </row>
    <row r="8129" spans="1:3" ht="14.4" x14ac:dyDescent="0.3">
      <c r="A8129"/>
      <c r="B8129"/>
      <c r="C8129"/>
    </row>
    <row r="8130" spans="1:3" ht="14.4" x14ac:dyDescent="0.3">
      <c r="A8130"/>
      <c r="B8130"/>
      <c r="C8130"/>
    </row>
    <row r="8131" spans="1:3" ht="14.4" x14ac:dyDescent="0.3">
      <c r="A8131"/>
      <c r="B8131"/>
      <c r="C8131"/>
    </row>
    <row r="8132" spans="1:3" ht="14.4" x14ac:dyDescent="0.3">
      <c r="A8132"/>
      <c r="B8132"/>
      <c r="C8132"/>
    </row>
    <row r="8133" spans="1:3" ht="14.4" x14ac:dyDescent="0.3">
      <c r="A8133"/>
      <c r="B8133"/>
      <c r="C8133"/>
    </row>
    <row r="8134" spans="1:3" ht="14.4" x14ac:dyDescent="0.3">
      <c r="A8134"/>
      <c r="B8134"/>
      <c r="C8134"/>
    </row>
    <row r="8135" spans="1:3" ht="14.4" x14ac:dyDescent="0.3">
      <c r="A8135"/>
      <c r="B8135"/>
      <c r="C8135"/>
    </row>
    <row r="8136" spans="1:3" ht="14.4" x14ac:dyDescent="0.3">
      <c r="A8136"/>
      <c r="B8136"/>
      <c r="C8136"/>
    </row>
    <row r="8137" spans="1:3" ht="14.4" x14ac:dyDescent="0.3">
      <c r="A8137"/>
      <c r="B8137"/>
      <c r="C8137"/>
    </row>
    <row r="8138" spans="1:3" ht="14.4" x14ac:dyDescent="0.3">
      <c r="A8138"/>
      <c r="B8138"/>
      <c r="C8138"/>
    </row>
    <row r="8139" spans="1:3" ht="14.4" x14ac:dyDescent="0.3">
      <c r="A8139"/>
      <c r="B8139"/>
      <c r="C8139"/>
    </row>
    <row r="8140" spans="1:3" ht="14.4" x14ac:dyDescent="0.3">
      <c r="A8140"/>
      <c r="B8140"/>
      <c r="C8140"/>
    </row>
    <row r="8141" spans="1:3" ht="14.4" x14ac:dyDescent="0.3">
      <c r="A8141"/>
      <c r="B8141"/>
      <c r="C8141"/>
    </row>
    <row r="8142" spans="1:3" ht="14.4" x14ac:dyDescent="0.3">
      <c r="A8142"/>
      <c r="B8142"/>
      <c r="C8142"/>
    </row>
    <row r="8143" spans="1:3" ht="14.4" x14ac:dyDescent="0.3">
      <c r="A8143"/>
      <c r="B8143"/>
      <c r="C8143"/>
    </row>
    <row r="8144" spans="1:3" ht="14.4" x14ac:dyDescent="0.3">
      <c r="A8144"/>
      <c r="B8144"/>
      <c r="C8144"/>
    </row>
    <row r="8145" spans="1:3" ht="14.4" x14ac:dyDescent="0.3">
      <c r="A8145"/>
      <c r="B8145"/>
      <c r="C8145"/>
    </row>
    <row r="8146" spans="1:3" ht="14.4" x14ac:dyDescent="0.3">
      <c r="A8146"/>
      <c r="B8146"/>
      <c r="C8146"/>
    </row>
    <row r="8147" spans="1:3" ht="14.4" x14ac:dyDescent="0.3">
      <c r="A8147"/>
      <c r="B8147"/>
      <c r="C8147"/>
    </row>
    <row r="8148" spans="1:3" ht="14.4" x14ac:dyDescent="0.3">
      <c r="A8148"/>
      <c r="B8148"/>
      <c r="C8148"/>
    </row>
    <row r="8149" spans="1:3" ht="14.4" x14ac:dyDescent="0.3">
      <c r="A8149"/>
      <c r="B8149"/>
      <c r="C8149"/>
    </row>
    <row r="8150" spans="1:3" ht="14.4" x14ac:dyDescent="0.3">
      <c r="A8150"/>
      <c r="B8150"/>
      <c r="C8150"/>
    </row>
    <row r="8151" spans="1:3" ht="14.4" x14ac:dyDescent="0.3">
      <c r="A8151"/>
      <c r="B8151"/>
      <c r="C8151"/>
    </row>
    <row r="8152" spans="1:3" ht="14.4" x14ac:dyDescent="0.3">
      <c r="A8152"/>
      <c r="B8152"/>
      <c r="C8152"/>
    </row>
    <row r="8153" spans="1:3" ht="14.4" x14ac:dyDescent="0.3">
      <c r="A8153"/>
      <c r="B8153"/>
      <c r="C8153"/>
    </row>
    <row r="8154" spans="1:3" ht="14.4" x14ac:dyDescent="0.3">
      <c r="A8154"/>
      <c r="B8154"/>
      <c r="C8154"/>
    </row>
    <row r="8155" spans="1:3" ht="14.4" x14ac:dyDescent="0.3">
      <c r="A8155"/>
      <c r="B8155"/>
      <c r="C8155"/>
    </row>
    <row r="8156" spans="1:3" ht="14.4" x14ac:dyDescent="0.3">
      <c r="A8156"/>
      <c r="B8156"/>
      <c r="C8156"/>
    </row>
    <row r="8157" spans="1:3" ht="14.4" x14ac:dyDescent="0.3">
      <c r="A8157"/>
      <c r="B8157"/>
      <c r="C8157"/>
    </row>
    <row r="8158" spans="1:3" ht="14.4" x14ac:dyDescent="0.3">
      <c r="A8158"/>
      <c r="B8158"/>
      <c r="C8158"/>
    </row>
    <row r="8159" spans="1:3" ht="14.4" x14ac:dyDescent="0.3">
      <c r="A8159"/>
      <c r="B8159"/>
      <c r="C8159"/>
    </row>
    <row r="8160" spans="1:3" ht="14.4" x14ac:dyDescent="0.3">
      <c r="A8160"/>
      <c r="B8160"/>
      <c r="C8160"/>
    </row>
    <row r="8161" spans="1:3" ht="14.4" x14ac:dyDescent="0.3">
      <c r="A8161"/>
      <c r="B8161"/>
      <c r="C8161"/>
    </row>
    <row r="8162" spans="1:3" ht="14.4" x14ac:dyDescent="0.3">
      <c r="A8162"/>
      <c r="B8162"/>
      <c r="C8162"/>
    </row>
    <row r="8163" spans="1:3" ht="14.4" x14ac:dyDescent="0.3">
      <c r="A8163"/>
      <c r="B8163"/>
      <c r="C8163"/>
    </row>
    <row r="8164" spans="1:3" ht="14.4" x14ac:dyDescent="0.3">
      <c r="A8164"/>
      <c r="B8164"/>
      <c r="C8164"/>
    </row>
    <row r="8165" spans="1:3" ht="14.4" x14ac:dyDescent="0.3">
      <c r="A8165"/>
      <c r="B8165"/>
      <c r="C8165"/>
    </row>
    <row r="8166" spans="1:3" ht="14.4" x14ac:dyDescent="0.3">
      <c r="A8166"/>
      <c r="B8166"/>
      <c r="C8166"/>
    </row>
    <row r="8167" spans="1:3" ht="14.4" x14ac:dyDescent="0.3">
      <c r="A8167"/>
      <c r="B8167"/>
      <c r="C8167"/>
    </row>
    <row r="8168" spans="1:3" ht="14.4" x14ac:dyDescent="0.3">
      <c r="A8168"/>
      <c r="B8168"/>
      <c r="C8168"/>
    </row>
    <row r="8169" spans="1:3" ht="14.4" x14ac:dyDescent="0.3">
      <c r="A8169"/>
      <c r="B8169"/>
      <c r="C8169"/>
    </row>
    <row r="8170" spans="1:3" ht="14.4" x14ac:dyDescent="0.3">
      <c r="A8170"/>
      <c r="B8170"/>
      <c r="C8170"/>
    </row>
    <row r="8171" spans="1:3" ht="14.4" x14ac:dyDescent="0.3">
      <c r="A8171"/>
      <c r="B8171"/>
      <c r="C8171"/>
    </row>
    <row r="8172" spans="1:3" ht="14.4" x14ac:dyDescent="0.3">
      <c r="A8172"/>
      <c r="B8172"/>
      <c r="C8172"/>
    </row>
    <row r="8173" spans="1:3" ht="14.4" x14ac:dyDescent="0.3">
      <c r="A8173"/>
      <c r="B8173"/>
      <c r="C8173"/>
    </row>
    <row r="8174" spans="1:3" ht="14.4" x14ac:dyDescent="0.3">
      <c r="A8174"/>
      <c r="B8174"/>
      <c r="C8174"/>
    </row>
    <row r="8175" spans="1:3" ht="14.4" x14ac:dyDescent="0.3">
      <c r="A8175"/>
      <c r="B8175"/>
      <c r="C8175"/>
    </row>
    <row r="8176" spans="1:3" ht="14.4" x14ac:dyDescent="0.3">
      <c r="A8176"/>
      <c r="B8176"/>
      <c r="C8176"/>
    </row>
    <row r="8177" spans="1:3" ht="14.4" x14ac:dyDescent="0.3">
      <c r="A8177"/>
      <c r="B8177"/>
      <c r="C8177"/>
    </row>
    <row r="8178" spans="1:3" ht="14.4" x14ac:dyDescent="0.3">
      <c r="A8178"/>
      <c r="B8178"/>
      <c r="C8178"/>
    </row>
    <row r="8179" spans="1:3" ht="14.4" x14ac:dyDescent="0.3">
      <c r="A8179"/>
      <c r="B8179"/>
      <c r="C8179"/>
    </row>
    <row r="8180" spans="1:3" ht="14.4" x14ac:dyDescent="0.3">
      <c r="A8180"/>
      <c r="B8180"/>
      <c r="C8180"/>
    </row>
    <row r="8181" spans="1:3" ht="14.4" x14ac:dyDescent="0.3">
      <c r="A8181"/>
      <c r="B8181"/>
      <c r="C8181"/>
    </row>
    <row r="8182" spans="1:3" ht="14.4" x14ac:dyDescent="0.3">
      <c r="A8182"/>
      <c r="B8182"/>
      <c r="C8182"/>
    </row>
    <row r="8183" spans="1:3" ht="14.4" x14ac:dyDescent="0.3">
      <c r="A8183"/>
      <c r="B8183"/>
      <c r="C8183"/>
    </row>
    <row r="8184" spans="1:3" ht="14.4" x14ac:dyDescent="0.3">
      <c r="A8184"/>
      <c r="B8184"/>
      <c r="C8184"/>
    </row>
    <row r="8185" spans="1:3" ht="14.4" x14ac:dyDescent="0.3">
      <c r="A8185"/>
      <c r="B8185"/>
      <c r="C8185"/>
    </row>
    <row r="8186" spans="1:3" ht="14.4" x14ac:dyDescent="0.3">
      <c r="A8186"/>
      <c r="B8186"/>
      <c r="C8186"/>
    </row>
    <row r="8187" spans="1:3" ht="14.4" x14ac:dyDescent="0.3">
      <c r="A8187"/>
      <c r="B8187"/>
      <c r="C8187"/>
    </row>
    <row r="8188" spans="1:3" ht="14.4" x14ac:dyDescent="0.3">
      <c r="A8188"/>
      <c r="B8188"/>
      <c r="C8188"/>
    </row>
    <row r="8189" spans="1:3" ht="14.4" x14ac:dyDescent="0.3">
      <c r="A8189"/>
      <c r="B8189"/>
      <c r="C8189"/>
    </row>
    <row r="8190" spans="1:3" ht="14.4" x14ac:dyDescent="0.3">
      <c r="A8190"/>
      <c r="B8190"/>
      <c r="C8190"/>
    </row>
    <row r="8191" spans="1:3" ht="14.4" x14ac:dyDescent="0.3">
      <c r="A8191"/>
      <c r="B8191"/>
      <c r="C8191"/>
    </row>
    <row r="8192" spans="1:3" ht="14.4" x14ac:dyDescent="0.3">
      <c r="A8192"/>
      <c r="B8192"/>
      <c r="C8192"/>
    </row>
    <row r="8193" spans="1:3" ht="14.4" x14ac:dyDescent="0.3">
      <c r="A8193"/>
      <c r="B8193"/>
      <c r="C8193"/>
    </row>
    <row r="8194" spans="1:3" ht="14.4" x14ac:dyDescent="0.3">
      <c r="A8194"/>
      <c r="B8194"/>
      <c r="C8194"/>
    </row>
    <row r="8195" spans="1:3" ht="14.4" x14ac:dyDescent="0.3">
      <c r="A8195"/>
      <c r="B8195"/>
      <c r="C8195"/>
    </row>
    <row r="8196" spans="1:3" ht="14.4" x14ac:dyDescent="0.3">
      <c r="A8196"/>
      <c r="B8196"/>
      <c r="C8196"/>
    </row>
    <row r="8197" spans="1:3" ht="14.4" x14ac:dyDescent="0.3">
      <c r="A8197"/>
      <c r="B8197"/>
      <c r="C8197"/>
    </row>
    <row r="8198" spans="1:3" ht="14.4" x14ac:dyDescent="0.3">
      <c r="A8198"/>
      <c r="B8198"/>
      <c r="C8198"/>
    </row>
    <row r="8199" spans="1:3" ht="14.4" x14ac:dyDescent="0.3">
      <c r="A8199"/>
      <c r="B8199"/>
      <c r="C8199"/>
    </row>
    <row r="8200" spans="1:3" ht="14.4" x14ac:dyDescent="0.3">
      <c r="A8200"/>
      <c r="B8200"/>
      <c r="C8200"/>
    </row>
    <row r="8201" spans="1:3" ht="14.4" x14ac:dyDescent="0.3">
      <c r="A8201"/>
      <c r="B8201"/>
      <c r="C8201"/>
    </row>
    <row r="8202" spans="1:3" ht="14.4" x14ac:dyDescent="0.3">
      <c r="A8202"/>
      <c r="B8202"/>
      <c r="C8202"/>
    </row>
    <row r="8203" spans="1:3" ht="14.4" x14ac:dyDescent="0.3">
      <c r="A8203"/>
      <c r="B8203"/>
      <c r="C8203"/>
    </row>
    <row r="8204" spans="1:3" ht="14.4" x14ac:dyDescent="0.3">
      <c r="A8204"/>
      <c r="B8204"/>
      <c r="C8204"/>
    </row>
    <row r="8205" spans="1:3" ht="14.4" x14ac:dyDescent="0.3">
      <c r="A8205"/>
      <c r="B8205"/>
      <c r="C8205"/>
    </row>
    <row r="8206" spans="1:3" ht="14.4" x14ac:dyDescent="0.3">
      <c r="A8206"/>
      <c r="B8206"/>
      <c r="C8206"/>
    </row>
    <row r="8207" spans="1:3" ht="14.4" x14ac:dyDescent="0.3">
      <c r="A8207"/>
      <c r="B8207"/>
      <c r="C8207"/>
    </row>
    <row r="8208" spans="1:3" ht="14.4" x14ac:dyDescent="0.3">
      <c r="A8208"/>
      <c r="B8208"/>
      <c r="C8208"/>
    </row>
    <row r="8209" spans="1:3" ht="14.4" x14ac:dyDescent="0.3">
      <c r="A8209"/>
      <c r="B8209"/>
      <c r="C8209"/>
    </row>
    <row r="8210" spans="1:3" ht="14.4" x14ac:dyDescent="0.3">
      <c r="A8210"/>
      <c r="B8210"/>
      <c r="C8210"/>
    </row>
    <row r="8211" spans="1:3" ht="14.4" x14ac:dyDescent="0.3">
      <c r="A8211"/>
      <c r="B8211"/>
      <c r="C8211"/>
    </row>
    <row r="8212" spans="1:3" ht="14.4" x14ac:dyDescent="0.3">
      <c r="A8212"/>
      <c r="B8212"/>
      <c r="C8212"/>
    </row>
    <row r="8213" spans="1:3" ht="14.4" x14ac:dyDescent="0.3">
      <c r="A8213"/>
      <c r="B8213"/>
      <c r="C8213"/>
    </row>
    <row r="8214" spans="1:3" ht="14.4" x14ac:dyDescent="0.3">
      <c r="A8214"/>
      <c r="B8214"/>
      <c r="C8214"/>
    </row>
    <row r="8215" spans="1:3" ht="14.4" x14ac:dyDescent="0.3">
      <c r="A8215"/>
      <c r="B8215"/>
      <c r="C8215"/>
    </row>
    <row r="8216" spans="1:3" ht="14.4" x14ac:dyDescent="0.3">
      <c r="A8216"/>
      <c r="B8216"/>
      <c r="C8216"/>
    </row>
    <row r="8217" spans="1:3" ht="14.4" x14ac:dyDescent="0.3">
      <c r="A8217"/>
      <c r="B8217"/>
      <c r="C8217"/>
    </row>
    <row r="8218" spans="1:3" ht="14.4" x14ac:dyDescent="0.3">
      <c r="A8218"/>
      <c r="B8218"/>
      <c r="C8218"/>
    </row>
    <row r="8219" spans="1:3" ht="14.4" x14ac:dyDescent="0.3">
      <c r="A8219"/>
      <c r="B8219"/>
      <c r="C8219"/>
    </row>
    <row r="8220" spans="1:3" ht="14.4" x14ac:dyDescent="0.3">
      <c r="A8220"/>
      <c r="B8220"/>
      <c r="C8220"/>
    </row>
    <row r="8221" spans="1:3" ht="14.4" x14ac:dyDescent="0.3">
      <c r="A8221"/>
      <c r="B8221"/>
      <c r="C8221"/>
    </row>
    <row r="8222" spans="1:3" ht="14.4" x14ac:dyDescent="0.3">
      <c r="A8222"/>
      <c r="B8222"/>
      <c r="C8222"/>
    </row>
    <row r="8223" spans="1:3" ht="14.4" x14ac:dyDescent="0.3">
      <c r="A8223"/>
      <c r="B8223"/>
      <c r="C8223"/>
    </row>
    <row r="8224" spans="1:3" ht="14.4" x14ac:dyDescent="0.3">
      <c r="A8224"/>
      <c r="B8224"/>
      <c r="C8224"/>
    </row>
    <row r="8225" spans="1:3" ht="14.4" x14ac:dyDescent="0.3">
      <c r="A8225"/>
      <c r="B8225"/>
      <c r="C8225"/>
    </row>
    <row r="8226" spans="1:3" ht="14.4" x14ac:dyDescent="0.3">
      <c r="A8226"/>
      <c r="B8226"/>
      <c r="C8226"/>
    </row>
    <row r="8227" spans="1:3" ht="14.4" x14ac:dyDescent="0.3">
      <c r="A8227"/>
      <c r="B8227"/>
      <c r="C8227"/>
    </row>
    <row r="8228" spans="1:3" ht="14.4" x14ac:dyDescent="0.3">
      <c r="A8228"/>
      <c r="B8228"/>
      <c r="C8228"/>
    </row>
    <row r="8229" spans="1:3" ht="14.4" x14ac:dyDescent="0.3">
      <c r="A8229"/>
      <c r="B8229"/>
      <c r="C8229"/>
    </row>
    <row r="8230" spans="1:3" ht="14.4" x14ac:dyDescent="0.3">
      <c r="A8230"/>
      <c r="B8230"/>
      <c r="C8230"/>
    </row>
    <row r="8231" spans="1:3" ht="14.4" x14ac:dyDescent="0.3">
      <c r="A8231"/>
      <c r="B8231"/>
      <c r="C8231"/>
    </row>
    <row r="8232" spans="1:3" ht="14.4" x14ac:dyDescent="0.3">
      <c r="A8232"/>
      <c r="B8232"/>
      <c r="C8232"/>
    </row>
    <row r="8233" spans="1:3" ht="14.4" x14ac:dyDescent="0.3">
      <c r="A8233"/>
      <c r="B8233"/>
      <c r="C8233"/>
    </row>
    <row r="8234" spans="1:3" ht="14.4" x14ac:dyDescent="0.3">
      <c r="A8234"/>
      <c r="B8234"/>
      <c r="C8234"/>
    </row>
    <row r="8235" spans="1:3" ht="14.4" x14ac:dyDescent="0.3">
      <c r="A8235"/>
      <c r="B8235"/>
      <c r="C8235"/>
    </row>
    <row r="8236" spans="1:3" ht="14.4" x14ac:dyDescent="0.3">
      <c r="A8236"/>
      <c r="B8236"/>
      <c r="C8236"/>
    </row>
    <row r="8237" spans="1:3" ht="14.4" x14ac:dyDescent="0.3">
      <c r="A8237"/>
      <c r="B8237"/>
      <c r="C8237"/>
    </row>
    <row r="8238" spans="1:3" ht="14.4" x14ac:dyDescent="0.3">
      <c r="A8238"/>
      <c r="B8238"/>
      <c r="C8238"/>
    </row>
    <row r="8239" spans="1:3" ht="14.4" x14ac:dyDescent="0.3">
      <c r="A8239"/>
      <c r="B8239"/>
      <c r="C8239"/>
    </row>
    <row r="8240" spans="1:3" ht="14.4" x14ac:dyDescent="0.3">
      <c r="A8240"/>
      <c r="B8240"/>
      <c r="C8240"/>
    </row>
    <row r="8241" spans="1:3" ht="14.4" x14ac:dyDescent="0.3">
      <c r="A8241"/>
      <c r="B8241"/>
      <c r="C8241"/>
    </row>
    <row r="8242" spans="1:3" ht="14.4" x14ac:dyDescent="0.3">
      <c r="A8242"/>
      <c r="B8242"/>
      <c r="C8242"/>
    </row>
    <row r="8243" spans="1:3" ht="14.4" x14ac:dyDescent="0.3">
      <c r="A8243"/>
      <c r="B8243"/>
      <c r="C8243"/>
    </row>
    <row r="8244" spans="1:3" ht="14.4" x14ac:dyDescent="0.3">
      <c r="A8244"/>
      <c r="B8244"/>
      <c r="C8244"/>
    </row>
    <row r="8245" spans="1:3" ht="14.4" x14ac:dyDescent="0.3">
      <c r="A8245"/>
      <c r="B8245"/>
      <c r="C8245"/>
    </row>
    <row r="8246" spans="1:3" ht="14.4" x14ac:dyDescent="0.3">
      <c r="A8246"/>
      <c r="B8246"/>
      <c r="C8246"/>
    </row>
    <row r="8247" spans="1:3" ht="14.4" x14ac:dyDescent="0.3">
      <c r="A8247"/>
      <c r="B8247"/>
      <c r="C8247"/>
    </row>
    <row r="8248" spans="1:3" ht="14.4" x14ac:dyDescent="0.3">
      <c r="A8248"/>
      <c r="B8248"/>
      <c r="C8248"/>
    </row>
    <row r="8249" spans="1:3" ht="14.4" x14ac:dyDescent="0.3">
      <c r="A8249"/>
      <c r="B8249"/>
      <c r="C8249"/>
    </row>
    <row r="8250" spans="1:3" ht="14.4" x14ac:dyDescent="0.3">
      <c r="A8250"/>
      <c r="B8250"/>
      <c r="C8250"/>
    </row>
    <row r="8251" spans="1:3" ht="14.4" x14ac:dyDescent="0.3">
      <c r="A8251"/>
      <c r="B8251"/>
      <c r="C8251"/>
    </row>
    <row r="8252" spans="1:3" ht="14.4" x14ac:dyDescent="0.3">
      <c r="A8252"/>
      <c r="B8252"/>
      <c r="C8252"/>
    </row>
    <row r="8253" spans="1:3" ht="14.4" x14ac:dyDescent="0.3">
      <c r="A8253"/>
      <c r="B8253"/>
      <c r="C8253"/>
    </row>
    <row r="8254" spans="1:3" ht="14.4" x14ac:dyDescent="0.3">
      <c r="A8254"/>
      <c r="B8254"/>
      <c r="C8254"/>
    </row>
    <row r="8255" spans="1:3" ht="14.4" x14ac:dyDescent="0.3">
      <c r="A8255"/>
      <c r="B8255"/>
      <c r="C8255"/>
    </row>
    <row r="8256" spans="1:3" ht="14.4" x14ac:dyDescent="0.3">
      <c r="A8256"/>
      <c r="B8256"/>
      <c r="C8256"/>
    </row>
    <row r="8257" spans="1:3" ht="14.4" x14ac:dyDescent="0.3">
      <c r="A8257"/>
      <c r="B8257"/>
      <c r="C8257"/>
    </row>
    <row r="8258" spans="1:3" ht="14.4" x14ac:dyDescent="0.3">
      <c r="A8258"/>
      <c r="B8258"/>
      <c r="C8258"/>
    </row>
    <row r="8259" spans="1:3" ht="14.4" x14ac:dyDescent="0.3">
      <c r="A8259"/>
      <c r="B8259"/>
      <c r="C8259"/>
    </row>
    <row r="8260" spans="1:3" ht="14.4" x14ac:dyDescent="0.3">
      <c r="A8260"/>
      <c r="B8260"/>
      <c r="C8260"/>
    </row>
    <row r="8261" spans="1:3" ht="14.4" x14ac:dyDescent="0.3">
      <c r="A8261"/>
      <c r="B8261"/>
      <c r="C8261"/>
    </row>
    <row r="8262" spans="1:3" ht="14.4" x14ac:dyDescent="0.3">
      <c r="A8262"/>
      <c r="B8262"/>
      <c r="C8262"/>
    </row>
    <row r="8263" spans="1:3" ht="14.4" x14ac:dyDescent="0.3">
      <c r="A8263"/>
      <c r="B8263"/>
      <c r="C8263"/>
    </row>
    <row r="8264" spans="1:3" ht="14.4" x14ac:dyDescent="0.3">
      <c r="A8264"/>
      <c r="B8264"/>
      <c r="C8264"/>
    </row>
    <row r="8265" spans="1:3" ht="14.4" x14ac:dyDescent="0.3">
      <c r="A8265"/>
      <c r="B8265"/>
      <c r="C8265"/>
    </row>
    <row r="8266" spans="1:3" ht="14.4" x14ac:dyDescent="0.3">
      <c r="A8266"/>
      <c r="B8266"/>
      <c r="C8266"/>
    </row>
    <row r="8267" spans="1:3" ht="14.4" x14ac:dyDescent="0.3">
      <c r="A8267"/>
      <c r="B8267"/>
      <c r="C8267"/>
    </row>
    <row r="8268" spans="1:3" ht="14.4" x14ac:dyDescent="0.3">
      <c r="A8268"/>
      <c r="B8268"/>
      <c r="C8268"/>
    </row>
    <row r="8269" spans="1:3" ht="14.4" x14ac:dyDescent="0.3">
      <c r="A8269"/>
      <c r="B8269"/>
      <c r="C8269"/>
    </row>
    <row r="8270" spans="1:3" ht="14.4" x14ac:dyDescent="0.3">
      <c r="A8270"/>
      <c r="B8270"/>
      <c r="C8270"/>
    </row>
    <row r="8271" spans="1:3" ht="14.4" x14ac:dyDescent="0.3">
      <c r="A8271"/>
      <c r="B8271"/>
      <c r="C8271"/>
    </row>
    <row r="8272" spans="1:3" ht="14.4" x14ac:dyDescent="0.3">
      <c r="A8272"/>
      <c r="B8272"/>
      <c r="C8272"/>
    </row>
    <row r="8273" spans="1:3" ht="14.4" x14ac:dyDescent="0.3">
      <c r="A8273"/>
      <c r="B8273"/>
      <c r="C8273"/>
    </row>
    <row r="8274" spans="1:3" ht="14.4" x14ac:dyDescent="0.3">
      <c r="A8274"/>
      <c r="B8274"/>
      <c r="C8274"/>
    </row>
    <row r="8275" spans="1:3" ht="14.4" x14ac:dyDescent="0.3">
      <c r="A8275"/>
      <c r="B8275"/>
      <c r="C8275"/>
    </row>
    <row r="8276" spans="1:3" ht="14.4" x14ac:dyDescent="0.3">
      <c r="A8276"/>
      <c r="B8276"/>
      <c r="C8276"/>
    </row>
    <row r="8277" spans="1:3" ht="14.4" x14ac:dyDescent="0.3">
      <c r="A8277"/>
      <c r="B8277"/>
      <c r="C8277"/>
    </row>
    <row r="8278" spans="1:3" ht="14.4" x14ac:dyDescent="0.3">
      <c r="A8278"/>
      <c r="B8278"/>
      <c r="C8278"/>
    </row>
    <row r="8279" spans="1:3" ht="14.4" x14ac:dyDescent="0.3">
      <c r="A8279"/>
      <c r="B8279"/>
      <c r="C8279"/>
    </row>
    <row r="8280" spans="1:3" ht="14.4" x14ac:dyDescent="0.3">
      <c r="A8280"/>
      <c r="B8280"/>
      <c r="C8280"/>
    </row>
    <row r="8281" spans="1:3" ht="14.4" x14ac:dyDescent="0.3">
      <c r="A8281"/>
      <c r="B8281"/>
      <c r="C8281"/>
    </row>
    <row r="8282" spans="1:3" ht="14.4" x14ac:dyDescent="0.3">
      <c r="A8282"/>
      <c r="B8282"/>
      <c r="C8282"/>
    </row>
    <row r="8283" spans="1:3" ht="14.4" x14ac:dyDescent="0.3">
      <c r="A8283"/>
      <c r="B8283"/>
      <c r="C8283"/>
    </row>
    <row r="8284" spans="1:3" ht="14.4" x14ac:dyDescent="0.3">
      <c r="A8284"/>
      <c r="B8284"/>
      <c r="C8284"/>
    </row>
    <row r="8285" spans="1:3" ht="14.4" x14ac:dyDescent="0.3">
      <c r="A8285"/>
      <c r="B8285"/>
      <c r="C8285"/>
    </row>
    <row r="8286" spans="1:3" ht="14.4" x14ac:dyDescent="0.3">
      <c r="A8286"/>
      <c r="B8286"/>
      <c r="C8286"/>
    </row>
    <row r="8287" spans="1:3" ht="14.4" x14ac:dyDescent="0.3">
      <c r="A8287"/>
      <c r="B8287"/>
      <c r="C8287"/>
    </row>
    <row r="8288" spans="1:3" ht="14.4" x14ac:dyDescent="0.3">
      <c r="A8288"/>
      <c r="B8288"/>
      <c r="C8288"/>
    </row>
    <row r="8289" spans="1:3" ht="14.4" x14ac:dyDescent="0.3">
      <c r="A8289"/>
      <c r="B8289"/>
      <c r="C8289"/>
    </row>
    <row r="8290" spans="1:3" ht="14.4" x14ac:dyDescent="0.3">
      <c r="A8290"/>
      <c r="B8290"/>
      <c r="C8290"/>
    </row>
    <row r="8291" spans="1:3" ht="14.4" x14ac:dyDescent="0.3">
      <c r="A8291"/>
      <c r="B8291"/>
      <c r="C8291"/>
    </row>
    <row r="8292" spans="1:3" ht="14.4" x14ac:dyDescent="0.3">
      <c r="A8292"/>
      <c r="B8292"/>
      <c r="C8292"/>
    </row>
    <row r="8293" spans="1:3" ht="14.4" x14ac:dyDescent="0.3">
      <c r="A8293"/>
      <c r="B8293"/>
      <c r="C8293"/>
    </row>
    <row r="8294" spans="1:3" ht="14.4" x14ac:dyDescent="0.3">
      <c r="A8294"/>
      <c r="B8294"/>
      <c r="C8294"/>
    </row>
    <row r="8295" spans="1:3" ht="14.4" x14ac:dyDescent="0.3">
      <c r="A8295"/>
      <c r="B8295"/>
      <c r="C8295"/>
    </row>
    <row r="8296" spans="1:3" ht="14.4" x14ac:dyDescent="0.3">
      <c r="A8296"/>
      <c r="B8296"/>
      <c r="C8296"/>
    </row>
    <row r="8297" spans="1:3" ht="14.4" x14ac:dyDescent="0.3">
      <c r="A8297"/>
      <c r="B8297"/>
      <c r="C8297"/>
    </row>
    <row r="8298" spans="1:3" ht="14.4" x14ac:dyDescent="0.3">
      <c r="A8298"/>
      <c r="B8298"/>
      <c r="C8298"/>
    </row>
    <row r="8299" spans="1:3" ht="14.4" x14ac:dyDescent="0.3">
      <c r="A8299"/>
      <c r="B8299"/>
      <c r="C8299"/>
    </row>
    <row r="8300" spans="1:3" ht="14.4" x14ac:dyDescent="0.3">
      <c r="A8300"/>
      <c r="B8300"/>
      <c r="C8300"/>
    </row>
    <row r="8301" spans="1:3" ht="14.4" x14ac:dyDescent="0.3">
      <c r="A8301"/>
      <c r="B8301"/>
      <c r="C8301"/>
    </row>
    <row r="8302" spans="1:3" ht="14.4" x14ac:dyDescent="0.3">
      <c r="A8302"/>
      <c r="B8302"/>
      <c r="C8302"/>
    </row>
    <row r="8303" spans="1:3" ht="14.4" x14ac:dyDescent="0.3">
      <c r="A8303"/>
      <c r="B8303"/>
      <c r="C8303"/>
    </row>
    <row r="8304" spans="1:3" ht="14.4" x14ac:dyDescent="0.3">
      <c r="A8304"/>
      <c r="B8304"/>
      <c r="C8304"/>
    </row>
    <row r="8305" spans="1:3" ht="14.4" x14ac:dyDescent="0.3">
      <c r="A8305"/>
      <c r="B8305"/>
      <c r="C8305"/>
    </row>
    <row r="8306" spans="1:3" ht="14.4" x14ac:dyDescent="0.3">
      <c r="A8306"/>
      <c r="B8306"/>
      <c r="C8306"/>
    </row>
    <row r="8307" spans="1:3" ht="14.4" x14ac:dyDescent="0.3">
      <c r="A8307"/>
      <c r="B8307"/>
      <c r="C8307"/>
    </row>
    <row r="8308" spans="1:3" ht="14.4" x14ac:dyDescent="0.3">
      <c r="A8308"/>
      <c r="B8308"/>
      <c r="C8308"/>
    </row>
    <row r="8309" spans="1:3" ht="14.4" x14ac:dyDescent="0.3">
      <c r="A8309"/>
      <c r="B8309"/>
      <c r="C8309"/>
    </row>
    <row r="8310" spans="1:3" ht="14.4" x14ac:dyDescent="0.3">
      <c r="A8310"/>
      <c r="B8310"/>
      <c r="C8310"/>
    </row>
    <row r="8311" spans="1:3" ht="14.4" x14ac:dyDescent="0.3">
      <c r="A8311"/>
      <c r="B8311"/>
      <c r="C8311"/>
    </row>
    <row r="8312" spans="1:3" ht="14.4" x14ac:dyDescent="0.3">
      <c r="A8312"/>
      <c r="B8312"/>
      <c r="C8312"/>
    </row>
    <row r="8313" spans="1:3" ht="14.4" x14ac:dyDescent="0.3">
      <c r="A8313"/>
      <c r="B8313"/>
      <c r="C8313"/>
    </row>
    <row r="8314" spans="1:3" ht="14.4" x14ac:dyDescent="0.3">
      <c r="A8314"/>
      <c r="B8314"/>
      <c r="C8314"/>
    </row>
    <row r="8315" spans="1:3" ht="14.4" x14ac:dyDescent="0.3">
      <c r="A8315"/>
      <c r="B8315"/>
      <c r="C8315"/>
    </row>
    <row r="8316" spans="1:3" ht="14.4" x14ac:dyDescent="0.3">
      <c r="A8316"/>
      <c r="B8316"/>
      <c r="C8316"/>
    </row>
    <row r="8317" spans="1:3" ht="14.4" x14ac:dyDescent="0.3">
      <c r="A8317"/>
      <c r="B8317"/>
      <c r="C8317"/>
    </row>
    <row r="8318" spans="1:3" ht="14.4" x14ac:dyDescent="0.3">
      <c r="A8318"/>
      <c r="B8318"/>
      <c r="C8318"/>
    </row>
    <row r="8319" spans="1:3" ht="14.4" x14ac:dyDescent="0.3">
      <c r="A8319"/>
      <c r="B8319"/>
      <c r="C8319"/>
    </row>
    <row r="8320" spans="1:3" ht="14.4" x14ac:dyDescent="0.3">
      <c r="A8320"/>
      <c r="B8320"/>
      <c r="C8320"/>
    </row>
    <row r="8321" spans="1:3" ht="14.4" x14ac:dyDescent="0.3">
      <c r="A8321"/>
      <c r="B8321"/>
      <c r="C8321"/>
    </row>
    <row r="8322" spans="1:3" ht="14.4" x14ac:dyDescent="0.3">
      <c r="A8322"/>
      <c r="B8322"/>
      <c r="C8322"/>
    </row>
    <row r="8323" spans="1:3" ht="14.4" x14ac:dyDescent="0.3">
      <c r="A8323"/>
      <c r="B8323"/>
      <c r="C8323"/>
    </row>
    <row r="8324" spans="1:3" ht="14.4" x14ac:dyDescent="0.3">
      <c r="A8324"/>
      <c r="B8324"/>
      <c r="C8324"/>
    </row>
    <row r="8325" spans="1:3" ht="14.4" x14ac:dyDescent="0.3">
      <c r="A8325"/>
      <c r="B8325"/>
      <c r="C8325"/>
    </row>
    <row r="8326" spans="1:3" ht="14.4" x14ac:dyDescent="0.3">
      <c r="A8326"/>
      <c r="B8326"/>
      <c r="C8326"/>
    </row>
    <row r="8327" spans="1:3" ht="14.4" x14ac:dyDescent="0.3">
      <c r="A8327"/>
      <c r="B8327"/>
      <c r="C8327"/>
    </row>
    <row r="8328" spans="1:3" ht="14.4" x14ac:dyDescent="0.3">
      <c r="A8328"/>
      <c r="B8328"/>
      <c r="C8328"/>
    </row>
    <row r="8329" spans="1:3" ht="14.4" x14ac:dyDescent="0.3">
      <c r="A8329"/>
      <c r="B8329"/>
      <c r="C8329"/>
    </row>
    <row r="8330" spans="1:3" ht="14.4" x14ac:dyDescent="0.3">
      <c r="A8330"/>
      <c r="B8330"/>
      <c r="C8330"/>
    </row>
    <row r="8331" spans="1:3" ht="14.4" x14ac:dyDescent="0.3">
      <c r="A8331"/>
      <c r="B8331"/>
      <c r="C8331"/>
    </row>
    <row r="8332" spans="1:3" ht="14.4" x14ac:dyDescent="0.3">
      <c r="A8332"/>
      <c r="B8332"/>
      <c r="C8332"/>
    </row>
    <row r="8333" spans="1:3" ht="14.4" x14ac:dyDescent="0.3">
      <c r="A8333"/>
      <c r="B8333"/>
      <c r="C8333"/>
    </row>
    <row r="8334" spans="1:3" ht="14.4" x14ac:dyDescent="0.3">
      <c r="A8334"/>
      <c r="B8334"/>
      <c r="C8334"/>
    </row>
    <row r="8335" spans="1:3" ht="14.4" x14ac:dyDescent="0.3">
      <c r="A8335"/>
      <c r="B8335"/>
      <c r="C8335"/>
    </row>
    <row r="8336" spans="1:3" ht="14.4" x14ac:dyDescent="0.3">
      <c r="A8336"/>
      <c r="B8336"/>
      <c r="C8336"/>
    </row>
    <row r="8337" spans="1:3" ht="14.4" x14ac:dyDescent="0.3">
      <c r="A8337"/>
      <c r="B8337"/>
      <c r="C8337"/>
    </row>
    <row r="8338" spans="1:3" ht="14.4" x14ac:dyDescent="0.3">
      <c r="A8338"/>
      <c r="B8338"/>
      <c r="C8338"/>
    </row>
    <row r="8339" spans="1:3" ht="14.4" x14ac:dyDescent="0.3">
      <c r="A8339"/>
      <c r="B8339"/>
      <c r="C8339"/>
    </row>
    <row r="8340" spans="1:3" ht="14.4" x14ac:dyDescent="0.3">
      <c r="A8340"/>
      <c r="B8340"/>
      <c r="C8340"/>
    </row>
    <row r="8341" spans="1:3" ht="14.4" x14ac:dyDescent="0.3">
      <c r="A8341"/>
      <c r="B8341"/>
      <c r="C8341"/>
    </row>
    <row r="8342" spans="1:3" ht="14.4" x14ac:dyDescent="0.3">
      <c r="A8342"/>
      <c r="B8342"/>
      <c r="C8342"/>
    </row>
    <row r="8343" spans="1:3" ht="14.4" x14ac:dyDescent="0.3">
      <c r="A8343"/>
      <c r="B8343"/>
      <c r="C8343"/>
    </row>
    <row r="8344" spans="1:3" ht="14.4" x14ac:dyDescent="0.3">
      <c r="A8344"/>
      <c r="B8344"/>
      <c r="C8344"/>
    </row>
    <row r="8345" spans="1:3" ht="14.4" x14ac:dyDescent="0.3">
      <c r="A8345"/>
      <c r="B8345"/>
      <c r="C8345"/>
    </row>
    <row r="8346" spans="1:3" ht="14.4" x14ac:dyDescent="0.3">
      <c r="A8346"/>
      <c r="B8346"/>
      <c r="C8346"/>
    </row>
    <row r="8347" spans="1:3" ht="14.4" x14ac:dyDescent="0.3">
      <c r="A8347"/>
      <c r="B8347"/>
      <c r="C8347"/>
    </row>
    <row r="8348" spans="1:3" ht="14.4" x14ac:dyDescent="0.3">
      <c r="A8348"/>
      <c r="B8348"/>
      <c r="C8348"/>
    </row>
    <row r="8349" spans="1:3" ht="14.4" x14ac:dyDescent="0.3">
      <c r="A8349"/>
      <c r="B8349"/>
      <c r="C8349"/>
    </row>
    <row r="8350" spans="1:3" ht="14.4" x14ac:dyDescent="0.3">
      <c r="A8350"/>
      <c r="B8350"/>
      <c r="C8350"/>
    </row>
    <row r="8351" spans="1:3" ht="14.4" x14ac:dyDescent="0.3">
      <c r="A8351"/>
      <c r="B8351"/>
      <c r="C8351"/>
    </row>
    <row r="8352" spans="1:3" ht="14.4" x14ac:dyDescent="0.3">
      <c r="A8352"/>
      <c r="B8352"/>
      <c r="C8352"/>
    </row>
    <row r="8353" spans="1:3" ht="14.4" x14ac:dyDescent="0.3">
      <c r="A8353"/>
      <c r="B8353"/>
      <c r="C8353"/>
    </row>
    <row r="8354" spans="1:3" ht="14.4" x14ac:dyDescent="0.3">
      <c r="A8354"/>
      <c r="B8354"/>
      <c r="C8354"/>
    </row>
    <row r="8355" spans="1:3" ht="14.4" x14ac:dyDescent="0.3">
      <c r="A8355"/>
      <c r="B8355"/>
      <c r="C8355"/>
    </row>
    <row r="8356" spans="1:3" ht="14.4" x14ac:dyDescent="0.3">
      <c r="A8356"/>
      <c r="B8356"/>
      <c r="C8356"/>
    </row>
    <row r="8357" spans="1:3" ht="14.4" x14ac:dyDescent="0.3">
      <c r="A8357"/>
      <c r="B8357"/>
      <c r="C8357"/>
    </row>
    <row r="8358" spans="1:3" ht="14.4" x14ac:dyDescent="0.3">
      <c r="A8358"/>
      <c r="B8358"/>
      <c r="C8358"/>
    </row>
    <row r="8359" spans="1:3" ht="14.4" x14ac:dyDescent="0.3">
      <c r="A8359"/>
      <c r="B8359"/>
      <c r="C8359"/>
    </row>
    <row r="8360" spans="1:3" ht="14.4" x14ac:dyDescent="0.3">
      <c r="A8360"/>
      <c r="B8360"/>
      <c r="C8360"/>
    </row>
    <row r="8361" spans="1:3" ht="14.4" x14ac:dyDescent="0.3">
      <c r="A8361"/>
      <c r="B8361"/>
      <c r="C8361"/>
    </row>
    <row r="8362" spans="1:3" ht="14.4" x14ac:dyDescent="0.3">
      <c r="A8362"/>
      <c r="B8362"/>
      <c r="C8362"/>
    </row>
    <row r="8363" spans="1:3" ht="14.4" x14ac:dyDescent="0.3">
      <c r="A8363"/>
      <c r="B8363"/>
      <c r="C8363"/>
    </row>
    <row r="8364" spans="1:3" ht="14.4" x14ac:dyDescent="0.3">
      <c r="A8364"/>
      <c r="B8364"/>
      <c r="C8364"/>
    </row>
    <row r="8365" spans="1:3" ht="14.4" x14ac:dyDescent="0.3">
      <c r="A8365"/>
      <c r="B8365"/>
      <c r="C8365"/>
    </row>
    <row r="8366" spans="1:3" ht="14.4" x14ac:dyDescent="0.3">
      <c r="A8366"/>
      <c r="B8366"/>
      <c r="C8366"/>
    </row>
    <row r="8367" spans="1:3" ht="14.4" x14ac:dyDescent="0.3">
      <c r="A8367"/>
      <c r="B8367"/>
      <c r="C8367"/>
    </row>
    <row r="8368" spans="1:3" ht="14.4" x14ac:dyDescent="0.3">
      <c r="A8368"/>
      <c r="B8368"/>
      <c r="C8368"/>
    </row>
    <row r="8369" spans="1:3" ht="14.4" x14ac:dyDescent="0.3">
      <c r="A8369"/>
      <c r="B8369"/>
      <c r="C8369"/>
    </row>
    <row r="8370" spans="1:3" ht="14.4" x14ac:dyDescent="0.3">
      <c r="A8370"/>
      <c r="B8370"/>
      <c r="C8370"/>
    </row>
    <row r="8371" spans="1:3" ht="14.4" x14ac:dyDescent="0.3">
      <c r="A8371"/>
      <c r="B8371"/>
      <c r="C8371"/>
    </row>
    <row r="8372" spans="1:3" ht="14.4" x14ac:dyDescent="0.3">
      <c r="A8372"/>
      <c r="B8372"/>
      <c r="C8372"/>
    </row>
    <row r="8373" spans="1:3" ht="14.4" x14ac:dyDescent="0.3">
      <c r="A8373"/>
      <c r="B8373"/>
      <c r="C8373"/>
    </row>
    <row r="8374" spans="1:3" ht="14.4" x14ac:dyDescent="0.3">
      <c r="A8374"/>
      <c r="B8374"/>
      <c r="C8374"/>
    </row>
    <row r="8375" spans="1:3" ht="14.4" x14ac:dyDescent="0.3">
      <c r="A8375"/>
      <c r="B8375"/>
      <c r="C8375"/>
    </row>
    <row r="8376" spans="1:3" ht="14.4" x14ac:dyDescent="0.3">
      <c r="A8376"/>
      <c r="B8376"/>
      <c r="C8376"/>
    </row>
    <row r="8377" spans="1:3" ht="14.4" x14ac:dyDescent="0.3">
      <c r="A8377"/>
      <c r="B8377"/>
      <c r="C8377"/>
    </row>
    <row r="8378" spans="1:3" ht="14.4" x14ac:dyDescent="0.3">
      <c r="A8378"/>
      <c r="B8378"/>
      <c r="C8378"/>
    </row>
    <row r="8379" spans="1:3" ht="14.4" x14ac:dyDescent="0.3">
      <c r="A8379"/>
      <c r="B8379"/>
      <c r="C8379"/>
    </row>
    <row r="8380" spans="1:3" ht="14.4" x14ac:dyDescent="0.3">
      <c r="A8380"/>
      <c r="B8380"/>
      <c r="C8380"/>
    </row>
    <row r="8381" spans="1:3" ht="14.4" x14ac:dyDescent="0.3">
      <c r="A8381"/>
      <c r="B8381"/>
      <c r="C8381"/>
    </row>
    <row r="8382" spans="1:3" ht="14.4" x14ac:dyDescent="0.3">
      <c r="A8382"/>
      <c r="B8382"/>
      <c r="C8382"/>
    </row>
    <row r="8383" spans="1:3" ht="14.4" x14ac:dyDescent="0.3">
      <c r="A8383"/>
      <c r="B8383"/>
      <c r="C8383"/>
    </row>
    <row r="8384" spans="1:3" ht="14.4" x14ac:dyDescent="0.3">
      <c r="A8384"/>
      <c r="B8384"/>
      <c r="C8384"/>
    </row>
    <row r="8385" spans="1:3" ht="14.4" x14ac:dyDescent="0.3">
      <c r="A8385"/>
      <c r="B8385"/>
      <c r="C8385"/>
    </row>
    <row r="8386" spans="1:3" ht="14.4" x14ac:dyDescent="0.3">
      <c r="A8386"/>
      <c r="B8386"/>
      <c r="C8386"/>
    </row>
    <row r="8387" spans="1:3" ht="14.4" x14ac:dyDescent="0.3">
      <c r="A8387"/>
      <c r="B8387"/>
      <c r="C8387"/>
    </row>
    <row r="8388" spans="1:3" ht="14.4" x14ac:dyDescent="0.3">
      <c r="A8388"/>
      <c r="B8388"/>
      <c r="C8388"/>
    </row>
    <row r="8389" spans="1:3" ht="14.4" x14ac:dyDescent="0.3">
      <c r="A8389"/>
      <c r="B8389"/>
      <c r="C8389"/>
    </row>
    <row r="8390" spans="1:3" ht="14.4" x14ac:dyDescent="0.3">
      <c r="A8390"/>
      <c r="B8390"/>
      <c r="C8390"/>
    </row>
    <row r="8391" spans="1:3" ht="14.4" x14ac:dyDescent="0.3">
      <c r="A8391"/>
      <c r="B8391"/>
      <c r="C8391"/>
    </row>
    <row r="8392" spans="1:3" ht="14.4" x14ac:dyDescent="0.3">
      <c r="A8392"/>
      <c r="B8392"/>
      <c r="C8392"/>
    </row>
    <row r="8393" spans="1:3" ht="14.4" x14ac:dyDescent="0.3">
      <c r="A8393"/>
      <c r="B8393"/>
      <c r="C8393"/>
    </row>
    <row r="8394" spans="1:3" ht="14.4" x14ac:dyDescent="0.3">
      <c r="A8394"/>
      <c r="B8394"/>
      <c r="C8394"/>
    </row>
    <row r="8395" spans="1:3" ht="14.4" x14ac:dyDescent="0.3">
      <c r="A8395"/>
      <c r="B8395"/>
      <c r="C8395"/>
    </row>
    <row r="8396" spans="1:3" ht="14.4" x14ac:dyDescent="0.3">
      <c r="A8396"/>
      <c r="B8396"/>
      <c r="C8396"/>
    </row>
    <row r="8397" spans="1:3" ht="14.4" x14ac:dyDescent="0.3">
      <c r="A8397"/>
      <c r="B8397"/>
      <c r="C8397"/>
    </row>
    <row r="8398" spans="1:3" ht="14.4" x14ac:dyDescent="0.3">
      <c r="A8398"/>
      <c r="B8398"/>
      <c r="C8398"/>
    </row>
    <row r="8399" spans="1:3" ht="14.4" x14ac:dyDescent="0.3">
      <c r="A8399"/>
      <c r="B8399"/>
      <c r="C8399"/>
    </row>
    <row r="8400" spans="1:3" ht="14.4" x14ac:dyDescent="0.3">
      <c r="A8400"/>
      <c r="B8400"/>
      <c r="C8400"/>
    </row>
    <row r="8401" spans="1:3" ht="14.4" x14ac:dyDescent="0.3">
      <c r="A8401"/>
      <c r="B8401"/>
      <c r="C8401"/>
    </row>
    <row r="8402" spans="1:3" ht="14.4" x14ac:dyDescent="0.3">
      <c r="A8402"/>
      <c r="B8402"/>
      <c r="C8402"/>
    </row>
    <row r="8403" spans="1:3" ht="14.4" x14ac:dyDescent="0.3">
      <c r="A8403"/>
      <c r="B8403"/>
      <c r="C8403"/>
    </row>
    <row r="8404" spans="1:3" ht="14.4" x14ac:dyDescent="0.3">
      <c r="A8404"/>
      <c r="B8404"/>
      <c r="C8404"/>
    </row>
    <row r="8405" spans="1:3" ht="14.4" x14ac:dyDescent="0.3">
      <c r="A8405"/>
      <c r="B8405"/>
      <c r="C8405"/>
    </row>
    <row r="8406" spans="1:3" ht="14.4" x14ac:dyDescent="0.3">
      <c r="A8406"/>
      <c r="B8406"/>
      <c r="C8406"/>
    </row>
    <row r="8407" spans="1:3" ht="14.4" x14ac:dyDescent="0.3">
      <c r="A8407"/>
      <c r="B8407"/>
      <c r="C8407"/>
    </row>
    <row r="8408" spans="1:3" ht="14.4" x14ac:dyDescent="0.3">
      <c r="A8408"/>
      <c r="B8408"/>
      <c r="C8408"/>
    </row>
    <row r="8409" spans="1:3" ht="14.4" x14ac:dyDescent="0.3">
      <c r="A8409"/>
      <c r="B8409"/>
      <c r="C8409"/>
    </row>
    <row r="8410" spans="1:3" ht="14.4" x14ac:dyDescent="0.3">
      <c r="A8410"/>
      <c r="B8410"/>
      <c r="C8410"/>
    </row>
    <row r="8411" spans="1:3" ht="14.4" x14ac:dyDescent="0.3">
      <c r="A8411"/>
      <c r="B8411"/>
      <c r="C8411"/>
    </row>
    <row r="8412" spans="1:3" ht="14.4" x14ac:dyDescent="0.3">
      <c r="A8412"/>
      <c r="B8412"/>
      <c r="C8412"/>
    </row>
    <row r="8413" spans="1:3" ht="14.4" x14ac:dyDescent="0.3">
      <c r="A8413"/>
      <c r="B8413"/>
      <c r="C8413"/>
    </row>
    <row r="8414" spans="1:3" ht="14.4" x14ac:dyDescent="0.3">
      <c r="A8414"/>
      <c r="B8414"/>
      <c r="C8414"/>
    </row>
    <row r="8415" spans="1:3" ht="14.4" x14ac:dyDescent="0.3">
      <c r="A8415"/>
      <c r="B8415"/>
      <c r="C8415"/>
    </row>
    <row r="8416" spans="1:3" ht="14.4" x14ac:dyDescent="0.3">
      <c r="A8416"/>
      <c r="B8416"/>
      <c r="C8416"/>
    </row>
    <row r="8417" spans="1:3" ht="14.4" x14ac:dyDescent="0.3">
      <c r="A8417"/>
      <c r="B8417"/>
      <c r="C8417"/>
    </row>
    <row r="8418" spans="1:3" ht="14.4" x14ac:dyDescent="0.3">
      <c r="A8418"/>
      <c r="B8418"/>
      <c r="C8418"/>
    </row>
    <row r="8419" spans="1:3" ht="14.4" x14ac:dyDescent="0.3">
      <c r="A8419"/>
      <c r="B8419"/>
      <c r="C8419"/>
    </row>
    <row r="8420" spans="1:3" ht="14.4" x14ac:dyDescent="0.3">
      <c r="A8420"/>
      <c r="B8420"/>
      <c r="C8420"/>
    </row>
    <row r="8421" spans="1:3" ht="14.4" x14ac:dyDescent="0.3">
      <c r="A8421"/>
      <c r="B8421"/>
      <c r="C8421"/>
    </row>
    <row r="8422" spans="1:3" ht="14.4" x14ac:dyDescent="0.3">
      <c r="A8422"/>
      <c r="B8422"/>
      <c r="C8422"/>
    </row>
    <row r="8423" spans="1:3" ht="14.4" x14ac:dyDescent="0.3">
      <c r="A8423"/>
      <c r="B8423"/>
      <c r="C8423"/>
    </row>
    <row r="8424" spans="1:3" ht="14.4" x14ac:dyDescent="0.3">
      <c r="A8424"/>
      <c r="B8424"/>
      <c r="C8424"/>
    </row>
    <row r="8425" spans="1:3" ht="14.4" x14ac:dyDescent="0.3">
      <c r="A8425"/>
      <c r="B8425"/>
      <c r="C8425"/>
    </row>
    <row r="8426" spans="1:3" ht="14.4" x14ac:dyDescent="0.3">
      <c r="A8426"/>
      <c r="B8426"/>
      <c r="C8426"/>
    </row>
    <row r="8427" spans="1:3" ht="14.4" x14ac:dyDescent="0.3">
      <c r="A8427"/>
      <c r="B8427"/>
      <c r="C8427"/>
    </row>
    <row r="8428" spans="1:3" ht="14.4" x14ac:dyDescent="0.3">
      <c r="A8428"/>
      <c r="B8428"/>
      <c r="C8428"/>
    </row>
    <row r="8429" spans="1:3" ht="14.4" x14ac:dyDescent="0.3">
      <c r="A8429"/>
      <c r="B8429"/>
      <c r="C8429"/>
    </row>
    <row r="8430" spans="1:3" ht="14.4" x14ac:dyDescent="0.3">
      <c r="A8430"/>
      <c r="B8430"/>
      <c r="C8430"/>
    </row>
    <row r="8431" spans="1:3" ht="14.4" x14ac:dyDescent="0.3">
      <c r="A8431"/>
      <c r="B8431"/>
      <c r="C8431"/>
    </row>
    <row r="8432" spans="1:3" ht="14.4" x14ac:dyDescent="0.3">
      <c r="A8432"/>
      <c r="B8432"/>
      <c r="C8432"/>
    </row>
    <row r="8433" spans="1:3" ht="14.4" x14ac:dyDescent="0.3">
      <c r="A8433"/>
      <c r="B8433"/>
      <c r="C8433"/>
    </row>
    <row r="8434" spans="1:3" ht="14.4" x14ac:dyDescent="0.3">
      <c r="A8434"/>
      <c r="B8434"/>
      <c r="C8434"/>
    </row>
    <row r="8435" spans="1:3" ht="14.4" x14ac:dyDescent="0.3">
      <c r="A8435"/>
      <c r="B8435"/>
      <c r="C8435"/>
    </row>
    <row r="8436" spans="1:3" ht="14.4" x14ac:dyDescent="0.3">
      <c r="A8436"/>
      <c r="B8436"/>
      <c r="C8436"/>
    </row>
    <row r="8437" spans="1:3" ht="14.4" x14ac:dyDescent="0.3">
      <c r="A8437"/>
      <c r="B8437"/>
      <c r="C8437"/>
    </row>
    <row r="8438" spans="1:3" ht="14.4" x14ac:dyDescent="0.3">
      <c r="A8438"/>
      <c r="B8438"/>
      <c r="C8438"/>
    </row>
    <row r="8439" spans="1:3" ht="14.4" x14ac:dyDescent="0.3">
      <c r="A8439"/>
      <c r="B8439"/>
      <c r="C8439"/>
    </row>
    <row r="8440" spans="1:3" ht="14.4" x14ac:dyDescent="0.3">
      <c r="A8440"/>
      <c r="B8440"/>
      <c r="C8440"/>
    </row>
    <row r="8441" spans="1:3" ht="14.4" x14ac:dyDescent="0.3">
      <c r="A8441"/>
      <c r="B8441"/>
      <c r="C8441"/>
    </row>
    <row r="8442" spans="1:3" ht="14.4" x14ac:dyDescent="0.3">
      <c r="A8442"/>
      <c r="B8442"/>
      <c r="C8442"/>
    </row>
    <row r="8443" spans="1:3" ht="14.4" x14ac:dyDescent="0.3">
      <c r="A8443"/>
      <c r="B8443"/>
      <c r="C8443"/>
    </row>
    <row r="8444" spans="1:3" ht="14.4" x14ac:dyDescent="0.3">
      <c r="A8444"/>
      <c r="B8444"/>
      <c r="C8444"/>
    </row>
    <row r="8445" spans="1:3" ht="14.4" x14ac:dyDescent="0.3">
      <c r="A8445"/>
      <c r="B8445"/>
      <c r="C8445"/>
    </row>
    <row r="8446" spans="1:3" ht="14.4" x14ac:dyDescent="0.3">
      <c r="A8446"/>
      <c r="B8446"/>
      <c r="C8446"/>
    </row>
    <row r="8447" spans="1:3" ht="14.4" x14ac:dyDescent="0.3">
      <c r="A8447"/>
      <c r="B8447"/>
      <c r="C8447"/>
    </row>
    <row r="8448" spans="1:3" ht="14.4" x14ac:dyDescent="0.3">
      <c r="A8448"/>
      <c r="B8448"/>
      <c r="C8448"/>
    </row>
    <row r="8449" spans="1:3" ht="14.4" x14ac:dyDescent="0.3">
      <c r="A8449"/>
      <c r="B8449"/>
      <c r="C8449"/>
    </row>
    <row r="8450" spans="1:3" ht="14.4" x14ac:dyDescent="0.3">
      <c r="A8450"/>
      <c r="B8450"/>
      <c r="C8450"/>
    </row>
    <row r="8451" spans="1:3" ht="14.4" x14ac:dyDescent="0.3">
      <c r="A8451"/>
      <c r="B8451"/>
      <c r="C8451"/>
    </row>
    <row r="8452" spans="1:3" ht="14.4" x14ac:dyDescent="0.3">
      <c r="A8452"/>
      <c r="B8452"/>
      <c r="C8452"/>
    </row>
    <row r="8453" spans="1:3" ht="14.4" x14ac:dyDescent="0.3">
      <c r="A8453"/>
      <c r="B8453"/>
      <c r="C8453"/>
    </row>
    <row r="8454" spans="1:3" ht="14.4" x14ac:dyDescent="0.3">
      <c r="A8454"/>
      <c r="B8454"/>
      <c r="C8454"/>
    </row>
    <row r="8455" spans="1:3" ht="14.4" x14ac:dyDescent="0.3">
      <c r="A8455"/>
      <c r="B8455"/>
      <c r="C8455"/>
    </row>
    <row r="8456" spans="1:3" ht="14.4" x14ac:dyDescent="0.3">
      <c r="A8456"/>
      <c r="B8456"/>
      <c r="C8456"/>
    </row>
    <row r="8457" spans="1:3" ht="14.4" x14ac:dyDescent="0.3">
      <c r="A8457"/>
      <c r="B8457"/>
      <c r="C8457"/>
    </row>
    <row r="8458" spans="1:3" ht="14.4" x14ac:dyDescent="0.3">
      <c r="A8458"/>
      <c r="B8458"/>
      <c r="C8458"/>
    </row>
    <row r="8459" spans="1:3" ht="14.4" x14ac:dyDescent="0.3">
      <c r="A8459"/>
      <c r="B8459"/>
      <c r="C8459"/>
    </row>
    <row r="8460" spans="1:3" ht="14.4" x14ac:dyDescent="0.3">
      <c r="A8460"/>
      <c r="B8460"/>
      <c r="C8460"/>
    </row>
    <row r="8461" spans="1:3" ht="14.4" x14ac:dyDescent="0.3">
      <c r="A8461"/>
      <c r="B8461"/>
      <c r="C8461"/>
    </row>
    <row r="8462" spans="1:3" ht="14.4" x14ac:dyDescent="0.3">
      <c r="A8462"/>
      <c r="B8462"/>
      <c r="C8462"/>
    </row>
    <row r="8463" spans="1:3" ht="14.4" x14ac:dyDescent="0.3">
      <c r="A8463"/>
      <c r="B8463"/>
      <c r="C8463"/>
    </row>
    <row r="8464" spans="1:3" ht="14.4" x14ac:dyDescent="0.3">
      <c r="A8464"/>
      <c r="B8464"/>
      <c r="C8464"/>
    </row>
    <row r="8465" spans="1:3" ht="14.4" x14ac:dyDescent="0.3">
      <c r="A8465"/>
      <c r="B8465"/>
      <c r="C8465"/>
    </row>
    <row r="8466" spans="1:3" ht="14.4" x14ac:dyDescent="0.3">
      <c r="A8466"/>
      <c r="B8466"/>
      <c r="C8466"/>
    </row>
    <row r="8467" spans="1:3" ht="14.4" x14ac:dyDescent="0.3">
      <c r="A8467"/>
      <c r="B8467"/>
      <c r="C8467"/>
    </row>
    <row r="8468" spans="1:3" ht="14.4" x14ac:dyDescent="0.3">
      <c r="A8468"/>
      <c r="B8468"/>
      <c r="C8468"/>
    </row>
    <row r="8469" spans="1:3" ht="14.4" x14ac:dyDescent="0.3">
      <c r="A8469"/>
      <c r="B8469"/>
      <c r="C8469"/>
    </row>
    <row r="8470" spans="1:3" ht="14.4" x14ac:dyDescent="0.3">
      <c r="A8470"/>
      <c r="B8470"/>
      <c r="C8470"/>
    </row>
    <row r="8471" spans="1:3" ht="14.4" x14ac:dyDescent="0.3">
      <c r="A8471"/>
      <c r="B8471"/>
      <c r="C8471"/>
    </row>
    <row r="8472" spans="1:3" ht="14.4" x14ac:dyDescent="0.3">
      <c r="A8472"/>
      <c r="B8472"/>
      <c r="C8472"/>
    </row>
    <row r="8473" spans="1:3" ht="14.4" x14ac:dyDescent="0.3">
      <c r="A8473"/>
      <c r="B8473"/>
      <c r="C8473"/>
    </row>
    <row r="8474" spans="1:3" ht="14.4" x14ac:dyDescent="0.3">
      <c r="A8474"/>
      <c r="B8474"/>
      <c r="C8474"/>
    </row>
    <row r="8475" spans="1:3" ht="14.4" x14ac:dyDescent="0.3">
      <c r="A8475"/>
      <c r="B8475"/>
      <c r="C8475"/>
    </row>
    <row r="8476" spans="1:3" ht="14.4" x14ac:dyDescent="0.3">
      <c r="A8476"/>
      <c r="B8476"/>
      <c r="C8476"/>
    </row>
    <row r="8477" spans="1:3" ht="14.4" x14ac:dyDescent="0.3">
      <c r="A8477"/>
      <c r="B8477"/>
      <c r="C8477"/>
    </row>
    <row r="8478" spans="1:3" ht="14.4" x14ac:dyDescent="0.3">
      <c r="A8478"/>
      <c r="B8478"/>
      <c r="C8478"/>
    </row>
    <row r="8479" spans="1:3" ht="14.4" x14ac:dyDescent="0.3">
      <c r="A8479"/>
      <c r="B8479"/>
      <c r="C8479"/>
    </row>
    <row r="8480" spans="1:3" ht="14.4" x14ac:dyDescent="0.3">
      <c r="A8480"/>
      <c r="B8480"/>
      <c r="C8480"/>
    </row>
    <row r="8481" spans="1:3" ht="14.4" x14ac:dyDescent="0.3">
      <c r="A8481"/>
      <c r="B8481"/>
      <c r="C8481"/>
    </row>
    <row r="8482" spans="1:3" ht="14.4" x14ac:dyDescent="0.3">
      <c r="A8482"/>
      <c r="B8482"/>
      <c r="C8482"/>
    </row>
    <row r="8483" spans="1:3" ht="14.4" x14ac:dyDescent="0.3">
      <c r="A8483"/>
      <c r="B8483"/>
      <c r="C8483"/>
    </row>
    <row r="8484" spans="1:3" ht="14.4" x14ac:dyDescent="0.3">
      <c r="A8484"/>
      <c r="B8484"/>
      <c r="C8484"/>
    </row>
    <row r="8485" spans="1:3" ht="14.4" x14ac:dyDescent="0.3">
      <c r="A8485"/>
      <c r="B8485"/>
      <c r="C8485"/>
    </row>
    <row r="8486" spans="1:3" ht="14.4" x14ac:dyDescent="0.3">
      <c r="A8486"/>
      <c r="B8486"/>
      <c r="C8486"/>
    </row>
    <row r="8487" spans="1:3" ht="14.4" x14ac:dyDescent="0.3">
      <c r="A8487"/>
      <c r="B8487"/>
      <c r="C8487"/>
    </row>
    <row r="8488" spans="1:3" ht="14.4" x14ac:dyDescent="0.3">
      <c r="A8488"/>
      <c r="B8488"/>
      <c r="C8488"/>
    </row>
    <row r="8489" spans="1:3" ht="14.4" x14ac:dyDescent="0.3">
      <c r="A8489"/>
      <c r="B8489"/>
      <c r="C8489"/>
    </row>
    <row r="8490" spans="1:3" ht="14.4" x14ac:dyDescent="0.3">
      <c r="A8490"/>
      <c r="B8490"/>
      <c r="C8490"/>
    </row>
    <row r="8491" spans="1:3" ht="14.4" x14ac:dyDescent="0.3">
      <c r="A8491"/>
      <c r="B8491"/>
      <c r="C8491"/>
    </row>
    <row r="8492" spans="1:3" ht="14.4" x14ac:dyDescent="0.3">
      <c r="A8492"/>
      <c r="B8492"/>
      <c r="C8492"/>
    </row>
    <row r="8493" spans="1:3" ht="14.4" x14ac:dyDescent="0.3">
      <c r="A8493"/>
      <c r="B8493"/>
      <c r="C8493"/>
    </row>
    <row r="8494" spans="1:3" ht="14.4" x14ac:dyDescent="0.3">
      <c r="A8494"/>
      <c r="B8494"/>
      <c r="C8494"/>
    </row>
    <row r="8495" spans="1:3" ht="14.4" x14ac:dyDescent="0.3">
      <c r="A8495"/>
      <c r="B8495"/>
      <c r="C8495"/>
    </row>
    <row r="8496" spans="1:3" ht="14.4" x14ac:dyDescent="0.3">
      <c r="A8496"/>
      <c r="B8496"/>
      <c r="C8496"/>
    </row>
    <row r="8497" spans="1:3" ht="14.4" x14ac:dyDescent="0.3">
      <c r="A8497"/>
      <c r="B8497"/>
      <c r="C8497"/>
    </row>
    <row r="8498" spans="1:3" ht="14.4" x14ac:dyDescent="0.3">
      <c r="A8498"/>
      <c r="B8498"/>
      <c r="C8498"/>
    </row>
    <row r="8499" spans="1:3" ht="14.4" x14ac:dyDescent="0.3">
      <c r="A8499"/>
      <c r="B8499"/>
      <c r="C8499"/>
    </row>
    <row r="8500" spans="1:3" ht="14.4" x14ac:dyDescent="0.3">
      <c r="A8500"/>
      <c r="B8500"/>
      <c r="C8500"/>
    </row>
    <row r="8501" spans="1:3" ht="14.4" x14ac:dyDescent="0.3">
      <c r="A8501"/>
      <c r="B8501"/>
      <c r="C8501"/>
    </row>
    <row r="8502" spans="1:3" ht="14.4" x14ac:dyDescent="0.3">
      <c r="A8502"/>
      <c r="B8502"/>
      <c r="C8502"/>
    </row>
    <row r="8503" spans="1:3" ht="14.4" x14ac:dyDescent="0.3">
      <c r="A8503"/>
      <c r="B8503"/>
      <c r="C8503"/>
    </row>
    <row r="8504" spans="1:3" ht="14.4" x14ac:dyDescent="0.3">
      <c r="A8504"/>
      <c r="B8504"/>
      <c r="C8504"/>
    </row>
    <row r="8505" spans="1:3" ht="14.4" x14ac:dyDescent="0.3">
      <c r="A8505"/>
      <c r="B8505"/>
      <c r="C8505"/>
    </row>
    <row r="8506" spans="1:3" ht="14.4" x14ac:dyDescent="0.3">
      <c r="A8506"/>
      <c r="B8506"/>
      <c r="C8506"/>
    </row>
    <row r="8507" spans="1:3" ht="14.4" x14ac:dyDescent="0.3">
      <c r="A8507"/>
      <c r="B8507"/>
      <c r="C8507"/>
    </row>
    <row r="8508" spans="1:3" ht="14.4" x14ac:dyDescent="0.3">
      <c r="A8508"/>
      <c r="B8508"/>
      <c r="C8508"/>
    </row>
    <row r="8509" spans="1:3" ht="14.4" x14ac:dyDescent="0.3">
      <c r="A8509"/>
      <c r="B8509"/>
      <c r="C8509"/>
    </row>
    <row r="8510" spans="1:3" ht="14.4" x14ac:dyDescent="0.3">
      <c r="A8510"/>
      <c r="B8510"/>
      <c r="C8510"/>
    </row>
    <row r="8511" spans="1:3" ht="14.4" x14ac:dyDescent="0.3">
      <c r="A8511"/>
      <c r="B8511"/>
      <c r="C8511"/>
    </row>
    <row r="8512" spans="1:3" ht="14.4" x14ac:dyDescent="0.3">
      <c r="A8512"/>
      <c r="B8512"/>
      <c r="C8512"/>
    </row>
    <row r="8513" spans="1:3" ht="14.4" x14ac:dyDescent="0.3">
      <c r="A8513"/>
      <c r="B8513"/>
      <c r="C8513"/>
    </row>
    <row r="8514" spans="1:3" ht="14.4" x14ac:dyDescent="0.3">
      <c r="A8514"/>
      <c r="B8514"/>
      <c r="C8514"/>
    </row>
    <row r="8515" spans="1:3" ht="14.4" x14ac:dyDescent="0.3">
      <c r="A8515"/>
      <c r="B8515"/>
      <c r="C8515"/>
    </row>
    <row r="8516" spans="1:3" ht="14.4" x14ac:dyDescent="0.3">
      <c r="A8516"/>
      <c r="B8516"/>
      <c r="C8516"/>
    </row>
    <row r="8517" spans="1:3" ht="14.4" x14ac:dyDescent="0.3">
      <c r="A8517"/>
      <c r="B8517"/>
      <c r="C8517"/>
    </row>
    <row r="8518" spans="1:3" ht="14.4" x14ac:dyDescent="0.3">
      <c r="A8518"/>
      <c r="B8518"/>
      <c r="C8518"/>
    </row>
    <row r="8519" spans="1:3" ht="14.4" x14ac:dyDescent="0.3">
      <c r="A8519"/>
      <c r="B8519"/>
      <c r="C8519"/>
    </row>
    <row r="8520" spans="1:3" ht="14.4" x14ac:dyDescent="0.3">
      <c r="A8520"/>
      <c r="B8520"/>
      <c r="C8520"/>
    </row>
    <row r="8521" spans="1:3" ht="14.4" x14ac:dyDescent="0.3">
      <c r="A8521"/>
      <c r="B8521"/>
      <c r="C8521"/>
    </row>
    <row r="8522" spans="1:3" ht="14.4" x14ac:dyDescent="0.3">
      <c r="A8522"/>
      <c r="B8522"/>
      <c r="C8522"/>
    </row>
    <row r="8523" spans="1:3" ht="14.4" x14ac:dyDescent="0.3">
      <c r="A8523"/>
      <c r="B8523"/>
      <c r="C8523"/>
    </row>
    <row r="8524" spans="1:3" ht="14.4" x14ac:dyDescent="0.3">
      <c r="A8524"/>
      <c r="B8524"/>
      <c r="C8524"/>
    </row>
    <row r="8525" spans="1:3" ht="14.4" x14ac:dyDescent="0.3">
      <c r="A8525"/>
      <c r="B8525"/>
      <c r="C8525"/>
    </row>
    <row r="8526" spans="1:3" ht="14.4" x14ac:dyDescent="0.3">
      <c r="A8526"/>
      <c r="B8526"/>
      <c r="C8526"/>
    </row>
    <row r="8527" spans="1:3" ht="14.4" x14ac:dyDescent="0.3">
      <c r="A8527"/>
      <c r="B8527"/>
      <c r="C8527"/>
    </row>
    <row r="8528" spans="1:3" ht="14.4" x14ac:dyDescent="0.3">
      <c r="A8528"/>
      <c r="B8528"/>
      <c r="C8528"/>
    </row>
    <row r="8529" spans="1:3" ht="14.4" x14ac:dyDescent="0.3">
      <c r="A8529"/>
      <c r="B8529"/>
      <c r="C8529"/>
    </row>
    <row r="8530" spans="1:3" ht="14.4" x14ac:dyDescent="0.3">
      <c r="A8530"/>
      <c r="B8530"/>
      <c r="C8530"/>
    </row>
    <row r="8531" spans="1:3" ht="14.4" x14ac:dyDescent="0.3">
      <c r="A8531"/>
      <c r="B8531"/>
      <c r="C8531"/>
    </row>
    <row r="8532" spans="1:3" ht="14.4" x14ac:dyDescent="0.3">
      <c r="A8532"/>
      <c r="B8532"/>
      <c r="C8532"/>
    </row>
    <row r="8533" spans="1:3" ht="14.4" x14ac:dyDescent="0.3">
      <c r="A8533"/>
      <c r="B8533"/>
      <c r="C8533"/>
    </row>
    <row r="8534" spans="1:3" ht="14.4" x14ac:dyDescent="0.3">
      <c r="A8534"/>
      <c r="B8534"/>
      <c r="C8534"/>
    </row>
    <row r="8535" spans="1:3" ht="14.4" x14ac:dyDescent="0.3">
      <c r="A8535"/>
      <c r="B8535"/>
      <c r="C8535"/>
    </row>
    <row r="8536" spans="1:3" ht="14.4" x14ac:dyDescent="0.3">
      <c r="A8536"/>
      <c r="B8536"/>
      <c r="C8536"/>
    </row>
    <row r="8537" spans="1:3" ht="14.4" x14ac:dyDescent="0.3">
      <c r="A8537"/>
      <c r="B8537"/>
      <c r="C8537"/>
    </row>
    <row r="8538" spans="1:3" ht="14.4" x14ac:dyDescent="0.3">
      <c r="A8538"/>
      <c r="B8538"/>
      <c r="C8538"/>
    </row>
    <row r="8539" spans="1:3" ht="14.4" x14ac:dyDescent="0.3">
      <c r="A8539"/>
      <c r="B8539"/>
      <c r="C8539"/>
    </row>
    <row r="8540" spans="1:3" ht="14.4" x14ac:dyDescent="0.3">
      <c r="A8540"/>
      <c r="B8540"/>
      <c r="C8540"/>
    </row>
    <row r="8541" spans="1:3" ht="14.4" x14ac:dyDescent="0.3">
      <c r="A8541"/>
      <c r="B8541"/>
      <c r="C8541"/>
    </row>
    <row r="8542" spans="1:3" ht="14.4" x14ac:dyDescent="0.3">
      <c r="A8542"/>
      <c r="B8542"/>
      <c r="C8542"/>
    </row>
    <row r="8543" spans="1:3" ht="14.4" x14ac:dyDescent="0.3">
      <c r="A8543"/>
      <c r="B8543"/>
      <c r="C8543"/>
    </row>
    <row r="8544" spans="1:3" ht="14.4" x14ac:dyDescent="0.3">
      <c r="A8544"/>
      <c r="B8544"/>
      <c r="C8544"/>
    </row>
    <row r="8545" spans="1:3" ht="14.4" x14ac:dyDescent="0.3">
      <c r="A8545"/>
      <c r="B8545"/>
      <c r="C8545"/>
    </row>
    <row r="8546" spans="1:3" ht="14.4" x14ac:dyDescent="0.3">
      <c r="A8546"/>
      <c r="B8546"/>
      <c r="C8546"/>
    </row>
    <row r="8547" spans="1:3" ht="14.4" x14ac:dyDescent="0.3">
      <c r="A8547"/>
      <c r="B8547"/>
      <c r="C8547"/>
    </row>
    <row r="8548" spans="1:3" ht="14.4" x14ac:dyDescent="0.3">
      <c r="A8548"/>
      <c r="B8548"/>
      <c r="C8548"/>
    </row>
    <row r="8549" spans="1:3" ht="14.4" x14ac:dyDescent="0.3">
      <c r="A8549"/>
      <c r="B8549"/>
      <c r="C8549"/>
    </row>
    <row r="8550" spans="1:3" ht="14.4" x14ac:dyDescent="0.3">
      <c r="A8550"/>
      <c r="B8550"/>
      <c r="C8550"/>
    </row>
    <row r="8551" spans="1:3" ht="14.4" x14ac:dyDescent="0.3">
      <c r="A8551"/>
      <c r="B8551"/>
      <c r="C8551"/>
    </row>
    <row r="8552" spans="1:3" ht="14.4" x14ac:dyDescent="0.3">
      <c r="A8552"/>
      <c r="B8552"/>
      <c r="C8552"/>
    </row>
    <row r="8553" spans="1:3" ht="14.4" x14ac:dyDescent="0.3">
      <c r="A8553"/>
      <c r="B8553"/>
      <c r="C8553"/>
    </row>
    <row r="8554" spans="1:3" ht="14.4" x14ac:dyDescent="0.3">
      <c r="A8554"/>
      <c r="B8554"/>
      <c r="C8554"/>
    </row>
    <row r="8555" spans="1:3" ht="14.4" x14ac:dyDescent="0.3">
      <c r="A8555"/>
      <c r="B8555"/>
      <c r="C8555"/>
    </row>
    <row r="8556" spans="1:3" ht="14.4" x14ac:dyDescent="0.3">
      <c r="A8556"/>
      <c r="B8556"/>
      <c r="C8556"/>
    </row>
    <row r="8557" spans="1:3" ht="14.4" x14ac:dyDescent="0.3">
      <c r="A8557"/>
      <c r="B8557"/>
      <c r="C8557"/>
    </row>
    <row r="8558" spans="1:3" ht="14.4" x14ac:dyDescent="0.3">
      <c r="A8558"/>
      <c r="B8558"/>
      <c r="C8558"/>
    </row>
    <row r="8559" spans="1:3" ht="14.4" x14ac:dyDescent="0.3">
      <c r="A8559"/>
      <c r="B8559"/>
      <c r="C8559"/>
    </row>
    <row r="8560" spans="1:3" ht="14.4" x14ac:dyDescent="0.3">
      <c r="A8560"/>
      <c r="B8560"/>
      <c r="C8560"/>
    </row>
    <row r="8561" spans="1:3" ht="14.4" x14ac:dyDescent="0.3">
      <c r="A8561"/>
      <c r="B8561"/>
      <c r="C8561"/>
    </row>
    <row r="8562" spans="1:3" ht="14.4" x14ac:dyDescent="0.3">
      <c r="A8562"/>
      <c r="B8562"/>
      <c r="C8562"/>
    </row>
    <row r="8563" spans="1:3" ht="14.4" x14ac:dyDescent="0.3">
      <c r="A8563"/>
      <c r="B8563"/>
      <c r="C8563"/>
    </row>
    <row r="8564" spans="1:3" ht="14.4" x14ac:dyDescent="0.3">
      <c r="A8564"/>
      <c r="B8564"/>
      <c r="C8564"/>
    </row>
    <row r="8565" spans="1:3" ht="14.4" x14ac:dyDescent="0.3">
      <c r="A8565"/>
      <c r="B8565"/>
      <c r="C8565"/>
    </row>
    <row r="8566" spans="1:3" ht="14.4" x14ac:dyDescent="0.3">
      <c r="A8566"/>
      <c r="B8566"/>
      <c r="C8566"/>
    </row>
    <row r="8567" spans="1:3" ht="14.4" x14ac:dyDescent="0.3">
      <c r="A8567"/>
      <c r="B8567"/>
      <c r="C8567"/>
    </row>
    <row r="8568" spans="1:3" ht="14.4" x14ac:dyDescent="0.3">
      <c r="A8568"/>
      <c r="B8568"/>
      <c r="C8568"/>
    </row>
    <row r="8569" spans="1:3" ht="14.4" x14ac:dyDescent="0.3">
      <c r="A8569"/>
      <c r="B8569"/>
      <c r="C8569"/>
    </row>
    <row r="8570" spans="1:3" ht="14.4" x14ac:dyDescent="0.3">
      <c r="A8570"/>
      <c r="B8570"/>
      <c r="C8570"/>
    </row>
    <row r="8571" spans="1:3" ht="14.4" x14ac:dyDescent="0.3">
      <c r="A8571"/>
      <c r="B8571"/>
      <c r="C8571"/>
    </row>
    <row r="8572" spans="1:3" ht="14.4" x14ac:dyDescent="0.3">
      <c r="A8572"/>
      <c r="B8572"/>
      <c r="C8572"/>
    </row>
    <row r="8573" spans="1:3" ht="14.4" x14ac:dyDescent="0.3">
      <c r="A8573"/>
      <c r="B8573"/>
      <c r="C8573"/>
    </row>
    <row r="8574" spans="1:3" ht="14.4" x14ac:dyDescent="0.3">
      <c r="A8574"/>
      <c r="B8574"/>
      <c r="C8574"/>
    </row>
    <row r="8575" spans="1:3" ht="14.4" x14ac:dyDescent="0.3">
      <c r="A8575"/>
      <c r="B8575"/>
      <c r="C8575"/>
    </row>
    <row r="8576" spans="1:3" ht="14.4" x14ac:dyDescent="0.3">
      <c r="A8576"/>
      <c r="B8576"/>
      <c r="C8576"/>
    </row>
    <row r="8577" spans="1:3" ht="14.4" x14ac:dyDescent="0.3">
      <c r="A8577"/>
      <c r="B8577"/>
      <c r="C8577"/>
    </row>
    <row r="8578" spans="1:3" ht="14.4" x14ac:dyDescent="0.3">
      <c r="A8578"/>
      <c r="B8578"/>
      <c r="C8578"/>
    </row>
    <row r="8579" spans="1:3" ht="14.4" x14ac:dyDescent="0.3">
      <c r="A8579"/>
      <c r="B8579"/>
      <c r="C8579"/>
    </row>
    <row r="8580" spans="1:3" ht="14.4" x14ac:dyDescent="0.3">
      <c r="A8580"/>
      <c r="B8580"/>
      <c r="C8580"/>
    </row>
    <row r="8581" spans="1:3" ht="14.4" x14ac:dyDescent="0.3">
      <c r="A8581"/>
      <c r="B8581"/>
      <c r="C8581"/>
    </row>
    <row r="8582" spans="1:3" ht="14.4" x14ac:dyDescent="0.3">
      <c r="A8582"/>
      <c r="B8582"/>
      <c r="C8582"/>
    </row>
    <row r="8583" spans="1:3" ht="14.4" x14ac:dyDescent="0.3">
      <c r="A8583"/>
      <c r="B8583"/>
      <c r="C8583"/>
    </row>
    <row r="8584" spans="1:3" ht="14.4" x14ac:dyDescent="0.3">
      <c r="A8584"/>
      <c r="B8584"/>
      <c r="C8584"/>
    </row>
    <row r="8585" spans="1:3" ht="14.4" x14ac:dyDescent="0.3">
      <c r="A8585"/>
      <c r="B8585"/>
      <c r="C8585"/>
    </row>
    <row r="8586" spans="1:3" ht="14.4" x14ac:dyDescent="0.3">
      <c r="A8586"/>
      <c r="B8586"/>
      <c r="C8586"/>
    </row>
    <row r="8587" spans="1:3" ht="14.4" x14ac:dyDescent="0.3">
      <c r="A8587"/>
      <c r="B8587"/>
      <c r="C8587"/>
    </row>
    <row r="8588" spans="1:3" ht="14.4" x14ac:dyDescent="0.3">
      <c r="A8588"/>
      <c r="B8588"/>
      <c r="C8588"/>
    </row>
    <row r="8589" spans="1:3" ht="14.4" x14ac:dyDescent="0.3">
      <c r="A8589"/>
      <c r="B8589"/>
      <c r="C8589"/>
    </row>
    <row r="8590" spans="1:3" ht="14.4" x14ac:dyDescent="0.3">
      <c r="A8590"/>
      <c r="B8590"/>
      <c r="C8590"/>
    </row>
    <row r="8591" spans="1:3" ht="14.4" x14ac:dyDescent="0.3">
      <c r="A8591"/>
      <c r="B8591"/>
      <c r="C8591"/>
    </row>
    <row r="8592" spans="1:3" ht="14.4" x14ac:dyDescent="0.3">
      <c r="A8592"/>
      <c r="B8592"/>
      <c r="C8592"/>
    </row>
    <row r="8593" spans="1:3" ht="14.4" x14ac:dyDescent="0.3">
      <c r="A8593"/>
      <c r="B8593"/>
      <c r="C8593"/>
    </row>
    <row r="8594" spans="1:3" ht="14.4" x14ac:dyDescent="0.3">
      <c r="A8594"/>
      <c r="B8594"/>
      <c r="C8594"/>
    </row>
    <row r="8595" spans="1:3" ht="14.4" x14ac:dyDescent="0.3">
      <c r="A8595"/>
      <c r="B8595"/>
      <c r="C8595"/>
    </row>
    <row r="8596" spans="1:3" ht="14.4" x14ac:dyDescent="0.3">
      <c r="A8596"/>
      <c r="B8596"/>
      <c r="C8596"/>
    </row>
    <row r="8597" spans="1:3" ht="14.4" x14ac:dyDescent="0.3">
      <c r="A8597"/>
      <c r="B8597"/>
      <c r="C8597"/>
    </row>
    <row r="8598" spans="1:3" ht="14.4" x14ac:dyDescent="0.3">
      <c r="A8598"/>
      <c r="B8598"/>
      <c r="C8598"/>
    </row>
    <row r="8599" spans="1:3" ht="14.4" x14ac:dyDescent="0.3">
      <c r="A8599"/>
      <c r="B8599"/>
      <c r="C8599"/>
    </row>
    <row r="8600" spans="1:3" ht="14.4" x14ac:dyDescent="0.3">
      <c r="A8600"/>
      <c r="B8600"/>
      <c r="C8600"/>
    </row>
    <row r="8601" spans="1:3" ht="14.4" x14ac:dyDescent="0.3">
      <c r="A8601"/>
      <c r="B8601"/>
      <c r="C8601"/>
    </row>
    <row r="8602" spans="1:3" ht="14.4" x14ac:dyDescent="0.3">
      <c r="A8602"/>
      <c r="B8602"/>
      <c r="C8602"/>
    </row>
    <row r="8603" spans="1:3" ht="14.4" x14ac:dyDescent="0.3">
      <c r="A8603"/>
      <c r="B8603"/>
      <c r="C8603"/>
    </row>
    <row r="8604" spans="1:3" ht="14.4" x14ac:dyDescent="0.3">
      <c r="A8604"/>
      <c r="B8604"/>
      <c r="C8604"/>
    </row>
    <row r="8605" spans="1:3" ht="14.4" x14ac:dyDescent="0.3">
      <c r="A8605"/>
      <c r="B8605"/>
      <c r="C8605"/>
    </row>
    <row r="8606" spans="1:3" ht="14.4" x14ac:dyDescent="0.3">
      <c r="A8606"/>
      <c r="B8606"/>
      <c r="C8606"/>
    </row>
    <row r="8607" spans="1:3" ht="14.4" x14ac:dyDescent="0.3">
      <c r="A8607"/>
      <c r="B8607"/>
      <c r="C8607"/>
    </row>
    <row r="8608" spans="1:3" ht="14.4" x14ac:dyDescent="0.3">
      <c r="A8608"/>
      <c r="B8608"/>
      <c r="C8608"/>
    </row>
    <row r="8609" spans="1:3" ht="14.4" x14ac:dyDescent="0.3">
      <c r="A8609"/>
      <c r="B8609"/>
      <c r="C8609"/>
    </row>
    <row r="8610" spans="1:3" ht="14.4" x14ac:dyDescent="0.3">
      <c r="A8610"/>
      <c r="B8610"/>
      <c r="C8610"/>
    </row>
    <row r="8611" spans="1:3" ht="14.4" x14ac:dyDescent="0.3">
      <c r="A8611"/>
      <c r="B8611"/>
      <c r="C8611"/>
    </row>
    <row r="8612" spans="1:3" ht="14.4" x14ac:dyDescent="0.3">
      <c r="A8612"/>
      <c r="B8612"/>
      <c r="C8612"/>
    </row>
    <row r="8613" spans="1:3" ht="14.4" x14ac:dyDescent="0.3">
      <c r="A8613"/>
      <c r="B8613"/>
      <c r="C8613"/>
    </row>
    <row r="8614" spans="1:3" ht="14.4" x14ac:dyDescent="0.3">
      <c r="A8614"/>
      <c r="B8614"/>
      <c r="C8614"/>
    </row>
    <row r="8615" spans="1:3" ht="14.4" x14ac:dyDescent="0.3">
      <c r="A8615"/>
      <c r="B8615"/>
      <c r="C8615"/>
    </row>
    <row r="8616" spans="1:3" ht="14.4" x14ac:dyDescent="0.3">
      <c r="A8616"/>
      <c r="B8616"/>
      <c r="C8616"/>
    </row>
    <row r="8617" spans="1:3" ht="14.4" x14ac:dyDescent="0.3">
      <c r="A8617"/>
      <c r="B8617"/>
      <c r="C8617"/>
    </row>
    <row r="8618" spans="1:3" ht="14.4" x14ac:dyDescent="0.3">
      <c r="A8618"/>
      <c r="B8618"/>
      <c r="C8618"/>
    </row>
    <row r="8619" spans="1:3" ht="14.4" x14ac:dyDescent="0.3">
      <c r="A8619"/>
      <c r="B8619"/>
      <c r="C8619"/>
    </row>
    <row r="8620" spans="1:3" ht="14.4" x14ac:dyDescent="0.3">
      <c r="A8620"/>
      <c r="B8620"/>
      <c r="C8620"/>
    </row>
    <row r="8621" spans="1:3" ht="14.4" x14ac:dyDescent="0.3">
      <c r="A8621"/>
      <c r="B8621"/>
      <c r="C8621"/>
    </row>
    <row r="8622" spans="1:3" ht="14.4" x14ac:dyDescent="0.3">
      <c r="A8622"/>
      <c r="B8622"/>
      <c r="C8622"/>
    </row>
    <row r="8623" spans="1:3" ht="14.4" x14ac:dyDescent="0.3">
      <c r="A8623"/>
      <c r="B8623"/>
      <c r="C8623"/>
    </row>
    <row r="8624" spans="1:3" ht="14.4" x14ac:dyDescent="0.3">
      <c r="A8624"/>
      <c r="B8624"/>
      <c r="C8624"/>
    </row>
    <row r="8625" spans="1:3" ht="14.4" x14ac:dyDescent="0.3">
      <c r="A8625"/>
      <c r="B8625"/>
      <c r="C8625"/>
    </row>
    <row r="8626" spans="1:3" ht="14.4" x14ac:dyDescent="0.3">
      <c r="A8626"/>
      <c r="B8626"/>
      <c r="C8626"/>
    </row>
    <row r="8627" spans="1:3" ht="14.4" x14ac:dyDescent="0.3">
      <c r="A8627"/>
      <c r="B8627"/>
      <c r="C8627"/>
    </row>
    <row r="8628" spans="1:3" ht="14.4" x14ac:dyDescent="0.3">
      <c r="A8628"/>
      <c r="B8628"/>
      <c r="C8628"/>
    </row>
    <row r="8629" spans="1:3" ht="14.4" x14ac:dyDescent="0.3">
      <c r="A8629"/>
      <c r="B8629"/>
      <c r="C8629"/>
    </row>
    <row r="8630" spans="1:3" ht="14.4" x14ac:dyDescent="0.3">
      <c r="A8630"/>
      <c r="B8630"/>
      <c r="C8630"/>
    </row>
    <row r="8631" spans="1:3" ht="14.4" x14ac:dyDescent="0.3">
      <c r="A8631"/>
      <c r="B8631"/>
      <c r="C8631"/>
    </row>
    <row r="8632" spans="1:3" ht="14.4" x14ac:dyDescent="0.3">
      <c r="A8632"/>
      <c r="B8632"/>
      <c r="C8632"/>
    </row>
    <row r="8633" spans="1:3" ht="14.4" x14ac:dyDescent="0.3">
      <c r="A8633"/>
      <c r="B8633"/>
      <c r="C8633"/>
    </row>
    <row r="8634" spans="1:3" ht="14.4" x14ac:dyDescent="0.3">
      <c r="A8634"/>
      <c r="B8634"/>
      <c r="C8634"/>
    </row>
    <row r="8635" spans="1:3" ht="14.4" x14ac:dyDescent="0.3">
      <c r="A8635"/>
      <c r="B8635"/>
      <c r="C8635"/>
    </row>
    <row r="8636" spans="1:3" ht="14.4" x14ac:dyDescent="0.3">
      <c r="A8636"/>
      <c r="B8636"/>
      <c r="C8636"/>
    </row>
    <row r="8637" spans="1:3" ht="14.4" x14ac:dyDescent="0.3">
      <c r="A8637"/>
      <c r="B8637"/>
      <c r="C8637"/>
    </row>
    <row r="8638" spans="1:3" ht="14.4" x14ac:dyDescent="0.3">
      <c r="A8638"/>
      <c r="B8638"/>
      <c r="C8638"/>
    </row>
    <row r="8639" spans="1:3" ht="14.4" x14ac:dyDescent="0.3">
      <c r="A8639"/>
      <c r="B8639"/>
      <c r="C8639"/>
    </row>
    <row r="8640" spans="1:3" ht="14.4" x14ac:dyDescent="0.3">
      <c r="A8640"/>
      <c r="B8640"/>
      <c r="C8640"/>
    </row>
    <row r="8641" spans="1:3" ht="14.4" x14ac:dyDescent="0.3">
      <c r="A8641"/>
      <c r="B8641"/>
      <c r="C8641"/>
    </row>
    <row r="8642" spans="1:3" ht="14.4" x14ac:dyDescent="0.3">
      <c r="A8642"/>
      <c r="B8642"/>
      <c r="C8642"/>
    </row>
    <row r="8643" spans="1:3" ht="14.4" x14ac:dyDescent="0.3">
      <c r="A8643"/>
      <c r="B8643"/>
      <c r="C8643"/>
    </row>
    <row r="8644" spans="1:3" ht="14.4" x14ac:dyDescent="0.3">
      <c r="A8644"/>
      <c r="B8644"/>
      <c r="C8644"/>
    </row>
    <row r="8645" spans="1:3" ht="14.4" x14ac:dyDescent="0.3">
      <c r="A8645"/>
      <c r="B8645"/>
      <c r="C8645"/>
    </row>
    <row r="8646" spans="1:3" ht="14.4" x14ac:dyDescent="0.3">
      <c r="A8646"/>
      <c r="B8646"/>
      <c r="C8646"/>
    </row>
    <row r="8647" spans="1:3" ht="14.4" x14ac:dyDescent="0.3">
      <c r="A8647"/>
      <c r="B8647"/>
      <c r="C8647"/>
    </row>
    <row r="8648" spans="1:3" ht="14.4" x14ac:dyDescent="0.3">
      <c r="A8648"/>
      <c r="B8648"/>
      <c r="C8648"/>
    </row>
    <row r="8649" spans="1:3" ht="14.4" x14ac:dyDescent="0.3">
      <c r="A8649"/>
      <c r="B8649"/>
      <c r="C8649"/>
    </row>
    <row r="8650" spans="1:3" ht="14.4" x14ac:dyDescent="0.3">
      <c r="A8650"/>
      <c r="B8650"/>
      <c r="C8650"/>
    </row>
    <row r="8651" spans="1:3" ht="14.4" x14ac:dyDescent="0.3">
      <c r="A8651"/>
      <c r="B8651"/>
      <c r="C8651"/>
    </row>
    <row r="8652" spans="1:3" ht="14.4" x14ac:dyDescent="0.3">
      <c r="A8652"/>
      <c r="B8652"/>
      <c r="C8652"/>
    </row>
    <row r="8653" spans="1:3" ht="14.4" x14ac:dyDescent="0.3">
      <c r="A8653"/>
      <c r="B8653"/>
      <c r="C8653"/>
    </row>
    <row r="8654" spans="1:3" ht="14.4" x14ac:dyDescent="0.3">
      <c r="A8654"/>
      <c r="B8654"/>
      <c r="C8654"/>
    </row>
    <row r="8655" spans="1:3" ht="14.4" x14ac:dyDescent="0.3">
      <c r="A8655"/>
      <c r="B8655"/>
      <c r="C8655"/>
    </row>
    <row r="8656" spans="1:3" ht="14.4" x14ac:dyDescent="0.3">
      <c r="A8656"/>
      <c r="B8656"/>
      <c r="C8656"/>
    </row>
    <row r="8657" spans="1:3" ht="14.4" x14ac:dyDescent="0.3">
      <c r="A8657"/>
      <c r="B8657"/>
      <c r="C8657"/>
    </row>
    <row r="8658" spans="1:3" ht="14.4" x14ac:dyDescent="0.3">
      <c r="A8658"/>
      <c r="B8658"/>
      <c r="C8658"/>
    </row>
    <row r="8659" spans="1:3" ht="14.4" x14ac:dyDescent="0.3">
      <c r="A8659"/>
      <c r="B8659"/>
      <c r="C8659"/>
    </row>
    <row r="8660" spans="1:3" ht="14.4" x14ac:dyDescent="0.3">
      <c r="A8660"/>
      <c r="B8660"/>
      <c r="C8660"/>
    </row>
    <row r="8661" spans="1:3" ht="14.4" x14ac:dyDescent="0.3">
      <c r="A8661"/>
      <c r="B8661"/>
      <c r="C8661"/>
    </row>
    <row r="8662" spans="1:3" ht="14.4" x14ac:dyDescent="0.3">
      <c r="A8662"/>
      <c r="B8662"/>
      <c r="C8662"/>
    </row>
    <row r="8663" spans="1:3" ht="14.4" x14ac:dyDescent="0.3">
      <c r="A8663"/>
      <c r="B8663"/>
      <c r="C8663"/>
    </row>
    <row r="8664" spans="1:3" ht="14.4" x14ac:dyDescent="0.3">
      <c r="A8664"/>
      <c r="B8664"/>
      <c r="C8664"/>
    </row>
    <row r="8665" spans="1:3" ht="14.4" x14ac:dyDescent="0.3">
      <c r="A8665"/>
      <c r="B8665"/>
      <c r="C8665"/>
    </row>
    <row r="8666" spans="1:3" ht="14.4" x14ac:dyDescent="0.3">
      <c r="A8666"/>
      <c r="B8666"/>
      <c r="C8666"/>
    </row>
    <row r="8667" spans="1:3" ht="14.4" x14ac:dyDescent="0.3">
      <c r="A8667"/>
      <c r="B8667"/>
      <c r="C8667"/>
    </row>
    <row r="8668" spans="1:3" ht="14.4" x14ac:dyDescent="0.3">
      <c r="A8668"/>
      <c r="B8668"/>
      <c r="C8668"/>
    </row>
    <row r="8669" spans="1:3" ht="14.4" x14ac:dyDescent="0.3">
      <c r="A8669"/>
      <c r="B8669"/>
      <c r="C8669"/>
    </row>
    <row r="8670" spans="1:3" ht="14.4" x14ac:dyDescent="0.3">
      <c r="A8670"/>
      <c r="B8670"/>
      <c r="C8670"/>
    </row>
    <row r="8671" spans="1:3" ht="14.4" x14ac:dyDescent="0.3">
      <c r="A8671"/>
      <c r="B8671"/>
      <c r="C8671"/>
    </row>
    <row r="8672" spans="1:3" ht="14.4" x14ac:dyDescent="0.3">
      <c r="A8672"/>
      <c r="B8672"/>
      <c r="C8672"/>
    </row>
    <row r="8673" spans="1:3" ht="14.4" x14ac:dyDescent="0.3">
      <c r="A8673"/>
      <c r="B8673"/>
      <c r="C8673"/>
    </row>
    <row r="8674" spans="1:3" ht="14.4" x14ac:dyDescent="0.3">
      <c r="A8674"/>
      <c r="B8674"/>
      <c r="C8674"/>
    </row>
    <row r="8675" spans="1:3" ht="14.4" x14ac:dyDescent="0.3">
      <c r="A8675"/>
      <c r="B8675"/>
      <c r="C8675"/>
    </row>
    <row r="8676" spans="1:3" ht="14.4" x14ac:dyDescent="0.3">
      <c r="A8676"/>
      <c r="B8676"/>
      <c r="C8676"/>
    </row>
    <row r="8677" spans="1:3" ht="14.4" x14ac:dyDescent="0.3">
      <c r="A8677"/>
      <c r="B8677"/>
      <c r="C8677"/>
    </row>
    <row r="8678" spans="1:3" ht="14.4" x14ac:dyDescent="0.3">
      <c r="A8678"/>
      <c r="B8678"/>
      <c r="C8678"/>
    </row>
    <row r="8679" spans="1:3" ht="14.4" x14ac:dyDescent="0.3">
      <c r="A8679"/>
      <c r="B8679"/>
      <c r="C8679"/>
    </row>
    <row r="8680" spans="1:3" ht="14.4" x14ac:dyDescent="0.3">
      <c r="A8680"/>
      <c r="B8680"/>
      <c r="C8680"/>
    </row>
    <row r="8681" spans="1:3" ht="14.4" x14ac:dyDescent="0.3">
      <c r="A8681"/>
      <c r="B8681"/>
      <c r="C8681"/>
    </row>
    <row r="8682" spans="1:3" ht="14.4" x14ac:dyDescent="0.3">
      <c r="A8682"/>
      <c r="B8682"/>
      <c r="C8682"/>
    </row>
    <row r="8683" spans="1:3" ht="14.4" x14ac:dyDescent="0.3">
      <c r="A8683"/>
      <c r="B8683"/>
      <c r="C8683"/>
    </row>
    <row r="8684" spans="1:3" ht="14.4" x14ac:dyDescent="0.3">
      <c r="A8684"/>
      <c r="B8684"/>
      <c r="C8684"/>
    </row>
    <row r="8685" spans="1:3" ht="14.4" x14ac:dyDescent="0.3">
      <c r="A8685"/>
      <c r="B8685"/>
      <c r="C8685"/>
    </row>
    <row r="8686" spans="1:3" ht="14.4" x14ac:dyDescent="0.3">
      <c r="A8686"/>
      <c r="B8686"/>
      <c r="C8686"/>
    </row>
    <row r="8687" spans="1:3" ht="14.4" x14ac:dyDescent="0.3">
      <c r="A8687"/>
      <c r="B8687"/>
      <c r="C8687"/>
    </row>
    <row r="8688" spans="1:3" ht="14.4" x14ac:dyDescent="0.3">
      <c r="A8688"/>
      <c r="B8688"/>
      <c r="C8688"/>
    </row>
    <row r="8689" spans="1:3" ht="14.4" x14ac:dyDescent="0.3">
      <c r="A8689"/>
      <c r="B8689"/>
      <c r="C8689"/>
    </row>
    <row r="8690" spans="1:3" ht="14.4" x14ac:dyDescent="0.3">
      <c r="A8690"/>
      <c r="B8690"/>
      <c r="C8690"/>
    </row>
    <row r="8691" spans="1:3" ht="14.4" x14ac:dyDescent="0.3">
      <c r="A8691"/>
      <c r="B8691"/>
      <c r="C8691"/>
    </row>
    <row r="8692" spans="1:3" ht="14.4" x14ac:dyDescent="0.3">
      <c r="A8692"/>
      <c r="B8692"/>
      <c r="C8692"/>
    </row>
    <row r="8693" spans="1:3" ht="14.4" x14ac:dyDescent="0.3">
      <c r="A8693"/>
      <c r="B8693"/>
      <c r="C8693"/>
    </row>
    <row r="8694" spans="1:3" ht="14.4" x14ac:dyDescent="0.3">
      <c r="A8694"/>
      <c r="B8694"/>
      <c r="C8694"/>
    </row>
    <row r="8695" spans="1:3" ht="14.4" x14ac:dyDescent="0.3">
      <c r="A8695"/>
      <c r="B8695"/>
      <c r="C8695"/>
    </row>
    <row r="8696" spans="1:3" ht="14.4" x14ac:dyDescent="0.3">
      <c r="A8696"/>
      <c r="B8696"/>
      <c r="C8696"/>
    </row>
    <row r="8697" spans="1:3" ht="14.4" x14ac:dyDescent="0.3">
      <c r="A8697"/>
      <c r="B8697"/>
      <c r="C8697"/>
    </row>
    <row r="8698" spans="1:3" ht="14.4" x14ac:dyDescent="0.3">
      <c r="A8698"/>
      <c r="B8698"/>
      <c r="C8698"/>
    </row>
    <row r="8699" spans="1:3" ht="14.4" x14ac:dyDescent="0.3">
      <c r="A8699"/>
      <c r="B8699"/>
      <c r="C8699"/>
    </row>
    <row r="8700" spans="1:3" ht="14.4" x14ac:dyDescent="0.3">
      <c r="A8700"/>
      <c r="B8700"/>
      <c r="C8700"/>
    </row>
    <row r="8701" spans="1:3" ht="14.4" x14ac:dyDescent="0.3">
      <c r="A8701"/>
      <c r="B8701"/>
      <c r="C8701"/>
    </row>
    <row r="8702" spans="1:3" ht="14.4" x14ac:dyDescent="0.3">
      <c r="A8702"/>
      <c r="B8702"/>
      <c r="C8702"/>
    </row>
    <row r="8703" spans="1:3" ht="14.4" x14ac:dyDescent="0.3">
      <c r="A8703"/>
      <c r="B8703"/>
      <c r="C8703"/>
    </row>
    <row r="8704" spans="1:3" ht="14.4" x14ac:dyDescent="0.3">
      <c r="A8704"/>
      <c r="B8704"/>
      <c r="C8704"/>
    </row>
    <row r="8705" spans="1:3" ht="14.4" x14ac:dyDescent="0.3">
      <c r="A8705"/>
      <c r="B8705"/>
      <c r="C8705"/>
    </row>
    <row r="8706" spans="1:3" ht="14.4" x14ac:dyDescent="0.3">
      <c r="A8706"/>
      <c r="B8706"/>
      <c r="C8706"/>
    </row>
    <row r="8707" spans="1:3" ht="14.4" x14ac:dyDescent="0.3">
      <c r="A8707"/>
      <c r="B8707"/>
      <c r="C8707"/>
    </row>
    <row r="8708" spans="1:3" ht="14.4" x14ac:dyDescent="0.3">
      <c r="A8708"/>
      <c r="B8708"/>
      <c r="C8708"/>
    </row>
    <row r="8709" spans="1:3" ht="14.4" x14ac:dyDescent="0.3">
      <c r="A8709"/>
      <c r="B8709"/>
      <c r="C8709"/>
    </row>
    <row r="8710" spans="1:3" ht="14.4" x14ac:dyDescent="0.3">
      <c r="A8710"/>
      <c r="B8710"/>
      <c r="C8710"/>
    </row>
    <row r="8711" spans="1:3" ht="14.4" x14ac:dyDescent="0.3">
      <c r="A8711"/>
      <c r="B8711"/>
      <c r="C8711"/>
    </row>
    <row r="8712" spans="1:3" ht="14.4" x14ac:dyDescent="0.3">
      <c r="A8712"/>
      <c r="B8712"/>
      <c r="C8712"/>
    </row>
    <row r="8713" spans="1:3" ht="14.4" x14ac:dyDescent="0.3">
      <c r="A8713"/>
      <c r="B8713"/>
      <c r="C8713"/>
    </row>
    <row r="8714" spans="1:3" ht="14.4" x14ac:dyDescent="0.3">
      <c r="A8714"/>
      <c r="B8714"/>
      <c r="C8714"/>
    </row>
    <row r="8715" spans="1:3" ht="14.4" x14ac:dyDescent="0.3">
      <c r="A8715"/>
      <c r="B8715"/>
      <c r="C8715"/>
    </row>
    <row r="8716" spans="1:3" ht="14.4" x14ac:dyDescent="0.3">
      <c r="A8716"/>
      <c r="B8716"/>
      <c r="C8716"/>
    </row>
    <row r="8717" spans="1:3" ht="14.4" x14ac:dyDescent="0.3">
      <c r="A8717"/>
      <c r="B8717"/>
      <c r="C8717"/>
    </row>
    <row r="8718" spans="1:3" ht="14.4" x14ac:dyDescent="0.3">
      <c r="A8718"/>
      <c r="B8718"/>
      <c r="C8718"/>
    </row>
    <row r="8719" spans="1:3" ht="14.4" x14ac:dyDescent="0.3">
      <c r="A8719"/>
      <c r="B8719"/>
      <c r="C8719"/>
    </row>
    <row r="8720" spans="1:3" ht="14.4" x14ac:dyDescent="0.3">
      <c r="A8720"/>
      <c r="B8720"/>
      <c r="C8720"/>
    </row>
    <row r="8721" spans="1:3" ht="14.4" x14ac:dyDescent="0.3">
      <c r="A8721"/>
      <c r="B8721"/>
      <c r="C8721"/>
    </row>
    <row r="8722" spans="1:3" ht="14.4" x14ac:dyDescent="0.3">
      <c r="A8722"/>
      <c r="B8722"/>
      <c r="C8722"/>
    </row>
    <row r="8723" spans="1:3" ht="14.4" x14ac:dyDescent="0.3">
      <c r="A8723"/>
      <c r="B8723"/>
      <c r="C8723"/>
    </row>
    <row r="8724" spans="1:3" ht="14.4" x14ac:dyDescent="0.3">
      <c r="A8724"/>
      <c r="B8724"/>
      <c r="C8724"/>
    </row>
    <row r="8725" spans="1:3" ht="14.4" x14ac:dyDescent="0.3">
      <c r="A8725"/>
      <c r="B8725"/>
      <c r="C8725"/>
    </row>
    <row r="8726" spans="1:3" ht="14.4" x14ac:dyDescent="0.3">
      <c r="A8726"/>
      <c r="B8726"/>
      <c r="C8726"/>
    </row>
    <row r="8727" spans="1:3" ht="14.4" x14ac:dyDescent="0.3">
      <c r="A8727"/>
      <c r="B8727"/>
      <c r="C8727"/>
    </row>
    <row r="8728" spans="1:3" ht="14.4" x14ac:dyDescent="0.3">
      <c r="A8728"/>
      <c r="B8728"/>
      <c r="C8728"/>
    </row>
    <row r="8729" spans="1:3" ht="14.4" x14ac:dyDescent="0.3">
      <c r="A8729"/>
      <c r="B8729"/>
      <c r="C8729"/>
    </row>
    <row r="8730" spans="1:3" ht="14.4" x14ac:dyDescent="0.3">
      <c r="A8730"/>
      <c r="B8730"/>
      <c r="C8730"/>
    </row>
    <row r="8731" spans="1:3" ht="14.4" x14ac:dyDescent="0.3">
      <c r="A8731"/>
      <c r="B8731"/>
      <c r="C8731"/>
    </row>
    <row r="8732" spans="1:3" ht="14.4" x14ac:dyDescent="0.3">
      <c r="A8732"/>
      <c r="B8732"/>
      <c r="C8732"/>
    </row>
    <row r="8733" spans="1:3" ht="14.4" x14ac:dyDescent="0.3">
      <c r="A8733"/>
      <c r="B8733"/>
      <c r="C8733"/>
    </row>
    <row r="8734" spans="1:3" ht="14.4" x14ac:dyDescent="0.3">
      <c r="A8734"/>
      <c r="B8734"/>
      <c r="C8734"/>
    </row>
    <row r="8735" spans="1:3" ht="14.4" x14ac:dyDescent="0.3">
      <c r="A8735"/>
      <c r="B8735"/>
      <c r="C8735"/>
    </row>
    <row r="8736" spans="1:3" ht="14.4" x14ac:dyDescent="0.3">
      <c r="A8736"/>
      <c r="B8736"/>
      <c r="C8736"/>
    </row>
    <row r="8737" spans="1:3" ht="14.4" x14ac:dyDescent="0.3">
      <c r="A8737"/>
      <c r="B8737"/>
      <c r="C8737"/>
    </row>
    <row r="8738" spans="1:3" ht="14.4" x14ac:dyDescent="0.3">
      <c r="A8738"/>
      <c r="B8738"/>
      <c r="C8738"/>
    </row>
    <row r="8739" spans="1:3" ht="14.4" x14ac:dyDescent="0.3">
      <c r="A8739"/>
      <c r="B8739"/>
      <c r="C8739"/>
    </row>
    <row r="8740" spans="1:3" ht="14.4" x14ac:dyDescent="0.3">
      <c r="A8740"/>
      <c r="B8740"/>
      <c r="C8740"/>
    </row>
    <row r="8741" spans="1:3" ht="14.4" x14ac:dyDescent="0.3">
      <c r="A8741"/>
      <c r="B8741"/>
      <c r="C8741"/>
    </row>
    <row r="8742" spans="1:3" ht="14.4" x14ac:dyDescent="0.3">
      <c r="A8742"/>
      <c r="B8742"/>
      <c r="C8742"/>
    </row>
    <row r="8743" spans="1:3" ht="14.4" x14ac:dyDescent="0.3">
      <c r="A8743"/>
      <c r="B8743"/>
      <c r="C8743"/>
    </row>
    <row r="8744" spans="1:3" ht="14.4" x14ac:dyDescent="0.3">
      <c r="A8744"/>
      <c r="B8744"/>
      <c r="C8744"/>
    </row>
    <row r="8745" spans="1:3" ht="14.4" x14ac:dyDescent="0.3">
      <c r="A8745"/>
      <c r="B8745"/>
      <c r="C8745"/>
    </row>
    <row r="8746" spans="1:3" ht="14.4" x14ac:dyDescent="0.3">
      <c r="A8746"/>
      <c r="B8746"/>
      <c r="C8746"/>
    </row>
    <row r="8747" spans="1:3" ht="14.4" x14ac:dyDescent="0.3">
      <c r="A8747"/>
      <c r="B8747"/>
      <c r="C8747"/>
    </row>
    <row r="8748" spans="1:3" ht="14.4" x14ac:dyDescent="0.3">
      <c r="A8748"/>
      <c r="B8748"/>
      <c r="C8748"/>
    </row>
    <row r="8749" spans="1:3" ht="14.4" x14ac:dyDescent="0.3">
      <c r="A8749"/>
      <c r="B8749"/>
      <c r="C8749"/>
    </row>
    <row r="8750" spans="1:3" ht="14.4" x14ac:dyDescent="0.3">
      <c r="A8750"/>
      <c r="B8750"/>
      <c r="C8750"/>
    </row>
    <row r="8751" spans="1:3" ht="14.4" x14ac:dyDescent="0.3">
      <c r="A8751"/>
      <c r="B8751"/>
      <c r="C8751"/>
    </row>
    <row r="8752" spans="1:3" ht="14.4" x14ac:dyDescent="0.3">
      <c r="A8752"/>
      <c r="B8752"/>
      <c r="C8752"/>
    </row>
    <row r="8753" spans="1:3" ht="14.4" x14ac:dyDescent="0.3">
      <c r="A8753"/>
      <c r="B8753"/>
      <c r="C8753"/>
    </row>
    <row r="8754" spans="1:3" ht="14.4" x14ac:dyDescent="0.3">
      <c r="A8754"/>
      <c r="B8754"/>
      <c r="C8754"/>
    </row>
    <row r="8755" spans="1:3" ht="14.4" x14ac:dyDescent="0.3">
      <c r="A8755"/>
      <c r="B8755"/>
      <c r="C8755"/>
    </row>
    <row r="8756" spans="1:3" ht="14.4" x14ac:dyDescent="0.3">
      <c r="A8756"/>
      <c r="B8756"/>
      <c r="C8756"/>
    </row>
    <row r="8757" spans="1:3" ht="14.4" x14ac:dyDescent="0.3">
      <c r="A8757"/>
      <c r="B8757"/>
      <c r="C8757"/>
    </row>
    <row r="8758" spans="1:3" ht="14.4" x14ac:dyDescent="0.3">
      <c r="A8758"/>
      <c r="B8758"/>
      <c r="C8758"/>
    </row>
    <row r="8759" spans="1:3" ht="14.4" x14ac:dyDescent="0.3">
      <c r="A8759"/>
      <c r="B8759"/>
      <c r="C8759"/>
    </row>
    <row r="8760" spans="1:3" ht="14.4" x14ac:dyDescent="0.3">
      <c r="A8760"/>
      <c r="B8760"/>
      <c r="C8760"/>
    </row>
    <row r="8761" spans="1:3" ht="14.4" x14ac:dyDescent="0.3">
      <c r="A8761"/>
      <c r="B8761"/>
      <c r="C8761"/>
    </row>
    <row r="8762" spans="1:3" ht="14.4" x14ac:dyDescent="0.3">
      <c r="A8762"/>
      <c r="B8762"/>
      <c r="C8762"/>
    </row>
    <row r="8763" spans="1:3" ht="14.4" x14ac:dyDescent="0.3">
      <c r="A8763"/>
      <c r="B8763"/>
      <c r="C8763"/>
    </row>
    <row r="8764" spans="1:3" ht="14.4" x14ac:dyDescent="0.3">
      <c r="A8764"/>
      <c r="B8764"/>
      <c r="C8764"/>
    </row>
    <row r="8765" spans="1:3" ht="14.4" x14ac:dyDescent="0.3">
      <c r="A8765"/>
      <c r="B8765"/>
      <c r="C8765"/>
    </row>
    <row r="8766" spans="1:3" ht="14.4" x14ac:dyDescent="0.3">
      <c r="A8766"/>
      <c r="B8766"/>
      <c r="C8766"/>
    </row>
    <row r="8767" spans="1:3" ht="14.4" x14ac:dyDescent="0.3">
      <c r="A8767"/>
      <c r="B8767"/>
      <c r="C8767"/>
    </row>
    <row r="8768" spans="1:3" ht="14.4" x14ac:dyDescent="0.3">
      <c r="A8768"/>
      <c r="B8768"/>
      <c r="C8768"/>
    </row>
    <row r="8769" spans="1:3" ht="14.4" x14ac:dyDescent="0.3">
      <c r="A8769"/>
      <c r="B8769"/>
      <c r="C8769"/>
    </row>
    <row r="8770" spans="1:3" ht="14.4" x14ac:dyDescent="0.3">
      <c r="A8770"/>
      <c r="B8770"/>
      <c r="C8770"/>
    </row>
    <row r="8771" spans="1:3" ht="14.4" x14ac:dyDescent="0.3">
      <c r="A8771"/>
      <c r="B8771"/>
      <c r="C8771"/>
    </row>
    <row r="8772" spans="1:3" ht="14.4" x14ac:dyDescent="0.3">
      <c r="A8772"/>
      <c r="B8772"/>
      <c r="C8772"/>
    </row>
    <row r="8773" spans="1:3" ht="14.4" x14ac:dyDescent="0.3">
      <c r="A8773"/>
      <c r="B8773"/>
      <c r="C8773"/>
    </row>
    <row r="8774" spans="1:3" ht="14.4" x14ac:dyDescent="0.3">
      <c r="A8774"/>
      <c r="B8774"/>
      <c r="C8774"/>
    </row>
    <row r="8775" spans="1:3" ht="14.4" x14ac:dyDescent="0.3">
      <c r="A8775"/>
      <c r="B8775"/>
      <c r="C8775"/>
    </row>
    <row r="8776" spans="1:3" ht="14.4" x14ac:dyDescent="0.3">
      <c r="A8776"/>
      <c r="B8776"/>
      <c r="C8776"/>
    </row>
    <row r="8777" spans="1:3" ht="14.4" x14ac:dyDescent="0.3">
      <c r="A8777"/>
      <c r="B8777"/>
      <c r="C8777"/>
    </row>
    <row r="8778" spans="1:3" ht="14.4" x14ac:dyDescent="0.3">
      <c r="A8778"/>
      <c r="B8778"/>
      <c r="C8778"/>
    </row>
    <row r="8779" spans="1:3" ht="14.4" x14ac:dyDescent="0.3">
      <c r="A8779"/>
      <c r="B8779"/>
      <c r="C8779"/>
    </row>
    <row r="8780" spans="1:3" ht="14.4" x14ac:dyDescent="0.3">
      <c r="A8780"/>
      <c r="B8780"/>
      <c r="C8780"/>
    </row>
    <row r="8781" spans="1:3" ht="14.4" x14ac:dyDescent="0.3">
      <c r="A8781"/>
      <c r="B8781"/>
      <c r="C8781"/>
    </row>
    <row r="8782" spans="1:3" ht="14.4" x14ac:dyDescent="0.3">
      <c r="A8782"/>
      <c r="B8782"/>
      <c r="C8782"/>
    </row>
    <row r="8783" spans="1:3" ht="14.4" x14ac:dyDescent="0.3">
      <c r="A8783"/>
      <c r="B8783"/>
      <c r="C8783"/>
    </row>
    <row r="8784" spans="1:3" ht="14.4" x14ac:dyDescent="0.3">
      <c r="A8784"/>
      <c r="B8784"/>
      <c r="C8784"/>
    </row>
    <row r="8785" spans="1:3" ht="14.4" x14ac:dyDescent="0.3">
      <c r="A8785"/>
      <c r="B8785"/>
      <c r="C8785"/>
    </row>
    <row r="8786" spans="1:3" ht="14.4" x14ac:dyDescent="0.3">
      <c r="A8786"/>
      <c r="B8786"/>
      <c r="C8786"/>
    </row>
    <row r="8787" spans="1:3" ht="14.4" x14ac:dyDescent="0.3">
      <c r="A8787"/>
      <c r="B8787"/>
      <c r="C8787"/>
    </row>
    <row r="8788" spans="1:3" ht="14.4" x14ac:dyDescent="0.3">
      <c r="A8788"/>
      <c r="B8788"/>
      <c r="C8788"/>
    </row>
    <row r="8789" spans="1:3" ht="14.4" x14ac:dyDescent="0.3">
      <c r="A8789"/>
      <c r="B8789"/>
      <c r="C8789"/>
    </row>
    <row r="8790" spans="1:3" ht="14.4" x14ac:dyDescent="0.3">
      <c r="A8790"/>
      <c r="B8790"/>
      <c r="C8790"/>
    </row>
    <row r="8791" spans="1:3" ht="14.4" x14ac:dyDescent="0.3">
      <c r="A8791"/>
      <c r="B8791"/>
      <c r="C8791"/>
    </row>
    <row r="8792" spans="1:3" ht="14.4" x14ac:dyDescent="0.3">
      <c r="A8792"/>
      <c r="B8792"/>
      <c r="C8792"/>
    </row>
    <row r="8793" spans="1:3" ht="14.4" x14ac:dyDescent="0.3">
      <c r="A8793"/>
      <c r="B8793"/>
      <c r="C8793"/>
    </row>
    <row r="8794" spans="1:3" ht="14.4" x14ac:dyDescent="0.3">
      <c r="A8794"/>
      <c r="B8794"/>
      <c r="C8794"/>
    </row>
    <row r="8795" spans="1:3" ht="14.4" x14ac:dyDescent="0.3">
      <c r="A8795"/>
      <c r="B8795"/>
      <c r="C8795"/>
    </row>
    <row r="8796" spans="1:3" ht="14.4" x14ac:dyDescent="0.3">
      <c r="A8796"/>
      <c r="B8796"/>
      <c r="C8796"/>
    </row>
    <row r="8797" spans="1:3" ht="14.4" x14ac:dyDescent="0.3">
      <c r="A8797"/>
      <c r="B8797"/>
      <c r="C8797"/>
    </row>
    <row r="8798" spans="1:3" ht="14.4" x14ac:dyDescent="0.3">
      <c r="A8798"/>
      <c r="B8798"/>
      <c r="C8798"/>
    </row>
    <row r="8799" spans="1:3" ht="14.4" x14ac:dyDescent="0.3">
      <c r="A8799"/>
      <c r="B8799"/>
      <c r="C8799"/>
    </row>
    <row r="8800" spans="1:3" ht="14.4" x14ac:dyDescent="0.3">
      <c r="A8800"/>
      <c r="B8800"/>
      <c r="C8800"/>
    </row>
    <row r="8801" spans="1:3" ht="14.4" x14ac:dyDescent="0.3">
      <c r="A8801"/>
      <c r="B8801"/>
      <c r="C8801"/>
    </row>
    <row r="8802" spans="1:3" ht="14.4" x14ac:dyDescent="0.3">
      <c r="A8802"/>
      <c r="B8802"/>
      <c r="C8802"/>
    </row>
    <row r="8803" spans="1:3" ht="14.4" x14ac:dyDescent="0.3">
      <c r="A8803"/>
      <c r="B8803"/>
      <c r="C8803"/>
    </row>
    <row r="8804" spans="1:3" ht="14.4" x14ac:dyDescent="0.3">
      <c r="A8804"/>
      <c r="B8804"/>
      <c r="C8804"/>
    </row>
    <row r="8805" spans="1:3" ht="14.4" x14ac:dyDescent="0.3">
      <c r="A8805"/>
      <c r="B8805"/>
      <c r="C8805"/>
    </row>
    <row r="8806" spans="1:3" ht="14.4" x14ac:dyDescent="0.3">
      <c r="A8806"/>
      <c r="B8806"/>
      <c r="C8806"/>
    </row>
    <row r="8807" spans="1:3" ht="14.4" x14ac:dyDescent="0.3">
      <c r="A8807"/>
      <c r="B8807"/>
      <c r="C8807"/>
    </row>
    <row r="8808" spans="1:3" ht="14.4" x14ac:dyDescent="0.3">
      <c r="A8808"/>
      <c r="B8808"/>
      <c r="C8808"/>
    </row>
    <row r="8809" spans="1:3" ht="14.4" x14ac:dyDescent="0.3">
      <c r="A8809"/>
      <c r="B8809"/>
      <c r="C8809"/>
    </row>
    <row r="8810" spans="1:3" ht="14.4" x14ac:dyDescent="0.3">
      <c r="A8810"/>
      <c r="B8810"/>
      <c r="C8810"/>
    </row>
    <row r="8811" spans="1:3" ht="14.4" x14ac:dyDescent="0.3">
      <c r="A8811"/>
      <c r="B8811"/>
      <c r="C8811"/>
    </row>
    <row r="8812" spans="1:3" ht="14.4" x14ac:dyDescent="0.3">
      <c r="A8812"/>
      <c r="B8812"/>
      <c r="C8812"/>
    </row>
    <row r="8813" spans="1:3" ht="14.4" x14ac:dyDescent="0.3">
      <c r="A8813"/>
      <c r="B8813"/>
      <c r="C8813"/>
    </row>
    <row r="8814" spans="1:3" ht="14.4" x14ac:dyDescent="0.3">
      <c r="A8814"/>
      <c r="B8814"/>
      <c r="C8814"/>
    </row>
    <row r="8815" spans="1:3" ht="14.4" x14ac:dyDescent="0.3">
      <c r="A8815"/>
      <c r="B8815"/>
      <c r="C8815"/>
    </row>
    <row r="8816" spans="1:3" ht="14.4" x14ac:dyDescent="0.3">
      <c r="A8816"/>
      <c r="B8816"/>
      <c r="C8816"/>
    </row>
    <row r="8817" spans="1:3" ht="14.4" x14ac:dyDescent="0.3">
      <c r="A8817"/>
      <c r="B8817"/>
      <c r="C8817"/>
    </row>
    <row r="8818" spans="1:3" ht="14.4" x14ac:dyDescent="0.3">
      <c r="A8818"/>
      <c r="B8818"/>
      <c r="C8818"/>
    </row>
    <row r="8819" spans="1:3" ht="14.4" x14ac:dyDescent="0.3">
      <c r="A8819"/>
      <c r="B8819"/>
      <c r="C8819"/>
    </row>
    <row r="8820" spans="1:3" ht="14.4" x14ac:dyDescent="0.3">
      <c r="A8820"/>
      <c r="B8820"/>
      <c r="C8820"/>
    </row>
    <row r="8821" spans="1:3" ht="14.4" x14ac:dyDescent="0.3">
      <c r="A8821"/>
      <c r="B8821"/>
      <c r="C8821"/>
    </row>
    <row r="8822" spans="1:3" ht="14.4" x14ac:dyDescent="0.3">
      <c r="A8822"/>
      <c r="B8822"/>
      <c r="C8822"/>
    </row>
    <row r="8823" spans="1:3" ht="14.4" x14ac:dyDescent="0.3">
      <c r="A8823"/>
      <c r="B8823"/>
      <c r="C8823"/>
    </row>
    <row r="8824" spans="1:3" ht="14.4" x14ac:dyDescent="0.3">
      <c r="A8824"/>
      <c r="B8824"/>
      <c r="C8824"/>
    </row>
    <row r="8825" spans="1:3" ht="14.4" x14ac:dyDescent="0.3">
      <c r="A8825"/>
      <c r="B8825"/>
      <c r="C8825"/>
    </row>
    <row r="8826" spans="1:3" ht="14.4" x14ac:dyDescent="0.3">
      <c r="A8826"/>
      <c r="B8826"/>
      <c r="C8826"/>
    </row>
    <row r="8827" spans="1:3" ht="14.4" x14ac:dyDescent="0.3">
      <c r="A8827"/>
      <c r="B8827"/>
      <c r="C8827"/>
    </row>
    <row r="8828" spans="1:3" ht="14.4" x14ac:dyDescent="0.3">
      <c r="A8828"/>
      <c r="B8828"/>
      <c r="C8828"/>
    </row>
    <row r="8829" spans="1:3" ht="14.4" x14ac:dyDescent="0.3">
      <c r="A8829"/>
      <c r="B8829"/>
      <c r="C8829"/>
    </row>
    <row r="8830" spans="1:3" ht="14.4" x14ac:dyDescent="0.3">
      <c r="A8830"/>
      <c r="B8830"/>
      <c r="C8830"/>
    </row>
    <row r="8831" spans="1:3" ht="14.4" x14ac:dyDescent="0.3">
      <c r="A8831"/>
      <c r="B8831"/>
      <c r="C8831"/>
    </row>
    <row r="8832" spans="1:3" ht="14.4" x14ac:dyDescent="0.3">
      <c r="A8832"/>
      <c r="B8832"/>
      <c r="C8832"/>
    </row>
    <row r="8833" spans="1:3" ht="14.4" x14ac:dyDescent="0.3">
      <c r="A8833"/>
      <c r="B8833"/>
      <c r="C8833"/>
    </row>
    <row r="8834" spans="1:3" ht="14.4" x14ac:dyDescent="0.3">
      <c r="A8834"/>
      <c r="B8834"/>
      <c r="C8834"/>
    </row>
    <row r="8835" spans="1:3" ht="14.4" x14ac:dyDescent="0.3">
      <c r="A8835"/>
      <c r="B8835"/>
      <c r="C8835"/>
    </row>
    <row r="8836" spans="1:3" ht="14.4" x14ac:dyDescent="0.3">
      <c r="A8836"/>
      <c r="B8836"/>
      <c r="C8836"/>
    </row>
    <row r="8837" spans="1:3" ht="14.4" x14ac:dyDescent="0.3">
      <c r="A8837"/>
      <c r="B8837"/>
      <c r="C8837"/>
    </row>
    <row r="8838" spans="1:3" ht="14.4" x14ac:dyDescent="0.3">
      <c r="A8838"/>
      <c r="B8838"/>
      <c r="C8838"/>
    </row>
    <row r="8839" spans="1:3" ht="14.4" x14ac:dyDescent="0.3">
      <c r="A8839"/>
      <c r="B8839"/>
      <c r="C8839"/>
    </row>
    <row r="8840" spans="1:3" ht="14.4" x14ac:dyDescent="0.3">
      <c r="A8840"/>
      <c r="B8840"/>
      <c r="C8840"/>
    </row>
    <row r="8841" spans="1:3" ht="14.4" x14ac:dyDescent="0.3">
      <c r="A8841"/>
      <c r="B8841"/>
      <c r="C8841"/>
    </row>
    <row r="8842" spans="1:3" ht="14.4" x14ac:dyDescent="0.3">
      <c r="A8842"/>
      <c r="B8842"/>
      <c r="C8842"/>
    </row>
    <row r="8843" spans="1:3" ht="14.4" x14ac:dyDescent="0.3">
      <c r="A8843"/>
      <c r="B8843"/>
      <c r="C8843"/>
    </row>
    <row r="8844" spans="1:3" ht="14.4" x14ac:dyDescent="0.3">
      <c r="A8844"/>
      <c r="B8844"/>
      <c r="C8844"/>
    </row>
    <row r="8845" spans="1:3" ht="14.4" x14ac:dyDescent="0.3">
      <c r="A8845"/>
      <c r="B8845"/>
      <c r="C8845"/>
    </row>
    <row r="8846" spans="1:3" ht="14.4" x14ac:dyDescent="0.3">
      <c r="A8846"/>
      <c r="B8846"/>
      <c r="C8846"/>
    </row>
    <row r="8847" spans="1:3" ht="14.4" x14ac:dyDescent="0.3">
      <c r="A8847"/>
      <c r="B8847"/>
      <c r="C8847"/>
    </row>
    <row r="8848" spans="1:3" ht="14.4" x14ac:dyDescent="0.3">
      <c r="A8848"/>
      <c r="B8848"/>
      <c r="C8848"/>
    </row>
    <row r="8849" spans="1:3" ht="14.4" x14ac:dyDescent="0.3">
      <c r="A8849"/>
      <c r="B8849"/>
      <c r="C8849"/>
    </row>
    <row r="8850" spans="1:3" ht="14.4" x14ac:dyDescent="0.3">
      <c r="A8850"/>
      <c r="B8850"/>
      <c r="C8850"/>
    </row>
    <row r="8851" spans="1:3" ht="14.4" x14ac:dyDescent="0.3">
      <c r="A8851"/>
      <c r="B8851"/>
      <c r="C8851"/>
    </row>
    <row r="8852" spans="1:3" ht="14.4" x14ac:dyDescent="0.3">
      <c r="A8852"/>
      <c r="B8852"/>
      <c r="C8852"/>
    </row>
    <row r="8853" spans="1:3" ht="14.4" x14ac:dyDescent="0.3">
      <c r="A8853"/>
      <c r="B8853"/>
      <c r="C8853"/>
    </row>
    <row r="8854" spans="1:3" ht="14.4" x14ac:dyDescent="0.3">
      <c r="A8854"/>
      <c r="B8854"/>
      <c r="C8854"/>
    </row>
    <row r="8855" spans="1:3" ht="14.4" x14ac:dyDescent="0.3">
      <c r="A8855"/>
      <c r="B8855"/>
      <c r="C8855"/>
    </row>
    <row r="8856" spans="1:3" ht="14.4" x14ac:dyDescent="0.3">
      <c r="A8856"/>
      <c r="B8856"/>
      <c r="C8856"/>
    </row>
    <row r="8857" spans="1:3" ht="14.4" x14ac:dyDescent="0.3">
      <c r="A8857"/>
      <c r="B8857"/>
      <c r="C8857"/>
    </row>
    <row r="8858" spans="1:3" ht="14.4" x14ac:dyDescent="0.3">
      <c r="A8858"/>
      <c r="B8858"/>
      <c r="C8858"/>
    </row>
    <row r="8859" spans="1:3" ht="14.4" x14ac:dyDescent="0.3">
      <c r="A8859"/>
      <c r="B8859"/>
      <c r="C8859"/>
    </row>
    <row r="8860" spans="1:3" ht="14.4" x14ac:dyDescent="0.3">
      <c r="A8860"/>
      <c r="B8860"/>
      <c r="C8860"/>
    </row>
    <row r="8861" spans="1:3" ht="14.4" x14ac:dyDescent="0.3">
      <c r="A8861"/>
      <c r="B8861"/>
      <c r="C8861"/>
    </row>
    <row r="8862" spans="1:3" ht="14.4" x14ac:dyDescent="0.3">
      <c r="A8862"/>
      <c r="B8862"/>
      <c r="C8862"/>
    </row>
    <row r="8863" spans="1:3" ht="14.4" x14ac:dyDescent="0.3">
      <c r="A8863"/>
      <c r="B8863"/>
      <c r="C8863"/>
    </row>
    <row r="8864" spans="1:3" ht="14.4" x14ac:dyDescent="0.3">
      <c r="A8864"/>
      <c r="B8864"/>
      <c r="C8864"/>
    </row>
    <row r="8865" spans="1:3" ht="14.4" x14ac:dyDescent="0.3">
      <c r="A8865"/>
      <c r="B8865"/>
      <c r="C8865"/>
    </row>
    <row r="8866" spans="1:3" ht="14.4" x14ac:dyDescent="0.3">
      <c r="A8866"/>
      <c r="B8866"/>
      <c r="C8866"/>
    </row>
    <row r="8867" spans="1:3" ht="14.4" x14ac:dyDescent="0.3">
      <c r="A8867"/>
      <c r="B8867"/>
      <c r="C8867"/>
    </row>
    <row r="8868" spans="1:3" ht="14.4" x14ac:dyDescent="0.3">
      <c r="A8868"/>
      <c r="B8868"/>
      <c r="C8868"/>
    </row>
    <row r="8869" spans="1:3" ht="14.4" x14ac:dyDescent="0.3">
      <c r="A8869"/>
      <c r="B8869"/>
      <c r="C8869"/>
    </row>
    <row r="8870" spans="1:3" ht="14.4" x14ac:dyDescent="0.3">
      <c r="A8870"/>
      <c r="B8870"/>
      <c r="C8870"/>
    </row>
    <row r="8871" spans="1:3" ht="14.4" x14ac:dyDescent="0.3">
      <c r="A8871"/>
      <c r="B8871"/>
      <c r="C8871"/>
    </row>
    <row r="8872" spans="1:3" ht="14.4" x14ac:dyDescent="0.3">
      <c r="A8872"/>
      <c r="B8872"/>
      <c r="C8872"/>
    </row>
    <row r="8873" spans="1:3" ht="14.4" x14ac:dyDescent="0.3">
      <c r="A8873"/>
      <c r="B8873"/>
      <c r="C8873"/>
    </row>
    <row r="8874" spans="1:3" ht="14.4" x14ac:dyDescent="0.3">
      <c r="A8874"/>
      <c r="B8874"/>
      <c r="C8874"/>
    </row>
    <row r="8875" spans="1:3" ht="14.4" x14ac:dyDescent="0.3">
      <c r="A8875"/>
      <c r="B8875"/>
      <c r="C8875"/>
    </row>
    <row r="8876" spans="1:3" ht="14.4" x14ac:dyDescent="0.3">
      <c r="A8876"/>
      <c r="B8876"/>
      <c r="C8876"/>
    </row>
    <row r="8877" spans="1:3" ht="14.4" x14ac:dyDescent="0.3">
      <c r="A8877"/>
      <c r="B8877"/>
      <c r="C8877"/>
    </row>
    <row r="8878" spans="1:3" ht="14.4" x14ac:dyDescent="0.3">
      <c r="A8878"/>
      <c r="B8878"/>
      <c r="C8878"/>
    </row>
    <row r="8879" spans="1:3" ht="14.4" x14ac:dyDescent="0.3">
      <c r="A8879"/>
      <c r="B8879"/>
      <c r="C8879"/>
    </row>
    <row r="8880" spans="1:3" ht="14.4" x14ac:dyDescent="0.3">
      <c r="A8880"/>
      <c r="B8880"/>
      <c r="C8880"/>
    </row>
    <row r="8881" spans="1:3" ht="14.4" x14ac:dyDescent="0.3">
      <c r="A8881"/>
      <c r="B8881"/>
      <c r="C8881"/>
    </row>
    <row r="8882" spans="1:3" ht="14.4" x14ac:dyDescent="0.3">
      <c r="A8882"/>
      <c r="B8882"/>
      <c r="C8882"/>
    </row>
    <row r="8883" spans="1:3" ht="14.4" x14ac:dyDescent="0.3">
      <c r="A8883"/>
      <c r="B8883"/>
      <c r="C8883"/>
    </row>
    <row r="8884" spans="1:3" ht="14.4" x14ac:dyDescent="0.3">
      <c r="A8884"/>
      <c r="B8884"/>
      <c r="C8884"/>
    </row>
    <row r="8885" spans="1:3" ht="14.4" x14ac:dyDescent="0.3">
      <c r="A8885"/>
      <c r="B8885"/>
      <c r="C8885"/>
    </row>
    <row r="8886" spans="1:3" ht="14.4" x14ac:dyDescent="0.3">
      <c r="A8886"/>
      <c r="B8886"/>
      <c r="C8886"/>
    </row>
    <row r="8887" spans="1:3" ht="14.4" x14ac:dyDescent="0.3">
      <c r="A8887"/>
      <c r="B8887"/>
      <c r="C8887"/>
    </row>
    <row r="8888" spans="1:3" ht="14.4" x14ac:dyDescent="0.3">
      <c r="A8888"/>
      <c r="B8888"/>
      <c r="C8888"/>
    </row>
    <row r="8889" spans="1:3" ht="14.4" x14ac:dyDescent="0.3">
      <c r="A8889"/>
      <c r="B8889"/>
      <c r="C8889"/>
    </row>
    <row r="8890" spans="1:3" ht="14.4" x14ac:dyDescent="0.3">
      <c r="A8890"/>
      <c r="B8890"/>
      <c r="C8890"/>
    </row>
    <row r="8891" spans="1:3" ht="14.4" x14ac:dyDescent="0.3">
      <c r="A8891"/>
      <c r="B8891"/>
      <c r="C8891"/>
    </row>
    <row r="8892" spans="1:3" ht="14.4" x14ac:dyDescent="0.3">
      <c r="A8892"/>
      <c r="B8892"/>
      <c r="C8892"/>
    </row>
    <row r="8893" spans="1:3" ht="14.4" x14ac:dyDescent="0.3">
      <c r="A8893"/>
      <c r="B8893"/>
      <c r="C8893"/>
    </row>
    <row r="8894" spans="1:3" ht="14.4" x14ac:dyDescent="0.3">
      <c r="A8894"/>
      <c r="B8894"/>
      <c r="C8894"/>
    </row>
    <row r="8895" spans="1:3" ht="14.4" x14ac:dyDescent="0.3">
      <c r="A8895"/>
      <c r="B8895"/>
      <c r="C8895"/>
    </row>
    <row r="8896" spans="1:3" ht="14.4" x14ac:dyDescent="0.3">
      <c r="A8896"/>
      <c r="B8896"/>
      <c r="C8896"/>
    </row>
    <row r="8897" spans="1:3" ht="14.4" x14ac:dyDescent="0.3">
      <c r="A8897"/>
      <c r="B8897"/>
      <c r="C8897"/>
    </row>
    <row r="8898" spans="1:3" ht="14.4" x14ac:dyDescent="0.3">
      <c r="A8898"/>
      <c r="B8898"/>
      <c r="C8898"/>
    </row>
    <row r="8899" spans="1:3" ht="14.4" x14ac:dyDescent="0.3">
      <c r="A8899"/>
      <c r="B8899"/>
      <c r="C8899"/>
    </row>
    <row r="8900" spans="1:3" ht="14.4" x14ac:dyDescent="0.3">
      <c r="A8900"/>
      <c r="B8900"/>
      <c r="C8900"/>
    </row>
    <row r="8901" spans="1:3" ht="14.4" x14ac:dyDescent="0.3">
      <c r="A8901"/>
      <c r="B8901"/>
      <c r="C8901"/>
    </row>
    <row r="8902" spans="1:3" ht="14.4" x14ac:dyDescent="0.3">
      <c r="A8902"/>
      <c r="B8902"/>
      <c r="C8902"/>
    </row>
    <row r="8903" spans="1:3" ht="14.4" x14ac:dyDescent="0.3">
      <c r="A8903"/>
      <c r="B8903"/>
      <c r="C8903"/>
    </row>
    <row r="8904" spans="1:3" ht="14.4" x14ac:dyDescent="0.3">
      <c r="A8904"/>
      <c r="B8904"/>
      <c r="C8904"/>
    </row>
    <row r="8905" spans="1:3" ht="14.4" x14ac:dyDescent="0.3">
      <c r="A8905"/>
      <c r="B8905"/>
      <c r="C8905"/>
    </row>
    <row r="8906" spans="1:3" ht="14.4" x14ac:dyDescent="0.3">
      <c r="A8906"/>
      <c r="B8906"/>
      <c r="C8906"/>
    </row>
    <row r="8907" spans="1:3" ht="14.4" x14ac:dyDescent="0.3">
      <c r="A8907"/>
      <c r="B8907"/>
      <c r="C8907"/>
    </row>
    <row r="8908" spans="1:3" ht="14.4" x14ac:dyDescent="0.3">
      <c r="A8908"/>
      <c r="B8908"/>
      <c r="C8908"/>
    </row>
    <row r="8909" spans="1:3" ht="14.4" x14ac:dyDescent="0.3">
      <c r="A8909"/>
      <c r="B8909"/>
      <c r="C8909"/>
    </row>
    <row r="8910" spans="1:3" ht="14.4" x14ac:dyDescent="0.3">
      <c r="A8910"/>
      <c r="B8910"/>
      <c r="C8910"/>
    </row>
    <row r="8911" spans="1:3" ht="14.4" x14ac:dyDescent="0.3">
      <c r="A8911"/>
      <c r="B8911"/>
      <c r="C8911"/>
    </row>
    <row r="8912" spans="1:3" ht="14.4" x14ac:dyDescent="0.3">
      <c r="A8912"/>
      <c r="B8912"/>
      <c r="C8912"/>
    </row>
    <row r="8913" spans="1:3" ht="14.4" x14ac:dyDescent="0.3">
      <c r="A8913"/>
      <c r="B8913"/>
      <c r="C8913"/>
    </row>
    <row r="8914" spans="1:3" ht="14.4" x14ac:dyDescent="0.3">
      <c r="A8914"/>
      <c r="B8914"/>
      <c r="C8914"/>
    </row>
    <row r="8915" spans="1:3" ht="14.4" x14ac:dyDescent="0.3">
      <c r="A8915"/>
      <c r="B8915"/>
      <c r="C8915"/>
    </row>
    <row r="8916" spans="1:3" ht="14.4" x14ac:dyDescent="0.3">
      <c r="A8916"/>
      <c r="B8916"/>
      <c r="C8916"/>
    </row>
    <row r="8917" spans="1:3" ht="14.4" x14ac:dyDescent="0.3">
      <c r="A8917"/>
      <c r="B8917"/>
      <c r="C8917"/>
    </row>
    <row r="8918" spans="1:3" ht="14.4" x14ac:dyDescent="0.3">
      <c r="A8918"/>
      <c r="B8918"/>
      <c r="C8918"/>
    </row>
    <row r="8919" spans="1:3" ht="14.4" x14ac:dyDescent="0.3">
      <c r="A8919"/>
      <c r="B8919"/>
      <c r="C8919"/>
    </row>
    <row r="8920" spans="1:3" ht="14.4" x14ac:dyDescent="0.3">
      <c r="A8920"/>
      <c r="B8920"/>
      <c r="C8920"/>
    </row>
    <row r="8921" spans="1:3" ht="14.4" x14ac:dyDescent="0.3">
      <c r="A8921"/>
      <c r="B8921"/>
      <c r="C8921"/>
    </row>
    <row r="8922" spans="1:3" ht="14.4" x14ac:dyDescent="0.3">
      <c r="A8922"/>
      <c r="B8922"/>
      <c r="C8922"/>
    </row>
    <row r="8923" spans="1:3" ht="14.4" x14ac:dyDescent="0.3">
      <c r="A8923"/>
      <c r="B8923"/>
      <c r="C8923"/>
    </row>
    <row r="8924" spans="1:3" ht="14.4" x14ac:dyDescent="0.3">
      <c r="A8924"/>
      <c r="B8924"/>
      <c r="C8924"/>
    </row>
    <row r="8925" spans="1:3" ht="14.4" x14ac:dyDescent="0.3">
      <c r="A8925"/>
      <c r="B8925"/>
      <c r="C8925"/>
    </row>
    <row r="8926" spans="1:3" ht="14.4" x14ac:dyDescent="0.3">
      <c r="A8926"/>
      <c r="B8926"/>
      <c r="C8926"/>
    </row>
    <row r="8927" spans="1:3" ht="14.4" x14ac:dyDescent="0.3">
      <c r="A8927"/>
      <c r="B8927"/>
      <c r="C8927"/>
    </row>
    <row r="8928" spans="1:3" ht="14.4" x14ac:dyDescent="0.3">
      <c r="A8928"/>
      <c r="B8928"/>
      <c r="C8928"/>
    </row>
    <row r="8929" spans="1:3" ht="14.4" x14ac:dyDescent="0.3">
      <c r="A8929"/>
      <c r="B8929"/>
      <c r="C8929"/>
    </row>
    <row r="8930" spans="1:3" ht="14.4" x14ac:dyDescent="0.3">
      <c r="A8930"/>
      <c r="B8930"/>
      <c r="C8930"/>
    </row>
    <row r="8931" spans="1:3" ht="14.4" x14ac:dyDescent="0.3">
      <c r="A8931"/>
      <c r="B8931"/>
      <c r="C8931"/>
    </row>
    <row r="8932" spans="1:3" ht="14.4" x14ac:dyDescent="0.3">
      <c r="A8932"/>
      <c r="B8932"/>
      <c r="C8932"/>
    </row>
    <row r="8933" spans="1:3" ht="14.4" x14ac:dyDescent="0.3">
      <c r="A8933"/>
      <c r="B8933"/>
      <c r="C8933"/>
    </row>
    <row r="8934" spans="1:3" ht="14.4" x14ac:dyDescent="0.3">
      <c r="A8934"/>
      <c r="B8934"/>
      <c r="C8934"/>
    </row>
    <row r="8935" spans="1:3" ht="14.4" x14ac:dyDescent="0.3">
      <c r="A8935"/>
      <c r="B8935"/>
      <c r="C8935"/>
    </row>
    <row r="8936" spans="1:3" ht="14.4" x14ac:dyDescent="0.3">
      <c r="A8936"/>
      <c r="B8936"/>
      <c r="C8936"/>
    </row>
    <row r="8937" spans="1:3" ht="14.4" x14ac:dyDescent="0.3">
      <c r="A8937"/>
      <c r="B8937"/>
      <c r="C8937"/>
    </row>
    <row r="8938" spans="1:3" ht="14.4" x14ac:dyDescent="0.3">
      <c r="A8938"/>
      <c r="B8938"/>
      <c r="C8938"/>
    </row>
    <row r="8939" spans="1:3" ht="14.4" x14ac:dyDescent="0.3">
      <c r="A8939"/>
      <c r="B8939"/>
      <c r="C8939"/>
    </row>
    <row r="8940" spans="1:3" ht="14.4" x14ac:dyDescent="0.3">
      <c r="A8940"/>
      <c r="B8940"/>
      <c r="C8940"/>
    </row>
    <row r="8941" spans="1:3" ht="14.4" x14ac:dyDescent="0.3">
      <c r="A8941"/>
      <c r="B8941"/>
      <c r="C8941"/>
    </row>
    <row r="8942" spans="1:3" ht="14.4" x14ac:dyDescent="0.3">
      <c r="A8942"/>
      <c r="B8942"/>
      <c r="C8942"/>
    </row>
    <row r="8943" spans="1:3" ht="14.4" x14ac:dyDescent="0.3">
      <c r="A8943"/>
      <c r="B8943"/>
      <c r="C8943"/>
    </row>
    <row r="8944" spans="1:3" ht="14.4" x14ac:dyDescent="0.3">
      <c r="A8944"/>
      <c r="B8944"/>
      <c r="C8944"/>
    </row>
    <row r="8945" spans="1:3" ht="14.4" x14ac:dyDescent="0.3">
      <c r="A8945"/>
      <c r="B8945"/>
      <c r="C8945"/>
    </row>
    <row r="8946" spans="1:3" ht="14.4" x14ac:dyDescent="0.3">
      <c r="A8946"/>
      <c r="B8946"/>
      <c r="C8946"/>
    </row>
    <row r="8947" spans="1:3" ht="14.4" x14ac:dyDescent="0.3">
      <c r="A8947"/>
      <c r="B8947"/>
      <c r="C8947"/>
    </row>
    <row r="8948" spans="1:3" ht="14.4" x14ac:dyDescent="0.3">
      <c r="A8948"/>
      <c r="B8948"/>
      <c r="C8948"/>
    </row>
    <row r="8949" spans="1:3" ht="14.4" x14ac:dyDescent="0.3">
      <c r="A8949"/>
      <c r="B8949"/>
      <c r="C8949"/>
    </row>
    <row r="8950" spans="1:3" ht="14.4" x14ac:dyDescent="0.3">
      <c r="A8950"/>
      <c r="B8950"/>
      <c r="C8950"/>
    </row>
    <row r="8951" spans="1:3" ht="14.4" x14ac:dyDescent="0.3">
      <c r="A8951"/>
      <c r="B8951"/>
      <c r="C8951"/>
    </row>
    <row r="8952" spans="1:3" ht="14.4" x14ac:dyDescent="0.3">
      <c r="A8952"/>
      <c r="B8952"/>
      <c r="C8952"/>
    </row>
    <row r="8953" spans="1:3" ht="14.4" x14ac:dyDescent="0.3">
      <c r="A8953"/>
      <c r="B8953"/>
      <c r="C8953"/>
    </row>
    <row r="8954" spans="1:3" ht="14.4" x14ac:dyDescent="0.3">
      <c r="A8954"/>
      <c r="B8954"/>
      <c r="C8954"/>
    </row>
    <row r="8955" spans="1:3" ht="14.4" x14ac:dyDescent="0.3">
      <c r="A8955"/>
      <c r="B8955"/>
      <c r="C8955"/>
    </row>
    <row r="8956" spans="1:3" ht="14.4" x14ac:dyDescent="0.3">
      <c r="A8956"/>
      <c r="B8956"/>
      <c r="C8956"/>
    </row>
    <row r="8957" spans="1:3" ht="14.4" x14ac:dyDescent="0.3">
      <c r="A8957"/>
      <c r="B8957"/>
      <c r="C8957"/>
    </row>
    <row r="8958" spans="1:3" ht="14.4" x14ac:dyDescent="0.3">
      <c r="A8958"/>
      <c r="B8958"/>
      <c r="C8958"/>
    </row>
    <row r="8959" spans="1:3" ht="14.4" x14ac:dyDescent="0.3">
      <c r="A8959"/>
      <c r="B8959"/>
      <c r="C8959"/>
    </row>
    <row r="8960" spans="1:3" ht="14.4" x14ac:dyDescent="0.3">
      <c r="A8960"/>
      <c r="B8960"/>
      <c r="C8960"/>
    </row>
    <row r="8961" spans="1:3" ht="14.4" x14ac:dyDescent="0.3">
      <c r="A8961"/>
      <c r="B8961"/>
      <c r="C8961"/>
    </row>
    <row r="8962" spans="1:3" ht="14.4" x14ac:dyDescent="0.3">
      <c r="A8962"/>
      <c r="B8962"/>
      <c r="C8962"/>
    </row>
    <row r="8963" spans="1:3" ht="14.4" x14ac:dyDescent="0.3">
      <c r="A8963"/>
      <c r="B8963"/>
      <c r="C8963"/>
    </row>
    <row r="8964" spans="1:3" ht="14.4" x14ac:dyDescent="0.3">
      <c r="A8964"/>
      <c r="B8964"/>
      <c r="C8964"/>
    </row>
    <row r="8965" spans="1:3" ht="14.4" x14ac:dyDescent="0.3">
      <c r="A8965"/>
      <c r="B8965"/>
      <c r="C8965"/>
    </row>
    <row r="8966" spans="1:3" ht="14.4" x14ac:dyDescent="0.3">
      <c r="A8966"/>
      <c r="B8966"/>
      <c r="C8966"/>
    </row>
    <row r="8967" spans="1:3" ht="14.4" x14ac:dyDescent="0.3">
      <c r="A8967"/>
      <c r="B8967"/>
      <c r="C8967"/>
    </row>
    <row r="8968" spans="1:3" ht="14.4" x14ac:dyDescent="0.3">
      <c r="A8968"/>
      <c r="B8968"/>
      <c r="C8968"/>
    </row>
    <row r="8969" spans="1:3" ht="14.4" x14ac:dyDescent="0.3">
      <c r="A8969"/>
      <c r="B8969"/>
      <c r="C8969"/>
    </row>
    <row r="8970" spans="1:3" ht="14.4" x14ac:dyDescent="0.3">
      <c r="A8970"/>
      <c r="B8970"/>
      <c r="C8970"/>
    </row>
    <row r="8971" spans="1:3" ht="14.4" x14ac:dyDescent="0.3">
      <c r="A8971"/>
      <c r="B8971"/>
      <c r="C8971"/>
    </row>
    <row r="8972" spans="1:3" ht="14.4" x14ac:dyDescent="0.3">
      <c r="A8972"/>
      <c r="B8972"/>
      <c r="C8972"/>
    </row>
    <row r="8973" spans="1:3" ht="14.4" x14ac:dyDescent="0.3">
      <c r="A8973"/>
      <c r="B8973"/>
      <c r="C8973"/>
    </row>
    <row r="8974" spans="1:3" ht="14.4" x14ac:dyDescent="0.3">
      <c r="A8974"/>
      <c r="B8974"/>
      <c r="C8974"/>
    </row>
    <row r="8975" spans="1:3" ht="14.4" x14ac:dyDescent="0.3">
      <c r="A8975"/>
      <c r="B8975"/>
      <c r="C8975"/>
    </row>
    <row r="8976" spans="1:3" ht="14.4" x14ac:dyDescent="0.3">
      <c r="A8976"/>
      <c r="B8976"/>
      <c r="C8976"/>
    </row>
    <row r="8977" spans="1:3" ht="14.4" x14ac:dyDescent="0.3">
      <c r="A8977"/>
      <c r="B8977"/>
      <c r="C8977"/>
    </row>
    <row r="8978" spans="1:3" ht="14.4" x14ac:dyDescent="0.3">
      <c r="A8978"/>
      <c r="B8978"/>
      <c r="C8978"/>
    </row>
    <row r="8979" spans="1:3" ht="14.4" x14ac:dyDescent="0.3">
      <c r="A8979"/>
      <c r="B8979"/>
      <c r="C8979"/>
    </row>
    <row r="8980" spans="1:3" ht="14.4" x14ac:dyDescent="0.3">
      <c r="A8980"/>
      <c r="B8980"/>
      <c r="C8980"/>
    </row>
    <row r="8981" spans="1:3" ht="14.4" x14ac:dyDescent="0.3">
      <c r="A8981"/>
      <c r="B8981"/>
      <c r="C8981"/>
    </row>
    <row r="8982" spans="1:3" ht="14.4" x14ac:dyDescent="0.3">
      <c r="A8982"/>
      <c r="B8982"/>
      <c r="C8982"/>
    </row>
    <row r="8983" spans="1:3" ht="14.4" x14ac:dyDescent="0.3">
      <c r="A8983"/>
      <c r="B8983"/>
      <c r="C8983"/>
    </row>
    <row r="8984" spans="1:3" ht="14.4" x14ac:dyDescent="0.3">
      <c r="A8984"/>
      <c r="B8984"/>
      <c r="C8984"/>
    </row>
    <row r="8985" spans="1:3" ht="14.4" x14ac:dyDescent="0.3">
      <c r="A8985"/>
      <c r="B8985"/>
      <c r="C8985"/>
    </row>
    <row r="8986" spans="1:3" ht="14.4" x14ac:dyDescent="0.3">
      <c r="A8986"/>
      <c r="B8986"/>
      <c r="C8986"/>
    </row>
    <row r="8987" spans="1:3" ht="14.4" x14ac:dyDescent="0.3">
      <c r="A8987"/>
      <c r="B8987"/>
      <c r="C8987"/>
    </row>
    <row r="8988" spans="1:3" ht="14.4" x14ac:dyDescent="0.3">
      <c r="A8988"/>
      <c r="B8988"/>
      <c r="C8988"/>
    </row>
    <row r="8989" spans="1:3" ht="14.4" x14ac:dyDescent="0.3">
      <c r="A8989"/>
      <c r="B8989"/>
      <c r="C8989"/>
    </row>
    <row r="8990" spans="1:3" ht="14.4" x14ac:dyDescent="0.3">
      <c r="A8990"/>
      <c r="B8990"/>
      <c r="C8990"/>
    </row>
    <row r="8991" spans="1:3" ht="14.4" x14ac:dyDescent="0.3">
      <c r="A8991"/>
      <c r="B8991"/>
      <c r="C8991"/>
    </row>
    <row r="8992" spans="1:3" ht="14.4" x14ac:dyDescent="0.3">
      <c r="A8992"/>
      <c r="B8992"/>
      <c r="C8992"/>
    </row>
    <row r="8993" spans="1:3" ht="14.4" x14ac:dyDescent="0.3">
      <c r="A8993"/>
      <c r="B8993"/>
      <c r="C8993"/>
    </row>
    <row r="8994" spans="1:3" ht="14.4" x14ac:dyDescent="0.3">
      <c r="A8994"/>
      <c r="B8994"/>
      <c r="C8994"/>
    </row>
    <row r="8995" spans="1:3" ht="14.4" x14ac:dyDescent="0.3">
      <c r="A8995"/>
      <c r="B8995"/>
      <c r="C8995"/>
    </row>
    <row r="8996" spans="1:3" ht="14.4" x14ac:dyDescent="0.3">
      <c r="A8996"/>
      <c r="B8996"/>
      <c r="C8996"/>
    </row>
    <row r="8997" spans="1:3" ht="14.4" x14ac:dyDescent="0.3">
      <c r="A8997"/>
      <c r="B8997"/>
      <c r="C8997"/>
    </row>
    <row r="8998" spans="1:3" ht="14.4" x14ac:dyDescent="0.3">
      <c r="A8998"/>
      <c r="B8998"/>
      <c r="C8998"/>
    </row>
    <row r="8999" spans="1:3" ht="14.4" x14ac:dyDescent="0.3">
      <c r="A8999"/>
      <c r="B8999"/>
      <c r="C8999"/>
    </row>
    <row r="9000" spans="1:3" ht="14.4" x14ac:dyDescent="0.3">
      <c r="A9000"/>
      <c r="B9000"/>
      <c r="C9000"/>
    </row>
    <row r="9001" spans="1:3" ht="14.4" x14ac:dyDescent="0.3">
      <c r="A9001"/>
      <c r="B9001"/>
      <c r="C9001"/>
    </row>
    <row r="9002" spans="1:3" ht="14.4" x14ac:dyDescent="0.3">
      <c r="A9002"/>
      <c r="B9002"/>
      <c r="C9002"/>
    </row>
    <row r="9003" spans="1:3" ht="14.4" x14ac:dyDescent="0.3">
      <c r="A9003"/>
      <c r="B9003"/>
      <c r="C9003"/>
    </row>
    <row r="9004" spans="1:3" ht="14.4" x14ac:dyDescent="0.3">
      <c r="A9004"/>
      <c r="B9004"/>
      <c r="C9004"/>
    </row>
    <row r="9005" spans="1:3" ht="14.4" x14ac:dyDescent="0.3">
      <c r="A9005"/>
      <c r="B9005"/>
      <c r="C9005"/>
    </row>
    <row r="9006" spans="1:3" ht="14.4" x14ac:dyDescent="0.3">
      <c r="A9006"/>
      <c r="B9006"/>
      <c r="C9006"/>
    </row>
    <row r="9007" spans="1:3" ht="14.4" x14ac:dyDescent="0.3">
      <c r="A9007"/>
      <c r="B9007"/>
      <c r="C9007"/>
    </row>
    <row r="9008" spans="1:3" ht="14.4" x14ac:dyDescent="0.3">
      <c r="A9008"/>
      <c r="B9008"/>
      <c r="C9008"/>
    </row>
    <row r="9009" spans="1:3" ht="14.4" x14ac:dyDescent="0.3">
      <c r="A9009"/>
      <c r="B9009"/>
      <c r="C9009"/>
    </row>
    <row r="9010" spans="1:3" ht="14.4" x14ac:dyDescent="0.3">
      <c r="A9010"/>
      <c r="B9010"/>
      <c r="C9010"/>
    </row>
    <row r="9011" spans="1:3" ht="14.4" x14ac:dyDescent="0.3">
      <c r="A9011"/>
      <c r="B9011"/>
      <c r="C9011"/>
    </row>
    <row r="9012" spans="1:3" ht="14.4" x14ac:dyDescent="0.3">
      <c r="A9012"/>
      <c r="B9012"/>
      <c r="C9012"/>
    </row>
    <row r="9013" spans="1:3" ht="14.4" x14ac:dyDescent="0.3">
      <c r="A9013"/>
      <c r="B9013"/>
      <c r="C9013"/>
    </row>
    <row r="9014" spans="1:3" ht="14.4" x14ac:dyDescent="0.3">
      <c r="A9014"/>
      <c r="B9014"/>
      <c r="C9014"/>
    </row>
    <row r="9015" spans="1:3" ht="14.4" x14ac:dyDescent="0.3">
      <c r="A9015"/>
      <c r="B9015"/>
      <c r="C9015"/>
    </row>
    <row r="9016" spans="1:3" ht="14.4" x14ac:dyDescent="0.3">
      <c r="A9016"/>
      <c r="B9016"/>
      <c r="C9016"/>
    </row>
    <row r="9017" spans="1:3" ht="14.4" x14ac:dyDescent="0.3">
      <c r="A9017"/>
      <c r="B9017"/>
      <c r="C9017"/>
    </row>
    <row r="9018" spans="1:3" ht="14.4" x14ac:dyDescent="0.3">
      <c r="A9018"/>
      <c r="B9018"/>
      <c r="C9018"/>
    </row>
    <row r="9019" spans="1:3" ht="14.4" x14ac:dyDescent="0.3">
      <c r="A9019"/>
      <c r="B9019"/>
      <c r="C9019"/>
    </row>
    <row r="9020" spans="1:3" ht="14.4" x14ac:dyDescent="0.3">
      <c r="A9020"/>
      <c r="B9020"/>
      <c r="C9020"/>
    </row>
    <row r="9021" spans="1:3" ht="14.4" x14ac:dyDescent="0.3">
      <c r="A9021"/>
      <c r="B9021"/>
      <c r="C9021"/>
    </row>
    <row r="9022" spans="1:3" ht="14.4" x14ac:dyDescent="0.3">
      <c r="A9022"/>
      <c r="B9022"/>
      <c r="C9022"/>
    </row>
    <row r="9023" spans="1:3" ht="14.4" x14ac:dyDescent="0.3">
      <c r="A9023"/>
      <c r="B9023"/>
      <c r="C9023"/>
    </row>
    <row r="9024" spans="1:3" ht="14.4" x14ac:dyDescent="0.3">
      <c r="A9024"/>
      <c r="B9024"/>
      <c r="C9024"/>
    </row>
    <row r="9025" spans="1:3" ht="14.4" x14ac:dyDescent="0.3">
      <c r="A9025"/>
      <c r="B9025"/>
      <c r="C9025"/>
    </row>
    <row r="9026" spans="1:3" ht="14.4" x14ac:dyDescent="0.3">
      <c r="A9026"/>
      <c r="B9026"/>
      <c r="C9026"/>
    </row>
    <row r="9027" spans="1:3" ht="14.4" x14ac:dyDescent="0.3">
      <c r="A9027"/>
      <c r="B9027"/>
      <c r="C9027"/>
    </row>
    <row r="9028" spans="1:3" ht="14.4" x14ac:dyDescent="0.3">
      <c r="A9028"/>
      <c r="B9028"/>
      <c r="C9028"/>
    </row>
    <row r="9029" spans="1:3" ht="14.4" x14ac:dyDescent="0.3">
      <c r="A9029"/>
      <c r="B9029"/>
      <c r="C9029"/>
    </row>
    <row r="9030" spans="1:3" ht="14.4" x14ac:dyDescent="0.3">
      <c r="A9030"/>
      <c r="B9030"/>
      <c r="C9030"/>
    </row>
    <row r="9031" spans="1:3" ht="14.4" x14ac:dyDescent="0.3">
      <c r="A9031"/>
      <c r="B9031"/>
      <c r="C9031"/>
    </row>
    <row r="9032" spans="1:3" ht="14.4" x14ac:dyDescent="0.3">
      <c r="A9032"/>
      <c r="B9032"/>
      <c r="C9032"/>
    </row>
    <row r="9033" spans="1:3" ht="14.4" x14ac:dyDescent="0.3">
      <c r="A9033"/>
      <c r="B9033"/>
      <c r="C9033"/>
    </row>
    <row r="9034" spans="1:3" ht="14.4" x14ac:dyDescent="0.3">
      <c r="A9034"/>
      <c r="B9034"/>
      <c r="C9034"/>
    </row>
    <row r="9035" spans="1:3" ht="14.4" x14ac:dyDescent="0.3">
      <c r="A9035"/>
      <c r="B9035"/>
      <c r="C9035"/>
    </row>
    <row r="9036" spans="1:3" ht="14.4" x14ac:dyDescent="0.3">
      <c r="A9036"/>
      <c r="B9036"/>
      <c r="C9036"/>
    </row>
    <row r="9037" spans="1:3" ht="14.4" x14ac:dyDescent="0.3">
      <c r="A9037"/>
      <c r="B9037"/>
      <c r="C9037"/>
    </row>
    <row r="9038" spans="1:3" ht="14.4" x14ac:dyDescent="0.3">
      <c r="A9038"/>
      <c r="B9038"/>
      <c r="C9038"/>
    </row>
    <row r="9039" spans="1:3" ht="14.4" x14ac:dyDescent="0.3">
      <c r="A9039"/>
      <c r="B9039"/>
      <c r="C9039"/>
    </row>
    <row r="9040" spans="1:3" ht="14.4" x14ac:dyDescent="0.3">
      <c r="A9040"/>
      <c r="B9040"/>
      <c r="C9040"/>
    </row>
    <row r="9041" spans="1:3" ht="14.4" x14ac:dyDescent="0.3">
      <c r="A9041"/>
      <c r="B9041"/>
      <c r="C9041"/>
    </row>
    <row r="9042" spans="1:3" ht="14.4" x14ac:dyDescent="0.3">
      <c r="A9042"/>
      <c r="B9042"/>
      <c r="C9042"/>
    </row>
    <row r="9043" spans="1:3" ht="14.4" x14ac:dyDescent="0.3">
      <c r="A9043"/>
      <c r="B9043"/>
      <c r="C9043"/>
    </row>
    <row r="9044" spans="1:3" ht="14.4" x14ac:dyDescent="0.3">
      <c r="A9044"/>
      <c r="B9044"/>
      <c r="C9044"/>
    </row>
    <row r="9045" spans="1:3" ht="14.4" x14ac:dyDescent="0.3">
      <c r="A9045"/>
      <c r="B9045"/>
      <c r="C9045"/>
    </row>
    <row r="9046" spans="1:3" ht="14.4" x14ac:dyDescent="0.3">
      <c r="A9046"/>
      <c r="B9046"/>
      <c r="C9046"/>
    </row>
    <row r="9047" spans="1:3" ht="14.4" x14ac:dyDescent="0.3">
      <c r="A9047"/>
      <c r="B9047"/>
      <c r="C9047"/>
    </row>
    <row r="9048" spans="1:3" ht="14.4" x14ac:dyDescent="0.3">
      <c r="A9048"/>
      <c r="B9048"/>
      <c r="C9048"/>
    </row>
    <row r="9049" spans="1:3" ht="14.4" x14ac:dyDescent="0.3">
      <c r="A9049"/>
      <c r="B9049"/>
      <c r="C9049"/>
    </row>
    <row r="9050" spans="1:3" ht="14.4" x14ac:dyDescent="0.3">
      <c r="A9050"/>
      <c r="B9050"/>
      <c r="C9050"/>
    </row>
    <row r="9051" spans="1:3" ht="14.4" x14ac:dyDescent="0.3">
      <c r="A9051"/>
      <c r="B9051"/>
      <c r="C9051"/>
    </row>
    <row r="9052" spans="1:3" ht="14.4" x14ac:dyDescent="0.3">
      <c r="A9052"/>
      <c r="B9052"/>
      <c r="C9052"/>
    </row>
    <row r="9053" spans="1:3" ht="14.4" x14ac:dyDescent="0.3">
      <c r="A9053"/>
      <c r="B9053"/>
      <c r="C9053"/>
    </row>
    <row r="9054" spans="1:3" ht="14.4" x14ac:dyDescent="0.3">
      <c r="A9054"/>
      <c r="B9054"/>
      <c r="C9054"/>
    </row>
    <row r="9055" spans="1:3" ht="14.4" x14ac:dyDescent="0.3">
      <c r="A9055"/>
      <c r="B9055"/>
      <c r="C9055"/>
    </row>
    <row r="9056" spans="1:3" ht="14.4" x14ac:dyDescent="0.3">
      <c r="A9056"/>
      <c r="B9056"/>
      <c r="C9056"/>
    </row>
    <row r="9057" spans="1:3" ht="14.4" x14ac:dyDescent="0.3">
      <c r="A9057"/>
      <c r="B9057"/>
      <c r="C9057"/>
    </row>
    <row r="9058" spans="1:3" ht="14.4" x14ac:dyDescent="0.3">
      <c r="A9058"/>
      <c r="B9058"/>
      <c r="C9058"/>
    </row>
    <row r="9059" spans="1:3" ht="14.4" x14ac:dyDescent="0.3">
      <c r="A9059"/>
      <c r="B9059"/>
      <c r="C9059"/>
    </row>
    <row r="9060" spans="1:3" ht="14.4" x14ac:dyDescent="0.3">
      <c r="A9060"/>
      <c r="B9060"/>
      <c r="C9060"/>
    </row>
    <row r="9061" spans="1:3" ht="14.4" x14ac:dyDescent="0.3">
      <c r="A9061"/>
      <c r="B9061"/>
      <c r="C9061"/>
    </row>
    <row r="9062" spans="1:3" ht="14.4" x14ac:dyDescent="0.3">
      <c r="A9062"/>
      <c r="B9062"/>
      <c r="C9062"/>
    </row>
    <row r="9063" spans="1:3" ht="14.4" x14ac:dyDescent="0.3">
      <c r="A9063"/>
      <c r="B9063"/>
      <c r="C9063"/>
    </row>
    <row r="9064" spans="1:3" ht="14.4" x14ac:dyDescent="0.3">
      <c r="A9064"/>
      <c r="B9064"/>
      <c r="C9064"/>
    </row>
    <row r="9065" spans="1:3" ht="14.4" x14ac:dyDescent="0.3">
      <c r="A9065"/>
      <c r="B9065"/>
      <c r="C9065"/>
    </row>
    <row r="9066" spans="1:3" ht="14.4" x14ac:dyDescent="0.3">
      <c r="A9066"/>
      <c r="B9066"/>
      <c r="C9066"/>
    </row>
    <row r="9067" spans="1:3" ht="14.4" x14ac:dyDescent="0.3">
      <c r="A9067"/>
      <c r="B9067"/>
      <c r="C9067"/>
    </row>
    <row r="9068" spans="1:3" ht="14.4" x14ac:dyDescent="0.3">
      <c r="A9068"/>
      <c r="B9068"/>
      <c r="C9068"/>
    </row>
    <row r="9069" spans="1:3" ht="14.4" x14ac:dyDescent="0.3">
      <c r="A9069"/>
      <c r="B9069"/>
      <c r="C9069"/>
    </row>
    <row r="9070" spans="1:3" ht="14.4" x14ac:dyDescent="0.3">
      <c r="A9070"/>
      <c r="B9070"/>
      <c r="C9070"/>
    </row>
    <row r="9071" spans="1:3" ht="14.4" x14ac:dyDescent="0.3">
      <c r="A9071"/>
      <c r="B9071"/>
      <c r="C9071"/>
    </row>
    <row r="9072" spans="1:3" ht="14.4" x14ac:dyDescent="0.3">
      <c r="A9072"/>
      <c r="B9072"/>
      <c r="C9072"/>
    </row>
    <row r="9073" spans="1:3" ht="14.4" x14ac:dyDescent="0.3">
      <c r="A9073"/>
      <c r="B9073"/>
      <c r="C9073"/>
    </row>
    <row r="9074" spans="1:3" ht="14.4" x14ac:dyDescent="0.3">
      <c r="A9074"/>
      <c r="B9074"/>
      <c r="C9074"/>
    </row>
    <row r="9075" spans="1:3" ht="14.4" x14ac:dyDescent="0.3">
      <c r="A9075"/>
      <c r="B9075"/>
      <c r="C9075"/>
    </row>
    <row r="9076" spans="1:3" ht="14.4" x14ac:dyDescent="0.3">
      <c r="A9076"/>
      <c r="B9076"/>
      <c r="C9076"/>
    </row>
    <row r="9077" spans="1:3" ht="14.4" x14ac:dyDescent="0.3">
      <c r="A9077"/>
      <c r="B9077"/>
      <c r="C9077"/>
    </row>
    <row r="9078" spans="1:3" ht="14.4" x14ac:dyDescent="0.3">
      <c r="A9078"/>
      <c r="B9078"/>
      <c r="C9078"/>
    </row>
    <row r="9079" spans="1:3" ht="14.4" x14ac:dyDescent="0.3">
      <c r="A9079"/>
      <c r="B9079"/>
      <c r="C9079"/>
    </row>
    <row r="9080" spans="1:3" ht="14.4" x14ac:dyDescent="0.3">
      <c r="A9080"/>
      <c r="B9080"/>
      <c r="C9080"/>
    </row>
    <row r="9081" spans="1:3" ht="14.4" x14ac:dyDescent="0.3">
      <c r="A9081"/>
      <c r="B9081"/>
      <c r="C9081"/>
    </row>
    <row r="9082" spans="1:3" ht="14.4" x14ac:dyDescent="0.3">
      <c r="A9082"/>
      <c r="B9082"/>
      <c r="C9082"/>
    </row>
    <row r="9083" spans="1:3" ht="14.4" x14ac:dyDescent="0.3">
      <c r="A9083"/>
      <c r="B9083"/>
      <c r="C9083"/>
    </row>
    <row r="9084" spans="1:3" ht="14.4" x14ac:dyDescent="0.3">
      <c r="A9084"/>
      <c r="B9084"/>
      <c r="C9084"/>
    </row>
    <row r="9085" spans="1:3" ht="14.4" x14ac:dyDescent="0.3">
      <c r="A9085"/>
      <c r="B9085"/>
      <c r="C9085"/>
    </row>
    <row r="9086" spans="1:3" ht="14.4" x14ac:dyDescent="0.3">
      <c r="A9086"/>
      <c r="B9086"/>
      <c r="C9086"/>
    </row>
    <row r="9087" spans="1:3" ht="14.4" x14ac:dyDescent="0.3">
      <c r="A9087"/>
      <c r="B9087"/>
      <c r="C9087"/>
    </row>
    <row r="9088" spans="1:3" ht="14.4" x14ac:dyDescent="0.3">
      <c r="A9088"/>
      <c r="B9088"/>
      <c r="C9088"/>
    </row>
    <row r="9089" spans="1:3" ht="14.4" x14ac:dyDescent="0.3">
      <c r="A9089"/>
      <c r="B9089"/>
      <c r="C9089"/>
    </row>
    <row r="9090" spans="1:3" ht="14.4" x14ac:dyDescent="0.3">
      <c r="A9090"/>
      <c r="B9090"/>
      <c r="C9090"/>
    </row>
    <row r="9091" spans="1:3" ht="14.4" x14ac:dyDescent="0.3">
      <c r="A9091"/>
      <c r="B9091"/>
      <c r="C9091"/>
    </row>
    <row r="9092" spans="1:3" ht="14.4" x14ac:dyDescent="0.3">
      <c r="A9092"/>
      <c r="B9092"/>
      <c r="C9092"/>
    </row>
    <row r="9093" spans="1:3" ht="14.4" x14ac:dyDescent="0.3">
      <c r="A9093"/>
      <c r="B9093"/>
      <c r="C9093"/>
    </row>
    <row r="9094" spans="1:3" ht="14.4" x14ac:dyDescent="0.3">
      <c r="A9094"/>
      <c r="B9094"/>
      <c r="C9094"/>
    </row>
    <row r="9095" spans="1:3" ht="14.4" x14ac:dyDescent="0.3">
      <c r="A9095"/>
      <c r="B9095"/>
      <c r="C9095"/>
    </row>
    <row r="9096" spans="1:3" ht="14.4" x14ac:dyDescent="0.3">
      <c r="A9096"/>
      <c r="B9096"/>
      <c r="C9096"/>
    </row>
    <row r="9097" spans="1:3" ht="14.4" x14ac:dyDescent="0.3">
      <c r="A9097"/>
      <c r="B9097"/>
      <c r="C9097"/>
    </row>
    <row r="9098" spans="1:3" ht="14.4" x14ac:dyDescent="0.3">
      <c r="A9098"/>
      <c r="B9098"/>
      <c r="C9098"/>
    </row>
    <row r="9099" spans="1:3" ht="14.4" x14ac:dyDescent="0.3">
      <c r="A9099"/>
      <c r="B9099"/>
      <c r="C9099"/>
    </row>
    <row r="9100" spans="1:3" ht="14.4" x14ac:dyDescent="0.3">
      <c r="A9100"/>
      <c r="B9100"/>
      <c r="C9100"/>
    </row>
    <row r="9101" spans="1:3" ht="14.4" x14ac:dyDescent="0.3">
      <c r="A9101"/>
      <c r="B9101"/>
      <c r="C9101"/>
    </row>
    <row r="9102" spans="1:3" ht="14.4" x14ac:dyDescent="0.3">
      <c r="A9102"/>
      <c r="B9102"/>
      <c r="C9102"/>
    </row>
    <row r="9103" spans="1:3" ht="14.4" x14ac:dyDescent="0.3">
      <c r="A9103"/>
      <c r="B9103"/>
      <c r="C9103"/>
    </row>
    <row r="9104" spans="1:3" ht="14.4" x14ac:dyDescent="0.3">
      <c r="A9104"/>
      <c r="B9104"/>
      <c r="C9104"/>
    </row>
    <row r="9105" spans="1:3" ht="14.4" x14ac:dyDescent="0.3">
      <c r="A9105"/>
      <c r="B9105"/>
      <c r="C9105"/>
    </row>
    <row r="9106" spans="1:3" ht="14.4" x14ac:dyDescent="0.3">
      <c r="A9106"/>
      <c r="B9106"/>
      <c r="C9106"/>
    </row>
    <row r="9107" spans="1:3" ht="14.4" x14ac:dyDescent="0.3">
      <c r="A9107"/>
      <c r="B9107"/>
      <c r="C9107"/>
    </row>
    <row r="9108" spans="1:3" ht="14.4" x14ac:dyDescent="0.3">
      <c r="A9108"/>
      <c r="B9108"/>
      <c r="C9108"/>
    </row>
    <row r="9109" spans="1:3" ht="14.4" x14ac:dyDescent="0.3">
      <c r="A9109"/>
      <c r="B9109"/>
      <c r="C9109"/>
    </row>
    <row r="9110" spans="1:3" ht="14.4" x14ac:dyDescent="0.3">
      <c r="A9110"/>
      <c r="B9110"/>
      <c r="C9110"/>
    </row>
    <row r="9111" spans="1:3" ht="14.4" x14ac:dyDescent="0.3">
      <c r="A9111"/>
      <c r="B9111"/>
      <c r="C9111"/>
    </row>
    <row r="9112" spans="1:3" ht="14.4" x14ac:dyDescent="0.3">
      <c r="A9112"/>
      <c r="B9112"/>
      <c r="C9112"/>
    </row>
    <row r="9113" spans="1:3" ht="14.4" x14ac:dyDescent="0.3">
      <c r="A9113"/>
      <c r="B9113"/>
      <c r="C9113"/>
    </row>
    <row r="9114" spans="1:3" ht="14.4" x14ac:dyDescent="0.3">
      <c r="A9114"/>
      <c r="B9114"/>
      <c r="C9114"/>
    </row>
    <row r="9115" spans="1:3" ht="14.4" x14ac:dyDescent="0.3">
      <c r="A9115"/>
      <c r="B9115"/>
      <c r="C9115"/>
    </row>
    <row r="9116" spans="1:3" ht="14.4" x14ac:dyDescent="0.3">
      <c r="A9116"/>
      <c r="B9116"/>
      <c r="C9116"/>
    </row>
    <row r="9117" spans="1:3" ht="14.4" x14ac:dyDescent="0.3">
      <c r="A9117"/>
      <c r="B9117"/>
      <c r="C9117"/>
    </row>
    <row r="9118" spans="1:3" ht="14.4" x14ac:dyDescent="0.3">
      <c r="A9118"/>
      <c r="B9118"/>
      <c r="C9118"/>
    </row>
    <row r="9119" spans="1:3" ht="14.4" x14ac:dyDescent="0.3">
      <c r="A9119"/>
      <c r="B9119"/>
      <c r="C9119"/>
    </row>
    <row r="9120" spans="1:3" ht="14.4" x14ac:dyDescent="0.3">
      <c r="A9120"/>
      <c r="B9120"/>
      <c r="C9120"/>
    </row>
    <row r="9121" spans="1:3" ht="14.4" x14ac:dyDescent="0.3">
      <c r="A9121"/>
      <c r="B9121"/>
      <c r="C9121"/>
    </row>
    <row r="9122" spans="1:3" ht="14.4" x14ac:dyDescent="0.3">
      <c r="A9122"/>
      <c r="B9122"/>
      <c r="C9122"/>
    </row>
    <row r="9123" spans="1:3" ht="14.4" x14ac:dyDescent="0.3">
      <c r="A9123"/>
      <c r="B9123"/>
      <c r="C9123"/>
    </row>
    <row r="9124" spans="1:3" ht="14.4" x14ac:dyDescent="0.3">
      <c r="A9124"/>
      <c r="B9124"/>
      <c r="C9124"/>
    </row>
    <row r="9125" spans="1:3" ht="14.4" x14ac:dyDescent="0.3">
      <c r="A9125"/>
      <c r="B9125"/>
      <c r="C9125"/>
    </row>
    <row r="9126" spans="1:3" ht="14.4" x14ac:dyDescent="0.3">
      <c r="A9126"/>
      <c r="B9126"/>
      <c r="C9126"/>
    </row>
    <row r="9127" spans="1:3" ht="14.4" x14ac:dyDescent="0.3">
      <c r="A9127"/>
      <c r="B9127"/>
      <c r="C9127"/>
    </row>
    <row r="9128" spans="1:3" ht="14.4" x14ac:dyDescent="0.3">
      <c r="A9128"/>
      <c r="B9128"/>
      <c r="C9128"/>
    </row>
    <row r="9129" spans="1:3" ht="14.4" x14ac:dyDescent="0.3">
      <c r="A9129"/>
      <c r="B9129"/>
      <c r="C9129"/>
    </row>
    <row r="9130" spans="1:3" ht="14.4" x14ac:dyDescent="0.3">
      <c r="A9130"/>
      <c r="B9130"/>
      <c r="C9130"/>
    </row>
    <row r="9131" spans="1:3" ht="14.4" x14ac:dyDescent="0.3">
      <c r="A9131"/>
      <c r="B9131"/>
      <c r="C9131"/>
    </row>
    <row r="9132" spans="1:3" ht="14.4" x14ac:dyDescent="0.3">
      <c r="A9132"/>
      <c r="B9132"/>
      <c r="C9132"/>
    </row>
    <row r="9133" spans="1:3" ht="14.4" x14ac:dyDescent="0.3">
      <c r="A9133"/>
      <c r="B9133"/>
      <c r="C9133"/>
    </row>
    <row r="9134" spans="1:3" ht="14.4" x14ac:dyDescent="0.3">
      <c r="A9134"/>
      <c r="B9134"/>
      <c r="C9134"/>
    </row>
    <row r="9135" spans="1:3" ht="14.4" x14ac:dyDescent="0.3">
      <c r="A9135"/>
      <c r="B9135"/>
      <c r="C9135"/>
    </row>
    <row r="9136" spans="1:3" ht="14.4" x14ac:dyDescent="0.3">
      <c r="A9136"/>
      <c r="B9136"/>
      <c r="C9136"/>
    </row>
    <row r="9137" spans="1:3" ht="14.4" x14ac:dyDescent="0.3">
      <c r="A9137"/>
      <c r="B9137"/>
      <c r="C9137"/>
    </row>
    <row r="9138" spans="1:3" ht="14.4" x14ac:dyDescent="0.3">
      <c r="A9138"/>
      <c r="B9138"/>
      <c r="C9138"/>
    </row>
    <row r="9139" spans="1:3" ht="14.4" x14ac:dyDescent="0.3">
      <c r="A9139"/>
      <c r="B9139"/>
      <c r="C9139"/>
    </row>
    <row r="9140" spans="1:3" ht="14.4" x14ac:dyDescent="0.3">
      <c r="A9140"/>
      <c r="B9140"/>
      <c r="C9140"/>
    </row>
    <row r="9141" spans="1:3" ht="14.4" x14ac:dyDescent="0.3">
      <c r="A9141"/>
      <c r="B9141"/>
      <c r="C9141"/>
    </row>
    <row r="9142" spans="1:3" ht="14.4" x14ac:dyDescent="0.3">
      <c r="A9142"/>
      <c r="B9142"/>
      <c r="C9142"/>
    </row>
    <row r="9143" spans="1:3" ht="14.4" x14ac:dyDescent="0.3">
      <c r="A9143"/>
      <c r="B9143"/>
      <c r="C9143"/>
    </row>
    <row r="9144" spans="1:3" ht="14.4" x14ac:dyDescent="0.3">
      <c r="A9144"/>
      <c r="B9144"/>
      <c r="C9144"/>
    </row>
    <row r="9145" spans="1:3" ht="14.4" x14ac:dyDescent="0.3">
      <c r="A9145"/>
      <c r="B9145"/>
      <c r="C9145"/>
    </row>
    <row r="9146" spans="1:3" ht="14.4" x14ac:dyDescent="0.3">
      <c r="A9146"/>
      <c r="B9146"/>
      <c r="C9146"/>
    </row>
    <row r="9147" spans="1:3" ht="14.4" x14ac:dyDescent="0.3">
      <c r="A9147"/>
      <c r="B9147"/>
      <c r="C9147"/>
    </row>
    <row r="9148" spans="1:3" ht="14.4" x14ac:dyDescent="0.3">
      <c r="A9148"/>
      <c r="B9148"/>
      <c r="C9148"/>
    </row>
    <row r="9149" spans="1:3" ht="14.4" x14ac:dyDescent="0.3">
      <c r="A9149"/>
      <c r="B9149"/>
      <c r="C9149"/>
    </row>
    <row r="9150" spans="1:3" ht="14.4" x14ac:dyDescent="0.3">
      <c r="A9150"/>
      <c r="B9150"/>
      <c r="C9150"/>
    </row>
    <row r="9151" spans="1:3" ht="14.4" x14ac:dyDescent="0.3">
      <c r="A9151"/>
      <c r="B9151"/>
      <c r="C9151"/>
    </row>
    <row r="9152" spans="1:3" ht="14.4" x14ac:dyDescent="0.3">
      <c r="A9152"/>
      <c r="B9152"/>
      <c r="C9152"/>
    </row>
    <row r="9153" spans="1:3" ht="14.4" x14ac:dyDescent="0.3">
      <c r="A9153"/>
      <c r="B9153"/>
      <c r="C9153"/>
    </row>
    <row r="9154" spans="1:3" ht="14.4" x14ac:dyDescent="0.3">
      <c r="A9154"/>
      <c r="B9154"/>
      <c r="C9154"/>
    </row>
    <row r="9155" spans="1:3" ht="14.4" x14ac:dyDescent="0.3">
      <c r="A9155"/>
      <c r="B9155"/>
      <c r="C9155"/>
    </row>
    <row r="9156" spans="1:3" ht="14.4" x14ac:dyDescent="0.3">
      <c r="A9156"/>
      <c r="B9156"/>
      <c r="C9156"/>
    </row>
    <row r="9157" spans="1:3" ht="14.4" x14ac:dyDescent="0.3">
      <c r="A9157"/>
      <c r="B9157"/>
      <c r="C9157"/>
    </row>
    <row r="9158" spans="1:3" ht="14.4" x14ac:dyDescent="0.3">
      <c r="A9158"/>
      <c r="B9158"/>
      <c r="C9158"/>
    </row>
    <row r="9159" spans="1:3" ht="14.4" x14ac:dyDescent="0.3">
      <c r="A9159"/>
      <c r="B9159"/>
      <c r="C9159"/>
    </row>
    <row r="9160" spans="1:3" ht="14.4" x14ac:dyDescent="0.3">
      <c r="A9160"/>
      <c r="B9160"/>
      <c r="C9160"/>
    </row>
    <row r="9161" spans="1:3" ht="14.4" x14ac:dyDescent="0.3">
      <c r="A9161"/>
      <c r="B9161"/>
      <c r="C9161"/>
    </row>
    <row r="9162" spans="1:3" ht="14.4" x14ac:dyDescent="0.3">
      <c r="A9162"/>
      <c r="B9162"/>
      <c r="C9162"/>
    </row>
    <row r="9163" spans="1:3" ht="14.4" x14ac:dyDescent="0.3">
      <c r="A9163"/>
      <c r="B9163"/>
      <c r="C9163"/>
    </row>
    <row r="9164" spans="1:3" ht="14.4" x14ac:dyDescent="0.3">
      <c r="A9164"/>
      <c r="B9164"/>
      <c r="C9164"/>
    </row>
    <row r="9165" spans="1:3" ht="14.4" x14ac:dyDescent="0.3">
      <c r="A9165"/>
      <c r="B9165"/>
      <c r="C9165"/>
    </row>
    <row r="9166" spans="1:3" ht="14.4" x14ac:dyDescent="0.3">
      <c r="A9166"/>
      <c r="B9166"/>
      <c r="C9166"/>
    </row>
    <row r="9167" spans="1:3" ht="14.4" x14ac:dyDescent="0.3">
      <c r="A9167"/>
      <c r="B9167"/>
      <c r="C9167"/>
    </row>
    <row r="9168" spans="1:3" ht="14.4" x14ac:dyDescent="0.3">
      <c r="A9168"/>
      <c r="B9168"/>
      <c r="C9168"/>
    </row>
    <row r="9169" spans="1:3" ht="14.4" x14ac:dyDescent="0.3">
      <c r="A9169"/>
      <c r="B9169"/>
      <c r="C9169"/>
    </row>
    <row r="9170" spans="1:3" ht="14.4" x14ac:dyDescent="0.3">
      <c r="A9170"/>
      <c r="B9170"/>
      <c r="C9170"/>
    </row>
    <row r="9171" spans="1:3" ht="14.4" x14ac:dyDescent="0.3">
      <c r="A9171"/>
      <c r="B9171"/>
      <c r="C9171"/>
    </row>
    <row r="9172" spans="1:3" ht="14.4" x14ac:dyDescent="0.3">
      <c r="A9172"/>
      <c r="B9172"/>
      <c r="C9172"/>
    </row>
    <row r="9173" spans="1:3" ht="14.4" x14ac:dyDescent="0.3">
      <c r="A9173"/>
      <c r="B9173"/>
      <c r="C9173"/>
    </row>
    <row r="9174" spans="1:3" ht="14.4" x14ac:dyDescent="0.3">
      <c r="A9174"/>
      <c r="B9174"/>
      <c r="C9174"/>
    </row>
    <row r="9175" spans="1:3" ht="14.4" x14ac:dyDescent="0.3">
      <c r="A9175"/>
      <c r="B9175"/>
      <c r="C9175"/>
    </row>
    <row r="9176" spans="1:3" ht="14.4" x14ac:dyDescent="0.3">
      <c r="A9176"/>
      <c r="B9176"/>
      <c r="C9176"/>
    </row>
    <row r="9177" spans="1:3" ht="14.4" x14ac:dyDescent="0.3">
      <c r="A9177"/>
      <c r="B9177"/>
      <c r="C9177"/>
    </row>
    <row r="9178" spans="1:3" ht="14.4" x14ac:dyDescent="0.3">
      <c r="A9178"/>
      <c r="B9178"/>
      <c r="C9178"/>
    </row>
    <row r="9179" spans="1:3" ht="14.4" x14ac:dyDescent="0.3">
      <c r="A9179"/>
      <c r="B9179"/>
      <c r="C9179"/>
    </row>
    <row r="9180" spans="1:3" ht="14.4" x14ac:dyDescent="0.3">
      <c r="A9180"/>
      <c r="B9180"/>
      <c r="C9180"/>
    </row>
    <row r="9181" spans="1:3" ht="14.4" x14ac:dyDescent="0.3">
      <c r="A9181"/>
      <c r="B9181"/>
      <c r="C9181"/>
    </row>
    <row r="9182" spans="1:3" ht="14.4" x14ac:dyDescent="0.3">
      <c r="A9182"/>
      <c r="B9182"/>
      <c r="C9182"/>
    </row>
    <row r="9183" spans="1:3" ht="14.4" x14ac:dyDescent="0.3">
      <c r="A9183"/>
      <c r="B9183"/>
      <c r="C9183"/>
    </row>
    <row r="9184" spans="1:3" ht="14.4" x14ac:dyDescent="0.3">
      <c r="A9184"/>
      <c r="B9184"/>
      <c r="C9184"/>
    </row>
    <row r="9185" spans="1:3" ht="14.4" x14ac:dyDescent="0.3">
      <c r="A9185"/>
      <c r="B9185"/>
      <c r="C9185"/>
    </row>
    <row r="9186" spans="1:3" ht="14.4" x14ac:dyDescent="0.3">
      <c r="A9186"/>
      <c r="B9186"/>
      <c r="C9186"/>
    </row>
    <row r="9187" spans="1:3" ht="14.4" x14ac:dyDescent="0.3">
      <c r="A9187"/>
      <c r="B9187"/>
      <c r="C9187"/>
    </row>
    <row r="9188" spans="1:3" ht="14.4" x14ac:dyDescent="0.3">
      <c r="A9188"/>
      <c r="B9188"/>
      <c r="C9188"/>
    </row>
    <row r="9189" spans="1:3" ht="14.4" x14ac:dyDescent="0.3">
      <c r="A9189"/>
      <c r="B9189"/>
      <c r="C9189"/>
    </row>
    <row r="9190" spans="1:3" ht="14.4" x14ac:dyDescent="0.3">
      <c r="A9190"/>
      <c r="B9190"/>
      <c r="C9190"/>
    </row>
    <row r="9191" spans="1:3" ht="14.4" x14ac:dyDescent="0.3">
      <c r="A9191"/>
      <c r="B9191"/>
      <c r="C9191"/>
    </row>
    <row r="9192" spans="1:3" ht="14.4" x14ac:dyDescent="0.3">
      <c r="A9192"/>
      <c r="B9192"/>
      <c r="C9192"/>
    </row>
    <row r="9193" spans="1:3" ht="14.4" x14ac:dyDescent="0.3">
      <c r="A9193"/>
      <c r="B9193"/>
      <c r="C9193"/>
    </row>
    <row r="9194" spans="1:3" ht="14.4" x14ac:dyDescent="0.3">
      <c r="A9194"/>
      <c r="B9194"/>
      <c r="C9194"/>
    </row>
    <row r="9195" spans="1:3" ht="14.4" x14ac:dyDescent="0.3">
      <c r="A9195"/>
      <c r="B9195"/>
      <c r="C9195"/>
    </row>
    <row r="9196" spans="1:3" ht="14.4" x14ac:dyDescent="0.3">
      <c r="A9196"/>
      <c r="B9196"/>
      <c r="C9196"/>
    </row>
    <row r="9197" spans="1:3" ht="14.4" x14ac:dyDescent="0.3">
      <c r="A9197"/>
      <c r="B9197"/>
      <c r="C9197"/>
    </row>
    <row r="9198" spans="1:3" ht="14.4" x14ac:dyDescent="0.3">
      <c r="A9198"/>
      <c r="B9198"/>
      <c r="C9198"/>
    </row>
    <row r="9199" spans="1:3" ht="14.4" x14ac:dyDescent="0.3">
      <c r="A9199"/>
      <c r="B9199"/>
      <c r="C9199"/>
    </row>
    <row r="9200" spans="1:3" ht="14.4" x14ac:dyDescent="0.3">
      <c r="A9200"/>
      <c r="B9200"/>
      <c r="C9200"/>
    </row>
    <row r="9201" spans="1:3" ht="14.4" x14ac:dyDescent="0.3">
      <c r="A9201"/>
      <c r="B9201"/>
      <c r="C9201"/>
    </row>
    <row r="9202" spans="1:3" ht="14.4" x14ac:dyDescent="0.3">
      <c r="A9202"/>
      <c r="B9202"/>
      <c r="C9202"/>
    </row>
    <row r="9203" spans="1:3" ht="14.4" x14ac:dyDescent="0.3">
      <c r="A9203"/>
      <c r="B9203"/>
      <c r="C9203"/>
    </row>
    <row r="9204" spans="1:3" ht="14.4" x14ac:dyDescent="0.3">
      <c r="A9204"/>
      <c r="B9204"/>
      <c r="C9204"/>
    </row>
    <row r="9205" spans="1:3" ht="14.4" x14ac:dyDescent="0.3">
      <c r="A9205"/>
      <c r="B9205"/>
      <c r="C9205"/>
    </row>
    <row r="9206" spans="1:3" ht="14.4" x14ac:dyDescent="0.3">
      <c r="A9206"/>
      <c r="B9206"/>
      <c r="C9206"/>
    </row>
    <row r="9207" spans="1:3" ht="14.4" x14ac:dyDescent="0.3">
      <c r="A9207"/>
      <c r="B9207"/>
      <c r="C9207"/>
    </row>
    <row r="9208" spans="1:3" ht="14.4" x14ac:dyDescent="0.3">
      <c r="A9208"/>
      <c r="B9208"/>
      <c r="C9208"/>
    </row>
    <row r="9209" spans="1:3" ht="14.4" x14ac:dyDescent="0.3">
      <c r="A9209"/>
      <c r="B9209"/>
      <c r="C9209"/>
    </row>
    <row r="9210" spans="1:3" ht="14.4" x14ac:dyDescent="0.3">
      <c r="A9210"/>
      <c r="B9210"/>
      <c r="C9210"/>
    </row>
    <row r="9211" spans="1:3" ht="14.4" x14ac:dyDescent="0.3">
      <c r="A9211"/>
      <c r="B9211"/>
      <c r="C9211"/>
    </row>
    <row r="9212" spans="1:3" ht="14.4" x14ac:dyDescent="0.3">
      <c r="A9212"/>
      <c r="B9212"/>
      <c r="C9212"/>
    </row>
    <row r="9213" spans="1:3" ht="14.4" x14ac:dyDescent="0.3">
      <c r="A9213"/>
      <c r="B9213"/>
      <c r="C9213"/>
    </row>
    <row r="9214" spans="1:3" ht="14.4" x14ac:dyDescent="0.3">
      <c r="A9214"/>
      <c r="B9214"/>
      <c r="C9214"/>
    </row>
    <row r="9215" spans="1:3" ht="14.4" x14ac:dyDescent="0.3">
      <c r="A9215"/>
      <c r="B9215"/>
      <c r="C9215"/>
    </row>
    <row r="9216" spans="1:3" ht="14.4" x14ac:dyDescent="0.3">
      <c r="A9216"/>
      <c r="B9216"/>
      <c r="C9216"/>
    </row>
    <row r="9217" spans="1:3" ht="14.4" x14ac:dyDescent="0.3">
      <c r="A9217"/>
      <c r="B9217"/>
      <c r="C9217"/>
    </row>
    <row r="9218" spans="1:3" ht="14.4" x14ac:dyDescent="0.3">
      <c r="A9218"/>
      <c r="B9218"/>
      <c r="C9218"/>
    </row>
    <row r="9219" spans="1:3" ht="14.4" x14ac:dyDescent="0.3">
      <c r="A9219"/>
      <c r="B9219"/>
      <c r="C9219"/>
    </row>
    <row r="9220" spans="1:3" ht="14.4" x14ac:dyDescent="0.3">
      <c r="A9220"/>
      <c r="B9220"/>
      <c r="C9220"/>
    </row>
    <row r="9221" spans="1:3" ht="14.4" x14ac:dyDescent="0.3">
      <c r="A9221"/>
      <c r="B9221"/>
      <c r="C9221"/>
    </row>
    <row r="9222" spans="1:3" ht="14.4" x14ac:dyDescent="0.3">
      <c r="A9222"/>
      <c r="B9222"/>
      <c r="C9222"/>
    </row>
    <row r="9223" spans="1:3" ht="14.4" x14ac:dyDescent="0.3">
      <c r="A9223"/>
      <c r="B9223"/>
      <c r="C9223"/>
    </row>
    <row r="9224" spans="1:3" ht="14.4" x14ac:dyDescent="0.3">
      <c r="A9224"/>
      <c r="B9224"/>
      <c r="C9224"/>
    </row>
    <row r="9225" spans="1:3" ht="14.4" x14ac:dyDescent="0.3">
      <c r="A9225"/>
      <c r="B9225"/>
      <c r="C9225"/>
    </row>
    <row r="9226" spans="1:3" ht="14.4" x14ac:dyDescent="0.3">
      <c r="A9226"/>
      <c r="B9226"/>
      <c r="C9226"/>
    </row>
    <row r="9227" spans="1:3" ht="14.4" x14ac:dyDescent="0.3">
      <c r="A9227"/>
      <c r="B9227"/>
      <c r="C9227"/>
    </row>
    <row r="9228" spans="1:3" ht="14.4" x14ac:dyDescent="0.3">
      <c r="A9228"/>
      <c r="B9228"/>
      <c r="C9228"/>
    </row>
    <row r="9229" spans="1:3" ht="14.4" x14ac:dyDescent="0.3">
      <c r="A9229"/>
      <c r="B9229"/>
      <c r="C9229"/>
    </row>
    <row r="9230" spans="1:3" ht="14.4" x14ac:dyDescent="0.3">
      <c r="A9230"/>
      <c r="B9230"/>
      <c r="C9230"/>
    </row>
    <row r="9231" spans="1:3" ht="14.4" x14ac:dyDescent="0.3">
      <c r="A9231"/>
      <c r="B9231"/>
      <c r="C9231"/>
    </row>
    <row r="9232" spans="1:3" ht="14.4" x14ac:dyDescent="0.3">
      <c r="A9232"/>
      <c r="B9232"/>
      <c r="C9232"/>
    </row>
    <row r="9233" spans="1:3" ht="14.4" x14ac:dyDescent="0.3">
      <c r="A9233"/>
      <c r="B9233"/>
      <c r="C9233"/>
    </row>
    <row r="9234" spans="1:3" ht="14.4" x14ac:dyDescent="0.3">
      <c r="A9234"/>
      <c r="B9234"/>
      <c r="C9234"/>
    </row>
    <row r="9235" spans="1:3" ht="14.4" x14ac:dyDescent="0.3">
      <c r="A9235"/>
      <c r="B9235"/>
      <c r="C9235"/>
    </row>
    <row r="9236" spans="1:3" ht="14.4" x14ac:dyDescent="0.3">
      <c r="A9236"/>
      <c r="B9236"/>
      <c r="C9236"/>
    </row>
    <row r="9237" spans="1:3" ht="14.4" x14ac:dyDescent="0.3">
      <c r="A9237"/>
      <c r="B9237"/>
      <c r="C9237"/>
    </row>
    <row r="9238" spans="1:3" ht="14.4" x14ac:dyDescent="0.3">
      <c r="A9238"/>
      <c r="B9238"/>
      <c r="C9238"/>
    </row>
    <row r="9239" spans="1:3" ht="14.4" x14ac:dyDescent="0.3">
      <c r="A9239"/>
      <c r="B9239"/>
      <c r="C9239"/>
    </row>
    <row r="9240" spans="1:3" ht="14.4" x14ac:dyDescent="0.3">
      <c r="A9240"/>
      <c r="B9240"/>
      <c r="C9240"/>
    </row>
    <row r="9241" spans="1:3" ht="14.4" x14ac:dyDescent="0.3">
      <c r="A9241"/>
      <c r="B9241"/>
      <c r="C9241"/>
    </row>
    <row r="9242" spans="1:3" ht="14.4" x14ac:dyDescent="0.3">
      <c r="A9242"/>
      <c r="B9242"/>
      <c r="C9242"/>
    </row>
    <row r="9243" spans="1:3" ht="14.4" x14ac:dyDescent="0.3">
      <c r="A9243"/>
      <c r="B9243"/>
      <c r="C9243"/>
    </row>
    <row r="9244" spans="1:3" ht="14.4" x14ac:dyDescent="0.3">
      <c r="A9244"/>
      <c r="B9244"/>
      <c r="C9244"/>
    </row>
    <row r="9245" spans="1:3" ht="14.4" x14ac:dyDescent="0.3">
      <c r="A9245"/>
      <c r="B9245"/>
      <c r="C9245"/>
    </row>
    <row r="9246" spans="1:3" ht="14.4" x14ac:dyDescent="0.3">
      <c r="A9246"/>
      <c r="B9246"/>
      <c r="C9246"/>
    </row>
    <row r="9247" spans="1:3" ht="14.4" x14ac:dyDescent="0.3">
      <c r="A9247"/>
      <c r="B9247"/>
      <c r="C9247"/>
    </row>
    <row r="9248" spans="1:3" ht="14.4" x14ac:dyDescent="0.3">
      <c r="A9248"/>
      <c r="B9248"/>
      <c r="C9248"/>
    </row>
    <row r="9249" spans="1:3" ht="14.4" x14ac:dyDescent="0.3">
      <c r="A9249"/>
      <c r="B9249"/>
      <c r="C9249"/>
    </row>
    <row r="9250" spans="1:3" ht="14.4" x14ac:dyDescent="0.3">
      <c r="A9250"/>
      <c r="B9250"/>
      <c r="C9250"/>
    </row>
    <row r="9251" spans="1:3" ht="14.4" x14ac:dyDescent="0.3">
      <c r="A9251"/>
      <c r="B9251"/>
      <c r="C9251"/>
    </row>
    <row r="9252" spans="1:3" ht="14.4" x14ac:dyDescent="0.3">
      <c r="A9252"/>
      <c r="B9252"/>
      <c r="C9252"/>
    </row>
    <row r="9253" spans="1:3" ht="14.4" x14ac:dyDescent="0.3">
      <c r="A9253"/>
      <c r="B9253"/>
      <c r="C9253"/>
    </row>
    <row r="9254" spans="1:3" ht="14.4" x14ac:dyDescent="0.3">
      <c r="A9254"/>
      <c r="B9254"/>
      <c r="C9254"/>
    </row>
    <row r="9255" spans="1:3" ht="14.4" x14ac:dyDescent="0.3">
      <c r="A9255"/>
      <c r="B9255"/>
      <c r="C9255"/>
    </row>
    <row r="9256" spans="1:3" ht="14.4" x14ac:dyDescent="0.3">
      <c r="A9256"/>
      <c r="B9256"/>
      <c r="C9256"/>
    </row>
    <row r="9257" spans="1:3" ht="14.4" x14ac:dyDescent="0.3">
      <c r="A9257"/>
      <c r="B9257"/>
      <c r="C9257"/>
    </row>
    <row r="9258" spans="1:3" ht="14.4" x14ac:dyDescent="0.3">
      <c r="A9258"/>
      <c r="B9258"/>
      <c r="C9258"/>
    </row>
    <row r="9259" spans="1:3" ht="14.4" x14ac:dyDescent="0.3">
      <c r="A9259"/>
      <c r="B9259"/>
      <c r="C9259"/>
    </row>
    <row r="9260" spans="1:3" ht="14.4" x14ac:dyDescent="0.3">
      <c r="A9260"/>
      <c r="B9260"/>
      <c r="C9260"/>
    </row>
    <row r="9261" spans="1:3" ht="14.4" x14ac:dyDescent="0.3">
      <c r="A9261"/>
      <c r="B9261"/>
      <c r="C9261"/>
    </row>
    <row r="9262" spans="1:3" ht="14.4" x14ac:dyDescent="0.3">
      <c r="A9262"/>
      <c r="B9262"/>
      <c r="C9262"/>
    </row>
    <row r="9263" spans="1:3" ht="14.4" x14ac:dyDescent="0.3">
      <c r="A9263"/>
      <c r="B9263"/>
      <c r="C9263"/>
    </row>
    <row r="9264" spans="1:3" ht="14.4" x14ac:dyDescent="0.3">
      <c r="A9264"/>
      <c r="B9264"/>
      <c r="C9264"/>
    </row>
    <row r="9265" spans="1:3" ht="14.4" x14ac:dyDescent="0.3">
      <c r="A9265"/>
      <c r="B9265"/>
      <c r="C9265"/>
    </row>
    <row r="9266" spans="1:3" ht="14.4" x14ac:dyDescent="0.3">
      <c r="A9266"/>
      <c r="B9266"/>
      <c r="C9266"/>
    </row>
    <row r="9267" spans="1:3" ht="14.4" x14ac:dyDescent="0.3">
      <c r="A9267"/>
      <c r="B9267"/>
      <c r="C9267"/>
    </row>
    <row r="9268" spans="1:3" ht="14.4" x14ac:dyDescent="0.3">
      <c r="A9268"/>
      <c r="B9268"/>
      <c r="C9268"/>
    </row>
    <row r="9269" spans="1:3" ht="14.4" x14ac:dyDescent="0.3">
      <c r="A9269"/>
      <c r="B9269"/>
      <c r="C9269"/>
    </row>
    <row r="9270" spans="1:3" ht="14.4" x14ac:dyDescent="0.3">
      <c r="A9270"/>
      <c r="B9270"/>
      <c r="C9270"/>
    </row>
    <row r="9271" spans="1:3" ht="14.4" x14ac:dyDescent="0.3">
      <c r="A9271"/>
      <c r="B9271"/>
      <c r="C9271"/>
    </row>
    <row r="9272" spans="1:3" ht="14.4" x14ac:dyDescent="0.3">
      <c r="A9272"/>
      <c r="B9272"/>
      <c r="C9272"/>
    </row>
    <row r="9273" spans="1:3" ht="14.4" x14ac:dyDescent="0.3">
      <c r="A9273"/>
      <c r="B9273"/>
      <c r="C9273"/>
    </row>
    <row r="9274" spans="1:3" ht="14.4" x14ac:dyDescent="0.3">
      <c r="A9274"/>
      <c r="B9274"/>
      <c r="C9274"/>
    </row>
    <row r="9275" spans="1:3" ht="14.4" x14ac:dyDescent="0.3">
      <c r="A9275"/>
      <c r="B9275"/>
      <c r="C9275"/>
    </row>
    <row r="9276" spans="1:3" ht="14.4" x14ac:dyDescent="0.3">
      <c r="A9276"/>
      <c r="B9276"/>
      <c r="C9276"/>
    </row>
    <row r="9277" spans="1:3" ht="14.4" x14ac:dyDescent="0.3">
      <c r="A9277"/>
      <c r="B9277"/>
      <c r="C9277"/>
    </row>
    <row r="9278" spans="1:3" ht="14.4" x14ac:dyDescent="0.3">
      <c r="A9278"/>
      <c r="B9278"/>
      <c r="C9278"/>
    </row>
    <row r="9279" spans="1:3" ht="14.4" x14ac:dyDescent="0.3">
      <c r="A9279"/>
      <c r="B9279"/>
      <c r="C9279"/>
    </row>
    <row r="9280" spans="1:3" ht="14.4" x14ac:dyDescent="0.3">
      <c r="A9280"/>
      <c r="B9280"/>
      <c r="C9280"/>
    </row>
    <row r="9281" spans="1:3" ht="14.4" x14ac:dyDescent="0.3">
      <c r="A9281"/>
      <c r="B9281"/>
      <c r="C9281"/>
    </row>
    <row r="9282" spans="1:3" ht="14.4" x14ac:dyDescent="0.3">
      <c r="A9282"/>
      <c r="B9282"/>
      <c r="C9282"/>
    </row>
    <row r="9283" spans="1:3" ht="14.4" x14ac:dyDescent="0.3">
      <c r="A9283"/>
      <c r="B9283"/>
      <c r="C9283"/>
    </row>
    <row r="9284" spans="1:3" ht="14.4" x14ac:dyDescent="0.3">
      <c r="A9284"/>
      <c r="B9284"/>
      <c r="C9284"/>
    </row>
    <row r="9285" spans="1:3" ht="14.4" x14ac:dyDescent="0.3">
      <c r="A9285"/>
      <c r="B9285"/>
      <c r="C9285"/>
    </row>
    <row r="9286" spans="1:3" ht="14.4" x14ac:dyDescent="0.3">
      <c r="A9286"/>
      <c r="B9286"/>
      <c r="C9286"/>
    </row>
    <row r="9287" spans="1:3" ht="14.4" x14ac:dyDescent="0.3">
      <c r="A9287"/>
      <c r="B9287"/>
      <c r="C9287"/>
    </row>
    <row r="9288" spans="1:3" ht="14.4" x14ac:dyDescent="0.3">
      <c r="A9288"/>
      <c r="B9288"/>
      <c r="C9288"/>
    </row>
    <row r="9289" spans="1:3" ht="14.4" x14ac:dyDescent="0.3">
      <c r="A9289"/>
      <c r="B9289"/>
      <c r="C9289"/>
    </row>
    <row r="9290" spans="1:3" ht="14.4" x14ac:dyDescent="0.3">
      <c r="A9290"/>
      <c r="B9290"/>
      <c r="C9290"/>
    </row>
    <row r="9291" spans="1:3" ht="14.4" x14ac:dyDescent="0.3">
      <c r="A9291"/>
      <c r="B9291"/>
      <c r="C9291"/>
    </row>
    <row r="9292" spans="1:3" ht="14.4" x14ac:dyDescent="0.3">
      <c r="A9292"/>
      <c r="B9292"/>
      <c r="C9292"/>
    </row>
    <row r="9293" spans="1:3" ht="14.4" x14ac:dyDescent="0.3">
      <c r="A9293"/>
      <c r="B9293"/>
      <c r="C9293"/>
    </row>
    <row r="9294" spans="1:3" ht="14.4" x14ac:dyDescent="0.3">
      <c r="A9294"/>
      <c r="B9294"/>
      <c r="C9294"/>
    </row>
    <row r="9295" spans="1:3" ht="14.4" x14ac:dyDescent="0.3">
      <c r="A9295"/>
      <c r="B9295"/>
      <c r="C9295"/>
    </row>
    <row r="9296" spans="1:3" ht="14.4" x14ac:dyDescent="0.3">
      <c r="A9296"/>
      <c r="B9296"/>
      <c r="C9296"/>
    </row>
    <row r="9297" spans="1:3" ht="14.4" x14ac:dyDescent="0.3">
      <c r="A9297"/>
      <c r="B9297"/>
      <c r="C9297"/>
    </row>
    <row r="9298" spans="1:3" ht="14.4" x14ac:dyDescent="0.3">
      <c r="A9298"/>
      <c r="B9298"/>
      <c r="C9298"/>
    </row>
    <row r="9299" spans="1:3" ht="14.4" x14ac:dyDescent="0.3">
      <c r="A9299"/>
      <c r="B9299"/>
      <c r="C9299"/>
    </row>
    <row r="9300" spans="1:3" ht="14.4" x14ac:dyDescent="0.3">
      <c r="A9300"/>
      <c r="B9300"/>
      <c r="C9300"/>
    </row>
    <row r="9301" spans="1:3" ht="14.4" x14ac:dyDescent="0.3">
      <c r="A9301"/>
      <c r="B9301"/>
      <c r="C9301"/>
    </row>
    <row r="9302" spans="1:3" ht="14.4" x14ac:dyDescent="0.3">
      <c r="A9302"/>
      <c r="B9302"/>
      <c r="C9302"/>
    </row>
    <row r="9303" spans="1:3" ht="14.4" x14ac:dyDescent="0.3">
      <c r="A9303"/>
      <c r="B9303"/>
      <c r="C9303"/>
    </row>
    <row r="9304" spans="1:3" ht="14.4" x14ac:dyDescent="0.3">
      <c r="A9304"/>
      <c r="B9304"/>
      <c r="C9304"/>
    </row>
    <row r="9305" spans="1:3" ht="14.4" x14ac:dyDescent="0.3">
      <c r="A9305"/>
      <c r="B9305"/>
      <c r="C9305"/>
    </row>
    <row r="9306" spans="1:3" ht="14.4" x14ac:dyDescent="0.3">
      <c r="A9306"/>
      <c r="B9306"/>
      <c r="C9306"/>
    </row>
    <row r="9307" spans="1:3" ht="14.4" x14ac:dyDescent="0.3">
      <c r="A9307"/>
      <c r="B9307"/>
      <c r="C9307"/>
    </row>
    <row r="9308" spans="1:3" ht="14.4" x14ac:dyDescent="0.3">
      <c r="A9308"/>
      <c r="B9308"/>
      <c r="C9308"/>
    </row>
    <row r="9309" spans="1:3" ht="14.4" x14ac:dyDescent="0.3">
      <c r="A9309"/>
      <c r="B9309"/>
      <c r="C9309"/>
    </row>
    <row r="9310" spans="1:3" ht="14.4" x14ac:dyDescent="0.3">
      <c r="A9310"/>
      <c r="B9310"/>
      <c r="C9310"/>
    </row>
    <row r="9311" spans="1:3" ht="14.4" x14ac:dyDescent="0.3">
      <c r="A9311"/>
      <c r="B9311"/>
      <c r="C9311"/>
    </row>
    <row r="9312" spans="1:3" ht="14.4" x14ac:dyDescent="0.3">
      <c r="A9312"/>
      <c r="B9312"/>
      <c r="C9312"/>
    </row>
    <row r="9313" spans="1:3" ht="14.4" x14ac:dyDescent="0.3">
      <c r="A9313"/>
      <c r="B9313"/>
      <c r="C9313"/>
    </row>
    <row r="9314" spans="1:3" ht="14.4" x14ac:dyDescent="0.3">
      <c r="A9314"/>
      <c r="B9314"/>
      <c r="C9314"/>
    </row>
    <row r="9315" spans="1:3" ht="14.4" x14ac:dyDescent="0.3">
      <c r="A9315"/>
      <c r="B9315"/>
      <c r="C9315"/>
    </row>
    <row r="9316" spans="1:3" ht="14.4" x14ac:dyDescent="0.3">
      <c r="A9316"/>
      <c r="B9316"/>
      <c r="C9316"/>
    </row>
    <row r="9317" spans="1:3" ht="14.4" x14ac:dyDescent="0.3">
      <c r="A9317"/>
      <c r="B9317"/>
      <c r="C9317"/>
    </row>
    <row r="9318" spans="1:3" ht="14.4" x14ac:dyDescent="0.3">
      <c r="A9318"/>
      <c r="B9318"/>
      <c r="C9318"/>
    </row>
    <row r="9319" spans="1:3" ht="14.4" x14ac:dyDescent="0.3">
      <c r="A9319"/>
      <c r="B9319"/>
      <c r="C9319"/>
    </row>
    <row r="9320" spans="1:3" ht="14.4" x14ac:dyDescent="0.3">
      <c r="A9320"/>
      <c r="B9320"/>
      <c r="C9320"/>
    </row>
    <row r="9321" spans="1:3" ht="14.4" x14ac:dyDescent="0.3">
      <c r="A9321"/>
      <c r="B9321"/>
      <c r="C9321"/>
    </row>
    <row r="9322" spans="1:3" ht="14.4" x14ac:dyDescent="0.3">
      <c r="A9322"/>
      <c r="B9322"/>
      <c r="C9322"/>
    </row>
    <row r="9323" spans="1:3" ht="14.4" x14ac:dyDescent="0.3">
      <c r="A9323"/>
      <c r="B9323"/>
      <c r="C9323"/>
    </row>
    <row r="9324" spans="1:3" ht="14.4" x14ac:dyDescent="0.3">
      <c r="A9324"/>
      <c r="B9324"/>
      <c r="C9324"/>
    </row>
    <row r="9325" spans="1:3" ht="14.4" x14ac:dyDescent="0.3">
      <c r="A9325"/>
      <c r="B9325"/>
      <c r="C9325"/>
    </row>
    <row r="9326" spans="1:3" ht="14.4" x14ac:dyDescent="0.3">
      <c r="A9326"/>
      <c r="B9326"/>
      <c r="C9326"/>
    </row>
    <row r="9327" spans="1:3" ht="14.4" x14ac:dyDescent="0.3">
      <c r="A9327"/>
      <c r="B9327"/>
      <c r="C9327"/>
    </row>
    <row r="9328" spans="1:3" ht="14.4" x14ac:dyDescent="0.3">
      <c r="A9328"/>
      <c r="B9328"/>
      <c r="C9328"/>
    </row>
    <row r="9329" spans="1:3" ht="14.4" x14ac:dyDescent="0.3">
      <c r="A9329"/>
      <c r="B9329"/>
      <c r="C9329"/>
    </row>
    <row r="9330" spans="1:3" ht="14.4" x14ac:dyDescent="0.3">
      <c r="A9330"/>
      <c r="B9330"/>
      <c r="C9330"/>
    </row>
    <row r="9331" spans="1:3" ht="14.4" x14ac:dyDescent="0.3">
      <c r="A9331"/>
      <c r="B9331"/>
      <c r="C9331"/>
    </row>
    <row r="9332" spans="1:3" ht="14.4" x14ac:dyDescent="0.3">
      <c r="A9332"/>
      <c r="B9332"/>
      <c r="C9332"/>
    </row>
    <row r="9333" spans="1:3" ht="14.4" x14ac:dyDescent="0.3">
      <c r="A9333"/>
      <c r="B9333"/>
      <c r="C9333"/>
    </row>
    <row r="9334" spans="1:3" ht="14.4" x14ac:dyDescent="0.3">
      <c r="A9334"/>
      <c r="B9334"/>
      <c r="C9334"/>
    </row>
    <row r="9335" spans="1:3" ht="14.4" x14ac:dyDescent="0.3">
      <c r="A9335"/>
      <c r="B9335"/>
      <c r="C9335"/>
    </row>
    <row r="9336" spans="1:3" ht="14.4" x14ac:dyDescent="0.3">
      <c r="A9336"/>
      <c r="B9336"/>
      <c r="C9336"/>
    </row>
    <row r="9337" spans="1:3" ht="14.4" x14ac:dyDescent="0.3">
      <c r="A9337"/>
      <c r="B9337"/>
      <c r="C9337"/>
    </row>
    <row r="9338" spans="1:3" ht="14.4" x14ac:dyDescent="0.3">
      <c r="A9338"/>
      <c r="B9338"/>
      <c r="C9338"/>
    </row>
    <row r="9339" spans="1:3" ht="14.4" x14ac:dyDescent="0.3">
      <c r="A9339"/>
      <c r="B9339"/>
      <c r="C9339"/>
    </row>
    <row r="9340" spans="1:3" ht="14.4" x14ac:dyDescent="0.3">
      <c r="A9340"/>
      <c r="B9340"/>
      <c r="C9340"/>
    </row>
    <row r="9341" spans="1:3" ht="14.4" x14ac:dyDescent="0.3">
      <c r="A9341"/>
      <c r="B9341"/>
      <c r="C9341"/>
    </row>
    <row r="9342" spans="1:3" ht="14.4" x14ac:dyDescent="0.3">
      <c r="A9342"/>
      <c r="B9342"/>
      <c r="C9342"/>
    </row>
    <row r="9343" spans="1:3" ht="14.4" x14ac:dyDescent="0.3">
      <c r="A9343"/>
      <c r="B9343"/>
      <c r="C9343"/>
    </row>
    <row r="9344" spans="1:3" ht="14.4" x14ac:dyDescent="0.3">
      <c r="A9344"/>
      <c r="B9344"/>
      <c r="C9344"/>
    </row>
    <row r="9345" spans="1:3" ht="14.4" x14ac:dyDescent="0.3">
      <c r="A9345"/>
      <c r="B9345"/>
      <c r="C9345"/>
    </row>
    <row r="9346" spans="1:3" ht="14.4" x14ac:dyDescent="0.3">
      <c r="A9346"/>
      <c r="B9346"/>
      <c r="C9346"/>
    </row>
    <row r="9347" spans="1:3" ht="14.4" x14ac:dyDescent="0.3">
      <c r="A9347"/>
      <c r="B9347"/>
      <c r="C9347"/>
    </row>
    <row r="9348" spans="1:3" ht="14.4" x14ac:dyDescent="0.3">
      <c r="A9348"/>
      <c r="B9348"/>
      <c r="C9348"/>
    </row>
    <row r="9349" spans="1:3" ht="14.4" x14ac:dyDescent="0.3">
      <c r="A9349"/>
      <c r="B9349"/>
      <c r="C9349"/>
    </row>
    <row r="9350" spans="1:3" ht="14.4" x14ac:dyDescent="0.3">
      <c r="A9350"/>
      <c r="B9350"/>
      <c r="C9350"/>
    </row>
    <row r="9351" spans="1:3" ht="14.4" x14ac:dyDescent="0.3">
      <c r="A9351"/>
      <c r="B9351"/>
      <c r="C9351"/>
    </row>
    <row r="9352" spans="1:3" ht="14.4" x14ac:dyDescent="0.3">
      <c r="A9352"/>
      <c r="B9352"/>
      <c r="C9352"/>
    </row>
    <row r="9353" spans="1:3" ht="14.4" x14ac:dyDescent="0.3">
      <c r="A9353"/>
      <c r="B9353"/>
      <c r="C9353"/>
    </row>
    <row r="9354" spans="1:3" ht="14.4" x14ac:dyDescent="0.3">
      <c r="A9354"/>
      <c r="B9354"/>
      <c r="C9354"/>
    </row>
    <row r="9355" spans="1:3" ht="14.4" x14ac:dyDescent="0.3">
      <c r="A9355"/>
      <c r="B9355"/>
      <c r="C9355"/>
    </row>
    <row r="9356" spans="1:3" ht="14.4" x14ac:dyDescent="0.3">
      <c r="A9356"/>
      <c r="B9356"/>
      <c r="C9356"/>
    </row>
    <row r="9357" spans="1:3" ht="14.4" x14ac:dyDescent="0.3">
      <c r="A9357"/>
      <c r="B9357"/>
      <c r="C9357"/>
    </row>
    <row r="9358" spans="1:3" ht="14.4" x14ac:dyDescent="0.3">
      <c r="A9358"/>
      <c r="B9358"/>
      <c r="C9358"/>
    </row>
    <row r="9359" spans="1:3" ht="14.4" x14ac:dyDescent="0.3">
      <c r="A9359"/>
      <c r="B9359"/>
      <c r="C9359"/>
    </row>
    <row r="9360" spans="1:3" ht="14.4" x14ac:dyDescent="0.3">
      <c r="A9360"/>
      <c r="B9360"/>
      <c r="C9360"/>
    </row>
    <row r="9361" spans="1:3" ht="14.4" x14ac:dyDescent="0.3">
      <c r="A9361"/>
      <c r="B9361"/>
      <c r="C9361"/>
    </row>
    <row r="9362" spans="1:3" ht="14.4" x14ac:dyDescent="0.3">
      <c r="A9362"/>
      <c r="B9362"/>
      <c r="C9362"/>
    </row>
    <row r="9363" spans="1:3" ht="14.4" x14ac:dyDescent="0.3">
      <c r="A9363"/>
      <c r="B9363"/>
      <c r="C9363"/>
    </row>
    <row r="9364" spans="1:3" ht="14.4" x14ac:dyDescent="0.3">
      <c r="A9364"/>
      <c r="B9364"/>
      <c r="C9364"/>
    </row>
    <row r="9365" spans="1:3" ht="14.4" x14ac:dyDescent="0.3">
      <c r="A9365"/>
      <c r="B9365"/>
      <c r="C9365"/>
    </row>
    <row r="9366" spans="1:3" ht="14.4" x14ac:dyDescent="0.3">
      <c r="A9366"/>
      <c r="B9366"/>
      <c r="C9366"/>
    </row>
    <row r="9367" spans="1:3" ht="14.4" x14ac:dyDescent="0.3">
      <c r="A9367"/>
      <c r="B9367"/>
      <c r="C9367"/>
    </row>
    <row r="9368" spans="1:3" ht="14.4" x14ac:dyDescent="0.3">
      <c r="A9368"/>
      <c r="B9368"/>
      <c r="C9368"/>
    </row>
    <row r="9369" spans="1:3" ht="14.4" x14ac:dyDescent="0.3">
      <c r="A9369"/>
      <c r="B9369"/>
      <c r="C9369"/>
    </row>
    <row r="9370" spans="1:3" ht="14.4" x14ac:dyDescent="0.3">
      <c r="A9370"/>
      <c r="B9370"/>
      <c r="C9370"/>
    </row>
    <row r="9371" spans="1:3" ht="14.4" x14ac:dyDescent="0.3">
      <c r="A9371"/>
      <c r="B9371"/>
      <c r="C9371"/>
    </row>
    <row r="9372" spans="1:3" ht="14.4" x14ac:dyDescent="0.3">
      <c r="A9372"/>
      <c r="B9372"/>
      <c r="C9372"/>
    </row>
    <row r="9373" spans="1:3" ht="14.4" x14ac:dyDescent="0.3">
      <c r="A9373"/>
      <c r="B9373"/>
      <c r="C9373"/>
    </row>
    <row r="9374" spans="1:3" ht="14.4" x14ac:dyDescent="0.3">
      <c r="A9374"/>
      <c r="B9374"/>
      <c r="C9374"/>
    </row>
    <row r="9375" spans="1:3" ht="14.4" x14ac:dyDescent="0.3">
      <c r="A9375"/>
      <c r="B9375"/>
      <c r="C9375"/>
    </row>
    <row r="9376" spans="1:3" ht="14.4" x14ac:dyDescent="0.3">
      <c r="A9376"/>
      <c r="B9376"/>
      <c r="C9376"/>
    </row>
    <row r="9377" spans="1:3" ht="14.4" x14ac:dyDescent="0.3">
      <c r="A9377"/>
      <c r="B9377"/>
      <c r="C9377"/>
    </row>
    <row r="9378" spans="1:3" ht="14.4" x14ac:dyDescent="0.3">
      <c r="A9378"/>
      <c r="B9378"/>
      <c r="C9378"/>
    </row>
    <row r="9379" spans="1:3" ht="14.4" x14ac:dyDescent="0.3">
      <c r="A9379"/>
      <c r="B9379"/>
      <c r="C9379"/>
    </row>
    <row r="9380" spans="1:3" ht="14.4" x14ac:dyDescent="0.3">
      <c r="A9380"/>
      <c r="B9380"/>
      <c r="C9380"/>
    </row>
    <row r="9381" spans="1:3" ht="14.4" x14ac:dyDescent="0.3">
      <c r="A9381"/>
      <c r="B9381"/>
      <c r="C9381"/>
    </row>
    <row r="9382" spans="1:3" ht="14.4" x14ac:dyDescent="0.3">
      <c r="A9382"/>
      <c r="B9382"/>
      <c r="C9382"/>
    </row>
    <row r="9383" spans="1:3" ht="14.4" x14ac:dyDescent="0.3">
      <c r="A9383"/>
      <c r="B9383"/>
      <c r="C9383"/>
    </row>
    <row r="9384" spans="1:3" ht="14.4" x14ac:dyDescent="0.3">
      <c r="A9384"/>
      <c r="B9384"/>
      <c r="C9384"/>
    </row>
    <row r="9385" spans="1:3" ht="14.4" x14ac:dyDescent="0.3">
      <c r="A9385"/>
      <c r="B9385"/>
      <c r="C9385"/>
    </row>
    <row r="9386" spans="1:3" ht="14.4" x14ac:dyDescent="0.3">
      <c r="A9386"/>
      <c r="B9386"/>
      <c r="C9386"/>
    </row>
    <row r="9387" spans="1:3" ht="14.4" x14ac:dyDescent="0.3">
      <c r="A9387"/>
      <c r="B9387"/>
      <c r="C9387"/>
    </row>
    <row r="9388" spans="1:3" ht="14.4" x14ac:dyDescent="0.3">
      <c r="A9388"/>
      <c r="B9388"/>
      <c r="C9388"/>
    </row>
    <row r="9389" spans="1:3" ht="14.4" x14ac:dyDescent="0.3">
      <c r="A9389"/>
      <c r="B9389"/>
      <c r="C9389"/>
    </row>
    <row r="9390" spans="1:3" ht="14.4" x14ac:dyDescent="0.3">
      <c r="A9390"/>
      <c r="B9390"/>
      <c r="C9390"/>
    </row>
    <row r="9391" spans="1:3" ht="14.4" x14ac:dyDescent="0.3">
      <c r="A9391"/>
      <c r="B9391"/>
      <c r="C9391"/>
    </row>
    <row r="9392" spans="1:3" ht="14.4" x14ac:dyDescent="0.3">
      <c r="A9392"/>
      <c r="B9392"/>
      <c r="C9392"/>
    </row>
    <row r="9393" spans="1:3" ht="14.4" x14ac:dyDescent="0.3">
      <c r="A9393"/>
      <c r="B9393"/>
      <c r="C9393"/>
    </row>
    <row r="9394" spans="1:3" ht="14.4" x14ac:dyDescent="0.3">
      <c r="A9394"/>
      <c r="B9394"/>
      <c r="C9394"/>
    </row>
    <row r="9395" spans="1:3" ht="14.4" x14ac:dyDescent="0.3">
      <c r="A9395"/>
      <c r="B9395"/>
      <c r="C9395"/>
    </row>
    <row r="9396" spans="1:3" ht="14.4" x14ac:dyDescent="0.3">
      <c r="A9396"/>
      <c r="B9396"/>
      <c r="C9396"/>
    </row>
    <row r="9397" spans="1:3" ht="14.4" x14ac:dyDescent="0.3">
      <c r="A9397"/>
      <c r="B9397"/>
      <c r="C9397"/>
    </row>
    <row r="9398" spans="1:3" ht="14.4" x14ac:dyDescent="0.3">
      <c r="A9398"/>
      <c r="B9398"/>
      <c r="C9398"/>
    </row>
    <row r="9399" spans="1:3" ht="14.4" x14ac:dyDescent="0.3">
      <c r="A9399"/>
      <c r="B9399"/>
      <c r="C9399"/>
    </row>
    <row r="9400" spans="1:3" ht="14.4" x14ac:dyDescent="0.3">
      <c r="A9400"/>
      <c r="B9400"/>
      <c r="C9400"/>
    </row>
    <row r="9401" spans="1:3" ht="14.4" x14ac:dyDescent="0.3">
      <c r="A9401"/>
      <c r="B9401"/>
      <c r="C9401"/>
    </row>
    <row r="9402" spans="1:3" ht="14.4" x14ac:dyDescent="0.3">
      <c r="A9402"/>
      <c r="B9402"/>
      <c r="C9402"/>
    </row>
    <row r="9403" spans="1:3" ht="14.4" x14ac:dyDescent="0.3">
      <c r="A9403"/>
      <c r="B9403"/>
      <c r="C9403"/>
    </row>
    <row r="9404" spans="1:3" ht="14.4" x14ac:dyDescent="0.3">
      <c r="A9404"/>
      <c r="B9404"/>
      <c r="C9404"/>
    </row>
    <row r="9405" spans="1:3" ht="14.4" x14ac:dyDescent="0.3">
      <c r="A9405"/>
      <c r="B9405"/>
      <c r="C9405"/>
    </row>
    <row r="9406" spans="1:3" ht="14.4" x14ac:dyDescent="0.3">
      <c r="A9406"/>
      <c r="B9406"/>
      <c r="C9406"/>
    </row>
    <row r="9407" spans="1:3" ht="14.4" x14ac:dyDescent="0.3">
      <c r="A9407"/>
      <c r="B9407"/>
      <c r="C9407"/>
    </row>
    <row r="9408" spans="1:3" ht="14.4" x14ac:dyDescent="0.3">
      <c r="A9408"/>
      <c r="B9408"/>
      <c r="C9408"/>
    </row>
    <row r="9409" spans="1:3" ht="14.4" x14ac:dyDescent="0.3">
      <c r="A9409"/>
      <c r="B9409"/>
      <c r="C9409"/>
    </row>
    <row r="9410" spans="1:3" ht="14.4" x14ac:dyDescent="0.3">
      <c r="A9410"/>
      <c r="B9410"/>
      <c r="C9410"/>
    </row>
    <row r="9411" spans="1:3" ht="14.4" x14ac:dyDescent="0.3">
      <c r="A9411"/>
      <c r="B9411"/>
      <c r="C9411"/>
    </row>
    <row r="9412" spans="1:3" ht="14.4" x14ac:dyDescent="0.3">
      <c r="A9412"/>
      <c r="B9412"/>
      <c r="C9412"/>
    </row>
    <row r="9413" spans="1:3" ht="14.4" x14ac:dyDescent="0.3">
      <c r="A9413"/>
      <c r="B9413"/>
      <c r="C9413"/>
    </row>
    <row r="9414" spans="1:3" ht="14.4" x14ac:dyDescent="0.3">
      <c r="A9414"/>
      <c r="B9414"/>
      <c r="C9414"/>
    </row>
    <row r="9415" spans="1:3" ht="14.4" x14ac:dyDescent="0.3">
      <c r="A9415"/>
      <c r="B9415"/>
      <c r="C9415"/>
    </row>
    <row r="9416" spans="1:3" ht="14.4" x14ac:dyDescent="0.3">
      <c r="A9416"/>
      <c r="B9416"/>
      <c r="C9416"/>
    </row>
    <row r="9417" spans="1:3" ht="14.4" x14ac:dyDescent="0.3">
      <c r="A9417"/>
      <c r="B9417"/>
      <c r="C9417"/>
    </row>
    <row r="9418" spans="1:3" ht="14.4" x14ac:dyDescent="0.3">
      <c r="A9418"/>
      <c r="B9418"/>
      <c r="C9418"/>
    </row>
    <row r="9419" spans="1:3" ht="14.4" x14ac:dyDescent="0.3">
      <c r="A9419"/>
      <c r="B9419"/>
      <c r="C9419"/>
    </row>
    <row r="9420" spans="1:3" ht="14.4" x14ac:dyDescent="0.3">
      <c r="A9420"/>
      <c r="B9420"/>
      <c r="C9420"/>
    </row>
    <row r="9421" spans="1:3" ht="14.4" x14ac:dyDescent="0.3">
      <c r="A9421"/>
      <c r="B9421"/>
      <c r="C9421"/>
    </row>
    <row r="9422" spans="1:3" ht="14.4" x14ac:dyDescent="0.3">
      <c r="A9422"/>
      <c r="B9422"/>
      <c r="C9422"/>
    </row>
    <row r="9423" spans="1:3" ht="14.4" x14ac:dyDescent="0.3">
      <c r="A9423"/>
      <c r="B9423"/>
      <c r="C9423"/>
    </row>
    <row r="9424" spans="1:3" ht="14.4" x14ac:dyDescent="0.3">
      <c r="A9424"/>
      <c r="B9424"/>
      <c r="C9424"/>
    </row>
    <row r="9425" spans="1:3" ht="14.4" x14ac:dyDescent="0.3">
      <c r="A9425"/>
      <c r="B9425"/>
      <c r="C9425"/>
    </row>
    <row r="9426" spans="1:3" ht="14.4" x14ac:dyDescent="0.3">
      <c r="A9426"/>
      <c r="B9426"/>
      <c r="C9426"/>
    </row>
    <row r="9427" spans="1:3" ht="14.4" x14ac:dyDescent="0.3">
      <c r="A9427"/>
      <c r="B9427"/>
      <c r="C9427"/>
    </row>
    <row r="9428" spans="1:3" ht="14.4" x14ac:dyDescent="0.3">
      <c r="A9428"/>
      <c r="B9428"/>
      <c r="C9428"/>
    </row>
    <row r="9429" spans="1:3" ht="14.4" x14ac:dyDescent="0.3">
      <c r="A9429"/>
      <c r="B9429"/>
      <c r="C9429"/>
    </row>
    <row r="9430" spans="1:3" ht="14.4" x14ac:dyDescent="0.3">
      <c r="A9430"/>
      <c r="B9430"/>
      <c r="C9430"/>
    </row>
    <row r="9431" spans="1:3" ht="14.4" x14ac:dyDescent="0.3">
      <c r="A9431"/>
      <c r="B9431"/>
      <c r="C9431"/>
    </row>
    <row r="9432" spans="1:3" ht="14.4" x14ac:dyDescent="0.3">
      <c r="A9432"/>
      <c r="B9432"/>
      <c r="C9432"/>
    </row>
    <row r="9433" spans="1:3" ht="14.4" x14ac:dyDescent="0.3">
      <c r="A9433"/>
      <c r="B9433"/>
      <c r="C9433"/>
    </row>
    <row r="9434" spans="1:3" ht="14.4" x14ac:dyDescent="0.3">
      <c r="A9434"/>
      <c r="B9434"/>
      <c r="C9434"/>
    </row>
    <row r="9435" spans="1:3" ht="14.4" x14ac:dyDescent="0.3">
      <c r="A9435"/>
      <c r="B9435"/>
      <c r="C9435"/>
    </row>
    <row r="9436" spans="1:3" ht="14.4" x14ac:dyDescent="0.3">
      <c r="A9436"/>
      <c r="B9436"/>
      <c r="C9436"/>
    </row>
    <row r="9437" spans="1:3" ht="14.4" x14ac:dyDescent="0.3">
      <c r="A9437"/>
      <c r="B9437"/>
      <c r="C9437"/>
    </row>
    <row r="9438" spans="1:3" ht="14.4" x14ac:dyDescent="0.3">
      <c r="A9438"/>
      <c r="B9438"/>
      <c r="C9438"/>
    </row>
    <row r="9439" spans="1:3" ht="14.4" x14ac:dyDescent="0.3">
      <c r="A9439"/>
      <c r="B9439"/>
      <c r="C9439"/>
    </row>
    <row r="9440" spans="1:3" ht="14.4" x14ac:dyDescent="0.3">
      <c r="A9440"/>
      <c r="B9440"/>
      <c r="C9440"/>
    </row>
    <row r="9441" spans="1:3" ht="14.4" x14ac:dyDescent="0.3">
      <c r="A9441"/>
      <c r="B9441"/>
      <c r="C9441"/>
    </row>
    <row r="9442" spans="1:3" ht="14.4" x14ac:dyDescent="0.3">
      <c r="A9442"/>
      <c r="B9442"/>
      <c r="C9442"/>
    </row>
    <row r="9443" spans="1:3" ht="14.4" x14ac:dyDescent="0.3">
      <c r="A9443"/>
      <c r="B9443"/>
      <c r="C9443"/>
    </row>
    <row r="9444" spans="1:3" ht="14.4" x14ac:dyDescent="0.3">
      <c r="A9444"/>
      <c r="B9444"/>
      <c r="C9444"/>
    </row>
    <row r="9445" spans="1:3" ht="14.4" x14ac:dyDescent="0.3">
      <c r="A9445"/>
      <c r="B9445"/>
      <c r="C9445"/>
    </row>
    <row r="9446" spans="1:3" ht="14.4" x14ac:dyDescent="0.3">
      <c r="A9446"/>
      <c r="B9446"/>
      <c r="C9446"/>
    </row>
    <row r="9447" spans="1:3" ht="14.4" x14ac:dyDescent="0.3">
      <c r="A9447"/>
      <c r="B9447"/>
      <c r="C9447"/>
    </row>
    <row r="9448" spans="1:3" ht="14.4" x14ac:dyDescent="0.3">
      <c r="A9448"/>
      <c r="B9448"/>
      <c r="C9448"/>
    </row>
    <row r="9449" spans="1:3" ht="14.4" x14ac:dyDescent="0.3">
      <c r="A9449"/>
      <c r="B9449"/>
      <c r="C9449"/>
    </row>
    <row r="9450" spans="1:3" ht="14.4" x14ac:dyDescent="0.3">
      <c r="A9450"/>
      <c r="B9450"/>
      <c r="C9450"/>
    </row>
    <row r="9451" spans="1:3" ht="14.4" x14ac:dyDescent="0.3">
      <c r="A9451"/>
      <c r="B9451"/>
      <c r="C9451"/>
    </row>
    <row r="9452" spans="1:3" ht="14.4" x14ac:dyDescent="0.3">
      <c r="A9452"/>
      <c r="B9452"/>
      <c r="C9452"/>
    </row>
    <row r="9453" spans="1:3" ht="14.4" x14ac:dyDescent="0.3">
      <c r="A9453"/>
      <c r="B9453"/>
      <c r="C9453"/>
    </row>
    <row r="9454" spans="1:3" ht="14.4" x14ac:dyDescent="0.3">
      <c r="A9454"/>
      <c r="B9454"/>
      <c r="C9454"/>
    </row>
    <row r="9455" spans="1:3" ht="14.4" x14ac:dyDescent="0.3">
      <c r="A9455"/>
      <c r="B9455"/>
      <c r="C9455"/>
    </row>
    <row r="9456" spans="1:3" ht="14.4" x14ac:dyDescent="0.3">
      <c r="A9456"/>
      <c r="B9456"/>
      <c r="C9456"/>
    </row>
    <row r="9457" spans="1:3" ht="14.4" x14ac:dyDescent="0.3">
      <c r="A9457"/>
      <c r="B9457"/>
      <c r="C9457"/>
    </row>
    <row r="9458" spans="1:3" ht="14.4" x14ac:dyDescent="0.3">
      <c r="A9458"/>
      <c r="B9458"/>
      <c r="C9458"/>
    </row>
    <row r="9459" spans="1:3" ht="14.4" x14ac:dyDescent="0.3">
      <c r="A9459"/>
      <c r="B9459"/>
      <c r="C9459"/>
    </row>
    <row r="9460" spans="1:3" ht="14.4" x14ac:dyDescent="0.3">
      <c r="A9460"/>
      <c r="B9460"/>
      <c r="C9460"/>
    </row>
    <row r="9461" spans="1:3" ht="14.4" x14ac:dyDescent="0.3">
      <c r="A9461"/>
      <c r="B9461"/>
      <c r="C9461"/>
    </row>
    <row r="9462" spans="1:3" ht="14.4" x14ac:dyDescent="0.3">
      <c r="A9462"/>
      <c r="B9462"/>
      <c r="C9462"/>
    </row>
    <row r="9463" spans="1:3" ht="14.4" x14ac:dyDescent="0.3">
      <c r="A9463"/>
      <c r="B9463"/>
      <c r="C9463"/>
    </row>
    <row r="9464" spans="1:3" ht="14.4" x14ac:dyDescent="0.3">
      <c r="A9464"/>
      <c r="B9464"/>
      <c r="C9464"/>
    </row>
    <row r="9465" spans="1:3" ht="14.4" x14ac:dyDescent="0.3">
      <c r="A9465"/>
      <c r="B9465"/>
      <c r="C9465"/>
    </row>
    <row r="9466" spans="1:3" ht="14.4" x14ac:dyDescent="0.3">
      <c r="A9466"/>
      <c r="B9466"/>
      <c r="C9466"/>
    </row>
    <row r="9467" spans="1:3" ht="14.4" x14ac:dyDescent="0.3">
      <c r="A9467"/>
      <c r="B9467"/>
      <c r="C9467"/>
    </row>
    <row r="9468" spans="1:3" ht="14.4" x14ac:dyDescent="0.3">
      <c r="A9468"/>
      <c r="B9468"/>
      <c r="C9468"/>
    </row>
    <row r="9469" spans="1:3" ht="14.4" x14ac:dyDescent="0.3">
      <c r="A9469"/>
      <c r="B9469"/>
      <c r="C9469"/>
    </row>
    <row r="9470" spans="1:3" ht="14.4" x14ac:dyDescent="0.3">
      <c r="A9470"/>
      <c r="B9470"/>
      <c r="C9470"/>
    </row>
    <row r="9471" spans="1:3" ht="14.4" x14ac:dyDescent="0.3">
      <c r="A9471"/>
      <c r="B9471"/>
      <c r="C9471"/>
    </row>
    <row r="9472" spans="1:3" ht="14.4" x14ac:dyDescent="0.3">
      <c r="A9472"/>
      <c r="B9472"/>
      <c r="C9472"/>
    </row>
    <row r="9473" spans="1:3" ht="14.4" x14ac:dyDescent="0.3">
      <c r="A9473"/>
      <c r="B9473"/>
      <c r="C9473"/>
    </row>
    <row r="9474" spans="1:3" ht="14.4" x14ac:dyDescent="0.3">
      <c r="A9474"/>
      <c r="B9474"/>
      <c r="C9474"/>
    </row>
    <row r="9475" spans="1:3" ht="14.4" x14ac:dyDescent="0.3">
      <c r="A9475"/>
      <c r="B9475"/>
      <c r="C9475"/>
    </row>
    <row r="9476" spans="1:3" ht="14.4" x14ac:dyDescent="0.3">
      <c r="A9476"/>
      <c r="B9476"/>
      <c r="C9476"/>
    </row>
    <row r="9477" spans="1:3" ht="14.4" x14ac:dyDescent="0.3">
      <c r="A9477"/>
      <c r="B9477"/>
      <c r="C9477"/>
    </row>
    <row r="9478" spans="1:3" ht="14.4" x14ac:dyDescent="0.3">
      <c r="A9478"/>
      <c r="B9478"/>
      <c r="C9478"/>
    </row>
    <row r="9479" spans="1:3" ht="14.4" x14ac:dyDescent="0.3">
      <c r="A9479"/>
      <c r="B9479"/>
      <c r="C9479"/>
    </row>
    <row r="9480" spans="1:3" ht="14.4" x14ac:dyDescent="0.3">
      <c r="A9480"/>
      <c r="B9480"/>
      <c r="C9480"/>
    </row>
    <row r="9481" spans="1:3" ht="14.4" x14ac:dyDescent="0.3">
      <c r="A9481"/>
      <c r="B9481"/>
      <c r="C9481"/>
    </row>
    <row r="9482" spans="1:3" ht="14.4" x14ac:dyDescent="0.3">
      <c r="A9482"/>
      <c r="B9482"/>
      <c r="C9482"/>
    </row>
    <row r="9483" spans="1:3" ht="14.4" x14ac:dyDescent="0.3">
      <c r="A9483"/>
      <c r="B9483"/>
      <c r="C9483"/>
    </row>
    <row r="9484" spans="1:3" ht="14.4" x14ac:dyDescent="0.3">
      <c r="A9484"/>
      <c r="B9484"/>
      <c r="C9484"/>
    </row>
    <row r="9485" spans="1:3" ht="14.4" x14ac:dyDescent="0.3">
      <c r="A9485"/>
      <c r="B9485"/>
      <c r="C9485"/>
    </row>
    <row r="9486" spans="1:3" ht="14.4" x14ac:dyDescent="0.3">
      <c r="A9486"/>
      <c r="B9486"/>
      <c r="C9486"/>
    </row>
    <row r="9487" spans="1:3" ht="14.4" x14ac:dyDescent="0.3">
      <c r="A9487"/>
      <c r="B9487"/>
      <c r="C9487"/>
    </row>
    <row r="9488" spans="1:3" ht="14.4" x14ac:dyDescent="0.3">
      <c r="A9488"/>
      <c r="B9488"/>
      <c r="C9488"/>
    </row>
    <row r="9489" spans="1:3" ht="14.4" x14ac:dyDescent="0.3">
      <c r="A9489"/>
      <c r="B9489"/>
      <c r="C9489"/>
    </row>
    <row r="9490" spans="1:3" ht="14.4" x14ac:dyDescent="0.3">
      <c r="A9490"/>
      <c r="B9490"/>
      <c r="C9490"/>
    </row>
    <row r="9491" spans="1:3" ht="14.4" x14ac:dyDescent="0.3">
      <c r="A9491"/>
      <c r="B9491"/>
      <c r="C9491"/>
    </row>
    <row r="9492" spans="1:3" ht="14.4" x14ac:dyDescent="0.3">
      <c r="A9492"/>
      <c r="B9492"/>
      <c r="C9492"/>
    </row>
    <row r="9493" spans="1:3" ht="14.4" x14ac:dyDescent="0.3">
      <c r="A9493"/>
      <c r="B9493"/>
      <c r="C9493"/>
    </row>
    <row r="9494" spans="1:3" ht="14.4" x14ac:dyDescent="0.3">
      <c r="A9494"/>
      <c r="B9494"/>
      <c r="C9494"/>
    </row>
    <row r="9495" spans="1:3" ht="14.4" x14ac:dyDescent="0.3">
      <c r="A9495"/>
      <c r="B9495"/>
      <c r="C9495"/>
    </row>
    <row r="9496" spans="1:3" ht="14.4" x14ac:dyDescent="0.3">
      <c r="A9496"/>
      <c r="B9496"/>
      <c r="C9496"/>
    </row>
    <row r="9497" spans="1:3" ht="14.4" x14ac:dyDescent="0.3">
      <c r="A9497"/>
      <c r="B9497"/>
      <c r="C9497"/>
    </row>
    <row r="9498" spans="1:3" ht="14.4" x14ac:dyDescent="0.3">
      <c r="A9498"/>
      <c r="B9498"/>
      <c r="C9498"/>
    </row>
    <row r="9499" spans="1:3" ht="14.4" x14ac:dyDescent="0.3">
      <c r="A9499"/>
      <c r="B9499"/>
      <c r="C9499"/>
    </row>
    <row r="9500" spans="1:3" ht="14.4" x14ac:dyDescent="0.3">
      <c r="A9500"/>
      <c r="B9500"/>
      <c r="C9500"/>
    </row>
    <row r="9501" spans="1:3" ht="14.4" x14ac:dyDescent="0.3">
      <c r="A9501"/>
      <c r="B9501"/>
      <c r="C9501"/>
    </row>
    <row r="9502" spans="1:3" ht="14.4" x14ac:dyDescent="0.3">
      <c r="A9502"/>
      <c r="B9502"/>
      <c r="C9502"/>
    </row>
    <row r="9503" spans="1:3" ht="14.4" x14ac:dyDescent="0.3">
      <c r="A9503"/>
      <c r="B9503"/>
      <c r="C9503"/>
    </row>
    <row r="9504" spans="1:3" ht="14.4" x14ac:dyDescent="0.3">
      <c r="A9504"/>
      <c r="B9504"/>
      <c r="C9504"/>
    </row>
    <row r="9505" spans="1:3" ht="14.4" x14ac:dyDescent="0.3">
      <c r="A9505"/>
      <c r="B9505"/>
      <c r="C9505"/>
    </row>
    <row r="9506" spans="1:3" ht="14.4" x14ac:dyDescent="0.3">
      <c r="A9506"/>
      <c r="B9506"/>
      <c r="C9506"/>
    </row>
    <row r="9507" spans="1:3" ht="14.4" x14ac:dyDescent="0.3">
      <c r="A9507"/>
      <c r="B9507"/>
      <c r="C9507"/>
    </row>
    <row r="9508" spans="1:3" ht="14.4" x14ac:dyDescent="0.3">
      <c r="A9508"/>
      <c r="B9508"/>
      <c r="C9508"/>
    </row>
    <row r="9509" spans="1:3" ht="14.4" x14ac:dyDescent="0.3">
      <c r="A9509"/>
      <c r="B9509"/>
      <c r="C9509"/>
    </row>
    <row r="9510" spans="1:3" ht="14.4" x14ac:dyDescent="0.3">
      <c r="A9510"/>
      <c r="B9510"/>
      <c r="C9510"/>
    </row>
    <row r="9511" spans="1:3" ht="14.4" x14ac:dyDescent="0.3">
      <c r="A9511"/>
      <c r="B9511"/>
      <c r="C9511"/>
    </row>
    <row r="9512" spans="1:3" ht="14.4" x14ac:dyDescent="0.3">
      <c r="A9512"/>
      <c r="B9512"/>
      <c r="C9512"/>
    </row>
    <row r="9513" spans="1:3" ht="14.4" x14ac:dyDescent="0.3">
      <c r="A9513"/>
      <c r="B9513"/>
      <c r="C9513"/>
    </row>
    <row r="9514" spans="1:3" ht="14.4" x14ac:dyDescent="0.3">
      <c r="A9514"/>
      <c r="B9514"/>
      <c r="C9514"/>
    </row>
    <row r="9515" spans="1:3" ht="14.4" x14ac:dyDescent="0.3">
      <c r="A9515"/>
      <c r="B9515"/>
      <c r="C9515"/>
    </row>
    <row r="9516" spans="1:3" ht="14.4" x14ac:dyDescent="0.3">
      <c r="A9516"/>
      <c r="B9516"/>
      <c r="C9516"/>
    </row>
    <row r="9517" spans="1:3" ht="14.4" x14ac:dyDescent="0.3">
      <c r="A9517"/>
      <c r="B9517"/>
      <c r="C9517"/>
    </row>
    <row r="9518" spans="1:3" ht="14.4" x14ac:dyDescent="0.3">
      <c r="A9518"/>
      <c r="B9518"/>
      <c r="C9518"/>
    </row>
    <row r="9519" spans="1:3" ht="14.4" x14ac:dyDescent="0.3">
      <c r="A9519"/>
      <c r="B9519"/>
      <c r="C9519"/>
    </row>
    <row r="9520" spans="1:3" ht="14.4" x14ac:dyDescent="0.3">
      <c r="A9520"/>
      <c r="B9520"/>
      <c r="C9520"/>
    </row>
    <row r="9521" spans="1:3" ht="14.4" x14ac:dyDescent="0.3">
      <c r="A9521"/>
      <c r="B9521"/>
      <c r="C9521"/>
    </row>
    <row r="9522" spans="1:3" ht="14.4" x14ac:dyDescent="0.3">
      <c r="A9522"/>
      <c r="B9522"/>
      <c r="C9522"/>
    </row>
    <row r="9523" spans="1:3" ht="14.4" x14ac:dyDescent="0.3">
      <c r="A9523"/>
      <c r="B9523"/>
      <c r="C9523"/>
    </row>
    <row r="9524" spans="1:3" ht="14.4" x14ac:dyDescent="0.3">
      <c r="A9524"/>
      <c r="B9524"/>
      <c r="C9524"/>
    </row>
    <row r="9525" spans="1:3" ht="14.4" x14ac:dyDescent="0.3">
      <c r="A9525"/>
      <c r="B9525"/>
      <c r="C9525"/>
    </row>
    <row r="9526" spans="1:3" ht="14.4" x14ac:dyDescent="0.3">
      <c r="A9526"/>
      <c r="B9526"/>
      <c r="C9526"/>
    </row>
    <row r="9527" spans="1:3" ht="14.4" x14ac:dyDescent="0.3">
      <c r="A9527"/>
      <c r="B9527"/>
      <c r="C9527"/>
    </row>
    <row r="9528" spans="1:3" ht="14.4" x14ac:dyDescent="0.3">
      <c r="A9528"/>
      <c r="B9528"/>
      <c r="C9528"/>
    </row>
    <row r="9529" spans="1:3" ht="14.4" x14ac:dyDescent="0.3">
      <c r="A9529"/>
      <c r="B9529"/>
      <c r="C9529"/>
    </row>
    <row r="9530" spans="1:3" ht="14.4" x14ac:dyDescent="0.3">
      <c r="A9530"/>
      <c r="B9530"/>
      <c r="C9530"/>
    </row>
    <row r="9531" spans="1:3" ht="14.4" x14ac:dyDescent="0.3">
      <c r="A9531"/>
      <c r="B9531"/>
      <c r="C9531"/>
    </row>
    <row r="9532" spans="1:3" ht="14.4" x14ac:dyDescent="0.3">
      <c r="A9532"/>
      <c r="B9532"/>
      <c r="C9532"/>
    </row>
    <row r="9533" spans="1:3" ht="14.4" x14ac:dyDescent="0.3">
      <c r="A9533"/>
      <c r="B9533"/>
      <c r="C9533"/>
    </row>
    <row r="9534" spans="1:3" ht="14.4" x14ac:dyDescent="0.3">
      <c r="A9534"/>
      <c r="B9534"/>
      <c r="C9534"/>
    </row>
    <row r="9535" spans="1:3" ht="14.4" x14ac:dyDescent="0.3">
      <c r="A9535"/>
      <c r="B9535"/>
      <c r="C9535"/>
    </row>
    <row r="9536" spans="1:3" ht="14.4" x14ac:dyDescent="0.3">
      <c r="A9536"/>
      <c r="B9536"/>
      <c r="C9536"/>
    </row>
    <row r="9537" spans="1:3" ht="14.4" x14ac:dyDescent="0.3">
      <c r="A9537"/>
      <c r="B9537"/>
      <c r="C9537"/>
    </row>
    <row r="9538" spans="1:3" ht="14.4" x14ac:dyDescent="0.3">
      <c r="A9538"/>
      <c r="B9538"/>
      <c r="C9538"/>
    </row>
    <row r="9539" spans="1:3" ht="14.4" x14ac:dyDescent="0.3">
      <c r="A9539"/>
      <c r="B9539"/>
      <c r="C9539"/>
    </row>
    <row r="9540" spans="1:3" ht="14.4" x14ac:dyDescent="0.3">
      <c r="A9540"/>
      <c r="B9540"/>
      <c r="C9540"/>
    </row>
    <row r="9541" spans="1:3" ht="14.4" x14ac:dyDescent="0.3">
      <c r="A9541"/>
      <c r="B9541"/>
      <c r="C9541"/>
    </row>
    <row r="9542" spans="1:3" ht="14.4" x14ac:dyDescent="0.3">
      <c r="A9542"/>
      <c r="B9542"/>
      <c r="C9542"/>
    </row>
    <row r="9543" spans="1:3" ht="14.4" x14ac:dyDescent="0.3">
      <c r="A9543"/>
      <c r="B9543"/>
      <c r="C9543"/>
    </row>
    <row r="9544" spans="1:3" ht="14.4" x14ac:dyDescent="0.3">
      <c r="A9544"/>
      <c r="B9544"/>
      <c r="C9544"/>
    </row>
    <row r="9545" spans="1:3" ht="14.4" x14ac:dyDescent="0.3">
      <c r="A9545"/>
      <c r="B9545"/>
      <c r="C9545"/>
    </row>
    <row r="9546" spans="1:3" ht="14.4" x14ac:dyDescent="0.3">
      <c r="A9546"/>
      <c r="B9546"/>
      <c r="C9546"/>
    </row>
    <row r="9547" spans="1:3" ht="14.4" x14ac:dyDescent="0.3">
      <c r="A9547"/>
      <c r="B9547"/>
      <c r="C9547"/>
    </row>
    <row r="9548" spans="1:3" ht="14.4" x14ac:dyDescent="0.3">
      <c r="A9548"/>
      <c r="B9548"/>
      <c r="C9548"/>
    </row>
    <row r="9549" spans="1:3" ht="14.4" x14ac:dyDescent="0.3">
      <c r="A9549"/>
      <c r="B9549"/>
      <c r="C9549"/>
    </row>
    <row r="9550" spans="1:3" ht="14.4" x14ac:dyDescent="0.3">
      <c r="A9550"/>
      <c r="B9550"/>
      <c r="C9550"/>
    </row>
    <row r="9551" spans="1:3" ht="14.4" x14ac:dyDescent="0.3">
      <c r="A9551"/>
      <c r="B9551"/>
      <c r="C9551"/>
    </row>
    <row r="9552" spans="1:3" ht="14.4" x14ac:dyDescent="0.3">
      <c r="A9552"/>
      <c r="B9552"/>
      <c r="C9552"/>
    </row>
    <row r="9553" spans="1:3" ht="14.4" x14ac:dyDescent="0.3">
      <c r="A9553"/>
      <c r="B9553"/>
      <c r="C9553"/>
    </row>
    <row r="9554" spans="1:3" ht="14.4" x14ac:dyDescent="0.3">
      <c r="A9554"/>
      <c r="B9554"/>
      <c r="C9554"/>
    </row>
    <row r="9555" spans="1:3" ht="14.4" x14ac:dyDescent="0.3">
      <c r="A9555"/>
      <c r="B9555"/>
      <c r="C9555"/>
    </row>
    <row r="9556" spans="1:3" ht="14.4" x14ac:dyDescent="0.3">
      <c r="A9556"/>
      <c r="B9556"/>
      <c r="C9556"/>
    </row>
    <row r="9557" spans="1:3" ht="14.4" x14ac:dyDescent="0.3">
      <c r="A9557"/>
      <c r="B9557"/>
      <c r="C9557"/>
    </row>
    <row r="9558" spans="1:3" ht="14.4" x14ac:dyDescent="0.3">
      <c r="A9558"/>
      <c r="B9558"/>
      <c r="C9558"/>
    </row>
    <row r="9559" spans="1:3" ht="14.4" x14ac:dyDescent="0.3">
      <c r="A9559"/>
      <c r="B9559"/>
      <c r="C9559"/>
    </row>
    <row r="9560" spans="1:3" ht="14.4" x14ac:dyDescent="0.3">
      <c r="A9560"/>
      <c r="B9560"/>
      <c r="C9560"/>
    </row>
    <row r="9561" spans="1:3" ht="14.4" x14ac:dyDescent="0.3">
      <c r="A9561"/>
      <c r="B9561"/>
      <c r="C9561"/>
    </row>
    <row r="9562" spans="1:3" ht="14.4" x14ac:dyDescent="0.3">
      <c r="A9562"/>
      <c r="B9562"/>
      <c r="C9562"/>
    </row>
    <row r="9563" spans="1:3" ht="14.4" x14ac:dyDescent="0.3">
      <c r="A9563"/>
      <c r="B9563"/>
      <c r="C9563"/>
    </row>
    <row r="9564" spans="1:3" ht="14.4" x14ac:dyDescent="0.3">
      <c r="A9564"/>
      <c r="B9564"/>
      <c r="C9564"/>
    </row>
    <row r="9565" spans="1:3" ht="14.4" x14ac:dyDescent="0.3">
      <c r="A9565"/>
      <c r="B9565"/>
      <c r="C9565"/>
    </row>
    <row r="9566" spans="1:3" ht="14.4" x14ac:dyDescent="0.3">
      <c r="A9566"/>
      <c r="B9566"/>
      <c r="C9566"/>
    </row>
    <row r="9567" spans="1:3" ht="14.4" x14ac:dyDescent="0.3">
      <c r="A9567"/>
      <c r="B9567"/>
      <c r="C9567"/>
    </row>
    <row r="9568" spans="1:3" ht="14.4" x14ac:dyDescent="0.3">
      <c r="A9568"/>
      <c r="B9568"/>
      <c r="C9568"/>
    </row>
    <row r="9569" spans="1:3" ht="14.4" x14ac:dyDescent="0.3">
      <c r="A9569"/>
      <c r="B9569"/>
      <c r="C9569"/>
    </row>
    <row r="9570" spans="1:3" ht="14.4" x14ac:dyDescent="0.3">
      <c r="A9570"/>
      <c r="B9570"/>
      <c r="C9570"/>
    </row>
    <row r="9571" spans="1:3" ht="14.4" x14ac:dyDescent="0.3">
      <c r="A9571"/>
      <c r="B9571"/>
      <c r="C9571"/>
    </row>
    <row r="9572" spans="1:3" ht="14.4" x14ac:dyDescent="0.3">
      <c r="A9572"/>
      <c r="B9572"/>
      <c r="C9572"/>
    </row>
    <row r="9573" spans="1:3" ht="14.4" x14ac:dyDescent="0.3">
      <c r="A9573"/>
      <c r="B9573"/>
      <c r="C9573"/>
    </row>
    <row r="9574" spans="1:3" ht="14.4" x14ac:dyDescent="0.3">
      <c r="A9574"/>
      <c r="B9574"/>
      <c r="C9574"/>
    </row>
    <row r="9575" spans="1:3" ht="14.4" x14ac:dyDescent="0.3">
      <c r="A9575"/>
      <c r="B9575"/>
      <c r="C9575"/>
    </row>
    <row r="9576" spans="1:3" ht="14.4" x14ac:dyDescent="0.3">
      <c r="A9576"/>
      <c r="B9576"/>
      <c r="C9576"/>
    </row>
    <row r="9577" spans="1:3" ht="14.4" x14ac:dyDescent="0.3">
      <c r="A9577"/>
      <c r="B9577"/>
      <c r="C9577"/>
    </row>
    <row r="9578" spans="1:3" ht="14.4" x14ac:dyDescent="0.3">
      <c r="A9578"/>
      <c r="B9578"/>
      <c r="C9578"/>
    </row>
    <row r="9579" spans="1:3" ht="14.4" x14ac:dyDescent="0.3">
      <c r="A9579"/>
      <c r="B9579"/>
      <c r="C9579"/>
    </row>
    <row r="9580" spans="1:3" ht="14.4" x14ac:dyDescent="0.3">
      <c r="A9580"/>
      <c r="B9580"/>
      <c r="C9580"/>
    </row>
    <row r="9581" spans="1:3" ht="14.4" x14ac:dyDescent="0.3">
      <c r="A9581"/>
      <c r="B9581"/>
      <c r="C9581"/>
    </row>
    <row r="9582" spans="1:3" ht="14.4" x14ac:dyDescent="0.3">
      <c r="A9582"/>
      <c r="B9582"/>
      <c r="C9582"/>
    </row>
    <row r="9583" spans="1:3" ht="14.4" x14ac:dyDescent="0.3">
      <c r="A9583"/>
      <c r="B9583"/>
      <c r="C9583"/>
    </row>
    <row r="9584" spans="1:3" ht="14.4" x14ac:dyDescent="0.3">
      <c r="A9584"/>
      <c r="B9584"/>
      <c r="C9584"/>
    </row>
    <row r="9585" spans="1:3" ht="14.4" x14ac:dyDescent="0.3">
      <c r="A9585"/>
      <c r="B9585"/>
      <c r="C9585"/>
    </row>
    <row r="9586" spans="1:3" ht="14.4" x14ac:dyDescent="0.3">
      <c r="A9586"/>
      <c r="B9586"/>
      <c r="C9586"/>
    </row>
    <row r="9587" spans="1:3" ht="14.4" x14ac:dyDescent="0.3">
      <c r="A9587"/>
      <c r="B9587"/>
      <c r="C9587"/>
    </row>
    <row r="9588" spans="1:3" ht="14.4" x14ac:dyDescent="0.3">
      <c r="A9588"/>
      <c r="B9588"/>
      <c r="C9588"/>
    </row>
    <row r="9589" spans="1:3" ht="14.4" x14ac:dyDescent="0.3">
      <c r="A9589"/>
      <c r="B9589"/>
      <c r="C9589"/>
    </row>
    <row r="9590" spans="1:3" ht="14.4" x14ac:dyDescent="0.3">
      <c r="A9590"/>
      <c r="B9590"/>
      <c r="C9590"/>
    </row>
    <row r="9591" spans="1:3" ht="14.4" x14ac:dyDescent="0.3">
      <c r="A9591"/>
      <c r="B9591"/>
      <c r="C9591"/>
    </row>
    <row r="9592" spans="1:3" ht="14.4" x14ac:dyDescent="0.3">
      <c r="A9592"/>
      <c r="B9592"/>
      <c r="C9592"/>
    </row>
    <row r="9593" spans="1:3" ht="14.4" x14ac:dyDescent="0.3">
      <c r="A9593"/>
      <c r="B9593"/>
      <c r="C9593"/>
    </row>
    <row r="9594" spans="1:3" ht="14.4" x14ac:dyDescent="0.3">
      <c r="A9594"/>
      <c r="B9594"/>
      <c r="C9594"/>
    </row>
    <row r="9595" spans="1:3" ht="14.4" x14ac:dyDescent="0.3">
      <c r="A9595"/>
      <c r="B9595"/>
      <c r="C9595"/>
    </row>
    <row r="9596" spans="1:3" ht="14.4" x14ac:dyDescent="0.3">
      <c r="A9596"/>
      <c r="B9596"/>
      <c r="C9596"/>
    </row>
    <row r="9597" spans="1:3" ht="14.4" x14ac:dyDescent="0.3">
      <c r="A9597"/>
      <c r="B9597"/>
      <c r="C9597"/>
    </row>
    <row r="9598" spans="1:3" ht="14.4" x14ac:dyDescent="0.3">
      <c r="A9598"/>
      <c r="B9598"/>
      <c r="C9598"/>
    </row>
    <row r="9599" spans="1:3" ht="14.4" x14ac:dyDescent="0.3">
      <c r="A9599"/>
      <c r="B9599"/>
      <c r="C9599"/>
    </row>
    <row r="9600" spans="1:3" ht="14.4" x14ac:dyDescent="0.3">
      <c r="A9600"/>
      <c r="B9600"/>
      <c r="C9600"/>
    </row>
    <row r="9601" spans="1:3" ht="14.4" x14ac:dyDescent="0.3">
      <c r="A9601"/>
      <c r="B9601"/>
      <c r="C9601"/>
    </row>
    <row r="9602" spans="1:3" ht="14.4" x14ac:dyDescent="0.3">
      <c r="A9602"/>
      <c r="B9602"/>
      <c r="C9602"/>
    </row>
    <row r="9603" spans="1:3" ht="14.4" x14ac:dyDescent="0.3">
      <c r="A9603"/>
      <c r="B9603"/>
      <c r="C9603"/>
    </row>
    <row r="9604" spans="1:3" ht="14.4" x14ac:dyDescent="0.3">
      <c r="A9604"/>
      <c r="B9604"/>
      <c r="C9604"/>
    </row>
    <row r="9605" spans="1:3" ht="14.4" x14ac:dyDescent="0.3">
      <c r="A9605"/>
      <c r="B9605"/>
      <c r="C9605"/>
    </row>
    <row r="9606" spans="1:3" ht="14.4" x14ac:dyDescent="0.3">
      <c r="A9606"/>
      <c r="B9606"/>
      <c r="C9606"/>
    </row>
    <row r="9607" spans="1:3" ht="14.4" x14ac:dyDescent="0.3">
      <c r="A9607"/>
      <c r="B9607"/>
      <c r="C9607"/>
    </row>
    <row r="9608" spans="1:3" ht="14.4" x14ac:dyDescent="0.3">
      <c r="A9608"/>
      <c r="B9608"/>
      <c r="C9608"/>
    </row>
    <row r="9609" spans="1:3" ht="14.4" x14ac:dyDescent="0.3">
      <c r="A9609"/>
      <c r="B9609"/>
      <c r="C9609"/>
    </row>
    <row r="9610" spans="1:3" ht="14.4" x14ac:dyDescent="0.3">
      <c r="A9610"/>
      <c r="B9610"/>
      <c r="C9610"/>
    </row>
    <row r="9611" spans="1:3" ht="14.4" x14ac:dyDescent="0.3">
      <c r="A9611"/>
      <c r="B9611"/>
      <c r="C9611"/>
    </row>
    <row r="9612" spans="1:3" ht="14.4" x14ac:dyDescent="0.3">
      <c r="A9612"/>
      <c r="B9612"/>
      <c r="C9612"/>
    </row>
    <row r="9613" spans="1:3" ht="14.4" x14ac:dyDescent="0.3">
      <c r="A9613"/>
      <c r="B9613"/>
      <c r="C9613"/>
    </row>
    <row r="9614" spans="1:3" ht="14.4" x14ac:dyDescent="0.3">
      <c r="A9614"/>
      <c r="B9614"/>
      <c r="C9614"/>
    </row>
    <row r="9615" spans="1:3" ht="14.4" x14ac:dyDescent="0.3">
      <c r="A9615"/>
      <c r="B9615"/>
      <c r="C9615"/>
    </row>
    <row r="9616" spans="1:3" ht="14.4" x14ac:dyDescent="0.3">
      <c r="A9616"/>
      <c r="B9616"/>
      <c r="C9616"/>
    </row>
    <row r="9617" spans="1:3" ht="14.4" x14ac:dyDescent="0.3">
      <c r="A9617"/>
      <c r="B9617"/>
      <c r="C9617"/>
    </row>
    <row r="9618" spans="1:3" ht="14.4" x14ac:dyDescent="0.3">
      <c r="A9618"/>
      <c r="B9618"/>
      <c r="C9618"/>
    </row>
    <row r="9619" spans="1:3" ht="14.4" x14ac:dyDescent="0.3">
      <c r="A9619"/>
      <c r="B9619"/>
      <c r="C9619"/>
    </row>
    <row r="9620" spans="1:3" ht="14.4" x14ac:dyDescent="0.3">
      <c r="A9620"/>
      <c r="B9620"/>
      <c r="C9620"/>
    </row>
    <row r="9621" spans="1:3" ht="14.4" x14ac:dyDescent="0.3">
      <c r="A9621"/>
      <c r="B9621"/>
      <c r="C9621"/>
    </row>
    <row r="9622" spans="1:3" ht="14.4" x14ac:dyDescent="0.3">
      <c r="A9622"/>
      <c r="B9622"/>
      <c r="C9622"/>
    </row>
    <row r="9623" spans="1:3" ht="14.4" x14ac:dyDescent="0.3">
      <c r="A9623"/>
      <c r="B9623"/>
      <c r="C9623"/>
    </row>
    <row r="9624" spans="1:3" ht="14.4" x14ac:dyDescent="0.3">
      <c r="A9624"/>
      <c r="B9624"/>
      <c r="C9624"/>
    </row>
    <row r="9625" spans="1:3" ht="14.4" x14ac:dyDescent="0.3">
      <c r="A9625"/>
      <c r="B9625"/>
      <c r="C9625"/>
    </row>
    <row r="9626" spans="1:3" ht="14.4" x14ac:dyDescent="0.3">
      <c r="A9626"/>
      <c r="B9626"/>
      <c r="C9626"/>
    </row>
    <row r="9627" spans="1:3" ht="14.4" x14ac:dyDescent="0.3">
      <c r="A9627"/>
      <c r="B9627"/>
      <c r="C9627"/>
    </row>
    <row r="9628" spans="1:3" ht="14.4" x14ac:dyDescent="0.3">
      <c r="A9628"/>
      <c r="B9628"/>
      <c r="C9628"/>
    </row>
    <row r="9629" spans="1:3" ht="14.4" x14ac:dyDescent="0.3">
      <c r="A9629"/>
      <c r="B9629"/>
      <c r="C9629"/>
    </row>
    <row r="9630" spans="1:3" ht="14.4" x14ac:dyDescent="0.3">
      <c r="A9630"/>
      <c r="B9630"/>
      <c r="C9630"/>
    </row>
    <row r="9631" spans="1:3" ht="14.4" x14ac:dyDescent="0.3">
      <c r="A9631"/>
      <c r="B9631"/>
      <c r="C9631"/>
    </row>
    <row r="9632" spans="1:3" ht="14.4" x14ac:dyDescent="0.3">
      <c r="A9632"/>
      <c r="B9632"/>
      <c r="C9632"/>
    </row>
    <row r="9633" spans="1:3" ht="14.4" x14ac:dyDescent="0.3">
      <c r="A9633"/>
      <c r="B9633"/>
      <c r="C9633"/>
    </row>
    <row r="9634" spans="1:3" ht="14.4" x14ac:dyDescent="0.3">
      <c r="A9634"/>
      <c r="B9634"/>
      <c r="C9634"/>
    </row>
    <row r="9635" spans="1:3" ht="14.4" x14ac:dyDescent="0.3">
      <c r="A9635"/>
      <c r="B9635"/>
      <c r="C9635"/>
    </row>
    <row r="9636" spans="1:3" ht="14.4" x14ac:dyDescent="0.3">
      <c r="A9636"/>
      <c r="B9636"/>
      <c r="C9636"/>
    </row>
    <row r="9637" spans="1:3" ht="14.4" x14ac:dyDescent="0.3">
      <c r="A9637"/>
      <c r="B9637"/>
      <c r="C9637"/>
    </row>
    <row r="9638" spans="1:3" ht="14.4" x14ac:dyDescent="0.3">
      <c r="A9638"/>
      <c r="B9638"/>
      <c r="C9638"/>
    </row>
    <row r="9639" spans="1:3" ht="14.4" x14ac:dyDescent="0.3">
      <c r="A9639"/>
      <c r="B9639"/>
      <c r="C9639"/>
    </row>
    <row r="9640" spans="1:3" ht="14.4" x14ac:dyDescent="0.3">
      <c r="A9640"/>
      <c r="B9640"/>
      <c r="C9640"/>
    </row>
    <row r="9641" spans="1:3" ht="14.4" x14ac:dyDescent="0.3">
      <c r="A9641"/>
      <c r="B9641"/>
      <c r="C9641"/>
    </row>
    <row r="9642" spans="1:3" ht="14.4" x14ac:dyDescent="0.3">
      <c r="A9642"/>
      <c r="B9642"/>
      <c r="C9642"/>
    </row>
    <row r="9643" spans="1:3" ht="14.4" x14ac:dyDescent="0.3">
      <c r="A9643"/>
      <c r="B9643"/>
      <c r="C9643"/>
    </row>
    <row r="9644" spans="1:3" ht="14.4" x14ac:dyDescent="0.3">
      <c r="A9644"/>
      <c r="B9644"/>
      <c r="C9644"/>
    </row>
    <row r="9645" spans="1:3" ht="14.4" x14ac:dyDescent="0.3">
      <c r="A9645"/>
      <c r="B9645"/>
      <c r="C9645"/>
    </row>
    <row r="9646" spans="1:3" ht="14.4" x14ac:dyDescent="0.3">
      <c r="A9646"/>
      <c r="B9646"/>
      <c r="C9646"/>
    </row>
    <row r="9647" spans="1:3" ht="14.4" x14ac:dyDescent="0.3">
      <c r="A9647"/>
      <c r="B9647"/>
      <c r="C9647"/>
    </row>
    <row r="9648" spans="1:3" ht="14.4" x14ac:dyDescent="0.3">
      <c r="A9648"/>
      <c r="B9648"/>
      <c r="C9648"/>
    </row>
    <row r="9649" spans="1:3" ht="14.4" x14ac:dyDescent="0.3">
      <c r="A9649"/>
      <c r="B9649"/>
      <c r="C9649"/>
    </row>
    <row r="9650" spans="1:3" ht="14.4" x14ac:dyDescent="0.3">
      <c r="A9650"/>
      <c r="B9650"/>
      <c r="C9650"/>
    </row>
    <row r="9651" spans="1:3" ht="14.4" x14ac:dyDescent="0.3">
      <c r="A9651"/>
      <c r="B9651"/>
      <c r="C9651"/>
    </row>
    <row r="9652" spans="1:3" ht="14.4" x14ac:dyDescent="0.3">
      <c r="A9652"/>
      <c r="B9652"/>
      <c r="C9652"/>
    </row>
    <row r="9653" spans="1:3" ht="14.4" x14ac:dyDescent="0.3">
      <c r="A9653"/>
      <c r="B9653"/>
      <c r="C9653"/>
    </row>
    <row r="9654" spans="1:3" ht="14.4" x14ac:dyDescent="0.3">
      <c r="A9654"/>
      <c r="B9654"/>
      <c r="C9654"/>
    </row>
    <row r="9655" spans="1:3" ht="14.4" x14ac:dyDescent="0.3">
      <c r="A9655"/>
      <c r="B9655"/>
      <c r="C9655"/>
    </row>
    <row r="9656" spans="1:3" ht="14.4" x14ac:dyDescent="0.3">
      <c r="A9656"/>
      <c r="B9656"/>
      <c r="C9656"/>
    </row>
    <row r="9657" spans="1:3" ht="14.4" x14ac:dyDescent="0.3">
      <c r="A9657"/>
      <c r="B9657"/>
      <c r="C9657"/>
    </row>
    <row r="9658" spans="1:3" ht="14.4" x14ac:dyDescent="0.3">
      <c r="A9658"/>
      <c r="B9658"/>
      <c r="C9658"/>
    </row>
    <row r="9659" spans="1:3" ht="14.4" x14ac:dyDescent="0.3">
      <c r="A9659"/>
      <c r="B9659"/>
      <c r="C9659"/>
    </row>
    <row r="9660" spans="1:3" ht="14.4" x14ac:dyDescent="0.3">
      <c r="A9660"/>
      <c r="B9660"/>
      <c r="C9660"/>
    </row>
    <row r="9661" spans="1:3" ht="14.4" x14ac:dyDescent="0.3">
      <c r="A9661"/>
      <c r="B9661"/>
      <c r="C9661"/>
    </row>
    <row r="9662" spans="1:3" ht="14.4" x14ac:dyDescent="0.3">
      <c r="A9662"/>
      <c r="B9662"/>
      <c r="C9662"/>
    </row>
    <row r="9663" spans="1:3" ht="14.4" x14ac:dyDescent="0.3">
      <c r="A9663"/>
      <c r="B9663"/>
      <c r="C9663"/>
    </row>
    <row r="9664" spans="1:3" ht="14.4" x14ac:dyDescent="0.3">
      <c r="A9664"/>
      <c r="B9664"/>
      <c r="C9664"/>
    </row>
    <row r="9665" spans="1:3" ht="14.4" x14ac:dyDescent="0.3">
      <c r="A9665"/>
      <c r="B9665"/>
      <c r="C9665"/>
    </row>
    <row r="9666" spans="1:3" ht="14.4" x14ac:dyDescent="0.3">
      <c r="A9666"/>
      <c r="B9666"/>
      <c r="C9666"/>
    </row>
    <row r="9667" spans="1:3" ht="14.4" x14ac:dyDescent="0.3">
      <c r="A9667"/>
      <c r="B9667"/>
      <c r="C9667"/>
    </row>
    <row r="9668" spans="1:3" ht="14.4" x14ac:dyDescent="0.3">
      <c r="A9668"/>
      <c r="B9668"/>
      <c r="C9668"/>
    </row>
    <row r="9669" spans="1:3" ht="14.4" x14ac:dyDescent="0.3">
      <c r="A9669"/>
      <c r="B9669"/>
      <c r="C9669"/>
    </row>
    <row r="9670" spans="1:3" ht="14.4" x14ac:dyDescent="0.3">
      <c r="A9670"/>
      <c r="B9670"/>
      <c r="C9670"/>
    </row>
    <row r="9671" spans="1:3" ht="14.4" x14ac:dyDescent="0.3">
      <c r="A9671"/>
      <c r="B9671"/>
      <c r="C9671"/>
    </row>
    <row r="9672" spans="1:3" ht="14.4" x14ac:dyDescent="0.3">
      <c r="A9672"/>
      <c r="B9672"/>
      <c r="C9672"/>
    </row>
    <row r="9673" spans="1:3" ht="14.4" x14ac:dyDescent="0.3">
      <c r="A9673"/>
      <c r="B9673"/>
      <c r="C9673"/>
    </row>
    <row r="9674" spans="1:3" ht="14.4" x14ac:dyDescent="0.3">
      <c r="A9674"/>
      <c r="B9674"/>
      <c r="C9674"/>
    </row>
    <row r="9675" spans="1:3" ht="14.4" x14ac:dyDescent="0.3">
      <c r="A9675"/>
      <c r="B9675"/>
      <c r="C9675"/>
    </row>
    <row r="9676" spans="1:3" ht="14.4" x14ac:dyDescent="0.3">
      <c r="A9676"/>
      <c r="B9676"/>
      <c r="C9676"/>
    </row>
    <row r="9677" spans="1:3" ht="14.4" x14ac:dyDescent="0.3">
      <c r="A9677"/>
      <c r="B9677"/>
      <c r="C9677"/>
    </row>
    <row r="9678" spans="1:3" ht="14.4" x14ac:dyDescent="0.3">
      <c r="A9678"/>
      <c r="B9678"/>
      <c r="C9678"/>
    </row>
    <row r="9679" spans="1:3" ht="14.4" x14ac:dyDescent="0.3">
      <c r="A9679"/>
      <c r="B9679"/>
      <c r="C9679"/>
    </row>
    <row r="9680" spans="1:3" ht="14.4" x14ac:dyDescent="0.3">
      <c r="A9680"/>
      <c r="B9680"/>
      <c r="C9680"/>
    </row>
    <row r="9681" spans="1:3" ht="14.4" x14ac:dyDescent="0.3">
      <c r="A9681"/>
      <c r="B9681"/>
      <c r="C9681"/>
    </row>
    <row r="9682" spans="1:3" ht="14.4" x14ac:dyDescent="0.3">
      <c r="A9682"/>
      <c r="B9682"/>
      <c r="C9682"/>
    </row>
    <row r="9683" spans="1:3" ht="14.4" x14ac:dyDescent="0.3">
      <c r="A9683"/>
      <c r="B9683"/>
      <c r="C9683"/>
    </row>
    <row r="9684" spans="1:3" ht="14.4" x14ac:dyDescent="0.3">
      <c r="A9684"/>
      <c r="B9684"/>
      <c r="C9684"/>
    </row>
    <row r="9685" spans="1:3" ht="14.4" x14ac:dyDescent="0.3">
      <c r="A9685"/>
      <c r="B9685"/>
      <c r="C9685"/>
    </row>
    <row r="9686" spans="1:3" ht="14.4" x14ac:dyDescent="0.3">
      <c r="A9686"/>
      <c r="B9686"/>
      <c r="C9686"/>
    </row>
    <row r="9687" spans="1:3" ht="14.4" x14ac:dyDescent="0.3">
      <c r="A9687"/>
      <c r="B9687"/>
      <c r="C9687"/>
    </row>
    <row r="9688" spans="1:3" ht="14.4" x14ac:dyDescent="0.3">
      <c r="A9688"/>
      <c r="B9688"/>
      <c r="C9688"/>
    </row>
    <row r="9689" spans="1:3" ht="14.4" x14ac:dyDescent="0.3">
      <c r="A9689"/>
      <c r="B9689"/>
      <c r="C9689"/>
    </row>
    <row r="9690" spans="1:3" ht="14.4" x14ac:dyDescent="0.3">
      <c r="A9690"/>
      <c r="B9690"/>
      <c r="C9690"/>
    </row>
    <row r="9691" spans="1:3" ht="14.4" x14ac:dyDescent="0.3">
      <c r="A9691"/>
      <c r="B9691"/>
      <c r="C9691"/>
    </row>
    <row r="9692" spans="1:3" ht="14.4" x14ac:dyDescent="0.3">
      <c r="A9692"/>
      <c r="B9692"/>
      <c r="C9692"/>
    </row>
    <row r="9693" spans="1:3" ht="14.4" x14ac:dyDescent="0.3">
      <c r="A9693"/>
      <c r="B9693"/>
      <c r="C9693"/>
    </row>
    <row r="9694" spans="1:3" ht="14.4" x14ac:dyDescent="0.3">
      <c r="A9694"/>
      <c r="B9694"/>
      <c r="C9694"/>
    </row>
    <row r="9695" spans="1:3" ht="14.4" x14ac:dyDescent="0.3">
      <c r="A9695"/>
      <c r="B9695"/>
      <c r="C9695"/>
    </row>
    <row r="9696" spans="1:3" ht="14.4" x14ac:dyDescent="0.3">
      <c r="A9696"/>
      <c r="B9696"/>
      <c r="C9696"/>
    </row>
    <row r="9697" spans="1:3" ht="14.4" x14ac:dyDescent="0.3">
      <c r="A9697"/>
      <c r="B9697"/>
      <c r="C9697"/>
    </row>
    <row r="9698" spans="1:3" ht="14.4" x14ac:dyDescent="0.3">
      <c r="A9698"/>
      <c r="B9698"/>
      <c r="C9698"/>
    </row>
    <row r="9699" spans="1:3" ht="14.4" x14ac:dyDescent="0.3">
      <c r="A9699"/>
      <c r="B9699"/>
      <c r="C9699"/>
    </row>
    <row r="9700" spans="1:3" ht="14.4" x14ac:dyDescent="0.3">
      <c r="A9700"/>
      <c r="B9700"/>
      <c r="C9700"/>
    </row>
    <row r="9701" spans="1:3" ht="14.4" x14ac:dyDescent="0.3">
      <c r="A9701"/>
      <c r="B9701"/>
      <c r="C9701"/>
    </row>
    <row r="9702" spans="1:3" ht="14.4" x14ac:dyDescent="0.3">
      <c r="A9702"/>
      <c r="B9702"/>
      <c r="C9702"/>
    </row>
    <row r="9703" spans="1:3" ht="14.4" x14ac:dyDescent="0.3">
      <c r="A9703"/>
      <c r="B9703"/>
      <c r="C9703"/>
    </row>
    <row r="9704" spans="1:3" ht="14.4" x14ac:dyDescent="0.3">
      <c r="A9704"/>
      <c r="B9704"/>
      <c r="C9704"/>
    </row>
    <row r="9705" spans="1:3" ht="14.4" x14ac:dyDescent="0.3">
      <c r="A9705"/>
      <c r="B9705"/>
      <c r="C9705"/>
    </row>
    <row r="9706" spans="1:3" ht="14.4" x14ac:dyDescent="0.3">
      <c r="A9706"/>
      <c r="B9706"/>
      <c r="C9706"/>
    </row>
    <row r="9707" spans="1:3" ht="14.4" x14ac:dyDescent="0.3">
      <c r="A9707"/>
      <c r="B9707"/>
      <c r="C9707"/>
    </row>
    <row r="9708" spans="1:3" ht="14.4" x14ac:dyDescent="0.3">
      <c r="A9708"/>
      <c r="B9708"/>
      <c r="C9708"/>
    </row>
    <row r="9709" spans="1:3" ht="14.4" x14ac:dyDescent="0.3">
      <c r="A9709"/>
      <c r="B9709"/>
      <c r="C9709"/>
    </row>
    <row r="9710" spans="1:3" ht="14.4" x14ac:dyDescent="0.3">
      <c r="A9710"/>
      <c r="B9710"/>
      <c r="C9710"/>
    </row>
    <row r="9711" spans="1:3" ht="14.4" x14ac:dyDescent="0.3">
      <c r="A9711"/>
      <c r="B9711"/>
      <c r="C9711"/>
    </row>
    <row r="9712" spans="1:3" ht="14.4" x14ac:dyDescent="0.3">
      <c r="A9712"/>
      <c r="B9712"/>
      <c r="C9712"/>
    </row>
    <row r="9713" spans="1:3" ht="14.4" x14ac:dyDescent="0.3">
      <c r="A9713"/>
      <c r="B9713"/>
      <c r="C9713"/>
    </row>
    <row r="9714" spans="1:3" ht="14.4" x14ac:dyDescent="0.3">
      <c r="A9714"/>
      <c r="B9714"/>
      <c r="C9714"/>
    </row>
    <row r="9715" spans="1:3" ht="14.4" x14ac:dyDescent="0.3">
      <c r="A9715"/>
      <c r="B9715"/>
      <c r="C9715"/>
    </row>
    <row r="9716" spans="1:3" ht="14.4" x14ac:dyDescent="0.3">
      <c r="A9716"/>
      <c r="B9716"/>
      <c r="C9716"/>
    </row>
    <row r="9717" spans="1:3" ht="14.4" x14ac:dyDescent="0.3">
      <c r="A9717"/>
      <c r="B9717"/>
      <c r="C9717"/>
    </row>
    <row r="9718" spans="1:3" ht="14.4" x14ac:dyDescent="0.3">
      <c r="A9718"/>
      <c r="B9718"/>
      <c r="C9718"/>
    </row>
    <row r="9719" spans="1:3" ht="14.4" x14ac:dyDescent="0.3">
      <c r="A9719"/>
      <c r="B9719"/>
      <c r="C9719"/>
    </row>
    <row r="9720" spans="1:3" ht="14.4" x14ac:dyDescent="0.3">
      <c r="A9720"/>
      <c r="B9720"/>
      <c r="C9720"/>
    </row>
    <row r="9721" spans="1:3" ht="14.4" x14ac:dyDescent="0.3">
      <c r="A9721"/>
      <c r="B9721"/>
      <c r="C9721"/>
    </row>
    <row r="9722" spans="1:3" ht="14.4" x14ac:dyDescent="0.3">
      <c r="A9722"/>
      <c r="B9722"/>
      <c r="C9722"/>
    </row>
    <row r="9723" spans="1:3" ht="14.4" x14ac:dyDescent="0.3">
      <c r="A9723"/>
      <c r="B9723"/>
      <c r="C9723"/>
    </row>
    <row r="9724" spans="1:3" ht="14.4" x14ac:dyDescent="0.3">
      <c r="A9724"/>
      <c r="B9724"/>
      <c r="C9724"/>
    </row>
    <row r="9725" spans="1:3" ht="14.4" x14ac:dyDescent="0.3">
      <c r="A9725"/>
      <c r="B9725"/>
      <c r="C9725"/>
    </row>
    <row r="9726" spans="1:3" ht="14.4" x14ac:dyDescent="0.3">
      <c r="A9726"/>
      <c r="B9726"/>
      <c r="C9726"/>
    </row>
    <row r="9727" spans="1:3" ht="14.4" x14ac:dyDescent="0.3">
      <c r="A9727"/>
      <c r="B9727"/>
      <c r="C9727"/>
    </row>
    <row r="9728" spans="1:3" ht="14.4" x14ac:dyDescent="0.3">
      <c r="A9728"/>
      <c r="B9728"/>
      <c r="C9728"/>
    </row>
    <row r="9729" spans="1:3" ht="14.4" x14ac:dyDescent="0.3">
      <c r="A9729"/>
      <c r="B9729"/>
      <c r="C9729"/>
    </row>
    <row r="9730" spans="1:3" ht="14.4" x14ac:dyDescent="0.3">
      <c r="A9730"/>
      <c r="B9730"/>
      <c r="C9730"/>
    </row>
    <row r="9731" spans="1:3" ht="14.4" x14ac:dyDescent="0.3">
      <c r="A9731"/>
      <c r="B9731"/>
      <c r="C9731"/>
    </row>
    <row r="9732" spans="1:3" ht="14.4" x14ac:dyDescent="0.3">
      <c r="A9732"/>
      <c r="B9732"/>
      <c r="C9732"/>
    </row>
    <row r="9733" spans="1:3" ht="14.4" x14ac:dyDescent="0.3">
      <c r="A9733"/>
      <c r="B9733"/>
      <c r="C9733"/>
    </row>
    <row r="9734" spans="1:3" ht="14.4" x14ac:dyDescent="0.3">
      <c r="A9734"/>
      <c r="B9734"/>
      <c r="C9734"/>
    </row>
    <row r="9735" spans="1:3" ht="14.4" x14ac:dyDescent="0.3">
      <c r="A9735"/>
      <c r="B9735"/>
      <c r="C9735"/>
    </row>
    <row r="9736" spans="1:3" ht="14.4" x14ac:dyDescent="0.3">
      <c r="A9736"/>
      <c r="B9736"/>
      <c r="C9736"/>
    </row>
    <row r="9737" spans="1:3" ht="14.4" x14ac:dyDescent="0.3">
      <c r="A9737"/>
      <c r="B9737"/>
      <c r="C9737"/>
    </row>
    <row r="9738" spans="1:3" ht="14.4" x14ac:dyDescent="0.3">
      <c r="A9738"/>
      <c r="B9738"/>
      <c r="C9738"/>
    </row>
    <row r="9739" spans="1:3" ht="14.4" x14ac:dyDescent="0.3">
      <c r="A9739"/>
      <c r="B9739"/>
      <c r="C9739"/>
    </row>
    <row r="9740" spans="1:3" ht="14.4" x14ac:dyDescent="0.3">
      <c r="A9740"/>
      <c r="B9740"/>
      <c r="C9740"/>
    </row>
    <row r="9741" spans="1:3" ht="14.4" x14ac:dyDescent="0.3">
      <c r="A9741"/>
      <c r="B9741"/>
      <c r="C9741"/>
    </row>
    <row r="9742" spans="1:3" ht="14.4" x14ac:dyDescent="0.3">
      <c r="A9742"/>
      <c r="B9742"/>
      <c r="C9742"/>
    </row>
    <row r="9743" spans="1:3" ht="14.4" x14ac:dyDescent="0.3">
      <c r="A9743"/>
      <c r="B9743"/>
      <c r="C9743"/>
    </row>
    <row r="9744" spans="1:3" ht="14.4" x14ac:dyDescent="0.3">
      <c r="A9744"/>
      <c r="B9744"/>
      <c r="C9744"/>
    </row>
    <row r="9745" spans="1:3" ht="14.4" x14ac:dyDescent="0.3">
      <c r="A9745"/>
      <c r="B9745"/>
      <c r="C9745"/>
    </row>
    <row r="9746" spans="1:3" ht="14.4" x14ac:dyDescent="0.3">
      <c r="A9746"/>
      <c r="B9746"/>
      <c r="C9746"/>
    </row>
    <row r="9747" spans="1:3" ht="14.4" x14ac:dyDescent="0.3">
      <c r="A9747"/>
      <c r="B9747"/>
      <c r="C9747"/>
    </row>
    <row r="9748" spans="1:3" ht="14.4" x14ac:dyDescent="0.3">
      <c r="A9748"/>
      <c r="B9748"/>
      <c r="C9748"/>
    </row>
    <row r="9749" spans="1:3" ht="14.4" x14ac:dyDescent="0.3">
      <c r="A9749"/>
      <c r="B9749"/>
      <c r="C9749"/>
    </row>
    <row r="9750" spans="1:3" ht="14.4" x14ac:dyDescent="0.3">
      <c r="A9750"/>
      <c r="B9750"/>
      <c r="C9750"/>
    </row>
    <row r="9751" spans="1:3" ht="14.4" x14ac:dyDescent="0.3">
      <c r="A9751"/>
      <c r="B9751"/>
      <c r="C9751"/>
    </row>
    <row r="9752" spans="1:3" ht="14.4" x14ac:dyDescent="0.3">
      <c r="A9752"/>
      <c r="B9752"/>
      <c r="C9752"/>
    </row>
    <row r="9753" spans="1:3" ht="14.4" x14ac:dyDescent="0.3">
      <c r="A9753"/>
      <c r="B9753"/>
      <c r="C9753"/>
    </row>
    <row r="9754" spans="1:3" ht="14.4" x14ac:dyDescent="0.3">
      <c r="A9754"/>
      <c r="B9754"/>
      <c r="C9754"/>
    </row>
    <row r="9755" spans="1:3" ht="14.4" x14ac:dyDescent="0.3">
      <c r="A9755"/>
      <c r="B9755"/>
      <c r="C9755"/>
    </row>
    <row r="9756" spans="1:3" ht="14.4" x14ac:dyDescent="0.3">
      <c r="A9756"/>
      <c r="B9756"/>
      <c r="C9756"/>
    </row>
    <row r="9757" spans="1:3" ht="14.4" x14ac:dyDescent="0.3">
      <c r="A9757"/>
      <c r="B9757"/>
      <c r="C9757"/>
    </row>
    <row r="9758" spans="1:3" ht="14.4" x14ac:dyDescent="0.3">
      <c r="A9758"/>
      <c r="B9758"/>
      <c r="C9758"/>
    </row>
    <row r="9759" spans="1:3" ht="14.4" x14ac:dyDescent="0.3">
      <c r="A9759"/>
      <c r="B9759"/>
      <c r="C9759"/>
    </row>
    <row r="9760" spans="1:3" ht="14.4" x14ac:dyDescent="0.3">
      <c r="A9760"/>
      <c r="B9760"/>
      <c r="C9760"/>
    </row>
    <row r="9761" spans="1:3" ht="14.4" x14ac:dyDescent="0.3">
      <c r="A9761"/>
      <c r="B9761"/>
      <c r="C9761"/>
    </row>
    <row r="9762" spans="1:3" ht="14.4" x14ac:dyDescent="0.3">
      <c r="A9762"/>
      <c r="B9762"/>
      <c r="C9762"/>
    </row>
    <row r="9763" spans="1:3" ht="14.4" x14ac:dyDescent="0.3">
      <c r="A9763"/>
      <c r="B9763"/>
      <c r="C9763"/>
    </row>
    <row r="9764" spans="1:3" ht="14.4" x14ac:dyDescent="0.3">
      <c r="A9764"/>
      <c r="B9764"/>
      <c r="C9764"/>
    </row>
    <row r="9765" spans="1:3" ht="14.4" x14ac:dyDescent="0.3">
      <c r="A9765"/>
      <c r="B9765"/>
      <c r="C9765"/>
    </row>
    <row r="9766" spans="1:3" ht="14.4" x14ac:dyDescent="0.3">
      <c r="A9766"/>
      <c r="B9766"/>
      <c r="C9766"/>
    </row>
    <row r="9767" spans="1:3" ht="14.4" x14ac:dyDescent="0.3">
      <c r="A9767"/>
      <c r="B9767"/>
      <c r="C9767"/>
    </row>
    <row r="9768" spans="1:3" ht="14.4" x14ac:dyDescent="0.3">
      <c r="A9768"/>
      <c r="B9768"/>
      <c r="C9768"/>
    </row>
    <row r="9769" spans="1:3" ht="14.4" x14ac:dyDescent="0.3">
      <c r="A9769"/>
      <c r="B9769"/>
      <c r="C9769"/>
    </row>
    <row r="9770" spans="1:3" ht="14.4" x14ac:dyDescent="0.3">
      <c r="A9770"/>
      <c r="B9770"/>
      <c r="C9770"/>
    </row>
    <row r="9771" spans="1:3" ht="14.4" x14ac:dyDescent="0.3">
      <c r="A9771"/>
      <c r="B9771"/>
      <c r="C9771"/>
    </row>
    <row r="9772" spans="1:3" ht="14.4" x14ac:dyDescent="0.3">
      <c r="A9772"/>
      <c r="B9772"/>
      <c r="C9772"/>
    </row>
    <row r="9773" spans="1:3" ht="14.4" x14ac:dyDescent="0.3">
      <c r="A9773"/>
      <c r="B9773"/>
      <c r="C9773"/>
    </row>
    <row r="9774" spans="1:3" ht="14.4" x14ac:dyDescent="0.3">
      <c r="A9774"/>
      <c r="B9774"/>
      <c r="C9774"/>
    </row>
    <row r="9775" spans="1:3" ht="14.4" x14ac:dyDescent="0.3">
      <c r="A9775"/>
      <c r="B9775"/>
      <c r="C9775"/>
    </row>
    <row r="9776" spans="1:3" ht="14.4" x14ac:dyDescent="0.3">
      <c r="A9776"/>
      <c r="B9776"/>
      <c r="C9776"/>
    </row>
    <row r="9777" spans="1:3" ht="14.4" x14ac:dyDescent="0.3">
      <c r="A9777"/>
      <c r="B9777"/>
      <c r="C9777"/>
    </row>
    <row r="9778" spans="1:3" ht="14.4" x14ac:dyDescent="0.3">
      <c r="A9778"/>
      <c r="B9778"/>
      <c r="C9778"/>
    </row>
    <row r="9779" spans="1:3" ht="14.4" x14ac:dyDescent="0.3">
      <c r="A9779"/>
      <c r="B9779"/>
      <c r="C9779"/>
    </row>
    <row r="9780" spans="1:3" ht="14.4" x14ac:dyDescent="0.3">
      <c r="A9780"/>
      <c r="B9780"/>
      <c r="C9780"/>
    </row>
    <row r="9781" spans="1:3" ht="14.4" x14ac:dyDescent="0.3">
      <c r="A9781"/>
      <c r="B9781"/>
      <c r="C9781"/>
    </row>
    <row r="9782" spans="1:3" ht="14.4" x14ac:dyDescent="0.3">
      <c r="A9782"/>
      <c r="B9782"/>
      <c r="C9782"/>
    </row>
    <row r="9783" spans="1:3" ht="14.4" x14ac:dyDescent="0.3">
      <c r="A9783"/>
      <c r="B9783"/>
      <c r="C9783"/>
    </row>
    <row r="9784" spans="1:3" ht="14.4" x14ac:dyDescent="0.3">
      <c r="A9784"/>
      <c r="B9784"/>
      <c r="C9784"/>
    </row>
    <row r="9785" spans="1:3" ht="14.4" x14ac:dyDescent="0.3">
      <c r="A9785"/>
      <c r="B9785"/>
      <c r="C9785"/>
    </row>
    <row r="9786" spans="1:3" ht="14.4" x14ac:dyDescent="0.3">
      <c r="A9786"/>
      <c r="B9786"/>
      <c r="C9786"/>
    </row>
    <row r="9787" spans="1:3" ht="14.4" x14ac:dyDescent="0.3">
      <c r="A9787"/>
      <c r="B9787"/>
      <c r="C9787"/>
    </row>
    <row r="9788" spans="1:3" ht="14.4" x14ac:dyDescent="0.3">
      <c r="A9788"/>
      <c r="B9788"/>
      <c r="C9788"/>
    </row>
    <row r="9789" spans="1:3" ht="14.4" x14ac:dyDescent="0.3">
      <c r="A9789"/>
      <c r="B9789"/>
      <c r="C9789"/>
    </row>
    <row r="9790" spans="1:3" ht="14.4" x14ac:dyDescent="0.3">
      <c r="A9790"/>
      <c r="B9790"/>
      <c r="C9790"/>
    </row>
    <row r="9791" spans="1:3" ht="14.4" x14ac:dyDescent="0.3">
      <c r="A9791"/>
      <c r="B9791"/>
      <c r="C9791"/>
    </row>
    <row r="9792" spans="1:3" ht="14.4" x14ac:dyDescent="0.3">
      <c r="A9792"/>
      <c r="B9792"/>
      <c r="C9792"/>
    </row>
    <row r="9793" spans="1:3" ht="14.4" x14ac:dyDescent="0.3">
      <c r="A9793"/>
      <c r="B9793"/>
      <c r="C9793"/>
    </row>
    <row r="9794" spans="1:3" ht="14.4" x14ac:dyDescent="0.3">
      <c r="A9794"/>
      <c r="B9794"/>
      <c r="C9794"/>
    </row>
    <row r="9795" spans="1:3" ht="14.4" x14ac:dyDescent="0.3">
      <c r="A9795"/>
      <c r="B9795"/>
      <c r="C9795"/>
    </row>
    <row r="9796" spans="1:3" ht="14.4" x14ac:dyDescent="0.3">
      <c r="A9796"/>
      <c r="B9796"/>
      <c r="C9796"/>
    </row>
    <row r="9797" spans="1:3" ht="14.4" x14ac:dyDescent="0.3">
      <c r="A9797"/>
      <c r="B9797"/>
      <c r="C9797"/>
    </row>
    <row r="9798" spans="1:3" ht="14.4" x14ac:dyDescent="0.3">
      <c r="A9798"/>
      <c r="B9798"/>
      <c r="C9798"/>
    </row>
    <row r="9799" spans="1:3" ht="14.4" x14ac:dyDescent="0.3">
      <c r="A9799"/>
      <c r="B9799"/>
      <c r="C9799"/>
    </row>
    <row r="9800" spans="1:3" ht="14.4" x14ac:dyDescent="0.3">
      <c r="A9800"/>
      <c r="B9800"/>
      <c r="C9800"/>
    </row>
    <row r="9801" spans="1:3" ht="14.4" x14ac:dyDescent="0.3">
      <c r="A9801"/>
      <c r="B9801"/>
      <c r="C9801"/>
    </row>
    <row r="9802" spans="1:3" ht="14.4" x14ac:dyDescent="0.3">
      <c r="A9802"/>
      <c r="B9802"/>
      <c r="C9802"/>
    </row>
    <row r="9803" spans="1:3" ht="14.4" x14ac:dyDescent="0.3">
      <c r="A9803"/>
      <c r="B9803"/>
      <c r="C9803"/>
    </row>
    <row r="9804" spans="1:3" ht="14.4" x14ac:dyDescent="0.3">
      <c r="A9804"/>
      <c r="B9804"/>
      <c r="C9804"/>
    </row>
    <row r="9805" spans="1:3" ht="14.4" x14ac:dyDescent="0.3">
      <c r="A9805"/>
      <c r="B9805"/>
      <c r="C9805"/>
    </row>
    <row r="9806" spans="1:3" ht="14.4" x14ac:dyDescent="0.3">
      <c r="A9806"/>
      <c r="B9806"/>
      <c r="C9806"/>
    </row>
    <row r="9807" spans="1:3" ht="14.4" x14ac:dyDescent="0.3">
      <c r="A9807"/>
      <c r="B9807"/>
      <c r="C9807"/>
    </row>
    <row r="9808" spans="1:3" ht="14.4" x14ac:dyDescent="0.3">
      <c r="A9808"/>
      <c r="B9808"/>
      <c r="C9808"/>
    </row>
    <row r="9809" spans="1:3" ht="14.4" x14ac:dyDescent="0.3">
      <c r="A9809"/>
      <c r="B9809"/>
      <c r="C9809"/>
    </row>
    <row r="9810" spans="1:3" ht="14.4" x14ac:dyDescent="0.3">
      <c r="A9810"/>
      <c r="B9810"/>
      <c r="C9810"/>
    </row>
    <row r="9811" spans="1:3" ht="14.4" x14ac:dyDescent="0.3">
      <c r="A9811"/>
      <c r="B9811"/>
      <c r="C9811"/>
    </row>
    <row r="9812" spans="1:3" ht="14.4" x14ac:dyDescent="0.3">
      <c r="A9812"/>
      <c r="B9812"/>
      <c r="C9812"/>
    </row>
    <row r="9813" spans="1:3" ht="14.4" x14ac:dyDescent="0.3">
      <c r="A9813"/>
      <c r="B9813"/>
      <c r="C9813"/>
    </row>
    <row r="9814" spans="1:3" ht="14.4" x14ac:dyDescent="0.3">
      <c r="A9814"/>
      <c r="B9814"/>
      <c r="C9814"/>
    </row>
    <row r="9815" spans="1:3" ht="14.4" x14ac:dyDescent="0.3">
      <c r="A9815"/>
      <c r="B9815"/>
      <c r="C9815"/>
    </row>
    <row r="9816" spans="1:3" ht="14.4" x14ac:dyDescent="0.3">
      <c r="A9816"/>
      <c r="B9816"/>
      <c r="C9816"/>
    </row>
    <row r="9817" spans="1:3" ht="14.4" x14ac:dyDescent="0.3">
      <c r="A9817"/>
      <c r="B9817"/>
      <c r="C9817"/>
    </row>
    <row r="9818" spans="1:3" ht="14.4" x14ac:dyDescent="0.3">
      <c r="A9818"/>
      <c r="B9818"/>
      <c r="C9818"/>
    </row>
    <row r="9819" spans="1:3" ht="14.4" x14ac:dyDescent="0.3">
      <c r="A9819"/>
      <c r="B9819"/>
      <c r="C9819"/>
    </row>
    <row r="9820" spans="1:3" ht="14.4" x14ac:dyDescent="0.3">
      <c r="A9820"/>
      <c r="B9820"/>
      <c r="C9820"/>
    </row>
    <row r="9821" spans="1:3" ht="14.4" x14ac:dyDescent="0.3">
      <c r="A9821"/>
      <c r="B9821"/>
      <c r="C9821"/>
    </row>
    <row r="9822" spans="1:3" ht="14.4" x14ac:dyDescent="0.3">
      <c r="A9822"/>
      <c r="B9822"/>
      <c r="C9822"/>
    </row>
    <row r="9823" spans="1:3" ht="14.4" x14ac:dyDescent="0.3">
      <c r="A9823"/>
      <c r="B9823"/>
      <c r="C9823"/>
    </row>
    <row r="9824" spans="1:3" ht="14.4" x14ac:dyDescent="0.3">
      <c r="A9824"/>
      <c r="B9824"/>
      <c r="C9824"/>
    </row>
    <row r="9825" spans="1:3" ht="14.4" x14ac:dyDescent="0.3">
      <c r="A9825"/>
      <c r="B9825"/>
      <c r="C9825"/>
    </row>
    <row r="9826" spans="1:3" ht="14.4" x14ac:dyDescent="0.3">
      <c r="A9826"/>
      <c r="B9826"/>
      <c r="C9826"/>
    </row>
    <row r="9827" spans="1:3" ht="14.4" x14ac:dyDescent="0.3">
      <c r="A9827"/>
      <c r="B9827"/>
      <c r="C9827"/>
    </row>
    <row r="9828" spans="1:3" ht="14.4" x14ac:dyDescent="0.3">
      <c r="A9828"/>
      <c r="B9828"/>
      <c r="C9828"/>
    </row>
    <row r="9829" spans="1:3" ht="14.4" x14ac:dyDescent="0.3">
      <c r="A9829"/>
      <c r="B9829"/>
      <c r="C9829"/>
    </row>
    <row r="9830" spans="1:3" ht="14.4" x14ac:dyDescent="0.3">
      <c r="A9830"/>
      <c r="B9830"/>
      <c r="C9830"/>
    </row>
    <row r="9831" spans="1:3" ht="14.4" x14ac:dyDescent="0.3">
      <c r="A9831"/>
      <c r="B9831"/>
      <c r="C9831"/>
    </row>
    <row r="9832" spans="1:3" ht="14.4" x14ac:dyDescent="0.3">
      <c r="A9832"/>
      <c r="B9832"/>
      <c r="C9832"/>
    </row>
    <row r="9833" spans="1:3" ht="14.4" x14ac:dyDescent="0.3">
      <c r="A9833"/>
      <c r="B9833"/>
      <c r="C9833"/>
    </row>
    <row r="9834" spans="1:3" ht="14.4" x14ac:dyDescent="0.3">
      <c r="A9834"/>
      <c r="B9834"/>
      <c r="C9834"/>
    </row>
    <row r="9835" spans="1:3" ht="14.4" x14ac:dyDescent="0.3">
      <c r="A9835"/>
      <c r="B9835"/>
      <c r="C9835"/>
    </row>
    <row r="9836" spans="1:3" ht="14.4" x14ac:dyDescent="0.3">
      <c r="A9836"/>
      <c r="B9836"/>
      <c r="C9836"/>
    </row>
    <row r="9837" spans="1:3" ht="14.4" x14ac:dyDescent="0.3">
      <c r="A9837"/>
      <c r="B9837"/>
      <c r="C9837"/>
    </row>
    <row r="9838" spans="1:3" ht="14.4" x14ac:dyDescent="0.3">
      <c r="A9838"/>
      <c r="B9838"/>
      <c r="C9838"/>
    </row>
    <row r="9839" spans="1:3" ht="14.4" x14ac:dyDescent="0.3">
      <c r="A9839"/>
      <c r="B9839"/>
      <c r="C9839"/>
    </row>
    <row r="9840" spans="1:3" ht="14.4" x14ac:dyDescent="0.3">
      <c r="A9840"/>
      <c r="B9840"/>
      <c r="C9840"/>
    </row>
    <row r="9841" spans="1:3" ht="14.4" x14ac:dyDescent="0.3">
      <c r="A9841"/>
      <c r="B9841"/>
      <c r="C9841"/>
    </row>
    <row r="9842" spans="1:3" ht="14.4" x14ac:dyDescent="0.3">
      <c r="A9842"/>
      <c r="B9842"/>
      <c r="C9842"/>
    </row>
    <row r="9843" spans="1:3" ht="14.4" x14ac:dyDescent="0.3">
      <c r="A9843"/>
      <c r="B9843"/>
      <c r="C9843"/>
    </row>
    <row r="9844" spans="1:3" ht="14.4" x14ac:dyDescent="0.3">
      <c r="A9844"/>
      <c r="B9844"/>
      <c r="C9844"/>
    </row>
    <row r="9845" spans="1:3" ht="14.4" x14ac:dyDescent="0.3">
      <c r="A9845"/>
      <c r="B9845"/>
      <c r="C9845"/>
    </row>
    <row r="9846" spans="1:3" ht="14.4" x14ac:dyDescent="0.3">
      <c r="A9846"/>
      <c r="B9846"/>
      <c r="C9846"/>
    </row>
    <row r="9847" spans="1:3" ht="14.4" x14ac:dyDescent="0.3">
      <c r="A9847"/>
      <c r="B9847"/>
      <c r="C9847"/>
    </row>
    <row r="9848" spans="1:3" ht="14.4" x14ac:dyDescent="0.3">
      <c r="A9848"/>
      <c r="B9848"/>
      <c r="C9848"/>
    </row>
    <row r="9849" spans="1:3" ht="14.4" x14ac:dyDescent="0.3">
      <c r="A9849"/>
      <c r="B9849"/>
      <c r="C9849"/>
    </row>
    <row r="9850" spans="1:3" ht="14.4" x14ac:dyDescent="0.3">
      <c r="A9850"/>
      <c r="B9850"/>
      <c r="C9850"/>
    </row>
    <row r="9851" spans="1:3" ht="14.4" x14ac:dyDescent="0.3">
      <c r="A9851"/>
      <c r="B9851"/>
      <c r="C9851"/>
    </row>
    <row r="9852" spans="1:3" ht="14.4" x14ac:dyDescent="0.3">
      <c r="A9852"/>
      <c r="B9852"/>
      <c r="C9852"/>
    </row>
    <row r="9853" spans="1:3" ht="14.4" x14ac:dyDescent="0.3">
      <c r="A9853"/>
      <c r="B9853"/>
      <c r="C9853"/>
    </row>
    <row r="9854" spans="1:3" ht="14.4" x14ac:dyDescent="0.3">
      <c r="A9854"/>
      <c r="B9854"/>
      <c r="C9854"/>
    </row>
    <row r="9855" spans="1:3" ht="14.4" x14ac:dyDescent="0.3">
      <c r="A9855"/>
      <c r="B9855"/>
      <c r="C9855"/>
    </row>
    <row r="9856" spans="1:3" ht="14.4" x14ac:dyDescent="0.3">
      <c r="A9856"/>
      <c r="B9856"/>
      <c r="C9856"/>
    </row>
    <row r="9857" spans="1:3" ht="14.4" x14ac:dyDescent="0.3">
      <c r="A9857"/>
      <c r="B9857"/>
      <c r="C9857"/>
    </row>
    <row r="9858" spans="1:3" ht="14.4" x14ac:dyDescent="0.3">
      <c r="A9858"/>
      <c r="B9858"/>
      <c r="C9858"/>
    </row>
    <row r="9859" spans="1:3" ht="14.4" x14ac:dyDescent="0.3">
      <c r="A9859"/>
      <c r="B9859"/>
      <c r="C9859"/>
    </row>
    <row r="9860" spans="1:3" ht="14.4" x14ac:dyDescent="0.3">
      <c r="A9860"/>
      <c r="B9860"/>
      <c r="C9860"/>
    </row>
    <row r="9861" spans="1:3" ht="14.4" x14ac:dyDescent="0.3">
      <c r="A9861"/>
      <c r="B9861"/>
      <c r="C9861"/>
    </row>
    <row r="9862" spans="1:3" ht="14.4" x14ac:dyDescent="0.3">
      <c r="A9862"/>
      <c r="B9862"/>
      <c r="C9862"/>
    </row>
    <row r="9863" spans="1:3" ht="14.4" x14ac:dyDescent="0.3">
      <c r="A9863"/>
      <c r="B9863"/>
      <c r="C9863"/>
    </row>
    <row r="9864" spans="1:3" ht="14.4" x14ac:dyDescent="0.3">
      <c r="A9864"/>
      <c r="B9864"/>
      <c r="C9864"/>
    </row>
    <row r="9865" spans="1:3" ht="14.4" x14ac:dyDescent="0.3">
      <c r="A9865"/>
      <c r="B9865"/>
      <c r="C9865"/>
    </row>
    <row r="9866" spans="1:3" ht="14.4" x14ac:dyDescent="0.3">
      <c r="A9866"/>
      <c r="B9866"/>
      <c r="C9866"/>
    </row>
    <row r="9867" spans="1:3" ht="14.4" x14ac:dyDescent="0.3">
      <c r="A9867"/>
      <c r="B9867"/>
      <c r="C9867"/>
    </row>
    <row r="9868" spans="1:3" ht="14.4" x14ac:dyDescent="0.3">
      <c r="A9868"/>
      <c r="B9868"/>
      <c r="C9868"/>
    </row>
    <row r="9869" spans="1:3" ht="14.4" x14ac:dyDescent="0.3">
      <c r="A9869"/>
      <c r="B9869"/>
      <c r="C9869"/>
    </row>
    <row r="9870" spans="1:3" ht="14.4" x14ac:dyDescent="0.3">
      <c r="A9870"/>
      <c r="B9870"/>
      <c r="C9870"/>
    </row>
    <row r="9871" spans="1:3" ht="14.4" x14ac:dyDescent="0.3">
      <c r="A9871"/>
      <c r="B9871"/>
      <c r="C9871"/>
    </row>
    <row r="9872" spans="1:3" ht="14.4" x14ac:dyDescent="0.3">
      <c r="A9872"/>
      <c r="B9872"/>
      <c r="C9872"/>
    </row>
    <row r="9873" spans="1:3" ht="14.4" x14ac:dyDescent="0.3">
      <c r="A9873"/>
      <c r="B9873"/>
      <c r="C9873"/>
    </row>
    <row r="9874" spans="1:3" ht="14.4" x14ac:dyDescent="0.3">
      <c r="A9874"/>
      <c r="B9874"/>
      <c r="C9874"/>
    </row>
    <row r="9875" spans="1:3" ht="14.4" x14ac:dyDescent="0.3">
      <c r="A9875"/>
      <c r="B9875"/>
      <c r="C9875"/>
    </row>
    <row r="9876" spans="1:3" ht="14.4" x14ac:dyDescent="0.3">
      <c r="A9876"/>
      <c r="B9876"/>
      <c r="C9876"/>
    </row>
    <row r="9877" spans="1:3" ht="14.4" x14ac:dyDescent="0.3">
      <c r="A9877"/>
      <c r="B9877"/>
      <c r="C9877"/>
    </row>
    <row r="9878" spans="1:3" ht="14.4" x14ac:dyDescent="0.3">
      <c r="A9878"/>
      <c r="B9878"/>
      <c r="C9878"/>
    </row>
    <row r="9879" spans="1:3" ht="14.4" x14ac:dyDescent="0.3">
      <c r="A9879"/>
      <c r="B9879"/>
      <c r="C9879"/>
    </row>
    <row r="9880" spans="1:3" ht="14.4" x14ac:dyDescent="0.3">
      <c r="A9880"/>
      <c r="B9880"/>
      <c r="C9880"/>
    </row>
    <row r="9881" spans="1:3" ht="14.4" x14ac:dyDescent="0.3">
      <c r="A9881"/>
      <c r="B9881"/>
      <c r="C9881"/>
    </row>
    <row r="9882" spans="1:3" ht="14.4" x14ac:dyDescent="0.3">
      <c r="A9882"/>
      <c r="B9882"/>
      <c r="C9882"/>
    </row>
    <row r="9883" spans="1:3" ht="14.4" x14ac:dyDescent="0.3">
      <c r="A9883"/>
      <c r="B9883"/>
      <c r="C9883"/>
    </row>
    <row r="9884" spans="1:3" ht="14.4" x14ac:dyDescent="0.3">
      <c r="A9884"/>
      <c r="B9884"/>
      <c r="C9884"/>
    </row>
    <row r="9885" spans="1:3" ht="14.4" x14ac:dyDescent="0.3">
      <c r="A9885"/>
      <c r="B9885"/>
      <c r="C9885"/>
    </row>
    <row r="9886" spans="1:3" ht="14.4" x14ac:dyDescent="0.3">
      <c r="A9886"/>
      <c r="B9886"/>
      <c r="C9886"/>
    </row>
    <row r="9887" spans="1:3" ht="14.4" x14ac:dyDescent="0.3">
      <c r="A9887"/>
      <c r="B9887"/>
      <c r="C9887"/>
    </row>
    <row r="9888" spans="1:3" ht="14.4" x14ac:dyDescent="0.3">
      <c r="A9888"/>
      <c r="B9888"/>
      <c r="C9888"/>
    </row>
    <row r="9889" spans="1:3" ht="14.4" x14ac:dyDescent="0.3">
      <c r="A9889"/>
      <c r="B9889"/>
      <c r="C9889"/>
    </row>
    <row r="9890" spans="1:3" ht="14.4" x14ac:dyDescent="0.3">
      <c r="A9890"/>
      <c r="B9890"/>
      <c r="C9890"/>
    </row>
    <row r="9891" spans="1:3" ht="14.4" x14ac:dyDescent="0.3">
      <c r="A9891"/>
      <c r="B9891"/>
      <c r="C9891"/>
    </row>
    <row r="9892" spans="1:3" ht="14.4" x14ac:dyDescent="0.3">
      <c r="A9892"/>
      <c r="B9892"/>
      <c r="C9892"/>
    </row>
    <row r="9893" spans="1:3" ht="14.4" x14ac:dyDescent="0.3">
      <c r="A9893"/>
      <c r="B9893"/>
      <c r="C9893"/>
    </row>
    <row r="9894" spans="1:3" ht="14.4" x14ac:dyDescent="0.3">
      <c r="A9894"/>
      <c r="B9894"/>
      <c r="C9894"/>
    </row>
    <row r="9895" spans="1:3" ht="14.4" x14ac:dyDescent="0.3">
      <c r="A9895"/>
      <c r="B9895"/>
      <c r="C9895"/>
    </row>
    <row r="9896" spans="1:3" ht="14.4" x14ac:dyDescent="0.3">
      <c r="A9896"/>
      <c r="B9896"/>
      <c r="C9896"/>
    </row>
    <row r="9897" spans="1:3" ht="14.4" x14ac:dyDescent="0.3">
      <c r="A9897"/>
      <c r="B9897"/>
      <c r="C9897"/>
    </row>
    <row r="9898" spans="1:3" ht="14.4" x14ac:dyDescent="0.3">
      <c r="A9898"/>
      <c r="B9898"/>
      <c r="C9898"/>
    </row>
    <row r="9899" spans="1:3" ht="14.4" x14ac:dyDescent="0.3">
      <c r="A9899"/>
      <c r="B9899"/>
      <c r="C9899"/>
    </row>
    <row r="9900" spans="1:3" ht="14.4" x14ac:dyDescent="0.3">
      <c r="A9900"/>
      <c r="B9900"/>
      <c r="C9900"/>
    </row>
    <row r="9901" spans="1:3" ht="14.4" x14ac:dyDescent="0.3">
      <c r="A9901"/>
      <c r="B9901"/>
      <c r="C9901"/>
    </row>
    <row r="9902" spans="1:3" ht="14.4" x14ac:dyDescent="0.3">
      <c r="A9902"/>
      <c r="B9902"/>
      <c r="C9902"/>
    </row>
    <row r="9903" spans="1:3" ht="14.4" x14ac:dyDescent="0.3">
      <c r="A9903"/>
      <c r="B9903"/>
      <c r="C9903"/>
    </row>
    <row r="9904" spans="1:3" ht="14.4" x14ac:dyDescent="0.3">
      <c r="A9904"/>
      <c r="B9904"/>
      <c r="C9904"/>
    </row>
    <row r="9905" spans="1:3" ht="14.4" x14ac:dyDescent="0.3">
      <c r="A9905"/>
      <c r="B9905"/>
      <c r="C9905"/>
    </row>
    <row r="9906" spans="1:3" ht="14.4" x14ac:dyDescent="0.3">
      <c r="A9906"/>
      <c r="B9906"/>
      <c r="C9906"/>
    </row>
    <row r="9907" spans="1:3" ht="14.4" x14ac:dyDescent="0.3">
      <c r="A9907"/>
      <c r="B9907"/>
      <c r="C9907"/>
    </row>
    <row r="9908" spans="1:3" ht="14.4" x14ac:dyDescent="0.3">
      <c r="A9908"/>
      <c r="B9908"/>
      <c r="C9908"/>
    </row>
    <row r="9909" spans="1:3" ht="14.4" x14ac:dyDescent="0.3">
      <c r="A9909"/>
      <c r="B9909"/>
      <c r="C9909"/>
    </row>
    <row r="9910" spans="1:3" ht="14.4" x14ac:dyDescent="0.3">
      <c r="A9910"/>
      <c r="B9910"/>
      <c r="C9910"/>
    </row>
    <row r="9911" spans="1:3" ht="14.4" x14ac:dyDescent="0.3">
      <c r="A9911"/>
      <c r="B9911"/>
      <c r="C9911"/>
    </row>
    <row r="9912" spans="1:3" ht="14.4" x14ac:dyDescent="0.3">
      <c r="A9912"/>
      <c r="B9912"/>
      <c r="C9912"/>
    </row>
    <row r="9913" spans="1:3" ht="14.4" x14ac:dyDescent="0.3">
      <c r="A9913"/>
      <c r="B9913"/>
      <c r="C9913"/>
    </row>
    <row r="9914" spans="1:3" ht="14.4" x14ac:dyDescent="0.3">
      <c r="A9914"/>
      <c r="B9914"/>
      <c r="C9914"/>
    </row>
    <row r="9915" spans="1:3" ht="14.4" x14ac:dyDescent="0.3">
      <c r="A9915"/>
      <c r="B9915"/>
      <c r="C9915"/>
    </row>
    <row r="9916" spans="1:3" ht="14.4" x14ac:dyDescent="0.3">
      <c r="A9916"/>
      <c r="B9916"/>
      <c r="C9916"/>
    </row>
    <row r="9917" spans="1:3" ht="14.4" x14ac:dyDescent="0.3">
      <c r="A9917"/>
      <c r="B9917"/>
      <c r="C9917"/>
    </row>
    <row r="9918" spans="1:3" ht="14.4" x14ac:dyDescent="0.3">
      <c r="A9918"/>
      <c r="B9918"/>
      <c r="C9918"/>
    </row>
    <row r="9919" spans="1:3" ht="14.4" x14ac:dyDescent="0.3">
      <c r="A9919"/>
      <c r="B9919"/>
      <c r="C9919"/>
    </row>
    <row r="9920" spans="1:3" ht="14.4" x14ac:dyDescent="0.3">
      <c r="A9920"/>
      <c r="B9920"/>
      <c r="C9920"/>
    </row>
    <row r="9921" spans="1:3" ht="14.4" x14ac:dyDescent="0.3">
      <c r="A9921"/>
      <c r="B9921"/>
      <c r="C9921"/>
    </row>
    <row r="9922" spans="1:3" ht="14.4" x14ac:dyDescent="0.3">
      <c r="A9922"/>
      <c r="B9922"/>
      <c r="C9922"/>
    </row>
    <row r="9923" spans="1:3" ht="14.4" x14ac:dyDescent="0.3">
      <c r="A9923"/>
      <c r="B9923"/>
      <c r="C9923"/>
    </row>
    <row r="9924" spans="1:3" ht="14.4" x14ac:dyDescent="0.3">
      <c r="A9924"/>
      <c r="B9924"/>
      <c r="C9924"/>
    </row>
    <row r="9925" spans="1:3" ht="14.4" x14ac:dyDescent="0.3">
      <c r="A9925"/>
      <c r="B9925"/>
      <c r="C9925"/>
    </row>
    <row r="9926" spans="1:3" ht="14.4" x14ac:dyDescent="0.3">
      <c r="A9926"/>
      <c r="B9926"/>
      <c r="C9926"/>
    </row>
    <row r="9927" spans="1:3" ht="14.4" x14ac:dyDescent="0.3">
      <c r="A9927"/>
      <c r="B9927"/>
      <c r="C9927"/>
    </row>
    <row r="9928" spans="1:3" ht="14.4" x14ac:dyDescent="0.3">
      <c r="A9928"/>
      <c r="B9928"/>
      <c r="C9928"/>
    </row>
    <row r="9929" spans="1:3" ht="14.4" x14ac:dyDescent="0.3">
      <c r="A9929"/>
      <c r="B9929"/>
      <c r="C9929"/>
    </row>
    <row r="9930" spans="1:3" ht="14.4" x14ac:dyDescent="0.3">
      <c r="A9930"/>
      <c r="B9930"/>
      <c r="C9930"/>
    </row>
    <row r="9931" spans="1:3" ht="14.4" x14ac:dyDescent="0.3">
      <c r="A9931"/>
      <c r="B9931"/>
      <c r="C9931"/>
    </row>
    <row r="9932" spans="1:3" ht="14.4" x14ac:dyDescent="0.3">
      <c r="A9932"/>
      <c r="B9932"/>
      <c r="C9932"/>
    </row>
    <row r="9933" spans="1:3" ht="14.4" x14ac:dyDescent="0.3">
      <c r="A9933"/>
      <c r="B9933"/>
      <c r="C9933"/>
    </row>
    <row r="9934" spans="1:3" ht="14.4" x14ac:dyDescent="0.3">
      <c r="A9934"/>
      <c r="B9934"/>
      <c r="C9934"/>
    </row>
    <row r="9935" spans="1:3" ht="14.4" x14ac:dyDescent="0.3">
      <c r="A9935"/>
      <c r="B9935"/>
      <c r="C9935"/>
    </row>
    <row r="9936" spans="1:3" ht="14.4" x14ac:dyDescent="0.3">
      <c r="A9936"/>
      <c r="B9936"/>
      <c r="C9936"/>
    </row>
    <row r="9937" spans="1:3" ht="14.4" x14ac:dyDescent="0.3">
      <c r="A9937"/>
      <c r="B9937"/>
      <c r="C9937"/>
    </row>
    <row r="9938" spans="1:3" ht="14.4" x14ac:dyDescent="0.3">
      <c r="A9938"/>
      <c r="B9938"/>
      <c r="C9938"/>
    </row>
    <row r="9939" spans="1:3" ht="14.4" x14ac:dyDescent="0.3">
      <c r="A9939"/>
      <c r="B9939"/>
      <c r="C9939"/>
    </row>
    <row r="9940" spans="1:3" ht="14.4" x14ac:dyDescent="0.3">
      <c r="A9940"/>
      <c r="B9940"/>
      <c r="C9940"/>
    </row>
    <row r="9941" spans="1:3" ht="14.4" x14ac:dyDescent="0.3">
      <c r="A9941"/>
      <c r="B9941"/>
      <c r="C9941"/>
    </row>
    <row r="9942" spans="1:3" ht="14.4" x14ac:dyDescent="0.3">
      <c r="A9942"/>
      <c r="B9942"/>
      <c r="C9942"/>
    </row>
    <row r="9943" spans="1:3" ht="14.4" x14ac:dyDescent="0.3">
      <c r="A9943"/>
      <c r="B9943"/>
      <c r="C9943"/>
    </row>
    <row r="9944" spans="1:3" ht="14.4" x14ac:dyDescent="0.3">
      <c r="A9944"/>
      <c r="B9944"/>
      <c r="C9944"/>
    </row>
    <row r="9945" spans="1:3" ht="14.4" x14ac:dyDescent="0.3">
      <c r="A9945"/>
      <c r="B9945"/>
      <c r="C9945"/>
    </row>
    <row r="9946" spans="1:3" ht="14.4" x14ac:dyDescent="0.3">
      <c r="A9946"/>
      <c r="B9946"/>
      <c r="C9946"/>
    </row>
    <row r="9947" spans="1:3" ht="14.4" x14ac:dyDescent="0.3">
      <c r="A9947"/>
      <c r="B9947"/>
      <c r="C9947"/>
    </row>
    <row r="9948" spans="1:3" ht="14.4" x14ac:dyDescent="0.3">
      <c r="A9948"/>
      <c r="B9948"/>
      <c r="C9948"/>
    </row>
    <row r="9949" spans="1:3" ht="14.4" x14ac:dyDescent="0.3">
      <c r="A9949"/>
      <c r="B9949"/>
      <c r="C9949"/>
    </row>
    <row r="9950" spans="1:3" ht="14.4" x14ac:dyDescent="0.3">
      <c r="A9950"/>
      <c r="B9950"/>
      <c r="C9950"/>
    </row>
    <row r="9951" spans="1:3" ht="14.4" x14ac:dyDescent="0.3">
      <c r="A9951"/>
      <c r="B9951"/>
      <c r="C9951"/>
    </row>
    <row r="9952" spans="1:3" ht="14.4" x14ac:dyDescent="0.3">
      <c r="A9952"/>
      <c r="B9952"/>
      <c r="C9952"/>
    </row>
    <row r="9953" spans="1:3" ht="14.4" x14ac:dyDescent="0.3">
      <c r="A9953"/>
      <c r="B9953"/>
      <c r="C9953"/>
    </row>
    <row r="9954" spans="1:3" ht="14.4" x14ac:dyDescent="0.3">
      <c r="A9954"/>
      <c r="B9954"/>
      <c r="C9954"/>
    </row>
    <row r="9955" spans="1:3" ht="14.4" x14ac:dyDescent="0.3">
      <c r="A9955"/>
      <c r="B9955"/>
      <c r="C9955"/>
    </row>
    <row r="9956" spans="1:3" ht="14.4" x14ac:dyDescent="0.3">
      <c r="A9956"/>
      <c r="B9956"/>
      <c r="C9956"/>
    </row>
    <row r="9957" spans="1:3" ht="14.4" x14ac:dyDescent="0.3">
      <c r="A9957"/>
      <c r="B9957"/>
      <c r="C9957"/>
    </row>
    <row r="9958" spans="1:3" ht="14.4" x14ac:dyDescent="0.3">
      <c r="A9958"/>
      <c r="B9958"/>
      <c r="C9958"/>
    </row>
    <row r="9959" spans="1:3" ht="14.4" x14ac:dyDescent="0.3">
      <c r="A9959"/>
      <c r="B9959"/>
      <c r="C9959"/>
    </row>
    <row r="9960" spans="1:3" ht="14.4" x14ac:dyDescent="0.3">
      <c r="A9960"/>
      <c r="B9960"/>
      <c r="C9960"/>
    </row>
    <row r="9961" spans="1:3" ht="14.4" x14ac:dyDescent="0.3">
      <c r="A9961"/>
      <c r="B9961"/>
      <c r="C9961"/>
    </row>
    <row r="9962" spans="1:3" ht="14.4" x14ac:dyDescent="0.3">
      <c r="A9962"/>
      <c r="B9962"/>
      <c r="C9962"/>
    </row>
    <row r="9963" spans="1:3" ht="14.4" x14ac:dyDescent="0.3">
      <c r="A9963"/>
      <c r="B9963"/>
      <c r="C9963"/>
    </row>
    <row r="9964" spans="1:3" ht="14.4" x14ac:dyDescent="0.3">
      <c r="A9964"/>
      <c r="B9964"/>
      <c r="C9964"/>
    </row>
    <row r="9965" spans="1:3" ht="14.4" x14ac:dyDescent="0.3">
      <c r="A9965"/>
      <c r="B9965"/>
      <c r="C9965"/>
    </row>
    <row r="9966" spans="1:3" ht="14.4" x14ac:dyDescent="0.3">
      <c r="A9966"/>
      <c r="B9966"/>
      <c r="C9966"/>
    </row>
    <row r="9967" spans="1:3" ht="14.4" x14ac:dyDescent="0.3">
      <c r="A9967"/>
      <c r="B9967"/>
      <c r="C9967"/>
    </row>
    <row r="9968" spans="1:3" ht="14.4" x14ac:dyDescent="0.3">
      <c r="A9968"/>
      <c r="B9968"/>
      <c r="C9968"/>
    </row>
    <row r="9969" spans="1:3" ht="14.4" x14ac:dyDescent="0.3">
      <c r="A9969"/>
      <c r="B9969"/>
      <c r="C9969"/>
    </row>
    <row r="9970" spans="1:3" ht="14.4" x14ac:dyDescent="0.3">
      <c r="A9970"/>
      <c r="B9970"/>
      <c r="C9970"/>
    </row>
    <row r="9971" spans="1:3" ht="14.4" x14ac:dyDescent="0.3">
      <c r="A9971"/>
      <c r="B9971"/>
      <c r="C9971"/>
    </row>
    <row r="9972" spans="1:3" ht="14.4" x14ac:dyDescent="0.3">
      <c r="A9972"/>
      <c r="B9972"/>
      <c r="C9972"/>
    </row>
    <row r="9973" spans="1:3" ht="14.4" x14ac:dyDescent="0.3">
      <c r="A9973"/>
      <c r="B9973"/>
      <c r="C9973"/>
    </row>
    <row r="9974" spans="1:3" ht="14.4" x14ac:dyDescent="0.3">
      <c r="A9974"/>
      <c r="B9974"/>
      <c r="C9974"/>
    </row>
    <row r="9975" spans="1:3" ht="14.4" x14ac:dyDescent="0.3">
      <c r="A9975"/>
      <c r="B9975"/>
      <c r="C9975"/>
    </row>
    <row r="9976" spans="1:3" ht="14.4" x14ac:dyDescent="0.3">
      <c r="A9976"/>
      <c r="B9976"/>
      <c r="C9976"/>
    </row>
    <row r="9977" spans="1:3" ht="14.4" x14ac:dyDescent="0.3">
      <c r="A9977"/>
      <c r="B9977"/>
      <c r="C9977"/>
    </row>
    <row r="9978" spans="1:3" ht="14.4" x14ac:dyDescent="0.3">
      <c r="A9978"/>
      <c r="B9978"/>
      <c r="C9978"/>
    </row>
    <row r="9979" spans="1:3" ht="14.4" x14ac:dyDescent="0.3">
      <c r="A9979"/>
      <c r="B9979"/>
      <c r="C9979"/>
    </row>
    <row r="9980" spans="1:3" ht="14.4" x14ac:dyDescent="0.3">
      <c r="A9980"/>
      <c r="B9980"/>
      <c r="C9980"/>
    </row>
    <row r="9981" spans="1:3" ht="14.4" x14ac:dyDescent="0.3">
      <c r="A9981"/>
      <c r="B9981"/>
      <c r="C9981"/>
    </row>
    <row r="9982" spans="1:3" ht="14.4" x14ac:dyDescent="0.3">
      <c r="A9982"/>
      <c r="B9982"/>
      <c r="C9982"/>
    </row>
    <row r="9983" spans="1:3" ht="14.4" x14ac:dyDescent="0.3">
      <c r="A9983"/>
      <c r="B9983"/>
      <c r="C9983"/>
    </row>
    <row r="9984" spans="1:3" ht="14.4" x14ac:dyDescent="0.3">
      <c r="A9984"/>
      <c r="B9984"/>
      <c r="C9984"/>
    </row>
    <row r="9985" spans="1:3" ht="14.4" x14ac:dyDescent="0.3">
      <c r="A9985"/>
      <c r="B9985"/>
      <c r="C9985"/>
    </row>
    <row r="9986" spans="1:3" ht="14.4" x14ac:dyDescent="0.3">
      <c r="A9986"/>
      <c r="B9986"/>
      <c r="C9986"/>
    </row>
    <row r="9987" spans="1:3" ht="14.4" x14ac:dyDescent="0.3">
      <c r="A9987"/>
      <c r="B9987"/>
      <c r="C9987"/>
    </row>
    <row r="9988" spans="1:3" ht="14.4" x14ac:dyDescent="0.3">
      <c r="A9988"/>
      <c r="B9988"/>
      <c r="C9988"/>
    </row>
    <row r="9989" spans="1:3" ht="14.4" x14ac:dyDescent="0.3">
      <c r="A9989"/>
      <c r="B9989"/>
      <c r="C9989"/>
    </row>
    <row r="9990" spans="1:3" ht="14.4" x14ac:dyDescent="0.3">
      <c r="A9990"/>
      <c r="B9990"/>
      <c r="C9990"/>
    </row>
    <row r="9991" spans="1:3" ht="14.4" x14ac:dyDescent="0.3">
      <c r="A9991"/>
      <c r="B9991"/>
      <c r="C9991"/>
    </row>
    <row r="9992" spans="1:3" ht="14.4" x14ac:dyDescent="0.3">
      <c r="A9992"/>
      <c r="B9992"/>
      <c r="C9992"/>
    </row>
    <row r="9993" spans="1:3" ht="14.4" x14ac:dyDescent="0.3">
      <c r="A9993"/>
      <c r="B9993"/>
      <c r="C9993"/>
    </row>
    <row r="9994" spans="1:3" ht="14.4" x14ac:dyDescent="0.3">
      <c r="A9994"/>
      <c r="B9994"/>
      <c r="C9994"/>
    </row>
    <row r="9995" spans="1:3" ht="14.4" x14ac:dyDescent="0.3">
      <c r="A9995"/>
      <c r="B9995"/>
      <c r="C9995"/>
    </row>
    <row r="9996" spans="1:3" ht="14.4" x14ac:dyDescent="0.3">
      <c r="A9996"/>
      <c r="B9996"/>
      <c r="C9996"/>
    </row>
    <row r="9997" spans="1:3" ht="14.4" x14ac:dyDescent="0.3">
      <c r="A9997"/>
      <c r="B9997"/>
      <c r="C9997"/>
    </row>
    <row r="9998" spans="1:3" ht="14.4" x14ac:dyDescent="0.3">
      <c r="A9998"/>
      <c r="B9998"/>
      <c r="C9998"/>
    </row>
    <row r="9999" spans="1:3" ht="14.4" x14ac:dyDescent="0.3">
      <c r="A9999"/>
      <c r="B9999"/>
      <c r="C9999"/>
    </row>
    <row r="10000" spans="1:3" ht="14.4" x14ac:dyDescent="0.3">
      <c r="A10000"/>
      <c r="B10000"/>
      <c r="C10000"/>
    </row>
    <row r="10001" spans="1:3" ht="14.4" x14ac:dyDescent="0.3">
      <c r="A10001"/>
      <c r="B10001"/>
      <c r="C10001"/>
    </row>
    <row r="10002" spans="1:3" ht="14.4" x14ac:dyDescent="0.3">
      <c r="A10002"/>
      <c r="B10002"/>
      <c r="C10002"/>
    </row>
    <row r="10003" spans="1:3" ht="14.4" x14ac:dyDescent="0.3">
      <c r="A10003"/>
      <c r="B10003"/>
      <c r="C10003"/>
    </row>
    <row r="10004" spans="1:3" ht="14.4" x14ac:dyDescent="0.3">
      <c r="A10004"/>
      <c r="B10004"/>
      <c r="C10004"/>
    </row>
    <row r="10005" spans="1:3" ht="14.4" x14ac:dyDescent="0.3">
      <c r="A10005"/>
      <c r="B10005"/>
      <c r="C10005"/>
    </row>
    <row r="10006" spans="1:3" ht="14.4" x14ac:dyDescent="0.3">
      <c r="A10006"/>
      <c r="B10006"/>
      <c r="C10006"/>
    </row>
    <row r="10007" spans="1:3" ht="14.4" x14ac:dyDescent="0.3">
      <c r="A10007"/>
      <c r="B10007"/>
      <c r="C10007"/>
    </row>
    <row r="10008" spans="1:3" ht="14.4" x14ac:dyDescent="0.3">
      <c r="A10008"/>
      <c r="B10008"/>
      <c r="C10008"/>
    </row>
    <row r="10009" spans="1:3" ht="14.4" x14ac:dyDescent="0.3">
      <c r="A10009"/>
      <c r="B10009"/>
      <c r="C10009"/>
    </row>
    <row r="10010" spans="1:3" ht="14.4" x14ac:dyDescent="0.3">
      <c r="A10010"/>
      <c r="B10010"/>
      <c r="C10010"/>
    </row>
    <row r="10011" spans="1:3" ht="14.4" x14ac:dyDescent="0.3">
      <c r="A10011"/>
      <c r="B10011"/>
      <c r="C10011"/>
    </row>
    <row r="10012" spans="1:3" ht="14.4" x14ac:dyDescent="0.3">
      <c r="A10012"/>
      <c r="B10012"/>
      <c r="C10012"/>
    </row>
    <row r="10013" spans="1:3" ht="14.4" x14ac:dyDescent="0.3">
      <c r="A10013"/>
      <c r="B10013"/>
      <c r="C10013"/>
    </row>
    <row r="10014" spans="1:3" ht="14.4" x14ac:dyDescent="0.3">
      <c r="A10014"/>
      <c r="B10014"/>
      <c r="C10014"/>
    </row>
    <row r="10015" spans="1:3" ht="14.4" x14ac:dyDescent="0.3">
      <c r="A10015"/>
      <c r="B10015"/>
      <c r="C10015"/>
    </row>
    <row r="10016" spans="1:3" ht="14.4" x14ac:dyDescent="0.3">
      <c r="A10016"/>
      <c r="B10016"/>
      <c r="C10016"/>
    </row>
    <row r="10017" spans="1:3" ht="14.4" x14ac:dyDescent="0.3">
      <c r="A10017"/>
      <c r="B10017"/>
      <c r="C10017"/>
    </row>
    <row r="10018" spans="1:3" ht="14.4" x14ac:dyDescent="0.3">
      <c r="A10018"/>
      <c r="B10018"/>
      <c r="C10018"/>
    </row>
    <row r="10019" spans="1:3" ht="14.4" x14ac:dyDescent="0.3">
      <c r="A10019"/>
      <c r="B10019"/>
      <c r="C10019"/>
    </row>
    <row r="10020" spans="1:3" ht="14.4" x14ac:dyDescent="0.3">
      <c r="A10020"/>
      <c r="B10020"/>
      <c r="C10020"/>
    </row>
    <row r="10021" spans="1:3" ht="14.4" x14ac:dyDescent="0.3">
      <c r="A10021"/>
      <c r="B10021"/>
      <c r="C10021"/>
    </row>
    <row r="10022" spans="1:3" ht="14.4" x14ac:dyDescent="0.3">
      <c r="A10022"/>
      <c r="B10022"/>
      <c r="C10022"/>
    </row>
    <row r="10023" spans="1:3" ht="14.4" x14ac:dyDescent="0.3">
      <c r="A10023"/>
      <c r="B10023"/>
      <c r="C10023"/>
    </row>
    <row r="10024" spans="1:3" ht="14.4" x14ac:dyDescent="0.3">
      <c r="A10024"/>
      <c r="B10024"/>
      <c r="C10024"/>
    </row>
    <row r="10025" spans="1:3" ht="14.4" x14ac:dyDescent="0.3">
      <c r="A10025"/>
      <c r="B10025"/>
      <c r="C10025"/>
    </row>
    <row r="10026" spans="1:3" ht="14.4" x14ac:dyDescent="0.3">
      <c r="A10026"/>
      <c r="B10026"/>
      <c r="C10026"/>
    </row>
    <row r="10027" spans="1:3" ht="14.4" x14ac:dyDescent="0.3">
      <c r="A10027"/>
      <c r="B10027"/>
      <c r="C10027"/>
    </row>
    <row r="10028" spans="1:3" ht="14.4" x14ac:dyDescent="0.3">
      <c r="A10028"/>
      <c r="B10028"/>
      <c r="C10028"/>
    </row>
    <row r="10029" spans="1:3" ht="14.4" x14ac:dyDescent="0.3">
      <c r="A10029"/>
      <c r="B10029"/>
      <c r="C10029"/>
    </row>
    <row r="10030" spans="1:3" ht="14.4" x14ac:dyDescent="0.3">
      <c r="A10030"/>
      <c r="B10030"/>
      <c r="C10030"/>
    </row>
    <row r="10031" spans="1:3" ht="14.4" x14ac:dyDescent="0.3">
      <c r="A10031"/>
      <c r="B10031"/>
      <c r="C10031"/>
    </row>
    <row r="10032" spans="1:3" ht="14.4" x14ac:dyDescent="0.3">
      <c r="A10032"/>
      <c r="B10032"/>
      <c r="C10032"/>
    </row>
    <row r="10033" spans="1:3" ht="14.4" x14ac:dyDescent="0.3">
      <c r="A10033"/>
      <c r="B10033"/>
      <c r="C10033"/>
    </row>
    <row r="10034" spans="1:3" ht="14.4" x14ac:dyDescent="0.3">
      <c r="A10034"/>
      <c r="B10034"/>
      <c r="C10034"/>
    </row>
    <row r="10035" spans="1:3" ht="14.4" x14ac:dyDescent="0.3">
      <c r="A10035"/>
      <c r="B10035"/>
      <c r="C10035"/>
    </row>
    <row r="10036" spans="1:3" ht="14.4" x14ac:dyDescent="0.3">
      <c r="A10036"/>
      <c r="B10036"/>
      <c r="C10036"/>
    </row>
    <row r="10037" spans="1:3" ht="14.4" x14ac:dyDescent="0.3">
      <c r="A10037"/>
      <c r="B10037"/>
      <c r="C10037"/>
    </row>
    <row r="10038" spans="1:3" ht="14.4" x14ac:dyDescent="0.3">
      <c r="A10038"/>
      <c r="B10038"/>
      <c r="C10038"/>
    </row>
    <row r="10039" spans="1:3" ht="14.4" x14ac:dyDescent="0.3">
      <c r="A10039"/>
      <c r="B10039"/>
      <c r="C10039"/>
    </row>
    <row r="10040" spans="1:3" ht="14.4" x14ac:dyDescent="0.3">
      <c r="A10040"/>
      <c r="B10040"/>
      <c r="C10040"/>
    </row>
    <row r="10041" spans="1:3" ht="14.4" x14ac:dyDescent="0.3">
      <c r="A10041"/>
      <c r="B10041"/>
      <c r="C10041"/>
    </row>
    <row r="10042" spans="1:3" ht="14.4" x14ac:dyDescent="0.3">
      <c r="A10042"/>
      <c r="B10042"/>
      <c r="C10042"/>
    </row>
    <row r="10043" spans="1:3" ht="14.4" x14ac:dyDescent="0.3">
      <c r="A10043"/>
      <c r="B10043"/>
      <c r="C10043"/>
    </row>
    <row r="10044" spans="1:3" ht="14.4" x14ac:dyDescent="0.3">
      <c r="A10044"/>
      <c r="B10044"/>
      <c r="C10044"/>
    </row>
    <row r="10045" spans="1:3" ht="14.4" x14ac:dyDescent="0.3">
      <c r="A10045"/>
      <c r="B10045"/>
      <c r="C10045"/>
    </row>
    <row r="10046" spans="1:3" ht="14.4" x14ac:dyDescent="0.3">
      <c r="A10046"/>
      <c r="B10046"/>
      <c r="C10046"/>
    </row>
    <row r="10047" spans="1:3" ht="14.4" x14ac:dyDescent="0.3">
      <c r="A10047"/>
      <c r="B10047"/>
      <c r="C10047"/>
    </row>
    <row r="10048" spans="1:3" ht="14.4" x14ac:dyDescent="0.3">
      <c r="A10048"/>
      <c r="B10048"/>
      <c r="C10048"/>
    </row>
    <row r="10049" spans="1:3" ht="14.4" x14ac:dyDescent="0.3">
      <c r="A10049"/>
      <c r="B10049"/>
      <c r="C10049"/>
    </row>
    <row r="10050" spans="1:3" ht="14.4" x14ac:dyDescent="0.3">
      <c r="A10050"/>
      <c r="B10050"/>
      <c r="C10050"/>
    </row>
    <row r="10051" spans="1:3" ht="14.4" x14ac:dyDescent="0.3">
      <c r="A10051"/>
      <c r="B10051"/>
      <c r="C10051"/>
    </row>
    <row r="10052" spans="1:3" ht="14.4" x14ac:dyDescent="0.3">
      <c r="A10052"/>
      <c r="B10052"/>
      <c r="C10052"/>
    </row>
    <row r="10053" spans="1:3" ht="14.4" x14ac:dyDescent="0.3">
      <c r="A10053"/>
      <c r="B10053"/>
      <c r="C10053"/>
    </row>
    <row r="10054" spans="1:3" ht="14.4" x14ac:dyDescent="0.3">
      <c r="A10054"/>
      <c r="B10054"/>
      <c r="C10054"/>
    </row>
    <row r="10055" spans="1:3" ht="14.4" x14ac:dyDescent="0.3">
      <c r="A10055"/>
      <c r="B10055"/>
      <c r="C10055"/>
    </row>
    <row r="10056" spans="1:3" ht="14.4" x14ac:dyDescent="0.3">
      <c r="A10056"/>
      <c r="B10056"/>
      <c r="C10056"/>
    </row>
    <row r="10057" spans="1:3" ht="14.4" x14ac:dyDescent="0.3">
      <c r="A10057"/>
      <c r="B10057"/>
      <c r="C10057"/>
    </row>
    <row r="10058" spans="1:3" ht="14.4" x14ac:dyDescent="0.3">
      <c r="A10058"/>
      <c r="B10058"/>
      <c r="C10058"/>
    </row>
    <row r="10059" spans="1:3" ht="14.4" x14ac:dyDescent="0.3">
      <c r="A10059"/>
      <c r="B10059"/>
      <c r="C10059"/>
    </row>
    <row r="10060" spans="1:3" ht="14.4" x14ac:dyDescent="0.3">
      <c r="A10060"/>
      <c r="B10060"/>
      <c r="C10060"/>
    </row>
    <row r="10061" spans="1:3" ht="14.4" x14ac:dyDescent="0.3">
      <c r="A10061"/>
      <c r="B10061"/>
      <c r="C10061"/>
    </row>
    <row r="10062" spans="1:3" ht="14.4" x14ac:dyDescent="0.3">
      <c r="A10062"/>
      <c r="B10062"/>
      <c r="C10062"/>
    </row>
    <row r="10063" spans="1:3" ht="14.4" x14ac:dyDescent="0.3">
      <c r="A10063"/>
      <c r="B10063"/>
      <c r="C10063"/>
    </row>
    <row r="10064" spans="1:3" ht="14.4" x14ac:dyDescent="0.3">
      <c r="A10064"/>
      <c r="B10064"/>
      <c r="C10064"/>
    </row>
    <row r="10065" spans="1:3" ht="14.4" x14ac:dyDescent="0.3">
      <c r="A10065"/>
      <c r="B10065"/>
      <c r="C10065"/>
    </row>
    <row r="10066" spans="1:3" ht="14.4" x14ac:dyDescent="0.3">
      <c r="A10066"/>
      <c r="B10066"/>
      <c r="C10066"/>
    </row>
    <row r="10067" spans="1:3" ht="14.4" x14ac:dyDescent="0.3">
      <c r="A10067"/>
      <c r="B10067"/>
      <c r="C10067"/>
    </row>
    <row r="10068" spans="1:3" ht="14.4" x14ac:dyDescent="0.3">
      <c r="A10068"/>
      <c r="B10068"/>
      <c r="C10068"/>
    </row>
    <row r="10069" spans="1:3" ht="14.4" x14ac:dyDescent="0.3">
      <c r="A10069"/>
      <c r="B10069"/>
      <c r="C10069"/>
    </row>
    <row r="10070" spans="1:3" ht="14.4" x14ac:dyDescent="0.3">
      <c r="A10070"/>
      <c r="B10070"/>
      <c r="C10070"/>
    </row>
    <row r="10071" spans="1:3" ht="14.4" x14ac:dyDescent="0.3">
      <c r="A10071"/>
      <c r="B10071"/>
      <c r="C10071"/>
    </row>
    <row r="10072" spans="1:3" ht="14.4" x14ac:dyDescent="0.3">
      <c r="A10072"/>
      <c r="B10072"/>
      <c r="C10072"/>
    </row>
    <row r="10073" spans="1:3" ht="14.4" x14ac:dyDescent="0.3">
      <c r="A10073"/>
      <c r="B10073"/>
      <c r="C10073"/>
    </row>
    <row r="10074" spans="1:3" ht="14.4" x14ac:dyDescent="0.3">
      <c r="A10074"/>
      <c r="B10074"/>
      <c r="C10074"/>
    </row>
    <row r="10075" spans="1:3" ht="14.4" x14ac:dyDescent="0.3">
      <c r="A10075"/>
      <c r="B10075"/>
      <c r="C10075"/>
    </row>
    <row r="10076" spans="1:3" ht="14.4" x14ac:dyDescent="0.3">
      <c r="A10076"/>
      <c r="B10076"/>
      <c r="C10076"/>
    </row>
    <row r="10077" spans="1:3" ht="14.4" x14ac:dyDescent="0.3">
      <c r="A10077"/>
      <c r="B10077"/>
      <c r="C10077"/>
    </row>
    <row r="10078" spans="1:3" ht="14.4" x14ac:dyDescent="0.3">
      <c r="A10078"/>
      <c r="B10078"/>
      <c r="C10078"/>
    </row>
    <row r="10079" spans="1:3" ht="14.4" x14ac:dyDescent="0.3">
      <c r="A10079"/>
      <c r="B10079"/>
      <c r="C10079"/>
    </row>
    <row r="10080" spans="1:3" ht="14.4" x14ac:dyDescent="0.3">
      <c r="A10080"/>
      <c r="B10080"/>
      <c r="C10080"/>
    </row>
    <row r="10081" spans="1:3" ht="14.4" x14ac:dyDescent="0.3">
      <c r="A10081"/>
      <c r="B10081"/>
      <c r="C10081"/>
    </row>
    <row r="10082" spans="1:3" ht="14.4" x14ac:dyDescent="0.3">
      <c r="A10082"/>
      <c r="B10082"/>
      <c r="C10082"/>
    </row>
    <row r="10083" spans="1:3" ht="14.4" x14ac:dyDescent="0.3">
      <c r="A10083"/>
      <c r="B10083"/>
      <c r="C10083"/>
    </row>
    <row r="10084" spans="1:3" ht="14.4" x14ac:dyDescent="0.3">
      <c r="A10084"/>
      <c r="B10084"/>
      <c r="C10084"/>
    </row>
    <row r="10085" spans="1:3" ht="14.4" x14ac:dyDescent="0.3">
      <c r="A10085"/>
      <c r="B10085"/>
      <c r="C10085"/>
    </row>
    <row r="10086" spans="1:3" ht="14.4" x14ac:dyDescent="0.3">
      <c r="A10086"/>
      <c r="B10086"/>
      <c r="C10086"/>
    </row>
    <row r="10087" spans="1:3" ht="14.4" x14ac:dyDescent="0.3">
      <c r="A10087"/>
      <c r="B10087"/>
      <c r="C10087"/>
    </row>
    <row r="10088" spans="1:3" ht="14.4" x14ac:dyDescent="0.3">
      <c r="A10088"/>
      <c r="B10088"/>
      <c r="C10088"/>
    </row>
    <row r="10089" spans="1:3" ht="14.4" x14ac:dyDescent="0.3">
      <c r="A10089"/>
      <c r="B10089"/>
      <c r="C10089"/>
    </row>
    <row r="10090" spans="1:3" ht="14.4" x14ac:dyDescent="0.3">
      <c r="A10090"/>
      <c r="B10090"/>
      <c r="C10090"/>
    </row>
    <row r="10091" spans="1:3" ht="14.4" x14ac:dyDescent="0.3">
      <c r="A10091"/>
      <c r="B10091"/>
      <c r="C10091"/>
    </row>
    <row r="10092" spans="1:3" ht="14.4" x14ac:dyDescent="0.3">
      <c r="A10092"/>
      <c r="B10092"/>
      <c r="C10092"/>
    </row>
    <row r="10093" spans="1:3" ht="14.4" x14ac:dyDescent="0.3">
      <c r="A10093"/>
      <c r="B10093"/>
      <c r="C10093"/>
    </row>
    <row r="10094" spans="1:3" ht="14.4" x14ac:dyDescent="0.3">
      <c r="A10094"/>
      <c r="B10094"/>
      <c r="C10094"/>
    </row>
    <row r="10095" spans="1:3" ht="14.4" x14ac:dyDescent="0.3">
      <c r="A10095"/>
      <c r="B10095"/>
      <c r="C10095"/>
    </row>
    <row r="10096" spans="1:3" ht="14.4" x14ac:dyDescent="0.3">
      <c r="A10096"/>
      <c r="B10096"/>
      <c r="C10096"/>
    </row>
    <row r="10097" spans="1:3" ht="14.4" x14ac:dyDescent="0.3">
      <c r="A10097"/>
      <c r="B10097"/>
      <c r="C10097"/>
    </row>
    <row r="10098" spans="1:3" ht="14.4" x14ac:dyDescent="0.3">
      <c r="A10098"/>
      <c r="B10098"/>
      <c r="C10098"/>
    </row>
    <row r="10099" spans="1:3" ht="14.4" x14ac:dyDescent="0.3">
      <c r="A10099"/>
      <c r="B10099"/>
      <c r="C10099"/>
    </row>
    <row r="10100" spans="1:3" ht="14.4" x14ac:dyDescent="0.3">
      <c r="A10100"/>
      <c r="B10100"/>
      <c r="C10100"/>
    </row>
    <row r="10101" spans="1:3" ht="14.4" x14ac:dyDescent="0.3">
      <c r="A10101"/>
      <c r="B10101"/>
      <c r="C10101"/>
    </row>
    <row r="10102" spans="1:3" ht="14.4" x14ac:dyDescent="0.3">
      <c r="A10102"/>
      <c r="B10102"/>
      <c r="C10102"/>
    </row>
    <row r="10103" spans="1:3" ht="14.4" x14ac:dyDescent="0.3">
      <c r="A10103"/>
      <c r="B10103"/>
      <c r="C10103"/>
    </row>
    <row r="10104" spans="1:3" ht="14.4" x14ac:dyDescent="0.3">
      <c r="A10104"/>
      <c r="B10104"/>
      <c r="C10104"/>
    </row>
    <row r="10105" spans="1:3" ht="14.4" x14ac:dyDescent="0.3">
      <c r="A10105"/>
      <c r="B10105"/>
      <c r="C10105"/>
    </row>
    <row r="10106" spans="1:3" ht="14.4" x14ac:dyDescent="0.3">
      <c r="A10106"/>
      <c r="B10106"/>
      <c r="C10106"/>
    </row>
    <row r="10107" spans="1:3" ht="14.4" x14ac:dyDescent="0.3">
      <c r="A10107"/>
      <c r="B10107"/>
      <c r="C10107"/>
    </row>
    <row r="10108" spans="1:3" ht="14.4" x14ac:dyDescent="0.3">
      <c r="A10108"/>
      <c r="B10108"/>
      <c r="C10108"/>
    </row>
    <row r="10109" spans="1:3" ht="14.4" x14ac:dyDescent="0.3">
      <c r="A10109"/>
      <c r="B10109"/>
      <c r="C10109"/>
    </row>
    <row r="10110" spans="1:3" ht="14.4" x14ac:dyDescent="0.3">
      <c r="A10110"/>
      <c r="B10110"/>
      <c r="C10110"/>
    </row>
    <row r="10111" spans="1:3" ht="14.4" x14ac:dyDescent="0.3">
      <c r="A10111"/>
      <c r="B10111"/>
      <c r="C10111"/>
    </row>
    <row r="10112" spans="1:3" ht="14.4" x14ac:dyDescent="0.3">
      <c r="A10112"/>
      <c r="B10112"/>
      <c r="C10112"/>
    </row>
    <row r="10113" spans="1:3" ht="14.4" x14ac:dyDescent="0.3">
      <c r="A10113"/>
      <c r="B10113"/>
      <c r="C10113"/>
    </row>
    <row r="10114" spans="1:3" ht="14.4" x14ac:dyDescent="0.3">
      <c r="A10114"/>
      <c r="B10114"/>
      <c r="C10114"/>
    </row>
    <row r="10115" spans="1:3" ht="14.4" x14ac:dyDescent="0.3">
      <c r="A10115"/>
      <c r="B10115"/>
      <c r="C10115"/>
    </row>
    <row r="10116" spans="1:3" ht="14.4" x14ac:dyDescent="0.3">
      <c r="A10116"/>
      <c r="B10116"/>
      <c r="C10116"/>
    </row>
    <row r="10117" spans="1:3" ht="14.4" x14ac:dyDescent="0.3">
      <c r="A10117"/>
      <c r="B10117"/>
      <c r="C10117"/>
    </row>
    <row r="10118" spans="1:3" ht="14.4" x14ac:dyDescent="0.3">
      <c r="A10118"/>
      <c r="B10118"/>
      <c r="C10118"/>
    </row>
    <row r="10119" spans="1:3" ht="14.4" x14ac:dyDescent="0.3">
      <c r="A10119"/>
      <c r="B10119"/>
      <c r="C10119"/>
    </row>
    <row r="10120" spans="1:3" ht="14.4" x14ac:dyDescent="0.3">
      <c r="A10120"/>
      <c r="B10120"/>
      <c r="C10120"/>
    </row>
    <row r="10121" spans="1:3" ht="14.4" x14ac:dyDescent="0.3">
      <c r="A10121"/>
      <c r="B10121"/>
      <c r="C10121"/>
    </row>
    <row r="10122" spans="1:3" ht="14.4" x14ac:dyDescent="0.3">
      <c r="A10122"/>
      <c r="B10122"/>
      <c r="C10122"/>
    </row>
    <row r="10123" spans="1:3" ht="14.4" x14ac:dyDescent="0.3">
      <c r="A10123"/>
      <c r="B10123"/>
      <c r="C10123"/>
    </row>
    <row r="10124" spans="1:3" ht="14.4" x14ac:dyDescent="0.3">
      <c r="A10124"/>
      <c r="B10124"/>
      <c r="C10124"/>
    </row>
    <row r="10125" spans="1:3" ht="14.4" x14ac:dyDescent="0.3">
      <c r="A10125"/>
      <c r="B10125"/>
      <c r="C10125"/>
    </row>
    <row r="10126" spans="1:3" ht="14.4" x14ac:dyDescent="0.3">
      <c r="A10126"/>
      <c r="B10126"/>
      <c r="C10126"/>
    </row>
    <row r="10127" spans="1:3" ht="14.4" x14ac:dyDescent="0.3">
      <c r="A10127"/>
      <c r="B10127"/>
      <c r="C10127"/>
    </row>
    <row r="10128" spans="1:3" ht="14.4" x14ac:dyDescent="0.3">
      <c r="A10128"/>
      <c r="B10128"/>
      <c r="C10128"/>
    </row>
    <row r="10129" spans="1:3" ht="14.4" x14ac:dyDescent="0.3">
      <c r="A10129"/>
      <c r="B10129"/>
      <c r="C10129"/>
    </row>
    <row r="10130" spans="1:3" ht="14.4" x14ac:dyDescent="0.3">
      <c r="A10130"/>
      <c r="B10130"/>
      <c r="C10130"/>
    </row>
    <row r="10131" spans="1:3" ht="14.4" x14ac:dyDescent="0.3">
      <c r="A10131"/>
      <c r="B10131"/>
      <c r="C10131"/>
    </row>
    <row r="10132" spans="1:3" ht="14.4" x14ac:dyDescent="0.3">
      <c r="A10132"/>
      <c r="B10132"/>
      <c r="C10132"/>
    </row>
    <row r="10133" spans="1:3" ht="14.4" x14ac:dyDescent="0.3">
      <c r="A10133"/>
      <c r="B10133"/>
      <c r="C10133"/>
    </row>
    <row r="10134" spans="1:3" ht="14.4" x14ac:dyDescent="0.3">
      <c r="A10134"/>
      <c r="B10134"/>
      <c r="C10134"/>
    </row>
    <row r="10135" spans="1:3" ht="14.4" x14ac:dyDescent="0.3">
      <c r="A10135"/>
      <c r="B10135"/>
      <c r="C10135"/>
    </row>
    <row r="10136" spans="1:3" ht="14.4" x14ac:dyDescent="0.3">
      <c r="A10136"/>
      <c r="B10136"/>
      <c r="C10136"/>
    </row>
    <row r="10137" spans="1:3" ht="14.4" x14ac:dyDescent="0.3">
      <c r="A10137"/>
      <c r="B10137"/>
      <c r="C10137"/>
    </row>
    <row r="10138" spans="1:3" ht="14.4" x14ac:dyDescent="0.3">
      <c r="A10138"/>
      <c r="B10138"/>
      <c r="C10138"/>
    </row>
    <row r="10139" spans="1:3" ht="14.4" x14ac:dyDescent="0.3">
      <c r="A10139"/>
      <c r="B10139"/>
      <c r="C10139"/>
    </row>
    <row r="10140" spans="1:3" ht="14.4" x14ac:dyDescent="0.3">
      <c r="A10140"/>
      <c r="B10140"/>
      <c r="C10140"/>
    </row>
    <row r="10141" spans="1:3" ht="14.4" x14ac:dyDescent="0.3">
      <c r="A10141"/>
      <c r="B10141"/>
      <c r="C10141"/>
    </row>
    <row r="10142" spans="1:3" ht="14.4" x14ac:dyDescent="0.3">
      <c r="A10142"/>
      <c r="B10142"/>
      <c r="C10142"/>
    </row>
    <row r="10143" spans="1:3" ht="14.4" x14ac:dyDescent="0.3">
      <c r="A10143"/>
      <c r="B10143"/>
      <c r="C10143"/>
    </row>
    <row r="10144" spans="1:3" ht="14.4" x14ac:dyDescent="0.3">
      <c r="A10144"/>
      <c r="B10144"/>
      <c r="C10144"/>
    </row>
    <row r="10145" spans="1:3" ht="14.4" x14ac:dyDescent="0.3">
      <c r="A10145"/>
      <c r="B10145"/>
      <c r="C10145"/>
    </row>
    <row r="10146" spans="1:3" ht="14.4" x14ac:dyDescent="0.3">
      <c r="A10146"/>
      <c r="B10146"/>
      <c r="C10146"/>
    </row>
    <row r="10147" spans="1:3" ht="14.4" x14ac:dyDescent="0.3">
      <c r="A10147"/>
      <c r="B10147"/>
      <c r="C10147"/>
    </row>
    <row r="10148" spans="1:3" ht="14.4" x14ac:dyDescent="0.3">
      <c r="A10148"/>
      <c r="B10148"/>
      <c r="C10148"/>
    </row>
    <row r="10149" spans="1:3" ht="14.4" x14ac:dyDescent="0.3">
      <c r="A10149"/>
      <c r="B10149"/>
      <c r="C10149"/>
    </row>
    <row r="10150" spans="1:3" ht="14.4" x14ac:dyDescent="0.3">
      <c r="A10150"/>
      <c r="B10150"/>
      <c r="C10150"/>
    </row>
    <row r="10151" spans="1:3" ht="14.4" x14ac:dyDescent="0.3">
      <c r="A10151"/>
      <c r="B10151"/>
      <c r="C10151"/>
    </row>
    <row r="10152" spans="1:3" ht="14.4" x14ac:dyDescent="0.3">
      <c r="A10152"/>
      <c r="B10152"/>
      <c r="C10152"/>
    </row>
    <row r="10153" spans="1:3" ht="14.4" x14ac:dyDescent="0.3">
      <c r="A10153"/>
      <c r="B10153"/>
      <c r="C10153"/>
    </row>
    <row r="10154" spans="1:3" ht="14.4" x14ac:dyDescent="0.3">
      <c r="A10154"/>
      <c r="B10154"/>
      <c r="C10154"/>
    </row>
    <row r="10155" spans="1:3" ht="14.4" x14ac:dyDescent="0.3">
      <c r="A10155"/>
      <c r="B10155"/>
      <c r="C10155"/>
    </row>
    <row r="10156" spans="1:3" ht="14.4" x14ac:dyDescent="0.3">
      <c r="A10156"/>
      <c r="B10156"/>
      <c r="C10156"/>
    </row>
    <row r="10157" spans="1:3" ht="14.4" x14ac:dyDescent="0.3">
      <c r="A10157"/>
      <c r="B10157"/>
      <c r="C10157"/>
    </row>
    <row r="10158" spans="1:3" ht="14.4" x14ac:dyDescent="0.3">
      <c r="A10158"/>
      <c r="B10158"/>
      <c r="C10158"/>
    </row>
    <row r="10159" spans="1:3" ht="14.4" x14ac:dyDescent="0.3">
      <c r="A10159"/>
      <c r="B10159"/>
      <c r="C10159"/>
    </row>
    <row r="10160" spans="1:3" ht="14.4" x14ac:dyDescent="0.3">
      <c r="A10160"/>
      <c r="B10160"/>
      <c r="C10160"/>
    </row>
    <row r="10161" spans="1:3" ht="14.4" x14ac:dyDescent="0.3">
      <c r="A10161"/>
      <c r="B10161"/>
      <c r="C10161"/>
    </row>
    <row r="10162" spans="1:3" ht="14.4" x14ac:dyDescent="0.3">
      <c r="A10162"/>
      <c r="B10162"/>
      <c r="C10162"/>
    </row>
    <row r="10163" spans="1:3" ht="14.4" x14ac:dyDescent="0.3">
      <c r="A10163"/>
      <c r="B10163"/>
      <c r="C10163"/>
    </row>
    <row r="10164" spans="1:3" ht="14.4" x14ac:dyDescent="0.3">
      <c r="A10164"/>
      <c r="B10164"/>
      <c r="C10164"/>
    </row>
    <row r="10165" spans="1:3" ht="14.4" x14ac:dyDescent="0.3">
      <c r="A10165"/>
      <c r="B10165"/>
      <c r="C10165"/>
    </row>
    <row r="10166" spans="1:3" ht="14.4" x14ac:dyDescent="0.3">
      <c r="A10166"/>
      <c r="B10166"/>
      <c r="C10166"/>
    </row>
    <row r="10167" spans="1:3" ht="14.4" x14ac:dyDescent="0.3">
      <c r="A10167"/>
      <c r="B10167"/>
      <c r="C10167"/>
    </row>
    <row r="10168" spans="1:3" ht="14.4" x14ac:dyDescent="0.3">
      <c r="A10168"/>
      <c r="B10168"/>
      <c r="C10168"/>
    </row>
    <row r="10169" spans="1:3" ht="14.4" x14ac:dyDescent="0.3">
      <c r="A10169"/>
      <c r="B10169"/>
      <c r="C10169"/>
    </row>
    <row r="10170" spans="1:3" ht="14.4" x14ac:dyDescent="0.3">
      <c r="A10170"/>
      <c r="B10170"/>
      <c r="C10170"/>
    </row>
    <row r="10171" spans="1:3" ht="14.4" x14ac:dyDescent="0.3">
      <c r="A10171"/>
      <c r="B10171"/>
      <c r="C10171"/>
    </row>
    <row r="10172" spans="1:3" ht="14.4" x14ac:dyDescent="0.3">
      <c r="A10172"/>
      <c r="B10172"/>
      <c r="C10172"/>
    </row>
    <row r="10173" spans="1:3" ht="14.4" x14ac:dyDescent="0.3">
      <c r="A10173"/>
      <c r="B10173"/>
      <c r="C10173"/>
    </row>
    <row r="10174" spans="1:3" ht="14.4" x14ac:dyDescent="0.3">
      <c r="A10174"/>
      <c r="B10174"/>
      <c r="C10174"/>
    </row>
    <row r="10175" spans="1:3" ht="14.4" x14ac:dyDescent="0.3">
      <c r="A10175"/>
      <c r="B10175"/>
      <c r="C10175"/>
    </row>
    <row r="10176" spans="1:3" ht="14.4" x14ac:dyDescent="0.3">
      <c r="A10176"/>
      <c r="B10176"/>
      <c r="C10176"/>
    </row>
    <row r="10177" spans="1:3" ht="14.4" x14ac:dyDescent="0.3">
      <c r="A10177"/>
      <c r="B10177"/>
      <c r="C10177"/>
    </row>
    <row r="10178" spans="1:3" ht="14.4" x14ac:dyDescent="0.3">
      <c r="A10178"/>
      <c r="B10178"/>
      <c r="C10178"/>
    </row>
    <row r="10179" spans="1:3" ht="14.4" x14ac:dyDescent="0.3">
      <c r="A10179"/>
      <c r="B10179"/>
      <c r="C10179"/>
    </row>
    <row r="10180" spans="1:3" ht="14.4" x14ac:dyDescent="0.3">
      <c r="A10180"/>
      <c r="B10180"/>
      <c r="C10180"/>
    </row>
    <row r="10181" spans="1:3" ht="14.4" x14ac:dyDescent="0.3">
      <c r="A10181"/>
      <c r="B10181"/>
      <c r="C10181"/>
    </row>
    <row r="10182" spans="1:3" ht="14.4" x14ac:dyDescent="0.3">
      <c r="A10182"/>
      <c r="B10182"/>
      <c r="C10182"/>
    </row>
    <row r="10183" spans="1:3" ht="14.4" x14ac:dyDescent="0.3">
      <c r="A10183"/>
      <c r="B10183"/>
      <c r="C10183"/>
    </row>
    <row r="10184" spans="1:3" ht="14.4" x14ac:dyDescent="0.3">
      <c r="A10184"/>
      <c r="B10184"/>
      <c r="C10184"/>
    </row>
    <row r="10185" spans="1:3" ht="14.4" x14ac:dyDescent="0.3">
      <c r="A10185"/>
      <c r="B10185"/>
      <c r="C10185"/>
    </row>
    <row r="10186" spans="1:3" ht="14.4" x14ac:dyDescent="0.3">
      <c r="A10186"/>
      <c r="B10186"/>
      <c r="C10186"/>
    </row>
    <row r="10187" spans="1:3" ht="14.4" x14ac:dyDescent="0.3">
      <c r="A10187"/>
      <c r="B10187"/>
      <c r="C10187"/>
    </row>
    <row r="10188" spans="1:3" ht="14.4" x14ac:dyDescent="0.3">
      <c r="A10188"/>
      <c r="B10188"/>
      <c r="C10188"/>
    </row>
    <row r="10189" spans="1:3" ht="14.4" x14ac:dyDescent="0.3">
      <c r="A10189"/>
      <c r="B10189"/>
      <c r="C10189"/>
    </row>
    <row r="10190" spans="1:3" ht="14.4" x14ac:dyDescent="0.3">
      <c r="A10190"/>
      <c r="B10190"/>
      <c r="C10190"/>
    </row>
    <row r="10191" spans="1:3" ht="14.4" x14ac:dyDescent="0.3">
      <c r="A10191"/>
      <c r="B10191"/>
      <c r="C10191"/>
    </row>
    <row r="10192" spans="1:3" ht="14.4" x14ac:dyDescent="0.3">
      <c r="A10192"/>
      <c r="B10192"/>
      <c r="C10192"/>
    </row>
    <row r="10193" spans="1:3" ht="14.4" x14ac:dyDescent="0.3">
      <c r="A10193"/>
      <c r="B10193"/>
      <c r="C10193"/>
    </row>
    <row r="10194" spans="1:3" ht="14.4" x14ac:dyDescent="0.3">
      <c r="A10194"/>
      <c r="B10194"/>
      <c r="C10194"/>
    </row>
    <row r="10195" spans="1:3" ht="14.4" x14ac:dyDescent="0.3">
      <c r="A10195"/>
      <c r="B10195"/>
      <c r="C10195"/>
    </row>
    <row r="10196" spans="1:3" ht="14.4" x14ac:dyDescent="0.3">
      <c r="A10196"/>
      <c r="B10196"/>
      <c r="C10196"/>
    </row>
    <row r="10197" spans="1:3" ht="14.4" x14ac:dyDescent="0.3">
      <c r="A10197"/>
      <c r="B10197"/>
      <c r="C10197"/>
    </row>
    <row r="10198" spans="1:3" ht="14.4" x14ac:dyDescent="0.3">
      <c r="A10198"/>
      <c r="B10198"/>
      <c r="C10198"/>
    </row>
    <row r="10199" spans="1:3" ht="14.4" x14ac:dyDescent="0.3">
      <c r="A10199"/>
      <c r="B10199"/>
      <c r="C10199"/>
    </row>
    <row r="10200" spans="1:3" ht="14.4" x14ac:dyDescent="0.3">
      <c r="A10200"/>
      <c r="B10200"/>
      <c r="C10200"/>
    </row>
    <row r="10201" spans="1:3" ht="14.4" x14ac:dyDescent="0.3">
      <c r="A10201"/>
      <c r="B10201"/>
      <c r="C10201"/>
    </row>
    <row r="10202" spans="1:3" ht="14.4" x14ac:dyDescent="0.3">
      <c r="A10202"/>
      <c r="B10202"/>
      <c r="C10202"/>
    </row>
    <row r="10203" spans="1:3" ht="14.4" x14ac:dyDescent="0.3">
      <c r="A10203"/>
      <c r="B10203"/>
      <c r="C10203"/>
    </row>
    <row r="10204" spans="1:3" ht="14.4" x14ac:dyDescent="0.3">
      <c r="A10204"/>
      <c r="B10204"/>
      <c r="C10204"/>
    </row>
    <row r="10205" spans="1:3" ht="14.4" x14ac:dyDescent="0.3">
      <c r="A10205"/>
      <c r="B10205"/>
      <c r="C10205"/>
    </row>
    <row r="10206" spans="1:3" ht="14.4" x14ac:dyDescent="0.3">
      <c r="A10206"/>
      <c r="B10206"/>
      <c r="C10206"/>
    </row>
    <row r="10207" spans="1:3" ht="14.4" x14ac:dyDescent="0.3">
      <c r="A10207"/>
      <c r="B10207"/>
      <c r="C10207"/>
    </row>
    <row r="10208" spans="1:3" ht="14.4" x14ac:dyDescent="0.3">
      <c r="A10208"/>
      <c r="B10208"/>
      <c r="C10208"/>
    </row>
    <row r="10209" spans="1:3" ht="14.4" x14ac:dyDescent="0.3">
      <c r="A10209"/>
      <c r="B10209"/>
      <c r="C10209"/>
    </row>
    <row r="10210" spans="1:3" ht="14.4" x14ac:dyDescent="0.3">
      <c r="A10210"/>
      <c r="B10210"/>
      <c r="C10210"/>
    </row>
    <row r="10211" spans="1:3" ht="14.4" x14ac:dyDescent="0.3">
      <c r="A10211"/>
      <c r="B10211"/>
      <c r="C10211"/>
    </row>
    <row r="10212" spans="1:3" ht="14.4" x14ac:dyDescent="0.3">
      <c r="A10212"/>
      <c r="B10212"/>
      <c r="C10212"/>
    </row>
    <row r="10213" spans="1:3" ht="14.4" x14ac:dyDescent="0.3">
      <c r="A10213"/>
      <c r="B10213"/>
      <c r="C10213"/>
    </row>
    <row r="10214" spans="1:3" ht="14.4" x14ac:dyDescent="0.3">
      <c r="A10214"/>
      <c r="B10214"/>
      <c r="C10214"/>
    </row>
    <row r="10215" spans="1:3" ht="14.4" x14ac:dyDescent="0.3">
      <c r="A10215"/>
      <c r="B10215"/>
      <c r="C10215"/>
    </row>
    <row r="10216" spans="1:3" ht="14.4" x14ac:dyDescent="0.3">
      <c r="A10216"/>
      <c r="B10216"/>
      <c r="C10216"/>
    </row>
    <row r="10217" spans="1:3" ht="14.4" x14ac:dyDescent="0.3">
      <c r="A10217"/>
      <c r="B10217"/>
      <c r="C10217"/>
    </row>
    <row r="10218" spans="1:3" ht="14.4" x14ac:dyDescent="0.3">
      <c r="A10218"/>
      <c r="B10218"/>
      <c r="C10218"/>
    </row>
    <row r="10219" spans="1:3" ht="14.4" x14ac:dyDescent="0.3">
      <c r="A10219"/>
      <c r="B10219"/>
      <c r="C10219"/>
    </row>
    <row r="10220" spans="1:3" ht="14.4" x14ac:dyDescent="0.3">
      <c r="A10220"/>
      <c r="B10220"/>
      <c r="C10220"/>
    </row>
    <row r="10221" spans="1:3" ht="14.4" x14ac:dyDescent="0.3">
      <c r="A10221"/>
      <c r="B10221"/>
      <c r="C10221"/>
    </row>
    <row r="10222" spans="1:3" ht="14.4" x14ac:dyDescent="0.3">
      <c r="A10222"/>
      <c r="B10222"/>
      <c r="C10222"/>
    </row>
    <row r="10223" spans="1:3" ht="14.4" x14ac:dyDescent="0.3">
      <c r="A10223"/>
      <c r="B10223"/>
      <c r="C10223"/>
    </row>
    <row r="10224" spans="1:3" ht="14.4" x14ac:dyDescent="0.3">
      <c r="A10224"/>
      <c r="B10224"/>
      <c r="C10224"/>
    </row>
    <row r="10225" spans="1:3" ht="14.4" x14ac:dyDescent="0.3">
      <c r="A10225"/>
      <c r="B10225"/>
      <c r="C10225"/>
    </row>
    <row r="10226" spans="1:3" ht="14.4" x14ac:dyDescent="0.3">
      <c r="A10226"/>
      <c r="B10226"/>
      <c r="C10226"/>
    </row>
    <row r="10227" spans="1:3" ht="14.4" x14ac:dyDescent="0.3">
      <c r="A10227"/>
      <c r="B10227"/>
      <c r="C10227"/>
    </row>
    <row r="10228" spans="1:3" ht="14.4" x14ac:dyDescent="0.3">
      <c r="A10228"/>
      <c r="B10228"/>
      <c r="C10228"/>
    </row>
    <row r="10229" spans="1:3" ht="14.4" x14ac:dyDescent="0.3">
      <c r="A10229"/>
      <c r="B10229"/>
      <c r="C10229"/>
    </row>
    <row r="10230" spans="1:3" ht="14.4" x14ac:dyDescent="0.3">
      <c r="A10230"/>
      <c r="B10230"/>
      <c r="C10230"/>
    </row>
    <row r="10231" spans="1:3" ht="14.4" x14ac:dyDescent="0.3">
      <c r="A10231"/>
      <c r="B10231"/>
      <c r="C10231"/>
    </row>
    <row r="10232" spans="1:3" ht="14.4" x14ac:dyDescent="0.3">
      <c r="A10232"/>
      <c r="B10232"/>
      <c r="C10232"/>
    </row>
    <row r="10233" spans="1:3" ht="14.4" x14ac:dyDescent="0.3">
      <c r="A10233"/>
      <c r="B10233"/>
      <c r="C10233"/>
    </row>
    <row r="10234" spans="1:3" ht="14.4" x14ac:dyDescent="0.3">
      <c r="A10234"/>
      <c r="B10234"/>
      <c r="C10234"/>
    </row>
    <row r="10235" spans="1:3" ht="14.4" x14ac:dyDescent="0.3">
      <c r="A10235"/>
      <c r="B10235"/>
      <c r="C10235"/>
    </row>
    <row r="10236" spans="1:3" ht="14.4" x14ac:dyDescent="0.3">
      <c r="A10236"/>
      <c r="B10236"/>
      <c r="C10236"/>
    </row>
    <row r="10237" spans="1:3" ht="14.4" x14ac:dyDescent="0.3">
      <c r="A10237"/>
      <c r="B10237"/>
      <c r="C10237"/>
    </row>
    <row r="10238" spans="1:3" ht="14.4" x14ac:dyDescent="0.3">
      <c r="A10238"/>
      <c r="B10238"/>
      <c r="C10238"/>
    </row>
    <row r="10239" spans="1:3" ht="14.4" x14ac:dyDescent="0.3">
      <c r="A10239"/>
      <c r="B10239"/>
      <c r="C10239"/>
    </row>
    <row r="10240" spans="1:3" ht="14.4" x14ac:dyDescent="0.3">
      <c r="A10240"/>
      <c r="B10240"/>
      <c r="C10240"/>
    </row>
    <row r="10241" spans="1:3" ht="14.4" x14ac:dyDescent="0.3">
      <c r="A10241"/>
      <c r="B10241"/>
      <c r="C10241"/>
    </row>
    <row r="10242" spans="1:3" ht="14.4" x14ac:dyDescent="0.3">
      <c r="A10242"/>
      <c r="B10242"/>
      <c r="C10242"/>
    </row>
    <row r="10243" spans="1:3" ht="14.4" x14ac:dyDescent="0.3">
      <c r="A10243"/>
      <c r="B10243"/>
      <c r="C10243"/>
    </row>
    <row r="10244" spans="1:3" ht="14.4" x14ac:dyDescent="0.3">
      <c r="A10244"/>
      <c r="B10244"/>
      <c r="C10244"/>
    </row>
    <row r="10245" spans="1:3" ht="14.4" x14ac:dyDescent="0.3">
      <c r="A10245"/>
      <c r="B10245"/>
      <c r="C10245"/>
    </row>
    <row r="10246" spans="1:3" ht="14.4" x14ac:dyDescent="0.3">
      <c r="A10246"/>
      <c r="B10246"/>
      <c r="C10246"/>
    </row>
    <row r="10247" spans="1:3" ht="14.4" x14ac:dyDescent="0.3">
      <c r="A10247"/>
      <c r="B10247"/>
      <c r="C10247"/>
    </row>
    <row r="10248" spans="1:3" ht="14.4" x14ac:dyDescent="0.3">
      <c r="A10248"/>
      <c r="B10248"/>
      <c r="C10248"/>
    </row>
    <row r="10249" spans="1:3" ht="14.4" x14ac:dyDescent="0.3">
      <c r="A10249"/>
      <c r="B10249"/>
      <c r="C10249"/>
    </row>
    <row r="10250" spans="1:3" ht="14.4" x14ac:dyDescent="0.3">
      <c r="A10250"/>
      <c r="B10250"/>
      <c r="C10250"/>
    </row>
    <row r="10251" spans="1:3" ht="14.4" x14ac:dyDescent="0.3">
      <c r="A10251"/>
      <c r="B10251"/>
      <c r="C10251"/>
    </row>
    <row r="10252" spans="1:3" ht="14.4" x14ac:dyDescent="0.3">
      <c r="A10252"/>
      <c r="B10252"/>
      <c r="C10252"/>
    </row>
    <row r="10253" spans="1:3" ht="14.4" x14ac:dyDescent="0.3">
      <c r="A10253"/>
      <c r="B10253"/>
      <c r="C10253"/>
    </row>
    <row r="10254" spans="1:3" ht="14.4" x14ac:dyDescent="0.3">
      <c r="A10254"/>
      <c r="B10254"/>
      <c r="C10254"/>
    </row>
    <row r="10255" spans="1:3" ht="14.4" x14ac:dyDescent="0.3">
      <c r="A10255"/>
      <c r="B10255"/>
      <c r="C10255"/>
    </row>
    <row r="10256" spans="1:3" ht="14.4" x14ac:dyDescent="0.3">
      <c r="A10256"/>
      <c r="B10256"/>
      <c r="C10256"/>
    </row>
    <row r="10257" spans="1:3" ht="14.4" x14ac:dyDescent="0.3">
      <c r="A10257"/>
      <c r="B10257"/>
      <c r="C10257"/>
    </row>
    <row r="10258" spans="1:3" ht="14.4" x14ac:dyDescent="0.3">
      <c r="A10258"/>
      <c r="B10258"/>
      <c r="C10258"/>
    </row>
    <row r="10259" spans="1:3" ht="14.4" x14ac:dyDescent="0.3">
      <c r="A10259"/>
      <c r="B10259"/>
      <c r="C10259"/>
    </row>
    <row r="10260" spans="1:3" ht="14.4" x14ac:dyDescent="0.3">
      <c r="A10260"/>
      <c r="B10260"/>
      <c r="C10260"/>
    </row>
    <row r="10261" spans="1:3" ht="14.4" x14ac:dyDescent="0.3">
      <c r="A10261"/>
      <c r="B10261"/>
      <c r="C10261"/>
    </row>
    <row r="10262" spans="1:3" ht="14.4" x14ac:dyDescent="0.3">
      <c r="A10262"/>
      <c r="B10262"/>
      <c r="C10262"/>
    </row>
    <row r="10263" spans="1:3" ht="14.4" x14ac:dyDescent="0.3">
      <c r="A10263"/>
      <c r="B10263"/>
      <c r="C10263"/>
    </row>
    <row r="10264" spans="1:3" ht="14.4" x14ac:dyDescent="0.3">
      <c r="A10264"/>
      <c r="B10264"/>
      <c r="C10264"/>
    </row>
    <row r="10265" spans="1:3" ht="14.4" x14ac:dyDescent="0.3">
      <c r="A10265"/>
      <c r="B10265"/>
      <c r="C10265"/>
    </row>
    <row r="10266" spans="1:3" ht="14.4" x14ac:dyDescent="0.3">
      <c r="A10266"/>
      <c r="B10266"/>
      <c r="C10266"/>
    </row>
    <row r="10267" spans="1:3" ht="14.4" x14ac:dyDescent="0.3">
      <c r="A10267"/>
      <c r="B10267"/>
      <c r="C10267"/>
    </row>
    <row r="10268" spans="1:3" ht="14.4" x14ac:dyDescent="0.3">
      <c r="A10268"/>
      <c r="B10268"/>
      <c r="C10268"/>
    </row>
    <row r="10269" spans="1:3" ht="14.4" x14ac:dyDescent="0.3">
      <c r="A10269"/>
      <c r="B10269"/>
      <c r="C10269"/>
    </row>
    <row r="10270" spans="1:3" ht="14.4" x14ac:dyDescent="0.3">
      <c r="A10270"/>
      <c r="B10270"/>
      <c r="C10270"/>
    </row>
    <row r="10271" spans="1:3" ht="14.4" x14ac:dyDescent="0.3">
      <c r="A10271"/>
      <c r="B10271"/>
      <c r="C10271"/>
    </row>
    <row r="10272" spans="1:3" ht="14.4" x14ac:dyDescent="0.3">
      <c r="A10272"/>
      <c r="B10272"/>
      <c r="C10272"/>
    </row>
    <row r="10273" spans="1:3" ht="14.4" x14ac:dyDescent="0.3">
      <c r="A10273"/>
      <c r="B10273"/>
      <c r="C10273"/>
    </row>
    <row r="10274" spans="1:3" ht="14.4" x14ac:dyDescent="0.3">
      <c r="A10274"/>
      <c r="B10274"/>
      <c r="C10274"/>
    </row>
    <row r="10275" spans="1:3" ht="14.4" x14ac:dyDescent="0.3">
      <c r="A10275"/>
      <c r="B10275"/>
      <c r="C10275"/>
    </row>
    <row r="10276" spans="1:3" ht="14.4" x14ac:dyDescent="0.3">
      <c r="A10276"/>
      <c r="B10276"/>
      <c r="C10276"/>
    </row>
    <row r="10277" spans="1:3" ht="14.4" x14ac:dyDescent="0.3">
      <c r="A10277"/>
      <c r="B10277"/>
      <c r="C10277"/>
    </row>
    <row r="10278" spans="1:3" ht="14.4" x14ac:dyDescent="0.3">
      <c r="A10278"/>
      <c r="B10278"/>
      <c r="C10278"/>
    </row>
    <row r="10279" spans="1:3" ht="14.4" x14ac:dyDescent="0.3">
      <c r="A10279"/>
      <c r="B10279"/>
      <c r="C10279"/>
    </row>
    <row r="10280" spans="1:3" ht="14.4" x14ac:dyDescent="0.3">
      <c r="A10280"/>
      <c r="B10280"/>
      <c r="C10280"/>
    </row>
    <row r="10281" spans="1:3" ht="14.4" x14ac:dyDescent="0.3">
      <c r="A10281"/>
      <c r="B10281"/>
      <c r="C10281"/>
    </row>
    <row r="10282" spans="1:3" ht="14.4" x14ac:dyDescent="0.3">
      <c r="A10282"/>
      <c r="B10282"/>
      <c r="C10282"/>
    </row>
    <row r="10283" spans="1:3" ht="14.4" x14ac:dyDescent="0.3">
      <c r="A10283"/>
      <c r="B10283"/>
      <c r="C10283"/>
    </row>
    <row r="10284" spans="1:3" ht="14.4" x14ac:dyDescent="0.3">
      <c r="A10284"/>
      <c r="B10284"/>
      <c r="C10284"/>
    </row>
    <row r="10285" spans="1:3" ht="14.4" x14ac:dyDescent="0.3">
      <c r="A10285"/>
      <c r="B10285"/>
      <c r="C10285"/>
    </row>
    <row r="10286" spans="1:3" ht="14.4" x14ac:dyDescent="0.3">
      <c r="A10286"/>
      <c r="B10286"/>
      <c r="C10286"/>
    </row>
    <row r="10287" spans="1:3" ht="14.4" x14ac:dyDescent="0.3">
      <c r="A10287"/>
      <c r="B10287"/>
      <c r="C10287"/>
    </row>
    <row r="10288" spans="1:3" ht="14.4" x14ac:dyDescent="0.3">
      <c r="A10288"/>
      <c r="B10288"/>
      <c r="C10288"/>
    </row>
    <row r="10289" spans="1:3" ht="14.4" x14ac:dyDescent="0.3">
      <c r="A10289"/>
      <c r="B10289"/>
      <c r="C10289"/>
    </row>
    <row r="10290" spans="1:3" ht="14.4" x14ac:dyDescent="0.3">
      <c r="A10290"/>
      <c r="B10290"/>
      <c r="C10290"/>
    </row>
    <row r="10291" spans="1:3" ht="14.4" x14ac:dyDescent="0.3">
      <c r="A10291"/>
      <c r="B10291"/>
      <c r="C10291"/>
    </row>
    <row r="10292" spans="1:3" ht="14.4" x14ac:dyDescent="0.3">
      <c r="A10292"/>
      <c r="B10292"/>
      <c r="C10292"/>
    </row>
    <row r="10293" spans="1:3" ht="14.4" x14ac:dyDescent="0.3">
      <c r="A10293"/>
      <c r="B10293"/>
      <c r="C10293"/>
    </row>
    <row r="10294" spans="1:3" ht="14.4" x14ac:dyDescent="0.3">
      <c r="A10294"/>
      <c r="B10294"/>
      <c r="C10294"/>
    </row>
    <row r="10295" spans="1:3" ht="14.4" x14ac:dyDescent="0.3">
      <c r="A10295"/>
      <c r="B10295"/>
      <c r="C10295"/>
    </row>
    <row r="10296" spans="1:3" ht="14.4" x14ac:dyDescent="0.3">
      <c r="A10296"/>
      <c r="B10296"/>
      <c r="C10296"/>
    </row>
    <row r="10297" spans="1:3" ht="14.4" x14ac:dyDescent="0.3">
      <c r="A10297"/>
      <c r="B10297"/>
      <c r="C10297"/>
    </row>
    <row r="10298" spans="1:3" ht="14.4" x14ac:dyDescent="0.3">
      <c r="A10298"/>
      <c r="B10298"/>
      <c r="C10298"/>
    </row>
    <row r="10299" spans="1:3" ht="14.4" x14ac:dyDescent="0.3">
      <c r="A10299"/>
      <c r="B10299"/>
      <c r="C10299"/>
    </row>
    <row r="10300" spans="1:3" ht="14.4" x14ac:dyDescent="0.3">
      <c r="A10300"/>
      <c r="B10300"/>
      <c r="C10300"/>
    </row>
    <row r="10301" spans="1:3" ht="14.4" x14ac:dyDescent="0.3">
      <c r="A10301"/>
      <c r="B10301"/>
      <c r="C10301"/>
    </row>
    <row r="10302" spans="1:3" ht="14.4" x14ac:dyDescent="0.3">
      <c r="A10302"/>
      <c r="B10302"/>
      <c r="C10302"/>
    </row>
    <row r="10303" spans="1:3" ht="14.4" x14ac:dyDescent="0.3">
      <c r="A10303"/>
      <c r="B10303"/>
      <c r="C10303"/>
    </row>
    <row r="10304" spans="1:3" ht="14.4" x14ac:dyDescent="0.3">
      <c r="A10304"/>
      <c r="B10304"/>
      <c r="C10304"/>
    </row>
    <row r="10305" spans="1:3" ht="14.4" x14ac:dyDescent="0.3">
      <c r="A10305"/>
      <c r="B10305"/>
      <c r="C10305"/>
    </row>
    <row r="10306" spans="1:3" ht="14.4" x14ac:dyDescent="0.3">
      <c r="A10306"/>
      <c r="B10306"/>
      <c r="C10306"/>
    </row>
    <row r="10307" spans="1:3" ht="14.4" x14ac:dyDescent="0.3">
      <c r="A10307"/>
      <c r="B10307"/>
      <c r="C10307"/>
    </row>
    <row r="10308" spans="1:3" ht="14.4" x14ac:dyDescent="0.3">
      <c r="A10308"/>
      <c r="B10308"/>
      <c r="C10308"/>
    </row>
    <row r="10309" spans="1:3" ht="14.4" x14ac:dyDescent="0.3">
      <c r="A10309"/>
      <c r="B10309"/>
      <c r="C10309"/>
    </row>
    <row r="10310" spans="1:3" ht="14.4" x14ac:dyDescent="0.3">
      <c r="A10310"/>
      <c r="B10310"/>
      <c r="C10310"/>
    </row>
    <row r="10311" spans="1:3" ht="14.4" x14ac:dyDescent="0.3">
      <c r="A10311"/>
      <c r="B10311"/>
      <c r="C10311"/>
    </row>
    <row r="10312" spans="1:3" ht="14.4" x14ac:dyDescent="0.3">
      <c r="A10312"/>
      <c r="B10312"/>
      <c r="C10312"/>
    </row>
    <row r="10313" spans="1:3" ht="14.4" x14ac:dyDescent="0.3">
      <c r="A10313"/>
      <c r="B10313"/>
      <c r="C10313"/>
    </row>
    <row r="10314" spans="1:3" ht="14.4" x14ac:dyDescent="0.3">
      <c r="A10314"/>
      <c r="B10314"/>
      <c r="C10314"/>
    </row>
    <row r="10315" spans="1:3" ht="14.4" x14ac:dyDescent="0.3">
      <c r="A10315"/>
      <c r="B10315"/>
      <c r="C10315"/>
    </row>
    <row r="10316" spans="1:3" ht="14.4" x14ac:dyDescent="0.3">
      <c r="A10316"/>
      <c r="B10316"/>
      <c r="C10316"/>
    </row>
    <row r="10317" spans="1:3" ht="14.4" x14ac:dyDescent="0.3">
      <c r="A10317"/>
      <c r="B10317"/>
      <c r="C10317"/>
    </row>
    <row r="10318" spans="1:3" ht="14.4" x14ac:dyDescent="0.3">
      <c r="A10318"/>
      <c r="B10318"/>
      <c r="C10318"/>
    </row>
    <row r="10319" spans="1:3" ht="14.4" x14ac:dyDescent="0.3">
      <c r="A10319"/>
      <c r="B10319"/>
      <c r="C10319"/>
    </row>
    <row r="10320" spans="1:3" ht="14.4" x14ac:dyDescent="0.3">
      <c r="A10320"/>
      <c r="B10320"/>
      <c r="C10320"/>
    </row>
    <row r="10321" spans="1:3" ht="14.4" x14ac:dyDescent="0.3">
      <c r="A10321"/>
      <c r="B10321"/>
      <c r="C10321"/>
    </row>
    <row r="10322" spans="1:3" ht="14.4" x14ac:dyDescent="0.3">
      <c r="A10322"/>
      <c r="B10322"/>
      <c r="C10322"/>
    </row>
    <row r="10323" spans="1:3" ht="14.4" x14ac:dyDescent="0.3">
      <c r="A10323"/>
      <c r="B10323"/>
      <c r="C10323"/>
    </row>
    <row r="10324" spans="1:3" ht="14.4" x14ac:dyDescent="0.3">
      <c r="A10324"/>
      <c r="B10324"/>
      <c r="C10324"/>
    </row>
    <row r="10325" spans="1:3" ht="14.4" x14ac:dyDescent="0.3">
      <c r="A10325"/>
      <c r="B10325"/>
      <c r="C10325"/>
    </row>
    <row r="10326" spans="1:3" ht="14.4" x14ac:dyDescent="0.3">
      <c r="A10326"/>
      <c r="B10326"/>
      <c r="C10326"/>
    </row>
    <row r="10327" spans="1:3" ht="14.4" x14ac:dyDescent="0.3">
      <c r="A10327"/>
      <c r="B10327"/>
      <c r="C10327"/>
    </row>
    <row r="10328" spans="1:3" ht="14.4" x14ac:dyDescent="0.3">
      <c r="A10328"/>
      <c r="B10328"/>
      <c r="C10328"/>
    </row>
    <row r="10329" spans="1:3" ht="14.4" x14ac:dyDescent="0.3">
      <c r="A10329"/>
      <c r="B10329"/>
      <c r="C10329"/>
    </row>
    <row r="10330" spans="1:3" ht="14.4" x14ac:dyDescent="0.3">
      <c r="A10330"/>
      <c r="B10330"/>
      <c r="C10330"/>
    </row>
    <row r="10331" spans="1:3" ht="14.4" x14ac:dyDescent="0.3">
      <c r="A10331"/>
      <c r="B10331"/>
      <c r="C10331"/>
    </row>
    <row r="10332" spans="1:3" ht="14.4" x14ac:dyDescent="0.3">
      <c r="A10332"/>
      <c r="B10332"/>
      <c r="C10332"/>
    </row>
    <row r="10333" spans="1:3" ht="14.4" x14ac:dyDescent="0.3">
      <c r="A10333"/>
      <c r="B10333"/>
      <c r="C10333"/>
    </row>
    <row r="10334" spans="1:3" ht="14.4" x14ac:dyDescent="0.3">
      <c r="A10334"/>
      <c r="B10334"/>
      <c r="C10334"/>
    </row>
    <row r="10335" spans="1:3" ht="14.4" x14ac:dyDescent="0.3">
      <c r="A10335"/>
      <c r="B10335"/>
      <c r="C10335"/>
    </row>
    <row r="10336" spans="1:3" ht="14.4" x14ac:dyDescent="0.3">
      <c r="A10336"/>
      <c r="B10336"/>
      <c r="C10336"/>
    </row>
    <row r="10337" spans="1:3" ht="14.4" x14ac:dyDescent="0.3">
      <c r="A10337"/>
      <c r="B10337"/>
      <c r="C10337"/>
    </row>
    <row r="10338" spans="1:3" ht="14.4" x14ac:dyDescent="0.3">
      <c r="A10338"/>
      <c r="B10338"/>
      <c r="C10338"/>
    </row>
    <row r="10339" spans="1:3" ht="14.4" x14ac:dyDescent="0.3">
      <c r="A10339"/>
      <c r="B10339"/>
      <c r="C10339"/>
    </row>
    <row r="10340" spans="1:3" ht="14.4" x14ac:dyDescent="0.3">
      <c r="A10340"/>
      <c r="B10340"/>
      <c r="C10340"/>
    </row>
    <row r="10341" spans="1:3" ht="14.4" x14ac:dyDescent="0.3">
      <c r="A10341"/>
      <c r="B10341"/>
      <c r="C10341"/>
    </row>
    <row r="10342" spans="1:3" ht="14.4" x14ac:dyDescent="0.3">
      <c r="A10342"/>
      <c r="B10342"/>
      <c r="C10342"/>
    </row>
    <row r="10343" spans="1:3" ht="14.4" x14ac:dyDescent="0.3">
      <c r="A10343"/>
      <c r="B10343"/>
      <c r="C10343"/>
    </row>
    <row r="10344" spans="1:3" ht="14.4" x14ac:dyDescent="0.3">
      <c r="A10344"/>
      <c r="B10344"/>
      <c r="C10344"/>
    </row>
    <row r="10345" spans="1:3" ht="14.4" x14ac:dyDescent="0.3">
      <c r="A10345"/>
      <c r="B10345"/>
      <c r="C10345"/>
    </row>
    <row r="10346" spans="1:3" ht="14.4" x14ac:dyDescent="0.3">
      <c r="A10346"/>
      <c r="B10346"/>
      <c r="C10346"/>
    </row>
    <row r="10347" spans="1:3" ht="14.4" x14ac:dyDescent="0.3">
      <c r="A10347"/>
      <c r="B10347"/>
      <c r="C10347"/>
    </row>
    <row r="10348" spans="1:3" ht="14.4" x14ac:dyDescent="0.3">
      <c r="A10348"/>
      <c r="B10348"/>
      <c r="C10348"/>
    </row>
    <row r="10349" spans="1:3" ht="14.4" x14ac:dyDescent="0.3">
      <c r="A10349"/>
      <c r="B10349"/>
      <c r="C10349"/>
    </row>
    <row r="10350" spans="1:3" ht="14.4" x14ac:dyDescent="0.3">
      <c r="A10350"/>
      <c r="B10350"/>
      <c r="C10350"/>
    </row>
    <row r="10351" spans="1:3" ht="14.4" x14ac:dyDescent="0.3">
      <c r="A10351"/>
      <c r="B10351"/>
      <c r="C10351"/>
    </row>
    <row r="10352" spans="1:3" ht="14.4" x14ac:dyDescent="0.3">
      <c r="A10352"/>
      <c r="B10352"/>
      <c r="C10352"/>
    </row>
    <row r="10353" spans="1:3" ht="14.4" x14ac:dyDescent="0.3">
      <c r="A10353"/>
      <c r="B10353"/>
      <c r="C10353"/>
    </row>
    <row r="10354" spans="1:3" ht="14.4" x14ac:dyDescent="0.3">
      <c r="A10354"/>
      <c r="B10354"/>
      <c r="C10354"/>
    </row>
    <row r="10355" spans="1:3" ht="14.4" x14ac:dyDescent="0.3">
      <c r="A10355"/>
      <c r="B10355"/>
      <c r="C10355"/>
    </row>
    <row r="10356" spans="1:3" ht="14.4" x14ac:dyDescent="0.3">
      <c r="A10356"/>
      <c r="B10356"/>
      <c r="C10356"/>
    </row>
    <row r="10357" spans="1:3" ht="14.4" x14ac:dyDescent="0.3">
      <c r="A10357"/>
      <c r="B10357"/>
      <c r="C10357"/>
    </row>
    <row r="10358" spans="1:3" ht="14.4" x14ac:dyDescent="0.3">
      <c r="A10358"/>
      <c r="B10358"/>
      <c r="C10358"/>
    </row>
    <row r="10359" spans="1:3" ht="14.4" x14ac:dyDescent="0.3">
      <c r="A10359"/>
      <c r="B10359"/>
      <c r="C10359"/>
    </row>
    <row r="10360" spans="1:3" ht="14.4" x14ac:dyDescent="0.3">
      <c r="A10360"/>
      <c r="B10360"/>
      <c r="C10360"/>
    </row>
    <row r="10361" spans="1:3" ht="14.4" x14ac:dyDescent="0.3">
      <c r="A10361"/>
      <c r="B10361"/>
      <c r="C10361"/>
    </row>
    <row r="10362" spans="1:3" ht="14.4" x14ac:dyDescent="0.3">
      <c r="A10362"/>
      <c r="B10362"/>
      <c r="C10362"/>
    </row>
    <row r="10363" spans="1:3" ht="14.4" x14ac:dyDescent="0.3">
      <c r="A10363"/>
      <c r="B10363"/>
      <c r="C10363"/>
    </row>
    <row r="10364" spans="1:3" ht="14.4" x14ac:dyDescent="0.3">
      <c r="A10364"/>
      <c r="B10364"/>
      <c r="C10364"/>
    </row>
    <row r="10365" spans="1:3" ht="14.4" x14ac:dyDescent="0.3">
      <c r="A10365"/>
      <c r="B10365"/>
      <c r="C10365"/>
    </row>
    <row r="10366" spans="1:3" ht="14.4" x14ac:dyDescent="0.3">
      <c r="A10366"/>
      <c r="B10366"/>
      <c r="C10366"/>
    </row>
    <row r="10367" spans="1:3" ht="14.4" x14ac:dyDescent="0.3">
      <c r="A10367"/>
      <c r="B10367"/>
      <c r="C10367"/>
    </row>
    <row r="10368" spans="1:3" ht="14.4" x14ac:dyDescent="0.3">
      <c r="A10368"/>
      <c r="B10368"/>
      <c r="C10368"/>
    </row>
    <row r="10369" spans="1:3" ht="14.4" x14ac:dyDescent="0.3">
      <c r="A10369"/>
      <c r="B10369"/>
      <c r="C10369"/>
    </row>
    <row r="10370" spans="1:3" ht="14.4" x14ac:dyDescent="0.3">
      <c r="A10370"/>
      <c r="B10370"/>
      <c r="C10370"/>
    </row>
    <row r="10371" spans="1:3" ht="14.4" x14ac:dyDescent="0.3">
      <c r="A10371"/>
      <c r="B10371"/>
      <c r="C10371"/>
    </row>
    <row r="10372" spans="1:3" ht="14.4" x14ac:dyDescent="0.3">
      <c r="A10372"/>
      <c r="B10372"/>
      <c r="C10372"/>
    </row>
    <row r="10373" spans="1:3" ht="14.4" x14ac:dyDescent="0.3">
      <c r="A10373"/>
      <c r="B10373"/>
      <c r="C10373"/>
    </row>
    <row r="10374" spans="1:3" ht="14.4" x14ac:dyDescent="0.3">
      <c r="A10374"/>
      <c r="B10374"/>
      <c r="C10374"/>
    </row>
    <row r="10375" spans="1:3" ht="14.4" x14ac:dyDescent="0.3">
      <c r="A10375"/>
      <c r="B10375"/>
      <c r="C10375"/>
    </row>
    <row r="10376" spans="1:3" ht="14.4" x14ac:dyDescent="0.3">
      <c r="A10376"/>
      <c r="B10376"/>
      <c r="C10376"/>
    </row>
    <row r="10377" spans="1:3" ht="14.4" x14ac:dyDescent="0.3">
      <c r="A10377"/>
      <c r="B10377"/>
      <c r="C10377"/>
    </row>
    <row r="10378" spans="1:3" ht="14.4" x14ac:dyDescent="0.3">
      <c r="A10378"/>
      <c r="B10378"/>
      <c r="C10378"/>
    </row>
    <row r="10379" spans="1:3" ht="14.4" x14ac:dyDescent="0.3">
      <c r="A10379"/>
      <c r="B10379"/>
      <c r="C10379"/>
    </row>
    <row r="10380" spans="1:3" ht="14.4" x14ac:dyDescent="0.3">
      <c r="A10380"/>
      <c r="B10380"/>
      <c r="C10380"/>
    </row>
    <row r="10381" spans="1:3" ht="14.4" x14ac:dyDescent="0.3">
      <c r="A10381"/>
      <c r="B10381"/>
      <c r="C10381"/>
    </row>
    <row r="10382" spans="1:3" ht="14.4" x14ac:dyDescent="0.3">
      <c r="A10382"/>
      <c r="B10382"/>
      <c r="C10382"/>
    </row>
    <row r="10383" spans="1:3" ht="14.4" x14ac:dyDescent="0.3">
      <c r="A10383"/>
      <c r="B10383"/>
      <c r="C10383"/>
    </row>
    <row r="10384" spans="1:3" ht="14.4" x14ac:dyDescent="0.3">
      <c r="A10384"/>
      <c r="B10384"/>
      <c r="C10384"/>
    </row>
    <row r="10385" spans="1:3" ht="14.4" x14ac:dyDescent="0.3">
      <c r="A10385"/>
      <c r="B10385"/>
      <c r="C10385"/>
    </row>
    <row r="10386" spans="1:3" ht="14.4" x14ac:dyDescent="0.3">
      <c r="A10386"/>
      <c r="B10386"/>
      <c r="C10386"/>
    </row>
    <row r="10387" spans="1:3" ht="14.4" x14ac:dyDescent="0.3">
      <c r="A10387"/>
      <c r="B10387"/>
      <c r="C10387"/>
    </row>
    <row r="10388" spans="1:3" ht="14.4" x14ac:dyDescent="0.3">
      <c r="A10388"/>
      <c r="B10388"/>
      <c r="C10388"/>
    </row>
    <row r="10389" spans="1:3" ht="14.4" x14ac:dyDescent="0.3">
      <c r="A10389"/>
      <c r="B10389"/>
      <c r="C10389"/>
    </row>
    <row r="10390" spans="1:3" ht="14.4" x14ac:dyDescent="0.3">
      <c r="A10390"/>
      <c r="B10390"/>
      <c r="C10390"/>
    </row>
    <row r="10391" spans="1:3" ht="14.4" x14ac:dyDescent="0.3">
      <c r="A10391"/>
      <c r="B10391"/>
      <c r="C10391"/>
    </row>
    <row r="10392" spans="1:3" ht="14.4" x14ac:dyDescent="0.3">
      <c r="A10392"/>
      <c r="B10392"/>
      <c r="C10392"/>
    </row>
    <row r="10393" spans="1:3" ht="14.4" x14ac:dyDescent="0.3">
      <c r="A10393"/>
      <c r="B10393"/>
      <c r="C10393"/>
    </row>
    <row r="10394" spans="1:3" ht="14.4" x14ac:dyDescent="0.3">
      <c r="A10394"/>
      <c r="B10394"/>
      <c r="C10394"/>
    </row>
    <row r="10395" spans="1:3" ht="14.4" x14ac:dyDescent="0.3">
      <c r="A10395"/>
      <c r="B10395"/>
      <c r="C10395"/>
    </row>
    <row r="10396" spans="1:3" ht="14.4" x14ac:dyDescent="0.3">
      <c r="A10396"/>
      <c r="B10396"/>
      <c r="C10396"/>
    </row>
    <row r="10397" spans="1:3" ht="14.4" x14ac:dyDescent="0.3">
      <c r="A10397"/>
      <c r="B10397"/>
      <c r="C10397"/>
    </row>
    <row r="10398" spans="1:3" ht="14.4" x14ac:dyDescent="0.3">
      <c r="A10398"/>
      <c r="B10398"/>
      <c r="C10398"/>
    </row>
    <row r="10399" spans="1:3" ht="14.4" x14ac:dyDescent="0.3">
      <c r="A10399"/>
      <c r="B10399"/>
      <c r="C10399"/>
    </row>
    <row r="10400" spans="1:3" ht="14.4" x14ac:dyDescent="0.3">
      <c r="A10400"/>
      <c r="B10400"/>
      <c r="C10400"/>
    </row>
    <row r="10401" spans="1:3" ht="14.4" x14ac:dyDescent="0.3">
      <c r="A10401"/>
      <c r="B10401"/>
      <c r="C10401"/>
    </row>
    <row r="10402" spans="1:3" ht="14.4" x14ac:dyDescent="0.3">
      <c r="A10402"/>
      <c r="B10402"/>
      <c r="C10402"/>
    </row>
    <row r="10403" spans="1:3" ht="14.4" x14ac:dyDescent="0.3">
      <c r="A10403"/>
      <c r="B10403"/>
      <c r="C10403"/>
    </row>
    <row r="10404" spans="1:3" ht="14.4" x14ac:dyDescent="0.3">
      <c r="A10404"/>
      <c r="B10404"/>
      <c r="C10404"/>
    </row>
    <row r="10405" spans="1:3" ht="14.4" x14ac:dyDescent="0.3">
      <c r="A10405"/>
      <c r="B10405"/>
      <c r="C10405"/>
    </row>
    <row r="10406" spans="1:3" ht="14.4" x14ac:dyDescent="0.3">
      <c r="A10406"/>
      <c r="B10406"/>
      <c r="C10406"/>
    </row>
    <row r="10407" spans="1:3" ht="14.4" x14ac:dyDescent="0.3">
      <c r="A10407"/>
      <c r="B10407"/>
      <c r="C10407"/>
    </row>
    <row r="10408" spans="1:3" ht="14.4" x14ac:dyDescent="0.3">
      <c r="A10408"/>
      <c r="B10408"/>
      <c r="C10408"/>
    </row>
    <row r="10409" spans="1:3" ht="14.4" x14ac:dyDescent="0.3">
      <c r="A10409"/>
      <c r="B10409"/>
      <c r="C10409"/>
    </row>
    <row r="10410" spans="1:3" ht="14.4" x14ac:dyDescent="0.3">
      <c r="A10410"/>
      <c r="B10410"/>
      <c r="C10410"/>
    </row>
    <row r="10411" spans="1:3" ht="14.4" x14ac:dyDescent="0.3">
      <c r="A10411"/>
      <c r="B10411"/>
      <c r="C10411"/>
    </row>
    <row r="10412" spans="1:3" ht="14.4" x14ac:dyDescent="0.3">
      <c r="A10412"/>
      <c r="B10412"/>
      <c r="C10412"/>
    </row>
    <row r="10413" spans="1:3" ht="14.4" x14ac:dyDescent="0.3">
      <c r="A10413"/>
      <c r="B10413"/>
      <c r="C10413"/>
    </row>
    <row r="10414" spans="1:3" ht="14.4" x14ac:dyDescent="0.3">
      <c r="A10414"/>
      <c r="B10414"/>
      <c r="C10414"/>
    </row>
    <row r="10415" spans="1:3" ht="14.4" x14ac:dyDescent="0.3">
      <c r="A10415"/>
      <c r="B10415"/>
      <c r="C10415"/>
    </row>
    <row r="10416" spans="1:3" ht="14.4" x14ac:dyDescent="0.3">
      <c r="A10416"/>
      <c r="B10416"/>
      <c r="C10416"/>
    </row>
    <row r="10417" spans="1:3" ht="14.4" x14ac:dyDescent="0.3">
      <c r="A10417"/>
      <c r="B10417"/>
      <c r="C10417"/>
    </row>
    <row r="10418" spans="1:3" ht="14.4" x14ac:dyDescent="0.3">
      <c r="A10418"/>
      <c r="B10418"/>
      <c r="C10418"/>
    </row>
    <row r="10419" spans="1:3" ht="14.4" x14ac:dyDescent="0.3">
      <c r="A10419"/>
      <c r="B10419"/>
      <c r="C10419"/>
    </row>
    <row r="10420" spans="1:3" ht="14.4" x14ac:dyDescent="0.3">
      <c r="A10420"/>
      <c r="B10420"/>
      <c r="C10420"/>
    </row>
    <row r="10421" spans="1:3" ht="14.4" x14ac:dyDescent="0.3">
      <c r="A10421"/>
      <c r="B10421"/>
      <c r="C10421"/>
    </row>
    <row r="10422" spans="1:3" ht="14.4" x14ac:dyDescent="0.3">
      <c r="A10422"/>
      <c r="B10422"/>
      <c r="C10422"/>
    </row>
    <row r="10423" spans="1:3" ht="14.4" x14ac:dyDescent="0.3">
      <c r="A10423"/>
      <c r="B10423"/>
      <c r="C10423"/>
    </row>
    <row r="10424" spans="1:3" ht="14.4" x14ac:dyDescent="0.3">
      <c r="A10424"/>
      <c r="B10424"/>
      <c r="C10424"/>
    </row>
    <row r="10425" spans="1:3" ht="14.4" x14ac:dyDescent="0.3">
      <c r="A10425"/>
      <c r="B10425"/>
      <c r="C10425"/>
    </row>
    <row r="10426" spans="1:3" ht="14.4" x14ac:dyDescent="0.3">
      <c r="A10426"/>
      <c r="B10426"/>
      <c r="C10426"/>
    </row>
    <row r="10427" spans="1:3" ht="14.4" x14ac:dyDescent="0.3">
      <c r="A10427"/>
      <c r="B10427"/>
      <c r="C10427"/>
    </row>
    <row r="10428" spans="1:3" ht="14.4" x14ac:dyDescent="0.3">
      <c r="A10428"/>
      <c r="B10428"/>
      <c r="C10428"/>
    </row>
    <row r="10429" spans="1:3" ht="14.4" x14ac:dyDescent="0.3">
      <c r="A10429"/>
      <c r="B10429"/>
      <c r="C10429"/>
    </row>
    <row r="10430" spans="1:3" ht="14.4" x14ac:dyDescent="0.3">
      <c r="A10430"/>
      <c r="B10430"/>
      <c r="C10430"/>
    </row>
    <row r="10431" spans="1:3" ht="14.4" x14ac:dyDescent="0.3">
      <c r="A10431"/>
      <c r="B10431"/>
      <c r="C10431"/>
    </row>
    <row r="10432" spans="1:3" ht="14.4" x14ac:dyDescent="0.3">
      <c r="A10432"/>
      <c r="B10432"/>
      <c r="C10432"/>
    </row>
    <row r="10433" spans="1:3" ht="14.4" x14ac:dyDescent="0.3">
      <c r="A10433"/>
      <c r="B10433"/>
      <c r="C10433"/>
    </row>
    <row r="10434" spans="1:3" ht="14.4" x14ac:dyDescent="0.3">
      <c r="A10434"/>
      <c r="B10434"/>
      <c r="C10434"/>
    </row>
    <row r="10435" spans="1:3" ht="14.4" x14ac:dyDescent="0.3">
      <c r="A10435"/>
      <c r="B10435"/>
      <c r="C10435"/>
    </row>
    <row r="10436" spans="1:3" ht="14.4" x14ac:dyDescent="0.3">
      <c r="A10436"/>
      <c r="B10436"/>
      <c r="C10436"/>
    </row>
    <row r="10437" spans="1:3" ht="14.4" x14ac:dyDescent="0.3">
      <c r="A10437"/>
      <c r="B10437"/>
      <c r="C10437"/>
    </row>
    <row r="10438" spans="1:3" ht="14.4" x14ac:dyDescent="0.3">
      <c r="A10438"/>
      <c r="B10438"/>
      <c r="C10438"/>
    </row>
    <row r="10439" spans="1:3" ht="14.4" x14ac:dyDescent="0.3">
      <c r="A10439"/>
      <c r="B10439"/>
      <c r="C10439"/>
    </row>
    <row r="10440" spans="1:3" ht="14.4" x14ac:dyDescent="0.3">
      <c r="A10440"/>
      <c r="B10440"/>
      <c r="C10440"/>
    </row>
    <row r="10441" spans="1:3" ht="14.4" x14ac:dyDescent="0.3">
      <c r="A10441"/>
      <c r="B10441"/>
      <c r="C10441"/>
    </row>
    <row r="10442" spans="1:3" ht="14.4" x14ac:dyDescent="0.3">
      <c r="A10442"/>
      <c r="B10442"/>
      <c r="C10442"/>
    </row>
    <row r="10443" spans="1:3" ht="14.4" x14ac:dyDescent="0.3">
      <c r="A10443"/>
      <c r="B10443"/>
      <c r="C10443"/>
    </row>
    <row r="10444" spans="1:3" ht="14.4" x14ac:dyDescent="0.3">
      <c r="A10444"/>
      <c r="B10444"/>
      <c r="C10444"/>
    </row>
    <row r="10445" spans="1:3" ht="14.4" x14ac:dyDescent="0.3">
      <c r="A10445"/>
      <c r="B10445"/>
      <c r="C10445"/>
    </row>
    <row r="10446" spans="1:3" ht="14.4" x14ac:dyDescent="0.3">
      <c r="A10446"/>
      <c r="B10446"/>
      <c r="C10446"/>
    </row>
    <row r="10447" spans="1:3" ht="14.4" x14ac:dyDescent="0.3">
      <c r="A10447"/>
      <c r="B10447"/>
      <c r="C10447"/>
    </row>
    <row r="10448" spans="1:3" ht="14.4" x14ac:dyDescent="0.3">
      <c r="A10448"/>
      <c r="B10448"/>
      <c r="C10448"/>
    </row>
    <row r="10449" spans="1:3" ht="14.4" x14ac:dyDescent="0.3">
      <c r="A10449"/>
      <c r="B10449"/>
      <c r="C10449"/>
    </row>
    <row r="10450" spans="1:3" ht="14.4" x14ac:dyDescent="0.3">
      <c r="A10450"/>
      <c r="B10450"/>
      <c r="C10450"/>
    </row>
    <row r="10451" spans="1:3" ht="14.4" x14ac:dyDescent="0.3">
      <c r="A10451"/>
      <c r="B10451"/>
      <c r="C10451"/>
    </row>
    <row r="10452" spans="1:3" ht="14.4" x14ac:dyDescent="0.3">
      <c r="A10452"/>
      <c r="B10452"/>
      <c r="C10452"/>
    </row>
    <row r="10453" spans="1:3" ht="14.4" x14ac:dyDescent="0.3">
      <c r="A10453"/>
      <c r="B10453"/>
      <c r="C10453"/>
    </row>
    <row r="10454" spans="1:3" ht="14.4" x14ac:dyDescent="0.3">
      <c r="A10454"/>
      <c r="B10454"/>
      <c r="C10454"/>
    </row>
    <row r="10455" spans="1:3" ht="14.4" x14ac:dyDescent="0.3">
      <c r="A10455"/>
      <c r="B10455"/>
      <c r="C10455"/>
    </row>
    <row r="10456" spans="1:3" ht="14.4" x14ac:dyDescent="0.3">
      <c r="A10456"/>
      <c r="B10456"/>
      <c r="C10456"/>
    </row>
    <row r="10457" spans="1:3" ht="14.4" x14ac:dyDescent="0.3">
      <c r="A10457"/>
      <c r="B10457"/>
      <c r="C10457"/>
    </row>
    <row r="10458" spans="1:3" ht="14.4" x14ac:dyDescent="0.3">
      <c r="A10458"/>
      <c r="B10458"/>
      <c r="C10458"/>
    </row>
    <row r="10459" spans="1:3" ht="14.4" x14ac:dyDescent="0.3">
      <c r="A10459"/>
      <c r="B10459"/>
      <c r="C10459"/>
    </row>
    <row r="10460" spans="1:3" ht="14.4" x14ac:dyDescent="0.3">
      <c r="A10460"/>
      <c r="B10460"/>
      <c r="C10460"/>
    </row>
    <row r="10461" spans="1:3" ht="14.4" x14ac:dyDescent="0.3">
      <c r="A10461"/>
      <c r="B10461"/>
      <c r="C10461"/>
    </row>
    <row r="10462" spans="1:3" ht="14.4" x14ac:dyDescent="0.3">
      <c r="A10462"/>
      <c r="B10462"/>
      <c r="C10462"/>
    </row>
    <row r="10463" spans="1:3" ht="14.4" x14ac:dyDescent="0.3">
      <c r="A10463"/>
      <c r="B10463"/>
      <c r="C10463"/>
    </row>
    <row r="10464" spans="1:3" ht="14.4" x14ac:dyDescent="0.3">
      <c r="A10464"/>
      <c r="B10464"/>
      <c r="C10464"/>
    </row>
    <row r="10465" spans="1:3" ht="14.4" x14ac:dyDescent="0.3">
      <c r="A10465"/>
      <c r="B10465"/>
      <c r="C10465"/>
    </row>
    <row r="10466" spans="1:3" ht="14.4" x14ac:dyDescent="0.3">
      <c r="A10466"/>
      <c r="B10466"/>
      <c r="C10466"/>
    </row>
    <row r="10467" spans="1:3" ht="14.4" x14ac:dyDescent="0.3">
      <c r="A10467"/>
      <c r="B10467"/>
      <c r="C10467"/>
    </row>
    <row r="10468" spans="1:3" ht="14.4" x14ac:dyDescent="0.3">
      <c r="A10468"/>
      <c r="B10468"/>
      <c r="C10468"/>
    </row>
    <row r="10469" spans="1:3" ht="14.4" x14ac:dyDescent="0.3">
      <c r="A10469"/>
      <c r="B10469"/>
      <c r="C10469"/>
    </row>
    <row r="10470" spans="1:3" ht="14.4" x14ac:dyDescent="0.3">
      <c r="A10470"/>
      <c r="B10470"/>
      <c r="C10470"/>
    </row>
    <row r="10471" spans="1:3" ht="14.4" x14ac:dyDescent="0.3">
      <c r="A10471"/>
      <c r="B10471"/>
      <c r="C10471"/>
    </row>
    <row r="10472" spans="1:3" ht="14.4" x14ac:dyDescent="0.3">
      <c r="A10472"/>
      <c r="B10472"/>
      <c r="C10472"/>
    </row>
    <row r="10473" spans="1:3" ht="14.4" x14ac:dyDescent="0.3">
      <c r="A10473"/>
      <c r="B10473"/>
      <c r="C10473"/>
    </row>
    <row r="10474" spans="1:3" ht="14.4" x14ac:dyDescent="0.3">
      <c r="A10474"/>
      <c r="B10474"/>
      <c r="C10474"/>
    </row>
    <row r="10475" spans="1:3" ht="14.4" x14ac:dyDescent="0.3">
      <c r="A10475"/>
      <c r="B10475"/>
      <c r="C10475"/>
    </row>
    <row r="10476" spans="1:3" ht="14.4" x14ac:dyDescent="0.3">
      <c r="A10476"/>
      <c r="B10476"/>
      <c r="C10476"/>
    </row>
    <row r="10477" spans="1:3" ht="14.4" x14ac:dyDescent="0.3">
      <c r="A10477"/>
      <c r="B10477"/>
      <c r="C10477"/>
    </row>
    <row r="10478" spans="1:3" ht="14.4" x14ac:dyDescent="0.3">
      <c r="A10478"/>
      <c r="B10478"/>
      <c r="C10478"/>
    </row>
    <row r="10479" spans="1:3" ht="14.4" x14ac:dyDescent="0.3">
      <c r="A10479"/>
      <c r="B10479"/>
      <c r="C10479"/>
    </row>
    <row r="10480" spans="1:3" ht="14.4" x14ac:dyDescent="0.3">
      <c r="A10480"/>
      <c r="B10480"/>
      <c r="C10480"/>
    </row>
    <row r="10481" spans="1:3" ht="14.4" x14ac:dyDescent="0.3">
      <c r="A10481"/>
      <c r="B10481"/>
      <c r="C10481"/>
    </row>
    <row r="10482" spans="1:3" ht="14.4" x14ac:dyDescent="0.3">
      <c r="A10482"/>
      <c r="B10482"/>
      <c r="C10482"/>
    </row>
    <row r="10483" spans="1:3" ht="14.4" x14ac:dyDescent="0.3">
      <c r="A10483"/>
      <c r="B10483"/>
      <c r="C10483"/>
    </row>
    <row r="10484" spans="1:3" ht="14.4" x14ac:dyDescent="0.3">
      <c r="A10484"/>
      <c r="B10484"/>
      <c r="C10484"/>
    </row>
    <row r="10485" spans="1:3" ht="14.4" x14ac:dyDescent="0.3">
      <c r="A10485"/>
      <c r="B10485"/>
      <c r="C10485"/>
    </row>
    <row r="10486" spans="1:3" ht="14.4" x14ac:dyDescent="0.3">
      <c r="A10486"/>
      <c r="B10486"/>
      <c r="C10486"/>
    </row>
    <row r="10487" spans="1:3" ht="14.4" x14ac:dyDescent="0.3">
      <c r="A10487"/>
      <c r="B10487"/>
      <c r="C10487"/>
    </row>
    <row r="10488" spans="1:3" ht="14.4" x14ac:dyDescent="0.3">
      <c r="A10488"/>
      <c r="B10488"/>
      <c r="C10488"/>
    </row>
    <row r="10489" spans="1:3" ht="14.4" x14ac:dyDescent="0.3">
      <c r="A10489"/>
      <c r="B10489"/>
      <c r="C10489"/>
    </row>
    <row r="10490" spans="1:3" ht="14.4" x14ac:dyDescent="0.3">
      <c r="A10490"/>
      <c r="B10490"/>
      <c r="C10490"/>
    </row>
    <row r="10491" spans="1:3" ht="14.4" x14ac:dyDescent="0.3">
      <c r="A10491"/>
      <c r="B10491"/>
      <c r="C10491"/>
    </row>
    <row r="10492" spans="1:3" ht="14.4" x14ac:dyDescent="0.3">
      <c r="A10492"/>
      <c r="B10492"/>
      <c r="C10492"/>
    </row>
    <row r="10493" spans="1:3" ht="14.4" x14ac:dyDescent="0.3">
      <c r="A10493"/>
      <c r="B10493"/>
      <c r="C10493"/>
    </row>
    <row r="10494" spans="1:3" ht="14.4" x14ac:dyDescent="0.3">
      <c r="A10494"/>
      <c r="B10494"/>
      <c r="C10494"/>
    </row>
    <row r="10495" spans="1:3" ht="14.4" x14ac:dyDescent="0.3">
      <c r="A10495"/>
      <c r="B10495"/>
      <c r="C10495"/>
    </row>
    <row r="10496" spans="1:3" ht="14.4" x14ac:dyDescent="0.3">
      <c r="A10496"/>
      <c r="B10496"/>
      <c r="C10496"/>
    </row>
    <row r="10497" spans="1:3" ht="14.4" x14ac:dyDescent="0.3">
      <c r="A10497"/>
      <c r="B10497"/>
      <c r="C10497"/>
    </row>
    <row r="10498" spans="1:3" ht="14.4" x14ac:dyDescent="0.3">
      <c r="A10498"/>
      <c r="B10498"/>
      <c r="C10498"/>
    </row>
    <row r="10499" spans="1:3" ht="14.4" x14ac:dyDescent="0.3">
      <c r="A10499"/>
      <c r="B10499"/>
      <c r="C10499"/>
    </row>
    <row r="10500" spans="1:3" ht="14.4" x14ac:dyDescent="0.3">
      <c r="A10500"/>
      <c r="B10500"/>
      <c r="C10500"/>
    </row>
    <row r="10501" spans="1:3" ht="14.4" x14ac:dyDescent="0.3">
      <c r="A10501"/>
      <c r="B10501"/>
      <c r="C10501"/>
    </row>
    <row r="10502" spans="1:3" ht="14.4" x14ac:dyDescent="0.3">
      <c r="A10502"/>
      <c r="B10502"/>
      <c r="C10502"/>
    </row>
    <row r="10503" spans="1:3" ht="14.4" x14ac:dyDescent="0.3">
      <c r="A10503"/>
      <c r="B10503"/>
      <c r="C10503"/>
    </row>
    <row r="10504" spans="1:3" ht="14.4" x14ac:dyDescent="0.3">
      <c r="A10504"/>
      <c r="B10504"/>
      <c r="C10504"/>
    </row>
    <row r="10505" spans="1:3" ht="14.4" x14ac:dyDescent="0.3">
      <c r="A10505"/>
      <c r="B10505"/>
      <c r="C10505"/>
    </row>
    <row r="10506" spans="1:3" ht="14.4" x14ac:dyDescent="0.3">
      <c r="A10506"/>
      <c r="B10506"/>
      <c r="C10506"/>
    </row>
    <row r="10507" spans="1:3" ht="14.4" x14ac:dyDescent="0.3">
      <c r="A10507"/>
      <c r="B10507"/>
      <c r="C10507"/>
    </row>
    <row r="10508" spans="1:3" ht="14.4" x14ac:dyDescent="0.3">
      <c r="A10508"/>
      <c r="B10508"/>
      <c r="C10508"/>
    </row>
    <row r="10509" spans="1:3" ht="14.4" x14ac:dyDescent="0.3">
      <c r="A10509"/>
      <c r="B10509"/>
      <c r="C10509"/>
    </row>
    <row r="10510" spans="1:3" ht="14.4" x14ac:dyDescent="0.3">
      <c r="A10510"/>
      <c r="B10510"/>
      <c r="C10510"/>
    </row>
    <row r="10511" spans="1:3" ht="14.4" x14ac:dyDescent="0.3">
      <c r="A10511"/>
      <c r="B10511"/>
      <c r="C10511"/>
    </row>
    <row r="10512" spans="1:3" ht="14.4" x14ac:dyDescent="0.3">
      <c r="A10512"/>
      <c r="B10512"/>
      <c r="C10512"/>
    </row>
    <row r="10513" spans="1:3" ht="14.4" x14ac:dyDescent="0.3">
      <c r="A10513"/>
      <c r="B10513"/>
      <c r="C10513"/>
    </row>
    <row r="10514" spans="1:3" ht="14.4" x14ac:dyDescent="0.3">
      <c r="A10514"/>
      <c r="B10514"/>
      <c r="C10514"/>
    </row>
    <row r="10515" spans="1:3" ht="14.4" x14ac:dyDescent="0.3">
      <c r="A10515"/>
      <c r="B10515"/>
      <c r="C10515"/>
    </row>
    <row r="10516" spans="1:3" ht="14.4" x14ac:dyDescent="0.3">
      <c r="A10516"/>
      <c r="B10516"/>
      <c r="C10516"/>
    </row>
    <row r="10517" spans="1:3" ht="14.4" x14ac:dyDescent="0.3">
      <c r="A10517"/>
      <c r="B10517"/>
      <c r="C10517"/>
    </row>
    <row r="10518" spans="1:3" ht="14.4" x14ac:dyDescent="0.3">
      <c r="A10518"/>
      <c r="B10518"/>
      <c r="C10518"/>
    </row>
    <row r="10519" spans="1:3" ht="14.4" x14ac:dyDescent="0.3">
      <c r="A10519"/>
      <c r="B10519"/>
      <c r="C10519"/>
    </row>
    <row r="10520" spans="1:3" ht="14.4" x14ac:dyDescent="0.3">
      <c r="A10520"/>
      <c r="B10520"/>
      <c r="C10520"/>
    </row>
    <row r="10521" spans="1:3" ht="14.4" x14ac:dyDescent="0.3">
      <c r="A10521"/>
      <c r="B10521"/>
      <c r="C10521"/>
    </row>
    <row r="10522" spans="1:3" ht="14.4" x14ac:dyDescent="0.3">
      <c r="A10522"/>
      <c r="B10522"/>
      <c r="C10522"/>
    </row>
    <row r="10523" spans="1:3" ht="14.4" x14ac:dyDescent="0.3">
      <c r="A10523"/>
      <c r="B10523"/>
      <c r="C10523"/>
    </row>
    <row r="10524" spans="1:3" ht="14.4" x14ac:dyDescent="0.3">
      <c r="A10524"/>
      <c r="B10524"/>
      <c r="C10524"/>
    </row>
    <row r="10525" spans="1:3" ht="14.4" x14ac:dyDescent="0.3">
      <c r="A10525"/>
      <c r="B10525"/>
      <c r="C10525"/>
    </row>
    <row r="10526" spans="1:3" ht="14.4" x14ac:dyDescent="0.3">
      <c r="A10526"/>
      <c r="B10526"/>
      <c r="C10526"/>
    </row>
    <row r="10527" spans="1:3" ht="14.4" x14ac:dyDescent="0.3">
      <c r="A10527"/>
      <c r="B10527"/>
      <c r="C10527"/>
    </row>
    <row r="10528" spans="1:3" ht="14.4" x14ac:dyDescent="0.3">
      <c r="A10528"/>
      <c r="B10528"/>
      <c r="C10528"/>
    </row>
    <row r="10529" spans="1:3" ht="14.4" x14ac:dyDescent="0.3">
      <c r="A10529"/>
      <c r="B10529"/>
      <c r="C10529"/>
    </row>
    <row r="10530" spans="1:3" ht="14.4" x14ac:dyDescent="0.3">
      <c r="A10530"/>
      <c r="B10530"/>
      <c r="C10530"/>
    </row>
    <row r="10531" spans="1:3" ht="14.4" x14ac:dyDescent="0.3">
      <c r="A10531"/>
      <c r="B10531"/>
      <c r="C10531"/>
    </row>
    <row r="10532" spans="1:3" ht="14.4" x14ac:dyDescent="0.3">
      <c r="A10532"/>
      <c r="B10532"/>
      <c r="C10532"/>
    </row>
    <row r="10533" spans="1:3" ht="14.4" x14ac:dyDescent="0.3">
      <c r="A10533"/>
      <c r="B10533"/>
      <c r="C10533"/>
    </row>
    <row r="10534" spans="1:3" ht="14.4" x14ac:dyDescent="0.3">
      <c r="A10534"/>
      <c r="B10534"/>
      <c r="C10534"/>
    </row>
    <row r="10535" spans="1:3" ht="14.4" x14ac:dyDescent="0.3">
      <c r="A10535"/>
      <c r="B10535"/>
      <c r="C10535"/>
    </row>
    <row r="10536" spans="1:3" ht="14.4" x14ac:dyDescent="0.3">
      <c r="A10536"/>
      <c r="B10536"/>
      <c r="C10536"/>
    </row>
    <row r="10537" spans="1:3" ht="14.4" x14ac:dyDescent="0.3">
      <c r="A10537"/>
      <c r="B10537"/>
      <c r="C10537"/>
    </row>
    <row r="10538" spans="1:3" ht="14.4" x14ac:dyDescent="0.3">
      <c r="A10538"/>
      <c r="B10538"/>
      <c r="C10538"/>
    </row>
    <row r="10539" spans="1:3" ht="14.4" x14ac:dyDescent="0.3">
      <c r="A10539"/>
      <c r="B10539"/>
      <c r="C10539"/>
    </row>
    <row r="10540" spans="1:3" ht="14.4" x14ac:dyDescent="0.3">
      <c r="A10540"/>
      <c r="B10540"/>
      <c r="C10540"/>
    </row>
    <row r="10541" spans="1:3" ht="14.4" x14ac:dyDescent="0.3">
      <c r="A10541"/>
      <c r="B10541"/>
      <c r="C10541"/>
    </row>
    <row r="10542" spans="1:3" ht="14.4" x14ac:dyDescent="0.3">
      <c r="A10542"/>
      <c r="B10542"/>
      <c r="C10542"/>
    </row>
    <row r="10543" spans="1:3" ht="14.4" x14ac:dyDescent="0.3">
      <c r="A10543"/>
      <c r="B10543"/>
      <c r="C10543"/>
    </row>
    <row r="10544" spans="1:3" ht="14.4" x14ac:dyDescent="0.3">
      <c r="A10544"/>
      <c r="B10544"/>
      <c r="C10544"/>
    </row>
    <row r="10545" spans="1:3" ht="14.4" x14ac:dyDescent="0.3">
      <c r="A10545"/>
      <c r="B10545"/>
      <c r="C10545"/>
    </row>
    <row r="10546" spans="1:3" ht="14.4" x14ac:dyDescent="0.3">
      <c r="A10546"/>
      <c r="B10546"/>
      <c r="C10546"/>
    </row>
    <row r="10547" spans="1:3" ht="14.4" x14ac:dyDescent="0.3">
      <c r="A10547"/>
      <c r="B10547"/>
      <c r="C10547"/>
    </row>
    <row r="10548" spans="1:3" ht="14.4" x14ac:dyDescent="0.3">
      <c r="A10548"/>
      <c r="B10548"/>
      <c r="C10548"/>
    </row>
    <row r="10549" spans="1:3" ht="14.4" x14ac:dyDescent="0.3">
      <c r="A10549"/>
      <c r="B10549"/>
      <c r="C10549"/>
    </row>
    <row r="10550" spans="1:3" ht="14.4" x14ac:dyDescent="0.3">
      <c r="A10550"/>
      <c r="B10550"/>
      <c r="C10550"/>
    </row>
    <row r="10551" spans="1:3" ht="14.4" x14ac:dyDescent="0.3">
      <c r="A10551"/>
      <c r="B10551"/>
      <c r="C10551"/>
    </row>
    <row r="10552" spans="1:3" ht="14.4" x14ac:dyDescent="0.3">
      <c r="A10552"/>
      <c r="B10552"/>
      <c r="C10552"/>
    </row>
    <row r="10553" spans="1:3" ht="14.4" x14ac:dyDescent="0.3">
      <c r="A10553"/>
      <c r="B10553"/>
      <c r="C10553"/>
    </row>
    <row r="10554" spans="1:3" ht="14.4" x14ac:dyDescent="0.3">
      <c r="A10554"/>
      <c r="B10554"/>
      <c r="C10554"/>
    </row>
    <row r="10555" spans="1:3" ht="14.4" x14ac:dyDescent="0.3">
      <c r="A10555"/>
      <c r="B10555"/>
      <c r="C10555"/>
    </row>
    <row r="10556" spans="1:3" ht="14.4" x14ac:dyDescent="0.3">
      <c r="A10556"/>
      <c r="B10556"/>
      <c r="C10556"/>
    </row>
    <row r="10557" spans="1:3" ht="14.4" x14ac:dyDescent="0.3">
      <c r="A10557"/>
      <c r="B10557"/>
      <c r="C10557"/>
    </row>
    <row r="10558" spans="1:3" ht="14.4" x14ac:dyDescent="0.3">
      <c r="A10558"/>
      <c r="B10558"/>
      <c r="C10558"/>
    </row>
    <row r="10559" spans="1:3" ht="14.4" x14ac:dyDescent="0.3">
      <c r="A10559"/>
      <c r="B10559"/>
      <c r="C10559"/>
    </row>
    <row r="10560" spans="1:3" ht="14.4" x14ac:dyDescent="0.3">
      <c r="A10560"/>
      <c r="B10560"/>
      <c r="C10560"/>
    </row>
    <row r="10561" spans="1:3" ht="14.4" x14ac:dyDescent="0.3">
      <c r="A10561"/>
      <c r="B10561"/>
      <c r="C10561"/>
    </row>
    <row r="10562" spans="1:3" ht="14.4" x14ac:dyDescent="0.3">
      <c r="A10562"/>
      <c r="B10562"/>
      <c r="C10562"/>
    </row>
    <row r="10563" spans="1:3" ht="14.4" x14ac:dyDescent="0.3">
      <c r="A10563"/>
      <c r="B10563"/>
      <c r="C10563"/>
    </row>
    <row r="10564" spans="1:3" ht="14.4" x14ac:dyDescent="0.3">
      <c r="A10564"/>
      <c r="B10564"/>
      <c r="C10564"/>
    </row>
    <row r="10565" spans="1:3" ht="14.4" x14ac:dyDescent="0.3">
      <c r="A10565"/>
      <c r="B10565"/>
      <c r="C10565"/>
    </row>
    <row r="10566" spans="1:3" ht="14.4" x14ac:dyDescent="0.3">
      <c r="A10566"/>
      <c r="B10566"/>
      <c r="C10566"/>
    </row>
    <row r="10567" spans="1:3" ht="14.4" x14ac:dyDescent="0.3">
      <c r="A10567"/>
      <c r="B10567"/>
      <c r="C10567"/>
    </row>
    <row r="10568" spans="1:3" ht="14.4" x14ac:dyDescent="0.3">
      <c r="A10568"/>
      <c r="B10568"/>
      <c r="C10568"/>
    </row>
    <row r="10569" spans="1:3" ht="14.4" x14ac:dyDescent="0.3">
      <c r="A10569"/>
      <c r="B10569"/>
      <c r="C10569"/>
    </row>
    <row r="10570" spans="1:3" ht="14.4" x14ac:dyDescent="0.3">
      <c r="A10570"/>
      <c r="B10570"/>
      <c r="C10570"/>
    </row>
    <row r="10571" spans="1:3" ht="14.4" x14ac:dyDescent="0.3">
      <c r="A10571"/>
      <c r="B10571"/>
      <c r="C10571"/>
    </row>
    <row r="10572" spans="1:3" ht="14.4" x14ac:dyDescent="0.3">
      <c r="A10572"/>
      <c r="B10572"/>
      <c r="C10572"/>
    </row>
    <row r="10573" spans="1:3" ht="14.4" x14ac:dyDescent="0.3">
      <c r="A10573"/>
      <c r="B10573"/>
      <c r="C10573"/>
    </row>
    <row r="10574" spans="1:3" ht="14.4" x14ac:dyDescent="0.3">
      <c r="A10574"/>
      <c r="B10574"/>
      <c r="C10574"/>
    </row>
    <row r="10575" spans="1:3" ht="14.4" x14ac:dyDescent="0.3">
      <c r="A10575"/>
      <c r="B10575"/>
      <c r="C10575"/>
    </row>
    <row r="10576" spans="1:3" ht="14.4" x14ac:dyDescent="0.3">
      <c r="A10576"/>
      <c r="B10576"/>
      <c r="C10576"/>
    </row>
    <row r="10577" spans="1:3" ht="14.4" x14ac:dyDescent="0.3">
      <c r="A10577"/>
      <c r="B10577"/>
      <c r="C10577"/>
    </row>
    <row r="10578" spans="1:3" ht="14.4" x14ac:dyDescent="0.3">
      <c r="A10578"/>
      <c r="B10578"/>
      <c r="C10578"/>
    </row>
    <row r="10579" spans="1:3" ht="14.4" x14ac:dyDescent="0.3">
      <c r="A10579"/>
      <c r="B10579"/>
      <c r="C10579"/>
    </row>
    <row r="10580" spans="1:3" ht="14.4" x14ac:dyDescent="0.3">
      <c r="A10580"/>
      <c r="B10580"/>
      <c r="C10580"/>
    </row>
    <row r="10581" spans="1:3" ht="14.4" x14ac:dyDescent="0.3">
      <c r="A10581"/>
      <c r="B10581"/>
      <c r="C10581"/>
    </row>
    <row r="10582" spans="1:3" ht="14.4" x14ac:dyDescent="0.3">
      <c r="A10582"/>
      <c r="B10582"/>
      <c r="C10582"/>
    </row>
    <row r="10583" spans="1:3" ht="14.4" x14ac:dyDescent="0.3">
      <c r="A10583"/>
      <c r="B10583"/>
      <c r="C10583"/>
    </row>
    <row r="10584" spans="1:3" ht="14.4" x14ac:dyDescent="0.3">
      <c r="A10584"/>
      <c r="B10584"/>
      <c r="C10584"/>
    </row>
    <row r="10585" spans="1:3" ht="14.4" x14ac:dyDescent="0.3">
      <c r="A10585"/>
      <c r="B10585"/>
      <c r="C10585"/>
    </row>
    <row r="10586" spans="1:3" ht="14.4" x14ac:dyDescent="0.3">
      <c r="A10586"/>
      <c r="B10586"/>
      <c r="C10586"/>
    </row>
    <row r="10587" spans="1:3" ht="14.4" x14ac:dyDescent="0.3">
      <c r="A10587"/>
      <c r="B10587"/>
      <c r="C10587"/>
    </row>
    <row r="10588" spans="1:3" ht="14.4" x14ac:dyDescent="0.3">
      <c r="A10588"/>
      <c r="B10588"/>
      <c r="C10588"/>
    </row>
    <row r="10589" spans="1:3" ht="14.4" x14ac:dyDescent="0.3">
      <c r="A10589"/>
      <c r="B10589"/>
      <c r="C10589"/>
    </row>
    <row r="10590" spans="1:3" ht="14.4" x14ac:dyDescent="0.3">
      <c r="A10590"/>
      <c r="B10590"/>
      <c r="C10590"/>
    </row>
    <row r="10591" spans="1:3" ht="14.4" x14ac:dyDescent="0.3">
      <c r="A10591"/>
      <c r="B10591"/>
      <c r="C10591"/>
    </row>
    <row r="10592" spans="1:3" ht="14.4" x14ac:dyDescent="0.3">
      <c r="A10592"/>
      <c r="B10592"/>
      <c r="C10592"/>
    </row>
    <row r="10593" spans="1:3" ht="14.4" x14ac:dyDescent="0.3">
      <c r="A10593"/>
      <c r="B10593"/>
      <c r="C10593"/>
    </row>
    <row r="10594" spans="1:3" ht="14.4" x14ac:dyDescent="0.3">
      <c r="A10594"/>
      <c r="B10594"/>
      <c r="C10594"/>
    </row>
    <row r="10595" spans="1:3" ht="14.4" x14ac:dyDescent="0.3">
      <c r="A10595"/>
      <c r="B10595"/>
      <c r="C10595"/>
    </row>
    <row r="10596" spans="1:3" ht="14.4" x14ac:dyDescent="0.3">
      <c r="A10596"/>
      <c r="B10596"/>
      <c r="C10596"/>
    </row>
    <row r="10597" spans="1:3" ht="14.4" x14ac:dyDescent="0.3">
      <c r="A10597"/>
      <c r="B10597"/>
      <c r="C10597"/>
    </row>
    <row r="10598" spans="1:3" ht="14.4" x14ac:dyDescent="0.3">
      <c r="A10598"/>
      <c r="B10598"/>
      <c r="C10598"/>
    </row>
    <row r="10599" spans="1:3" ht="14.4" x14ac:dyDescent="0.3">
      <c r="A10599"/>
      <c r="B10599"/>
      <c r="C10599"/>
    </row>
    <row r="10600" spans="1:3" ht="14.4" x14ac:dyDescent="0.3">
      <c r="A10600"/>
      <c r="B10600"/>
      <c r="C10600"/>
    </row>
    <row r="10601" spans="1:3" ht="14.4" x14ac:dyDescent="0.3">
      <c r="A10601"/>
      <c r="B10601"/>
      <c r="C10601"/>
    </row>
    <row r="10602" spans="1:3" ht="14.4" x14ac:dyDescent="0.3">
      <c r="A10602"/>
      <c r="B10602"/>
      <c r="C10602"/>
    </row>
    <row r="10603" spans="1:3" ht="14.4" x14ac:dyDescent="0.3">
      <c r="A10603"/>
      <c r="B10603"/>
      <c r="C10603"/>
    </row>
    <row r="10604" spans="1:3" ht="14.4" x14ac:dyDescent="0.3">
      <c r="A10604"/>
      <c r="B10604"/>
      <c r="C10604"/>
    </row>
    <row r="10605" spans="1:3" ht="14.4" x14ac:dyDescent="0.3">
      <c r="A10605"/>
      <c r="B10605"/>
      <c r="C10605"/>
    </row>
    <row r="10606" spans="1:3" ht="14.4" x14ac:dyDescent="0.3">
      <c r="A10606"/>
      <c r="B10606"/>
      <c r="C10606"/>
    </row>
    <row r="10607" spans="1:3" ht="14.4" x14ac:dyDescent="0.3">
      <c r="A10607"/>
      <c r="B10607"/>
      <c r="C10607"/>
    </row>
    <row r="10608" spans="1:3" ht="14.4" x14ac:dyDescent="0.3">
      <c r="A10608"/>
      <c r="B10608"/>
      <c r="C10608"/>
    </row>
    <row r="10609" spans="1:3" ht="14.4" x14ac:dyDescent="0.3">
      <c r="A10609"/>
      <c r="B10609"/>
      <c r="C10609"/>
    </row>
    <row r="10610" spans="1:3" ht="14.4" x14ac:dyDescent="0.3">
      <c r="A10610"/>
      <c r="B10610"/>
      <c r="C10610"/>
    </row>
    <row r="10611" spans="1:3" ht="14.4" x14ac:dyDescent="0.3">
      <c r="A10611"/>
      <c r="B10611"/>
      <c r="C10611"/>
    </row>
    <row r="10612" spans="1:3" ht="14.4" x14ac:dyDescent="0.3">
      <c r="A10612"/>
      <c r="B10612"/>
      <c r="C10612"/>
    </row>
    <row r="10613" spans="1:3" ht="14.4" x14ac:dyDescent="0.3">
      <c r="A10613"/>
      <c r="B10613"/>
      <c r="C10613"/>
    </row>
    <row r="10614" spans="1:3" ht="14.4" x14ac:dyDescent="0.3">
      <c r="A10614"/>
      <c r="B10614"/>
      <c r="C10614"/>
    </row>
    <row r="10615" spans="1:3" ht="14.4" x14ac:dyDescent="0.3">
      <c r="A10615"/>
      <c r="B10615"/>
      <c r="C10615"/>
    </row>
    <row r="10616" spans="1:3" ht="14.4" x14ac:dyDescent="0.3">
      <c r="A10616"/>
      <c r="B10616"/>
      <c r="C10616"/>
    </row>
    <row r="10617" spans="1:3" ht="14.4" x14ac:dyDescent="0.3">
      <c r="A10617"/>
      <c r="B10617"/>
      <c r="C10617"/>
    </row>
    <row r="10618" spans="1:3" ht="14.4" x14ac:dyDescent="0.3">
      <c r="A10618"/>
      <c r="B10618"/>
      <c r="C10618"/>
    </row>
    <row r="10619" spans="1:3" ht="14.4" x14ac:dyDescent="0.3">
      <c r="A10619"/>
      <c r="B10619"/>
      <c r="C10619"/>
    </row>
    <row r="10620" spans="1:3" ht="14.4" x14ac:dyDescent="0.3">
      <c r="A10620"/>
      <c r="B10620"/>
      <c r="C10620"/>
    </row>
    <row r="10621" spans="1:3" ht="14.4" x14ac:dyDescent="0.3">
      <c r="A10621"/>
      <c r="B10621"/>
      <c r="C10621"/>
    </row>
    <row r="10622" spans="1:3" ht="14.4" x14ac:dyDescent="0.3">
      <c r="A10622"/>
      <c r="B10622"/>
      <c r="C10622"/>
    </row>
    <row r="10623" spans="1:3" ht="14.4" x14ac:dyDescent="0.3">
      <c r="A10623"/>
      <c r="B10623"/>
      <c r="C10623"/>
    </row>
    <row r="10624" spans="1:3" ht="14.4" x14ac:dyDescent="0.3">
      <c r="A10624"/>
      <c r="B10624"/>
      <c r="C10624"/>
    </row>
    <row r="10625" spans="1:3" ht="14.4" x14ac:dyDescent="0.3">
      <c r="A10625"/>
      <c r="B10625"/>
      <c r="C10625"/>
    </row>
    <row r="10626" spans="1:3" ht="14.4" x14ac:dyDescent="0.3">
      <c r="A10626"/>
      <c r="B10626"/>
      <c r="C10626"/>
    </row>
    <row r="10627" spans="1:3" ht="14.4" x14ac:dyDescent="0.3">
      <c r="A10627"/>
      <c r="B10627"/>
      <c r="C10627"/>
    </row>
    <row r="10628" spans="1:3" ht="14.4" x14ac:dyDescent="0.3">
      <c r="A10628"/>
      <c r="B10628"/>
      <c r="C10628"/>
    </row>
    <row r="10629" spans="1:3" ht="14.4" x14ac:dyDescent="0.3">
      <c r="A10629"/>
      <c r="B10629"/>
      <c r="C10629"/>
    </row>
    <row r="10630" spans="1:3" ht="14.4" x14ac:dyDescent="0.3">
      <c r="A10630"/>
      <c r="B10630"/>
      <c r="C10630"/>
    </row>
    <row r="10631" spans="1:3" ht="14.4" x14ac:dyDescent="0.3">
      <c r="A10631"/>
      <c r="B10631"/>
      <c r="C10631"/>
    </row>
    <row r="10632" spans="1:3" ht="14.4" x14ac:dyDescent="0.3">
      <c r="A10632"/>
      <c r="B10632"/>
      <c r="C10632"/>
    </row>
    <row r="10633" spans="1:3" ht="14.4" x14ac:dyDescent="0.3">
      <c r="A10633"/>
      <c r="B10633"/>
      <c r="C10633"/>
    </row>
    <row r="10634" spans="1:3" ht="14.4" x14ac:dyDescent="0.3">
      <c r="A10634"/>
      <c r="B10634"/>
      <c r="C10634"/>
    </row>
    <row r="10635" spans="1:3" ht="14.4" x14ac:dyDescent="0.3">
      <c r="A10635"/>
      <c r="B10635"/>
      <c r="C10635"/>
    </row>
    <row r="10636" spans="1:3" ht="14.4" x14ac:dyDescent="0.3">
      <c r="A10636"/>
      <c r="B10636"/>
      <c r="C10636"/>
    </row>
    <row r="10637" spans="1:3" ht="14.4" x14ac:dyDescent="0.3">
      <c r="A10637"/>
      <c r="B10637"/>
      <c r="C10637"/>
    </row>
    <row r="10638" spans="1:3" ht="14.4" x14ac:dyDescent="0.3">
      <c r="A10638"/>
      <c r="B10638"/>
      <c r="C10638"/>
    </row>
    <row r="10639" spans="1:3" ht="14.4" x14ac:dyDescent="0.3">
      <c r="A10639"/>
      <c r="B10639"/>
      <c r="C10639"/>
    </row>
    <row r="10640" spans="1:3" ht="14.4" x14ac:dyDescent="0.3">
      <c r="A10640"/>
      <c r="B10640"/>
      <c r="C10640"/>
    </row>
    <row r="10641" spans="1:3" ht="14.4" x14ac:dyDescent="0.3">
      <c r="A10641"/>
      <c r="B10641"/>
      <c r="C10641"/>
    </row>
    <row r="10642" spans="1:3" ht="14.4" x14ac:dyDescent="0.3">
      <c r="A10642"/>
      <c r="B10642"/>
      <c r="C10642"/>
    </row>
    <row r="10643" spans="1:3" ht="14.4" x14ac:dyDescent="0.3">
      <c r="A10643"/>
      <c r="B10643"/>
      <c r="C10643"/>
    </row>
    <row r="10644" spans="1:3" ht="14.4" x14ac:dyDescent="0.3">
      <c r="A10644"/>
      <c r="B10644"/>
      <c r="C10644"/>
    </row>
    <row r="10645" spans="1:3" ht="14.4" x14ac:dyDescent="0.3">
      <c r="A10645"/>
      <c r="B10645"/>
      <c r="C10645"/>
    </row>
    <row r="10646" spans="1:3" ht="14.4" x14ac:dyDescent="0.3">
      <c r="A10646"/>
      <c r="B10646"/>
      <c r="C10646"/>
    </row>
    <row r="10647" spans="1:3" ht="14.4" x14ac:dyDescent="0.3">
      <c r="A10647"/>
      <c r="B10647"/>
      <c r="C10647"/>
    </row>
    <row r="10648" spans="1:3" ht="14.4" x14ac:dyDescent="0.3">
      <c r="A10648"/>
      <c r="B10648"/>
      <c r="C10648"/>
    </row>
    <row r="10649" spans="1:3" ht="14.4" x14ac:dyDescent="0.3">
      <c r="A10649"/>
      <c r="B10649"/>
      <c r="C10649"/>
    </row>
    <row r="10650" spans="1:3" ht="14.4" x14ac:dyDescent="0.3">
      <c r="A10650"/>
      <c r="B10650"/>
      <c r="C10650"/>
    </row>
    <row r="10651" spans="1:3" ht="14.4" x14ac:dyDescent="0.3">
      <c r="A10651"/>
      <c r="B10651"/>
      <c r="C10651"/>
    </row>
    <row r="10652" spans="1:3" ht="14.4" x14ac:dyDescent="0.3">
      <c r="A10652"/>
      <c r="B10652"/>
      <c r="C10652"/>
    </row>
    <row r="10653" spans="1:3" ht="14.4" x14ac:dyDescent="0.3">
      <c r="A10653"/>
      <c r="B10653"/>
      <c r="C10653"/>
    </row>
    <row r="10654" spans="1:3" ht="14.4" x14ac:dyDescent="0.3">
      <c r="A10654"/>
      <c r="B10654"/>
      <c r="C10654"/>
    </row>
    <row r="10655" spans="1:3" ht="14.4" x14ac:dyDescent="0.3">
      <c r="A10655"/>
      <c r="B10655"/>
      <c r="C10655"/>
    </row>
    <row r="10656" spans="1:3" ht="14.4" x14ac:dyDescent="0.3">
      <c r="A10656"/>
      <c r="B10656"/>
      <c r="C10656"/>
    </row>
    <row r="10657" spans="1:3" ht="14.4" x14ac:dyDescent="0.3">
      <c r="A10657"/>
      <c r="B10657"/>
      <c r="C10657"/>
    </row>
    <row r="10658" spans="1:3" ht="14.4" x14ac:dyDescent="0.3">
      <c r="A10658"/>
      <c r="B10658"/>
      <c r="C10658"/>
    </row>
    <row r="10659" spans="1:3" ht="14.4" x14ac:dyDescent="0.3">
      <c r="A10659"/>
      <c r="B10659"/>
      <c r="C10659"/>
    </row>
    <row r="10660" spans="1:3" ht="14.4" x14ac:dyDescent="0.3">
      <c r="A10660"/>
      <c r="B10660"/>
      <c r="C10660"/>
    </row>
    <row r="10661" spans="1:3" ht="14.4" x14ac:dyDescent="0.3">
      <c r="A10661"/>
      <c r="B10661"/>
      <c r="C10661"/>
    </row>
    <row r="10662" spans="1:3" ht="14.4" x14ac:dyDescent="0.3">
      <c r="A10662"/>
      <c r="B10662"/>
      <c r="C10662"/>
    </row>
    <row r="10663" spans="1:3" ht="14.4" x14ac:dyDescent="0.3">
      <c r="A10663"/>
      <c r="B10663"/>
      <c r="C10663"/>
    </row>
    <row r="10664" spans="1:3" ht="14.4" x14ac:dyDescent="0.3">
      <c r="A10664"/>
      <c r="B10664"/>
      <c r="C10664"/>
    </row>
    <row r="10665" spans="1:3" ht="14.4" x14ac:dyDescent="0.3">
      <c r="A10665"/>
      <c r="B10665"/>
      <c r="C10665"/>
    </row>
    <row r="10666" spans="1:3" ht="14.4" x14ac:dyDescent="0.3">
      <c r="A10666"/>
      <c r="B10666"/>
      <c r="C10666"/>
    </row>
    <row r="10667" spans="1:3" ht="14.4" x14ac:dyDescent="0.3">
      <c r="A10667"/>
      <c r="B10667"/>
      <c r="C10667"/>
    </row>
    <row r="10668" spans="1:3" ht="14.4" x14ac:dyDescent="0.3">
      <c r="A10668"/>
      <c r="B10668"/>
      <c r="C10668"/>
    </row>
    <row r="10669" spans="1:3" ht="14.4" x14ac:dyDescent="0.3">
      <c r="A10669"/>
      <c r="B10669"/>
      <c r="C10669"/>
    </row>
    <row r="10670" spans="1:3" ht="14.4" x14ac:dyDescent="0.3">
      <c r="A10670"/>
      <c r="B10670"/>
      <c r="C10670"/>
    </row>
    <row r="10671" spans="1:3" ht="14.4" x14ac:dyDescent="0.3">
      <c r="A10671"/>
      <c r="B10671"/>
      <c r="C10671"/>
    </row>
    <row r="10672" spans="1:3" ht="14.4" x14ac:dyDescent="0.3">
      <c r="A10672"/>
      <c r="B10672"/>
      <c r="C10672"/>
    </row>
    <row r="10673" spans="1:3" ht="14.4" x14ac:dyDescent="0.3">
      <c r="A10673"/>
      <c r="B10673"/>
      <c r="C10673"/>
    </row>
    <row r="10674" spans="1:3" ht="14.4" x14ac:dyDescent="0.3">
      <c r="A10674"/>
      <c r="B10674"/>
      <c r="C10674"/>
    </row>
    <row r="10675" spans="1:3" ht="14.4" x14ac:dyDescent="0.3">
      <c r="A10675"/>
      <c r="B10675"/>
      <c r="C10675"/>
    </row>
    <row r="10676" spans="1:3" ht="14.4" x14ac:dyDescent="0.3">
      <c r="A10676"/>
      <c r="B10676"/>
      <c r="C10676"/>
    </row>
    <row r="10677" spans="1:3" ht="14.4" x14ac:dyDescent="0.3">
      <c r="A10677"/>
      <c r="B10677"/>
      <c r="C10677"/>
    </row>
    <row r="10678" spans="1:3" ht="14.4" x14ac:dyDescent="0.3">
      <c r="A10678"/>
      <c r="B10678"/>
      <c r="C10678"/>
    </row>
    <row r="10679" spans="1:3" ht="14.4" x14ac:dyDescent="0.3">
      <c r="A10679"/>
      <c r="B10679"/>
      <c r="C10679"/>
    </row>
    <row r="10680" spans="1:3" ht="14.4" x14ac:dyDescent="0.3">
      <c r="A10680"/>
      <c r="B10680"/>
      <c r="C10680"/>
    </row>
    <row r="10681" spans="1:3" ht="14.4" x14ac:dyDescent="0.3">
      <c r="A10681"/>
      <c r="B10681"/>
      <c r="C10681"/>
    </row>
    <row r="10682" spans="1:3" ht="14.4" x14ac:dyDescent="0.3">
      <c r="A10682"/>
      <c r="B10682"/>
      <c r="C10682"/>
    </row>
    <row r="10683" spans="1:3" ht="14.4" x14ac:dyDescent="0.3">
      <c r="A10683"/>
      <c r="B10683"/>
      <c r="C10683"/>
    </row>
    <row r="10684" spans="1:3" ht="14.4" x14ac:dyDescent="0.3">
      <c r="A10684"/>
      <c r="B10684"/>
      <c r="C10684"/>
    </row>
    <row r="10685" spans="1:3" ht="14.4" x14ac:dyDescent="0.3">
      <c r="A10685"/>
      <c r="B10685"/>
      <c r="C10685"/>
    </row>
    <row r="10686" spans="1:3" ht="14.4" x14ac:dyDescent="0.3">
      <c r="A10686"/>
      <c r="B10686"/>
      <c r="C10686"/>
    </row>
    <row r="10687" spans="1:3" ht="14.4" x14ac:dyDescent="0.3">
      <c r="A10687"/>
      <c r="B10687"/>
      <c r="C10687"/>
    </row>
    <row r="10688" spans="1:3" ht="14.4" x14ac:dyDescent="0.3">
      <c r="A10688"/>
      <c r="B10688"/>
      <c r="C10688"/>
    </row>
    <row r="10689" spans="1:3" ht="14.4" x14ac:dyDescent="0.3">
      <c r="A10689"/>
      <c r="B10689"/>
      <c r="C10689"/>
    </row>
    <row r="10690" spans="1:3" ht="14.4" x14ac:dyDescent="0.3">
      <c r="A10690"/>
      <c r="B10690"/>
      <c r="C10690"/>
    </row>
    <row r="10691" spans="1:3" ht="14.4" x14ac:dyDescent="0.3">
      <c r="A10691"/>
      <c r="B10691"/>
      <c r="C10691"/>
    </row>
    <row r="10692" spans="1:3" ht="14.4" x14ac:dyDescent="0.3">
      <c r="A10692"/>
      <c r="B10692"/>
      <c r="C10692"/>
    </row>
    <row r="10693" spans="1:3" ht="14.4" x14ac:dyDescent="0.3">
      <c r="A10693"/>
      <c r="B10693"/>
      <c r="C10693"/>
    </row>
    <row r="10694" spans="1:3" ht="14.4" x14ac:dyDescent="0.3">
      <c r="A10694"/>
      <c r="B10694"/>
      <c r="C10694"/>
    </row>
    <row r="10695" spans="1:3" ht="14.4" x14ac:dyDescent="0.3">
      <c r="A10695"/>
      <c r="B10695"/>
      <c r="C10695"/>
    </row>
    <row r="10696" spans="1:3" ht="14.4" x14ac:dyDescent="0.3">
      <c r="A10696"/>
      <c r="B10696"/>
      <c r="C10696"/>
    </row>
    <row r="10697" spans="1:3" ht="14.4" x14ac:dyDescent="0.3">
      <c r="A10697"/>
      <c r="B10697"/>
      <c r="C10697"/>
    </row>
    <row r="10698" spans="1:3" ht="14.4" x14ac:dyDescent="0.3">
      <c r="A10698"/>
      <c r="B10698"/>
      <c r="C10698"/>
    </row>
    <row r="10699" spans="1:3" ht="14.4" x14ac:dyDescent="0.3">
      <c r="A10699"/>
      <c r="B10699"/>
      <c r="C10699"/>
    </row>
    <row r="10700" spans="1:3" ht="14.4" x14ac:dyDescent="0.3">
      <c r="A10700"/>
      <c r="B10700"/>
      <c r="C10700"/>
    </row>
    <row r="10701" spans="1:3" ht="14.4" x14ac:dyDescent="0.3">
      <c r="A10701"/>
      <c r="B10701"/>
      <c r="C10701"/>
    </row>
    <row r="10702" spans="1:3" ht="14.4" x14ac:dyDescent="0.3">
      <c r="A10702"/>
      <c r="B10702"/>
      <c r="C10702"/>
    </row>
    <row r="10703" spans="1:3" ht="14.4" x14ac:dyDescent="0.3">
      <c r="A10703"/>
      <c r="B10703"/>
      <c r="C10703"/>
    </row>
    <row r="10704" spans="1:3" ht="14.4" x14ac:dyDescent="0.3">
      <c r="A10704"/>
      <c r="B10704"/>
      <c r="C10704"/>
    </row>
    <row r="10705" spans="1:3" ht="14.4" x14ac:dyDescent="0.3">
      <c r="A10705"/>
      <c r="B10705"/>
      <c r="C10705"/>
    </row>
    <row r="10706" spans="1:3" ht="14.4" x14ac:dyDescent="0.3">
      <c r="A10706"/>
      <c r="B10706"/>
      <c r="C10706"/>
    </row>
    <row r="10707" spans="1:3" ht="14.4" x14ac:dyDescent="0.3">
      <c r="A10707"/>
      <c r="B10707"/>
      <c r="C10707"/>
    </row>
    <row r="10708" spans="1:3" ht="14.4" x14ac:dyDescent="0.3">
      <c r="A10708"/>
      <c r="B10708"/>
      <c r="C10708"/>
    </row>
    <row r="10709" spans="1:3" ht="14.4" x14ac:dyDescent="0.3">
      <c r="A10709"/>
      <c r="B10709"/>
      <c r="C10709"/>
    </row>
    <row r="10710" spans="1:3" ht="14.4" x14ac:dyDescent="0.3">
      <c r="A10710"/>
      <c r="B10710"/>
      <c r="C10710"/>
    </row>
    <row r="10711" spans="1:3" ht="14.4" x14ac:dyDescent="0.3">
      <c r="A10711"/>
      <c r="B10711"/>
      <c r="C10711"/>
    </row>
    <row r="10712" spans="1:3" ht="14.4" x14ac:dyDescent="0.3">
      <c r="A10712"/>
      <c r="B10712"/>
      <c r="C10712"/>
    </row>
    <row r="10713" spans="1:3" ht="14.4" x14ac:dyDescent="0.3">
      <c r="A10713"/>
      <c r="B10713"/>
      <c r="C10713"/>
    </row>
    <row r="10714" spans="1:3" ht="14.4" x14ac:dyDescent="0.3">
      <c r="A10714"/>
      <c r="B10714"/>
      <c r="C10714"/>
    </row>
    <row r="10715" spans="1:3" ht="14.4" x14ac:dyDescent="0.3">
      <c r="A10715"/>
      <c r="B10715"/>
      <c r="C10715"/>
    </row>
    <row r="10716" spans="1:3" ht="14.4" x14ac:dyDescent="0.3">
      <c r="A10716"/>
      <c r="B10716"/>
      <c r="C10716"/>
    </row>
    <row r="10717" spans="1:3" ht="14.4" x14ac:dyDescent="0.3">
      <c r="A10717"/>
      <c r="B10717"/>
      <c r="C10717"/>
    </row>
    <row r="10718" spans="1:3" ht="14.4" x14ac:dyDescent="0.3">
      <c r="A10718"/>
      <c r="B10718"/>
      <c r="C10718"/>
    </row>
    <row r="10719" spans="1:3" ht="14.4" x14ac:dyDescent="0.3">
      <c r="A10719"/>
      <c r="B10719"/>
      <c r="C10719"/>
    </row>
    <row r="10720" spans="1:3" ht="14.4" x14ac:dyDescent="0.3">
      <c r="A10720"/>
      <c r="B10720"/>
      <c r="C10720"/>
    </row>
    <row r="10721" spans="1:3" ht="14.4" x14ac:dyDescent="0.3">
      <c r="A10721"/>
      <c r="B10721"/>
      <c r="C10721"/>
    </row>
    <row r="10722" spans="1:3" ht="14.4" x14ac:dyDescent="0.3">
      <c r="A10722"/>
      <c r="B10722"/>
      <c r="C10722"/>
    </row>
    <row r="10723" spans="1:3" ht="14.4" x14ac:dyDescent="0.3">
      <c r="A10723"/>
      <c r="B10723"/>
      <c r="C10723"/>
    </row>
    <row r="10724" spans="1:3" ht="14.4" x14ac:dyDescent="0.3">
      <c r="A10724"/>
      <c r="B10724"/>
      <c r="C10724"/>
    </row>
    <row r="10725" spans="1:3" ht="14.4" x14ac:dyDescent="0.3">
      <c r="A10725"/>
      <c r="B10725"/>
      <c r="C10725"/>
    </row>
    <row r="10726" spans="1:3" ht="14.4" x14ac:dyDescent="0.3">
      <c r="A10726"/>
      <c r="B10726"/>
      <c r="C10726"/>
    </row>
    <row r="10727" spans="1:3" ht="14.4" x14ac:dyDescent="0.3">
      <c r="A10727"/>
      <c r="B10727"/>
      <c r="C10727"/>
    </row>
    <row r="10728" spans="1:3" ht="14.4" x14ac:dyDescent="0.3">
      <c r="A10728"/>
      <c r="B10728"/>
      <c r="C10728"/>
    </row>
    <row r="10729" spans="1:3" ht="14.4" x14ac:dyDescent="0.3">
      <c r="A10729"/>
      <c r="B10729"/>
      <c r="C10729"/>
    </row>
    <row r="10730" spans="1:3" ht="14.4" x14ac:dyDescent="0.3">
      <c r="A10730"/>
      <c r="B10730"/>
      <c r="C10730"/>
    </row>
    <row r="10731" spans="1:3" ht="14.4" x14ac:dyDescent="0.3">
      <c r="A10731"/>
      <c r="B10731"/>
      <c r="C10731"/>
    </row>
    <row r="10732" spans="1:3" ht="14.4" x14ac:dyDescent="0.3">
      <c r="A10732"/>
      <c r="B10732"/>
      <c r="C10732"/>
    </row>
    <row r="10733" spans="1:3" ht="14.4" x14ac:dyDescent="0.3">
      <c r="A10733"/>
      <c r="B10733"/>
      <c r="C10733"/>
    </row>
    <row r="10734" spans="1:3" ht="14.4" x14ac:dyDescent="0.3">
      <c r="A10734"/>
      <c r="B10734"/>
      <c r="C10734"/>
    </row>
    <row r="10735" spans="1:3" ht="14.4" x14ac:dyDescent="0.3">
      <c r="A10735"/>
      <c r="B10735"/>
      <c r="C10735"/>
    </row>
    <row r="10736" spans="1:3" ht="14.4" x14ac:dyDescent="0.3">
      <c r="A10736"/>
      <c r="B10736"/>
      <c r="C10736"/>
    </row>
    <row r="10737" spans="1:3" ht="14.4" x14ac:dyDescent="0.3">
      <c r="A10737"/>
      <c r="B10737"/>
      <c r="C10737"/>
    </row>
    <row r="10738" spans="1:3" ht="14.4" x14ac:dyDescent="0.3">
      <c r="A10738"/>
      <c r="B10738"/>
      <c r="C10738"/>
    </row>
    <row r="10739" spans="1:3" ht="14.4" x14ac:dyDescent="0.3">
      <c r="A10739"/>
      <c r="B10739"/>
      <c r="C10739"/>
    </row>
    <row r="10740" spans="1:3" ht="14.4" x14ac:dyDescent="0.3">
      <c r="A10740"/>
      <c r="B10740"/>
      <c r="C10740"/>
    </row>
    <row r="10741" spans="1:3" ht="14.4" x14ac:dyDescent="0.3">
      <c r="A10741"/>
      <c r="B10741"/>
      <c r="C10741"/>
    </row>
    <row r="10742" spans="1:3" ht="14.4" x14ac:dyDescent="0.3">
      <c r="A10742"/>
      <c r="B10742"/>
      <c r="C10742"/>
    </row>
    <row r="10743" spans="1:3" ht="14.4" x14ac:dyDescent="0.3">
      <c r="A10743"/>
      <c r="B10743"/>
      <c r="C10743"/>
    </row>
    <row r="10744" spans="1:3" ht="14.4" x14ac:dyDescent="0.3">
      <c r="A10744"/>
      <c r="B10744"/>
      <c r="C10744"/>
    </row>
    <row r="10745" spans="1:3" ht="14.4" x14ac:dyDescent="0.3">
      <c r="A10745"/>
      <c r="B10745"/>
      <c r="C10745"/>
    </row>
    <row r="10746" spans="1:3" ht="14.4" x14ac:dyDescent="0.3">
      <c r="A10746"/>
      <c r="B10746"/>
      <c r="C10746"/>
    </row>
    <row r="10747" spans="1:3" ht="14.4" x14ac:dyDescent="0.3">
      <c r="A10747"/>
      <c r="B10747"/>
      <c r="C10747"/>
    </row>
    <row r="10748" spans="1:3" ht="14.4" x14ac:dyDescent="0.3">
      <c r="A10748"/>
      <c r="B10748"/>
      <c r="C10748"/>
    </row>
    <row r="10749" spans="1:3" ht="14.4" x14ac:dyDescent="0.3">
      <c r="A10749"/>
      <c r="B10749"/>
      <c r="C10749"/>
    </row>
    <row r="10750" spans="1:3" ht="14.4" x14ac:dyDescent="0.3">
      <c r="A10750"/>
      <c r="B10750"/>
      <c r="C10750"/>
    </row>
    <row r="10751" spans="1:3" ht="14.4" x14ac:dyDescent="0.3">
      <c r="A10751"/>
      <c r="B10751"/>
      <c r="C10751"/>
    </row>
    <row r="10752" spans="1:3" ht="14.4" x14ac:dyDescent="0.3">
      <c r="A10752"/>
      <c r="B10752"/>
      <c r="C10752"/>
    </row>
    <row r="10753" spans="1:3" ht="14.4" x14ac:dyDescent="0.3">
      <c r="A10753"/>
      <c r="B10753"/>
      <c r="C10753"/>
    </row>
    <row r="10754" spans="1:3" ht="14.4" x14ac:dyDescent="0.3">
      <c r="A10754"/>
      <c r="B10754"/>
      <c r="C10754"/>
    </row>
    <row r="10755" spans="1:3" ht="14.4" x14ac:dyDescent="0.3">
      <c r="A10755"/>
      <c r="B10755"/>
      <c r="C10755"/>
    </row>
    <row r="10756" spans="1:3" ht="14.4" x14ac:dyDescent="0.3">
      <c r="A10756"/>
      <c r="B10756"/>
      <c r="C10756"/>
    </row>
    <row r="10757" spans="1:3" ht="14.4" x14ac:dyDescent="0.3">
      <c r="A10757"/>
      <c r="B10757"/>
      <c r="C10757"/>
    </row>
    <row r="10758" spans="1:3" ht="14.4" x14ac:dyDescent="0.3">
      <c r="A10758"/>
      <c r="B10758"/>
      <c r="C10758"/>
    </row>
    <row r="10759" spans="1:3" ht="14.4" x14ac:dyDescent="0.3">
      <c r="A10759"/>
      <c r="B10759"/>
      <c r="C10759"/>
    </row>
    <row r="10760" spans="1:3" ht="14.4" x14ac:dyDescent="0.3">
      <c r="A10760"/>
      <c r="B10760"/>
      <c r="C10760"/>
    </row>
    <row r="10761" spans="1:3" ht="14.4" x14ac:dyDescent="0.3">
      <c r="A10761"/>
      <c r="B10761"/>
      <c r="C10761"/>
    </row>
    <row r="10762" spans="1:3" ht="14.4" x14ac:dyDescent="0.3">
      <c r="A10762"/>
      <c r="B10762"/>
      <c r="C10762"/>
    </row>
    <row r="10763" spans="1:3" ht="14.4" x14ac:dyDescent="0.3">
      <c r="A10763"/>
      <c r="B10763"/>
      <c r="C10763"/>
    </row>
    <row r="10764" spans="1:3" ht="14.4" x14ac:dyDescent="0.3">
      <c r="A10764"/>
      <c r="B10764"/>
      <c r="C10764"/>
    </row>
    <row r="10765" spans="1:3" ht="14.4" x14ac:dyDescent="0.3">
      <c r="A10765"/>
      <c r="B10765"/>
      <c r="C10765"/>
    </row>
    <row r="10766" spans="1:3" ht="14.4" x14ac:dyDescent="0.3">
      <c r="A10766"/>
      <c r="B10766"/>
      <c r="C10766"/>
    </row>
    <row r="10767" spans="1:3" ht="14.4" x14ac:dyDescent="0.3">
      <c r="A10767"/>
      <c r="B10767"/>
      <c r="C10767"/>
    </row>
    <row r="10768" spans="1:3" ht="14.4" x14ac:dyDescent="0.3">
      <c r="A10768"/>
      <c r="B10768"/>
      <c r="C10768"/>
    </row>
    <row r="10769" spans="1:3" ht="14.4" x14ac:dyDescent="0.3">
      <c r="A10769"/>
      <c r="B10769"/>
      <c r="C10769"/>
    </row>
    <row r="10770" spans="1:3" ht="14.4" x14ac:dyDescent="0.3">
      <c r="A10770"/>
      <c r="B10770"/>
      <c r="C10770"/>
    </row>
    <row r="10771" spans="1:3" ht="14.4" x14ac:dyDescent="0.3">
      <c r="A10771"/>
      <c r="B10771"/>
      <c r="C10771"/>
    </row>
    <row r="10772" spans="1:3" ht="14.4" x14ac:dyDescent="0.3">
      <c r="A10772"/>
      <c r="B10772"/>
      <c r="C10772"/>
    </row>
    <row r="10773" spans="1:3" ht="14.4" x14ac:dyDescent="0.3">
      <c r="A10773"/>
      <c r="B10773"/>
      <c r="C10773"/>
    </row>
    <row r="10774" spans="1:3" ht="14.4" x14ac:dyDescent="0.3">
      <c r="A10774"/>
      <c r="B10774"/>
      <c r="C10774"/>
    </row>
    <row r="10775" spans="1:3" ht="14.4" x14ac:dyDescent="0.3">
      <c r="A10775"/>
      <c r="B10775"/>
      <c r="C10775"/>
    </row>
    <row r="10776" spans="1:3" ht="14.4" x14ac:dyDescent="0.3">
      <c r="A10776"/>
      <c r="B10776"/>
      <c r="C10776"/>
    </row>
    <row r="10777" spans="1:3" ht="14.4" x14ac:dyDescent="0.3">
      <c r="A10777"/>
      <c r="B10777"/>
      <c r="C10777"/>
    </row>
    <row r="10778" spans="1:3" ht="14.4" x14ac:dyDescent="0.3">
      <c r="A10778"/>
      <c r="B10778"/>
      <c r="C10778"/>
    </row>
    <row r="10779" spans="1:3" ht="14.4" x14ac:dyDescent="0.3">
      <c r="A10779"/>
      <c r="B10779"/>
      <c r="C10779"/>
    </row>
    <row r="10780" spans="1:3" ht="14.4" x14ac:dyDescent="0.3">
      <c r="A10780"/>
      <c r="B10780"/>
      <c r="C10780"/>
    </row>
    <row r="10781" spans="1:3" ht="14.4" x14ac:dyDescent="0.3">
      <c r="A10781"/>
      <c r="B10781"/>
      <c r="C10781"/>
    </row>
    <row r="10782" spans="1:3" ht="14.4" x14ac:dyDescent="0.3">
      <c r="A10782"/>
      <c r="B10782"/>
      <c r="C10782"/>
    </row>
    <row r="10783" spans="1:3" ht="14.4" x14ac:dyDescent="0.3">
      <c r="A10783"/>
      <c r="B10783"/>
      <c r="C10783"/>
    </row>
    <row r="10784" spans="1:3" ht="14.4" x14ac:dyDescent="0.3">
      <c r="A10784"/>
      <c r="B10784"/>
      <c r="C10784"/>
    </row>
    <row r="10785" spans="1:3" ht="14.4" x14ac:dyDescent="0.3">
      <c r="A10785"/>
      <c r="B10785"/>
      <c r="C10785"/>
    </row>
    <row r="10786" spans="1:3" ht="14.4" x14ac:dyDescent="0.3">
      <c r="A10786"/>
      <c r="B10786"/>
      <c r="C10786"/>
    </row>
    <row r="10787" spans="1:3" ht="14.4" x14ac:dyDescent="0.3">
      <c r="A10787"/>
      <c r="B10787"/>
      <c r="C10787"/>
    </row>
    <row r="10788" spans="1:3" ht="14.4" x14ac:dyDescent="0.3">
      <c r="A10788"/>
      <c r="B10788"/>
      <c r="C10788"/>
    </row>
    <row r="10789" spans="1:3" ht="14.4" x14ac:dyDescent="0.3">
      <c r="A10789"/>
      <c r="B10789"/>
      <c r="C10789"/>
    </row>
    <row r="10790" spans="1:3" ht="14.4" x14ac:dyDescent="0.3">
      <c r="A10790"/>
      <c r="B10790"/>
      <c r="C10790"/>
    </row>
    <row r="10791" spans="1:3" ht="14.4" x14ac:dyDescent="0.3">
      <c r="A10791"/>
      <c r="B10791"/>
      <c r="C10791"/>
    </row>
    <row r="10792" spans="1:3" ht="14.4" x14ac:dyDescent="0.3">
      <c r="A10792"/>
      <c r="B10792"/>
      <c r="C10792"/>
    </row>
    <row r="10793" spans="1:3" ht="14.4" x14ac:dyDescent="0.3">
      <c r="A10793"/>
      <c r="B10793"/>
      <c r="C10793"/>
    </row>
    <row r="10794" spans="1:3" ht="14.4" x14ac:dyDescent="0.3">
      <c r="A10794"/>
      <c r="B10794"/>
      <c r="C10794"/>
    </row>
    <row r="10795" spans="1:3" ht="14.4" x14ac:dyDescent="0.3">
      <c r="A10795"/>
      <c r="B10795"/>
      <c r="C10795"/>
    </row>
    <row r="10796" spans="1:3" ht="14.4" x14ac:dyDescent="0.3">
      <c r="A10796"/>
      <c r="B10796"/>
      <c r="C10796"/>
    </row>
    <row r="10797" spans="1:3" ht="14.4" x14ac:dyDescent="0.3">
      <c r="A10797"/>
      <c r="B10797"/>
      <c r="C10797"/>
    </row>
    <row r="10798" spans="1:3" ht="14.4" x14ac:dyDescent="0.3">
      <c r="A10798"/>
      <c r="B10798"/>
      <c r="C10798"/>
    </row>
    <row r="10799" spans="1:3" ht="14.4" x14ac:dyDescent="0.3">
      <c r="A10799"/>
      <c r="B10799"/>
      <c r="C10799"/>
    </row>
    <row r="10800" spans="1:3" ht="14.4" x14ac:dyDescent="0.3">
      <c r="A10800"/>
      <c r="B10800"/>
      <c r="C10800"/>
    </row>
    <row r="10801" spans="1:3" ht="14.4" x14ac:dyDescent="0.3">
      <c r="A10801"/>
      <c r="B10801"/>
      <c r="C10801"/>
    </row>
    <row r="10802" spans="1:3" ht="14.4" x14ac:dyDescent="0.3">
      <c r="A10802"/>
      <c r="B10802"/>
      <c r="C10802"/>
    </row>
    <row r="10803" spans="1:3" ht="14.4" x14ac:dyDescent="0.3">
      <c r="A10803"/>
      <c r="B10803"/>
      <c r="C10803"/>
    </row>
    <row r="10804" spans="1:3" ht="14.4" x14ac:dyDescent="0.3">
      <c r="A10804"/>
      <c r="B10804"/>
      <c r="C10804"/>
    </row>
    <row r="10805" spans="1:3" ht="14.4" x14ac:dyDescent="0.3">
      <c r="A10805"/>
      <c r="B10805"/>
      <c r="C10805"/>
    </row>
    <row r="10806" spans="1:3" ht="14.4" x14ac:dyDescent="0.3">
      <c r="A10806"/>
      <c r="B10806"/>
      <c r="C10806"/>
    </row>
    <row r="10807" spans="1:3" ht="14.4" x14ac:dyDescent="0.3">
      <c r="A10807"/>
      <c r="B10807"/>
      <c r="C10807"/>
    </row>
    <row r="10808" spans="1:3" ht="14.4" x14ac:dyDescent="0.3">
      <c r="A10808"/>
      <c r="B10808"/>
      <c r="C10808"/>
    </row>
    <row r="10809" spans="1:3" ht="14.4" x14ac:dyDescent="0.3">
      <c r="A10809"/>
      <c r="B10809"/>
      <c r="C10809"/>
    </row>
    <row r="10810" spans="1:3" ht="14.4" x14ac:dyDescent="0.3">
      <c r="A10810"/>
      <c r="B10810"/>
      <c r="C10810"/>
    </row>
    <row r="10811" spans="1:3" ht="14.4" x14ac:dyDescent="0.3">
      <c r="A10811"/>
      <c r="B10811"/>
      <c r="C10811"/>
    </row>
    <row r="10812" spans="1:3" ht="14.4" x14ac:dyDescent="0.3">
      <c r="A10812"/>
      <c r="B10812"/>
      <c r="C10812"/>
    </row>
    <row r="10813" spans="1:3" ht="14.4" x14ac:dyDescent="0.3">
      <c r="A10813"/>
      <c r="B10813"/>
      <c r="C10813"/>
    </row>
    <row r="10814" spans="1:3" ht="14.4" x14ac:dyDescent="0.3">
      <c r="A10814"/>
      <c r="B10814"/>
      <c r="C10814"/>
    </row>
    <row r="10815" spans="1:3" ht="14.4" x14ac:dyDescent="0.3">
      <c r="A10815"/>
      <c r="B10815"/>
      <c r="C10815"/>
    </row>
    <row r="10816" spans="1:3" ht="14.4" x14ac:dyDescent="0.3">
      <c r="A10816"/>
      <c r="B10816"/>
      <c r="C10816"/>
    </row>
    <row r="10817" spans="1:3" ht="14.4" x14ac:dyDescent="0.3">
      <c r="A10817"/>
      <c r="B10817"/>
      <c r="C10817"/>
    </row>
    <row r="10818" spans="1:3" ht="14.4" x14ac:dyDescent="0.3">
      <c r="A10818"/>
      <c r="B10818"/>
      <c r="C10818"/>
    </row>
    <row r="10819" spans="1:3" ht="14.4" x14ac:dyDescent="0.3">
      <c r="A10819"/>
      <c r="B10819"/>
      <c r="C10819"/>
    </row>
    <row r="10820" spans="1:3" ht="14.4" x14ac:dyDescent="0.3">
      <c r="A10820"/>
      <c r="B10820"/>
      <c r="C10820"/>
    </row>
    <row r="10821" spans="1:3" ht="14.4" x14ac:dyDescent="0.3">
      <c r="A10821"/>
      <c r="B10821"/>
      <c r="C10821"/>
    </row>
    <row r="10822" spans="1:3" ht="14.4" x14ac:dyDescent="0.3">
      <c r="A10822"/>
      <c r="B10822"/>
      <c r="C10822"/>
    </row>
    <row r="10823" spans="1:3" ht="14.4" x14ac:dyDescent="0.3">
      <c r="A10823"/>
      <c r="B10823"/>
      <c r="C10823"/>
    </row>
    <row r="10824" spans="1:3" ht="14.4" x14ac:dyDescent="0.3">
      <c r="A10824"/>
      <c r="B10824"/>
      <c r="C10824"/>
    </row>
    <row r="10825" spans="1:3" ht="14.4" x14ac:dyDescent="0.3">
      <c r="A10825"/>
      <c r="B10825"/>
      <c r="C10825"/>
    </row>
    <row r="10826" spans="1:3" ht="14.4" x14ac:dyDescent="0.3">
      <c r="A10826"/>
      <c r="B10826"/>
      <c r="C10826"/>
    </row>
    <row r="10827" spans="1:3" ht="14.4" x14ac:dyDescent="0.3">
      <c r="A10827"/>
      <c r="B10827"/>
      <c r="C10827"/>
    </row>
    <row r="10828" spans="1:3" ht="14.4" x14ac:dyDescent="0.3">
      <c r="A10828"/>
      <c r="B10828"/>
      <c r="C10828"/>
    </row>
    <row r="10829" spans="1:3" ht="14.4" x14ac:dyDescent="0.3">
      <c r="A10829"/>
      <c r="B10829"/>
      <c r="C10829"/>
    </row>
    <row r="10830" spans="1:3" ht="14.4" x14ac:dyDescent="0.3">
      <c r="A10830"/>
      <c r="B10830"/>
      <c r="C10830"/>
    </row>
    <row r="10831" spans="1:3" ht="14.4" x14ac:dyDescent="0.3">
      <c r="A10831"/>
      <c r="B10831"/>
      <c r="C10831"/>
    </row>
    <row r="10832" spans="1:3" ht="14.4" x14ac:dyDescent="0.3">
      <c r="A10832"/>
      <c r="B10832"/>
      <c r="C10832"/>
    </row>
    <row r="10833" spans="1:3" ht="14.4" x14ac:dyDescent="0.3">
      <c r="A10833"/>
      <c r="B10833"/>
      <c r="C10833"/>
    </row>
    <row r="10834" spans="1:3" ht="14.4" x14ac:dyDescent="0.3">
      <c r="A10834"/>
      <c r="B10834"/>
      <c r="C10834"/>
    </row>
    <row r="10835" spans="1:3" ht="14.4" x14ac:dyDescent="0.3">
      <c r="A10835"/>
      <c r="B10835"/>
      <c r="C10835"/>
    </row>
    <row r="10836" spans="1:3" ht="14.4" x14ac:dyDescent="0.3">
      <c r="A10836"/>
      <c r="B10836"/>
      <c r="C10836"/>
    </row>
    <row r="10837" spans="1:3" ht="14.4" x14ac:dyDescent="0.3">
      <c r="A10837"/>
      <c r="B10837"/>
      <c r="C10837"/>
    </row>
    <row r="10838" spans="1:3" ht="14.4" x14ac:dyDescent="0.3">
      <c r="A10838"/>
      <c r="B10838"/>
      <c r="C10838"/>
    </row>
    <row r="10839" spans="1:3" ht="14.4" x14ac:dyDescent="0.3">
      <c r="A10839"/>
      <c r="B10839"/>
      <c r="C10839"/>
    </row>
    <row r="10840" spans="1:3" ht="14.4" x14ac:dyDescent="0.3">
      <c r="A10840"/>
      <c r="B10840"/>
      <c r="C10840"/>
    </row>
    <row r="10841" spans="1:3" ht="14.4" x14ac:dyDescent="0.3">
      <c r="A10841"/>
      <c r="B10841"/>
      <c r="C10841"/>
    </row>
    <row r="10842" spans="1:3" ht="14.4" x14ac:dyDescent="0.3">
      <c r="A10842"/>
      <c r="B10842"/>
      <c r="C10842"/>
    </row>
    <row r="10843" spans="1:3" ht="14.4" x14ac:dyDescent="0.3">
      <c r="A10843"/>
      <c r="B10843"/>
      <c r="C10843"/>
    </row>
    <row r="10844" spans="1:3" ht="14.4" x14ac:dyDescent="0.3">
      <c r="A10844"/>
      <c r="B10844"/>
      <c r="C10844"/>
    </row>
    <row r="10845" spans="1:3" ht="14.4" x14ac:dyDescent="0.3">
      <c r="A10845"/>
      <c r="B10845"/>
      <c r="C10845"/>
    </row>
    <row r="10846" spans="1:3" ht="14.4" x14ac:dyDescent="0.3">
      <c r="A10846"/>
      <c r="B10846"/>
      <c r="C10846"/>
    </row>
    <row r="10847" spans="1:3" ht="14.4" x14ac:dyDescent="0.3">
      <c r="A10847"/>
      <c r="B10847"/>
      <c r="C10847"/>
    </row>
    <row r="10848" spans="1:3" ht="14.4" x14ac:dyDescent="0.3">
      <c r="A10848"/>
      <c r="B10848"/>
      <c r="C10848"/>
    </row>
    <row r="10849" spans="1:3" ht="14.4" x14ac:dyDescent="0.3">
      <c r="A10849"/>
      <c r="B10849"/>
      <c r="C10849"/>
    </row>
    <row r="10850" spans="1:3" ht="14.4" x14ac:dyDescent="0.3">
      <c r="A10850"/>
      <c r="B10850"/>
      <c r="C10850"/>
    </row>
    <row r="10851" spans="1:3" ht="14.4" x14ac:dyDescent="0.3">
      <c r="A10851"/>
      <c r="B10851"/>
      <c r="C10851"/>
    </row>
    <row r="10852" spans="1:3" ht="14.4" x14ac:dyDescent="0.3">
      <c r="A10852"/>
      <c r="B10852"/>
      <c r="C10852"/>
    </row>
    <row r="10853" spans="1:3" ht="14.4" x14ac:dyDescent="0.3">
      <c r="A10853"/>
      <c r="B10853"/>
      <c r="C10853"/>
    </row>
    <row r="10854" spans="1:3" ht="14.4" x14ac:dyDescent="0.3">
      <c r="A10854"/>
      <c r="B10854"/>
      <c r="C10854"/>
    </row>
    <row r="10855" spans="1:3" ht="14.4" x14ac:dyDescent="0.3">
      <c r="A10855"/>
      <c r="B10855"/>
      <c r="C10855"/>
    </row>
    <row r="10856" spans="1:3" ht="14.4" x14ac:dyDescent="0.3">
      <c r="A10856"/>
      <c r="B10856"/>
      <c r="C10856"/>
    </row>
    <row r="10857" spans="1:3" ht="14.4" x14ac:dyDescent="0.3">
      <c r="A10857"/>
      <c r="B10857"/>
      <c r="C10857"/>
    </row>
    <row r="10858" spans="1:3" ht="14.4" x14ac:dyDescent="0.3">
      <c r="A10858"/>
      <c r="B10858"/>
      <c r="C10858"/>
    </row>
    <row r="10859" spans="1:3" ht="14.4" x14ac:dyDescent="0.3">
      <c r="A10859"/>
      <c r="B10859"/>
      <c r="C10859"/>
    </row>
    <row r="10860" spans="1:3" ht="14.4" x14ac:dyDescent="0.3">
      <c r="A10860"/>
      <c r="B10860"/>
      <c r="C10860"/>
    </row>
    <row r="10861" spans="1:3" ht="14.4" x14ac:dyDescent="0.3">
      <c r="A10861"/>
      <c r="B10861"/>
      <c r="C10861"/>
    </row>
    <row r="10862" spans="1:3" ht="14.4" x14ac:dyDescent="0.3">
      <c r="A10862"/>
      <c r="B10862"/>
      <c r="C10862"/>
    </row>
    <row r="10863" spans="1:3" ht="14.4" x14ac:dyDescent="0.3">
      <c r="A10863"/>
      <c r="B10863"/>
      <c r="C10863"/>
    </row>
    <row r="10864" spans="1:3" ht="14.4" x14ac:dyDescent="0.3">
      <c r="A10864"/>
      <c r="B10864"/>
      <c r="C10864"/>
    </row>
    <row r="10865" spans="1:3" ht="14.4" x14ac:dyDescent="0.3">
      <c r="A10865"/>
      <c r="B10865"/>
      <c r="C10865"/>
    </row>
    <row r="10866" spans="1:3" ht="14.4" x14ac:dyDescent="0.3">
      <c r="A10866"/>
      <c r="B10866"/>
      <c r="C10866"/>
    </row>
    <row r="10867" spans="1:3" ht="14.4" x14ac:dyDescent="0.3">
      <c r="A10867"/>
      <c r="B10867"/>
      <c r="C10867"/>
    </row>
    <row r="10868" spans="1:3" ht="14.4" x14ac:dyDescent="0.3">
      <c r="A10868"/>
      <c r="B10868"/>
      <c r="C10868"/>
    </row>
    <row r="10869" spans="1:3" ht="14.4" x14ac:dyDescent="0.3">
      <c r="A10869"/>
      <c r="B10869"/>
      <c r="C10869"/>
    </row>
    <row r="10870" spans="1:3" ht="14.4" x14ac:dyDescent="0.3">
      <c r="A10870"/>
      <c r="B10870"/>
      <c r="C10870"/>
    </row>
    <row r="10871" spans="1:3" ht="14.4" x14ac:dyDescent="0.3">
      <c r="A10871"/>
      <c r="B10871"/>
      <c r="C10871"/>
    </row>
    <row r="10872" spans="1:3" ht="14.4" x14ac:dyDescent="0.3">
      <c r="A10872"/>
      <c r="B10872"/>
      <c r="C10872"/>
    </row>
    <row r="10873" spans="1:3" ht="14.4" x14ac:dyDescent="0.3">
      <c r="A10873"/>
      <c r="B10873"/>
      <c r="C10873"/>
    </row>
    <row r="10874" spans="1:3" ht="14.4" x14ac:dyDescent="0.3">
      <c r="A10874"/>
      <c r="B10874"/>
      <c r="C10874"/>
    </row>
    <row r="10875" spans="1:3" ht="14.4" x14ac:dyDescent="0.3">
      <c r="A10875"/>
      <c r="B10875"/>
      <c r="C10875"/>
    </row>
    <row r="10876" spans="1:3" ht="14.4" x14ac:dyDescent="0.3">
      <c r="A10876"/>
      <c r="B10876"/>
      <c r="C10876"/>
    </row>
    <row r="10877" spans="1:3" ht="14.4" x14ac:dyDescent="0.3">
      <c r="A10877"/>
      <c r="B10877"/>
      <c r="C10877"/>
    </row>
    <row r="10878" spans="1:3" ht="14.4" x14ac:dyDescent="0.3">
      <c r="A10878"/>
      <c r="B10878"/>
      <c r="C10878"/>
    </row>
    <row r="10879" spans="1:3" ht="14.4" x14ac:dyDescent="0.3">
      <c r="A10879"/>
      <c r="B10879"/>
      <c r="C10879"/>
    </row>
    <row r="10880" spans="1:3" ht="14.4" x14ac:dyDescent="0.3">
      <c r="A10880"/>
      <c r="B10880"/>
      <c r="C10880"/>
    </row>
    <row r="10881" spans="1:3" ht="14.4" x14ac:dyDescent="0.3">
      <c r="A10881"/>
      <c r="B10881"/>
      <c r="C10881"/>
    </row>
    <row r="10882" spans="1:3" ht="14.4" x14ac:dyDescent="0.3">
      <c r="A10882"/>
      <c r="B10882"/>
      <c r="C10882"/>
    </row>
    <row r="10883" spans="1:3" ht="14.4" x14ac:dyDescent="0.3">
      <c r="A10883"/>
      <c r="B10883"/>
      <c r="C10883"/>
    </row>
    <row r="10884" spans="1:3" ht="14.4" x14ac:dyDescent="0.3">
      <c r="A10884"/>
      <c r="B10884"/>
      <c r="C10884"/>
    </row>
    <row r="10885" spans="1:3" ht="14.4" x14ac:dyDescent="0.3">
      <c r="A10885"/>
      <c r="B10885"/>
      <c r="C10885"/>
    </row>
    <row r="10886" spans="1:3" ht="14.4" x14ac:dyDescent="0.3">
      <c r="A10886"/>
      <c r="B10886"/>
      <c r="C10886"/>
    </row>
    <row r="10887" spans="1:3" ht="14.4" x14ac:dyDescent="0.3">
      <c r="A10887"/>
      <c r="B10887"/>
      <c r="C10887"/>
    </row>
    <row r="10888" spans="1:3" ht="14.4" x14ac:dyDescent="0.3">
      <c r="A10888"/>
      <c r="B10888"/>
      <c r="C10888"/>
    </row>
    <row r="10889" spans="1:3" ht="14.4" x14ac:dyDescent="0.3">
      <c r="A10889"/>
      <c r="B10889"/>
      <c r="C10889"/>
    </row>
    <row r="10890" spans="1:3" ht="14.4" x14ac:dyDescent="0.3">
      <c r="A10890"/>
      <c r="B10890"/>
      <c r="C10890"/>
    </row>
    <row r="10891" spans="1:3" ht="14.4" x14ac:dyDescent="0.3">
      <c r="A10891"/>
      <c r="B10891"/>
      <c r="C10891"/>
    </row>
    <row r="10892" spans="1:3" ht="14.4" x14ac:dyDescent="0.3">
      <c r="A10892"/>
      <c r="B10892"/>
      <c r="C10892"/>
    </row>
    <row r="10893" spans="1:3" ht="14.4" x14ac:dyDescent="0.3">
      <c r="A10893"/>
      <c r="B10893"/>
      <c r="C10893"/>
    </row>
    <row r="10894" spans="1:3" ht="14.4" x14ac:dyDescent="0.3">
      <c r="A10894"/>
      <c r="B10894"/>
      <c r="C10894"/>
    </row>
    <row r="10895" spans="1:3" ht="14.4" x14ac:dyDescent="0.3">
      <c r="A10895"/>
      <c r="B10895"/>
      <c r="C10895"/>
    </row>
    <row r="10896" spans="1:3" ht="14.4" x14ac:dyDescent="0.3">
      <c r="A10896"/>
      <c r="B10896"/>
      <c r="C10896"/>
    </row>
    <row r="10897" spans="1:3" ht="14.4" x14ac:dyDescent="0.3">
      <c r="A10897"/>
      <c r="B10897"/>
      <c r="C10897"/>
    </row>
    <row r="10898" spans="1:3" ht="14.4" x14ac:dyDescent="0.3">
      <c r="A10898"/>
      <c r="B10898"/>
      <c r="C10898"/>
    </row>
    <row r="10899" spans="1:3" ht="14.4" x14ac:dyDescent="0.3">
      <c r="A10899"/>
      <c r="B10899"/>
      <c r="C10899"/>
    </row>
    <row r="10900" spans="1:3" ht="14.4" x14ac:dyDescent="0.3">
      <c r="A10900"/>
      <c r="B10900"/>
      <c r="C10900"/>
    </row>
    <row r="10901" spans="1:3" ht="14.4" x14ac:dyDescent="0.3">
      <c r="A10901"/>
      <c r="B10901"/>
      <c r="C10901"/>
    </row>
    <row r="10902" spans="1:3" ht="14.4" x14ac:dyDescent="0.3">
      <c r="A10902"/>
      <c r="B10902"/>
      <c r="C10902"/>
    </row>
    <row r="10903" spans="1:3" ht="14.4" x14ac:dyDescent="0.3">
      <c r="A10903"/>
      <c r="B10903"/>
      <c r="C10903"/>
    </row>
    <row r="10904" spans="1:3" ht="14.4" x14ac:dyDescent="0.3">
      <c r="A10904"/>
      <c r="B10904"/>
      <c r="C10904"/>
    </row>
    <row r="10905" spans="1:3" ht="14.4" x14ac:dyDescent="0.3">
      <c r="A10905"/>
      <c r="B10905"/>
      <c r="C10905"/>
    </row>
    <row r="10906" spans="1:3" ht="14.4" x14ac:dyDescent="0.3">
      <c r="A10906"/>
      <c r="B10906"/>
      <c r="C10906"/>
    </row>
    <row r="10907" spans="1:3" ht="14.4" x14ac:dyDescent="0.3">
      <c r="A10907"/>
      <c r="B10907"/>
      <c r="C10907"/>
    </row>
    <row r="10908" spans="1:3" ht="14.4" x14ac:dyDescent="0.3">
      <c r="A10908"/>
      <c r="B10908"/>
      <c r="C10908"/>
    </row>
    <row r="10909" spans="1:3" ht="14.4" x14ac:dyDescent="0.3">
      <c r="A10909"/>
      <c r="B10909"/>
      <c r="C10909"/>
    </row>
    <row r="10910" spans="1:3" ht="14.4" x14ac:dyDescent="0.3">
      <c r="A10910"/>
      <c r="B10910"/>
      <c r="C10910"/>
    </row>
    <row r="10911" spans="1:3" ht="14.4" x14ac:dyDescent="0.3">
      <c r="A10911"/>
      <c r="B10911"/>
      <c r="C10911"/>
    </row>
    <row r="10912" spans="1:3" ht="14.4" x14ac:dyDescent="0.3">
      <c r="A10912"/>
      <c r="B10912"/>
      <c r="C10912"/>
    </row>
    <row r="10913" spans="1:3" ht="14.4" x14ac:dyDescent="0.3">
      <c r="A10913"/>
      <c r="B10913"/>
      <c r="C10913"/>
    </row>
    <row r="10914" spans="1:3" ht="14.4" x14ac:dyDescent="0.3">
      <c r="A10914"/>
      <c r="B10914"/>
      <c r="C10914"/>
    </row>
    <row r="10915" spans="1:3" ht="14.4" x14ac:dyDescent="0.3">
      <c r="A10915"/>
      <c r="B10915"/>
      <c r="C10915"/>
    </row>
    <row r="10916" spans="1:3" ht="14.4" x14ac:dyDescent="0.3">
      <c r="A10916"/>
      <c r="B10916"/>
      <c r="C10916"/>
    </row>
    <row r="10917" spans="1:3" ht="14.4" x14ac:dyDescent="0.3">
      <c r="A10917"/>
      <c r="B10917"/>
      <c r="C10917"/>
    </row>
    <row r="10918" spans="1:3" ht="14.4" x14ac:dyDescent="0.3">
      <c r="A10918"/>
      <c r="B10918"/>
      <c r="C10918"/>
    </row>
    <row r="10919" spans="1:3" ht="14.4" x14ac:dyDescent="0.3">
      <c r="A10919"/>
      <c r="B10919"/>
      <c r="C10919"/>
    </row>
    <row r="10920" spans="1:3" ht="14.4" x14ac:dyDescent="0.3">
      <c r="A10920"/>
      <c r="B10920"/>
      <c r="C10920"/>
    </row>
    <row r="10921" spans="1:3" ht="14.4" x14ac:dyDescent="0.3">
      <c r="A10921"/>
      <c r="B10921"/>
      <c r="C10921"/>
    </row>
    <row r="10922" spans="1:3" ht="14.4" x14ac:dyDescent="0.3">
      <c r="A10922"/>
      <c r="B10922"/>
      <c r="C10922"/>
    </row>
    <row r="10923" spans="1:3" ht="14.4" x14ac:dyDescent="0.3">
      <c r="A10923"/>
      <c r="B10923"/>
      <c r="C10923"/>
    </row>
    <row r="10924" spans="1:3" ht="14.4" x14ac:dyDescent="0.3">
      <c r="A10924"/>
      <c r="B10924"/>
      <c r="C10924"/>
    </row>
    <row r="10925" spans="1:3" ht="14.4" x14ac:dyDescent="0.3">
      <c r="A10925"/>
      <c r="B10925"/>
      <c r="C10925"/>
    </row>
    <row r="10926" spans="1:3" ht="14.4" x14ac:dyDescent="0.3">
      <c r="A10926"/>
      <c r="B10926"/>
      <c r="C10926"/>
    </row>
    <row r="10927" spans="1:3" ht="14.4" x14ac:dyDescent="0.3">
      <c r="A10927"/>
      <c r="B10927"/>
      <c r="C10927"/>
    </row>
    <row r="10928" spans="1:3" ht="14.4" x14ac:dyDescent="0.3">
      <c r="A10928"/>
      <c r="B10928"/>
      <c r="C10928"/>
    </row>
    <row r="10929" spans="1:3" ht="14.4" x14ac:dyDescent="0.3">
      <c r="A10929"/>
      <c r="B10929"/>
      <c r="C10929"/>
    </row>
    <row r="10930" spans="1:3" ht="14.4" x14ac:dyDescent="0.3">
      <c r="A10930"/>
      <c r="B10930"/>
      <c r="C10930"/>
    </row>
    <row r="10931" spans="1:3" ht="14.4" x14ac:dyDescent="0.3">
      <c r="A10931"/>
      <c r="B10931"/>
      <c r="C10931"/>
    </row>
    <row r="10932" spans="1:3" ht="14.4" x14ac:dyDescent="0.3">
      <c r="A10932"/>
      <c r="B10932"/>
      <c r="C10932"/>
    </row>
    <row r="10933" spans="1:3" ht="14.4" x14ac:dyDescent="0.3">
      <c r="A10933"/>
      <c r="B10933"/>
      <c r="C10933"/>
    </row>
    <row r="10934" spans="1:3" ht="14.4" x14ac:dyDescent="0.3">
      <c r="A10934"/>
      <c r="B10934"/>
      <c r="C10934"/>
    </row>
    <row r="10935" spans="1:3" ht="14.4" x14ac:dyDescent="0.3">
      <c r="A10935"/>
      <c r="B10935"/>
      <c r="C10935"/>
    </row>
    <row r="10936" spans="1:3" ht="14.4" x14ac:dyDescent="0.3">
      <c r="A10936"/>
      <c r="B10936"/>
      <c r="C10936"/>
    </row>
    <row r="10937" spans="1:3" ht="14.4" x14ac:dyDescent="0.3">
      <c r="A10937"/>
      <c r="B10937"/>
      <c r="C10937"/>
    </row>
    <row r="10938" spans="1:3" ht="14.4" x14ac:dyDescent="0.3">
      <c r="A10938"/>
      <c r="B10938"/>
      <c r="C10938"/>
    </row>
    <row r="10939" spans="1:3" ht="14.4" x14ac:dyDescent="0.3">
      <c r="A10939"/>
      <c r="B10939"/>
      <c r="C10939"/>
    </row>
    <row r="10940" spans="1:3" ht="14.4" x14ac:dyDescent="0.3">
      <c r="A10940"/>
      <c r="B10940"/>
      <c r="C10940"/>
    </row>
    <row r="10941" spans="1:3" ht="14.4" x14ac:dyDescent="0.3">
      <c r="A10941"/>
      <c r="B10941"/>
      <c r="C10941"/>
    </row>
    <row r="10942" spans="1:3" ht="14.4" x14ac:dyDescent="0.3">
      <c r="A10942"/>
      <c r="B10942"/>
      <c r="C10942"/>
    </row>
    <row r="10943" spans="1:3" ht="14.4" x14ac:dyDescent="0.3">
      <c r="A10943"/>
      <c r="B10943"/>
      <c r="C10943"/>
    </row>
    <row r="10944" spans="1:3" ht="14.4" x14ac:dyDescent="0.3">
      <c r="A10944"/>
      <c r="B10944"/>
      <c r="C10944"/>
    </row>
    <row r="10945" spans="1:3" ht="14.4" x14ac:dyDescent="0.3">
      <c r="A10945"/>
      <c r="B10945"/>
      <c r="C10945"/>
    </row>
    <row r="10946" spans="1:3" ht="14.4" x14ac:dyDescent="0.3">
      <c r="A10946"/>
      <c r="B10946"/>
      <c r="C10946"/>
    </row>
    <row r="10947" spans="1:3" ht="14.4" x14ac:dyDescent="0.3">
      <c r="A10947"/>
      <c r="B10947"/>
      <c r="C10947"/>
    </row>
    <row r="10948" spans="1:3" ht="14.4" x14ac:dyDescent="0.3">
      <c r="A10948"/>
      <c r="B10948"/>
      <c r="C10948"/>
    </row>
    <row r="10949" spans="1:3" ht="14.4" x14ac:dyDescent="0.3">
      <c r="A10949"/>
      <c r="B10949"/>
      <c r="C10949"/>
    </row>
    <row r="10950" spans="1:3" ht="14.4" x14ac:dyDescent="0.3">
      <c r="A10950"/>
      <c r="B10950"/>
      <c r="C10950"/>
    </row>
    <row r="10951" spans="1:3" ht="14.4" x14ac:dyDescent="0.3">
      <c r="A10951"/>
      <c r="B10951"/>
      <c r="C10951"/>
    </row>
    <row r="10952" spans="1:3" ht="14.4" x14ac:dyDescent="0.3">
      <c r="A10952"/>
      <c r="B10952"/>
      <c r="C10952"/>
    </row>
    <row r="10953" spans="1:3" ht="14.4" x14ac:dyDescent="0.3">
      <c r="A10953"/>
      <c r="B10953"/>
      <c r="C10953"/>
    </row>
    <row r="10954" spans="1:3" ht="14.4" x14ac:dyDescent="0.3">
      <c r="A10954"/>
      <c r="B10954"/>
      <c r="C10954"/>
    </row>
    <row r="10955" spans="1:3" ht="14.4" x14ac:dyDescent="0.3">
      <c r="A10955"/>
      <c r="B10955"/>
      <c r="C10955"/>
    </row>
    <row r="10956" spans="1:3" ht="14.4" x14ac:dyDescent="0.3">
      <c r="A10956"/>
      <c r="B10956"/>
      <c r="C10956"/>
    </row>
    <row r="10957" spans="1:3" ht="14.4" x14ac:dyDescent="0.3">
      <c r="A10957"/>
      <c r="B10957"/>
      <c r="C10957"/>
    </row>
    <row r="10958" spans="1:3" ht="14.4" x14ac:dyDescent="0.3">
      <c r="A10958"/>
      <c r="B10958"/>
      <c r="C10958"/>
    </row>
    <row r="10959" spans="1:3" ht="14.4" x14ac:dyDescent="0.3">
      <c r="A10959"/>
      <c r="B10959"/>
      <c r="C10959"/>
    </row>
    <row r="10960" spans="1:3" ht="14.4" x14ac:dyDescent="0.3">
      <c r="A10960"/>
      <c r="B10960"/>
      <c r="C10960"/>
    </row>
    <row r="10961" spans="1:3" ht="14.4" x14ac:dyDescent="0.3">
      <c r="A10961"/>
      <c r="B10961"/>
      <c r="C10961"/>
    </row>
    <row r="10962" spans="1:3" ht="14.4" x14ac:dyDescent="0.3">
      <c r="A10962"/>
      <c r="B10962"/>
      <c r="C10962"/>
    </row>
    <row r="10963" spans="1:3" ht="14.4" x14ac:dyDescent="0.3">
      <c r="A10963"/>
      <c r="B10963"/>
      <c r="C10963"/>
    </row>
    <row r="10964" spans="1:3" ht="14.4" x14ac:dyDescent="0.3">
      <c r="A10964"/>
      <c r="B10964"/>
      <c r="C10964"/>
    </row>
    <row r="10965" spans="1:3" ht="14.4" x14ac:dyDescent="0.3">
      <c r="A10965"/>
      <c r="B10965"/>
      <c r="C10965"/>
    </row>
    <row r="10966" spans="1:3" ht="14.4" x14ac:dyDescent="0.3">
      <c r="A10966"/>
      <c r="B10966"/>
      <c r="C10966"/>
    </row>
    <row r="10967" spans="1:3" ht="14.4" x14ac:dyDescent="0.3">
      <c r="A10967"/>
      <c r="B10967"/>
      <c r="C10967"/>
    </row>
    <row r="10968" spans="1:3" ht="14.4" x14ac:dyDescent="0.3">
      <c r="A10968"/>
      <c r="B10968"/>
      <c r="C10968"/>
    </row>
    <row r="10969" spans="1:3" ht="14.4" x14ac:dyDescent="0.3">
      <c r="A10969"/>
      <c r="B10969"/>
      <c r="C10969"/>
    </row>
    <row r="10970" spans="1:3" ht="14.4" x14ac:dyDescent="0.3">
      <c r="A10970"/>
      <c r="B10970"/>
      <c r="C10970"/>
    </row>
    <row r="10971" spans="1:3" ht="14.4" x14ac:dyDescent="0.3">
      <c r="A10971"/>
      <c r="B10971"/>
      <c r="C10971"/>
    </row>
    <row r="10972" spans="1:3" ht="14.4" x14ac:dyDescent="0.3">
      <c r="A10972"/>
      <c r="B10972"/>
      <c r="C10972"/>
    </row>
    <row r="10973" spans="1:3" ht="14.4" x14ac:dyDescent="0.3">
      <c r="A10973"/>
      <c r="B10973"/>
      <c r="C10973"/>
    </row>
    <row r="10974" spans="1:3" ht="14.4" x14ac:dyDescent="0.3">
      <c r="A10974"/>
      <c r="B10974"/>
      <c r="C10974"/>
    </row>
    <row r="10975" spans="1:3" ht="14.4" x14ac:dyDescent="0.3">
      <c r="A10975"/>
      <c r="B10975"/>
      <c r="C10975"/>
    </row>
    <row r="10976" spans="1:3" ht="14.4" x14ac:dyDescent="0.3">
      <c r="A10976"/>
      <c r="B10976"/>
      <c r="C10976"/>
    </row>
    <row r="10977" spans="1:3" ht="14.4" x14ac:dyDescent="0.3">
      <c r="A10977"/>
      <c r="B10977"/>
      <c r="C10977"/>
    </row>
    <row r="10978" spans="1:3" ht="14.4" x14ac:dyDescent="0.3">
      <c r="A10978"/>
      <c r="B10978"/>
      <c r="C10978"/>
    </row>
    <row r="10979" spans="1:3" ht="14.4" x14ac:dyDescent="0.3">
      <c r="A10979"/>
      <c r="B10979"/>
      <c r="C10979"/>
    </row>
    <row r="10980" spans="1:3" ht="14.4" x14ac:dyDescent="0.3">
      <c r="A10980"/>
      <c r="B10980"/>
      <c r="C10980"/>
    </row>
    <row r="10981" spans="1:3" ht="14.4" x14ac:dyDescent="0.3">
      <c r="A10981"/>
      <c r="B10981"/>
      <c r="C10981"/>
    </row>
    <row r="10982" spans="1:3" ht="14.4" x14ac:dyDescent="0.3">
      <c r="A10982"/>
      <c r="B10982"/>
      <c r="C10982"/>
    </row>
    <row r="10983" spans="1:3" ht="14.4" x14ac:dyDescent="0.3">
      <c r="A10983"/>
      <c r="B10983"/>
      <c r="C10983"/>
    </row>
    <row r="10984" spans="1:3" ht="14.4" x14ac:dyDescent="0.3">
      <c r="A10984"/>
      <c r="B10984"/>
      <c r="C10984"/>
    </row>
    <row r="10985" spans="1:3" ht="14.4" x14ac:dyDescent="0.3">
      <c r="A10985"/>
      <c r="B10985"/>
      <c r="C10985"/>
    </row>
    <row r="10986" spans="1:3" ht="14.4" x14ac:dyDescent="0.3">
      <c r="A10986"/>
      <c r="B10986"/>
      <c r="C10986"/>
    </row>
    <row r="10987" spans="1:3" ht="14.4" x14ac:dyDescent="0.3">
      <c r="A10987"/>
      <c r="B10987"/>
      <c r="C10987"/>
    </row>
    <row r="10988" spans="1:3" ht="14.4" x14ac:dyDescent="0.3">
      <c r="A10988"/>
      <c r="B10988"/>
      <c r="C10988"/>
    </row>
    <row r="10989" spans="1:3" ht="14.4" x14ac:dyDescent="0.3">
      <c r="A10989"/>
      <c r="B10989"/>
      <c r="C10989"/>
    </row>
    <row r="10990" spans="1:3" ht="14.4" x14ac:dyDescent="0.3">
      <c r="A10990"/>
      <c r="B10990"/>
      <c r="C10990"/>
    </row>
    <row r="10991" spans="1:3" ht="14.4" x14ac:dyDescent="0.3">
      <c r="A10991"/>
      <c r="B10991"/>
      <c r="C10991"/>
    </row>
    <row r="10992" spans="1:3" ht="14.4" x14ac:dyDescent="0.3">
      <c r="A10992"/>
      <c r="B10992"/>
      <c r="C10992"/>
    </row>
    <row r="10993" spans="1:3" ht="14.4" x14ac:dyDescent="0.3">
      <c r="A10993"/>
      <c r="B10993"/>
      <c r="C10993"/>
    </row>
    <row r="10994" spans="1:3" ht="14.4" x14ac:dyDescent="0.3">
      <c r="A10994"/>
      <c r="B10994"/>
      <c r="C10994"/>
    </row>
    <row r="10995" spans="1:3" ht="14.4" x14ac:dyDescent="0.3">
      <c r="A10995"/>
      <c r="B10995"/>
      <c r="C10995"/>
    </row>
    <row r="10996" spans="1:3" ht="14.4" x14ac:dyDescent="0.3">
      <c r="A10996"/>
      <c r="B10996"/>
      <c r="C10996"/>
    </row>
    <row r="10997" spans="1:3" ht="14.4" x14ac:dyDescent="0.3">
      <c r="A10997"/>
      <c r="B10997"/>
      <c r="C10997"/>
    </row>
    <row r="10998" spans="1:3" ht="14.4" x14ac:dyDescent="0.3">
      <c r="A10998"/>
      <c r="B10998"/>
      <c r="C10998"/>
    </row>
    <row r="10999" spans="1:3" ht="14.4" x14ac:dyDescent="0.3">
      <c r="A10999"/>
      <c r="B10999"/>
      <c r="C10999"/>
    </row>
    <row r="11000" spans="1:3" ht="14.4" x14ac:dyDescent="0.3">
      <c r="A11000"/>
      <c r="B11000"/>
      <c r="C11000"/>
    </row>
    <row r="11001" spans="1:3" ht="14.4" x14ac:dyDescent="0.3">
      <c r="A11001"/>
      <c r="B11001"/>
      <c r="C11001"/>
    </row>
    <row r="11002" spans="1:3" ht="14.4" x14ac:dyDescent="0.3">
      <c r="A11002"/>
      <c r="B11002"/>
      <c r="C11002"/>
    </row>
    <row r="11003" spans="1:3" ht="14.4" x14ac:dyDescent="0.3">
      <c r="A11003"/>
      <c r="B11003"/>
      <c r="C11003"/>
    </row>
    <row r="11004" spans="1:3" ht="14.4" x14ac:dyDescent="0.3">
      <c r="A11004"/>
      <c r="B11004"/>
      <c r="C11004"/>
    </row>
    <row r="11005" spans="1:3" ht="14.4" x14ac:dyDescent="0.3">
      <c r="A11005"/>
      <c r="B11005"/>
      <c r="C11005"/>
    </row>
    <row r="11006" spans="1:3" ht="14.4" x14ac:dyDescent="0.3">
      <c r="A11006"/>
      <c r="B11006"/>
      <c r="C11006"/>
    </row>
    <row r="11007" spans="1:3" ht="14.4" x14ac:dyDescent="0.3">
      <c r="A11007"/>
      <c r="B11007"/>
      <c r="C11007"/>
    </row>
    <row r="11008" spans="1:3" ht="14.4" x14ac:dyDescent="0.3">
      <c r="A11008"/>
      <c r="B11008"/>
      <c r="C11008"/>
    </row>
    <row r="11009" spans="1:3" ht="14.4" x14ac:dyDescent="0.3">
      <c r="A11009"/>
      <c r="B11009"/>
      <c r="C11009"/>
    </row>
    <row r="11010" spans="1:3" ht="14.4" x14ac:dyDescent="0.3">
      <c r="A11010"/>
      <c r="B11010"/>
      <c r="C11010"/>
    </row>
    <row r="11011" spans="1:3" ht="14.4" x14ac:dyDescent="0.3">
      <c r="A11011"/>
      <c r="B11011"/>
      <c r="C11011"/>
    </row>
    <row r="11012" spans="1:3" ht="14.4" x14ac:dyDescent="0.3">
      <c r="A11012"/>
      <c r="B11012"/>
      <c r="C11012"/>
    </row>
    <row r="11013" spans="1:3" ht="14.4" x14ac:dyDescent="0.3">
      <c r="A11013"/>
      <c r="B11013"/>
      <c r="C11013"/>
    </row>
    <row r="11014" spans="1:3" ht="14.4" x14ac:dyDescent="0.3">
      <c r="A11014"/>
      <c r="B11014"/>
      <c r="C11014"/>
    </row>
    <row r="11015" spans="1:3" ht="14.4" x14ac:dyDescent="0.3">
      <c r="A11015"/>
      <c r="B11015"/>
      <c r="C11015"/>
    </row>
    <row r="11016" spans="1:3" ht="14.4" x14ac:dyDescent="0.3">
      <c r="A11016"/>
      <c r="B11016"/>
      <c r="C11016"/>
    </row>
    <row r="11017" spans="1:3" ht="14.4" x14ac:dyDescent="0.3">
      <c r="A11017"/>
      <c r="B11017"/>
      <c r="C11017"/>
    </row>
    <row r="11018" spans="1:3" ht="14.4" x14ac:dyDescent="0.3">
      <c r="A11018"/>
      <c r="B11018"/>
      <c r="C11018"/>
    </row>
    <row r="11019" spans="1:3" ht="14.4" x14ac:dyDescent="0.3">
      <c r="A11019"/>
      <c r="B11019"/>
      <c r="C11019"/>
    </row>
    <row r="11020" spans="1:3" ht="14.4" x14ac:dyDescent="0.3">
      <c r="A11020"/>
      <c r="B11020"/>
      <c r="C11020"/>
    </row>
    <row r="11021" spans="1:3" ht="14.4" x14ac:dyDescent="0.3">
      <c r="A11021"/>
      <c r="B11021"/>
      <c r="C11021"/>
    </row>
    <row r="11022" spans="1:3" ht="14.4" x14ac:dyDescent="0.3">
      <c r="A11022"/>
      <c r="B11022"/>
      <c r="C11022"/>
    </row>
    <row r="11023" spans="1:3" ht="14.4" x14ac:dyDescent="0.3">
      <c r="A11023"/>
      <c r="B11023"/>
      <c r="C11023"/>
    </row>
    <row r="11024" spans="1:3" ht="14.4" x14ac:dyDescent="0.3">
      <c r="A11024"/>
      <c r="B11024"/>
      <c r="C11024"/>
    </row>
    <row r="11025" spans="1:3" ht="14.4" x14ac:dyDescent="0.3">
      <c r="A11025"/>
      <c r="B11025"/>
      <c r="C11025"/>
    </row>
    <row r="11026" spans="1:3" ht="14.4" x14ac:dyDescent="0.3">
      <c r="A11026"/>
      <c r="B11026"/>
      <c r="C11026"/>
    </row>
    <row r="11027" spans="1:3" ht="14.4" x14ac:dyDescent="0.3">
      <c r="A11027"/>
      <c r="B11027"/>
      <c r="C11027"/>
    </row>
    <row r="11028" spans="1:3" ht="14.4" x14ac:dyDescent="0.3">
      <c r="A11028"/>
      <c r="B11028"/>
      <c r="C11028"/>
    </row>
    <row r="11029" spans="1:3" ht="14.4" x14ac:dyDescent="0.3">
      <c r="A11029"/>
      <c r="B11029"/>
      <c r="C11029"/>
    </row>
    <row r="11030" spans="1:3" ht="14.4" x14ac:dyDescent="0.3">
      <c r="A11030"/>
      <c r="B11030"/>
      <c r="C11030"/>
    </row>
    <row r="11031" spans="1:3" ht="14.4" x14ac:dyDescent="0.3">
      <c r="A11031"/>
      <c r="B11031"/>
      <c r="C11031"/>
    </row>
    <row r="11032" spans="1:3" ht="14.4" x14ac:dyDescent="0.3">
      <c r="A11032"/>
      <c r="B11032"/>
      <c r="C11032"/>
    </row>
    <row r="11033" spans="1:3" ht="14.4" x14ac:dyDescent="0.3">
      <c r="A11033"/>
      <c r="B11033"/>
      <c r="C11033"/>
    </row>
    <row r="11034" spans="1:3" ht="14.4" x14ac:dyDescent="0.3">
      <c r="A11034"/>
      <c r="B11034"/>
      <c r="C11034"/>
    </row>
    <row r="11035" spans="1:3" ht="14.4" x14ac:dyDescent="0.3">
      <c r="A11035"/>
      <c r="B11035"/>
      <c r="C11035"/>
    </row>
    <row r="11036" spans="1:3" ht="14.4" x14ac:dyDescent="0.3">
      <c r="A11036"/>
      <c r="B11036"/>
      <c r="C11036"/>
    </row>
    <row r="11037" spans="1:3" ht="14.4" x14ac:dyDescent="0.3">
      <c r="A11037"/>
      <c r="B11037"/>
      <c r="C11037"/>
    </row>
    <row r="11038" spans="1:3" ht="14.4" x14ac:dyDescent="0.3">
      <c r="A11038"/>
      <c r="B11038"/>
      <c r="C11038"/>
    </row>
    <row r="11039" spans="1:3" ht="14.4" x14ac:dyDescent="0.3">
      <c r="A11039"/>
      <c r="B11039"/>
      <c r="C11039"/>
    </row>
    <row r="11040" spans="1:3" ht="14.4" x14ac:dyDescent="0.3">
      <c r="A11040"/>
      <c r="B11040"/>
      <c r="C11040"/>
    </row>
    <row r="11041" spans="1:3" ht="14.4" x14ac:dyDescent="0.3">
      <c r="A11041"/>
      <c r="B11041"/>
      <c r="C11041"/>
    </row>
    <row r="11042" spans="1:3" ht="14.4" x14ac:dyDescent="0.3">
      <c r="A11042"/>
      <c r="B11042"/>
      <c r="C11042"/>
    </row>
    <row r="11043" spans="1:3" ht="14.4" x14ac:dyDescent="0.3">
      <c r="A11043"/>
      <c r="B11043"/>
      <c r="C11043"/>
    </row>
    <row r="11044" spans="1:3" ht="14.4" x14ac:dyDescent="0.3">
      <c r="A11044"/>
      <c r="B11044"/>
      <c r="C11044"/>
    </row>
    <row r="11045" spans="1:3" ht="14.4" x14ac:dyDescent="0.3">
      <c r="A11045"/>
      <c r="B11045"/>
      <c r="C11045"/>
    </row>
    <row r="11046" spans="1:3" ht="14.4" x14ac:dyDescent="0.3">
      <c r="A11046"/>
      <c r="B11046"/>
      <c r="C11046"/>
    </row>
    <row r="11047" spans="1:3" ht="14.4" x14ac:dyDescent="0.3">
      <c r="A11047"/>
      <c r="B11047"/>
      <c r="C11047"/>
    </row>
    <row r="11048" spans="1:3" ht="14.4" x14ac:dyDescent="0.3">
      <c r="A11048"/>
      <c r="B11048"/>
      <c r="C11048"/>
    </row>
    <row r="11049" spans="1:3" ht="14.4" x14ac:dyDescent="0.3">
      <c r="A11049"/>
      <c r="B11049"/>
      <c r="C11049"/>
    </row>
    <row r="11050" spans="1:3" ht="14.4" x14ac:dyDescent="0.3">
      <c r="A11050"/>
      <c r="B11050"/>
      <c r="C11050"/>
    </row>
    <row r="11051" spans="1:3" ht="14.4" x14ac:dyDescent="0.3">
      <c r="A11051"/>
      <c r="B11051"/>
      <c r="C11051"/>
    </row>
    <row r="11052" spans="1:3" ht="14.4" x14ac:dyDescent="0.3">
      <c r="A11052"/>
      <c r="B11052"/>
      <c r="C11052"/>
    </row>
    <row r="11053" spans="1:3" ht="14.4" x14ac:dyDescent="0.3">
      <c r="A11053"/>
      <c r="B11053"/>
      <c r="C11053"/>
    </row>
    <row r="11054" spans="1:3" ht="14.4" x14ac:dyDescent="0.3">
      <c r="A11054"/>
      <c r="B11054"/>
      <c r="C11054"/>
    </row>
    <row r="11055" spans="1:3" ht="14.4" x14ac:dyDescent="0.3">
      <c r="A11055"/>
      <c r="B11055"/>
      <c r="C11055"/>
    </row>
    <row r="11056" spans="1:3" ht="14.4" x14ac:dyDescent="0.3">
      <c r="A11056"/>
      <c r="B11056"/>
      <c r="C11056"/>
    </row>
    <row r="11057" spans="1:3" ht="14.4" x14ac:dyDescent="0.3">
      <c r="A11057"/>
      <c r="B11057"/>
      <c r="C11057"/>
    </row>
    <row r="11058" spans="1:3" ht="14.4" x14ac:dyDescent="0.3">
      <c r="A11058"/>
      <c r="B11058"/>
      <c r="C11058"/>
    </row>
    <row r="11059" spans="1:3" ht="14.4" x14ac:dyDescent="0.3">
      <c r="A11059"/>
      <c r="B11059"/>
      <c r="C11059"/>
    </row>
    <row r="11060" spans="1:3" ht="14.4" x14ac:dyDescent="0.3">
      <c r="A11060"/>
      <c r="B11060"/>
      <c r="C11060"/>
    </row>
    <row r="11061" spans="1:3" ht="14.4" x14ac:dyDescent="0.3">
      <c r="A11061"/>
      <c r="B11061"/>
      <c r="C11061"/>
    </row>
    <row r="11062" spans="1:3" ht="14.4" x14ac:dyDescent="0.3">
      <c r="A11062"/>
      <c r="B11062"/>
      <c r="C11062"/>
    </row>
    <row r="11063" spans="1:3" ht="14.4" x14ac:dyDescent="0.3">
      <c r="A11063"/>
      <c r="B11063"/>
      <c r="C11063"/>
    </row>
    <row r="11064" spans="1:3" ht="14.4" x14ac:dyDescent="0.3">
      <c r="A11064"/>
      <c r="B11064"/>
      <c r="C11064"/>
    </row>
    <row r="11065" spans="1:3" ht="14.4" x14ac:dyDescent="0.3">
      <c r="A11065"/>
      <c r="B11065"/>
      <c r="C11065"/>
    </row>
    <row r="11066" spans="1:3" ht="14.4" x14ac:dyDescent="0.3">
      <c r="A11066"/>
      <c r="B11066"/>
      <c r="C11066"/>
    </row>
    <row r="11067" spans="1:3" ht="14.4" x14ac:dyDescent="0.3">
      <c r="A11067"/>
      <c r="B11067"/>
      <c r="C11067"/>
    </row>
    <row r="11068" spans="1:3" ht="14.4" x14ac:dyDescent="0.3">
      <c r="A11068"/>
      <c r="B11068"/>
      <c r="C11068"/>
    </row>
    <row r="11069" spans="1:3" ht="14.4" x14ac:dyDescent="0.3">
      <c r="A11069"/>
      <c r="B11069"/>
      <c r="C11069"/>
    </row>
    <row r="11070" spans="1:3" ht="14.4" x14ac:dyDescent="0.3">
      <c r="A11070"/>
      <c r="B11070"/>
      <c r="C11070"/>
    </row>
    <row r="11071" spans="1:3" ht="14.4" x14ac:dyDescent="0.3">
      <c r="A11071"/>
      <c r="B11071"/>
      <c r="C11071"/>
    </row>
    <row r="11072" spans="1:3" ht="14.4" x14ac:dyDescent="0.3">
      <c r="A11072"/>
      <c r="B11072"/>
      <c r="C11072"/>
    </row>
    <row r="11073" spans="1:3" ht="14.4" x14ac:dyDescent="0.3">
      <c r="A11073"/>
      <c r="B11073"/>
      <c r="C11073"/>
    </row>
    <row r="11074" spans="1:3" ht="14.4" x14ac:dyDescent="0.3">
      <c r="A11074"/>
      <c r="B11074"/>
      <c r="C11074"/>
    </row>
    <row r="11075" spans="1:3" ht="14.4" x14ac:dyDescent="0.3">
      <c r="A11075"/>
      <c r="B11075"/>
      <c r="C11075"/>
    </row>
    <row r="11076" spans="1:3" ht="14.4" x14ac:dyDescent="0.3">
      <c r="A11076"/>
      <c r="B11076"/>
      <c r="C11076"/>
    </row>
    <row r="11077" spans="1:3" ht="14.4" x14ac:dyDescent="0.3">
      <c r="A11077"/>
      <c r="B11077"/>
      <c r="C11077"/>
    </row>
    <row r="11078" spans="1:3" ht="14.4" x14ac:dyDescent="0.3">
      <c r="A11078"/>
      <c r="B11078"/>
      <c r="C11078"/>
    </row>
    <row r="11079" spans="1:3" ht="14.4" x14ac:dyDescent="0.3">
      <c r="A11079"/>
      <c r="B11079"/>
      <c r="C11079"/>
    </row>
    <row r="11080" spans="1:3" ht="14.4" x14ac:dyDescent="0.3">
      <c r="A11080"/>
      <c r="B11080"/>
      <c r="C11080"/>
    </row>
    <row r="11081" spans="1:3" ht="14.4" x14ac:dyDescent="0.3">
      <c r="A11081"/>
      <c r="B11081"/>
      <c r="C11081"/>
    </row>
    <row r="11082" spans="1:3" ht="14.4" x14ac:dyDescent="0.3">
      <c r="A11082"/>
      <c r="B11082"/>
      <c r="C11082"/>
    </row>
    <row r="11083" spans="1:3" ht="14.4" x14ac:dyDescent="0.3">
      <c r="A11083"/>
      <c r="B11083"/>
      <c r="C11083"/>
    </row>
    <row r="11084" spans="1:3" ht="14.4" x14ac:dyDescent="0.3">
      <c r="A11084"/>
      <c r="B11084"/>
      <c r="C11084"/>
    </row>
    <row r="11085" spans="1:3" ht="14.4" x14ac:dyDescent="0.3">
      <c r="A11085"/>
      <c r="B11085"/>
      <c r="C11085"/>
    </row>
    <row r="11086" spans="1:3" ht="14.4" x14ac:dyDescent="0.3">
      <c r="A11086"/>
      <c r="B11086"/>
      <c r="C11086"/>
    </row>
    <row r="11087" spans="1:3" ht="14.4" x14ac:dyDescent="0.3">
      <c r="A11087"/>
      <c r="B11087"/>
      <c r="C11087"/>
    </row>
    <row r="11088" spans="1:3" ht="14.4" x14ac:dyDescent="0.3">
      <c r="A11088"/>
      <c r="B11088"/>
      <c r="C11088"/>
    </row>
    <row r="11089" spans="1:3" ht="14.4" x14ac:dyDescent="0.3">
      <c r="A11089"/>
      <c r="B11089"/>
      <c r="C11089"/>
    </row>
    <row r="11090" spans="1:3" ht="14.4" x14ac:dyDescent="0.3">
      <c r="A11090"/>
      <c r="B11090"/>
      <c r="C11090"/>
    </row>
    <row r="11091" spans="1:3" ht="14.4" x14ac:dyDescent="0.3">
      <c r="A11091"/>
      <c r="B11091"/>
      <c r="C11091"/>
    </row>
    <row r="11092" spans="1:3" ht="14.4" x14ac:dyDescent="0.3">
      <c r="A11092"/>
      <c r="B11092"/>
      <c r="C11092"/>
    </row>
    <row r="11093" spans="1:3" ht="14.4" x14ac:dyDescent="0.3">
      <c r="A11093"/>
      <c r="B11093"/>
      <c r="C11093"/>
    </row>
    <row r="11094" spans="1:3" ht="14.4" x14ac:dyDescent="0.3">
      <c r="A11094"/>
      <c r="B11094"/>
      <c r="C11094"/>
    </row>
    <row r="11095" spans="1:3" ht="14.4" x14ac:dyDescent="0.3">
      <c r="A11095"/>
      <c r="B11095"/>
      <c r="C11095"/>
    </row>
    <row r="11096" spans="1:3" ht="14.4" x14ac:dyDescent="0.3">
      <c r="A11096"/>
      <c r="B11096"/>
      <c r="C11096"/>
    </row>
    <row r="11097" spans="1:3" ht="14.4" x14ac:dyDescent="0.3">
      <c r="A11097"/>
      <c r="B11097"/>
      <c r="C11097"/>
    </row>
    <row r="11098" spans="1:3" ht="14.4" x14ac:dyDescent="0.3">
      <c r="A11098"/>
      <c r="B11098"/>
      <c r="C11098"/>
    </row>
    <row r="11099" spans="1:3" ht="14.4" x14ac:dyDescent="0.3">
      <c r="A11099"/>
      <c r="B11099"/>
      <c r="C11099"/>
    </row>
    <row r="11100" spans="1:3" ht="14.4" x14ac:dyDescent="0.3">
      <c r="A11100"/>
      <c r="B11100"/>
      <c r="C11100"/>
    </row>
    <row r="11101" spans="1:3" ht="14.4" x14ac:dyDescent="0.3">
      <c r="A11101"/>
      <c r="B11101"/>
      <c r="C11101"/>
    </row>
    <row r="11102" spans="1:3" ht="14.4" x14ac:dyDescent="0.3">
      <c r="A11102"/>
      <c r="B11102"/>
      <c r="C11102"/>
    </row>
    <row r="11103" spans="1:3" ht="14.4" x14ac:dyDescent="0.3">
      <c r="A11103"/>
      <c r="B11103"/>
      <c r="C11103"/>
    </row>
    <row r="11104" spans="1:3" ht="14.4" x14ac:dyDescent="0.3">
      <c r="A11104"/>
      <c r="B11104"/>
      <c r="C11104"/>
    </row>
    <row r="11105" spans="1:3" ht="14.4" x14ac:dyDescent="0.3">
      <c r="A11105"/>
      <c r="B11105"/>
      <c r="C11105"/>
    </row>
    <row r="11106" spans="1:3" ht="14.4" x14ac:dyDescent="0.3">
      <c r="A11106"/>
      <c r="B11106"/>
      <c r="C11106"/>
    </row>
    <row r="11107" spans="1:3" ht="14.4" x14ac:dyDescent="0.3">
      <c r="A11107"/>
      <c r="B11107"/>
      <c r="C11107"/>
    </row>
    <row r="11108" spans="1:3" ht="14.4" x14ac:dyDescent="0.3">
      <c r="A11108"/>
      <c r="B11108"/>
      <c r="C11108"/>
    </row>
    <row r="11109" spans="1:3" ht="14.4" x14ac:dyDescent="0.3">
      <c r="A11109"/>
      <c r="B11109"/>
      <c r="C11109"/>
    </row>
    <row r="11110" spans="1:3" ht="14.4" x14ac:dyDescent="0.3">
      <c r="A11110"/>
      <c r="B11110"/>
      <c r="C11110"/>
    </row>
    <row r="11111" spans="1:3" ht="14.4" x14ac:dyDescent="0.3">
      <c r="A11111"/>
      <c r="B11111"/>
      <c r="C11111"/>
    </row>
    <row r="11112" spans="1:3" ht="14.4" x14ac:dyDescent="0.3">
      <c r="A11112"/>
      <c r="B11112"/>
      <c r="C11112"/>
    </row>
    <row r="11113" spans="1:3" ht="14.4" x14ac:dyDescent="0.3">
      <c r="A11113"/>
      <c r="B11113"/>
      <c r="C11113"/>
    </row>
    <row r="11114" spans="1:3" ht="14.4" x14ac:dyDescent="0.3">
      <c r="A11114"/>
      <c r="B11114"/>
      <c r="C11114"/>
    </row>
    <row r="11115" spans="1:3" ht="14.4" x14ac:dyDescent="0.3">
      <c r="A11115"/>
      <c r="B11115"/>
      <c r="C11115"/>
    </row>
    <row r="11116" spans="1:3" ht="14.4" x14ac:dyDescent="0.3">
      <c r="A11116"/>
      <c r="B11116"/>
      <c r="C11116"/>
    </row>
    <row r="11117" spans="1:3" ht="14.4" x14ac:dyDescent="0.3">
      <c r="A11117"/>
      <c r="B11117"/>
      <c r="C11117"/>
    </row>
    <row r="11118" spans="1:3" ht="14.4" x14ac:dyDescent="0.3">
      <c r="A11118"/>
      <c r="B11118"/>
      <c r="C11118"/>
    </row>
    <row r="11119" spans="1:3" ht="14.4" x14ac:dyDescent="0.3">
      <c r="A11119"/>
      <c r="B11119"/>
      <c r="C11119"/>
    </row>
    <row r="11120" spans="1:3" ht="14.4" x14ac:dyDescent="0.3">
      <c r="A11120"/>
      <c r="B11120"/>
      <c r="C11120"/>
    </row>
    <row r="11121" spans="1:3" ht="14.4" x14ac:dyDescent="0.3">
      <c r="A11121"/>
      <c r="B11121"/>
      <c r="C11121"/>
    </row>
    <row r="11122" spans="1:3" ht="14.4" x14ac:dyDescent="0.3">
      <c r="A11122"/>
      <c r="B11122"/>
      <c r="C11122"/>
    </row>
    <row r="11123" spans="1:3" ht="14.4" x14ac:dyDescent="0.3">
      <c r="A11123"/>
      <c r="B11123"/>
      <c r="C11123"/>
    </row>
    <row r="11124" spans="1:3" ht="14.4" x14ac:dyDescent="0.3">
      <c r="A11124"/>
      <c r="B11124"/>
      <c r="C11124"/>
    </row>
    <row r="11125" spans="1:3" ht="14.4" x14ac:dyDescent="0.3">
      <c r="A11125"/>
      <c r="B11125"/>
      <c r="C11125"/>
    </row>
    <row r="11126" spans="1:3" ht="14.4" x14ac:dyDescent="0.3">
      <c r="A11126"/>
      <c r="B11126"/>
      <c r="C11126"/>
    </row>
    <row r="11127" spans="1:3" ht="14.4" x14ac:dyDescent="0.3">
      <c r="A11127"/>
      <c r="B11127"/>
      <c r="C11127"/>
    </row>
    <row r="11128" spans="1:3" ht="14.4" x14ac:dyDescent="0.3">
      <c r="A11128"/>
      <c r="B11128"/>
      <c r="C11128"/>
    </row>
    <row r="11129" spans="1:3" ht="14.4" x14ac:dyDescent="0.3">
      <c r="A11129"/>
      <c r="B11129"/>
      <c r="C11129"/>
    </row>
    <row r="11130" spans="1:3" ht="14.4" x14ac:dyDescent="0.3">
      <c r="A11130"/>
      <c r="B11130"/>
      <c r="C11130"/>
    </row>
    <row r="11131" spans="1:3" ht="14.4" x14ac:dyDescent="0.3">
      <c r="A11131"/>
      <c r="B11131"/>
      <c r="C11131"/>
    </row>
    <row r="11132" spans="1:3" ht="14.4" x14ac:dyDescent="0.3">
      <c r="A11132"/>
      <c r="B11132"/>
      <c r="C11132"/>
    </row>
    <row r="11133" spans="1:3" ht="14.4" x14ac:dyDescent="0.3">
      <c r="A11133"/>
      <c r="B11133"/>
      <c r="C11133"/>
    </row>
    <row r="11134" spans="1:3" ht="14.4" x14ac:dyDescent="0.3">
      <c r="A11134"/>
      <c r="B11134"/>
      <c r="C11134"/>
    </row>
    <row r="11135" spans="1:3" ht="14.4" x14ac:dyDescent="0.3">
      <c r="A11135"/>
      <c r="B11135"/>
      <c r="C11135"/>
    </row>
    <row r="11136" spans="1:3" ht="14.4" x14ac:dyDescent="0.3">
      <c r="A11136"/>
      <c r="B11136"/>
      <c r="C11136"/>
    </row>
    <row r="11137" spans="1:3" ht="14.4" x14ac:dyDescent="0.3">
      <c r="A11137"/>
      <c r="B11137"/>
      <c r="C11137"/>
    </row>
    <row r="11138" spans="1:3" ht="14.4" x14ac:dyDescent="0.3">
      <c r="A11138"/>
      <c r="B11138"/>
      <c r="C11138"/>
    </row>
    <row r="11139" spans="1:3" ht="14.4" x14ac:dyDescent="0.3">
      <c r="A11139"/>
      <c r="B11139"/>
      <c r="C11139"/>
    </row>
    <row r="11140" spans="1:3" ht="14.4" x14ac:dyDescent="0.3">
      <c r="A11140"/>
      <c r="B11140"/>
      <c r="C11140"/>
    </row>
    <row r="11141" spans="1:3" ht="14.4" x14ac:dyDescent="0.3">
      <c r="A11141"/>
      <c r="B11141"/>
      <c r="C11141"/>
    </row>
    <row r="11142" spans="1:3" ht="14.4" x14ac:dyDescent="0.3">
      <c r="A11142"/>
      <c r="B11142"/>
      <c r="C11142"/>
    </row>
    <row r="11143" spans="1:3" ht="14.4" x14ac:dyDescent="0.3">
      <c r="A11143"/>
      <c r="B11143"/>
      <c r="C11143"/>
    </row>
    <row r="11144" spans="1:3" ht="14.4" x14ac:dyDescent="0.3">
      <c r="A11144"/>
      <c r="B11144"/>
      <c r="C11144"/>
    </row>
    <row r="11145" spans="1:3" ht="14.4" x14ac:dyDescent="0.3">
      <c r="A11145"/>
      <c r="B11145"/>
      <c r="C11145"/>
    </row>
    <row r="11146" spans="1:3" ht="14.4" x14ac:dyDescent="0.3">
      <c r="A11146"/>
      <c r="B11146"/>
      <c r="C11146"/>
    </row>
    <row r="11147" spans="1:3" ht="14.4" x14ac:dyDescent="0.3">
      <c r="A11147"/>
      <c r="B11147"/>
      <c r="C11147"/>
    </row>
    <row r="11148" spans="1:3" ht="14.4" x14ac:dyDescent="0.3">
      <c r="A11148"/>
      <c r="B11148"/>
      <c r="C11148"/>
    </row>
    <row r="11149" spans="1:3" ht="14.4" x14ac:dyDescent="0.3">
      <c r="A11149"/>
      <c r="B11149"/>
      <c r="C11149"/>
    </row>
    <row r="11150" spans="1:3" ht="14.4" x14ac:dyDescent="0.3">
      <c r="A11150"/>
      <c r="B11150"/>
      <c r="C11150"/>
    </row>
    <row r="11151" spans="1:3" ht="14.4" x14ac:dyDescent="0.3">
      <c r="A11151"/>
      <c r="B11151"/>
      <c r="C11151"/>
    </row>
    <row r="11152" spans="1:3" ht="14.4" x14ac:dyDescent="0.3">
      <c r="A11152"/>
      <c r="B11152"/>
      <c r="C11152"/>
    </row>
    <row r="11153" spans="1:3" ht="14.4" x14ac:dyDescent="0.3">
      <c r="A11153"/>
      <c r="B11153"/>
      <c r="C11153"/>
    </row>
    <row r="11154" spans="1:3" ht="14.4" x14ac:dyDescent="0.3">
      <c r="A11154"/>
      <c r="B11154"/>
      <c r="C11154"/>
    </row>
    <row r="11155" spans="1:3" ht="14.4" x14ac:dyDescent="0.3">
      <c r="A11155"/>
      <c r="B11155"/>
      <c r="C11155"/>
    </row>
    <row r="11156" spans="1:3" ht="14.4" x14ac:dyDescent="0.3">
      <c r="A11156"/>
      <c r="B11156"/>
      <c r="C11156"/>
    </row>
    <row r="11157" spans="1:3" ht="14.4" x14ac:dyDescent="0.3">
      <c r="A11157"/>
      <c r="B11157"/>
      <c r="C11157"/>
    </row>
    <row r="11158" spans="1:3" ht="14.4" x14ac:dyDescent="0.3">
      <c r="A11158"/>
      <c r="B11158"/>
      <c r="C11158"/>
    </row>
    <row r="11159" spans="1:3" ht="14.4" x14ac:dyDescent="0.3">
      <c r="A11159"/>
      <c r="B11159"/>
      <c r="C11159"/>
    </row>
    <row r="11160" spans="1:3" ht="14.4" x14ac:dyDescent="0.3">
      <c r="A11160"/>
      <c r="B11160"/>
      <c r="C11160"/>
    </row>
    <row r="11161" spans="1:3" ht="14.4" x14ac:dyDescent="0.3">
      <c r="A11161"/>
      <c r="B11161"/>
      <c r="C11161"/>
    </row>
    <row r="11162" spans="1:3" ht="14.4" x14ac:dyDescent="0.3">
      <c r="A11162"/>
      <c r="B11162"/>
      <c r="C11162"/>
    </row>
    <row r="11163" spans="1:3" ht="14.4" x14ac:dyDescent="0.3">
      <c r="A11163"/>
      <c r="B11163"/>
      <c r="C11163"/>
    </row>
    <row r="11164" spans="1:3" ht="14.4" x14ac:dyDescent="0.3">
      <c r="A11164"/>
      <c r="B11164"/>
      <c r="C11164"/>
    </row>
    <row r="11165" spans="1:3" ht="14.4" x14ac:dyDescent="0.3">
      <c r="A11165"/>
      <c r="B11165"/>
      <c r="C11165"/>
    </row>
    <row r="11166" spans="1:3" ht="14.4" x14ac:dyDescent="0.3">
      <c r="A11166"/>
      <c r="B11166"/>
      <c r="C11166"/>
    </row>
    <row r="11167" spans="1:3" ht="14.4" x14ac:dyDescent="0.3">
      <c r="A11167"/>
      <c r="B11167"/>
      <c r="C11167"/>
    </row>
    <row r="11168" spans="1:3" ht="14.4" x14ac:dyDescent="0.3">
      <c r="A11168"/>
      <c r="B11168"/>
      <c r="C11168"/>
    </row>
    <row r="11169" spans="1:3" ht="14.4" x14ac:dyDescent="0.3">
      <c r="A11169"/>
      <c r="B11169"/>
      <c r="C11169"/>
    </row>
    <row r="11170" spans="1:3" ht="14.4" x14ac:dyDescent="0.3">
      <c r="A11170"/>
      <c r="B11170"/>
      <c r="C11170"/>
    </row>
    <row r="11171" spans="1:3" ht="14.4" x14ac:dyDescent="0.3">
      <c r="A11171"/>
      <c r="B11171"/>
      <c r="C11171"/>
    </row>
    <row r="11172" spans="1:3" ht="14.4" x14ac:dyDescent="0.3">
      <c r="A11172"/>
      <c r="B11172"/>
      <c r="C11172"/>
    </row>
    <row r="11173" spans="1:3" ht="14.4" x14ac:dyDescent="0.3">
      <c r="A11173"/>
      <c r="B11173"/>
      <c r="C11173"/>
    </row>
    <row r="11174" spans="1:3" ht="14.4" x14ac:dyDescent="0.3">
      <c r="A11174"/>
      <c r="B11174"/>
      <c r="C11174"/>
    </row>
    <row r="11175" spans="1:3" ht="14.4" x14ac:dyDescent="0.3">
      <c r="A11175"/>
      <c r="B11175"/>
      <c r="C11175"/>
    </row>
    <row r="11176" spans="1:3" ht="14.4" x14ac:dyDescent="0.3">
      <c r="A11176"/>
      <c r="B11176"/>
      <c r="C11176"/>
    </row>
    <row r="11177" spans="1:3" ht="14.4" x14ac:dyDescent="0.3">
      <c r="A11177"/>
      <c r="B11177"/>
      <c r="C11177"/>
    </row>
    <row r="11178" spans="1:3" ht="14.4" x14ac:dyDescent="0.3">
      <c r="A11178"/>
      <c r="B11178"/>
      <c r="C11178"/>
    </row>
    <row r="11179" spans="1:3" ht="14.4" x14ac:dyDescent="0.3">
      <c r="A11179"/>
      <c r="B11179"/>
      <c r="C11179"/>
    </row>
    <row r="11180" spans="1:3" ht="14.4" x14ac:dyDescent="0.3">
      <c r="A11180"/>
      <c r="B11180"/>
      <c r="C11180"/>
    </row>
    <row r="11181" spans="1:3" ht="14.4" x14ac:dyDescent="0.3">
      <c r="A11181"/>
      <c r="B11181"/>
      <c r="C11181"/>
    </row>
    <row r="11182" spans="1:3" ht="14.4" x14ac:dyDescent="0.3">
      <c r="A11182"/>
      <c r="B11182"/>
      <c r="C11182"/>
    </row>
    <row r="11183" spans="1:3" ht="14.4" x14ac:dyDescent="0.3">
      <c r="A11183"/>
      <c r="B11183"/>
      <c r="C11183"/>
    </row>
    <row r="11184" spans="1:3" ht="14.4" x14ac:dyDescent="0.3">
      <c r="A11184"/>
      <c r="B11184"/>
      <c r="C11184"/>
    </row>
    <row r="11185" spans="1:3" ht="14.4" x14ac:dyDescent="0.3">
      <c r="A11185"/>
      <c r="B11185"/>
      <c r="C11185"/>
    </row>
    <row r="11186" spans="1:3" ht="14.4" x14ac:dyDescent="0.3">
      <c r="A11186"/>
      <c r="B11186"/>
      <c r="C11186"/>
    </row>
    <row r="11187" spans="1:3" ht="14.4" x14ac:dyDescent="0.3">
      <c r="A11187"/>
      <c r="B11187"/>
      <c r="C11187"/>
    </row>
    <row r="11188" spans="1:3" ht="14.4" x14ac:dyDescent="0.3">
      <c r="A11188"/>
      <c r="B11188"/>
      <c r="C11188"/>
    </row>
    <row r="11189" spans="1:3" ht="14.4" x14ac:dyDescent="0.3">
      <c r="A11189"/>
      <c r="B11189"/>
      <c r="C11189"/>
    </row>
    <row r="11190" spans="1:3" ht="14.4" x14ac:dyDescent="0.3">
      <c r="A11190"/>
      <c r="B11190"/>
      <c r="C11190"/>
    </row>
    <row r="11191" spans="1:3" ht="14.4" x14ac:dyDescent="0.3">
      <c r="A11191"/>
      <c r="B11191"/>
      <c r="C11191"/>
    </row>
    <row r="11192" spans="1:3" ht="14.4" x14ac:dyDescent="0.3">
      <c r="A11192"/>
      <c r="B11192"/>
      <c r="C11192"/>
    </row>
    <row r="11193" spans="1:3" ht="14.4" x14ac:dyDescent="0.3">
      <c r="A11193"/>
      <c r="B11193"/>
      <c r="C11193"/>
    </row>
    <row r="11194" spans="1:3" ht="14.4" x14ac:dyDescent="0.3">
      <c r="A11194"/>
      <c r="B11194"/>
      <c r="C11194"/>
    </row>
    <row r="11195" spans="1:3" ht="14.4" x14ac:dyDescent="0.3">
      <c r="A11195"/>
      <c r="B11195"/>
      <c r="C11195"/>
    </row>
    <row r="11196" spans="1:3" ht="14.4" x14ac:dyDescent="0.3">
      <c r="A11196"/>
      <c r="B11196"/>
      <c r="C11196"/>
    </row>
    <row r="11197" spans="1:3" ht="14.4" x14ac:dyDescent="0.3">
      <c r="A11197"/>
      <c r="B11197"/>
      <c r="C11197"/>
    </row>
    <row r="11198" spans="1:3" ht="14.4" x14ac:dyDescent="0.3">
      <c r="A11198"/>
      <c r="B11198"/>
      <c r="C11198"/>
    </row>
    <row r="11199" spans="1:3" ht="14.4" x14ac:dyDescent="0.3">
      <c r="A11199"/>
      <c r="B11199"/>
      <c r="C11199"/>
    </row>
    <row r="11200" spans="1:3" ht="14.4" x14ac:dyDescent="0.3">
      <c r="A11200"/>
      <c r="B11200"/>
      <c r="C11200"/>
    </row>
    <row r="11201" spans="1:3" ht="14.4" x14ac:dyDescent="0.3">
      <c r="A11201"/>
      <c r="B11201"/>
      <c r="C11201"/>
    </row>
    <row r="11202" spans="1:3" ht="14.4" x14ac:dyDescent="0.3">
      <c r="A11202"/>
      <c r="B11202"/>
      <c r="C11202"/>
    </row>
    <row r="11203" spans="1:3" ht="14.4" x14ac:dyDescent="0.3">
      <c r="A11203"/>
      <c r="B11203"/>
      <c r="C11203"/>
    </row>
    <row r="11204" spans="1:3" ht="14.4" x14ac:dyDescent="0.3">
      <c r="A11204"/>
      <c r="B11204"/>
      <c r="C11204"/>
    </row>
    <row r="11205" spans="1:3" ht="14.4" x14ac:dyDescent="0.3">
      <c r="A11205"/>
      <c r="B11205"/>
      <c r="C11205"/>
    </row>
    <row r="11206" spans="1:3" ht="14.4" x14ac:dyDescent="0.3">
      <c r="A11206"/>
      <c r="B11206"/>
      <c r="C11206"/>
    </row>
    <row r="11207" spans="1:3" ht="14.4" x14ac:dyDescent="0.3">
      <c r="A11207"/>
      <c r="B11207"/>
      <c r="C11207"/>
    </row>
    <row r="11208" spans="1:3" ht="14.4" x14ac:dyDescent="0.3">
      <c r="A11208"/>
      <c r="B11208"/>
      <c r="C11208"/>
    </row>
    <row r="11209" spans="1:3" ht="14.4" x14ac:dyDescent="0.3">
      <c r="A11209"/>
      <c r="B11209"/>
      <c r="C11209"/>
    </row>
    <row r="11210" spans="1:3" ht="14.4" x14ac:dyDescent="0.3">
      <c r="A11210"/>
      <c r="B11210"/>
      <c r="C11210"/>
    </row>
    <row r="11211" spans="1:3" ht="14.4" x14ac:dyDescent="0.3">
      <c r="A11211"/>
      <c r="B11211"/>
      <c r="C11211"/>
    </row>
    <row r="11212" spans="1:3" ht="14.4" x14ac:dyDescent="0.3">
      <c r="A11212"/>
      <c r="B11212"/>
      <c r="C11212"/>
    </row>
    <row r="11213" spans="1:3" ht="14.4" x14ac:dyDescent="0.3">
      <c r="A11213"/>
      <c r="B11213"/>
      <c r="C11213"/>
    </row>
    <row r="11214" spans="1:3" ht="14.4" x14ac:dyDescent="0.3">
      <c r="A11214"/>
      <c r="B11214"/>
      <c r="C11214"/>
    </row>
    <row r="11215" spans="1:3" ht="14.4" x14ac:dyDescent="0.3">
      <c r="A11215"/>
      <c r="B11215"/>
      <c r="C11215"/>
    </row>
    <row r="11216" spans="1:3" ht="14.4" x14ac:dyDescent="0.3">
      <c r="A11216"/>
      <c r="B11216"/>
      <c r="C11216"/>
    </row>
    <row r="11217" spans="1:3" ht="14.4" x14ac:dyDescent="0.3">
      <c r="A11217"/>
      <c r="B11217"/>
      <c r="C11217"/>
    </row>
    <row r="11218" spans="1:3" ht="14.4" x14ac:dyDescent="0.3">
      <c r="A11218"/>
      <c r="B11218"/>
      <c r="C11218"/>
    </row>
    <row r="11219" spans="1:3" ht="14.4" x14ac:dyDescent="0.3">
      <c r="A11219"/>
      <c r="B11219"/>
      <c r="C11219"/>
    </row>
    <row r="11220" spans="1:3" ht="14.4" x14ac:dyDescent="0.3">
      <c r="A11220"/>
      <c r="B11220"/>
      <c r="C11220"/>
    </row>
    <row r="11221" spans="1:3" ht="14.4" x14ac:dyDescent="0.3">
      <c r="A11221"/>
      <c r="B11221"/>
      <c r="C11221"/>
    </row>
    <row r="11222" spans="1:3" ht="14.4" x14ac:dyDescent="0.3">
      <c r="A11222"/>
      <c r="B11222"/>
      <c r="C11222"/>
    </row>
    <row r="11223" spans="1:3" ht="14.4" x14ac:dyDescent="0.3">
      <c r="A11223"/>
      <c r="B11223"/>
      <c r="C11223"/>
    </row>
    <row r="11224" spans="1:3" ht="14.4" x14ac:dyDescent="0.3">
      <c r="A11224"/>
      <c r="B11224"/>
      <c r="C11224"/>
    </row>
    <row r="11225" spans="1:3" ht="14.4" x14ac:dyDescent="0.3">
      <c r="A11225"/>
      <c r="B11225"/>
      <c r="C11225"/>
    </row>
    <row r="11226" spans="1:3" ht="14.4" x14ac:dyDescent="0.3">
      <c r="A11226"/>
      <c r="B11226"/>
      <c r="C11226"/>
    </row>
    <row r="11227" spans="1:3" ht="14.4" x14ac:dyDescent="0.3">
      <c r="A11227"/>
      <c r="B11227"/>
      <c r="C11227"/>
    </row>
    <row r="11228" spans="1:3" ht="14.4" x14ac:dyDescent="0.3">
      <c r="A11228"/>
      <c r="B11228"/>
      <c r="C11228"/>
    </row>
    <row r="11229" spans="1:3" ht="14.4" x14ac:dyDescent="0.3">
      <c r="A11229"/>
      <c r="B11229"/>
      <c r="C11229"/>
    </row>
    <row r="11230" spans="1:3" ht="14.4" x14ac:dyDescent="0.3">
      <c r="A11230"/>
      <c r="B11230"/>
      <c r="C11230"/>
    </row>
    <row r="11231" spans="1:3" ht="14.4" x14ac:dyDescent="0.3">
      <c r="A11231"/>
      <c r="B11231"/>
      <c r="C11231"/>
    </row>
    <row r="11232" spans="1:3" ht="14.4" x14ac:dyDescent="0.3">
      <c r="A11232"/>
      <c r="B11232"/>
      <c r="C11232"/>
    </row>
    <row r="11233" spans="1:3" ht="14.4" x14ac:dyDescent="0.3">
      <c r="A11233"/>
      <c r="B11233"/>
      <c r="C11233"/>
    </row>
    <row r="11234" spans="1:3" ht="14.4" x14ac:dyDescent="0.3">
      <c r="A11234"/>
      <c r="B11234"/>
      <c r="C11234"/>
    </row>
    <row r="11235" spans="1:3" ht="14.4" x14ac:dyDescent="0.3">
      <c r="A11235"/>
      <c r="B11235"/>
      <c r="C11235"/>
    </row>
    <row r="11236" spans="1:3" ht="14.4" x14ac:dyDescent="0.3">
      <c r="A11236"/>
      <c r="B11236"/>
      <c r="C11236"/>
    </row>
    <row r="11237" spans="1:3" ht="14.4" x14ac:dyDescent="0.3">
      <c r="A11237"/>
      <c r="B11237"/>
      <c r="C11237"/>
    </row>
    <row r="11238" spans="1:3" ht="14.4" x14ac:dyDescent="0.3">
      <c r="A11238"/>
      <c r="B11238"/>
      <c r="C11238"/>
    </row>
    <row r="11239" spans="1:3" ht="14.4" x14ac:dyDescent="0.3">
      <c r="A11239"/>
      <c r="B11239"/>
      <c r="C11239"/>
    </row>
    <row r="11240" spans="1:3" ht="14.4" x14ac:dyDescent="0.3">
      <c r="A11240"/>
      <c r="B11240"/>
      <c r="C11240"/>
    </row>
    <row r="11241" spans="1:3" ht="14.4" x14ac:dyDescent="0.3">
      <c r="A11241"/>
      <c r="B11241"/>
      <c r="C11241"/>
    </row>
    <row r="11242" spans="1:3" ht="14.4" x14ac:dyDescent="0.3">
      <c r="A11242"/>
      <c r="B11242"/>
      <c r="C11242"/>
    </row>
    <row r="11243" spans="1:3" ht="14.4" x14ac:dyDescent="0.3">
      <c r="A11243"/>
      <c r="B11243"/>
      <c r="C11243"/>
    </row>
    <row r="11244" spans="1:3" ht="14.4" x14ac:dyDescent="0.3">
      <c r="A11244"/>
      <c r="B11244"/>
      <c r="C11244"/>
    </row>
    <row r="11245" spans="1:3" ht="14.4" x14ac:dyDescent="0.3">
      <c r="A11245"/>
      <c r="B11245"/>
      <c r="C11245"/>
    </row>
    <row r="11246" spans="1:3" ht="14.4" x14ac:dyDescent="0.3">
      <c r="A11246"/>
      <c r="B11246"/>
      <c r="C11246"/>
    </row>
    <row r="11247" spans="1:3" ht="14.4" x14ac:dyDescent="0.3">
      <c r="A11247"/>
      <c r="B11247"/>
      <c r="C11247"/>
    </row>
    <row r="11248" spans="1:3" ht="14.4" x14ac:dyDescent="0.3">
      <c r="A11248"/>
      <c r="B11248"/>
      <c r="C11248"/>
    </row>
    <row r="11249" spans="1:3" ht="14.4" x14ac:dyDescent="0.3">
      <c r="A11249"/>
      <c r="B11249"/>
      <c r="C11249"/>
    </row>
    <row r="11250" spans="1:3" ht="14.4" x14ac:dyDescent="0.3">
      <c r="A11250"/>
      <c r="B11250"/>
      <c r="C11250"/>
    </row>
    <row r="11251" spans="1:3" ht="14.4" x14ac:dyDescent="0.3">
      <c r="A11251"/>
      <c r="B11251"/>
      <c r="C11251"/>
    </row>
    <row r="11252" spans="1:3" ht="14.4" x14ac:dyDescent="0.3">
      <c r="A11252"/>
      <c r="B11252"/>
      <c r="C11252"/>
    </row>
    <row r="11253" spans="1:3" ht="14.4" x14ac:dyDescent="0.3">
      <c r="A11253"/>
      <c r="B11253"/>
      <c r="C11253"/>
    </row>
    <row r="11254" spans="1:3" ht="14.4" x14ac:dyDescent="0.3">
      <c r="A11254"/>
      <c r="B11254"/>
      <c r="C11254"/>
    </row>
    <row r="11255" spans="1:3" ht="14.4" x14ac:dyDescent="0.3">
      <c r="A11255"/>
      <c r="B11255"/>
      <c r="C11255"/>
    </row>
    <row r="11256" spans="1:3" ht="14.4" x14ac:dyDescent="0.3">
      <c r="A11256"/>
      <c r="B11256"/>
      <c r="C11256"/>
    </row>
    <row r="11257" spans="1:3" ht="14.4" x14ac:dyDescent="0.3">
      <c r="A11257"/>
      <c r="B11257"/>
      <c r="C11257"/>
    </row>
    <row r="11258" spans="1:3" ht="14.4" x14ac:dyDescent="0.3">
      <c r="A11258"/>
      <c r="B11258"/>
      <c r="C11258"/>
    </row>
    <row r="11259" spans="1:3" ht="14.4" x14ac:dyDescent="0.3">
      <c r="A11259"/>
      <c r="B11259"/>
      <c r="C11259"/>
    </row>
    <row r="11260" spans="1:3" ht="14.4" x14ac:dyDescent="0.3">
      <c r="A11260"/>
      <c r="B11260"/>
      <c r="C11260"/>
    </row>
    <row r="11261" spans="1:3" ht="14.4" x14ac:dyDescent="0.3">
      <c r="A11261"/>
      <c r="B11261"/>
      <c r="C11261"/>
    </row>
    <row r="11262" spans="1:3" ht="14.4" x14ac:dyDescent="0.3">
      <c r="A11262"/>
      <c r="B11262"/>
      <c r="C11262"/>
    </row>
    <row r="11263" spans="1:3" ht="14.4" x14ac:dyDescent="0.3">
      <c r="A11263"/>
      <c r="B11263"/>
      <c r="C11263"/>
    </row>
    <row r="11264" spans="1:3" ht="14.4" x14ac:dyDescent="0.3">
      <c r="A11264"/>
      <c r="B11264"/>
      <c r="C11264"/>
    </row>
    <row r="11265" spans="1:3" ht="14.4" x14ac:dyDescent="0.3">
      <c r="A11265"/>
      <c r="B11265"/>
      <c r="C11265"/>
    </row>
    <row r="11266" spans="1:3" ht="14.4" x14ac:dyDescent="0.3">
      <c r="A11266"/>
      <c r="B11266"/>
      <c r="C11266"/>
    </row>
    <row r="11267" spans="1:3" ht="14.4" x14ac:dyDescent="0.3">
      <c r="A11267"/>
      <c r="B11267"/>
      <c r="C11267"/>
    </row>
    <row r="11268" spans="1:3" ht="14.4" x14ac:dyDescent="0.3">
      <c r="A11268"/>
      <c r="B11268"/>
      <c r="C11268"/>
    </row>
    <row r="11269" spans="1:3" ht="14.4" x14ac:dyDescent="0.3">
      <c r="A11269"/>
      <c r="B11269"/>
      <c r="C11269"/>
    </row>
    <row r="11270" spans="1:3" ht="14.4" x14ac:dyDescent="0.3">
      <c r="A11270"/>
      <c r="B11270"/>
      <c r="C11270"/>
    </row>
    <row r="11271" spans="1:3" ht="14.4" x14ac:dyDescent="0.3">
      <c r="A11271"/>
      <c r="B11271"/>
      <c r="C11271"/>
    </row>
    <row r="11272" spans="1:3" ht="14.4" x14ac:dyDescent="0.3">
      <c r="A11272"/>
      <c r="B11272"/>
      <c r="C11272"/>
    </row>
    <row r="11273" spans="1:3" ht="14.4" x14ac:dyDescent="0.3">
      <c r="A11273"/>
      <c r="B11273"/>
      <c r="C11273"/>
    </row>
    <row r="11274" spans="1:3" ht="14.4" x14ac:dyDescent="0.3">
      <c r="A11274"/>
      <c r="B11274"/>
      <c r="C11274"/>
    </row>
    <row r="11275" spans="1:3" ht="14.4" x14ac:dyDescent="0.3">
      <c r="A11275"/>
      <c r="B11275"/>
      <c r="C11275"/>
    </row>
    <row r="11276" spans="1:3" ht="14.4" x14ac:dyDescent="0.3">
      <c r="A11276"/>
      <c r="B11276"/>
      <c r="C11276"/>
    </row>
    <row r="11277" spans="1:3" ht="14.4" x14ac:dyDescent="0.3">
      <c r="A11277"/>
      <c r="B11277"/>
      <c r="C11277"/>
    </row>
    <row r="11278" spans="1:3" ht="14.4" x14ac:dyDescent="0.3">
      <c r="A11278"/>
      <c r="B11278"/>
      <c r="C11278"/>
    </row>
    <row r="11279" spans="1:3" ht="14.4" x14ac:dyDescent="0.3">
      <c r="A11279"/>
      <c r="B11279"/>
      <c r="C11279"/>
    </row>
    <row r="11280" spans="1:3" ht="14.4" x14ac:dyDescent="0.3">
      <c r="A11280"/>
      <c r="B11280"/>
      <c r="C11280"/>
    </row>
    <row r="11281" spans="1:3" ht="14.4" x14ac:dyDescent="0.3">
      <c r="A11281"/>
      <c r="B11281"/>
      <c r="C11281"/>
    </row>
    <row r="11282" spans="1:3" ht="14.4" x14ac:dyDescent="0.3">
      <c r="A11282"/>
      <c r="B11282"/>
      <c r="C11282"/>
    </row>
    <row r="11283" spans="1:3" ht="14.4" x14ac:dyDescent="0.3">
      <c r="A11283"/>
      <c r="B11283"/>
      <c r="C11283"/>
    </row>
    <row r="11284" spans="1:3" ht="14.4" x14ac:dyDescent="0.3">
      <c r="A11284"/>
      <c r="B11284"/>
      <c r="C11284"/>
    </row>
    <row r="11285" spans="1:3" ht="14.4" x14ac:dyDescent="0.3">
      <c r="A11285"/>
      <c r="B11285"/>
      <c r="C11285"/>
    </row>
    <row r="11286" spans="1:3" ht="14.4" x14ac:dyDescent="0.3">
      <c r="A11286"/>
      <c r="B11286"/>
      <c r="C11286"/>
    </row>
    <row r="11287" spans="1:3" ht="14.4" x14ac:dyDescent="0.3">
      <c r="A11287"/>
      <c r="B11287"/>
      <c r="C11287"/>
    </row>
    <row r="11288" spans="1:3" ht="14.4" x14ac:dyDescent="0.3">
      <c r="A11288"/>
      <c r="B11288"/>
      <c r="C11288"/>
    </row>
    <row r="11289" spans="1:3" ht="14.4" x14ac:dyDescent="0.3">
      <c r="A11289"/>
      <c r="B11289"/>
      <c r="C11289"/>
    </row>
    <row r="11290" spans="1:3" ht="14.4" x14ac:dyDescent="0.3">
      <c r="A11290"/>
      <c r="B11290"/>
      <c r="C11290"/>
    </row>
    <row r="11291" spans="1:3" ht="14.4" x14ac:dyDescent="0.3">
      <c r="A11291"/>
      <c r="B11291"/>
      <c r="C11291"/>
    </row>
    <row r="11292" spans="1:3" ht="14.4" x14ac:dyDescent="0.3">
      <c r="A11292"/>
      <c r="B11292"/>
      <c r="C11292"/>
    </row>
    <row r="11293" spans="1:3" ht="14.4" x14ac:dyDescent="0.3">
      <c r="A11293"/>
      <c r="B11293"/>
      <c r="C11293"/>
    </row>
    <row r="11294" spans="1:3" ht="14.4" x14ac:dyDescent="0.3">
      <c r="A11294"/>
      <c r="B11294"/>
      <c r="C11294"/>
    </row>
    <row r="11295" spans="1:3" ht="14.4" x14ac:dyDescent="0.3">
      <c r="A11295"/>
      <c r="B11295"/>
      <c r="C11295"/>
    </row>
    <row r="11296" spans="1:3" ht="14.4" x14ac:dyDescent="0.3">
      <c r="A11296"/>
      <c r="B11296"/>
      <c r="C11296"/>
    </row>
    <row r="11297" spans="1:3" ht="14.4" x14ac:dyDescent="0.3">
      <c r="A11297"/>
      <c r="B11297"/>
      <c r="C11297"/>
    </row>
    <row r="11298" spans="1:3" ht="14.4" x14ac:dyDescent="0.3">
      <c r="A11298"/>
      <c r="B11298"/>
      <c r="C11298"/>
    </row>
    <row r="11299" spans="1:3" ht="14.4" x14ac:dyDescent="0.3">
      <c r="A11299"/>
      <c r="B11299"/>
      <c r="C11299"/>
    </row>
    <row r="11300" spans="1:3" ht="14.4" x14ac:dyDescent="0.3">
      <c r="A11300"/>
      <c r="B11300"/>
      <c r="C11300"/>
    </row>
    <row r="11301" spans="1:3" ht="14.4" x14ac:dyDescent="0.3">
      <c r="A11301"/>
      <c r="B11301"/>
      <c r="C11301"/>
    </row>
    <row r="11302" spans="1:3" ht="14.4" x14ac:dyDescent="0.3">
      <c r="A11302"/>
      <c r="B11302"/>
      <c r="C11302"/>
    </row>
    <row r="11303" spans="1:3" ht="14.4" x14ac:dyDescent="0.3">
      <c r="A11303"/>
      <c r="B11303"/>
      <c r="C11303"/>
    </row>
    <row r="11304" spans="1:3" ht="14.4" x14ac:dyDescent="0.3">
      <c r="A11304"/>
      <c r="B11304"/>
      <c r="C11304"/>
    </row>
    <row r="11305" spans="1:3" ht="14.4" x14ac:dyDescent="0.3">
      <c r="A11305"/>
      <c r="B11305"/>
      <c r="C11305"/>
    </row>
    <row r="11306" spans="1:3" ht="14.4" x14ac:dyDescent="0.3">
      <c r="A11306"/>
      <c r="B11306"/>
      <c r="C11306"/>
    </row>
    <row r="11307" spans="1:3" ht="14.4" x14ac:dyDescent="0.3">
      <c r="A11307"/>
      <c r="B11307"/>
      <c r="C11307"/>
    </row>
    <row r="11308" spans="1:3" ht="14.4" x14ac:dyDescent="0.3">
      <c r="A11308"/>
      <c r="B11308"/>
      <c r="C11308"/>
    </row>
    <row r="11309" spans="1:3" ht="14.4" x14ac:dyDescent="0.3">
      <c r="A11309"/>
      <c r="B11309"/>
      <c r="C11309"/>
    </row>
    <row r="11310" spans="1:3" ht="14.4" x14ac:dyDescent="0.3">
      <c r="A11310"/>
      <c r="B11310"/>
      <c r="C11310"/>
    </row>
    <row r="11311" spans="1:3" ht="14.4" x14ac:dyDescent="0.3">
      <c r="A11311"/>
      <c r="B11311"/>
      <c r="C11311"/>
    </row>
    <row r="11312" spans="1:3" ht="14.4" x14ac:dyDescent="0.3">
      <c r="A11312"/>
      <c r="B11312"/>
      <c r="C11312"/>
    </row>
    <row r="11313" spans="1:3" ht="14.4" x14ac:dyDescent="0.3">
      <c r="A11313"/>
      <c r="B11313"/>
      <c r="C11313"/>
    </row>
    <row r="11314" spans="1:3" ht="14.4" x14ac:dyDescent="0.3">
      <c r="A11314"/>
      <c r="B11314"/>
      <c r="C11314"/>
    </row>
    <row r="11315" spans="1:3" ht="14.4" x14ac:dyDescent="0.3">
      <c r="A11315"/>
      <c r="B11315"/>
      <c r="C11315"/>
    </row>
    <row r="11316" spans="1:3" ht="14.4" x14ac:dyDescent="0.3">
      <c r="A11316"/>
      <c r="B11316"/>
      <c r="C11316"/>
    </row>
    <row r="11317" spans="1:3" ht="14.4" x14ac:dyDescent="0.3">
      <c r="A11317"/>
      <c r="B11317"/>
      <c r="C11317"/>
    </row>
    <row r="11318" spans="1:3" ht="14.4" x14ac:dyDescent="0.3">
      <c r="A11318"/>
      <c r="B11318"/>
      <c r="C11318"/>
    </row>
    <row r="11319" spans="1:3" ht="14.4" x14ac:dyDescent="0.3">
      <c r="A11319"/>
      <c r="B11319"/>
      <c r="C11319"/>
    </row>
    <row r="11320" spans="1:3" ht="14.4" x14ac:dyDescent="0.3">
      <c r="A11320"/>
      <c r="B11320"/>
      <c r="C11320"/>
    </row>
    <row r="11321" spans="1:3" ht="14.4" x14ac:dyDescent="0.3">
      <c r="A11321"/>
      <c r="B11321"/>
      <c r="C11321"/>
    </row>
    <row r="11322" spans="1:3" ht="14.4" x14ac:dyDescent="0.3">
      <c r="A11322"/>
      <c r="B11322"/>
      <c r="C11322"/>
    </row>
    <row r="11323" spans="1:3" ht="14.4" x14ac:dyDescent="0.3">
      <c r="A11323"/>
      <c r="B11323"/>
      <c r="C11323"/>
    </row>
    <row r="11324" spans="1:3" ht="14.4" x14ac:dyDescent="0.3">
      <c r="A11324"/>
      <c r="B11324"/>
      <c r="C11324"/>
    </row>
    <row r="11325" spans="1:3" ht="14.4" x14ac:dyDescent="0.3">
      <c r="A11325"/>
      <c r="B11325"/>
      <c r="C11325"/>
    </row>
    <row r="11326" spans="1:3" ht="14.4" x14ac:dyDescent="0.3">
      <c r="A11326"/>
      <c r="B11326"/>
      <c r="C11326"/>
    </row>
    <row r="11327" spans="1:3" ht="14.4" x14ac:dyDescent="0.3">
      <c r="A11327"/>
      <c r="B11327"/>
      <c r="C11327"/>
    </row>
    <row r="11328" spans="1:3" ht="14.4" x14ac:dyDescent="0.3">
      <c r="A11328"/>
      <c r="B11328"/>
      <c r="C11328"/>
    </row>
    <row r="11329" spans="1:3" ht="14.4" x14ac:dyDescent="0.3">
      <c r="A11329"/>
      <c r="B11329"/>
      <c r="C11329"/>
    </row>
    <row r="11330" spans="1:3" ht="14.4" x14ac:dyDescent="0.3">
      <c r="A11330"/>
      <c r="B11330"/>
      <c r="C11330"/>
    </row>
    <row r="11331" spans="1:3" ht="14.4" x14ac:dyDescent="0.3">
      <c r="A11331"/>
      <c r="B11331"/>
      <c r="C11331"/>
    </row>
    <row r="11332" spans="1:3" ht="14.4" x14ac:dyDescent="0.3">
      <c r="A11332"/>
      <c r="B11332"/>
      <c r="C11332"/>
    </row>
    <row r="11333" spans="1:3" ht="14.4" x14ac:dyDescent="0.3">
      <c r="A11333"/>
      <c r="B11333"/>
      <c r="C11333"/>
    </row>
    <row r="11334" spans="1:3" ht="14.4" x14ac:dyDescent="0.3">
      <c r="A11334"/>
      <c r="B11334"/>
      <c r="C11334"/>
    </row>
    <row r="11335" spans="1:3" ht="14.4" x14ac:dyDescent="0.3">
      <c r="A11335"/>
      <c r="B11335"/>
      <c r="C11335"/>
    </row>
    <row r="11336" spans="1:3" ht="14.4" x14ac:dyDescent="0.3">
      <c r="A11336"/>
      <c r="B11336"/>
      <c r="C11336"/>
    </row>
    <row r="11337" spans="1:3" ht="14.4" x14ac:dyDescent="0.3">
      <c r="A11337"/>
      <c r="B11337"/>
      <c r="C11337"/>
    </row>
    <row r="11338" spans="1:3" ht="14.4" x14ac:dyDescent="0.3">
      <c r="A11338"/>
      <c r="B11338"/>
      <c r="C11338"/>
    </row>
    <row r="11339" spans="1:3" ht="14.4" x14ac:dyDescent="0.3">
      <c r="A11339"/>
      <c r="B11339"/>
      <c r="C11339"/>
    </row>
    <row r="11340" spans="1:3" ht="14.4" x14ac:dyDescent="0.3">
      <c r="A11340"/>
      <c r="B11340"/>
      <c r="C11340"/>
    </row>
    <row r="11341" spans="1:3" ht="14.4" x14ac:dyDescent="0.3">
      <c r="A11341"/>
      <c r="B11341"/>
      <c r="C11341"/>
    </row>
    <row r="11342" spans="1:3" ht="14.4" x14ac:dyDescent="0.3">
      <c r="A11342"/>
      <c r="B11342"/>
      <c r="C11342"/>
    </row>
    <row r="11343" spans="1:3" ht="14.4" x14ac:dyDescent="0.3">
      <c r="A11343"/>
      <c r="B11343"/>
      <c r="C11343"/>
    </row>
    <row r="11344" spans="1:3" ht="14.4" x14ac:dyDescent="0.3">
      <c r="A11344"/>
      <c r="B11344"/>
      <c r="C11344"/>
    </row>
    <row r="11345" spans="1:3" ht="14.4" x14ac:dyDescent="0.3">
      <c r="A11345"/>
      <c r="B11345"/>
      <c r="C11345"/>
    </row>
    <row r="11346" spans="1:3" ht="14.4" x14ac:dyDescent="0.3">
      <c r="A11346"/>
      <c r="B11346"/>
      <c r="C11346"/>
    </row>
    <row r="11347" spans="1:3" ht="14.4" x14ac:dyDescent="0.3">
      <c r="A11347"/>
      <c r="B11347"/>
      <c r="C11347"/>
    </row>
    <row r="11348" spans="1:3" ht="14.4" x14ac:dyDescent="0.3">
      <c r="A11348"/>
      <c r="B11348"/>
      <c r="C11348"/>
    </row>
    <row r="11349" spans="1:3" ht="14.4" x14ac:dyDescent="0.3">
      <c r="A11349"/>
      <c r="B11349"/>
      <c r="C11349"/>
    </row>
    <row r="11350" spans="1:3" ht="14.4" x14ac:dyDescent="0.3">
      <c r="A11350"/>
      <c r="B11350"/>
      <c r="C11350"/>
    </row>
    <row r="11351" spans="1:3" ht="14.4" x14ac:dyDescent="0.3">
      <c r="A11351"/>
      <c r="B11351"/>
      <c r="C11351"/>
    </row>
    <row r="11352" spans="1:3" ht="14.4" x14ac:dyDescent="0.3">
      <c r="A11352"/>
      <c r="B11352"/>
      <c r="C11352"/>
    </row>
    <row r="11353" spans="1:3" ht="14.4" x14ac:dyDescent="0.3">
      <c r="A11353"/>
      <c r="B11353"/>
      <c r="C11353"/>
    </row>
    <row r="11354" spans="1:3" ht="14.4" x14ac:dyDescent="0.3">
      <c r="A11354"/>
      <c r="B11354"/>
      <c r="C11354"/>
    </row>
    <row r="11355" spans="1:3" ht="14.4" x14ac:dyDescent="0.3">
      <c r="A11355"/>
      <c r="B11355"/>
      <c r="C11355"/>
    </row>
    <row r="11356" spans="1:3" ht="14.4" x14ac:dyDescent="0.3">
      <c r="A11356"/>
      <c r="B11356"/>
      <c r="C11356"/>
    </row>
    <row r="11357" spans="1:3" ht="14.4" x14ac:dyDescent="0.3">
      <c r="A11357"/>
      <c r="B11357"/>
      <c r="C11357"/>
    </row>
    <row r="11358" spans="1:3" ht="14.4" x14ac:dyDescent="0.3">
      <c r="A11358"/>
      <c r="B11358"/>
      <c r="C11358"/>
    </row>
    <row r="11359" spans="1:3" ht="14.4" x14ac:dyDescent="0.3">
      <c r="A11359"/>
      <c r="B11359"/>
      <c r="C11359"/>
    </row>
    <row r="11360" spans="1:3" ht="14.4" x14ac:dyDescent="0.3">
      <c r="A11360"/>
      <c r="B11360"/>
      <c r="C11360"/>
    </row>
    <row r="11361" spans="1:3" ht="14.4" x14ac:dyDescent="0.3">
      <c r="A11361"/>
      <c r="B11361"/>
      <c r="C11361"/>
    </row>
    <row r="11362" spans="1:3" ht="14.4" x14ac:dyDescent="0.3">
      <c r="A11362"/>
      <c r="B11362"/>
      <c r="C11362"/>
    </row>
    <row r="11363" spans="1:3" ht="14.4" x14ac:dyDescent="0.3">
      <c r="A11363"/>
      <c r="B11363"/>
      <c r="C11363"/>
    </row>
    <row r="11364" spans="1:3" ht="14.4" x14ac:dyDescent="0.3">
      <c r="A11364"/>
      <c r="B11364"/>
      <c r="C11364"/>
    </row>
    <row r="11365" spans="1:3" ht="14.4" x14ac:dyDescent="0.3">
      <c r="A11365"/>
      <c r="B11365"/>
      <c r="C11365"/>
    </row>
    <row r="11366" spans="1:3" ht="14.4" x14ac:dyDescent="0.3">
      <c r="A11366"/>
      <c r="B11366"/>
      <c r="C11366"/>
    </row>
    <row r="11367" spans="1:3" ht="14.4" x14ac:dyDescent="0.3">
      <c r="A11367"/>
      <c r="B11367"/>
      <c r="C11367"/>
    </row>
    <row r="11368" spans="1:3" ht="14.4" x14ac:dyDescent="0.3">
      <c r="A11368"/>
      <c r="B11368"/>
      <c r="C11368"/>
    </row>
    <row r="11369" spans="1:3" ht="14.4" x14ac:dyDescent="0.3">
      <c r="A11369"/>
      <c r="B11369"/>
      <c r="C11369"/>
    </row>
    <row r="11370" spans="1:3" ht="14.4" x14ac:dyDescent="0.3">
      <c r="A11370"/>
      <c r="B11370"/>
      <c r="C11370"/>
    </row>
    <row r="11371" spans="1:3" ht="14.4" x14ac:dyDescent="0.3">
      <c r="A11371"/>
      <c r="B11371"/>
      <c r="C11371"/>
    </row>
    <row r="11372" spans="1:3" ht="14.4" x14ac:dyDescent="0.3">
      <c r="A11372"/>
      <c r="B11372"/>
      <c r="C11372"/>
    </row>
    <row r="11373" spans="1:3" ht="14.4" x14ac:dyDescent="0.3">
      <c r="A11373"/>
      <c r="B11373"/>
      <c r="C11373"/>
    </row>
    <row r="11374" spans="1:3" ht="14.4" x14ac:dyDescent="0.3">
      <c r="A11374"/>
      <c r="B11374"/>
      <c r="C11374"/>
    </row>
    <row r="11375" spans="1:3" ht="14.4" x14ac:dyDescent="0.3">
      <c r="A11375"/>
      <c r="B11375"/>
      <c r="C11375"/>
    </row>
    <row r="11376" spans="1:3" ht="14.4" x14ac:dyDescent="0.3">
      <c r="A11376"/>
      <c r="B11376"/>
      <c r="C11376"/>
    </row>
    <row r="11377" spans="1:3" ht="14.4" x14ac:dyDescent="0.3">
      <c r="A11377"/>
      <c r="B11377"/>
      <c r="C11377"/>
    </row>
    <row r="11378" spans="1:3" ht="14.4" x14ac:dyDescent="0.3">
      <c r="A11378"/>
      <c r="B11378"/>
      <c r="C11378"/>
    </row>
    <row r="11379" spans="1:3" ht="14.4" x14ac:dyDescent="0.3">
      <c r="A11379"/>
      <c r="B11379"/>
      <c r="C11379"/>
    </row>
    <row r="11380" spans="1:3" ht="14.4" x14ac:dyDescent="0.3">
      <c r="A11380"/>
      <c r="B11380"/>
      <c r="C11380"/>
    </row>
    <row r="11381" spans="1:3" ht="14.4" x14ac:dyDescent="0.3">
      <c r="A11381"/>
      <c r="B11381"/>
      <c r="C11381"/>
    </row>
    <row r="11382" spans="1:3" ht="14.4" x14ac:dyDescent="0.3">
      <c r="A11382"/>
      <c r="B11382"/>
      <c r="C11382"/>
    </row>
    <row r="11383" spans="1:3" ht="14.4" x14ac:dyDescent="0.3">
      <c r="A11383"/>
      <c r="B11383"/>
      <c r="C11383"/>
    </row>
    <row r="11384" spans="1:3" ht="14.4" x14ac:dyDescent="0.3">
      <c r="A11384"/>
      <c r="B11384"/>
      <c r="C11384"/>
    </row>
    <row r="11385" spans="1:3" ht="14.4" x14ac:dyDescent="0.3">
      <c r="A11385"/>
      <c r="B11385"/>
      <c r="C11385"/>
    </row>
    <row r="11386" spans="1:3" ht="14.4" x14ac:dyDescent="0.3">
      <c r="A11386"/>
      <c r="B11386"/>
      <c r="C11386"/>
    </row>
    <row r="11387" spans="1:3" ht="14.4" x14ac:dyDescent="0.3">
      <c r="A11387"/>
      <c r="B11387"/>
      <c r="C11387"/>
    </row>
    <row r="11388" spans="1:3" ht="14.4" x14ac:dyDescent="0.3">
      <c r="A11388"/>
      <c r="B11388"/>
      <c r="C11388"/>
    </row>
    <row r="11389" spans="1:3" ht="14.4" x14ac:dyDescent="0.3">
      <c r="A11389"/>
      <c r="B11389"/>
      <c r="C11389"/>
    </row>
    <row r="11390" spans="1:3" ht="14.4" x14ac:dyDescent="0.3">
      <c r="A11390"/>
      <c r="B11390"/>
      <c r="C11390"/>
    </row>
    <row r="11391" spans="1:3" ht="14.4" x14ac:dyDescent="0.3">
      <c r="A11391"/>
      <c r="B11391"/>
      <c r="C11391"/>
    </row>
    <row r="11392" spans="1:3" ht="14.4" x14ac:dyDescent="0.3">
      <c r="A11392"/>
      <c r="B11392"/>
      <c r="C11392"/>
    </row>
    <row r="11393" spans="1:3" ht="14.4" x14ac:dyDescent="0.3">
      <c r="A11393"/>
      <c r="B11393"/>
      <c r="C11393"/>
    </row>
    <row r="11394" spans="1:3" ht="14.4" x14ac:dyDescent="0.3">
      <c r="A11394"/>
      <c r="B11394"/>
      <c r="C11394"/>
    </row>
    <row r="11395" spans="1:3" ht="14.4" x14ac:dyDescent="0.3">
      <c r="A11395"/>
      <c r="B11395"/>
      <c r="C11395"/>
    </row>
    <row r="11396" spans="1:3" ht="14.4" x14ac:dyDescent="0.3">
      <c r="A11396"/>
      <c r="B11396"/>
      <c r="C11396"/>
    </row>
    <row r="11397" spans="1:3" ht="14.4" x14ac:dyDescent="0.3">
      <c r="A11397"/>
      <c r="B11397"/>
      <c r="C11397"/>
    </row>
    <row r="11398" spans="1:3" ht="14.4" x14ac:dyDescent="0.3">
      <c r="A11398"/>
      <c r="B11398"/>
      <c r="C11398"/>
    </row>
    <row r="11399" spans="1:3" ht="14.4" x14ac:dyDescent="0.3">
      <c r="A11399"/>
      <c r="B11399"/>
      <c r="C11399"/>
    </row>
    <row r="11400" spans="1:3" ht="14.4" x14ac:dyDescent="0.3">
      <c r="A11400"/>
      <c r="B11400"/>
      <c r="C11400"/>
    </row>
    <row r="11401" spans="1:3" ht="14.4" x14ac:dyDescent="0.3">
      <c r="A11401"/>
      <c r="B11401"/>
      <c r="C11401"/>
    </row>
    <row r="11402" spans="1:3" ht="14.4" x14ac:dyDescent="0.3">
      <c r="A11402"/>
      <c r="B11402"/>
      <c r="C11402"/>
    </row>
    <row r="11403" spans="1:3" ht="14.4" x14ac:dyDescent="0.3">
      <c r="A11403"/>
      <c r="B11403"/>
      <c r="C11403"/>
    </row>
    <row r="11404" spans="1:3" ht="14.4" x14ac:dyDescent="0.3">
      <c r="A11404"/>
      <c r="B11404"/>
      <c r="C11404"/>
    </row>
    <row r="11405" spans="1:3" ht="14.4" x14ac:dyDescent="0.3">
      <c r="A11405"/>
      <c r="B11405"/>
      <c r="C11405"/>
    </row>
    <row r="11406" spans="1:3" ht="14.4" x14ac:dyDescent="0.3">
      <c r="A11406"/>
      <c r="B11406"/>
      <c r="C11406"/>
    </row>
    <row r="11407" spans="1:3" ht="14.4" x14ac:dyDescent="0.3">
      <c r="A11407"/>
      <c r="B11407"/>
      <c r="C11407"/>
    </row>
    <row r="11408" spans="1:3" ht="14.4" x14ac:dyDescent="0.3">
      <c r="A11408"/>
      <c r="B11408"/>
      <c r="C11408"/>
    </row>
    <row r="11409" spans="1:3" ht="14.4" x14ac:dyDescent="0.3">
      <c r="A11409"/>
      <c r="B11409"/>
      <c r="C11409"/>
    </row>
    <row r="11410" spans="1:3" ht="14.4" x14ac:dyDescent="0.3">
      <c r="A11410"/>
      <c r="B11410"/>
      <c r="C11410"/>
    </row>
    <row r="11411" spans="1:3" ht="14.4" x14ac:dyDescent="0.3">
      <c r="A11411"/>
      <c r="B11411"/>
      <c r="C11411"/>
    </row>
    <row r="11412" spans="1:3" ht="14.4" x14ac:dyDescent="0.3">
      <c r="A11412"/>
      <c r="B11412"/>
      <c r="C11412"/>
    </row>
    <row r="11413" spans="1:3" ht="14.4" x14ac:dyDescent="0.3">
      <c r="A11413"/>
      <c r="B11413"/>
      <c r="C11413"/>
    </row>
    <row r="11414" spans="1:3" ht="14.4" x14ac:dyDescent="0.3">
      <c r="A11414"/>
      <c r="B11414"/>
      <c r="C11414"/>
    </row>
    <row r="11415" spans="1:3" ht="14.4" x14ac:dyDescent="0.3">
      <c r="A11415"/>
      <c r="B11415"/>
      <c r="C11415"/>
    </row>
    <row r="11416" spans="1:3" ht="14.4" x14ac:dyDescent="0.3">
      <c r="A11416"/>
      <c r="B11416"/>
      <c r="C11416"/>
    </row>
    <row r="11417" spans="1:3" ht="14.4" x14ac:dyDescent="0.3">
      <c r="A11417"/>
      <c r="B11417"/>
      <c r="C11417"/>
    </row>
    <row r="11418" spans="1:3" ht="14.4" x14ac:dyDescent="0.3">
      <c r="A11418"/>
      <c r="B11418"/>
      <c r="C11418"/>
    </row>
    <row r="11419" spans="1:3" ht="14.4" x14ac:dyDescent="0.3">
      <c r="A11419"/>
      <c r="B11419"/>
      <c r="C11419"/>
    </row>
    <row r="11420" spans="1:3" ht="14.4" x14ac:dyDescent="0.3">
      <c r="A11420"/>
      <c r="B11420"/>
      <c r="C11420"/>
    </row>
    <row r="11421" spans="1:3" ht="14.4" x14ac:dyDescent="0.3">
      <c r="A11421"/>
      <c r="B11421"/>
      <c r="C11421"/>
    </row>
    <row r="11422" spans="1:3" ht="14.4" x14ac:dyDescent="0.3">
      <c r="A11422"/>
      <c r="B11422"/>
      <c r="C11422"/>
    </row>
    <row r="11423" spans="1:3" ht="14.4" x14ac:dyDescent="0.3">
      <c r="A11423"/>
      <c r="B11423"/>
      <c r="C11423"/>
    </row>
    <row r="11424" spans="1:3" ht="14.4" x14ac:dyDescent="0.3">
      <c r="A11424"/>
      <c r="B11424"/>
      <c r="C11424"/>
    </row>
    <row r="11425" spans="1:3" ht="14.4" x14ac:dyDescent="0.3">
      <c r="A11425"/>
      <c r="B11425"/>
      <c r="C11425"/>
    </row>
    <row r="11426" spans="1:3" ht="14.4" x14ac:dyDescent="0.3">
      <c r="A11426"/>
      <c r="B11426"/>
      <c r="C11426"/>
    </row>
    <row r="11427" spans="1:3" ht="14.4" x14ac:dyDescent="0.3">
      <c r="A11427"/>
      <c r="B11427"/>
      <c r="C11427"/>
    </row>
    <row r="11428" spans="1:3" ht="14.4" x14ac:dyDescent="0.3">
      <c r="A11428"/>
      <c r="B11428"/>
      <c r="C11428"/>
    </row>
    <row r="11429" spans="1:3" ht="14.4" x14ac:dyDescent="0.3">
      <c r="A11429"/>
      <c r="B11429"/>
      <c r="C11429"/>
    </row>
    <row r="11430" spans="1:3" ht="14.4" x14ac:dyDescent="0.3">
      <c r="A11430"/>
      <c r="B11430"/>
      <c r="C11430"/>
    </row>
    <row r="11431" spans="1:3" ht="14.4" x14ac:dyDescent="0.3">
      <c r="A11431"/>
      <c r="B11431"/>
      <c r="C11431"/>
    </row>
    <row r="11432" spans="1:3" ht="14.4" x14ac:dyDescent="0.3">
      <c r="A11432"/>
      <c r="B11432"/>
      <c r="C11432"/>
    </row>
    <row r="11433" spans="1:3" ht="14.4" x14ac:dyDescent="0.3">
      <c r="A11433"/>
      <c r="B11433"/>
      <c r="C11433"/>
    </row>
    <row r="11434" spans="1:3" ht="14.4" x14ac:dyDescent="0.3">
      <c r="A11434"/>
      <c r="B11434"/>
      <c r="C11434"/>
    </row>
    <row r="11435" spans="1:3" ht="14.4" x14ac:dyDescent="0.3">
      <c r="A11435"/>
      <c r="B11435"/>
      <c r="C11435"/>
    </row>
    <row r="11436" spans="1:3" ht="14.4" x14ac:dyDescent="0.3">
      <c r="A11436"/>
      <c r="B11436"/>
      <c r="C11436"/>
    </row>
    <row r="11437" spans="1:3" ht="14.4" x14ac:dyDescent="0.3">
      <c r="A11437"/>
      <c r="B11437"/>
      <c r="C11437"/>
    </row>
    <row r="11438" spans="1:3" ht="14.4" x14ac:dyDescent="0.3">
      <c r="A11438"/>
      <c r="B11438"/>
      <c r="C11438"/>
    </row>
    <row r="11439" spans="1:3" ht="14.4" x14ac:dyDescent="0.3">
      <c r="A11439"/>
      <c r="B11439"/>
      <c r="C11439"/>
    </row>
    <row r="11440" spans="1:3" ht="14.4" x14ac:dyDescent="0.3">
      <c r="A11440"/>
      <c r="B11440"/>
      <c r="C11440"/>
    </row>
    <row r="11441" spans="1:3" ht="14.4" x14ac:dyDescent="0.3">
      <c r="A11441"/>
      <c r="B11441"/>
      <c r="C11441"/>
    </row>
    <row r="11442" spans="1:3" ht="14.4" x14ac:dyDescent="0.3">
      <c r="A11442"/>
      <c r="B11442"/>
      <c r="C11442"/>
    </row>
    <row r="11443" spans="1:3" ht="14.4" x14ac:dyDescent="0.3">
      <c r="A11443"/>
      <c r="B11443"/>
      <c r="C11443"/>
    </row>
    <row r="11444" spans="1:3" ht="14.4" x14ac:dyDescent="0.3">
      <c r="A11444"/>
      <c r="B11444"/>
      <c r="C11444"/>
    </row>
    <row r="11445" spans="1:3" ht="14.4" x14ac:dyDescent="0.3">
      <c r="A11445"/>
      <c r="B11445"/>
      <c r="C11445"/>
    </row>
    <row r="11446" spans="1:3" ht="14.4" x14ac:dyDescent="0.3">
      <c r="A11446"/>
      <c r="B11446"/>
      <c r="C11446"/>
    </row>
    <row r="11447" spans="1:3" ht="14.4" x14ac:dyDescent="0.3">
      <c r="A11447"/>
      <c r="B11447"/>
      <c r="C11447"/>
    </row>
    <row r="11448" spans="1:3" ht="14.4" x14ac:dyDescent="0.3">
      <c r="A11448"/>
      <c r="B11448"/>
      <c r="C11448"/>
    </row>
    <row r="11449" spans="1:3" ht="14.4" x14ac:dyDescent="0.3">
      <c r="A11449"/>
      <c r="B11449"/>
      <c r="C11449"/>
    </row>
    <row r="11450" spans="1:3" ht="14.4" x14ac:dyDescent="0.3">
      <c r="A11450"/>
      <c r="B11450"/>
      <c r="C11450"/>
    </row>
    <row r="11451" spans="1:3" ht="14.4" x14ac:dyDescent="0.3">
      <c r="A11451"/>
      <c r="B11451"/>
      <c r="C11451"/>
    </row>
    <row r="11452" spans="1:3" ht="14.4" x14ac:dyDescent="0.3">
      <c r="A11452"/>
      <c r="B11452"/>
      <c r="C11452"/>
    </row>
    <row r="11453" spans="1:3" ht="14.4" x14ac:dyDescent="0.3">
      <c r="A11453"/>
      <c r="B11453"/>
      <c r="C11453"/>
    </row>
    <row r="11454" spans="1:3" ht="14.4" x14ac:dyDescent="0.3">
      <c r="A11454"/>
      <c r="B11454"/>
      <c r="C11454"/>
    </row>
    <row r="11455" spans="1:3" ht="14.4" x14ac:dyDescent="0.3">
      <c r="A11455"/>
      <c r="B11455"/>
      <c r="C11455"/>
    </row>
    <row r="11456" spans="1:3" ht="14.4" x14ac:dyDescent="0.3">
      <c r="A11456"/>
      <c r="B11456"/>
      <c r="C11456"/>
    </row>
    <row r="11457" spans="1:3" ht="14.4" x14ac:dyDescent="0.3">
      <c r="A11457"/>
      <c r="B11457"/>
      <c r="C11457"/>
    </row>
    <row r="11458" spans="1:3" ht="14.4" x14ac:dyDescent="0.3">
      <c r="A11458"/>
      <c r="B11458"/>
      <c r="C11458"/>
    </row>
    <row r="11459" spans="1:3" ht="14.4" x14ac:dyDescent="0.3">
      <c r="A11459"/>
      <c r="B11459"/>
      <c r="C11459"/>
    </row>
    <row r="11460" spans="1:3" ht="14.4" x14ac:dyDescent="0.3">
      <c r="A11460"/>
      <c r="B11460"/>
      <c r="C11460"/>
    </row>
    <row r="11461" spans="1:3" ht="14.4" x14ac:dyDescent="0.3">
      <c r="A11461"/>
      <c r="B11461"/>
      <c r="C11461"/>
    </row>
    <row r="11462" spans="1:3" ht="14.4" x14ac:dyDescent="0.3">
      <c r="A11462"/>
      <c r="B11462"/>
      <c r="C11462"/>
    </row>
    <row r="11463" spans="1:3" ht="14.4" x14ac:dyDescent="0.3">
      <c r="A11463"/>
      <c r="B11463"/>
      <c r="C11463"/>
    </row>
    <row r="11464" spans="1:3" ht="14.4" x14ac:dyDescent="0.3">
      <c r="A11464"/>
      <c r="B11464"/>
      <c r="C11464"/>
    </row>
    <row r="11465" spans="1:3" ht="14.4" x14ac:dyDescent="0.3">
      <c r="A11465"/>
      <c r="B11465"/>
      <c r="C11465"/>
    </row>
    <row r="11466" spans="1:3" ht="14.4" x14ac:dyDescent="0.3">
      <c r="A11466"/>
      <c r="B11466"/>
      <c r="C11466"/>
    </row>
    <row r="11467" spans="1:3" ht="14.4" x14ac:dyDescent="0.3">
      <c r="A11467"/>
      <c r="B11467"/>
      <c r="C11467"/>
    </row>
    <row r="11468" spans="1:3" ht="14.4" x14ac:dyDescent="0.3">
      <c r="A11468"/>
      <c r="B11468"/>
      <c r="C11468"/>
    </row>
    <row r="11469" spans="1:3" ht="14.4" x14ac:dyDescent="0.3">
      <c r="A11469"/>
      <c r="B11469"/>
      <c r="C11469"/>
    </row>
    <row r="11470" spans="1:3" ht="14.4" x14ac:dyDescent="0.3">
      <c r="A11470"/>
      <c r="B11470"/>
      <c r="C11470"/>
    </row>
    <row r="11471" spans="1:3" ht="14.4" x14ac:dyDescent="0.3">
      <c r="A11471"/>
      <c r="B11471"/>
      <c r="C11471"/>
    </row>
    <row r="11472" spans="1:3" ht="14.4" x14ac:dyDescent="0.3">
      <c r="A11472"/>
      <c r="B11472"/>
      <c r="C11472"/>
    </row>
    <row r="11473" spans="1:3" ht="14.4" x14ac:dyDescent="0.3">
      <c r="A11473"/>
      <c r="B11473"/>
      <c r="C11473"/>
    </row>
    <row r="11474" spans="1:3" ht="14.4" x14ac:dyDescent="0.3">
      <c r="A11474"/>
      <c r="B11474"/>
      <c r="C11474"/>
    </row>
    <row r="11475" spans="1:3" ht="14.4" x14ac:dyDescent="0.3">
      <c r="A11475"/>
      <c r="B11475"/>
      <c r="C11475"/>
    </row>
    <row r="11476" spans="1:3" ht="14.4" x14ac:dyDescent="0.3">
      <c r="A11476"/>
      <c r="B11476"/>
      <c r="C11476"/>
    </row>
    <row r="11477" spans="1:3" ht="14.4" x14ac:dyDescent="0.3">
      <c r="A11477"/>
      <c r="B11477"/>
      <c r="C11477"/>
    </row>
    <row r="11478" spans="1:3" ht="14.4" x14ac:dyDescent="0.3">
      <c r="A11478"/>
      <c r="B11478"/>
      <c r="C11478"/>
    </row>
    <row r="11479" spans="1:3" ht="14.4" x14ac:dyDescent="0.3">
      <c r="A11479"/>
      <c r="B11479"/>
      <c r="C11479"/>
    </row>
    <row r="11480" spans="1:3" ht="14.4" x14ac:dyDescent="0.3">
      <c r="A11480"/>
      <c r="B11480"/>
      <c r="C11480"/>
    </row>
    <row r="11481" spans="1:3" ht="14.4" x14ac:dyDescent="0.3">
      <c r="A11481"/>
      <c r="B11481"/>
      <c r="C11481"/>
    </row>
    <row r="11482" spans="1:3" ht="14.4" x14ac:dyDescent="0.3">
      <c r="A11482"/>
      <c r="B11482"/>
      <c r="C11482"/>
    </row>
    <row r="11483" spans="1:3" ht="14.4" x14ac:dyDescent="0.3">
      <c r="A11483"/>
      <c r="B11483"/>
      <c r="C11483"/>
    </row>
    <row r="11484" spans="1:3" ht="14.4" x14ac:dyDescent="0.3">
      <c r="A11484"/>
      <c r="B11484"/>
      <c r="C11484"/>
    </row>
    <row r="11485" spans="1:3" ht="14.4" x14ac:dyDescent="0.3">
      <c r="A11485"/>
      <c r="B11485"/>
      <c r="C11485"/>
    </row>
    <row r="11486" spans="1:3" ht="14.4" x14ac:dyDescent="0.3">
      <c r="A11486"/>
      <c r="B11486"/>
      <c r="C11486"/>
    </row>
    <row r="11487" spans="1:3" ht="14.4" x14ac:dyDescent="0.3">
      <c r="A11487"/>
      <c r="B11487"/>
      <c r="C11487"/>
    </row>
    <row r="11488" spans="1:3" ht="14.4" x14ac:dyDescent="0.3">
      <c r="A11488"/>
      <c r="B11488"/>
      <c r="C11488"/>
    </row>
    <row r="11489" spans="1:3" ht="14.4" x14ac:dyDescent="0.3">
      <c r="A11489"/>
      <c r="B11489"/>
      <c r="C11489"/>
    </row>
    <row r="11490" spans="1:3" ht="14.4" x14ac:dyDescent="0.3">
      <c r="A11490"/>
      <c r="B11490"/>
      <c r="C11490"/>
    </row>
    <row r="11491" spans="1:3" ht="14.4" x14ac:dyDescent="0.3">
      <c r="A11491"/>
      <c r="B11491"/>
      <c r="C11491"/>
    </row>
    <row r="11492" spans="1:3" ht="14.4" x14ac:dyDescent="0.3">
      <c r="A11492"/>
      <c r="B11492"/>
      <c r="C11492"/>
    </row>
    <row r="11493" spans="1:3" ht="14.4" x14ac:dyDescent="0.3">
      <c r="A11493"/>
      <c r="B11493"/>
      <c r="C11493"/>
    </row>
    <row r="11494" spans="1:3" ht="14.4" x14ac:dyDescent="0.3">
      <c r="A11494"/>
      <c r="B11494"/>
      <c r="C11494"/>
    </row>
    <row r="11495" spans="1:3" ht="14.4" x14ac:dyDescent="0.3">
      <c r="A11495"/>
      <c r="B11495"/>
      <c r="C11495"/>
    </row>
    <row r="11496" spans="1:3" ht="14.4" x14ac:dyDescent="0.3">
      <c r="A11496"/>
      <c r="B11496"/>
      <c r="C11496"/>
    </row>
    <row r="11497" spans="1:3" ht="14.4" x14ac:dyDescent="0.3">
      <c r="A11497"/>
      <c r="B11497"/>
      <c r="C11497"/>
    </row>
    <row r="11498" spans="1:3" ht="14.4" x14ac:dyDescent="0.3">
      <c r="A11498"/>
      <c r="B11498"/>
      <c r="C11498"/>
    </row>
    <row r="11499" spans="1:3" ht="14.4" x14ac:dyDescent="0.3">
      <c r="A11499"/>
      <c r="B11499"/>
      <c r="C11499"/>
    </row>
    <row r="11500" spans="1:3" ht="14.4" x14ac:dyDescent="0.3">
      <c r="A11500"/>
      <c r="B11500"/>
      <c r="C11500"/>
    </row>
    <row r="11501" spans="1:3" ht="14.4" x14ac:dyDescent="0.3">
      <c r="A11501"/>
      <c r="B11501"/>
      <c r="C11501"/>
    </row>
    <row r="11502" spans="1:3" ht="14.4" x14ac:dyDescent="0.3">
      <c r="A11502"/>
      <c r="B11502"/>
      <c r="C11502"/>
    </row>
    <row r="11503" spans="1:3" ht="14.4" x14ac:dyDescent="0.3">
      <c r="A11503"/>
      <c r="B11503"/>
      <c r="C11503"/>
    </row>
    <row r="11504" spans="1:3" ht="14.4" x14ac:dyDescent="0.3">
      <c r="A11504"/>
      <c r="B11504"/>
      <c r="C11504"/>
    </row>
    <row r="11505" spans="1:3" ht="14.4" x14ac:dyDescent="0.3">
      <c r="A11505"/>
      <c r="B11505"/>
      <c r="C11505"/>
    </row>
    <row r="11506" spans="1:3" ht="14.4" x14ac:dyDescent="0.3">
      <c r="A11506"/>
      <c r="B11506"/>
      <c r="C11506"/>
    </row>
    <row r="11507" spans="1:3" ht="14.4" x14ac:dyDescent="0.3">
      <c r="A11507"/>
      <c r="B11507"/>
      <c r="C11507"/>
    </row>
    <row r="11508" spans="1:3" ht="14.4" x14ac:dyDescent="0.3">
      <c r="A11508"/>
      <c r="B11508"/>
      <c r="C11508"/>
    </row>
    <row r="11509" spans="1:3" ht="14.4" x14ac:dyDescent="0.3">
      <c r="A11509"/>
      <c r="B11509"/>
      <c r="C11509"/>
    </row>
    <row r="11510" spans="1:3" ht="14.4" x14ac:dyDescent="0.3">
      <c r="A11510"/>
      <c r="B11510"/>
      <c r="C11510"/>
    </row>
    <row r="11511" spans="1:3" ht="14.4" x14ac:dyDescent="0.3">
      <c r="A11511"/>
      <c r="B11511"/>
      <c r="C11511"/>
    </row>
    <row r="11512" spans="1:3" ht="14.4" x14ac:dyDescent="0.3">
      <c r="A11512"/>
      <c r="B11512"/>
      <c r="C11512"/>
    </row>
    <row r="11513" spans="1:3" ht="14.4" x14ac:dyDescent="0.3">
      <c r="A11513"/>
      <c r="B11513"/>
      <c r="C11513"/>
    </row>
    <row r="11514" spans="1:3" ht="14.4" x14ac:dyDescent="0.3">
      <c r="A11514"/>
      <c r="B11514"/>
      <c r="C11514"/>
    </row>
    <row r="11515" spans="1:3" ht="14.4" x14ac:dyDescent="0.3">
      <c r="A11515"/>
      <c r="B11515"/>
      <c r="C11515"/>
    </row>
    <row r="11516" spans="1:3" ht="14.4" x14ac:dyDescent="0.3">
      <c r="A11516"/>
      <c r="B11516"/>
      <c r="C11516"/>
    </row>
    <row r="11517" spans="1:3" ht="14.4" x14ac:dyDescent="0.3">
      <c r="A11517"/>
      <c r="B11517"/>
      <c r="C11517"/>
    </row>
    <row r="11518" spans="1:3" ht="14.4" x14ac:dyDescent="0.3">
      <c r="A11518"/>
      <c r="B11518"/>
      <c r="C11518"/>
    </row>
    <row r="11519" spans="1:3" ht="14.4" x14ac:dyDescent="0.3">
      <c r="A11519"/>
      <c r="B11519"/>
      <c r="C11519"/>
    </row>
    <row r="11520" spans="1:3" ht="14.4" x14ac:dyDescent="0.3">
      <c r="A11520"/>
      <c r="B11520"/>
      <c r="C11520"/>
    </row>
    <row r="11521" spans="1:3" ht="14.4" x14ac:dyDescent="0.3">
      <c r="A11521"/>
      <c r="B11521"/>
      <c r="C11521"/>
    </row>
    <row r="11522" spans="1:3" ht="14.4" x14ac:dyDescent="0.3">
      <c r="A11522"/>
      <c r="B11522"/>
      <c r="C11522"/>
    </row>
    <row r="11523" spans="1:3" ht="14.4" x14ac:dyDescent="0.3">
      <c r="A11523"/>
      <c r="B11523"/>
      <c r="C11523"/>
    </row>
    <row r="11524" spans="1:3" ht="14.4" x14ac:dyDescent="0.3">
      <c r="A11524"/>
      <c r="B11524"/>
      <c r="C11524"/>
    </row>
    <row r="11525" spans="1:3" ht="14.4" x14ac:dyDescent="0.3">
      <c r="A11525"/>
      <c r="B11525"/>
      <c r="C11525"/>
    </row>
    <row r="11526" spans="1:3" ht="14.4" x14ac:dyDescent="0.3">
      <c r="A11526"/>
      <c r="B11526"/>
      <c r="C11526"/>
    </row>
    <row r="11527" spans="1:3" ht="14.4" x14ac:dyDescent="0.3">
      <c r="A11527"/>
      <c r="B11527"/>
      <c r="C11527"/>
    </row>
    <row r="11528" spans="1:3" ht="14.4" x14ac:dyDescent="0.3">
      <c r="A11528"/>
      <c r="B11528"/>
      <c r="C11528"/>
    </row>
    <row r="11529" spans="1:3" ht="14.4" x14ac:dyDescent="0.3">
      <c r="A11529"/>
      <c r="B11529"/>
      <c r="C11529"/>
    </row>
    <row r="11530" spans="1:3" ht="14.4" x14ac:dyDescent="0.3">
      <c r="A11530"/>
      <c r="B11530"/>
      <c r="C11530"/>
    </row>
    <row r="11531" spans="1:3" ht="14.4" x14ac:dyDescent="0.3">
      <c r="A11531"/>
      <c r="B11531"/>
      <c r="C11531"/>
    </row>
    <row r="11532" spans="1:3" ht="14.4" x14ac:dyDescent="0.3">
      <c r="A11532"/>
      <c r="B11532"/>
      <c r="C11532"/>
    </row>
    <row r="11533" spans="1:3" ht="14.4" x14ac:dyDescent="0.3">
      <c r="A11533"/>
      <c r="B11533"/>
      <c r="C11533"/>
    </row>
    <row r="11534" spans="1:3" ht="14.4" x14ac:dyDescent="0.3">
      <c r="A11534"/>
      <c r="B11534"/>
      <c r="C11534"/>
    </row>
    <row r="11535" spans="1:3" ht="14.4" x14ac:dyDescent="0.3">
      <c r="A11535"/>
      <c r="B11535"/>
      <c r="C11535"/>
    </row>
    <row r="11536" spans="1:3" ht="14.4" x14ac:dyDescent="0.3">
      <c r="A11536"/>
      <c r="B11536"/>
      <c r="C11536"/>
    </row>
    <row r="11537" spans="1:3" ht="14.4" x14ac:dyDescent="0.3">
      <c r="A11537"/>
      <c r="B11537"/>
      <c r="C11537"/>
    </row>
    <row r="11538" spans="1:3" ht="14.4" x14ac:dyDescent="0.3">
      <c r="A11538"/>
      <c r="B11538"/>
      <c r="C11538"/>
    </row>
    <row r="11539" spans="1:3" ht="14.4" x14ac:dyDescent="0.3">
      <c r="A11539"/>
      <c r="B11539"/>
      <c r="C11539"/>
    </row>
    <row r="11540" spans="1:3" ht="14.4" x14ac:dyDescent="0.3">
      <c r="A11540"/>
      <c r="B11540"/>
      <c r="C11540"/>
    </row>
    <row r="11541" spans="1:3" ht="14.4" x14ac:dyDescent="0.3">
      <c r="A11541"/>
      <c r="B11541"/>
      <c r="C11541"/>
    </row>
    <row r="11542" spans="1:3" ht="14.4" x14ac:dyDescent="0.3">
      <c r="A11542"/>
      <c r="B11542"/>
      <c r="C11542"/>
    </row>
    <row r="11543" spans="1:3" ht="14.4" x14ac:dyDescent="0.3">
      <c r="A11543"/>
      <c r="B11543"/>
      <c r="C11543"/>
    </row>
    <row r="11544" spans="1:3" ht="14.4" x14ac:dyDescent="0.3">
      <c r="A11544"/>
      <c r="B11544"/>
      <c r="C11544"/>
    </row>
    <row r="11545" spans="1:3" ht="14.4" x14ac:dyDescent="0.3">
      <c r="A11545"/>
      <c r="B11545"/>
      <c r="C11545"/>
    </row>
    <row r="11546" spans="1:3" ht="14.4" x14ac:dyDescent="0.3">
      <c r="A11546"/>
      <c r="B11546"/>
      <c r="C11546"/>
    </row>
    <row r="11547" spans="1:3" ht="14.4" x14ac:dyDescent="0.3">
      <c r="A11547"/>
      <c r="B11547"/>
      <c r="C11547"/>
    </row>
    <row r="11548" spans="1:3" ht="14.4" x14ac:dyDescent="0.3">
      <c r="A11548"/>
      <c r="B11548"/>
      <c r="C11548"/>
    </row>
    <row r="11549" spans="1:3" ht="14.4" x14ac:dyDescent="0.3">
      <c r="A11549"/>
      <c r="B11549"/>
      <c r="C11549"/>
    </row>
    <row r="11550" spans="1:3" ht="14.4" x14ac:dyDescent="0.3">
      <c r="A11550"/>
      <c r="B11550"/>
      <c r="C11550"/>
    </row>
    <row r="11551" spans="1:3" ht="14.4" x14ac:dyDescent="0.3">
      <c r="A11551"/>
      <c r="B11551"/>
      <c r="C11551"/>
    </row>
    <row r="11552" spans="1:3" ht="14.4" x14ac:dyDescent="0.3">
      <c r="A11552"/>
      <c r="B11552"/>
      <c r="C11552"/>
    </row>
    <row r="11553" spans="1:3" ht="14.4" x14ac:dyDescent="0.3">
      <c r="A11553"/>
      <c r="B11553"/>
      <c r="C11553"/>
    </row>
    <row r="11554" spans="1:3" ht="14.4" x14ac:dyDescent="0.3">
      <c r="A11554"/>
      <c r="B11554"/>
      <c r="C11554"/>
    </row>
    <row r="11555" spans="1:3" ht="14.4" x14ac:dyDescent="0.3">
      <c r="A11555"/>
      <c r="B11555"/>
      <c r="C11555"/>
    </row>
    <row r="11556" spans="1:3" ht="14.4" x14ac:dyDescent="0.3">
      <c r="A11556"/>
      <c r="B11556"/>
      <c r="C11556"/>
    </row>
    <row r="11557" spans="1:3" ht="14.4" x14ac:dyDescent="0.3">
      <c r="A11557"/>
      <c r="B11557"/>
      <c r="C11557"/>
    </row>
    <row r="11558" spans="1:3" ht="14.4" x14ac:dyDescent="0.3">
      <c r="A11558"/>
      <c r="B11558"/>
      <c r="C11558"/>
    </row>
    <row r="11559" spans="1:3" ht="14.4" x14ac:dyDescent="0.3">
      <c r="A11559"/>
      <c r="B11559"/>
      <c r="C11559"/>
    </row>
    <row r="11560" spans="1:3" ht="14.4" x14ac:dyDescent="0.3">
      <c r="A11560"/>
      <c r="B11560"/>
      <c r="C11560"/>
    </row>
    <row r="11561" spans="1:3" ht="14.4" x14ac:dyDescent="0.3">
      <c r="A11561"/>
      <c r="B11561"/>
      <c r="C11561"/>
    </row>
    <row r="11562" spans="1:3" ht="14.4" x14ac:dyDescent="0.3">
      <c r="A11562"/>
      <c r="B11562"/>
      <c r="C11562"/>
    </row>
    <row r="11563" spans="1:3" ht="14.4" x14ac:dyDescent="0.3">
      <c r="A11563"/>
      <c r="B11563"/>
      <c r="C11563"/>
    </row>
    <row r="11564" spans="1:3" ht="14.4" x14ac:dyDescent="0.3">
      <c r="A11564"/>
      <c r="B11564"/>
      <c r="C11564"/>
    </row>
    <row r="11565" spans="1:3" ht="14.4" x14ac:dyDescent="0.3">
      <c r="A11565"/>
      <c r="B11565"/>
      <c r="C11565"/>
    </row>
    <row r="11566" spans="1:3" ht="14.4" x14ac:dyDescent="0.3">
      <c r="A11566"/>
      <c r="B11566"/>
      <c r="C11566"/>
    </row>
    <row r="11567" spans="1:3" ht="14.4" x14ac:dyDescent="0.3">
      <c r="A11567"/>
      <c r="B11567"/>
      <c r="C11567"/>
    </row>
    <row r="11568" spans="1:3" ht="14.4" x14ac:dyDescent="0.3">
      <c r="A11568"/>
      <c r="B11568"/>
      <c r="C11568"/>
    </row>
    <row r="11569" spans="1:3" ht="14.4" x14ac:dyDescent="0.3">
      <c r="A11569"/>
      <c r="B11569"/>
      <c r="C11569"/>
    </row>
    <row r="11570" spans="1:3" ht="14.4" x14ac:dyDescent="0.3">
      <c r="A11570"/>
      <c r="B11570"/>
      <c r="C11570"/>
    </row>
    <row r="11571" spans="1:3" ht="14.4" x14ac:dyDescent="0.3">
      <c r="A11571"/>
      <c r="B11571"/>
      <c r="C11571"/>
    </row>
    <row r="11572" spans="1:3" ht="14.4" x14ac:dyDescent="0.3">
      <c r="A11572"/>
      <c r="B11572"/>
      <c r="C11572"/>
    </row>
    <row r="11573" spans="1:3" ht="14.4" x14ac:dyDescent="0.3">
      <c r="A11573"/>
      <c r="B11573"/>
      <c r="C11573"/>
    </row>
    <row r="11574" spans="1:3" ht="14.4" x14ac:dyDescent="0.3">
      <c r="A11574"/>
      <c r="B11574"/>
      <c r="C11574"/>
    </row>
    <row r="11575" spans="1:3" ht="14.4" x14ac:dyDescent="0.3">
      <c r="A11575"/>
      <c r="B11575"/>
      <c r="C11575"/>
    </row>
    <row r="11576" spans="1:3" ht="14.4" x14ac:dyDescent="0.3">
      <c r="A11576"/>
      <c r="B11576"/>
      <c r="C11576"/>
    </row>
    <row r="11577" spans="1:3" ht="14.4" x14ac:dyDescent="0.3">
      <c r="A11577"/>
      <c r="B11577"/>
      <c r="C11577"/>
    </row>
    <row r="11578" spans="1:3" ht="14.4" x14ac:dyDescent="0.3">
      <c r="A11578"/>
      <c r="B11578"/>
      <c r="C11578"/>
    </row>
    <row r="11579" spans="1:3" ht="14.4" x14ac:dyDescent="0.3">
      <c r="A11579"/>
      <c r="B11579"/>
      <c r="C11579"/>
    </row>
    <row r="11580" spans="1:3" ht="14.4" x14ac:dyDescent="0.3">
      <c r="A11580"/>
      <c r="B11580"/>
      <c r="C11580"/>
    </row>
    <row r="11581" spans="1:3" ht="14.4" x14ac:dyDescent="0.3">
      <c r="A11581"/>
      <c r="B11581"/>
      <c r="C11581"/>
    </row>
    <row r="11582" spans="1:3" ht="14.4" x14ac:dyDescent="0.3">
      <c r="A11582"/>
      <c r="B11582"/>
      <c r="C11582"/>
    </row>
    <row r="11583" spans="1:3" ht="14.4" x14ac:dyDescent="0.3">
      <c r="A11583"/>
      <c r="B11583"/>
      <c r="C11583"/>
    </row>
    <row r="11584" spans="1:3" ht="14.4" x14ac:dyDescent="0.3">
      <c r="A11584"/>
      <c r="B11584"/>
      <c r="C11584"/>
    </row>
    <row r="11585" spans="1:3" ht="14.4" x14ac:dyDescent="0.3">
      <c r="A11585"/>
      <c r="B11585"/>
      <c r="C11585"/>
    </row>
    <row r="11586" spans="1:3" ht="14.4" x14ac:dyDescent="0.3">
      <c r="A11586"/>
      <c r="B11586"/>
      <c r="C11586"/>
    </row>
    <row r="11587" spans="1:3" ht="14.4" x14ac:dyDescent="0.3">
      <c r="A11587"/>
      <c r="B11587"/>
      <c r="C11587"/>
    </row>
    <row r="11588" spans="1:3" ht="14.4" x14ac:dyDescent="0.3">
      <c r="A11588"/>
      <c r="B11588"/>
      <c r="C11588"/>
    </row>
    <row r="11589" spans="1:3" ht="14.4" x14ac:dyDescent="0.3">
      <c r="A11589"/>
      <c r="B11589"/>
      <c r="C11589"/>
    </row>
    <row r="11590" spans="1:3" ht="14.4" x14ac:dyDescent="0.3">
      <c r="A11590"/>
      <c r="B11590"/>
      <c r="C11590"/>
    </row>
    <row r="11591" spans="1:3" ht="14.4" x14ac:dyDescent="0.3">
      <c r="A11591"/>
      <c r="B11591"/>
      <c r="C11591"/>
    </row>
    <row r="11592" spans="1:3" ht="14.4" x14ac:dyDescent="0.3">
      <c r="A11592"/>
      <c r="B11592"/>
      <c r="C11592"/>
    </row>
    <row r="11593" spans="1:3" ht="14.4" x14ac:dyDescent="0.3">
      <c r="A11593"/>
      <c r="B11593"/>
      <c r="C11593"/>
    </row>
    <row r="11594" spans="1:3" ht="14.4" x14ac:dyDescent="0.3">
      <c r="A11594"/>
      <c r="B11594"/>
      <c r="C11594"/>
    </row>
    <row r="11595" spans="1:3" ht="14.4" x14ac:dyDescent="0.3">
      <c r="A11595"/>
      <c r="B11595"/>
      <c r="C11595"/>
    </row>
    <row r="11596" spans="1:3" ht="14.4" x14ac:dyDescent="0.3">
      <c r="A11596"/>
      <c r="B11596"/>
      <c r="C11596"/>
    </row>
    <row r="11597" spans="1:3" ht="14.4" x14ac:dyDescent="0.3">
      <c r="A11597"/>
      <c r="B11597"/>
      <c r="C11597"/>
    </row>
    <row r="11598" spans="1:3" ht="14.4" x14ac:dyDescent="0.3">
      <c r="A11598"/>
      <c r="B11598"/>
      <c r="C11598"/>
    </row>
    <row r="11599" spans="1:3" ht="14.4" x14ac:dyDescent="0.3">
      <c r="A11599"/>
      <c r="B11599"/>
      <c r="C11599"/>
    </row>
    <row r="11600" spans="1:3" ht="14.4" x14ac:dyDescent="0.3">
      <c r="A11600"/>
      <c r="B11600"/>
      <c r="C11600"/>
    </row>
    <row r="11601" spans="1:3" ht="14.4" x14ac:dyDescent="0.3">
      <c r="A11601"/>
      <c r="B11601"/>
      <c r="C11601"/>
    </row>
    <row r="11602" spans="1:3" ht="14.4" x14ac:dyDescent="0.3">
      <c r="A11602"/>
      <c r="B11602"/>
      <c r="C11602"/>
    </row>
    <row r="11603" spans="1:3" ht="14.4" x14ac:dyDescent="0.3">
      <c r="A11603"/>
      <c r="B11603"/>
      <c r="C11603"/>
    </row>
    <row r="11604" spans="1:3" ht="14.4" x14ac:dyDescent="0.3">
      <c r="A11604"/>
      <c r="B11604"/>
      <c r="C11604"/>
    </row>
    <row r="11605" spans="1:3" ht="14.4" x14ac:dyDescent="0.3">
      <c r="A11605"/>
      <c r="B11605"/>
      <c r="C11605"/>
    </row>
    <row r="11606" spans="1:3" ht="14.4" x14ac:dyDescent="0.3">
      <c r="A11606"/>
      <c r="B11606"/>
      <c r="C11606"/>
    </row>
    <row r="11607" spans="1:3" ht="14.4" x14ac:dyDescent="0.3">
      <c r="A11607"/>
      <c r="B11607"/>
      <c r="C11607"/>
    </row>
    <row r="11608" spans="1:3" ht="14.4" x14ac:dyDescent="0.3">
      <c r="A11608"/>
      <c r="B11608"/>
      <c r="C11608"/>
    </row>
    <row r="11609" spans="1:3" ht="14.4" x14ac:dyDescent="0.3">
      <c r="A11609"/>
      <c r="B11609"/>
      <c r="C11609"/>
    </row>
    <row r="11610" spans="1:3" ht="14.4" x14ac:dyDescent="0.3">
      <c r="A11610"/>
      <c r="B11610"/>
      <c r="C11610"/>
    </row>
    <row r="11611" spans="1:3" ht="14.4" x14ac:dyDescent="0.3">
      <c r="A11611"/>
      <c r="B11611"/>
      <c r="C11611"/>
    </row>
    <row r="11612" spans="1:3" ht="14.4" x14ac:dyDescent="0.3">
      <c r="A11612"/>
      <c r="B11612"/>
      <c r="C11612"/>
    </row>
    <row r="11613" spans="1:3" ht="14.4" x14ac:dyDescent="0.3">
      <c r="A11613"/>
      <c r="B11613"/>
      <c r="C11613"/>
    </row>
    <row r="11614" spans="1:3" ht="14.4" x14ac:dyDescent="0.3">
      <c r="A11614"/>
      <c r="B11614"/>
      <c r="C11614"/>
    </row>
    <row r="11615" spans="1:3" ht="14.4" x14ac:dyDescent="0.3">
      <c r="A11615"/>
      <c r="B11615"/>
      <c r="C11615"/>
    </row>
    <row r="11616" spans="1:3" ht="14.4" x14ac:dyDescent="0.3">
      <c r="A11616"/>
      <c r="B11616"/>
      <c r="C11616"/>
    </row>
    <row r="11617" spans="1:3" ht="14.4" x14ac:dyDescent="0.3">
      <c r="A11617"/>
      <c r="B11617"/>
      <c r="C11617"/>
    </row>
    <row r="11618" spans="1:3" ht="14.4" x14ac:dyDescent="0.3">
      <c r="A11618"/>
      <c r="B11618"/>
      <c r="C11618"/>
    </row>
    <row r="11619" spans="1:3" ht="14.4" x14ac:dyDescent="0.3">
      <c r="A11619"/>
      <c r="B11619"/>
      <c r="C11619"/>
    </row>
    <row r="11620" spans="1:3" ht="14.4" x14ac:dyDescent="0.3">
      <c r="A11620"/>
      <c r="B11620"/>
      <c r="C11620"/>
    </row>
    <row r="11621" spans="1:3" ht="14.4" x14ac:dyDescent="0.3">
      <c r="A11621"/>
      <c r="B11621"/>
      <c r="C11621"/>
    </row>
    <row r="11622" spans="1:3" ht="14.4" x14ac:dyDescent="0.3">
      <c r="A11622"/>
      <c r="B11622"/>
      <c r="C11622"/>
    </row>
    <row r="11623" spans="1:3" ht="14.4" x14ac:dyDescent="0.3">
      <c r="A11623"/>
      <c r="B11623"/>
      <c r="C11623"/>
    </row>
    <row r="11624" spans="1:3" ht="14.4" x14ac:dyDescent="0.3">
      <c r="A11624"/>
      <c r="B11624"/>
      <c r="C11624"/>
    </row>
    <row r="11625" spans="1:3" ht="14.4" x14ac:dyDescent="0.3">
      <c r="A11625"/>
      <c r="B11625"/>
      <c r="C11625"/>
    </row>
    <row r="11626" spans="1:3" ht="14.4" x14ac:dyDescent="0.3">
      <c r="A11626"/>
      <c r="B11626"/>
      <c r="C11626"/>
    </row>
    <row r="11627" spans="1:3" ht="14.4" x14ac:dyDescent="0.3">
      <c r="A11627"/>
      <c r="B11627"/>
      <c r="C11627"/>
    </row>
    <row r="11628" spans="1:3" ht="14.4" x14ac:dyDescent="0.3">
      <c r="A11628"/>
      <c r="B11628"/>
      <c r="C11628"/>
    </row>
    <row r="11629" spans="1:3" ht="14.4" x14ac:dyDescent="0.3">
      <c r="A11629"/>
      <c r="B11629"/>
      <c r="C11629"/>
    </row>
    <row r="11630" spans="1:3" ht="14.4" x14ac:dyDescent="0.3">
      <c r="A11630"/>
      <c r="B11630"/>
      <c r="C11630"/>
    </row>
    <row r="11631" spans="1:3" ht="14.4" x14ac:dyDescent="0.3">
      <c r="A11631"/>
      <c r="B11631"/>
      <c r="C11631"/>
    </row>
    <row r="11632" spans="1:3" ht="14.4" x14ac:dyDescent="0.3">
      <c r="A11632"/>
      <c r="B11632"/>
      <c r="C11632"/>
    </row>
    <row r="11633" spans="1:3" ht="14.4" x14ac:dyDescent="0.3">
      <c r="A11633"/>
      <c r="B11633"/>
      <c r="C11633"/>
    </row>
    <row r="11634" spans="1:3" ht="14.4" x14ac:dyDescent="0.3">
      <c r="A11634"/>
      <c r="B11634"/>
      <c r="C11634"/>
    </row>
    <row r="11635" spans="1:3" ht="14.4" x14ac:dyDescent="0.3">
      <c r="A11635"/>
      <c r="B11635"/>
      <c r="C11635"/>
    </row>
    <row r="11636" spans="1:3" ht="14.4" x14ac:dyDescent="0.3">
      <c r="A11636"/>
      <c r="B11636"/>
      <c r="C11636"/>
    </row>
    <row r="11637" spans="1:3" ht="14.4" x14ac:dyDescent="0.3">
      <c r="A11637"/>
      <c r="B11637"/>
      <c r="C11637"/>
    </row>
    <row r="11638" spans="1:3" ht="14.4" x14ac:dyDescent="0.3">
      <c r="A11638"/>
      <c r="B11638"/>
      <c r="C11638"/>
    </row>
    <row r="11639" spans="1:3" ht="14.4" x14ac:dyDescent="0.3">
      <c r="A11639"/>
      <c r="B11639"/>
      <c r="C11639"/>
    </row>
    <row r="11640" spans="1:3" ht="14.4" x14ac:dyDescent="0.3">
      <c r="A11640"/>
      <c r="B11640"/>
      <c r="C11640"/>
    </row>
    <row r="11641" spans="1:3" ht="14.4" x14ac:dyDescent="0.3">
      <c r="A11641"/>
      <c r="B11641"/>
      <c r="C11641"/>
    </row>
    <row r="11642" spans="1:3" ht="14.4" x14ac:dyDescent="0.3">
      <c r="A11642"/>
      <c r="B11642"/>
      <c r="C11642"/>
    </row>
    <row r="11643" spans="1:3" ht="14.4" x14ac:dyDescent="0.3">
      <c r="A11643"/>
      <c r="B11643"/>
      <c r="C11643"/>
    </row>
    <row r="11644" spans="1:3" ht="14.4" x14ac:dyDescent="0.3">
      <c r="A11644"/>
      <c r="B11644"/>
      <c r="C11644"/>
    </row>
    <row r="11645" spans="1:3" ht="14.4" x14ac:dyDescent="0.3">
      <c r="A11645"/>
      <c r="B11645"/>
      <c r="C11645"/>
    </row>
    <row r="11646" spans="1:3" ht="14.4" x14ac:dyDescent="0.3">
      <c r="A11646"/>
      <c r="B11646"/>
      <c r="C11646"/>
    </row>
    <row r="11647" spans="1:3" ht="14.4" x14ac:dyDescent="0.3">
      <c r="A11647"/>
      <c r="B11647"/>
      <c r="C11647"/>
    </row>
    <row r="11648" spans="1:3" ht="14.4" x14ac:dyDescent="0.3">
      <c r="A11648"/>
      <c r="B11648"/>
      <c r="C11648"/>
    </row>
    <row r="11649" spans="1:3" ht="14.4" x14ac:dyDescent="0.3">
      <c r="A11649"/>
      <c r="B11649"/>
      <c r="C11649"/>
    </row>
    <row r="11650" spans="1:3" ht="14.4" x14ac:dyDescent="0.3">
      <c r="A11650"/>
      <c r="B11650"/>
      <c r="C11650"/>
    </row>
    <row r="11651" spans="1:3" ht="14.4" x14ac:dyDescent="0.3">
      <c r="A11651"/>
      <c r="B11651"/>
      <c r="C11651"/>
    </row>
    <row r="11652" spans="1:3" ht="14.4" x14ac:dyDescent="0.3">
      <c r="A11652"/>
      <c r="B11652"/>
      <c r="C11652"/>
    </row>
    <row r="11653" spans="1:3" ht="14.4" x14ac:dyDescent="0.3">
      <c r="A11653"/>
      <c r="B11653"/>
      <c r="C11653"/>
    </row>
    <row r="11654" spans="1:3" ht="14.4" x14ac:dyDescent="0.3">
      <c r="A11654"/>
      <c r="B11654"/>
      <c r="C11654"/>
    </row>
    <row r="11655" spans="1:3" ht="14.4" x14ac:dyDescent="0.3">
      <c r="A11655"/>
      <c r="B11655"/>
      <c r="C11655"/>
    </row>
    <row r="11656" spans="1:3" ht="14.4" x14ac:dyDescent="0.3">
      <c r="A11656"/>
      <c r="B11656"/>
      <c r="C11656"/>
    </row>
    <row r="11657" spans="1:3" ht="14.4" x14ac:dyDescent="0.3">
      <c r="A11657"/>
      <c r="B11657"/>
      <c r="C11657"/>
    </row>
    <row r="11658" spans="1:3" ht="14.4" x14ac:dyDescent="0.3">
      <c r="A11658"/>
      <c r="B11658"/>
      <c r="C11658"/>
    </row>
    <row r="11659" spans="1:3" ht="14.4" x14ac:dyDescent="0.3">
      <c r="A11659"/>
      <c r="B11659"/>
      <c r="C11659"/>
    </row>
    <row r="11660" spans="1:3" ht="14.4" x14ac:dyDescent="0.3">
      <c r="A11660"/>
      <c r="B11660"/>
      <c r="C11660"/>
    </row>
    <row r="11661" spans="1:3" ht="14.4" x14ac:dyDescent="0.3">
      <c r="A11661"/>
      <c r="B11661"/>
      <c r="C11661"/>
    </row>
    <row r="11662" spans="1:3" ht="14.4" x14ac:dyDescent="0.3">
      <c r="A11662"/>
      <c r="B11662"/>
      <c r="C11662"/>
    </row>
    <row r="11663" spans="1:3" ht="14.4" x14ac:dyDescent="0.3">
      <c r="A11663"/>
      <c r="B11663"/>
      <c r="C11663"/>
    </row>
    <row r="11664" spans="1:3" ht="14.4" x14ac:dyDescent="0.3">
      <c r="A11664"/>
      <c r="B11664"/>
      <c r="C11664"/>
    </row>
    <row r="11665" spans="1:3" ht="14.4" x14ac:dyDescent="0.3">
      <c r="A11665"/>
      <c r="B11665"/>
      <c r="C11665"/>
    </row>
    <row r="11666" spans="1:3" ht="14.4" x14ac:dyDescent="0.3">
      <c r="A11666"/>
      <c r="B11666"/>
      <c r="C11666"/>
    </row>
    <row r="11667" spans="1:3" ht="14.4" x14ac:dyDescent="0.3">
      <c r="A11667"/>
      <c r="B11667"/>
      <c r="C11667"/>
    </row>
    <row r="11668" spans="1:3" ht="14.4" x14ac:dyDescent="0.3">
      <c r="A11668"/>
      <c r="B11668"/>
      <c r="C11668"/>
    </row>
    <row r="11669" spans="1:3" ht="14.4" x14ac:dyDescent="0.3">
      <c r="A11669"/>
      <c r="B11669"/>
      <c r="C11669"/>
    </row>
    <row r="11670" spans="1:3" ht="14.4" x14ac:dyDescent="0.3">
      <c r="A11670"/>
      <c r="B11670"/>
      <c r="C11670"/>
    </row>
    <row r="11671" spans="1:3" ht="14.4" x14ac:dyDescent="0.3">
      <c r="A11671"/>
      <c r="B11671"/>
      <c r="C11671"/>
    </row>
    <row r="11672" spans="1:3" ht="14.4" x14ac:dyDescent="0.3">
      <c r="A11672"/>
      <c r="B11672"/>
      <c r="C11672"/>
    </row>
    <row r="11673" spans="1:3" ht="14.4" x14ac:dyDescent="0.3">
      <c r="A11673"/>
      <c r="B11673"/>
      <c r="C11673"/>
    </row>
    <row r="11674" spans="1:3" ht="14.4" x14ac:dyDescent="0.3">
      <c r="A11674"/>
      <c r="B11674"/>
      <c r="C11674"/>
    </row>
    <row r="11675" spans="1:3" ht="14.4" x14ac:dyDescent="0.3">
      <c r="A11675"/>
      <c r="B11675"/>
      <c r="C11675"/>
    </row>
    <row r="11676" spans="1:3" ht="14.4" x14ac:dyDescent="0.3">
      <c r="A11676"/>
      <c r="B11676"/>
      <c r="C11676"/>
    </row>
    <row r="11677" spans="1:3" ht="14.4" x14ac:dyDescent="0.3">
      <c r="A11677"/>
      <c r="B11677"/>
      <c r="C11677"/>
    </row>
    <row r="11678" spans="1:3" ht="14.4" x14ac:dyDescent="0.3">
      <c r="A11678"/>
      <c r="B11678"/>
      <c r="C11678"/>
    </row>
    <row r="11679" spans="1:3" ht="14.4" x14ac:dyDescent="0.3">
      <c r="A11679"/>
      <c r="B11679"/>
      <c r="C11679"/>
    </row>
    <row r="11680" spans="1:3" ht="14.4" x14ac:dyDescent="0.3">
      <c r="A11680"/>
      <c r="B11680"/>
      <c r="C11680"/>
    </row>
    <row r="11681" spans="1:3" ht="14.4" x14ac:dyDescent="0.3">
      <c r="A11681"/>
      <c r="B11681"/>
      <c r="C11681"/>
    </row>
    <row r="11682" spans="1:3" ht="14.4" x14ac:dyDescent="0.3">
      <c r="A11682"/>
      <c r="B11682"/>
      <c r="C11682"/>
    </row>
    <row r="11683" spans="1:3" ht="14.4" x14ac:dyDescent="0.3">
      <c r="A11683"/>
      <c r="B11683"/>
      <c r="C11683"/>
    </row>
    <row r="11684" spans="1:3" ht="14.4" x14ac:dyDescent="0.3">
      <c r="A11684"/>
      <c r="B11684"/>
      <c r="C11684"/>
    </row>
    <row r="11685" spans="1:3" ht="14.4" x14ac:dyDescent="0.3">
      <c r="A11685"/>
      <c r="B11685"/>
      <c r="C11685"/>
    </row>
    <row r="11686" spans="1:3" ht="14.4" x14ac:dyDescent="0.3">
      <c r="A11686"/>
      <c r="B11686"/>
      <c r="C11686"/>
    </row>
    <row r="11687" spans="1:3" ht="14.4" x14ac:dyDescent="0.3">
      <c r="A11687"/>
      <c r="B11687"/>
      <c r="C11687"/>
    </row>
    <row r="11688" spans="1:3" ht="14.4" x14ac:dyDescent="0.3">
      <c r="A11688"/>
      <c r="B11688"/>
      <c r="C11688"/>
    </row>
    <row r="11689" spans="1:3" ht="14.4" x14ac:dyDescent="0.3">
      <c r="A11689"/>
      <c r="B11689"/>
      <c r="C11689"/>
    </row>
    <row r="11690" spans="1:3" ht="14.4" x14ac:dyDescent="0.3">
      <c r="A11690"/>
      <c r="B11690"/>
      <c r="C11690"/>
    </row>
    <row r="11691" spans="1:3" ht="14.4" x14ac:dyDescent="0.3">
      <c r="A11691"/>
      <c r="B11691"/>
      <c r="C11691"/>
    </row>
    <row r="11692" spans="1:3" ht="14.4" x14ac:dyDescent="0.3">
      <c r="A11692"/>
      <c r="B11692"/>
      <c r="C11692"/>
    </row>
    <row r="11693" spans="1:3" ht="14.4" x14ac:dyDescent="0.3">
      <c r="A11693"/>
      <c r="B11693"/>
      <c r="C11693"/>
    </row>
    <row r="11694" spans="1:3" ht="14.4" x14ac:dyDescent="0.3">
      <c r="A11694"/>
      <c r="B11694"/>
      <c r="C11694"/>
    </row>
    <row r="11695" spans="1:3" ht="14.4" x14ac:dyDescent="0.3">
      <c r="A11695"/>
      <c r="B11695"/>
      <c r="C11695"/>
    </row>
    <row r="11696" spans="1:3" ht="14.4" x14ac:dyDescent="0.3">
      <c r="A11696"/>
      <c r="B11696"/>
      <c r="C11696"/>
    </row>
    <row r="11697" spans="1:3" ht="14.4" x14ac:dyDescent="0.3">
      <c r="A11697"/>
      <c r="B11697"/>
      <c r="C11697"/>
    </row>
    <row r="11698" spans="1:3" ht="14.4" x14ac:dyDescent="0.3">
      <c r="A11698"/>
      <c r="B11698"/>
      <c r="C11698"/>
    </row>
    <row r="11699" spans="1:3" ht="14.4" x14ac:dyDescent="0.3">
      <c r="A11699"/>
      <c r="B11699"/>
      <c r="C11699"/>
    </row>
    <row r="11700" spans="1:3" ht="14.4" x14ac:dyDescent="0.3">
      <c r="A11700"/>
      <c r="B11700"/>
      <c r="C11700"/>
    </row>
    <row r="11701" spans="1:3" ht="14.4" x14ac:dyDescent="0.3">
      <c r="A11701"/>
      <c r="B11701"/>
      <c r="C11701"/>
    </row>
    <row r="11702" spans="1:3" ht="14.4" x14ac:dyDescent="0.3">
      <c r="A11702"/>
      <c r="B11702"/>
      <c r="C11702"/>
    </row>
    <row r="11703" spans="1:3" ht="14.4" x14ac:dyDescent="0.3">
      <c r="A11703"/>
      <c r="B11703"/>
      <c r="C11703"/>
    </row>
    <row r="11704" spans="1:3" ht="14.4" x14ac:dyDescent="0.3">
      <c r="A11704"/>
      <c r="B11704"/>
      <c r="C11704"/>
    </row>
    <row r="11705" spans="1:3" ht="14.4" x14ac:dyDescent="0.3">
      <c r="A11705"/>
      <c r="B11705"/>
      <c r="C11705"/>
    </row>
    <row r="11706" spans="1:3" ht="14.4" x14ac:dyDescent="0.3">
      <c r="A11706"/>
      <c r="B11706"/>
      <c r="C11706"/>
    </row>
    <row r="11707" spans="1:3" ht="14.4" x14ac:dyDescent="0.3">
      <c r="A11707"/>
      <c r="B11707"/>
      <c r="C11707"/>
    </row>
    <row r="11708" spans="1:3" ht="14.4" x14ac:dyDescent="0.3">
      <c r="A11708"/>
      <c r="B11708"/>
      <c r="C11708"/>
    </row>
    <row r="11709" spans="1:3" ht="14.4" x14ac:dyDescent="0.3">
      <c r="A11709"/>
      <c r="B11709"/>
      <c r="C11709"/>
    </row>
    <row r="11710" spans="1:3" ht="14.4" x14ac:dyDescent="0.3">
      <c r="A11710"/>
      <c r="B11710"/>
      <c r="C11710"/>
    </row>
    <row r="11711" spans="1:3" ht="14.4" x14ac:dyDescent="0.3">
      <c r="A11711"/>
      <c r="B11711"/>
      <c r="C11711"/>
    </row>
    <row r="11712" spans="1:3" ht="14.4" x14ac:dyDescent="0.3">
      <c r="A11712"/>
      <c r="B11712"/>
      <c r="C11712"/>
    </row>
    <row r="11713" spans="1:3" ht="14.4" x14ac:dyDescent="0.3">
      <c r="A11713"/>
      <c r="B11713"/>
      <c r="C11713"/>
    </row>
    <row r="11714" spans="1:3" ht="14.4" x14ac:dyDescent="0.3">
      <c r="A11714"/>
      <c r="B11714"/>
      <c r="C11714"/>
    </row>
    <row r="11715" spans="1:3" ht="14.4" x14ac:dyDescent="0.3">
      <c r="A11715"/>
      <c r="B11715"/>
      <c r="C11715"/>
    </row>
    <row r="11716" spans="1:3" ht="14.4" x14ac:dyDescent="0.3">
      <c r="A11716"/>
      <c r="B11716"/>
      <c r="C11716"/>
    </row>
    <row r="11717" spans="1:3" ht="14.4" x14ac:dyDescent="0.3">
      <c r="A11717"/>
      <c r="B11717"/>
      <c r="C11717"/>
    </row>
    <row r="11718" spans="1:3" ht="14.4" x14ac:dyDescent="0.3">
      <c r="A11718"/>
      <c r="B11718"/>
      <c r="C11718"/>
    </row>
    <row r="11719" spans="1:3" ht="14.4" x14ac:dyDescent="0.3">
      <c r="A11719"/>
      <c r="B11719"/>
      <c r="C11719"/>
    </row>
    <row r="11720" spans="1:3" ht="14.4" x14ac:dyDescent="0.3">
      <c r="A11720"/>
      <c r="B11720"/>
      <c r="C11720"/>
    </row>
    <row r="11721" spans="1:3" ht="14.4" x14ac:dyDescent="0.3">
      <c r="A11721"/>
      <c r="B11721"/>
      <c r="C11721"/>
    </row>
    <row r="11722" spans="1:3" ht="14.4" x14ac:dyDescent="0.3">
      <c r="A11722"/>
      <c r="B11722"/>
      <c r="C11722"/>
    </row>
    <row r="11723" spans="1:3" ht="14.4" x14ac:dyDescent="0.3">
      <c r="A11723"/>
      <c r="B11723"/>
      <c r="C11723"/>
    </row>
    <row r="11724" spans="1:3" ht="14.4" x14ac:dyDescent="0.3">
      <c r="A11724"/>
      <c r="B11724"/>
      <c r="C11724"/>
    </row>
    <row r="11725" spans="1:3" ht="14.4" x14ac:dyDescent="0.3">
      <c r="A11725"/>
      <c r="B11725"/>
      <c r="C11725"/>
    </row>
    <row r="11726" spans="1:3" ht="14.4" x14ac:dyDescent="0.3">
      <c r="A11726"/>
      <c r="B11726"/>
      <c r="C11726"/>
    </row>
    <row r="11727" spans="1:3" ht="14.4" x14ac:dyDescent="0.3">
      <c r="A11727"/>
      <c r="B11727"/>
      <c r="C11727"/>
    </row>
    <row r="11728" spans="1:3" ht="14.4" x14ac:dyDescent="0.3">
      <c r="A11728"/>
      <c r="B11728"/>
      <c r="C11728"/>
    </row>
    <row r="11729" spans="1:3" ht="14.4" x14ac:dyDescent="0.3">
      <c r="A11729"/>
      <c r="B11729"/>
      <c r="C11729"/>
    </row>
    <row r="11730" spans="1:3" ht="14.4" x14ac:dyDescent="0.3">
      <c r="A11730"/>
      <c r="B11730"/>
      <c r="C11730"/>
    </row>
    <row r="11731" spans="1:3" ht="14.4" x14ac:dyDescent="0.3">
      <c r="A11731"/>
      <c r="B11731"/>
      <c r="C11731"/>
    </row>
    <row r="11732" spans="1:3" ht="14.4" x14ac:dyDescent="0.3">
      <c r="A11732"/>
      <c r="B11732"/>
      <c r="C11732"/>
    </row>
    <row r="11733" spans="1:3" ht="14.4" x14ac:dyDescent="0.3">
      <c r="A11733"/>
      <c r="B11733"/>
      <c r="C11733"/>
    </row>
    <row r="11734" spans="1:3" ht="14.4" x14ac:dyDescent="0.3">
      <c r="A11734"/>
      <c r="B11734"/>
      <c r="C11734"/>
    </row>
    <row r="11735" spans="1:3" ht="14.4" x14ac:dyDescent="0.3">
      <c r="A11735"/>
      <c r="B11735"/>
      <c r="C11735"/>
    </row>
    <row r="11736" spans="1:3" ht="14.4" x14ac:dyDescent="0.3">
      <c r="A11736"/>
      <c r="B11736"/>
      <c r="C11736"/>
    </row>
    <row r="11737" spans="1:3" ht="14.4" x14ac:dyDescent="0.3">
      <c r="A11737"/>
      <c r="B11737"/>
      <c r="C11737"/>
    </row>
    <row r="11738" spans="1:3" ht="14.4" x14ac:dyDescent="0.3">
      <c r="A11738"/>
      <c r="B11738"/>
      <c r="C11738"/>
    </row>
    <row r="11739" spans="1:3" ht="14.4" x14ac:dyDescent="0.3">
      <c r="A11739"/>
      <c r="B11739"/>
      <c r="C11739"/>
    </row>
    <row r="11740" spans="1:3" ht="14.4" x14ac:dyDescent="0.3">
      <c r="A11740"/>
      <c r="B11740"/>
      <c r="C11740"/>
    </row>
    <row r="11741" spans="1:3" ht="14.4" x14ac:dyDescent="0.3">
      <c r="A11741"/>
      <c r="B11741"/>
      <c r="C11741"/>
    </row>
    <row r="11742" spans="1:3" ht="14.4" x14ac:dyDescent="0.3">
      <c r="A11742"/>
      <c r="B11742"/>
      <c r="C11742"/>
    </row>
    <row r="11743" spans="1:3" ht="14.4" x14ac:dyDescent="0.3">
      <c r="A11743"/>
      <c r="B11743"/>
      <c r="C11743"/>
    </row>
    <row r="11744" spans="1:3" ht="14.4" x14ac:dyDescent="0.3">
      <c r="A11744"/>
      <c r="B11744"/>
      <c r="C11744"/>
    </row>
    <row r="11745" spans="1:3" ht="14.4" x14ac:dyDescent="0.3">
      <c r="A11745"/>
      <c r="B11745"/>
      <c r="C11745"/>
    </row>
    <row r="11746" spans="1:3" ht="14.4" x14ac:dyDescent="0.3">
      <c r="A11746"/>
      <c r="B11746"/>
      <c r="C11746"/>
    </row>
    <row r="11747" spans="1:3" ht="14.4" x14ac:dyDescent="0.3">
      <c r="A11747"/>
      <c r="B11747"/>
      <c r="C11747"/>
    </row>
    <row r="11748" spans="1:3" ht="14.4" x14ac:dyDescent="0.3">
      <c r="A11748"/>
      <c r="B11748"/>
      <c r="C11748"/>
    </row>
    <row r="11749" spans="1:3" ht="14.4" x14ac:dyDescent="0.3">
      <c r="A11749"/>
      <c r="B11749"/>
      <c r="C11749"/>
    </row>
    <row r="11750" spans="1:3" ht="14.4" x14ac:dyDescent="0.3">
      <c r="A11750"/>
      <c r="B11750"/>
      <c r="C11750"/>
    </row>
    <row r="11751" spans="1:3" ht="14.4" x14ac:dyDescent="0.3">
      <c r="A11751"/>
      <c r="B11751"/>
      <c r="C11751"/>
    </row>
    <row r="11752" spans="1:3" ht="14.4" x14ac:dyDescent="0.3">
      <c r="A11752"/>
      <c r="B11752"/>
      <c r="C11752"/>
    </row>
    <row r="11753" spans="1:3" ht="14.4" x14ac:dyDescent="0.3">
      <c r="A11753"/>
      <c r="B11753"/>
      <c r="C11753"/>
    </row>
    <row r="11754" spans="1:3" ht="14.4" x14ac:dyDescent="0.3">
      <c r="A11754"/>
      <c r="B11754"/>
      <c r="C11754"/>
    </row>
    <row r="11755" spans="1:3" ht="14.4" x14ac:dyDescent="0.3">
      <c r="A11755"/>
      <c r="B11755"/>
      <c r="C11755"/>
    </row>
    <row r="11756" spans="1:3" ht="14.4" x14ac:dyDescent="0.3">
      <c r="A11756"/>
      <c r="B11756"/>
      <c r="C11756"/>
    </row>
    <row r="11757" spans="1:3" ht="14.4" x14ac:dyDescent="0.3">
      <c r="A11757"/>
      <c r="B11757"/>
      <c r="C11757"/>
    </row>
    <row r="11758" spans="1:3" ht="14.4" x14ac:dyDescent="0.3">
      <c r="A11758"/>
      <c r="B11758"/>
      <c r="C11758"/>
    </row>
    <row r="11759" spans="1:3" ht="14.4" x14ac:dyDescent="0.3">
      <c r="A11759"/>
      <c r="B11759"/>
      <c r="C11759"/>
    </row>
    <row r="11760" spans="1:3" ht="14.4" x14ac:dyDescent="0.3">
      <c r="A11760"/>
      <c r="B11760"/>
      <c r="C11760"/>
    </row>
    <row r="11761" spans="1:3" ht="14.4" x14ac:dyDescent="0.3">
      <c r="A11761"/>
      <c r="B11761"/>
      <c r="C11761"/>
    </row>
    <row r="11762" spans="1:3" ht="14.4" x14ac:dyDescent="0.3">
      <c r="A11762"/>
      <c r="B11762"/>
      <c r="C11762"/>
    </row>
    <row r="11763" spans="1:3" ht="14.4" x14ac:dyDescent="0.3">
      <c r="A11763"/>
      <c r="B11763"/>
      <c r="C11763"/>
    </row>
    <row r="11764" spans="1:3" ht="14.4" x14ac:dyDescent="0.3">
      <c r="A11764"/>
      <c r="B11764"/>
      <c r="C11764"/>
    </row>
    <row r="11765" spans="1:3" ht="14.4" x14ac:dyDescent="0.3">
      <c r="A11765"/>
      <c r="B11765"/>
      <c r="C11765"/>
    </row>
    <row r="11766" spans="1:3" ht="14.4" x14ac:dyDescent="0.3">
      <c r="A11766"/>
      <c r="B11766"/>
      <c r="C11766"/>
    </row>
    <row r="11767" spans="1:3" ht="14.4" x14ac:dyDescent="0.3">
      <c r="A11767"/>
      <c r="B11767"/>
      <c r="C11767"/>
    </row>
    <row r="11768" spans="1:3" ht="14.4" x14ac:dyDescent="0.3">
      <c r="A11768"/>
      <c r="B11768"/>
      <c r="C11768"/>
    </row>
    <row r="11769" spans="1:3" ht="14.4" x14ac:dyDescent="0.3">
      <c r="A11769"/>
      <c r="B11769"/>
      <c r="C11769"/>
    </row>
    <row r="11770" spans="1:3" ht="14.4" x14ac:dyDescent="0.3">
      <c r="A11770"/>
      <c r="B11770"/>
      <c r="C11770"/>
    </row>
    <row r="11771" spans="1:3" ht="14.4" x14ac:dyDescent="0.3">
      <c r="A11771"/>
      <c r="B11771"/>
      <c r="C11771"/>
    </row>
    <row r="11772" spans="1:3" ht="14.4" x14ac:dyDescent="0.3">
      <c r="A11772"/>
      <c r="B11772"/>
      <c r="C11772"/>
    </row>
    <row r="11773" spans="1:3" ht="14.4" x14ac:dyDescent="0.3">
      <c r="A11773"/>
      <c r="B11773"/>
      <c r="C11773"/>
    </row>
    <row r="11774" spans="1:3" ht="14.4" x14ac:dyDescent="0.3">
      <c r="A11774"/>
      <c r="B11774"/>
      <c r="C11774"/>
    </row>
    <row r="11775" spans="1:3" ht="14.4" x14ac:dyDescent="0.3">
      <c r="A11775"/>
      <c r="B11775"/>
      <c r="C11775"/>
    </row>
    <row r="11776" spans="1:3" ht="14.4" x14ac:dyDescent="0.3">
      <c r="A11776"/>
      <c r="B11776"/>
      <c r="C11776"/>
    </row>
    <row r="11777" spans="1:3" ht="14.4" x14ac:dyDescent="0.3">
      <c r="A11777"/>
      <c r="B11777"/>
      <c r="C11777"/>
    </row>
    <row r="11778" spans="1:3" ht="14.4" x14ac:dyDescent="0.3">
      <c r="A11778"/>
      <c r="B11778"/>
      <c r="C11778"/>
    </row>
    <row r="11779" spans="1:3" ht="14.4" x14ac:dyDescent="0.3">
      <c r="A11779"/>
      <c r="B11779"/>
      <c r="C11779"/>
    </row>
    <row r="11780" spans="1:3" ht="14.4" x14ac:dyDescent="0.3">
      <c r="A11780"/>
      <c r="B11780"/>
      <c r="C11780"/>
    </row>
    <row r="11781" spans="1:3" ht="14.4" x14ac:dyDescent="0.3">
      <c r="A11781"/>
      <c r="B11781"/>
      <c r="C11781"/>
    </row>
    <row r="11782" spans="1:3" ht="14.4" x14ac:dyDescent="0.3">
      <c r="A11782"/>
      <c r="B11782"/>
      <c r="C11782"/>
    </row>
    <row r="11783" spans="1:3" ht="14.4" x14ac:dyDescent="0.3">
      <c r="A11783"/>
      <c r="B11783"/>
      <c r="C11783"/>
    </row>
    <row r="11784" spans="1:3" ht="14.4" x14ac:dyDescent="0.3">
      <c r="A11784"/>
      <c r="B11784"/>
      <c r="C11784"/>
    </row>
    <row r="11785" spans="1:3" ht="14.4" x14ac:dyDescent="0.3">
      <c r="A11785"/>
      <c r="B11785"/>
      <c r="C11785"/>
    </row>
    <row r="11786" spans="1:3" ht="14.4" x14ac:dyDescent="0.3">
      <c r="A11786"/>
      <c r="B11786"/>
      <c r="C11786"/>
    </row>
    <row r="11787" spans="1:3" ht="14.4" x14ac:dyDescent="0.3">
      <c r="A11787"/>
      <c r="B11787"/>
      <c r="C11787"/>
    </row>
    <row r="11788" spans="1:3" ht="14.4" x14ac:dyDescent="0.3">
      <c r="A11788"/>
      <c r="B11788"/>
      <c r="C11788"/>
    </row>
    <row r="11789" spans="1:3" ht="14.4" x14ac:dyDescent="0.3">
      <c r="A11789"/>
      <c r="B11789"/>
      <c r="C11789"/>
    </row>
    <row r="11790" spans="1:3" ht="14.4" x14ac:dyDescent="0.3">
      <c r="A11790"/>
      <c r="B11790"/>
      <c r="C11790"/>
    </row>
    <row r="11791" spans="1:3" ht="14.4" x14ac:dyDescent="0.3">
      <c r="A11791"/>
      <c r="B11791"/>
      <c r="C11791"/>
    </row>
    <row r="11792" spans="1:3" ht="14.4" x14ac:dyDescent="0.3">
      <c r="A11792"/>
      <c r="B11792"/>
      <c r="C11792"/>
    </row>
    <row r="11793" spans="1:3" ht="14.4" x14ac:dyDescent="0.3">
      <c r="A11793"/>
      <c r="B11793"/>
      <c r="C11793"/>
    </row>
    <row r="11794" spans="1:3" ht="14.4" x14ac:dyDescent="0.3">
      <c r="A11794"/>
      <c r="B11794"/>
      <c r="C11794"/>
    </row>
    <row r="11795" spans="1:3" ht="14.4" x14ac:dyDescent="0.3">
      <c r="A11795"/>
      <c r="B11795"/>
      <c r="C11795"/>
    </row>
    <row r="11796" spans="1:3" ht="14.4" x14ac:dyDescent="0.3">
      <c r="A11796"/>
      <c r="B11796"/>
      <c r="C11796"/>
    </row>
    <row r="11797" spans="1:3" ht="14.4" x14ac:dyDescent="0.3">
      <c r="A11797"/>
      <c r="B11797"/>
      <c r="C11797"/>
    </row>
    <row r="11798" spans="1:3" ht="14.4" x14ac:dyDescent="0.3">
      <c r="A11798"/>
      <c r="B11798"/>
      <c r="C11798"/>
    </row>
    <row r="11799" spans="1:3" ht="14.4" x14ac:dyDescent="0.3">
      <c r="A11799"/>
      <c r="B11799"/>
      <c r="C11799"/>
    </row>
    <row r="11800" spans="1:3" ht="14.4" x14ac:dyDescent="0.3">
      <c r="A11800"/>
      <c r="B11800"/>
      <c r="C11800"/>
    </row>
    <row r="11801" spans="1:3" ht="14.4" x14ac:dyDescent="0.3">
      <c r="A11801"/>
      <c r="B11801"/>
      <c r="C11801"/>
    </row>
    <row r="11802" spans="1:3" ht="14.4" x14ac:dyDescent="0.3">
      <c r="A11802"/>
      <c r="B11802"/>
      <c r="C11802"/>
    </row>
    <row r="11803" spans="1:3" ht="14.4" x14ac:dyDescent="0.3">
      <c r="A11803"/>
      <c r="B11803"/>
      <c r="C11803"/>
    </row>
    <row r="11804" spans="1:3" ht="14.4" x14ac:dyDescent="0.3">
      <c r="A11804"/>
      <c r="B11804"/>
      <c r="C11804"/>
    </row>
    <row r="11805" spans="1:3" ht="14.4" x14ac:dyDescent="0.3">
      <c r="A11805"/>
      <c r="B11805"/>
      <c r="C11805"/>
    </row>
    <row r="11806" spans="1:3" ht="14.4" x14ac:dyDescent="0.3">
      <c r="A11806"/>
      <c r="B11806"/>
      <c r="C11806"/>
    </row>
    <row r="11807" spans="1:3" ht="14.4" x14ac:dyDescent="0.3">
      <c r="A11807"/>
      <c r="B11807"/>
      <c r="C11807"/>
    </row>
    <row r="11808" spans="1:3" ht="14.4" x14ac:dyDescent="0.3">
      <c r="A11808"/>
      <c r="B11808"/>
      <c r="C11808"/>
    </row>
    <row r="11809" spans="1:3" ht="14.4" x14ac:dyDescent="0.3">
      <c r="A11809"/>
      <c r="B11809"/>
      <c r="C11809"/>
    </row>
    <row r="11810" spans="1:3" ht="14.4" x14ac:dyDescent="0.3">
      <c r="A11810"/>
      <c r="B11810"/>
      <c r="C11810"/>
    </row>
    <row r="11811" spans="1:3" ht="14.4" x14ac:dyDescent="0.3">
      <c r="A11811"/>
      <c r="B11811"/>
      <c r="C11811"/>
    </row>
    <row r="11812" spans="1:3" ht="14.4" x14ac:dyDescent="0.3">
      <c r="A11812"/>
      <c r="B11812"/>
      <c r="C11812"/>
    </row>
    <row r="11813" spans="1:3" ht="14.4" x14ac:dyDescent="0.3">
      <c r="A11813"/>
      <c r="B11813"/>
      <c r="C11813"/>
    </row>
    <row r="11814" spans="1:3" ht="14.4" x14ac:dyDescent="0.3">
      <c r="A11814"/>
      <c r="B11814"/>
      <c r="C11814"/>
    </row>
    <row r="11815" spans="1:3" ht="14.4" x14ac:dyDescent="0.3">
      <c r="A11815"/>
      <c r="B11815"/>
      <c r="C11815"/>
    </row>
    <row r="11816" spans="1:3" ht="14.4" x14ac:dyDescent="0.3">
      <c r="A11816"/>
      <c r="B11816"/>
      <c r="C11816"/>
    </row>
    <row r="11817" spans="1:3" ht="14.4" x14ac:dyDescent="0.3">
      <c r="A11817"/>
      <c r="B11817"/>
      <c r="C11817"/>
    </row>
    <row r="11818" spans="1:3" ht="14.4" x14ac:dyDescent="0.3">
      <c r="A11818"/>
      <c r="B11818"/>
      <c r="C11818"/>
    </row>
    <row r="11819" spans="1:3" ht="14.4" x14ac:dyDescent="0.3">
      <c r="A11819"/>
      <c r="B11819"/>
      <c r="C11819"/>
    </row>
    <row r="11820" spans="1:3" ht="14.4" x14ac:dyDescent="0.3">
      <c r="A11820"/>
      <c r="B11820"/>
      <c r="C11820"/>
    </row>
    <row r="11821" spans="1:3" ht="14.4" x14ac:dyDescent="0.3">
      <c r="A11821"/>
      <c r="B11821"/>
      <c r="C11821"/>
    </row>
    <row r="11822" spans="1:3" ht="14.4" x14ac:dyDescent="0.3">
      <c r="A11822"/>
      <c r="B11822"/>
      <c r="C11822"/>
    </row>
    <row r="11823" spans="1:3" ht="14.4" x14ac:dyDescent="0.3">
      <c r="A11823"/>
      <c r="B11823"/>
      <c r="C11823"/>
    </row>
    <row r="11824" spans="1:3" ht="14.4" x14ac:dyDescent="0.3">
      <c r="A11824"/>
      <c r="B11824"/>
      <c r="C11824"/>
    </row>
    <row r="11825" spans="1:3" ht="14.4" x14ac:dyDescent="0.3">
      <c r="A11825"/>
      <c r="B11825"/>
      <c r="C11825"/>
    </row>
    <row r="11826" spans="1:3" ht="14.4" x14ac:dyDescent="0.3">
      <c r="A11826"/>
      <c r="B11826"/>
      <c r="C11826"/>
    </row>
    <row r="11827" spans="1:3" ht="14.4" x14ac:dyDescent="0.3">
      <c r="A11827"/>
      <c r="B11827"/>
      <c r="C11827"/>
    </row>
    <row r="11828" spans="1:3" ht="14.4" x14ac:dyDescent="0.3">
      <c r="A11828"/>
      <c r="B11828"/>
      <c r="C11828"/>
    </row>
    <row r="11829" spans="1:3" ht="14.4" x14ac:dyDescent="0.3">
      <c r="A11829"/>
      <c r="B11829"/>
      <c r="C11829"/>
    </row>
    <row r="11830" spans="1:3" ht="14.4" x14ac:dyDescent="0.3">
      <c r="A11830"/>
      <c r="B11830"/>
      <c r="C11830"/>
    </row>
    <row r="11831" spans="1:3" ht="14.4" x14ac:dyDescent="0.3">
      <c r="A11831"/>
      <c r="B11831"/>
      <c r="C11831"/>
    </row>
    <row r="11832" spans="1:3" ht="14.4" x14ac:dyDescent="0.3">
      <c r="A11832"/>
      <c r="B11832"/>
      <c r="C11832"/>
    </row>
    <row r="11833" spans="1:3" ht="14.4" x14ac:dyDescent="0.3">
      <c r="A11833"/>
      <c r="B11833"/>
      <c r="C11833"/>
    </row>
    <row r="11834" spans="1:3" ht="14.4" x14ac:dyDescent="0.3">
      <c r="A11834"/>
      <c r="B11834"/>
      <c r="C11834"/>
    </row>
    <row r="11835" spans="1:3" ht="14.4" x14ac:dyDescent="0.3">
      <c r="A11835"/>
      <c r="B11835"/>
      <c r="C11835"/>
    </row>
    <row r="11836" spans="1:3" ht="14.4" x14ac:dyDescent="0.3">
      <c r="A11836"/>
      <c r="B11836"/>
      <c r="C11836"/>
    </row>
    <row r="11837" spans="1:3" ht="14.4" x14ac:dyDescent="0.3">
      <c r="A11837"/>
      <c r="B11837"/>
      <c r="C11837"/>
    </row>
    <row r="11838" spans="1:3" ht="14.4" x14ac:dyDescent="0.3">
      <c r="A11838"/>
      <c r="B11838"/>
      <c r="C11838"/>
    </row>
    <row r="11839" spans="1:3" ht="14.4" x14ac:dyDescent="0.3">
      <c r="A11839"/>
      <c r="B11839"/>
      <c r="C11839"/>
    </row>
    <row r="11840" spans="1:3" ht="14.4" x14ac:dyDescent="0.3">
      <c r="A11840"/>
      <c r="B11840"/>
      <c r="C11840"/>
    </row>
    <row r="11841" spans="1:3" ht="14.4" x14ac:dyDescent="0.3">
      <c r="A11841"/>
      <c r="B11841"/>
      <c r="C11841"/>
    </row>
    <row r="11842" spans="1:3" ht="14.4" x14ac:dyDescent="0.3">
      <c r="A11842"/>
      <c r="B11842"/>
      <c r="C11842"/>
    </row>
    <row r="11843" spans="1:3" ht="14.4" x14ac:dyDescent="0.3">
      <c r="A11843"/>
      <c r="B11843"/>
      <c r="C11843"/>
    </row>
    <row r="11844" spans="1:3" ht="14.4" x14ac:dyDescent="0.3">
      <c r="A11844"/>
      <c r="B11844"/>
      <c r="C11844"/>
    </row>
    <row r="11845" spans="1:3" ht="14.4" x14ac:dyDescent="0.3">
      <c r="A11845"/>
      <c r="B11845"/>
      <c r="C11845"/>
    </row>
    <row r="11846" spans="1:3" ht="14.4" x14ac:dyDescent="0.3">
      <c r="A11846"/>
      <c r="B11846"/>
      <c r="C11846"/>
    </row>
    <row r="11847" spans="1:3" ht="14.4" x14ac:dyDescent="0.3">
      <c r="A11847"/>
      <c r="B11847"/>
      <c r="C11847"/>
    </row>
    <row r="11848" spans="1:3" ht="14.4" x14ac:dyDescent="0.3">
      <c r="A11848"/>
      <c r="B11848"/>
      <c r="C11848"/>
    </row>
    <row r="11849" spans="1:3" ht="14.4" x14ac:dyDescent="0.3">
      <c r="A11849"/>
      <c r="B11849"/>
      <c r="C11849"/>
    </row>
    <row r="11850" spans="1:3" ht="14.4" x14ac:dyDescent="0.3">
      <c r="A11850"/>
      <c r="B11850"/>
      <c r="C11850"/>
    </row>
    <row r="11851" spans="1:3" ht="14.4" x14ac:dyDescent="0.3">
      <c r="A11851"/>
      <c r="B11851"/>
      <c r="C11851"/>
    </row>
    <row r="11852" spans="1:3" ht="14.4" x14ac:dyDescent="0.3">
      <c r="A11852"/>
      <c r="B11852"/>
      <c r="C11852"/>
    </row>
    <row r="11853" spans="1:3" ht="14.4" x14ac:dyDescent="0.3">
      <c r="A11853"/>
      <c r="B11853"/>
      <c r="C11853"/>
    </row>
    <row r="11854" spans="1:3" ht="14.4" x14ac:dyDescent="0.3">
      <c r="A11854"/>
      <c r="B11854"/>
      <c r="C11854"/>
    </row>
    <row r="11855" spans="1:3" ht="14.4" x14ac:dyDescent="0.3">
      <c r="A11855"/>
      <c r="B11855"/>
      <c r="C11855"/>
    </row>
    <row r="11856" spans="1:3" ht="14.4" x14ac:dyDescent="0.3">
      <c r="A11856"/>
      <c r="B11856"/>
      <c r="C11856"/>
    </row>
    <row r="11857" spans="1:3" ht="14.4" x14ac:dyDescent="0.3">
      <c r="A11857"/>
      <c r="B11857"/>
      <c r="C11857"/>
    </row>
    <row r="11858" spans="1:3" ht="14.4" x14ac:dyDescent="0.3">
      <c r="A11858"/>
      <c r="B11858"/>
      <c r="C11858"/>
    </row>
    <row r="11859" spans="1:3" ht="14.4" x14ac:dyDescent="0.3">
      <c r="A11859"/>
      <c r="B11859"/>
      <c r="C11859"/>
    </row>
    <row r="11860" spans="1:3" ht="14.4" x14ac:dyDescent="0.3">
      <c r="A11860"/>
      <c r="B11860"/>
      <c r="C11860"/>
    </row>
    <row r="11861" spans="1:3" ht="14.4" x14ac:dyDescent="0.3">
      <c r="A11861"/>
      <c r="B11861"/>
      <c r="C11861"/>
    </row>
    <row r="11862" spans="1:3" ht="14.4" x14ac:dyDescent="0.3">
      <c r="A11862"/>
      <c r="B11862"/>
      <c r="C11862"/>
    </row>
    <row r="11863" spans="1:3" ht="14.4" x14ac:dyDescent="0.3">
      <c r="A11863"/>
      <c r="B11863"/>
      <c r="C11863"/>
    </row>
    <row r="11864" spans="1:3" ht="14.4" x14ac:dyDescent="0.3">
      <c r="A11864"/>
      <c r="B11864"/>
      <c r="C11864"/>
    </row>
    <row r="11865" spans="1:3" ht="14.4" x14ac:dyDescent="0.3">
      <c r="A11865"/>
      <c r="B11865"/>
      <c r="C11865"/>
    </row>
    <row r="11866" spans="1:3" ht="14.4" x14ac:dyDescent="0.3">
      <c r="A11866"/>
      <c r="B11866"/>
      <c r="C11866"/>
    </row>
    <row r="11867" spans="1:3" ht="14.4" x14ac:dyDescent="0.3">
      <c r="A11867"/>
      <c r="B11867"/>
      <c r="C11867"/>
    </row>
    <row r="11868" spans="1:3" ht="14.4" x14ac:dyDescent="0.3">
      <c r="A11868"/>
      <c r="B11868"/>
      <c r="C11868"/>
    </row>
    <row r="11869" spans="1:3" ht="14.4" x14ac:dyDescent="0.3">
      <c r="A11869"/>
      <c r="B11869"/>
      <c r="C11869"/>
    </row>
    <row r="11870" spans="1:3" ht="14.4" x14ac:dyDescent="0.3">
      <c r="A11870"/>
      <c r="B11870"/>
      <c r="C11870"/>
    </row>
    <row r="11871" spans="1:3" ht="14.4" x14ac:dyDescent="0.3">
      <c r="A11871"/>
      <c r="B11871"/>
      <c r="C11871"/>
    </row>
    <row r="11872" spans="1:3" ht="14.4" x14ac:dyDescent="0.3">
      <c r="A11872"/>
      <c r="B11872"/>
      <c r="C11872"/>
    </row>
    <row r="11873" spans="1:3" ht="14.4" x14ac:dyDescent="0.3">
      <c r="A11873"/>
      <c r="B11873"/>
      <c r="C11873"/>
    </row>
    <row r="11874" spans="1:3" ht="14.4" x14ac:dyDescent="0.3">
      <c r="A11874"/>
      <c r="B11874"/>
      <c r="C11874"/>
    </row>
    <row r="11875" spans="1:3" ht="14.4" x14ac:dyDescent="0.3">
      <c r="A11875"/>
      <c r="B11875"/>
      <c r="C11875"/>
    </row>
    <row r="11876" spans="1:3" ht="14.4" x14ac:dyDescent="0.3">
      <c r="A11876"/>
      <c r="B11876"/>
      <c r="C11876"/>
    </row>
    <row r="11877" spans="1:3" ht="14.4" x14ac:dyDescent="0.3">
      <c r="A11877"/>
      <c r="B11877"/>
      <c r="C11877"/>
    </row>
    <row r="11878" spans="1:3" ht="14.4" x14ac:dyDescent="0.3">
      <c r="A11878"/>
      <c r="B11878"/>
      <c r="C11878"/>
    </row>
    <row r="11879" spans="1:3" ht="14.4" x14ac:dyDescent="0.3">
      <c r="A11879"/>
      <c r="B11879"/>
      <c r="C11879"/>
    </row>
    <row r="11880" spans="1:3" ht="14.4" x14ac:dyDescent="0.3">
      <c r="A11880"/>
      <c r="B11880"/>
      <c r="C11880"/>
    </row>
    <row r="11881" spans="1:3" ht="14.4" x14ac:dyDescent="0.3">
      <c r="A11881"/>
      <c r="B11881"/>
      <c r="C11881"/>
    </row>
    <row r="11882" spans="1:3" ht="14.4" x14ac:dyDescent="0.3">
      <c r="A11882"/>
      <c r="B11882"/>
      <c r="C11882"/>
    </row>
    <row r="11883" spans="1:3" ht="14.4" x14ac:dyDescent="0.3">
      <c r="A11883"/>
      <c r="B11883"/>
      <c r="C11883"/>
    </row>
    <row r="11884" spans="1:3" ht="14.4" x14ac:dyDescent="0.3">
      <c r="A11884"/>
      <c r="B11884"/>
      <c r="C11884"/>
    </row>
    <row r="11885" spans="1:3" ht="14.4" x14ac:dyDescent="0.3">
      <c r="A11885"/>
      <c r="B11885"/>
      <c r="C11885"/>
    </row>
    <row r="11886" spans="1:3" ht="14.4" x14ac:dyDescent="0.3">
      <c r="A11886"/>
      <c r="B11886"/>
      <c r="C11886"/>
    </row>
    <row r="11887" spans="1:3" ht="14.4" x14ac:dyDescent="0.3">
      <c r="A11887"/>
      <c r="B11887"/>
      <c r="C11887"/>
    </row>
    <row r="11888" spans="1:3" ht="14.4" x14ac:dyDescent="0.3">
      <c r="A11888"/>
      <c r="B11888"/>
      <c r="C11888"/>
    </row>
    <row r="11889" spans="1:3" ht="14.4" x14ac:dyDescent="0.3">
      <c r="A11889"/>
      <c r="B11889"/>
      <c r="C11889"/>
    </row>
    <row r="11890" spans="1:3" ht="14.4" x14ac:dyDescent="0.3">
      <c r="A11890"/>
      <c r="B11890"/>
      <c r="C11890"/>
    </row>
    <row r="11891" spans="1:3" ht="14.4" x14ac:dyDescent="0.3">
      <c r="A11891"/>
      <c r="B11891"/>
      <c r="C11891"/>
    </row>
    <row r="11892" spans="1:3" ht="14.4" x14ac:dyDescent="0.3">
      <c r="A11892"/>
      <c r="B11892"/>
      <c r="C11892"/>
    </row>
    <row r="11893" spans="1:3" ht="14.4" x14ac:dyDescent="0.3">
      <c r="A11893"/>
      <c r="B11893"/>
      <c r="C11893"/>
    </row>
    <row r="11894" spans="1:3" ht="14.4" x14ac:dyDescent="0.3">
      <c r="A11894"/>
      <c r="B11894"/>
      <c r="C11894"/>
    </row>
    <row r="11895" spans="1:3" ht="14.4" x14ac:dyDescent="0.3">
      <c r="A11895"/>
      <c r="B11895"/>
      <c r="C11895"/>
    </row>
    <row r="11896" spans="1:3" ht="14.4" x14ac:dyDescent="0.3">
      <c r="A11896"/>
      <c r="B11896"/>
      <c r="C11896"/>
    </row>
    <row r="11897" spans="1:3" ht="14.4" x14ac:dyDescent="0.3">
      <c r="A11897"/>
      <c r="B11897"/>
      <c r="C11897"/>
    </row>
    <row r="11898" spans="1:3" ht="14.4" x14ac:dyDescent="0.3">
      <c r="A11898"/>
      <c r="B11898"/>
      <c r="C11898"/>
    </row>
    <row r="11899" spans="1:3" ht="14.4" x14ac:dyDescent="0.3">
      <c r="A11899"/>
      <c r="B11899"/>
      <c r="C11899"/>
    </row>
    <row r="11900" spans="1:3" ht="14.4" x14ac:dyDescent="0.3">
      <c r="A11900"/>
      <c r="B11900"/>
      <c r="C11900"/>
    </row>
    <row r="11901" spans="1:3" ht="14.4" x14ac:dyDescent="0.3">
      <c r="A11901"/>
      <c r="B11901"/>
      <c r="C11901"/>
    </row>
    <row r="11902" spans="1:3" ht="14.4" x14ac:dyDescent="0.3">
      <c r="A11902"/>
      <c r="B11902"/>
      <c r="C11902"/>
    </row>
    <row r="11903" spans="1:3" ht="14.4" x14ac:dyDescent="0.3">
      <c r="A11903"/>
      <c r="B11903"/>
      <c r="C11903"/>
    </row>
    <row r="11904" spans="1:3" ht="14.4" x14ac:dyDescent="0.3">
      <c r="A11904"/>
      <c r="B11904"/>
      <c r="C11904"/>
    </row>
    <row r="11905" spans="1:3" ht="14.4" x14ac:dyDescent="0.3">
      <c r="A11905"/>
      <c r="B11905"/>
      <c r="C11905"/>
    </row>
    <row r="11906" spans="1:3" ht="14.4" x14ac:dyDescent="0.3">
      <c r="A11906"/>
      <c r="B11906"/>
      <c r="C11906"/>
    </row>
    <row r="11907" spans="1:3" ht="14.4" x14ac:dyDescent="0.3">
      <c r="A11907"/>
      <c r="B11907"/>
      <c r="C11907"/>
    </row>
    <row r="11908" spans="1:3" ht="14.4" x14ac:dyDescent="0.3">
      <c r="A11908"/>
      <c r="B11908"/>
      <c r="C11908"/>
    </row>
    <row r="11909" spans="1:3" ht="14.4" x14ac:dyDescent="0.3">
      <c r="A11909"/>
      <c r="B11909"/>
      <c r="C11909"/>
    </row>
    <row r="11910" spans="1:3" ht="14.4" x14ac:dyDescent="0.3">
      <c r="A11910"/>
      <c r="B11910"/>
      <c r="C11910"/>
    </row>
    <row r="11911" spans="1:3" ht="14.4" x14ac:dyDescent="0.3">
      <c r="A11911"/>
      <c r="B11911"/>
      <c r="C11911"/>
    </row>
    <row r="11912" spans="1:3" ht="14.4" x14ac:dyDescent="0.3">
      <c r="A11912"/>
      <c r="B11912"/>
      <c r="C11912"/>
    </row>
    <row r="11913" spans="1:3" ht="14.4" x14ac:dyDescent="0.3">
      <c r="A11913"/>
      <c r="B11913"/>
      <c r="C11913"/>
    </row>
    <row r="11914" spans="1:3" ht="14.4" x14ac:dyDescent="0.3">
      <c r="A11914"/>
      <c r="B11914"/>
      <c r="C11914"/>
    </row>
    <row r="11915" spans="1:3" ht="14.4" x14ac:dyDescent="0.3">
      <c r="A11915"/>
      <c r="B11915"/>
      <c r="C11915"/>
    </row>
    <row r="11916" spans="1:3" ht="14.4" x14ac:dyDescent="0.3">
      <c r="A11916"/>
      <c r="B11916"/>
      <c r="C11916"/>
    </row>
    <row r="11917" spans="1:3" ht="14.4" x14ac:dyDescent="0.3">
      <c r="A11917"/>
      <c r="B11917"/>
      <c r="C11917"/>
    </row>
    <row r="11918" spans="1:3" ht="14.4" x14ac:dyDescent="0.3">
      <c r="A11918"/>
      <c r="B11918"/>
      <c r="C11918"/>
    </row>
    <row r="11919" spans="1:3" ht="14.4" x14ac:dyDescent="0.3">
      <c r="A11919"/>
      <c r="B11919"/>
      <c r="C11919"/>
    </row>
    <row r="11920" spans="1:3" ht="14.4" x14ac:dyDescent="0.3">
      <c r="A11920"/>
      <c r="B11920"/>
      <c r="C11920"/>
    </row>
    <row r="11921" spans="1:3" ht="14.4" x14ac:dyDescent="0.3">
      <c r="A11921"/>
      <c r="B11921"/>
      <c r="C11921"/>
    </row>
    <row r="11922" spans="1:3" ht="14.4" x14ac:dyDescent="0.3">
      <c r="A11922"/>
      <c r="B11922"/>
      <c r="C11922"/>
    </row>
    <row r="11923" spans="1:3" ht="14.4" x14ac:dyDescent="0.3">
      <c r="A11923"/>
      <c r="B11923"/>
      <c r="C11923"/>
    </row>
    <row r="11924" spans="1:3" ht="14.4" x14ac:dyDescent="0.3">
      <c r="A11924"/>
      <c r="B11924"/>
      <c r="C11924"/>
    </row>
    <row r="11925" spans="1:3" ht="14.4" x14ac:dyDescent="0.3">
      <c r="A11925"/>
      <c r="B11925"/>
      <c r="C11925"/>
    </row>
    <row r="11926" spans="1:3" ht="14.4" x14ac:dyDescent="0.3">
      <c r="A11926"/>
      <c r="B11926"/>
      <c r="C11926"/>
    </row>
    <row r="11927" spans="1:3" ht="14.4" x14ac:dyDescent="0.3">
      <c r="A11927"/>
      <c r="B11927"/>
      <c r="C11927"/>
    </row>
    <row r="11928" spans="1:3" ht="14.4" x14ac:dyDescent="0.3">
      <c r="A11928"/>
      <c r="B11928"/>
      <c r="C11928"/>
    </row>
    <row r="11929" spans="1:3" ht="14.4" x14ac:dyDescent="0.3">
      <c r="A11929"/>
      <c r="B11929"/>
      <c r="C11929"/>
    </row>
    <row r="11930" spans="1:3" ht="14.4" x14ac:dyDescent="0.3">
      <c r="A11930"/>
      <c r="B11930"/>
      <c r="C11930"/>
    </row>
    <row r="11931" spans="1:3" ht="14.4" x14ac:dyDescent="0.3">
      <c r="A11931"/>
      <c r="B11931"/>
      <c r="C11931"/>
    </row>
    <row r="11932" spans="1:3" ht="14.4" x14ac:dyDescent="0.3">
      <c r="A11932"/>
      <c r="B11932"/>
      <c r="C11932"/>
    </row>
    <row r="11933" spans="1:3" ht="14.4" x14ac:dyDescent="0.3">
      <c r="A11933"/>
      <c r="B11933"/>
      <c r="C11933"/>
    </row>
    <row r="11934" spans="1:3" ht="14.4" x14ac:dyDescent="0.3">
      <c r="A11934"/>
      <c r="B11934"/>
      <c r="C11934"/>
    </row>
    <row r="11935" spans="1:3" ht="14.4" x14ac:dyDescent="0.3">
      <c r="A11935"/>
      <c r="B11935"/>
      <c r="C11935"/>
    </row>
    <row r="11936" spans="1:3" ht="14.4" x14ac:dyDescent="0.3">
      <c r="A11936"/>
      <c r="B11936"/>
      <c r="C11936"/>
    </row>
    <row r="11937" spans="1:3" ht="14.4" x14ac:dyDescent="0.3">
      <c r="A11937"/>
      <c r="B11937"/>
      <c r="C11937"/>
    </row>
    <row r="11938" spans="1:3" ht="14.4" x14ac:dyDescent="0.3">
      <c r="A11938"/>
      <c r="B11938"/>
      <c r="C11938"/>
    </row>
    <row r="11939" spans="1:3" ht="14.4" x14ac:dyDescent="0.3">
      <c r="A11939"/>
      <c r="B11939"/>
      <c r="C11939"/>
    </row>
    <row r="11940" spans="1:3" ht="14.4" x14ac:dyDescent="0.3">
      <c r="A11940"/>
      <c r="B11940"/>
      <c r="C11940"/>
    </row>
    <row r="11941" spans="1:3" ht="14.4" x14ac:dyDescent="0.3">
      <c r="A11941"/>
      <c r="B11941"/>
      <c r="C11941"/>
    </row>
    <row r="11942" spans="1:3" ht="14.4" x14ac:dyDescent="0.3">
      <c r="A11942"/>
      <c r="B11942"/>
      <c r="C11942"/>
    </row>
    <row r="11943" spans="1:3" ht="14.4" x14ac:dyDescent="0.3">
      <c r="A11943"/>
      <c r="B11943"/>
      <c r="C11943"/>
    </row>
    <row r="11944" spans="1:3" ht="14.4" x14ac:dyDescent="0.3">
      <c r="A11944"/>
      <c r="B11944"/>
      <c r="C11944"/>
    </row>
    <row r="11945" spans="1:3" ht="14.4" x14ac:dyDescent="0.3">
      <c r="A11945"/>
      <c r="B11945"/>
      <c r="C11945"/>
    </row>
    <row r="11946" spans="1:3" ht="14.4" x14ac:dyDescent="0.3">
      <c r="A11946"/>
      <c r="B11946"/>
      <c r="C11946"/>
    </row>
    <row r="11947" spans="1:3" ht="14.4" x14ac:dyDescent="0.3">
      <c r="A11947"/>
      <c r="B11947"/>
      <c r="C11947"/>
    </row>
    <row r="11948" spans="1:3" ht="14.4" x14ac:dyDescent="0.3">
      <c r="A11948"/>
      <c r="B11948"/>
      <c r="C11948"/>
    </row>
    <row r="11949" spans="1:3" ht="14.4" x14ac:dyDescent="0.3">
      <c r="A11949"/>
      <c r="B11949"/>
      <c r="C11949"/>
    </row>
    <row r="11950" spans="1:3" ht="14.4" x14ac:dyDescent="0.3">
      <c r="A11950"/>
      <c r="B11950"/>
      <c r="C11950"/>
    </row>
    <row r="11951" spans="1:3" ht="14.4" x14ac:dyDescent="0.3">
      <c r="A11951"/>
      <c r="B11951"/>
      <c r="C11951"/>
    </row>
    <row r="11952" spans="1:3" ht="14.4" x14ac:dyDescent="0.3">
      <c r="A11952"/>
      <c r="B11952"/>
      <c r="C11952"/>
    </row>
    <row r="11953" spans="1:3" ht="14.4" x14ac:dyDescent="0.3">
      <c r="A11953"/>
      <c r="B11953"/>
      <c r="C11953"/>
    </row>
    <row r="11954" spans="1:3" ht="14.4" x14ac:dyDescent="0.3">
      <c r="A11954"/>
      <c r="B11954"/>
      <c r="C11954"/>
    </row>
    <row r="11955" spans="1:3" ht="14.4" x14ac:dyDescent="0.3">
      <c r="A11955"/>
      <c r="B11955"/>
      <c r="C11955"/>
    </row>
    <row r="11956" spans="1:3" ht="14.4" x14ac:dyDescent="0.3">
      <c r="A11956"/>
      <c r="B11956"/>
      <c r="C11956"/>
    </row>
    <row r="11957" spans="1:3" ht="14.4" x14ac:dyDescent="0.3">
      <c r="A11957"/>
      <c r="B11957"/>
      <c r="C11957"/>
    </row>
    <row r="11958" spans="1:3" ht="14.4" x14ac:dyDescent="0.3">
      <c r="A11958"/>
      <c r="B11958"/>
      <c r="C11958"/>
    </row>
    <row r="11959" spans="1:3" ht="14.4" x14ac:dyDescent="0.3">
      <c r="A11959"/>
      <c r="B11959"/>
      <c r="C11959"/>
    </row>
    <row r="11960" spans="1:3" ht="14.4" x14ac:dyDescent="0.3">
      <c r="A11960"/>
      <c r="B11960"/>
      <c r="C11960"/>
    </row>
    <row r="11961" spans="1:3" ht="14.4" x14ac:dyDescent="0.3">
      <c r="A11961"/>
      <c r="B11961"/>
      <c r="C11961"/>
    </row>
    <row r="11962" spans="1:3" ht="14.4" x14ac:dyDescent="0.3">
      <c r="A11962"/>
      <c r="B11962"/>
      <c r="C11962"/>
    </row>
    <row r="11963" spans="1:3" ht="14.4" x14ac:dyDescent="0.3">
      <c r="A11963"/>
      <c r="B11963"/>
      <c r="C11963"/>
    </row>
    <row r="11964" spans="1:3" ht="14.4" x14ac:dyDescent="0.3">
      <c r="A11964"/>
      <c r="B11964"/>
      <c r="C11964"/>
    </row>
    <row r="11965" spans="1:3" ht="14.4" x14ac:dyDescent="0.3">
      <c r="A11965"/>
      <c r="B11965"/>
      <c r="C11965"/>
    </row>
    <row r="11966" spans="1:3" ht="14.4" x14ac:dyDescent="0.3">
      <c r="A11966"/>
      <c r="B11966"/>
      <c r="C11966"/>
    </row>
    <row r="11967" spans="1:3" ht="14.4" x14ac:dyDescent="0.3">
      <c r="A11967"/>
      <c r="B11967"/>
      <c r="C11967"/>
    </row>
    <row r="11968" spans="1:3" ht="14.4" x14ac:dyDescent="0.3">
      <c r="A11968"/>
      <c r="B11968"/>
      <c r="C11968"/>
    </row>
    <row r="11969" spans="1:3" ht="14.4" x14ac:dyDescent="0.3">
      <c r="A11969"/>
      <c r="B11969"/>
      <c r="C11969"/>
    </row>
    <row r="11970" spans="1:3" ht="14.4" x14ac:dyDescent="0.3">
      <c r="A11970"/>
      <c r="B11970"/>
      <c r="C11970"/>
    </row>
    <row r="11971" spans="1:3" ht="14.4" x14ac:dyDescent="0.3">
      <c r="A11971"/>
      <c r="B11971"/>
      <c r="C11971"/>
    </row>
    <row r="11972" spans="1:3" ht="14.4" x14ac:dyDescent="0.3">
      <c r="A11972"/>
      <c r="B11972"/>
      <c r="C11972"/>
    </row>
    <row r="11973" spans="1:3" ht="14.4" x14ac:dyDescent="0.3">
      <c r="A11973"/>
      <c r="B11973"/>
      <c r="C11973"/>
    </row>
    <row r="11974" spans="1:3" ht="14.4" x14ac:dyDescent="0.3">
      <c r="A11974"/>
      <c r="B11974"/>
      <c r="C11974"/>
    </row>
    <row r="11975" spans="1:3" ht="14.4" x14ac:dyDescent="0.3">
      <c r="A11975"/>
      <c r="B11975"/>
      <c r="C11975"/>
    </row>
    <row r="11976" spans="1:3" ht="14.4" x14ac:dyDescent="0.3">
      <c r="A11976"/>
      <c r="B11976"/>
      <c r="C11976"/>
    </row>
    <row r="11977" spans="1:3" ht="14.4" x14ac:dyDescent="0.3">
      <c r="A11977"/>
      <c r="B11977"/>
      <c r="C11977"/>
    </row>
    <row r="11978" spans="1:3" ht="14.4" x14ac:dyDescent="0.3">
      <c r="A11978"/>
      <c r="B11978"/>
      <c r="C11978"/>
    </row>
    <row r="11979" spans="1:3" ht="14.4" x14ac:dyDescent="0.3">
      <c r="A11979"/>
      <c r="B11979"/>
      <c r="C11979"/>
    </row>
    <row r="11980" spans="1:3" ht="14.4" x14ac:dyDescent="0.3">
      <c r="A11980"/>
      <c r="B11980"/>
      <c r="C11980"/>
    </row>
    <row r="11981" spans="1:3" ht="14.4" x14ac:dyDescent="0.3">
      <c r="A11981"/>
      <c r="B11981"/>
      <c r="C11981"/>
    </row>
    <row r="11982" spans="1:3" ht="14.4" x14ac:dyDescent="0.3">
      <c r="A11982"/>
      <c r="B11982"/>
      <c r="C11982"/>
    </row>
    <row r="11983" spans="1:3" ht="14.4" x14ac:dyDescent="0.3">
      <c r="A11983"/>
      <c r="B11983"/>
      <c r="C11983"/>
    </row>
    <row r="11984" spans="1:3" ht="14.4" x14ac:dyDescent="0.3">
      <c r="A11984"/>
      <c r="B11984"/>
      <c r="C11984"/>
    </row>
    <row r="11985" spans="1:3" ht="14.4" x14ac:dyDescent="0.3">
      <c r="A11985"/>
      <c r="B11985"/>
      <c r="C11985"/>
    </row>
    <row r="11986" spans="1:3" ht="14.4" x14ac:dyDescent="0.3">
      <c r="A11986"/>
      <c r="B11986"/>
      <c r="C11986"/>
    </row>
    <row r="11987" spans="1:3" ht="14.4" x14ac:dyDescent="0.3">
      <c r="A11987"/>
      <c r="B11987"/>
      <c r="C11987"/>
    </row>
    <row r="11988" spans="1:3" ht="14.4" x14ac:dyDescent="0.3">
      <c r="A11988"/>
      <c r="B11988"/>
      <c r="C11988"/>
    </row>
    <row r="11989" spans="1:3" ht="14.4" x14ac:dyDescent="0.3">
      <c r="A11989"/>
      <c r="B11989"/>
      <c r="C11989"/>
    </row>
    <row r="11990" spans="1:3" ht="14.4" x14ac:dyDescent="0.3">
      <c r="A11990"/>
      <c r="B11990"/>
      <c r="C11990"/>
    </row>
    <row r="11991" spans="1:3" ht="14.4" x14ac:dyDescent="0.3">
      <c r="A11991"/>
      <c r="B11991"/>
      <c r="C11991"/>
    </row>
    <row r="11992" spans="1:3" ht="14.4" x14ac:dyDescent="0.3">
      <c r="A11992"/>
      <c r="B11992"/>
      <c r="C11992"/>
    </row>
    <row r="11993" spans="1:3" ht="14.4" x14ac:dyDescent="0.3">
      <c r="A11993"/>
      <c r="B11993"/>
      <c r="C11993"/>
    </row>
    <row r="11994" spans="1:3" ht="14.4" x14ac:dyDescent="0.3">
      <c r="A11994"/>
      <c r="B11994"/>
      <c r="C11994"/>
    </row>
    <row r="11995" spans="1:3" ht="14.4" x14ac:dyDescent="0.3">
      <c r="A11995"/>
      <c r="B11995"/>
      <c r="C11995"/>
    </row>
    <row r="11996" spans="1:3" ht="14.4" x14ac:dyDescent="0.3">
      <c r="A11996"/>
      <c r="B11996"/>
      <c r="C11996"/>
    </row>
    <row r="11997" spans="1:3" ht="14.4" x14ac:dyDescent="0.3">
      <c r="A11997"/>
      <c r="B11997"/>
      <c r="C11997"/>
    </row>
    <row r="11998" spans="1:3" ht="14.4" x14ac:dyDescent="0.3">
      <c r="A11998"/>
      <c r="B11998"/>
      <c r="C11998"/>
    </row>
    <row r="11999" spans="1:3" ht="14.4" x14ac:dyDescent="0.3">
      <c r="A11999"/>
      <c r="B11999"/>
      <c r="C11999"/>
    </row>
    <row r="12000" spans="1:3" ht="14.4" x14ac:dyDescent="0.3">
      <c r="A12000"/>
      <c r="B12000"/>
      <c r="C12000"/>
    </row>
    <row r="12001" spans="1:3" ht="14.4" x14ac:dyDescent="0.3">
      <c r="A12001"/>
      <c r="B12001"/>
      <c r="C12001"/>
    </row>
    <row r="12002" spans="1:3" ht="14.4" x14ac:dyDescent="0.3">
      <c r="A12002"/>
      <c r="B12002"/>
      <c r="C12002"/>
    </row>
    <row r="12003" spans="1:3" ht="14.4" x14ac:dyDescent="0.3">
      <c r="A12003"/>
      <c r="B12003"/>
      <c r="C12003"/>
    </row>
    <row r="12004" spans="1:3" ht="14.4" x14ac:dyDescent="0.3">
      <c r="A12004"/>
      <c r="B12004"/>
      <c r="C12004"/>
    </row>
    <row r="12005" spans="1:3" ht="14.4" x14ac:dyDescent="0.3">
      <c r="A12005"/>
      <c r="B12005"/>
      <c r="C12005"/>
    </row>
    <row r="12006" spans="1:3" ht="14.4" x14ac:dyDescent="0.3">
      <c r="A12006"/>
      <c r="B12006"/>
      <c r="C12006"/>
    </row>
    <row r="12007" spans="1:3" ht="14.4" x14ac:dyDescent="0.3">
      <c r="A12007"/>
      <c r="B12007"/>
      <c r="C12007"/>
    </row>
    <row r="12008" spans="1:3" ht="14.4" x14ac:dyDescent="0.3">
      <c r="A12008"/>
      <c r="B12008"/>
      <c r="C12008"/>
    </row>
    <row r="12009" spans="1:3" ht="14.4" x14ac:dyDescent="0.3">
      <c r="A12009"/>
      <c r="B12009"/>
      <c r="C12009"/>
    </row>
    <row r="12010" spans="1:3" ht="14.4" x14ac:dyDescent="0.3">
      <c r="A12010"/>
      <c r="B12010"/>
      <c r="C12010"/>
    </row>
    <row r="12011" spans="1:3" ht="14.4" x14ac:dyDescent="0.3">
      <c r="A12011"/>
      <c r="B12011"/>
      <c r="C12011"/>
    </row>
    <row r="12012" spans="1:3" ht="14.4" x14ac:dyDescent="0.3">
      <c r="A12012"/>
      <c r="B12012"/>
      <c r="C12012"/>
    </row>
    <row r="12013" spans="1:3" ht="14.4" x14ac:dyDescent="0.3">
      <c r="A12013"/>
      <c r="B12013"/>
      <c r="C12013"/>
    </row>
    <row r="12014" spans="1:3" ht="14.4" x14ac:dyDescent="0.3">
      <c r="A12014"/>
      <c r="B12014"/>
      <c r="C12014"/>
    </row>
    <row r="12015" spans="1:3" ht="14.4" x14ac:dyDescent="0.3">
      <c r="A12015"/>
      <c r="B12015"/>
      <c r="C12015"/>
    </row>
    <row r="12016" spans="1:3" ht="14.4" x14ac:dyDescent="0.3">
      <c r="A12016"/>
      <c r="B12016"/>
      <c r="C12016"/>
    </row>
    <row r="12017" spans="1:3" ht="14.4" x14ac:dyDescent="0.3">
      <c r="A12017"/>
      <c r="B12017"/>
      <c r="C12017"/>
    </row>
    <row r="12018" spans="1:3" ht="14.4" x14ac:dyDescent="0.3">
      <c r="A12018"/>
      <c r="B12018"/>
      <c r="C12018"/>
    </row>
    <row r="12019" spans="1:3" ht="14.4" x14ac:dyDescent="0.3">
      <c r="A12019"/>
      <c r="B12019"/>
      <c r="C12019"/>
    </row>
    <row r="12020" spans="1:3" ht="14.4" x14ac:dyDescent="0.3">
      <c r="A12020"/>
      <c r="B12020"/>
      <c r="C12020"/>
    </row>
    <row r="12021" spans="1:3" ht="14.4" x14ac:dyDescent="0.3">
      <c r="A12021"/>
      <c r="B12021"/>
      <c r="C12021"/>
    </row>
    <row r="12022" spans="1:3" ht="14.4" x14ac:dyDescent="0.3">
      <c r="A12022"/>
      <c r="B12022"/>
      <c r="C12022"/>
    </row>
    <row r="12023" spans="1:3" ht="14.4" x14ac:dyDescent="0.3">
      <c r="A12023"/>
      <c r="B12023"/>
      <c r="C12023"/>
    </row>
    <row r="12024" spans="1:3" ht="14.4" x14ac:dyDescent="0.3">
      <c r="A12024"/>
      <c r="B12024"/>
      <c r="C12024"/>
    </row>
    <row r="12025" spans="1:3" ht="14.4" x14ac:dyDescent="0.3">
      <c r="A12025"/>
      <c r="B12025"/>
      <c r="C12025"/>
    </row>
    <row r="12026" spans="1:3" ht="14.4" x14ac:dyDescent="0.3">
      <c r="A12026"/>
      <c r="B12026"/>
      <c r="C12026"/>
    </row>
    <row r="12027" spans="1:3" ht="14.4" x14ac:dyDescent="0.3">
      <c r="A12027"/>
      <c r="B12027"/>
      <c r="C12027"/>
    </row>
    <row r="12028" spans="1:3" ht="14.4" x14ac:dyDescent="0.3">
      <c r="A12028"/>
      <c r="B12028"/>
      <c r="C12028"/>
    </row>
    <row r="12029" spans="1:3" ht="14.4" x14ac:dyDescent="0.3">
      <c r="A12029"/>
      <c r="B12029"/>
      <c r="C12029"/>
    </row>
    <row r="12030" spans="1:3" ht="14.4" x14ac:dyDescent="0.3">
      <c r="A12030"/>
      <c r="B12030"/>
      <c r="C12030"/>
    </row>
    <row r="12031" spans="1:3" ht="14.4" x14ac:dyDescent="0.3">
      <c r="A12031"/>
      <c r="B12031"/>
      <c r="C12031"/>
    </row>
    <row r="12032" spans="1:3" ht="14.4" x14ac:dyDescent="0.3">
      <c r="A12032"/>
      <c r="B12032"/>
      <c r="C12032"/>
    </row>
    <row r="12033" spans="1:3" ht="14.4" x14ac:dyDescent="0.3">
      <c r="A12033"/>
      <c r="B12033"/>
      <c r="C12033"/>
    </row>
    <row r="12034" spans="1:3" ht="14.4" x14ac:dyDescent="0.3">
      <c r="A12034"/>
      <c r="B12034"/>
      <c r="C12034"/>
    </row>
    <row r="12035" spans="1:3" ht="14.4" x14ac:dyDescent="0.3">
      <c r="A12035"/>
      <c r="B12035"/>
      <c r="C12035"/>
    </row>
    <row r="12036" spans="1:3" ht="14.4" x14ac:dyDescent="0.3">
      <c r="A12036"/>
      <c r="B12036"/>
      <c r="C12036"/>
    </row>
    <row r="12037" spans="1:3" ht="14.4" x14ac:dyDescent="0.3">
      <c r="A12037"/>
      <c r="B12037"/>
      <c r="C12037"/>
    </row>
    <row r="12038" spans="1:3" ht="14.4" x14ac:dyDescent="0.3">
      <c r="A12038"/>
      <c r="B12038"/>
      <c r="C12038"/>
    </row>
    <row r="12039" spans="1:3" ht="14.4" x14ac:dyDescent="0.3">
      <c r="A12039"/>
      <c r="B12039"/>
      <c r="C12039"/>
    </row>
    <row r="12040" spans="1:3" ht="14.4" x14ac:dyDescent="0.3">
      <c r="A12040"/>
      <c r="B12040"/>
      <c r="C12040"/>
    </row>
    <row r="12041" spans="1:3" ht="14.4" x14ac:dyDescent="0.3">
      <c r="A12041"/>
      <c r="B12041"/>
      <c r="C12041"/>
    </row>
    <row r="12042" spans="1:3" ht="14.4" x14ac:dyDescent="0.3">
      <c r="A12042"/>
      <c r="B12042"/>
      <c r="C12042"/>
    </row>
    <row r="12043" spans="1:3" ht="14.4" x14ac:dyDescent="0.3">
      <c r="A12043"/>
      <c r="B12043"/>
      <c r="C12043"/>
    </row>
    <row r="12044" spans="1:3" ht="14.4" x14ac:dyDescent="0.3">
      <c r="A12044"/>
      <c r="B12044"/>
      <c r="C12044"/>
    </row>
    <row r="12045" spans="1:3" ht="14.4" x14ac:dyDescent="0.3">
      <c r="A12045"/>
      <c r="B12045"/>
      <c r="C12045"/>
    </row>
    <row r="12046" spans="1:3" ht="14.4" x14ac:dyDescent="0.3">
      <c r="A12046"/>
      <c r="B12046"/>
      <c r="C12046"/>
    </row>
    <row r="12047" spans="1:3" ht="14.4" x14ac:dyDescent="0.3">
      <c r="A12047"/>
      <c r="B12047"/>
      <c r="C12047"/>
    </row>
    <row r="12048" spans="1:3" ht="14.4" x14ac:dyDescent="0.3">
      <c r="A12048"/>
      <c r="B12048"/>
      <c r="C12048"/>
    </row>
    <row r="12049" spans="1:3" ht="14.4" x14ac:dyDescent="0.3">
      <c r="A12049"/>
      <c r="B12049"/>
      <c r="C12049"/>
    </row>
    <row r="12050" spans="1:3" ht="14.4" x14ac:dyDescent="0.3">
      <c r="A12050"/>
      <c r="B12050"/>
      <c r="C12050"/>
    </row>
    <row r="12051" spans="1:3" ht="14.4" x14ac:dyDescent="0.3">
      <c r="A12051"/>
      <c r="B12051"/>
      <c r="C12051"/>
    </row>
    <row r="12052" spans="1:3" ht="14.4" x14ac:dyDescent="0.3">
      <c r="A12052"/>
      <c r="B12052"/>
      <c r="C12052"/>
    </row>
    <row r="12053" spans="1:3" ht="14.4" x14ac:dyDescent="0.3">
      <c r="A12053"/>
      <c r="B12053"/>
      <c r="C12053"/>
    </row>
    <row r="12054" spans="1:3" ht="14.4" x14ac:dyDescent="0.3">
      <c r="A12054"/>
      <c r="B12054"/>
      <c r="C12054"/>
    </row>
    <row r="12055" spans="1:3" ht="14.4" x14ac:dyDescent="0.3">
      <c r="A12055"/>
      <c r="B12055"/>
      <c r="C12055"/>
    </row>
    <row r="12056" spans="1:3" ht="14.4" x14ac:dyDescent="0.3">
      <c r="A12056"/>
      <c r="B12056"/>
      <c r="C12056"/>
    </row>
    <row r="12057" spans="1:3" ht="14.4" x14ac:dyDescent="0.3">
      <c r="A12057"/>
      <c r="B12057"/>
      <c r="C12057"/>
    </row>
    <row r="12058" spans="1:3" ht="14.4" x14ac:dyDescent="0.3">
      <c r="A12058"/>
      <c r="B12058"/>
      <c r="C12058"/>
    </row>
    <row r="12059" spans="1:3" ht="14.4" x14ac:dyDescent="0.3">
      <c r="A12059"/>
      <c r="B12059"/>
      <c r="C12059"/>
    </row>
    <row r="12060" spans="1:3" ht="14.4" x14ac:dyDescent="0.3">
      <c r="A12060"/>
      <c r="B12060"/>
      <c r="C12060"/>
    </row>
    <row r="12061" spans="1:3" ht="14.4" x14ac:dyDescent="0.3">
      <c r="A12061"/>
      <c r="B12061"/>
      <c r="C12061"/>
    </row>
    <row r="12062" spans="1:3" ht="14.4" x14ac:dyDescent="0.3">
      <c r="A12062"/>
      <c r="B12062"/>
      <c r="C12062"/>
    </row>
    <row r="12063" spans="1:3" ht="14.4" x14ac:dyDescent="0.3">
      <c r="A12063"/>
      <c r="B12063"/>
      <c r="C12063"/>
    </row>
    <row r="12064" spans="1:3" ht="14.4" x14ac:dyDescent="0.3">
      <c r="A12064"/>
      <c r="B12064"/>
      <c r="C12064"/>
    </row>
    <row r="12065" spans="1:3" ht="14.4" x14ac:dyDescent="0.3">
      <c r="A12065"/>
      <c r="B12065"/>
      <c r="C12065"/>
    </row>
    <row r="12066" spans="1:3" ht="14.4" x14ac:dyDescent="0.3">
      <c r="A12066"/>
      <c r="B12066"/>
      <c r="C12066"/>
    </row>
    <row r="12067" spans="1:3" ht="14.4" x14ac:dyDescent="0.3">
      <c r="A12067"/>
      <c r="B12067"/>
      <c r="C12067"/>
    </row>
    <row r="12068" spans="1:3" ht="14.4" x14ac:dyDescent="0.3">
      <c r="A12068"/>
      <c r="B12068"/>
      <c r="C12068"/>
    </row>
    <row r="12069" spans="1:3" ht="14.4" x14ac:dyDescent="0.3">
      <c r="A12069"/>
      <c r="B12069"/>
      <c r="C12069"/>
    </row>
    <row r="12070" spans="1:3" ht="14.4" x14ac:dyDescent="0.3">
      <c r="A12070"/>
      <c r="B12070"/>
      <c r="C12070"/>
    </row>
    <row r="12071" spans="1:3" ht="14.4" x14ac:dyDescent="0.3">
      <c r="A12071"/>
      <c r="B12071"/>
      <c r="C12071"/>
    </row>
    <row r="12072" spans="1:3" ht="14.4" x14ac:dyDescent="0.3">
      <c r="A12072"/>
      <c r="B12072"/>
      <c r="C12072"/>
    </row>
    <row r="12073" spans="1:3" ht="14.4" x14ac:dyDescent="0.3">
      <c r="A12073"/>
      <c r="B12073"/>
      <c r="C12073"/>
    </row>
    <row r="12074" spans="1:3" ht="14.4" x14ac:dyDescent="0.3">
      <c r="A12074"/>
      <c r="B12074"/>
      <c r="C12074"/>
    </row>
    <row r="12075" spans="1:3" ht="14.4" x14ac:dyDescent="0.3">
      <c r="A12075"/>
      <c r="B12075"/>
      <c r="C12075"/>
    </row>
    <row r="12076" spans="1:3" ht="14.4" x14ac:dyDescent="0.3">
      <c r="A12076"/>
      <c r="B12076"/>
      <c r="C12076"/>
    </row>
    <row r="12077" spans="1:3" ht="14.4" x14ac:dyDescent="0.3">
      <c r="A12077"/>
      <c r="B12077"/>
      <c r="C12077"/>
    </row>
    <row r="12078" spans="1:3" ht="14.4" x14ac:dyDescent="0.3">
      <c r="A12078"/>
      <c r="B12078"/>
      <c r="C12078"/>
    </row>
    <row r="12079" spans="1:3" ht="14.4" x14ac:dyDescent="0.3">
      <c r="A12079"/>
      <c r="B12079"/>
      <c r="C12079"/>
    </row>
    <row r="12080" spans="1:3" ht="14.4" x14ac:dyDescent="0.3">
      <c r="A12080"/>
      <c r="B12080"/>
      <c r="C12080"/>
    </row>
    <row r="12081" spans="1:3" ht="14.4" x14ac:dyDescent="0.3">
      <c r="A12081"/>
      <c r="B12081"/>
      <c r="C12081"/>
    </row>
    <row r="12082" spans="1:3" ht="14.4" x14ac:dyDescent="0.3">
      <c r="A12082"/>
      <c r="B12082"/>
      <c r="C12082"/>
    </row>
    <row r="12083" spans="1:3" ht="14.4" x14ac:dyDescent="0.3">
      <c r="A12083"/>
      <c r="B12083"/>
      <c r="C12083"/>
    </row>
    <row r="12084" spans="1:3" ht="14.4" x14ac:dyDescent="0.3">
      <c r="A12084"/>
      <c r="B12084"/>
      <c r="C12084"/>
    </row>
    <row r="12085" spans="1:3" ht="14.4" x14ac:dyDescent="0.3">
      <c r="A12085"/>
      <c r="B12085"/>
      <c r="C12085"/>
    </row>
    <row r="12086" spans="1:3" ht="14.4" x14ac:dyDescent="0.3">
      <c r="A12086"/>
      <c r="B12086"/>
      <c r="C12086"/>
    </row>
    <row r="12087" spans="1:3" ht="14.4" x14ac:dyDescent="0.3">
      <c r="A12087"/>
      <c r="B12087"/>
      <c r="C12087"/>
    </row>
    <row r="12088" spans="1:3" ht="14.4" x14ac:dyDescent="0.3">
      <c r="A12088"/>
      <c r="B12088"/>
      <c r="C12088"/>
    </row>
    <row r="12089" spans="1:3" ht="14.4" x14ac:dyDescent="0.3">
      <c r="A12089"/>
      <c r="B12089"/>
      <c r="C12089"/>
    </row>
    <row r="12090" spans="1:3" ht="14.4" x14ac:dyDescent="0.3">
      <c r="A12090"/>
      <c r="B12090"/>
      <c r="C12090"/>
    </row>
    <row r="12091" spans="1:3" ht="14.4" x14ac:dyDescent="0.3">
      <c r="A12091"/>
      <c r="B12091"/>
      <c r="C12091"/>
    </row>
    <row r="12092" spans="1:3" ht="14.4" x14ac:dyDescent="0.3">
      <c r="A12092"/>
      <c r="B12092"/>
      <c r="C12092"/>
    </row>
    <row r="12093" spans="1:3" ht="14.4" x14ac:dyDescent="0.3">
      <c r="A12093"/>
      <c r="B12093"/>
      <c r="C12093"/>
    </row>
    <row r="12094" spans="1:3" ht="14.4" x14ac:dyDescent="0.3">
      <c r="A12094"/>
      <c r="B12094"/>
      <c r="C12094"/>
    </row>
    <row r="12095" spans="1:3" ht="14.4" x14ac:dyDescent="0.3">
      <c r="A12095"/>
      <c r="B12095"/>
      <c r="C12095"/>
    </row>
    <row r="12096" spans="1:3" ht="14.4" x14ac:dyDescent="0.3">
      <c r="A12096"/>
      <c r="B12096"/>
      <c r="C12096"/>
    </row>
    <row r="12097" spans="1:3" ht="14.4" x14ac:dyDescent="0.3">
      <c r="A12097"/>
      <c r="B12097"/>
      <c r="C12097"/>
    </row>
    <row r="12098" spans="1:3" ht="14.4" x14ac:dyDescent="0.3">
      <c r="A12098"/>
      <c r="B12098"/>
      <c r="C12098"/>
    </row>
    <row r="12099" spans="1:3" ht="14.4" x14ac:dyDescent="0.3">
      <c r="A12099"/>
      <c r="B12099"/>
      <c r="C12099"/>
    </row>
    <row r="12100" spans="1:3" ht="14.4" x14ac:dyDescent="0.3">
      <c r="A12100"/>
      <c r="B12100"/>
      <c r="C12100"/>
    </row>
    <row r="12101" spans="1:3" ht="14.4" x14ac:dyDescent="0.3">
      <c r="A12101"/>
      <c r="B12101"/>
      <c r="C12101"/>
    </row>
    <row r="12102" spans="1:3" ht="14.4" x14ac:dyDescent="0.3">
      <c r="A12102"/>
      <c r="B12102"/>
      <c r="C12102"/>
    </row>
    <row r="12103" spans="1:3" ht="14.4" x14ac:dyDescent="0.3">
      <c r="A12103"/>
      <c r="B12103"/>
      <c r="C12103"/>
    </row>
    <row r="12104" spans="1:3" ht="14.4" x14ac:dyDescent="0.3">
      <c r="A12104"/>
      <c r="B12104"/>
      <c r="C12104"/>
    </row>
    <row r="12105" spans="1:3" ht="14.4" x14ac:dyDescent="0.3">
      <c r="A12105"/>
      <c r="B12105"/>
      <c r="C12105"/>
    </row>
    <row r="12106" spans="1:3" ht="14.4" x14ac:dyDescent="0.3">
      <c r="A12106"/>
      <c r="B12106"/>
      <c r="C12106"/>
    </row>
    <row r="12107" spans="1:3" ht="14.4" x14ac:dyDescent="0.3">
      <c r="A12107"/>
      <c r="B12107"/>
      <c r="C12107"/>
    </row>
    <row r="12108" spans="1:3" ht="14.4" x14ac:dyDescent="0.3">
      <c r="A12108"/>
      <c r="B12108"/>
      <c r="C12108"/>
    </row>
    <row r="12109" spans="1:3" ht="14.4" x14ac:dyDescent="0.3">
      <c r="A12109"/>
      <c r="B12109"/>
      <c r="C12109"/>
    </row>
    <row r="12110" spans="1:3" ht="14.4" x14ac:dyDescent="0.3">
      <c r="A12110"/>
      <c r="B12110"/>
      <c r="C12110"/>
    </row>
    <row r="12111" spans="1:3" ht="14.4" x14ac:dyDescent="0.3">
      <c r="A12111"/>
      <c r="B12111"/>
      <c r="C12111"/>
    </row>
    <row r="12112" spans="1:3" ht="14.4" x14ac:dyDescent="0.3">
      <c r="A12112"/>
      <c r="B12112"/>
      <c r="C12112"/>
    </row>
    <row r="12113" spans="1:3" ht="14.4" x14ac:dyDescent="0.3">
      <c r="A12113"/>
      <c r="B12113"/>
      <c r="C12113"/>
    </row>
    <row r="12114" spans="1:3" ht="14.4" x14ac:dyDescent="0.3">
      <c r="A12114"/>
      <c r="B12114"/>
      <c r="C12114"/>
    </row>
    <row r="12115" spans="1:3" ht="14.4" x14ac:dyDescent="0.3">
      <c r="A12115"/>
      <c r="B12115"/>
      <c r="C12115"/>
    </row>
    <row r="12116" spans="1:3" ht="14.4" x14ac:dyDescent="0.3">
      <c r="A12116"/>
      <c r="B12116"/>
      <c r="C12116"/>
    </row>
    <row r="12117" spans="1:3" ht="14.4" x14ac:dyDescent="0.3">
      <c r="A12117"/>
      <c r="B12117"/>
      <c r="C12117"/>
    </row>
    <row r="12118" spans="1:3" ht="14.4" x14ac:dyDescent="0.3">
      <c r="A12118"/>
      <c r="B12118"/>
      <c r="C12118"/>
    </row>
    <row r="12119" spans="1:3" ht="14.4" x14ac:dyDescent="0.3">
      <c r="A12119"/>
      <c r="B12119"/>
      <c r="C12119"/>
    </row>
    <row r="12120" spans="1:3" ht="14.4" x14ac:dyDescent="0.3">
      <c r="A12120"/>
      <c r="B12120"/>
      <c r="C12120"/>
    </row>
    <row r="12121" spans="1:3" ht="14.4" x14ac:dyDescent="0.3">
      <c r="A12121"/>
      <c r="B12121"/>
      <c r="C12121"/>
    </row>
    <row r="12122" spans="1:3" ht="14.4" x14ac:dyDescent="0.3">
      <c r="A12122"/>
      <c r="B12122"/>
      <c r="C12122"/>
    </row>
    <row r="12123" spans="1:3" ht="14.4" x14ac:dyDescent="0.3">
      <c r="A12123"/>
      <c r="B12123"/>
      <c r="C12123"/>
    </row>
    <row r="12124" spans="1:3" ht="14.4" x14ac:dyDescent="0.3">
      <c r="A12124"/>
      <c r="B12124"/>
      <c r="C12124"/>
    </row>
    <row r="12125" spans="1:3" ht="14.4" x14ac:dyDescent="0.3">
      <c r="A12125"/>
      <c r="B12125"/>
      <c r="C12125"/>
    </row>
    <row r="12126" spans="1:3" ht="14.4" x14ac:dyDescent="0.3">
      <c r="A12126"/>
      <c r="B12126"/>
      <c r="C12126"/>
    </row>
    <row r="12127" spans="1:3" ht="14.4" x14ac:dyDescent="0.3">
      <c r="A12127"/>
      <c r="B12127"/>
      <c r="C12127"/>
    </row>
    <row r="12128" spans="1:3" ht="14.4" x14ac:dyDescent="0.3">
      <c r="A12128"/>
      <c r="B12128"/>
      <c r="C12128"/>
    </row>
    <row r="12129" spans="1:3" ht="14.4" x14ac:dyDescent="0.3">
      <c r="A12129"/>
      <c r="B12129"/>
      <c r="C12129"/>
    </row>
    <row r="12130" spans="1:3" ht="14.4" x14ac:dyDescent="0.3">
      <c r="A12130"/>
      <c r="B12130"/>
      <c r="C12130"/>
    </row>
    <row r="12131" spans="1:3" ht="14.4" x14ac:dyDescent="0.3">
      <c r="A12131"/>
      <c r="B12131"/>
      <c r="C12131"/>
    </row>
    <row r="12132" spans="1:3" ht="14.4" x14ac:dyDescent="0.3">
      <c r="A12132"/>
      <c r="B12132"/>
      <c r="C12132"/>
    </row>
    <row r="12133" spans="1:3" ht="14.4" x14ac:dyDescent="0.3">
      <c r="A12133"/>
      <c r="B12133"/>
      <c r="C12133"/>
    </row>
    <row r="12134" spans="1:3" ht="14.4" x14ac:dyDescent="0.3">
      <c r="A12134"/>
      <c r="B12134"/>
      <c r="C12134"/>
    </row>
    <row r="12135" spans="1:3" ht="14.4" x14ac:dyDescent="0.3">
      <c r="A12135"/>
      <c r="B12135"/>
      <c r="C12135"/>
    </row>
    <row r="12136" spans="1:3" ht="14.4" x14ac:dyDescent="0.3">
      <c r="A12136"/>
      <c r="B12136"/>
      <c r="C12136"/>
    </row>
    <row r="12137" spans="1:3" ht="14.4" x14ac:dyDescent="0.3">
      <c r="A12137"/>
      <c r="B12137"/>
      <c r="C12137"/>
    </row>
    <row r="12138" spans="1:3" ht="14.4" x14ac:dyDescent="0.3">
      <c r="A12138"/>
      <c r="B12138"/>
      <c r="C12138"/>
    </row>
    <row r="12139" spans="1:3" ht="14.4" x14ac:dyDescent="0.3">
      <c r="A12139"/>
      <c r="B12139"/>
      <c r="C12139"/>
    </row>
    <row r="12140" spans="1:3" ht="14.4" x14ac:dyDescent="0.3">
      <c r="A12140"/>
      <c r="B12140"/>
      <c r="C12140"/>
    </row>
    <row r="12141" spans="1:3" ht="14.4" x14ac:dyDescent="0.3">
      <c r="A12141"/>
      <c r="B12141"/>
      <c r="C12141"/>
    </row>
    <row r="12142" spans="1:3" ht="14.4" x14ac:dyDescent="0.3">
      <c r="A12142"/>
      <c r="B12142"/>
      <c r="C12142"/>
    </row>
    <row r="12143" spans="1:3" ht="14.4" x14ac:dyDescent="0.3">
      <c r="A12143"/>
      <c r="B12143"/>
      <c r="C12143"/>
    </row>
    <row r="12144" spans="1:3" ht="14.4" x14ac:dyDescent="0.3">
      <c r="A12144"/>
      <c r="B12144"/>
      <c r="C12144"/>
    </row>
    <row r="12145" spans="1:3" ht="14.4" x14ac:dyDescent="0.3">
      <c r="A12145"/>
      <c r="B12145"/>
      <c r="C12145"/>
    </row>
    <row r="12146" spans="1:3" ht="14.4" x14ac:dyDescent="0.3">
      <c r="A12146"/>
      <c r="B12146"/>
      <c r="C12146"/>
    </row>
    <row r="12147" spans="1:3" ht="14.4" x14ac:dyDescent="0.3">
      <c r="A12147"/>
      <c r="B12147"/>
      <c r="C12147"/>
    </row>
    <row r="12148" spans="1:3" ht="14.4" x14ac:dyDescent="0.3">
      <c r="A12148"/>
      <c r="B12148"/>
      <c r="C12148"/>
    </row>
    <row r="12149" spans="1:3" ht="14.4" x14ac:dyDescent="0.3">
      <c r="A12149"/>
      <c r="B12149"/>
      <c r="C12149"/>
    </row>
    <row r="12150" spans="1:3" ht="14.4" x14ac:dyDescent="0.3">
      <c r="A12150"/>
      <c r="B12150"/>
      <c r="C12150"/>
    </row>
    <row r="12151" spans="1:3" ht="14.4" x14ac:dyDescent="0.3">
      <c r="A12151"/>
      <c r="B12151"/>
      <c r="C12151"/>
    </row>
    <row r="12152" spans="1:3" ht="14.4" x14ac:dyDescent="0.3">
      <c r="A12152"/>
      <c r="B12152"/>
      <c r="C12152"/>
    </row>
    <row r="12153" spans="1:3" ht="14.4" x14ac:dyDescent="0.3">
      <c r="A12153"/>
      <c r="B12153"/>
      <c r="C12153"/>
    </row>
    <row r="12154" spans="1:3" ht="14.4" x14ac:dyDescent="0.3">
      <c r="A12154"/>
      <c r="B12154"/>
      <c r="C12154"/>
    </row>
    <row r="12155" spans="1:3" ht="14.4" x14ac:dyDescent="0.3">
      <c r="A12155"/>
      <c r="B12155"/>
      <c r="C12155"/>
    </row>
    <row r="12156" spans="1:3" ht="14.4" x14ac:dyDescent="0.3">
      <c r="A12156"/>
      <c r="B12156"/>
      <c r="C12156"/>
    </row>
    <row r="12157" spans="1:3" ht="14.4" x14ac:dyDescent="0.3">
      <c r="A12157"/>
      <c r="B12157"/>
      <c r="C12157"/>
    </row>
    <row r="12158" spans="1:3" ht="14.4" x14ac:dyDescent="0.3">
      <c r="A12158"/>
      <c r="B12158"/>
      <c r="C12158"/>
    </row>
    <row r="12159" spans="1:3" ht="14.4" x14ac:dyDescent="0.3">
      <c r="A12159"/>
      <c r="B12159"/>
      <c r="C12159"/>
    </row>
    <row r="12160" spans="1:3" ht="14.4" x14ac:dyDescent="0.3">
      <c r="A12160"/>
      <c r="B12160"/>
      <c r="C12160"/>
    </row>
    <row r="12161" spans="1:3" ht="14.4" x14ac:dyDescent="0.3">
      <c r="A12161"/>
      <c r="B12161"/>
      <c r="C12161"/>
    </row>
    <row r="12162" spans="1:3" ht="14.4" x14ac:dyDescent="0.3">
      <c r="A12162"/>
      <c r="B12162"/>
      <c r="C12162"/>
    </row>
    <row r="12163" spans="1:3" ht="14.4" x14ac:dyDescent="0.3">
      <c r="A12163"/>
      <c r="B12163"/>
      <c r="C12163"/>
    </row>
    <row r="12164" spans="1:3" ht="14.4" x14ac:dyDescent="0.3">
      <c r="A12164"/>
      <c r="B12164"/>
      <c r="C12164"/>
    </row>
    <row r="12165" spans="1:3" ht="14.4" x14ac:dyDescent="0.3">
      <c r="A12165"/>
      <c r="B12165"/>
      <c r="C12165"/>
    </row>
    <row r="12166" spans="1:3" ht="14.4" x14ac:dyDescent="0.3">
      <c r="A12166"/>
      <c r="B12166"/>
      <c r="C12166"/>
    </row>
    <row r="12167" spans="1:3" ht="14.4" x14ac:dyDescent="0.3">
      <c r="A12167"/>
      <c r="B12167"/>
      <c r="C12167"/>
    </row>
    <row r="12168" spans="1:3" ht="14.4" x14ac:dyDescent="0.3">
      <c r="A12168"/>
      <c r="B12168"/>
      <c r="C12168"/>
    </row>
    <row r="12169" spans="1:3" ht="14.4" x14ac:dyDescent="0.3">
      <c r="A12169"/>
      <c r="B12169"/>
      <c r="C12169"/>
    </row>
    <row r="12170" spans="1:3" ht="14.4" x14ac:dyDescent="0.3">
      <c r="A12170"/>
      <c r="B12170"/>
      <c r="C12170"/>
    </row>
    <row r="12171" spans="1:3" ht="14.4" x14ac:dyDescent="0.3">
      <c r="A12171"/>
      <c r="B12171"/>
      <c r="C12171"/>
    </row>
    <row r="12172" spans="1:3" ht="14.4" x14ac:dyDescent="0.3">
      <c r="A12172"/>
      <c r="B12172"/>
      <c r="C12172"/>
    </row>
    <row r="12173" spans="1:3" ht="14.4" x14ac:dyDescent="0.3">
      <c r="A12173"/>
      <c r="B12173"/>
      <c r="C12173"/>
    </row>
    <row r="12174" spans="1:3" ht="14.4" x14ac:dyDescent="0.3">
      <c r="A12174"/>
      <c r="B12174"/>
      <c r="C12174"/>
    </row>
    <row r="12175" spans="1:3" ht="14.4" x14ac:dyDescent="0.3">
      <c r="A12175"/>
      <c r="B12175"/>
      <c r="C12175"/>
    </row>
    <row r="12176" spans="1:3" ht="14.4" x14ac:dyDescent="0.3">
      <c r="A12176"/>
      <c r="B12176"/>
      <c r="C12176"/>
    </row>
    <row r="12177" spans="1:3" ht="14.4" x14ac:dyDescent="0.3">
      <c r="A12177"/>
      <c r="B12177"/>
      <c r="C12177"/>
    </row>
    <row r="12178" spans="1:3" ht="14.4" x14ac:dyDescent="0.3">
      <c r="A12178"/>
      <c r="B12178"/>
      <c r="C12178"/>
    </row>
    <row r="12179" spans="1:3" ht="14.4" x14ac:dyDescent="0.3">
      <c r="A12179"/>
      <c r="B12179"/>
      <c r="C12179"/>
    </row>
    <row r="12180" spans="1:3" ht="14.4" x14ac:dyDescent="0.3">
      <c r="A12180"/>
      <c r="B12180"/>
      <c r="C12180"/>
    </row>
    <row r="12181" spans="1:3" ht="14.4" x14ac:dyDescent="0.3">
      <c r="A12181"/>
      <c r="B12181"/>
      <c r="C12181"/>
    </row>
    <row r="12182" spans="1:3" ht="14.4" x14ac:dyDescent="0.3">
      <c r="A12182"/>
      <c r="B12182"/>
      <c r="C12182"/>
    </row>
    <row r="12183" spans="1:3" ht="14.4" x14ac:dyDescent="0.3">
      <c r="A12183"/>
      <c r="B12183"/>
      <c r="C12183"/>
    </row>
    <row r="12184" spans="1:3" ht="14.4" x14ac:dyDescent="0.3">
      <c r="A12184"/>
      <c r="B12184"/>
      <c r="C12184"/>
    </row>
    <row r="12185" spans="1:3" ht="14.4" x14ac:dyDescent="0.3">
      <c r="A12185"/>
      <c r="B12185"/>
      <c r="C12185"/>
    </row>
    <row r="12186" spans="1:3" ht="14.4" x14ac:dyDescent="0.3">
      <c r="A12186"/>
      <c r="B12186"/>
      <c r="C12186"/>
    </row>
    <row r="12187" spans="1:3" ht="14.4" x14ac:dyDescent="0.3">
      <c r="A12187"/>
      <c r="B12187"/>
      <c r="C12187"/>
    </row>
    <row r="12188" spans="1:3" ht="14.4" x14ac:dyDescent="0.3">
      <c r="A12188"/>
      <c r="B12188"/>
      <c r="C12188"/>
    </row>
    <row r="12189" spans="1:3" ht="14.4" x14ac:dyDescent="0.3">
      <c r="A12189"/>
      <c r="B12189"/>
      <c r="C12189"/>
    </row>
    <row r="12190" spans="1:3" ht="14.4" x14ac:dyDescent="0.3">
      <c r="A12190"/>
      <c r="B12190"/>
      <c r="C12190"/>
    </row>
    <row r="12191" spans="1:3" ht="14.4" x14ac:dyDescent="0.3">
      <c r="A12191"/>
      <c r="B12191"/>
      <c r="C12191"/>
    </row>
    <row r="12192" spans="1:3" ht="14.4" x14ac:dyDescent="0.3">
      <c r="A12192"/>
      <c r="B12192"/>
      <c r="C12192"/>
    </row>
    <row r="12193" spans="1:3" ht="14.4" x14ac:dyDescent="0.3">
      <c r="A12193"/>
      <c r="B12193"/>
      <c r="C12193"/>
    </row>
    <row r="12194" spans="1:3" ht="14.4" x14ac:dyDescent="0.3">
      <c r="A12194"/>
      <c r="B12194"/>
      <c r="C12194"/>
    </row>
    <row r="12195" spans="1:3" ht="14.4" x14ac:dyDescent="0.3">
      <c r="A12195"/>
      <c r="B12195"/>
      <c r="C12195"/>
    </row>
    <row r="12196" spans="1:3" ht="14.4" x14ac:dyDescent="0.3">
      <c r="A12196"/>
      <c r="B12196"/>
      <c r="C12196"/>
    </row>
    <row r="12197" spans="1:3" ht="14.4" x14ac:dyDescent="0.3">
      <c r="A12197"/>
      <c r="B12197"/>
      <c r="C12197"/>
    </row>
    <row r="12198" spans="1:3" ht="14.4" x14ac:dyDescent="0.3">
      <c r="A12198"/>
      <c r="B12198"/>
      <c r="C12198"/>
    </row>
    <row r="12199" spans="1:3" ht="14.4" x14ac:dyDescent="0.3">
      <c r="A12199"/>
      <c r="B12199"/>
      <c r="C12199"/>
    </row>
    <row r="12200" spans="1:3" ht="14.4" x14ac:dyDescent="0.3">
      <c r="A12200"/>
      <c r="B12200"/>
      <c r="C12200"/>
    </row>
    <row r="12201" spans="1:3" ht="14.4" x14ac:dyDescent="0.3">
      <c r="A12201"/>
      <c r="B12201"/>
      <c r="C12201"/>
    </row>
    <row r="12202" spans="1:3" ht="14.4" x14ac:dyDescent="0.3">
      <c r="A12202"/>
      <c r="B12202"/>
      <c r="C12202"/>
    </row>
    <row r="12203" spans="1:3" ht="14.4" x14ac:dyDescent="0.3">
      <c r="A12203"/>
      <c r="B12203"/>
      <c r="C12203"/>
    </row>
    <row r="12204" spans="1:3" ht="14.4" x14ac:dyDescent="0.3">
      <c r="A12204"/>
      <c r="B12204"/>
      <c r="C12204"/>
    </row>
    <row r="12205" spans="1:3" ht="14.4" x14ac:dyDescent="0.3">
      <c r="A12205"/>
      <c r="B12205"/>
      <c r="C12205"/>
    </row>
    <row r="12206" spans="1:3" ht="14.4" x14ac:dyDescent="0.3">
      <c r="A12206"/>
      <c r="B12206"/>
      <c r="C12206"/>
    </row>
    <row r="12207" spans="1:3" ht="14.4" x14ac:dyDescent="0.3">
      <c r="A12207"/>
      <c r="B12207"/>
      <c r="C12207"/>
    </row>
    <row r="12208" spans="1:3" ht="14.4" x14ac:dyDescent="0.3">
      <c r="A12208"/>
      <c r="B12208"/>
      <c r="C12208"/>
    </row>
    <row r="12209" spans="1:3" ht="14.4" x14ac:dyDescent="0.3">
      <c r="A12209"/>
      <c r="B12209"/>
      <c r="C12209"/>
    </row>
    <row r="12210" spans="1:3" ht="14.4" x14ac:dyDescent="0.3">
      <c r="A12210"/>
      <c r="B12210"/>
      <c r="C12210"/>
    </row>
    <row r="12211" spans="1:3" ht="14.4" x14ac:dyDescent="0.3">
      <c r="A12211"/>
      <c r="B12211"/>
      <c r="C12211"/>
    </row>
    <row r="12212" spans="1:3" ht="14.4" x14ac:dyDescent="0.3">
      <c r="A12212"/>
      <c r="B12212"/>
      <c r="C12212"/>
    </row>
    <row r="12213" spans="1:3" ht="14.4" x14ac:dyDescent="0.3">
      <c r="A12213"/>
      <c r="B12213"/>
      <c r="C12213"/>
    </row>
    <row r="12214" spans="1:3" ht="14.4" x14ac:dyDescent="0.3">
      <c r="A12214"/>
      <c r="B12214"/>
      <c r="C12214"/>
    </row>
    <row r="12215" spans="1:3" ht="14.4" x14ac:dyDescent="0.3">
      <c r="A12215"/>
      <c r="B12215"/>
      <c r="C12215"/>
    </row>
    <row r="12216" spans="1:3" ht="14.4" x14ac:dyDescent="0.3">
      <c r="A12216"/>
      <c r="B12216"/>
      <c r="C12216"/>
    </row>
    <row r="12217" spans="1:3" ht="14.4" x14ac:dyDescent="0.3">
      <c r="A12217"/>
      <c r="B12217"/>
      <c r="C12217"/>
    </row>
    <row r="12218" spans="1:3" ht="14.4" x14ac:dyDescent="0.3">
      <c r="A12218"/>
      <c r="B12218"/>
      <c r="C12218"/>
    </row>
    <row r="12219" spans="1:3" ht="14.4" x14ac:dyDescent="0.3">
      <c r="A12219"/>
      <c r="B12219"/>
      <c r="C12219"/>
    </row>
    <row r="12220" spans="1:3" ht="14.4" x14ac:dyDescent="0.3">
      <c r="A12220"/>
      <c r="B12220"/>
      <c r="C12220"/>
    </row>
    <row r="12221" spans="1:3" ht="14.4" x14ac:dyDescent="0.3">
      <c r="A12221"/>
      <c r="B12221"/>
      <c r="C12221"/>
    </row>
    <row r="12222" spans="1:3" ht="14.4" x14ac:dyDescent="0.3">
      <c r="A12222"/>
      <c r="B12222"/>
      <c r="C12222"/>
    </row>
    <row r="12223" spans="1:3" ht="14.4" x14ac:dyDescent="0.3">
      <c r="A12223"/>
      <c r="B12223"/>
      <c r="C12223"/>
    </row>
    <row r="12224" spans="1:3" ht="14.4" x14ac:dyDescent="0.3">
      <c r="A12224"/>
      <c r="B12224"/>
      <c r="C12224"/>
    </row>
    <row r="12225" spans="1:3" ht="14.4" x14ac:dyDescent="0.3">
      <c r="A12225"/>
      <c r="B12225"/>
      <c r="C12225"/>
    </row>
    <row r="12226" spans="1:3" ht="14.4" x14ac:dyDescent="0.3">
      <c r="A12226"/>
      <c r="B12226"/>
      <c r="C12226"/>
    </row>
    <row r="12227" spans="1:3" ht="14.4" x14ac:dyDescent="0.3">
      <c r="A12227"/>
      <c r="B12227"/>
      <c r="C12227"/>
    </row>
    <row r="12228" spans="1:3" ht="14.4" x14ac:dyDescent="0.3">
      <c r="A12228"/>
      <c r="B12228"/>
      <c r="C12228"/>
    </row>
    <row r="12229" spans="1:3" ht="14.4" x14ac:dyDescent="0.3">
      <c r="A12229"/>
      <c r="B12229"/>
      <c r="C12229"/>
    </row>
    <row r="12230" spans="1:3" ht="14.4" x14ac:dyDescent="0.3">
      <c r="A12230"/>
      <c r="B12230"/>
      <c r="C12230"/>
    </row>
    <row r="12231" spans="1:3" ht="14.4" x14ac:dyDescent="0.3">
      <c r="A12231"/>
      <c r="B12231"/>
      <c r="C12231"/>
    </row>
    <row r="12232" spans="1:3" ht="14.4" x14ac:dyDescent="0.3">
      <c r="A12232"/>
      <c r="B12232"/>
      <c r="C12232"/>
    </row>
    <row r="12233" spans="1:3" ht="14.4" x14ac:dyDescent="0.3">
      <c r="A12233"/>
      <c r="B12233"/>
      <c r="C12233"/>
    </row>
    <row r="12234" spans="1:3" ht="14.4" x14ac:dyDescent="0.3">
      <c r="A12234"/>
      <c r="B12234"/>
      <c r="C12234"/>
    </row>
    <row r="12235" spans="1:3" ht="14.4" x14ac:dyDescent="0.3">
      <c r="A12235"/>
      <c r="B12235"/>
      <c r="C12235"/>
    </row>
    <row r="12236" spans="1:3" ht="14.4" x14ac:dyDescent="0.3">
      <c r="A12236"/>
      <c r="B12236"/>
      <c r="C12236"/>
    </row>
    <row r="12237" spans="1:3" ht="14.4" x14ac:dyDescent="0.3">
      <c r="A12237"/>
      <c r="B12237"/>
      <c r="C12237"/>
    </row>
    <row r="12238" spans="1:3" ht="14.4" x14ac:dyDescent="0.3">
      <c r="A12238"/>
      <c r="B12238"/>
      <c r="C12238"/>
    </row>
    <row r="12239" spans="1:3" ht="14.4" x14ac:dyDescent="0.3">
      <c r="A12239"/>
      <c r="B12239"/>
      <c r="C12239"/>
    </row>
    <row r="12240" spans="1:3" ht="14.4" x14ac:dyDescent="0.3">
      <c r="A12240"/>
      <c r="B12240"/>
      <c r="C12240"/>
    </row>
    <row r="12241" spans="1:3" ht="14.4" x14ac:dyDescent="0.3">
      <c r="A12241"/>
      <c r="B12241"/>
      <c r="C12241"/>
    </row>
    <row r="12242" spans="1:3" ht="14.4" x14ac:dyDescent="0.3">
      <c r="A12242"/>
      <c r="B12242"/>
      <c r="C12242"/>
    </row>
    <row r="12243" spans="1:3" ht="14.4" x14ac:dyDescent="0.3">
      <c r="A12243"/>
      <c r="B12243"/>
      <c r="C12243"/>
    </row>
    <row r="12244" spans="1:3" ht="14.4" x14ac:dyDescent="0.3">
      <c r="A12244"/>
      <c r="B12244"/>
      <c r="C12244"/>
    </row>
    <row r="12245" spans="1:3" ht="14.4" x14ac:dyDescent="0.3">
      <c r="A12245"/>
      <c r="B12245"/>
      <c r="C12245"/>
    </row>
    <row r="12246" spans="1:3" ht="14.4" x14ac:dyDescent="0.3">
      <c r="A12246"/>
      <c r="B12246"/>
      <c r="C12246"/>
    </row>
    <row r="12247" spans="1:3" ht="14.4" x14ac:dyDescent="0.3">
      <c r="A12247"/>
      <c r="B12247"/>
      <c r="C12247"/>
    </row>
    <row r="12248" spans="1:3" ht="14.4" x14ac:dyDescent="0.3">
      <c r="A12248"/>
      <c r="B12248"/>
      <c r="C12248"/>
    </row>
    <row r="12249" spans="1:3" ht="14.4" x14ac:dyDescent="0.3">
      <c r="A12249"/>
      <c r="B12249"/>
      <c r="C12249"/>
    </row>
    <row r="12250" spans="1:3" ht="14.4" x14ac:dyDescent="0.3">
      <c r="A12250"/>
      <c r="B12250"/>
      <c r="C12250"/>
    </row>
    <row r="12251" spans="1:3" ht="14.4" x14ac:dyDescent="0.3">
      <c r="A12251"/>
      <c r="B12251"/>
      <c r="C12251"/>
    </row>
    <row r="12252" spans="1:3" ht="14.4" x14ac:dyDescent="0.3">
      <c r="A12252"/>
      <c r="B12252"/>
      <c r="C12252"/>
    </row>
    <row r="12253" spans="1:3" ht="14.4" x14ac:dyDescent="0.3">
      <c r="A12253"/>
      <c r="B12253"/>
      <c r="C12253"/>
    </row>
    <row r="12254" spans="1:3" ht="14.4" x14ac:dyDescent="0.3">
      <c r="A12254"/>
      <c r="B12254"/>
      <c r="C12254"/>
    </row>
    <row r="12255" spans="1:3" ht="14.4" x14ac:dyDescent="0.3">
      <c r="A12255"/>
      <c r="B12255"/>
      <c r="C12255"/>
    </row>
    <row r="12256" spans="1:3" ht="14.4" x14ac:dyDescent="0.3">
      <c r="A12256"/>
      <c r="B12256"/>
      <c r="C12256"/>
    </row>
    <row r="12257" spans="1:3" ht="14.4" x14ac:dyDescent="0.3">
      <c r="A12257"/>
      <c r="B12257"/>
      <c r="C12257"/>
    </row>
    <row r="12258" spans="1:3" ht="14.4" x14ac:dyDescent="0.3">
      <c r="A12258"/>
      <c r="B12258"/>
      <c r="C12258"/>
    </row>
    <row r="12259" spans="1:3" ht="14.4" x14ac:dyDescent="0.3">
      <c r="A12259"/>
      <c r="B12259"/>
      <c r="C12259"/>
    </row>
    <row r="12260" spans="1:3" ht="14.4" x14ac:dyDescent="0.3">
      <c r="A12260"/>
      <c r="B12260"/>
      <c r="C12260"/>
    </row>
    <row r="12261" spans="1:3" ht="14.4" x14ac:dyDescent="0.3">
      <c r="A12261"/>
      <c r="B12261"/>
      <c r="C12261"/>
    </row>
    <row r="12262" spans="1:3" ht="14.4" x14ac:dyDescent="0.3">
      <c r="A12262"/>
      <c r="B12262"/>
      <c r="C12262"/>
    </row>
    <row r="12263" spans="1:3" ht="14.4" x14ac:dyDescent="0.3">
      <c r="A12263"/>
      <c r="B12263"/>
      <c r="C12263"/>
    </row>
    <row r="12264" spans="1:3" ht="14.4" x14ac:dyDescent="0.3">
      <c r="A12264"/>
      <c r="B12264"/>
      <c r="C12264"/>
    </row>
    <row r="12265" spans="1:3" ht="14.4" x14ac:dyDescent="0.3">
      <c r="A12265"/>
      <c r="B12265"/>
      <c r="C12265"/>
    </row>
    <row r="12266" spans="1:3" ht="14.4" x14ac:dyDescent="0.3">
      <c r="A12266"/>
      <c r="B12266"/>
      <c r="C12266"/>
    </row>
    <row r="12267" spans="1:3" ht="14.4" x14ac:dyDescent="0.3">
      <c r="A12267"/>
      <c r="B12267"/>
      <c r="C12267"/>
    </row>
    <row r="12268" spans="1:3" ht="14.4" x14ac:dyDescent="0.3">
      <c r="A12268"/>
      <c r="B12268"/>
      <c r="C12268"/>
    </row>
    <row r="12269" spans="1:3" ht="14.4" x14ac:dyDescent="0.3">
      <c r="A12269"/>
      <c r="B12269"/>
      <c r="C12269"/>
    </row>
    <row r="12270" spans="1:3" ht="14.4" x14ac:dyDescent="0.3">
      <c r="A12270"/>
      <c r="B12270"/>
      <c r="C12270"/>
    </row>
    <row r="12271" spans="1:3" ht="14.4" x14ac:dyDescent="0.3">
      <c r="A12271"/>
      <c r="B12271"/>
      <c r="C12271"/>
    </row>
    <row r="12272" spans="1:3" ht="14.4" x14ac:dyDescent="0.3">
      <c r="A12272"/>
      <c r="B12272"/>
      <c r="C12272"/>
    </row>
    <row r="12273" spans="1:3" ht="14.4" x14ac:dyDescent="0.3">
      <c r="A12273"/>
      <c r="B12273"/>
      <c r="C12273"/>
    </row>
    <row r="12274" spans="1:3" ht="14.4" x14ac:dyDescent="0.3">
      <c r="A12274"/>
      <c r="B12274"/>
      <c r="C12274"/>
    </row>
    <row r="12275" spans="1:3" ht="14.4" x14ac:dyDescent="0.3">
      <c r="A12275"/>
      <c r="B12275"/>
      <c r="C12275"/>
    </row>
    <row r="12276" spans="1:3" ht="14.4" x14ac:dyDescent="0.3">
      <c r="A12276"/>
      <c r="B12276"/>
      <c r="C12276"/>
    </row>
    <row r="12277" spans="1:3" ht="14.4" x14ac:dyDescent="0.3">
      <c r="A12277"/>
      <c r="B12277"/>
      <c r="C12277"/>
    </row>
    <row r="12278" spans="1:3" ht="14.4" x14ac:dyDescent="0.3">
      <c r="A12278"/>
      <c r="B12278"/>
      <c r="C12278"/>
    </row>
    <row r="12279" spans="1:3" ht="14.4" x14ac:dyDescent="0.3">
      <c r="A12279"/>
      <c r="B12279"/>
      <c r="C12279"/>
    </row>
    <row r="12280" spans="1:3" ht="14.4" x14ac:dyDescent="0.3">
      <c r="A12280"/>
      <c r="B12280"/>
      <c r="C12280"/>
    </row>
    <row r="12281" spans="1:3" ht="14.4" x14ac:dyDescent="0.3">
      <c r="A12281"/>
      <c r="B12281"/>
      <c r="C12281"/>
    </row>
    <row r="12282" spans="1:3" ht="14.4" x14ac:dyDescent="0.3">
      <c r="A12282"/>
      <c r="B12282"/>
      <c r="C12282"/>
    </row>
    <row r="12283" spans="1:3" ht="14.4" x14ac:dyDescent="0.3">
      <c r="A12283"/>
      <c r="B12283"/>
      <c r="C12283"/>
    </row>
    <row r="12284" spans="1:3" ht="14.4" x14ac:dyDescent="0.3">
      <c r="A12284"/>
      <c r="B12284"/>
      <c r="C12284"/>
    </row>
    <row r="12285" spans="1:3" ht="14.4" x14ac:dyDescent="0.3">
      <c r="A12285"/>
      <c r="B12285"/>
      <c r="C12285"/>
    </row>
    <row r="12286" spans="1:3" ht="14.4" x14ac:dyDescent="0.3">
      <c r="A12286"/>
      <c r="B12286"/>
      <c r="C12286"/>
    </row>
    <row r="12287" spans="1:3" ht="14.4" x14ac:dyDescent="0.3">
      <c r="A12287"/>
      <c r="B12287"/>
      <c r="C12287"/>
    </row>
    <row r="12288" spans="1:3" ht="14.4" x14ac:dyDescent="0.3">
      <c r="A12288"/>
      <c r="B12288"/>
      <c r="C12288"/>
    </row>
    <row r="12289" spans="1:3" ht="14.4" x14ac:dyDescent="0.3">
      <c r="A12289"/>
      <c r="B12289"/>
      <c r="C12289"/>
    </row>
    <row r="12290" spans="1:3" ht="14.4" x14ac:dyDescent="0.3">
      <c r="A12290"/>
      <c r="B12290"/>
      <c r="C12290"/>
    </row>
    <row r="12291" spans="1:3" ht="14.4" x14ac:dyDescent="0.3">
      <c r="A12291"/>
      <c r="B12291"/>
      <c r="C12291"/>
    </row>
    <row r="12292" spans="1:3" ht="14.4" x14ac:dyDescent="0.3">
      <c r="A12292"/>
      <c r="B12292"/>
      <c r="C12292"/>
    </row>
    <row r="12293" spans="1:3" ht="14.4" x14ac:dyDescent="0.3">
      <c r="A12293"/>
      <c r="B12293"/>
      <c r="C12293"/>
    </row>
    <row r="12294" spans="1:3" ht="14.4" x14ac:dyDescent="0.3">
      <c r="A12294"/>
      <c r="B12294"/>
      <c r="C12294"/>
    </row>
    <row r="12295" spans="1:3" ht="14.4" x14ac:dyDescent="0.3">
      <c r="A12295"/>
      <c r="B12295"/>
      <c r="C12295"/>
    </row>
    <row r="12296" spans="1:3" ht="14.4" x14ac:dyDescent="0.3">
      <c r="A12296"/>
      <c r="B12296"/>
      <c r="C12296"/>
    </row>
    <row r="12297" spans="1:3" ht="14.4" x14ac:dyDescent="0.3">
      <c r="A12297"/>
      <c r="B12297"/>
      <c r="C12297"/>
    </row>
    <row r="12298" spans="1:3" ht="14.4" x14ac:dyDescent="0.3">
      <c r="A12298"/>
      <c r="B12298"/>
      <c r="C12298"/>
    </row>
    <row r="12299" spans="1:3" ht="14.4" x14ac:dyDescent="0.3">
      <c r="A12299"/>
      <c r="B12299"/>
      <c r="C12299"/>
    </row>
    <row r="12300" spans="1:3" ht="14.4" x14ac:dyDescent="0.3">
      <c r="A12300"/>
      <c r="B12300"/>
      <c r="C12300"/>
    </row>
    <row r="12301" spans="1:3" ht="14.4" x14ac:dyDescent="0.3">
      <c r="A12301"/>
      <c r="B12301"/>
      <c r="C12301"/>
    </row>
    <row r="12302" spans="1:3" ht="14.4" x14ac:dyDescent="0.3">
      <c r="A12302"/>
      <c r="B12302"/>
      <c r="C12302"/>
    </row>
    <row r="12303" spans="1:3" ht="14.4" x14ac:dyDescent="0.3">
      <c r="A12303"/>
      <c r="B12303"/>
      <c r="C12303"/>
    </row>
    <row r="12304" spans="1:3" ht="14.4" x14ac:dyDescent="0.3">
      <c r="A12304"/>
      <c r="B12304"/>
      <c r="C12304"/>
    </row>
    <row r="12305" spans="1:3" ht="14.4" x14ac:dyDescent="0.3">
      <c r="A12305"/>
      <c r="B12305"/>
      <c r="C12305"/>
    </row>
    <row r="12306" spans="1:3" ht="14.4" x14ac:dyDescent="0.3">
      <c r="A12306"/>
      <c r="B12306"/>
      <c r="C12306"/>
    </row>
    <row r="12307" spans="1:3" ht="14.4" x14ac:dyDescent="0.3">
      <c r="A12307"/>
      <c r="B12307"/>
      <c r="C12307"/>
    </row>
    <row r="12308" spans="1:3" ht="14.4" x14ac:dyDescent="0.3">
      <c r="A12308"/>
      <c r="B12308"/>
      <c r="C12308"/>
    </row>
    <row r="12309" spans="1:3" ht="14.4" x14ac:dyDescent="0.3">
      <c r="A12309"/>
      <c r="B12309"/>
      <c r="C12309"/>
    </row>
    <row r="12310" spans="1:3" ht="14.4" x14ac:dyDescent="0.3">
      <c r="A12310"/>
      <c r="B12310"/>
      <c r="C12310"/>
    </row>
    <row r="12311" spans="1:3" ht="14.4" x14ac:dyDescent="0.3">
      <c r="A12311"/>
      <c r="B12311"/>
      <c r="C12311"/>
    </row>
    <row r="12312" spans="1:3" ht="14.4" x14ac:dyDescent="0.3">
      <c r="A12312"/>
      <c r="B12312"/>
      <c r="C12312"/>
    </row>
    <row r="12313" spans="1:3" ht="14.4" x14ac:dyDescent="0.3">
      <c r="A12313"/>
      <c r="B12313"/>
      <c r="C12313"/>
    </row>
    <row r="12314" spans="1:3" ht="14.4" x14ac:dyDescent="0.3">
      <c r="A12314"/>
      <c r="B12314"/>
      <c r="C12314"/>
    </row>
    <row r="12315" spans="1:3" ht="14.4" x14ac:dyDescent="0.3">
      <c r="A12315"/>
      <c r="B12315"/>
      <c r="C12315"/>
    </row>
    <row r="12316" spans="1:3" ht="14.4" x14ac:dyDescent="0.3">
      <c r="A12316"/>
      <c r="B12316"/>
      <c r="C12316"/>
    </row>
    <row r="12317" spans="1:3" ht="14.4" x14ac:dyDescent="0.3">
      <c r="A12317"/>
      <c r="B12317"/>
      <c r="C12317"/>
    </row>
    <row r="12318" spans="1:3" ht="14.4" x14ac:dyDescent="0.3">
      <c r="A12318"/>
      <c r="B12318"/>
      <c r="C12318"/>
    </row>
    <row r="12319" spans="1:3" ht="14.4" x14ac:dyDescent="0.3">
      <c r="A12319"/>
      <c r="B12319"/>
      <c r="C12319"/>
    </row>
    <row r="12320" spans="1:3" ht="14.4" x14ac:dyDescent="0.3">
      <c r="A12320"/>
      <c r="B12320"/>
      <c r="C12320"/>
    </row>
    <row r="12321" spans="1:3" ht="14.4" x14ac:dyDescent="0.3">
      <c r="A12321"/>
      <c r="B12321"/>
      <c r="C12321"/>
    </row>
    <row r="12322" spans="1:3" ht="14.4" x14ac:dyDescent="0.3">
      <c r="A12322"/>
      <c r="B12322"/>
      <c r="C12322"/>
    </row>
    <row r="12323" spans="1:3" ht="14.4" x14ac:dyDescent="0.3">
      <c r="A12323"/>
      <c r="B12323"/>
      <c r="C12323"/>
    </row>
    <row r="12324" spans="1:3" ht="14.4" x14ac:dyDescent="0.3">
      <c r="A12324"/>
      <c r="B12324"/>
      <c r="C12324"/>
    </row>
    <row r="12325" spans="1:3" ht="14.4" x14ac:dyDescent="0.3">
      <c r="A12325"/>
      <c r="B12325"/>
      <c r="C12325"/>
    </row>
    <row r="12326" spans="1:3" ht="14.4" x14ac:dyDescent="0.3">
      <c r="A12326"/>
      <c r="B12326"/>
      <c r="C12326"/>
    </row>
    <row r="12327" spans="1:3" ht="14.4" x14ac:dyDescent="0.3">
      <c r="A12327"/>
      <c r="B12327"/>
      <c r="C12327"/>
    </row>
    <row r="12328" spans="1:3" ht="14.4" x14ac:dyDescent="0.3">
      <c r="A12328"/>
      <c r="B12328"/>
      <c r="C12328"/>
    </row>
    <row r="12329" spans="1:3" ht="14.4" x14ac:dyDescent="0.3">
      <c r="A12329"/>
      <c r="B12329"/>
      <c r="C12329"/>
    </row>
    <row r="12330" spans="1:3" ht="14.4" x14ac:dyDescent="0.3">
      <c r="A12330"/>
      <c r="B12330"/>
      <c r="C12330"/>
    </row>
    <row r="12331" spans="1:3" ht="14.4" x14ac:dyDescent="0.3">
      <c r="A12331"/>
      <c r="B12331"/>
      <c r="C12331"/>
    </row>
    <row r="12332" spans="1:3" ht="14.4" x14ac:dyDescent="0.3">
      <c r="A12332"/>
      <c r="B12332"/>
      <c r="C12332"/>
    </row>
    <row r="12333" spans="1:3" ht="14.4" x14ac:dyDescent="0.3">
      <c r="A12333"/>
      <c r="B12333"/>
      <c r="C12333"/>
    </row>
    <row r="12334" spans="1:3" ht="14.4" x14ac:dyDescent="0.3">
      <c r="A12334"/>
      <c r="B12334"/>
      <c r="C12334"/>
    </row>
    <row r="12335" spans="1:3" ht="14.4" x14ac:dyDescent="0.3">
      <c r="A12335"/>
      <c r="B12335"/>
      <c r="C12335"/>
    </row>
    <row r="12336" spans="1:3" ht="14.4" x14ac:dyDescent="0.3">
      <c r="A12336"/>
      <c r="B12336"/>
      <c r="C12336"/>
    </row>
    <row r="12337" spans="1:3" ht="14.4" x14ac:dyDescent="0.3">
      <c r="A12337"/>
      <c r="B12337"/>
      <c r="C12337"/>
    </row>
    <row r="12338" spans="1:3" ht="14.4" x14ac:dyDescent="0.3">
      <c r="A12338"/>
      <c r="B12338"/>
      <c r="C12338"/>
    </row>
    <row r="12339" spans="1:3" ht="14.4" x14ac:dyDescent="0.3">
      <c r="A12339"/>
      <c r="B12339"/>
      <c r="C12339"/>
    </row>
    <row r="12340" spans="1:3" ht="14.4" x14ac:dyDescent="0.3">
      <c r="A12340"/>
      <c r="B12340"/>
      <c r="C12340"/>
    </row>
    <row r="12341" spans="1:3" ht="14.4" x14ac:dyDescent="0.3">
      <c r="A12341"/>
      <c r="B12341"/>
      <c r="C12341"/>
    </row>
    <row r="12342" spans="1:3" ht="14.4" x14ac:dyDescent="0.3">
      <c r="A12342"/>
      <c r="B12342"/>
      <c r="C12342"/>
    </row>
    <row r="12343" spans="1:3" ht="14.4" x14ac:dyDescent="0.3">
      <c r="A12343"/>
      <c r="B12343"/>
      <c r="C12343"/>
    </row>
    <row r="12344" spans="1:3" ht="14.4" x14ac:dyDescent="0.3">
      <c r="A12344"/>
      <c r="B12344"/>
      <c r="C12344"/>
    </row>
    <row r="12345" spans="1:3" ht="14.4" x14ac:dyDescent="0.3">
      <c r="A12345"/>
      <c r="B12345"/>
      <c r="C12345"/>
    </row>
    <row r="12346" spans="1:3" ht="14.4" x14ac:dyDescent="0.3">
      <c r="A12346"/>
      <c r="B12346"/>
      <c r="C12346"/>
    </row>
    <row r="12347" spans="1:3" ht="14.4" x14ac:dyDescent="0.3">
      <c r="A12347"/>
      <c r="B12347"/>
      <c r="C12347"/>
    </row>
    <row r="12348" spans="1:3" ht="14.4" x14ac:dyDescent="0.3">
      <c r="A12348"/>
      <c r="B12348"/>
      <c r="C12348"/>
    </row>
    <row r="12349" spans="1:3" ht="14.4" x14ac:dyDescent="0.3">
      <c r="A12349"/>
      <c r="B12349"/>
      <c r="C12349"/>
    </row>
    <row r="12350" spans="1:3" ht="14.4" x14ac:dyDescent="0.3">
      <c r="A12350"/>
      <c r="B12350"/>
      <c r="C12350"/>
    </row>
    <row r="12351" spans="1:3" ht="14.4" x14ac:dyDescent="0.3">
      <c r="A12351"/>
      <c r="B12351"/>
      <c r="C12351"/>
    </row>
    <row r="12352" spans="1:3" ht="14.4" x14ac:dyDescent="0.3">
      <c r="A12352"/>
      <c r="B12352"/>
      <c r="C12352"/>
    </row>
    <row r="12353" spans="1:3" ht="14.4" x14ac:dyDescent="0.3">
      <c r="A12353"/>
      <c r="B12353"/>
      <c r="C12353"/>
    </row>
    <row r="12354" spans="1:3" ht="14.4" x14ac:dyDescent="0.3">
      <c r="A12354"/>
      <c r="B12354"/>
      <c r="C12354"/>
    </row>
    <row r="12355" spans="1:3" ht="14.4" x14ac:dyDescent="0.3">
      <c r="A12355"/>
      <c r="B12355"/>
      <c r="C12355"/>
    </row>
    <row r="12356" spans="1:3" ht="14.4" x14ac:dyDescent="0.3">
      <c r="A12356"/>
      <c r="B12356"/>
      <c r="C12356"/>
    </row>
    <row r="12357" spans="1:3" ht="14.4" x14ac:dyDescent="0.3">
      <c r="A12357"/>
      <c r="B12357"/>
      <c r="C12357"/>
    </row>
    <row r="12358" spans="1:3" ht="14.4" x14ac:dyDescent="0.3">
      <c r="A12358"/>
      <c r="B12358"/>
      <c r="C12358"/>
    </row>
    <row r="12359" spans="1:3" ht="14.4" x14ac:dyDescent="0.3">
      <c r="A12359"/>
      <c r="B12359"/>
      <c r="C12359"/>
    </row>
    <row r="12360" spans="1:3" ht="14.4" x14ac:dyDescent="0.3">
      <c r="A12360"/>
      <c r="B12360"/>
      <c r="C12360"/>
    </row>
    <row r="12361" spans="1:3" ht="14.4" x14ac:dyDescent="0.3">
      <c r="A12361"/>
      <c r="B12361"/>
      <c r="C12361"/>
    </row>
    <row r="12362" spans="1:3" ht="14.4" x14ac:dyDescent="0.3">
      <c r="A12362"/>
      <c r="B12362"/>
      <c r="C12362"/>
    </row>
    <row r="12363" spans="1:3" ht="14.4" x14ac:dyDescent="0.3">
      <c r="A12363"/>
      <c r="B12363"/>
      <c r="C12363"/>
    </row>
    <row r="12364" spans="1:3" ht="14.4" x14ac:dyDescent="0.3">
      <c r="A12364"/>
      <c r="B12364"/>
      <c r="C12364"/>
    </row>
    <row r="12365" spans="1:3" ht="14.4" x14ac:dyDescent="0.3">
      <c r="A12365"/>
      <c r="B12365"/>
      <c r="C12365"/>
    </row>
    <row r="12366" spans="1:3" ht="14.4" x14ac:dyDescent="0.3">
      <c r="A12366"/>
      <c r="B12366"/>
      <c r="C12366"/>
    </row>
    <row r="12367" spans="1:3" ht="14.4" x14ac:dyDescent="0.3">
      <c r="A12367"/>
      <c r="B12367"/>
      <c r="C12367"/>
    </row>
    <row r="12368" spans="1:3" ht="14.4" x14ac:dyDescent="0.3">
      <c r="A12368"/>
      <c r="B12368"/>
      <c r="C12368"/>
    </row>
    <row r="12369" spans="1:3" ht="14.4" x14ac:dyDescent="0.3">
      <c r="A12369"/>
      <c r="B12369"/>
      <c r="C12369"/>
    </row>
    <row r="12370" spans="1:3" ht="14.4" x14ac:dyDescent="0.3">
      <c r="A12370"/>
      <c r="B12370"/>
      <c r="C12370"/>
    </row>
    <row r="12371" spans="1:3" ht="14.4" x14ac:dyDescent="0.3">
      <c r="A12371"/>
      <c r="B12371"/>
      <c r="C12371"/>
    </row>
    <row r="12372" spans="1:3" ht="14.4" x14ac:dyDescent="0.3">
      <c r="A12372"/>
      <c r="B12372"/>
      <c r="C12372"/>
    </row>
    <row r="12373" spans="1:3" ht="14.4" x14ac:dyDescent="0.3">
      <c r="A12373"/>
      <c r="B12373"/>
      <c r="C12373"/>
    </row>
    <row r="12374" spans="1:3" ht="14.4" x14ac:dyDescent="0.3">
      <c r="A12374"/>
      <c r="B12374"/>
      <c r="C12374"/>
    </row>
    <row r="12375" spans="1:3" ht="14.4" x14ac:dyDescent="0.3">
      <c r="A12375"/>
      <c r="B12375"/>
      <c r="C12375"/>
    </row>
    <row r="12376" spans="1:3" ht="14.4" x14ac:dyDescent="0.3">
      <c r="A12376"/>
      <c r="B12376"/>
      <c r="C12376"/>
    </row>
    <row r="12377" spans="1:3" ht="14.4" x14ac:dyDescent="0.3">
      <c r="A12377"/>
      <c r="B12377"/>
      <c r="C12377"/>
    </row>
    <row r="12378" spans="1:3" ht="14.4" x14ac:dyDescent="0.3">
      <c r="A12378"/>
      <c r="B12378"/>
      <c r="C12378"/>
    </row>
    <row r="12379" spans="1:3" ht="14.4" x14ac:dyDescent="0.3">
      <c r="A12379"/>
      <c r="B12379"/>
      <c r="C12379"/>
    </row>
    <row r="12380" spans="1:3" ht="14.4" x14ac:dyDescent="0.3">
      <c r="A12380"/>
      <c r="B12380"/>
      <c r="C12380"/>
    </row>
    <row r="12381" spans="1:3" ht="14.4" x14ac:dyDescent="0.3">
      <c r="A12381"/>
      <c r="B12381"/>
      <c r="C12381"/>
    </row>
    <row r="12382" spans="1:3" ht="14.4" x14ac:dyDescent="0.3">
      <c r="A12382"/>
      <c r="B12382"/>
      <c r="C12382"/>
    </row>
    <row r="12383" spans="1:3" ht="14.4" x14ac:dyDescent="0.3">
      <c r="A12383"/>
      <c r="B12383"/>
      <c r="C12383"/>
    </row>
    <row r="12384" spans="1:3" ht="14.4" x14ac:dyDescent="0.3">
      <c r="A12384"/>
      <c r="B12384"/>
      <c r="C12384"/>
    </row>
    <row r="12385" spans="1:3" ht="14.4" x14ac:dyDescent="0.3">
      <c r="A12385"/>
      <c r="B12385"/>
      <c r="C12385"/>
    </row>
    <row r="12386" spans="1:3" ht="14.4" x14ac:dyDescent="0.3">
      <c r="A12386"/>
      <c r="B12386"/>
      <c r="C12386"/>
    </row>
    <row r="12387" spans="1:3" ht="14.4" x14ac:dyDescent="0.3">
      <c r="A12387"/>
      <c r="B12387"/>
      <c r="C12387"/>
    </row>
    <row r="12388" spans="1:3" ht="14.4" x14ac:dyDescent="0.3">
      <c r="A12388"/>
      <c r="B12388"/>
      <c r="C12388"/>
    </row>
    <row r="12389" spans="1:3" ht="14.4" x14ac:dyDescent="0.3">
      <c r="A12389"/>
      <c r="B12389"/>
      <c r="C12389"/>
    </row>
    <row r="12390" spans="1:3" ht="14.4" x14ac:dyDescent="0.3">
      <c r="A12390"/>
      <c r="B12390"/>
      <c r="C12390"/>
    </row>
    <row r="12391" spans="1:3" ht="14.4" x14ac:dyDescent="0.3">
      <c r="A12391"/>
      <c r="B12391"/>
      <c r="C12391"/>
    </row>
    <row r="12392" spans="1:3" ht="14.4" x14ac:dyDescent="0.3">
      <c r="A12392"/>
      <c r="B12392"/>
      <c r="C12392"/>
    </row>
    <row r="12393" spans="1:3" ht="14.4" x14ac:dyDescent="0.3">
      <c r="A12393"/>
      <c r="B12393"/>
      <c r="C12393"/>
    </row>
    <row r="12394" spans="1:3" ht="14.4" x14ac:dyDescent="0.3">
      <c r="A12394"/>
      <c r="B12394"/>
      <c r="C12394"/>
    </row>
    <row r="12395" spans="1:3" ht="14.4" x14ac:dyDescent="0.3">
      <c r="A12395"/>
      <c r="B12395"/>
      <c r="C12395"/>
    </row>
    <row r="12396" spans="1:3" ht="14.4" x14ac:dyDescent="0.3">
      <c r="A12396"/>
      <c r="B12396"/>
      <c r="C12396"/>
    </row>
    <row r="12397" spans="1:3" ht="14.4" x14ac:dyDescent="0.3">
      <c r="A12397"/>
      <c r="B12397"/>
      <c r="C12397"/>
    </row>
    <row r="12398" spans="1:3" ht="14.4" x14ac:dyDescent="0.3">
      <c r="A12398"/>
      <c r="B12398"/>
      <c r="C12398"/>
    </row>
    <row r="12399" spans="1:3" ht="14.4" x14ac:dyDescent="0.3">
      <c r="A12399"/>
      <c r="B12399"/>
      <c r="C12399"/>
    </row>
    <row r="12400" spans="1:3" ht="14.4" x14ac:dyDescent="0.3">
      <c r="A12400"/>
      <c r="B12400"/>
      <c r="C12400"/>
    </row>
    <row r="12401" spans="1:3" ht="14.4" x14ac:dyDescent="0.3">
      <c r="A12401"/>
      <c r="B12401"/>
      <c r="C12401"/>
    </row>
    <row r="12402" spans="1:3" ht="14.4" x14ac:dyDescent="0.3">
      <c r="A12402"/>
      <c r="B12402"/>
      <c r="C12402"/>
    </row>
    <row r="12403" spans="1:3" ht="14.4" x14ac:dyDescent="0.3">
      <c r="A12403"/>
      <c r="B12403"/>
      <c r="C12403"/>
    </row>
    <row r="12404" spans="1:3" ht="14.4" x14ac:dyDescent="0.3">
      <c r="A12404"/>
      <c r="B12404"/>
      <c r="C12404"/>
    </row>
    <row r="12405" spans="1:3" ht="14.4" x14ac:dyDescent="0.3">
      <c r="A12405"/>
      <c r="B12405"/>
      <c r="C12405"/>
    </row>
    <row r="12406" spans="1:3" ht="14.4" x14ac:dyDescent="0.3">
      <c r="A12406"/>
      <c r="B12406"/>
      <c r="C12406"/>
    </row>
    <row r="12407" spans="1:3" ht="14.4" x14ac:dyDescent="0.3">
      <c r="A12407"/>
      <c r="B12407"/>
      <c r="C12407"/>
    </row>
    <row r="12408" spans="1:3" ht="14.4" x14ac:dyDescent="0.3">
      <c r="A12408"/>
      <c r="B12408"/>
      <c r="C12408"/>
    </row>
    <row r="12409" spans="1:3" ht="14.4" x14ac:dyDescent="0.3">
      <c r="A12409"/>
      <c r="B12409"/>
      <c r="C12409"/>
    </row>
    <row r="12410" spans="1:3" ht="14.4" x14ac:dyDescent="0.3">
      <c r="A12410"/>
      <c r="B12410"/>
      <c r="C12410"/>
    </row>
    <row r="12411" spans="1:3" ht="14.4" x14ac:dyDescent="0.3">
      <c r="A12411"/>
      <c r="B12411"/>
      <c r="C12411"/>
    </row>
    <row r="12412" spans="1:3" ht="14.4" x14ac:dyDescent="0.3">
      <c r="A12412"/>
      <c r="B12412"/>
      <c r="C12412"/>
    </row>
    <row r="12413" spans="1:3" ht="14.4" x14ac:dyDescent="0.3">
      <c r="A12413"/>
      <c r="B12413"/>
      <c r="C12413"/>
    </row>
    <row r="12414" spans="1:3" ht="14.4" x14ac:dyDescent="0.3">
      <c r="A12414"/>
      <c r="B12414"/>
      <c r="C12414"/>
    </row>
    <row r="12415" spans="1:3" ht="14.4" x14ac:dyDescent="0.3">
      <c r="A12415"/>
      <c r="B12415"/>
      <c r="C12415"/>
    </row>
    <row r="12416" spans="1:3" ht="14.4" x14ac:dyDescent="0.3">
      <c r="A12416"/>
      <c r="B12416"/>
      <c r="C12416"/>
    </row>
    <row r="12417" spans="1:3" ht="14.4" x14ac:dyDescent="0.3">
      <c r="A12417"/>
      <c r="B12417"/>
      <c r="C12417"/>
    </row>
    <row r="12418" spans="1:3" ht="14.4" x14ac:dyDescent="0.3">
      <c r="A12418"/>
      <c r="B12418"/>
      <c r="C12418"/>
    </row>
    <row r="12419" spans="1:3" ht="14.4" x14ac:dyDescent="0.3">
      <c r="A12419"/>
      <c r="B12419"/>
      <c r="C12419"/>
    </row>
    <row r="12420" spans="1:3" ht="14.4" x14ac:dyDescent="0.3">
      <c r="A12420"/>
      <c r="B12420"/>
      <c r="C12420"/>
    </row>
    <row r="12421" spans="1:3" ht="14.4" x14ac:dyDescent="0.3">
      <c r="A12421"/>
      <c r="B12421"/>
      <c r="C12421"/>
    </row>
    <row r="12422" spans="1:3" ht="14.4" x14ac:dyDescent="0.3">
      <c r="A12422"/>
      <c r="B12422"/>
      <c r="C12422"/>
    </row>
    <row r="12423" spans="1:3" ht="14.4" x14ac:dyDescent="0.3">
      <c r="A12423"/>
      <c r="B12423"/>
      <c r="C12423"/>
    </row>
    <row r="12424" spans="1:3" ht="14.4" x14ac:dyDescent="0.3">
      <c r="A12424"/>
      <c r="B12424"/>
      <c r="C12424"/>
    </row>
    <row r="12425" spans="1:3" ht="14.4" x14ac:dyDescent="0.3">
      <c r="A12425"/>
      <c r="B12425"/>
      <c r="C12425"/>
    </row>
    <row r="12426" spans="1:3" ht="14.4" x14ac:dyDescent="0.3">
      <c r="A12426"/>
      <c r="B12426"/>
      <c r="C12426"/>
    </row>
    <row r="12427" spans="1:3" ht="14.4" x14ac:dyDescent="0.3">
      <c r="A12427"/>
      <c r="B12427"/>
      <c r="C12427"/>
    </row>
    <row r="12428" spans="1:3" ht="14.4" x14ac:dyDescent="0.3">
      <c r="A12428"/>
      <c r="B12428"/>
      <c r="C12428"/>
    </row>
    <row r="12429" spans="1:3" ht="14.4" x14ac:dyDescent="0.3">
      <c r="A12429"/>
      <c r="B12429"/>
      <c r="C12429"/>
    </row>
    <row r="12430" spans="1:3" ht="14.4" x14ac:dyDescent="0.3">
      <c r="A12430"/>
      <c r="B12430"/>
      <c r="C12430"/>
    </row>
    <row r="12431" spans="1:3" ht="14.4" x14ac:dyDescent="0.3">
      <c r="A12431"/>
      <c r="B12431"/>
      <c r="C12431"/>
    </row>
    <row r="12432" spans="1:3" ht="14.4" x14ac:dyDescent="0.3">
      <c r="A12432"/>
      <c r="B12432"/>
      <c r="C12432"/>
    </row>
    <row r="12433" spans="1:3" ht="14.4" x14ac:dyDescent="0.3">
      <c r="A12433"/>
      <c r="B12433"/>
      <c r="C12433"/>
    </row>
    <row r="12434" spans="1:3" ht="14.4" x14ac:dyDescent="0.3">
      <c r="A12434"/>
      <c r="B12434"/>
      <c r="C12434"/>
    </row>
    <row r="12435" spans="1:3" ht="14.4" x14ac:dyDescent="0.3">
      <c r="A12435"/>
      <c r="B12435"/>
      <c r="C12435"/>
    </row>
    <row r="12436" spans="1:3" ht="14.4" x14ac:dyDescent="0.3">
      <c r="A12436"/>
      <c r="B12436"/>
      <c r="C12436"/>
    </row>
    <row r="12437" spans="1:3" ht="14.4" x14ac:dyDescent="0.3">
      <c r="A12437"/>
      <c r="B12437"/>
      <c r="C12437"/>
    </row>
    <row r="12438" spans="1:3" ht="14.4" x14ac:dyDescent="0.3">
      <c r="A12438"/>
      <c r="B12438"/>
      <c r="C12438"/>
    </row>
    <row r="12439" spans="1:3" ht="14.4" x14ac:dyDescent="0.3">
      <c r="A12439"/>
      <c r="B12439"/>
      <c r="C12439"/>
    </row>
    <row r="12440" spans="1:3" ht="14.4" x14ac:dyDescent="0.3">
      <c r="A12440"/>
      <c r="B12440"/>
      <c r="C12440"/>
    </row>
    <row r="12441" spans="1:3" ht="14.4" x14ac:dyDescent="0.3">
      <c r="A12441"/>
      <c r="B12441"/>
      <c r="C12441"/>
    </row>
    <row r="12442" spans="1:3" ht="14.4" x14ac:dyDescent="0.3">
      <c r="A12442"/>
      <c r="B12442"/>
      <c r="C12442"/>
    </row>
    <row r="12443" spans="1:3" ht="14.4" x14ac:dyDescent="0.3">
      <c r="A12443"/>
      <c r="B12443"/>
      <c r="C12443"/>
    </row>
    <row r="12444" spans="1:3" ht="14.4" x14ac:dyDescent="0.3">
      <c r="A12444"/>
      <c r="B12444"/>
      <c r="C12444"/>
    </row>
    <row r="12445" spans="1:3" ht="14.4" x14ac:dyDescent="0.3">
      <c r="A12445"/>
      <c r="B12445"/>
      <c r="C12445"/>
    </row>
    <row r="12446" spans="1:3" ht="14.4" x14ac:dyDescent="0.3">
      <c r="A12446"/>
      <c r="B12446"/>
      <c r="C12446"/>
    </row>
    <row r="12447" spans="1:3" ht="14.4" x14ac:dyDescent="0.3">
      <c r="A12447"/>
      <c r="B12447"/>
      <c r="C12447"/>
    </row>
    <row r="12448" spans="1:3" ht="14.4" x14ac:dyDescent="0.3">
      <c r="A12448"/>
      <c r="B12448"/>
      <c r="C12448"/>
    </row>
    <row r="12449" spans="1:3" ht="14.4" x14ac:dyDescent="0.3">
      <c r="A12449"/>
      <c r="B12449"/>
      <c r="C12449"/>
    </row>
    <row r="12450" spans="1:3" ht="14.4" x14ac:dyDescent="0.3">
      <c r="A12450"/>
      <c r="B12450"/>
      <c r="C12450"/>
    </row>
    <row r="12451" spans="1:3" ht="14.4" x14ac:dyDescent="0.3">
      <c r="A12451"/>
      <c r="B12451"/>
      <c r="C12451"/>
    </row>
    <row r="12452" spans="1:3" ht="14.4" x14ac:dyDescent="0.3">
      <c r="A12452"/>
      <c r="B12452"/>
      <c r="C12452"/>
    </row>
    <row r="12453" spans="1:3" ht="14.4" x14ac:dyDescent="0.3">
      <c r="A12453"/>
      <c r="B12453"/>
      <c r="C12453"/>
    </row>
    <row r="12454" spans="1:3" ht="14.4" x14ac:dyDescent="0.3">
      <c r="A12454"/>
      <c r="B12454"/>
      <c r="C12454"/>
    </row>
    <row r="12455" spans="1:3" ht="14.4" x14ac:dyDescent="0.3">
      <c r="A12455"/>
      <c r="B12455"/>
      <c r="C12455"/>
    </row>
    <row r="12456" spans="1:3" ht="14.4" x14ac:dyDescent="0.3">
      <c r="A12456"/>
      <c r="B12456"/>
      <c r="C12456"/>
    </row>
    <row r="12457" spans="1:3" ht="14.4" x14ac:dyDescent="0.3">
      <c r="A12457"/>
      <c r="B12457"/>
      <c r="C12457"/>
    </row>
    <row r="12458" spans="1:3" ht="14.4" x14ac:dyDescent="0.3">
      <c r="A12458"/>
      <c r="B12458"/>
      <c r="C12458"/>
    </row>
    <row r="12459" spans="1:3" ht="14.4" x14ac:dyDescent="0.3">
      <c r="A12459"/>
      <c r="B12459"/>
      <c r="C12459"/>
    </row>
    <row r="12460" spans="1:3" ht="14.4" x14ac:dyDescent="0.3">
      <c r="A12460"/>
      <c r="B12460"/>
      <c r="C12460"/>
    </row>
    <row r="12461" spans="1:3" ht="14.4" x14ac:dyDescent="0.3">
      <c r="A12461"/>
      <c r="B12461"/>
      <c r="C12461"/>
    </row>
    <row r="12462" spans="1:3" ht="14.4" x14ac:dyDescent="0.3">
      <c r="A12462"/>
      <c r="B12462"/>
      <c r="C12462"/>
    </row>
    <row r="12463" spans="1:3" ht="14.4" x14ac:dyDescent="0.3">
      <c r="A12463"/>
      <c r="B12463"/>
      <c r="C12463"/>
    </row>
    <row r="12464" spans="1:3" ht="14.4" x14ac:dyDescent="0.3">
      <c r="A12464"/>
      <c r="B12464"/>
      <c r="C12464"/>
    </row>
    <row r="12465" spans="1:3" ht="14.4" x14ac:dyDescent="0.3">
      <c r="A12465"/>
      <c r="B12465"/>
      <c r="C12465"/>
    </row>
    <row r="12466" spans="1:3" ht="14.4" x14ac:dyDescent="0.3">
      <c r="A12466"/>
      <c r="B12466"/>
      <c r="C12466"/>
    </row>
    <row r="12467" spans="1:3" ht="14.4" x14ac:dyDescent="0.3">
      <c r="A12467"/>
      <c r="B12467"/>
      <c r="C12467"/>
    </row>
    <row r="12468" spans="1:3" ht="14.4" x14ac:dyDescent="0.3">
      <c r="A12468"/>
      <c r="B12468"/>
      <c r="C12468"/>
    </row>
    <row r="12469" spans="1:3" ht="14.4" x14ac:dyDescent="0.3">
      <c r="A12469"/>
      <c r="B12469"/>
      <c r="C12469"/>
    </row>
    <row r="12470" spans="1:3" ht="14.4" x14ac:dyDescent="0.3">
      <c r="A12470"/>
      <c r="B12470"/>
      <c r="C12470"/>
    </row>
    <row r="12471" spans="1:3" ht="14.4" x14ac:dyDescent="0.3">
      <c r="A12471"/>
      <c r="B12471"/>
      <c r="C12471"/>
    </row>
    <row r="12472" spans="1:3" ht="14.4" x14ac:dyDescent="0.3">
      <c r="A12472"/>
      <c r="B12472"/>
      <c r="C12472"/>
    </row>
    <row r="12473" spans="1:3" ht="14.4" x14ac:dyDescent="0.3">
      <c r="A12473"/>
      <c r="B12473"/>
      <c r="C12473"/>
    </row>
    <row r="12474" spans="1:3" ht="14.4" x14ac:dyDescent="0.3">
      <c r="A12474"/>
      <c r="B12474"/>
      <c r="C12474"/>
    </row>
    <row r="12475" spans="1:3" ht="14.4" x14ac:dyDescent="0.3">
      <c r="A12475"/>
      <c r="B12475"/>
      <c r="C12475"/>
    </row>
    <row r="12476" spans="1:3" ht="14.4" x14ac:dyDescent="0.3">
      <c r="A12476"/>
      <c r="B12476"/>
      <c r="C12476"/>
    </row>
    <row r="12477" spans="1:3" ht="14.4" x14ac:dyDescent="0.3">
      <c r="A12477"/>
      <c r="B12477"/>
      <c r="C12477"/>
    </row>
    <row r="12478" spans="1:3" ht="14.4" x14ac:dyDescent="0.3">
      <c r="A12478"/>
      <c r="B12478"/>
      <c r="C12478"/>
    </row>
    <row r="12479" spans="1:3" ht="14.4" x14ac:dyDescent="0.3">
      <c r="A12479"/>
      <c r="B12479"/>
      <c r="C12479"/>
    </row>
    <row r="12480" spans="1:3" ht="14.4" x14ac:dyDescent="0.3">
      <c r="A12480"/>
      <c r="B12480"/>
      <c r="C12480"/>
    </row>
    <row r="12481" spans="1:3" ht="14.4" x14ac:dyDescent="0.3">
      <c r="A12481"/>
      <c r="B12481"/>
      <c r="C12481"/>
    </row>
    <row r="12482" spans="1:3" ht="14.4" x14ac:dyDescent="0.3">
      <c r="A12482"/>
      <c r="B12482"/>
      <c r="C12482"/>
    </row>
    <row r="12483" spans="1:3" ht="14.4" x14ac:dyDescent="0.3">
      <c r="A12483"/>
      <c r="B12483"/>
      <c r="C12483"/>
    </row>
    <row r="12484" spans="1:3" ht="14.4" x14ac:dyDescent="0.3">
      <c r="A12484"/>
      <c r="B12484"/>
      <c r="C12484"/>
    </row>
    <row r="12485" spans="1:3" ht="14.4" x14ac:dyDescent="0.3">
      <c r="A12485"/>
      <c r="B12485"/>
      <c r="C12485"/>
    </row>
    <row r="12486" spans="1:3" ht="14.4" x14ac:dyDescent="0.3">
      <c r="A12486"/>
      <c r="B12486"/>
      <c r="C12486"/>
    </row>
    <row r="12487" spans="1:3" ht="14.4" x14ac:dyDescent="0.3">
      <c r="A12487"/>
      <c r="B12487"/>
      <c r="C12487"/>
    </row>
    <row r="12488" spans="1:3" ht="14.4" x14ac:dyDescent="0.3">
      <c r="A12488"/>
      <c r="B12488"/>
      <c r="C12488"/>
    </row>
    <row r="12489" spans="1:3" ht="14.4" x14ac:dyDescent="0.3">
      <c r="A12489"/>
      <c r="B12489"/>
      <c r="C12489"/>
    </row>
    <row r="12490" spans="1:3" ht="14.4" x14ac:dyDescent="0.3">
      <c r="A12490"/>
      <c r="B12490"/>
      <c r="C12490"/>
    </row>
    <row r="12491" spans="1:3" ht="14.4" x14ac:dyDescent="0.3">
      <c r="A12491"/>
      <c r="B12491"/>
      <c r="C12491"/>
    </row>
    <row r="12492" spans="1:3" ht="14.4" x14ac:dyDescent="0.3">
      <c r="A12492"/>
      <c r="B12492"/>
      <c r="C12492"/>
    </row>
    <row r="12493" spans="1:3" ht="14.4" x14ac:dyDescent="0.3">
      <c r="A12493"/>
      <c r="B12493"/>
      <c r="C12493"/>
    </row>
    <row r="12494" spans="1:3" ht="14.4" x14ac:dyDescent="0.3">
      <c r="A12494"/>
      <c r="B12494"/>
      <c r="C12494"/>
    </row>
    <row r="12495" spans="1:3" ht="14.4" x14ac:dyDescent="0.3">
      <c r="A12495"/>
      <c r="B12495"/>
      <c r="C12495"/>
    </row>
    <row r="12496" spans="1:3" ht="14.4" x14ac:dyDescent="0.3">
      <c r="A12496"/>
      <c r="B12496"/>
      <c r="C12496"/>
    </row>
    <row r="12497" spans="1:3" ht="14.4" x14ac:dyDescent="0.3">
      <c r="A12497"/>
      <c r="B12497"/>
      <c r="C12497"/>
    </row>
    <row r="12498" spans="1:3" ht="14.4" x14ac:dyDescent="0.3">
      <c r="A12498"/>
      <c r="B12498"/>
      <c r="C12498"/>
    </row>
    <row r="12499" spans="1:3" ht="14.4" x14ac:dyDescent="0.3">
      <c r="A12499"/>
      <c r="B12499"/>
      <c r="C12499"/>
    </row>
    <row r="12500" spans="1:3" ht="14.4" x14ac:dyDescent="0.3">
      <c r="A12500"/>
      <c r="B12500"/>
      <c r="C12500"/>
    </row>
    <row r="12501" spans="1:3" ht="14.4" x14ac:dyDescent="0.3">
      <c r="A12501"/>
      <c r="B12501"/>
      <c r="C12501"/>
    </row>
    <row r="12502" spans="1:3" ht="14.4" x14ac:dyDescent="0.3">
      <c r="A12502"/>
      <c r="B12502"/>
      <c r="C12502"/>
    </row>
    <row r="12503" spans="1:3" ht="14.4" x14ac:dyDescent="0.3">
      <c r="A12503"/>
      <c r="B12503"/>
      <c r="C12503"/>
    </row>
    <row r="12504" spans="1:3" ht="14.4" x14ac:dyDescent="0.3">
      <c r="A12504"/>
      <c r="B12504"/>
      <c r="C12504"/>
    </row>
    <row r="12505" spans="1:3" ht="14.4" x14ac:dyDescent="0.3">
      <c r="A12505"/>
      <c r="B12505"/>
      <c r="C12505"/>
    </row>
    <row r="12506" spans="1:3" ht="14.4" x14ac:dyDescent="0.3">
      <c r="A12506"/>
      <c r="B12506"/>
      <c r="C12506"/>
    </row>
    <row r="12507" spans="1:3" ht="14.4" x14ac:dyDescent="0.3">
      <c r="A12507"/>
      <c r="B12507"/>
      <c r="C12507"/>
    </row>
    <row r="12508" spans="1:3" ht="14.4" x14ac:dyDescent="0.3">
      <c r="A12508"/>
      <c r="B12508"/>
      <c r="C12508"/>
    </row>
    <row r="12509" spans="1:3" ht="14.4" x14ac:dyDescent="0.3">
      <c r="A12509"/>
      <c r="B12509"/>
      <c r="C12509"/>
    </row>
    <row r="12510" spans="1:3" ht="14.4" x14ac:dyDescent="0.3">
      <c r="A12510"/>
      <c r="B12510"/>
      <c r="C12510"/>
    </row>
    <row r="12511" spans="1:3" ht="14.4" x14ac:dyDescent="0.3">
      <c r="A12511"/>
      <c r="B12511"/>
      <c r="C12511"/>
    </row>
    <row r="12512" spans="1:3" ht="14.4" x14ac:dyDescent="0.3">
      <c r="A12512"/>
      <c r="B12512"/>
      <c r="C12512"/>
    </row>
    <row r="12513" spans="1:3" ht="14.4" x14ac:dyDescent="0.3">
      <c r="A12513"/>
      <c r="B12513"/>
      <c r="C12513"/>
    </row>
    <row r="12514" spans="1:3" ht="14.4" x14ac:dyDescent="0.3">
      <c r="A12514"/>
      <c r="B12514"/>
      <c r="C12514"/>
    </row>
    <row r="12515" spans="1:3" ht="14.4" x14ac:dyDescent="0.3">
      <c r="A12515"/>
      <c r="B12515"/>
      <c r="C12515"/>
    </row>
    <row r="12516" spans="1:3" ht="14.4" x14ac:dyDescent="0.3">
      <c r="A12516"/>
      <c r="B12516"/>
      <c r="C12516"/>
    </row>
    <row r="12517" spans="1:3" ht="14.4" x14ac:dyDescent="0.3">
      <c r="A12517"/>
      <c r="B12517"/>
      <c r="C12517"/>
    </row>
    <row r="12518" spans="1:3" ht="14.4" x14ac:dyDescent="0.3">
      <c r="A12518"/>
      <c r="B12518"/>
      <c r="C12518"/>
    </row>
    <row r="12519" spans="1:3" ht="14.4" x14ac:dyDescent="0.3">
      <c r="A12519"/>
      <c r="B12519"/>
      <c r="C12519"/>
    </row>
    <row r="12520" spans="1:3" ht="14.4" x14ac:dyDescent="0.3">
      <c r="A12520"/>
      <c r="B12520"/>
      <c r="C12520"/>
    </row>
    <row r="12521" spans="1:3" ht="14.4" x14ac:dyDescent="0.3">
      <c r="A12521"/>
      <c r="B12521"/>
      <c r="C12521"/>
    </row>
    <row r="12522" spans="1:3" ht="14.4" x14ac:dyDescent="0.3">
      <c r="A12522"/>
      <c r="B12522"/>
      <c r="C12522"/>
    </row>
    <row r="12523" spans="1:3" ht="14.4" x14ac:dyDescent="0.3">
      <c r="A12523"/>
      <c r="B12523"/>
      <c r="C12523"/>
    </row>
    <row r="12524" spans="1:3" ht="14.4" x14ac:dyDescent="0.3">
      <c r="A12524"/>
      <c r="B12524"/>
      <c r="C12524"/>
    </row>
    <row r="12525" spans="1:3" ht="14.4" x14ac:dyDescent="0.3">
      <c r="A12525"/>
      <c r="B12525"/>
      <c r="C12525"/>
    </row>
    <row r="12526" spans="1:3" ht="14.4" x14ac:dyDescent="0.3">
      <c r="A12526"/>
      <c r="B12526"/>
      <c r="C12526"/>
    </row>
    <row r="12527" spans="1:3" ht="14.4" x14ac:dyDescent="0.3">
      <c r="A12527"/>
      <c r="B12527"/>
      <c r="C12527"/>
    </row>
    <row r="12528" spans="1:3" ht="14.4" x14ac:dyDescent="0.3">
      <c r="A12528"/>
      <c r="B12528"/>
      <c r="C12528"/>
    </row>
    <row r="12529" spans="1:3" ht="14.4" x14ac:dyDescent="0.3">
      <c r="A12529"/>
      <c r="B12529"/>
      <c r="C12529"/>
    </row>
    <row r="12530" spans="1:3" ht="14.4" x14ac:dyDescent="0.3">
      <c r="A12530"/>
      <c r="B12530"/>
      <c r="C12530"/>
    </row>
    <row r="12531" spans="1:3" ht="14.4" x14ac:dyDescent="0.3">
      <c r="A12531"/>
      <c r="B12531"/>
      <c r="C12531"/>
    </row>
    <row r="12532" spans="1:3" ht="14.4" x14ac:dyDescent="0.3">
      <c r="A12532"/>
      <c r="B12532"/>
      <c r="C12532"/>
    </row>
    <row r="12533" spans="1:3" ht="14.4" x14ac:dyDescent="0.3">
      <c r="A12533"/>
      <c r="B12533"/>
      <c r="C12533"/>
    </row>
    <row r="12534" spans="1:3" ht="14.4" x14ac:dyDescent="0.3">
      <c r="A12534"/>
      <c r="B12534"/>
      <c r="C12534"/>
    </row>
    <row r="12535" spans="1:3" ht="14.4" x14ac:dyDescent="0.3">
      <c r="A12535"/>
      <c r="B12535"/>
      <c r="C12535"/>
    </row>
    <row r="12536" spans="1:3" ht="14.4" x14ac:dyDescent="0.3">
      <c r="A12536"/>
      <c r="B12536"/>
      <c r="C12536"/>
    </row>
    <row r="12537" spans="1:3" ht="14.4" x14ac:dyDescent="0.3">
      <c r="A12537"/>
      <c r="B12537"/>
      <c r="C12537"/>
    </row>
    <row r="12538" spans="1:3" ht="14.4" x14ac:dyDescent="0.3">
      <c r="A12538"/>
      <c r="B12538"/>
      <c r="C12538"/>
    </row>
    <row r="12539" spans="1:3" ht="14.4" x14ac:dyDescent="0.3">
      <c r="A12539"/>
      <c r="B12539"/>
      <c r="C12539"/>
    </row>
    <row r="12540" spans="1:3" ht="14.4" x14ac:dyDescent="0.3">
      <c r="A12540"/>
      <c r="B12540"/>
      <c r="C12540"/>
    </row>
    <row r="12541" spans="1:3" ht="14.4" x14ac:dyDescent="0.3">
      <c r="A12541"/>
      <c r="B12541"/>
      <c r="C12541"/>
    </row>
    <row r="12542" spans="1:3" ht="14.4" x14ac:dyDescent="0.3">
      <c r="A12542"/>
      <c r="B12542"/>
      <c r="C12542"/>
    </row>
    <row r="12543" spans="1:3" ht="14.4" x14ac:dyDescent="0.3">
      <c r="A12543"/>
      <c r="B12543"/>
      <c r="C12543"/>
    </row>
    <row r="12544" spans="1:3" ht="14.4" x14ac:dyDescent="0.3">
      <c r="A12544"/>
      <c r="B12544"/>
      <c r="C12544"/>
    </row>
    <row r="12545" spans="1:3" ht="14.4" x14ac:dyDescent="0.3">
      <c r="A12545"/>
      <c r="B12545"/>
      <c r="C12545"/>
    </row>
    <row r="12546" spans="1:3" ht="14.4" x14ac:dyDescent="0.3">
      <c r="A12546"/>
      <c r="B12546"/>
      <c r="C12546"/>
    </row>
    <row r="12547" spans="1:3" ht="14.4" x14ac:dyDescent="0.3">
      <c r="A12547"/>
      <c r="B12547"/>
      <c r="C12547"/>
    </row>
    <row r="12548" spans="1:3" ht="14.4" x14ac:dyDescent="0.3">
      <c r="A12548"/>
      <c r="B12548"/>
      <c r="C12548"/>
    </row>
    <row r="12549" spans="1:3" ht="14.4" x14ac:dyDescent="0.3">
      <c r="A12549"/>
      <c r="B12549"/>
      <c r="C12549"/>
    </row>
    <row r="12550" spans="1:3" ht="14.4" x14ac:dyDescent="0.3">
      <c r="A12550"/>
      <c r="B12550"/>
      <c r="C12550"/>
    </row>
    <row r="12551" spans="1:3" ht="14.4" x14ac:dyDescent="0.3">
      <c r="A12551"/>
      <c r="B12551"/>
      <c r="C12551"/>
    </row>
    <row r="12552" spans="1:3" ht="14.4" x14ac:dyDescent="0.3">
      <c r="A12552"/>
      <c r="B12552"/>
      <c r="C12552"/>
    </row>
    <row r="12553" spans="1:3" ht="14.4" x14ac:dyDescent="0.3">
      <c r="A12553"/>
      <c r="B12553"/>
      <c r="C12553"/>
    </row>
    <row r="12554" spans="1:3" ht="14.4" x14ac:dyDescent="0.3">
      <c r="A12554"/>
      <c r="B12554"/>
      <c r="C12554"/>
    </row>
    <row r="12555" spans="1:3" ht="14.4" x14ac:dyDescent="0.3">
      <c r="A12555"/>
      <c r="B12555"/>
      <c r="C12555"/>
    </row>
    <row r="12556" spans="1:3" ht="14.4" x14ac:dyDescent="0.3">
      <c r="A12556"/>
      <c r="B12556"/>
      <c r="C12556"/>
    </row>
    <row r="12557" spans="1:3" ht="14.4" x14ac:dyDescent="0.3">
      <c r="A12557"/>
      <c r="B12557"/>
      <c r="C12557"/>
    </row>
    <row r="12558" spans="1:3" ht="14.4" x14ac:dyDescent="0.3">
      <c r="A12558"/>
      <c r="B12558"/>
      <c r="C12558"/>
    </row>
    <row r="12559" spans="1:3" ht="14.4" x14ac:dyDescent="0.3">
      <c r="A12559"/>
      <c r="B12559"/>
      <c r="C12559"/>
    </row>
    <row r="12560" spans="1:3" ht="14.4" x14ac:dyDescent="0.3">
      <c r="A12560"/>
      <c r="B12560"/>
      <c r="C12560"/>
    </row>
    <row r="12561" spans="1:3" ht="14.4" x14ac:dyDescent="0.3">
      <c r="A12561"/>
      <c r="B12561"/>
      <c r="C12561"/>
    </row>
    <row r="12562" spans="1:3" ht="14.4" x14ac:dyDescent="0.3">
      <c r="A12562"/>
      <c r="B12562"/>
      <c r="C12562"/>
    </row>
    <row r="12563" spans="1:3" ht="14.4" x14ac:dyDescent="0.3">
      <c r="A12563"/>
      <c r="B12563"/>
      <c r="C12563"/>
    </row>
    <row r="12564" spans="1:3" ht="14.4" x14ac:dyDescent="0.3">
      <c r="A12564"/>
      <c r="B12564"/>
      <c r="C12564"/>
    </row>
    <row r="12565" spans="1:3" ht="14.4" x14ac:dyDescent="0.3">
      <c r="A12565"/>
      <c r="B12565"/>
      <c r="C12565"/>
    </row>
    <row r="12566" spans="1:3" ht="14.4" x14ac:dyDescent="0.3">
      <c r="A12566"/>
      <c r="B12566"/>
      <c r="C12566"/>
    </row>
    <row r="12567" spans="1:3" ht="14.4" x14ac:dyDescent="0.3">
      <c r="A12567"/>
      <c r="B12567"/>
      <c r="C12567"/>
    </row>
    <row r="12568" spans="1:3" ht="14.4" x14ac:dyDescent="0.3">
      <c r="A12568"/>
      <c r="B12568"/>
      <c r="C12568"/>
    </row>
    <row r="12569" spans="1:3" ht="14.4" x14ac:dyDescent="0.3">
      <c r="A12569"/>
      <c r="B12569"/>
      <c r="C12569"/>
    </row>
    <row r="12570" spans="1:3" ht="14.4" x14ac:dyDescent="0.3">
      <c r="A12570"/>
      <c r="B12570"/>
      <c r="C12570"/>
    </row>
    <row r="12571" spans="1:3" ht="14.4" x14ac:dyDescent="0.3">
      <c r="A12571"/>
      <c r="B12571"/>
      <c r="C12571"/>
    </row>
    <row r="12572" spans="1:3" ht="14.4" x14ac:dyDescent="0.3">
      <c r="A12572"/>
      <c r="B12572"/>
      <c r="C12572"/>
    </row>
    <row r="12573" spans="1:3" ht="14.4" x14ac:dyDescent="0.3">
      <c r="A12573"/>
      <c r="B12573"/>
      <c r="C12573"/>
    </row>
    <row r="12574" spans="1:3" ht="14.4" x14ac:dyDescent="0.3">
      <c r="A12574"/>
      <c r="B12574"/>
      <c r="C12574"/>
    </row>
    <row r="12575" spans="1:3" ht="14.4" x14ac:dyDescent="0.3">
      <c r="A12575"/>
      <c r="B12575"/>
      <c r="C12575"/>
    </row>
    <row r="12576" spans="1:3" ht="14.4" x14ac:dyDescent="0.3">
      <c r="A12576"/>
      <c r="B12576"/>
      <c r="C12576"/>
    </row>
    <row r="12577" spans="1:3" ht="14.4" x14ac:dyDescent="0.3">
      <c r="A12577"/>
      <c r="B12577"/>
      <c r="C12577"/>
    </row>
    <row r="12578" spans="1:3" ht="14.4" x14ac:dyDescent="0.3">
      <c r="A12578"/>
      <c r="B12578"/>
      <c r="C12578"/>
    </row>
    <row r="12579" spans="1:3" ht="14.4" x14ac:dyDescent="0.3">
      <c r="A12579"/>
      <c r="B12579"/>
      <c r="C12579"/>
    </row>
    <row r="12580" spans="1:3" ht="14.4" x14ac:dyDescent="0.3">
      <c r="A12580"/>
      <c r="B12580"/>
      <c r="C12580"/>
    </row>
    <row r="12581" spans="1:3" ht="14.4" x14ac:dyDescent="0.3">
      <c r="A12581"/>
      <c r="B12581"/>
      <c r="C12581"/>
    </row>
    <row r="12582" spans="1:3" ht="14.4" x14ac:dyDescent="0.3">
      <c r="A12582"/>
      <c r="B12582"/>
      <c r="C12582"/>
    </row>
    <row r="12583" spans="1:3" ht="14.4" x14ac:dyDescent="0.3">
      <c r="A12583"/>
      <c r="B12583"/>
      <c r="C12583"/>
    </row>
    <row r="12584" spans="1:3" ht="14.4" x14ac:dyDescent="0.3">
      <c r="A12584"/>
      <c r="B12584"/>
      <c r="C12584"/>
    </row>
    <row r="12585" spans="1:3" ht="14.4" x14ac:dyDescent="0.3">
      <c r="A12585"/>
      <c r="B12585"/>
      <c r="C12585"/>
    </row>
    <row r="12586" spans="1:3" ht="14.4" x14ac:dyDescent="0.3">
      <c r="A12586"/>
      <c r="B12586"/>
      <c r="C12586"/>
    </row>
    <row r="12587" spans="1:3" ht="14.4" x14ac:dyDescent="0.3">
      <c r="A12587"/>
      <c r="B12587"/>
      <c r="C12587"/>
    </row>
    <row r="12588" spans="1:3" ht="14.4" x14ac:dyDescent="0.3">
      <c r="A12588"/>
      <c r="B12588"/>
      <c r="C12588"/>
    </row>
    <row r="12589" spans="1:3" ht="14.4" x14ac:dyDescent="0.3">
      <c r="A12589"/>
      <c r="B12589"/>
      <c r="C12589"/>
    </row>
    <row r="12590" spans="1:3" ht="14.4" x14ac:dyDescent="0.3">
      <c r="A12590"/>
      <c r="B12590"/>
      <c r="C12590"/>
    </row>
    <row r="12591" spans="1:3" ht="14.4" x14ac:dyDescent="0.3">
      <c r="A12591"/>
      <c r="B12591"/>
      <c r="C12591"/>
    </row>
    <row r="12592" spans="1:3" ht="14.4" x14ac:dyDescent="0.3">
      <c r="A12592"/>
      <c r="B12592"/>
      <c r="C12592"/>
    </row>
    <row r="12593" spans="1:3" ht="14.4" x14ac:dyDescent="0.3">
      <c r="A12593"/>
      <c r="B12593"/>
      <c r="C12593"/>
    </row>
    <row r="12594" spans="1:3" ht="14.4" x14ac:dyDescent="0.3">
      <c r="A12594"/>
      <c r="B12594"/>
      <c r="C12594"/>
    </row>
    <row r="12595" spans="1:3" ht="14.4" x14ac:dyDescent="0.3">
      <c r="A12595"/>
      <c r="B12595"/>
      <c r="C12595"/>
    </row>
    <row r="12596" spans="1:3" ht="14.4" x14ac:dyDescent="0.3">
      <c r="A12596"/>
      <c r="B12596"/>
      <c r="C12596"/>
    </row>
    <row r="12597" spans="1:3" ht="14.4" x14ac:dyDescent="0.3">
      <c r="A12597"/>
      <c r="B12597"/>
      <c r="C12597"/>
    </row>
    <row r="12598" spans="1:3" ht="14.4" x14ac:dyDescent="0.3">
      <c r="A12598"/>
      <c r="B12598"/>
      <c r="C12598"/>
    </row>
    <row r="12599" spans="1:3" ht="14.4" x14ac:dyDescent="0.3">
      <c r="A12599"/>
      <c r="B12599"/>
      <c r="C12599"/>
    </row>
    <row r="12600" spans="1:3" ht="14.4" x14ac:dyDescent="0.3">
      <c r="A12600"/>
      <c r="B12600"/>
      <c r="C12600"/>
    </row>
    <row r="12601" spans="1:3" ht="14.4" x14ac:dyDescent="0.3">
      <c r="A12601"/>
      <c r="B12601"/>
      <c r="C12601"/>
    </row>
    <row r="12602" spans="1:3" ht="14.4" x14ac:dyDescent="0.3">
      <c r="A12602"/>
      <c r="B12602"/>
      <c r="C12602"/>
    </row>
    <row r="12603" spans="1:3" ht="14.4" x14ac:dyDescent="0.3">
      <c r="A12603"/>
      <c r="B12603"/>
      <c r="C12603"/>
    </row>
    <row r="12604" spans="1:3" ht="14.4" x14ac:dyDescent="0.3">
      <c r="A12604"/>
      <c r="B12604"/>
      <c r="C12604"/>
    </row>
    <row r="12605" spans="1:3" ht="14.4" x14ac:dyDescent="0.3">
      <c r="A12605"/>
      <c r="B12605"/>
      <c r="C12605"/>
    </row>
    <row r="12606" spans="1:3" ht="14.4" x14ac:dyDescent="0.3">
      <c r="A12606"/>
      <c r="B12606"/>
      <c r="C12606"/>
    </row>
    <row r="12607" spans="1:3" ht="14.4" x14ac:dyDescent="0.3">
      <c r="A12607"/>
      <c r="B12607"/>
      <c r="C12607"/>
    </row>
    <row r="12608" spans="1:3" ht="14.4" x14ac:dyDescent="0.3">
      <c r="A12608"/>
      <c r="B12608"/>
      <c r="C12608"/>
    </row>
    <row r="12609" spans="1:3" ht="14.4" x14ac:dyDescent="0.3">
      <c r="A12609"/>
      <c r="B12609"/>
      <c r="C12609"/>
    </row>
    <row r="12610" spans="1:3" ht="14.4" x14ac:dyDescent="0.3">
      <c r="A12610"/>
      <c r="B12610"/>
      <c r="C12610"/>
    </row>
    <row r="12611" spans="1:3" ht="14.4" x14ac:dyDescent="0.3">
      <c r="A12611"/>
      <c r="B12611"/>
      <c r="C12611"/>
    </row>
    <row r="12612" spans="1:3" ht="14.4" x14ac:dyDescent="0.3">
      <c r="A12612"/>
      <c r="B12612"/>
      <c r="C12612"/>
    </row>
    <row r="12613" spans="1:3" ht="14.4" x14ac:dyDescent="0.3">
      <c r="A12613"/>
      <c r="B12613"/>
      <c r="C12613"/>
    </row>
    <row r="12614" spans="1:3" ht="14.4" x14ac:dyDescent="0.3">
      <c r="A12614"/>
      <c r="B12614"/>
      <c r="C12614"/>
    </row>
    <row r="12615" spans="1:3" ht="14.4" x14ac:dyDescent="0.3">
      <c r="A12615"/>
      <c r="B12615"/>
      <c r="C12615"/>
    </row>
    <row r="12616" spans="1:3" ht="14.4" x14ac:dyDescent="0.3">
      <c r="A12616"/>
      <c r="B12616"/>
      <c r="C12616"/>
    </row>
    <row r="12617" spans="1:3" ht="14.4" x14ac:dyDescent="0.3">
      <c r="A12617"/>
      <c r="B12617"/>
      <c r="C12617"/>
    </row>
    <row r="12618" spans="1:3" ht="14.4" x14ac:dyDescent="0.3">
      <c r="A12618"/>
      <c r="B12618"/>
      <c r="C12618"/>
    </row>
    <row r="12619" spans="1:3" ht="14.4" x14ac:dyDescent="0.3">
      <c r="A12619"/>
      <c r="B12619"/>
      <c r="C12619"/>
    </row>
    <row r="12620" spans="1:3" ht="14.4" x14ac:dyDescent="0.3">
      <c r="A12620"/>
      <c r="B12620"/>
      <c r="C12620"/>
    </row>
    <row r="12621" spans="1:3" ht="14.4" x14ac:dyDescent="0.3">
      <c r="A12621"/>
      <c r="B12621"/>
      <c r="C12621"/>
    </row>
    <row r="12622" spans="1:3" ht="14.4" x14ac:dyDescent="0.3">
      <c r="A12622"/>
      <c r="B12622"/>
      <c r="C12622"/>
    </row>
    <row r="12623" spans="1:3" ht="14.4" x14ac:dyDescent="0.3">
      <c r="A12623"/>
      <c r="B12623"/>
      <c r="C12623"/>
    </row>
    <row r="12624" spans="1:3" ht="14.4" x14ac:dyDescent="0.3">
      <c r="A12624"/>
      <c r="B12624"/>
      <c r="C12624"/>
    </row>
    <row r="12625" spans="1:3" ht="14.4" x14ac:dyDescent="0.3">
      <c r="A12625"/>
      <c r="B12625"/>
      <c r="C12625"/>
    </row>
    <row r="12626" spans="1:3" ht="14.4" x14ac:dyDescent="0.3">
      <c r="A12626"/>
      <c r="B12626"/>
      <c r="C12626"/>
    </row>
    <row r="12627" spans="1:3" ht="14.4" x14ac:dyDescent="0.3">
      <c r="A12627"/>
      <c r="B12627"/>
      <c r="C12627"/>
    </row>
    <row r="12628" spans="1:3" ht="14.4" x14ac:dyDescent="0.3">
      <c r="A12628"/>
      <c r="B12628"/>
      <c r="C12628"/>
    </row>
    <row r="12629" spans="1:3" ht="14.4" x14ac:dyDescent="0.3">
      <c r="A12629"/>
      <c r="B12629"/>
      <c r="C12629"/>
    </row>
    <row r="12630" spans="1:3" ht="14.4" x14ac:dyDescent="0.3">
      <c r="A12630"/>
      <c r="B12630"/>
      <c r="C12630"/>
    </row>
    <row r="12631" spans="1:3" ht="14.4" x14ac:dyDescent="0.3">
      <c r="A12631"/>
      <c r="B12631"/>
      <c r="C12631"/>
    </row>
    <row r="12632" spans="1:3" ht="14.4" x14ac:dyDescent="0.3">
      <c r="A12632"/>
      <c r="B12632"/>
      <c r="C12632"/>
    </row>
    <row r="12633" spans="1:3" ht="14.4" x14ac:dyDescent="0.3">
      <c r="A12633"/>
      <c r="B12633"/>
      <c r="C12633"/>
    </row>
    <row r="12634" spans="1:3" ht="14.4" x14ac:dyDescent="0.3">
      <c r="A12634"/>
      <c r="B12634"/>
      <c r="C12634"/>
    </row>
    <row r="12635" spans="1:3" ht="14.4" x14ac:dyDescent="0.3">
      <c r="A12635"/>
      <c r="B12635"/>
      <c r="C12635"/>
    </row>
    <row r="12636" spans="1:3" ht="14.4" x14ac:dyDescent="0.3">
      <c r="A12636"/>
      <c r="B12636"/>
      <c r="C12636"/>
    </row>
    <row r="12637" spans="1:3" ht="14.4" x14ac:dyDescent="0.3">
      <c r="A12637"/>
      <c r="B12637"/>
      <c r="C12637"/>
    </row>
    <row r="12638" spans="1:3" ht="14.4" x14ac:dyDescent="0.3">
      <c r="A12638"/>
      <c r="B12638"/>
      <c r="C12638"/>
    </row>
    <row r="12639" spans="1:3" ht="14.4" x14ac:dyDescent="0.3">
      <c r="A12639"/>
      <c r="B12639"/>
      <c r="C12639"/>
    </row>
    <row r="12640" spans="1:3" ht="14.4" x14ac:dyDescent="0.3">
      <c r="A12640"/>
      <c r="B12640"/>
      <c r="C12640"/>
    </row>
    <row r="12641" spans="1:3" ht="14.4" x14ac:dyDescent="0.3">
      <c r="A12641"/>
      <c r="B12641"/>
      <c r="C12641"/>
    </row>
    <row r="12642" spans="1:3" ht="14.4" x14ac:dyDescent="0.3">
      <c r="A12642"/>
      <c r="B12642"/>
      <c r="C12642"/>
    </row>
    <row r="12643" spans="1:3" ht="14.4" x14ac:dyDescent="0.3">
      <c r="A12643"/>
      <c r="B12643"/>
      <c r="C12643"/>
    </row>
    <row r="12644" spans="1:3" ht="14.4" x14ac:dyDescent="0.3">
      <c r="A12644"/>
      <c r="B12644"/>
      <c r="C12644"/>
    </row>
    <row r="12645" spans="1:3" ht="14.4" x14ac:dyDescent="0.3">
      <c r="A12645"/>
      <c r="B12645"/>
      <c r="C12645"/>
    </row>
    <row r="12646" spans="1:3" ht="14.4" x14ac:dyDescent="0.3">
      <c r="A12646"/>
      <c r="B12646"/>
      <c r="C12646"/>
    </row>
    <row r="12647" spans="1:3" ht="14.4" x14ac:dyDescent="0.3">
      <c r="A12647"/>
      <c r="B12647"/>
      <c r="C12647"/>
    </row>
    <row r="12648" spans="1:3" ht="14.4" x14ac:dyDescent="0.3">
      <c r="A12648"/>
      <c r="B12648"/>
      <c r="C12648"/>
    </row>
    <row r="12649" spans="1:3" ht="14.4" x14ac:dyDescent="0.3">
      <c r="A12649"/>
      <c r="B12649"/>
      <c r="C12649"/>
    </row>
    <row r="12650" spans="1:3" ht="14.4" x14ac:dyDescent="0.3">
      <c r="A12650"/>
      <c r="B12650"/>
      <c r="C12650"/>
    </row>
    <row r="12651" spans="1:3" ht="14.4" x14ac:dyDescent="0.3">
      <c r="A12651"/>
      <c r="B12651"/>
      <c r="C12651"/>
    </row>
    <row r="12652" spans="1:3" ht="14.4" x14ac:dyDescent="0.3">
      <c r="A12652"/>
      <c r="B12652"/>
      <c r="C12652"/>
    </row>
    <row r="12653" spans="1:3" ht="14.4" x14ac:dyDescent="0.3">
      <c r="A12653"/>
      <c r="B12653"/>
      <c r="C12653"/>
    </row>
    <row r="12654" spans="1:3" ht="14.4" x14ac:dyDescent="0.3">
      <c r="A12654"/>
      <c r="B12654"/>
      <c r="C12654"/>
    </row>
    <row r="12655" spans="1:3" ht="14.4" x14ac:dyDescent="0.3">
      <c r="A12655"/>
      <c r="B12655"/>
      <c r="C12655"/>
    </row>
    <row r="12656" spans="1:3" ht="14.4" x14ac:dyDescent="0.3">
      <c r="A12656"/>
      <c r="B12656"/>
      <c r="C12656"/>
    </row>
    <row r="12657" spans="1:3" ht="14.4" x14ac:dyDescent="0.3">
      <c r="A12657"/>
      <c r="B12657"/>
      <c r="C12657"/>
    </row>
    <row r="12658" spans="1:3" ht="14.4" x14ac:dyDescent="0.3">
      <c r="A12658"/>
      <c r="B12658"/>
      <c r="C12658"/>
    </row>
    <row r="12659" spans="1:3" ht="14.4" x14ac:dyDescent="0.3">
      <c r="A12659"/>
      <c r="B12659"/>
      <c r="C12659"/>
    </row>
    <row r="12660" spans="1:3" ht="14.4" x14ac:dyDescent="0.3">
      <c r="A12660"/>
      <c r="B12660"/>
      <c r="C12660"/>
    </row>
    <row r="12661" spans="1:3" ht="14.4" x14ac:dyDescent="0.3">
      <c r="A12661"/>
      <c r="B12661"/>
      <c r="C12661"/>
    </row>
    <row r="12662" spans="1:3" ht="14.4" x14ac:dyDescent="0.3">
      <c r="A12662"/>
      <c r="B12662"/>
      <c r="C12662"/>
    </row>
    <row r="12663" spans="1:3" ht="14.4" x14ac:dyDescent="0.3">
      <c r="A12663"/>
      <c r="B12663"/>
      <c r="C12663"/>
    </row>
    <row r="12664" spans="1:3" ht="14.4" x14ac:dyDescent="0.3">
      <c r="A12664"/>
      <c r="B12664"/>
      <c r="C12664"/>
    </row>
    <row r="12665" spans="1:3" ht="14.4" x14ac:dyDescent="0.3">
      <c r="A12665"/>
      <c r="B12665"/>
      <c r="C12665"/>
    </row>
    <row r="12666" spans="1:3" ht="14.4" x14ac:dyDescent="0.3">
      <c r="A12666"/>
      <c r="B12666"/>
      <c r="C12666"/>
    </row>
    <row r="12667" spans="1:3" ht="14.4" x14ac:dyDescent="0.3">
      <c r="A12667"/>
      <c r="B12667"/>
      <c r="C12667"/>
    </row>
    <row r="12668" spans="1:3" ht="14.4" x14ac:dyDescent="0.3">
      <c r="A12668"/>
      <c r="B12668"/>
      <c r="C12668"/>
    </row>
    <row r="12669" spans="1:3" ht="14.4" x14ac:dyDescent="0.3">
      <c r="A12669"/>
      <c r="B12669"/>
      <c r="C12669"/>
    </row>
    <row r="12670" spans="1:3" ht="14.4" x14ac:dyDescent="0.3">
      <c r="A12670"/>
      <c r="B12670"/>
      <c r="C12670"/>
    </row>
    <row r="12671" spans="1:3" ht="14.4" x14ac:dyDescent="0.3">
      <c r="A12671"/>
      <c r="B12671"/>
      <c r="C12671"/>
    </row>
    <row r="12672" spans="1:3" ht="14.4" x14ac:dyDescent="0.3">
      <c r="A12672"/>
      <c r="B12672"/>
      <c r="C12672"/>
    </row>
    <row r="12673" spans="1:3" ht="14.4" x14ac:dyDescent="0.3">
      <c r="A12673"/>
      <c r="B12673"/>
      <c r="C12673"/>
    </row>
    <row r="12674" spans="1:3" ht="14.4" x14ac:dyDescent="0.3">
      <c r="A12674"/>
      <c r="B12674"/>
      <c r="C12674"/>
    </row>
    <row r="12675" spans="1:3" ht="14.4" x14ac:dyDescent="0.3">
      <c r="A12675"/>
      <c r="B12675"/>
      <c r="C12675"/>
    </row>
    <row r="12676" spans="1:3" ht="14.4" x14ac:dyDescent="0.3">
      <c r="A12676"/>
      <c r="B12676"/>
      <c r="C12676"/>
    </row>
    <row r="12677" spans="1:3" ht="14.4" x14ac:dyDescent="0.3">
      <c r="A12677"/>
      <c r="B12677"/>
      <c r="C12677"/>
    </row>
    <row r="12678" spans="1:3" ht="14.4" x14ac:dyDescent="0.3">
      <c r="A12678"/>
      <c r="B12678"/>
      <c r="C12678"/>
    </row>
    <row r="12679" spans="1:3" ht="14.4" x14ac:dyDescent="0.3">
      <c r="A12679"/>
      <c r="B12679"/>
      <c r="C12679"/>
    </row>
    <row r="12680" spans="1:3" ht="14.4" x14ac:dyDescent="0.3">
      <c r="A12680"/>
      <c r="B12680"/>
      <c r="C12680"/>
    </row>
    <row r="12681" spans="1:3" ht="14.4" x14ac:dyDescent="0.3">
      <c r="A12681"/>
      <c r="B12681"/>
      <c r="C12681"/>
    </row>
    <row r="12682" spans="1:3" ht="14.4" x14ac:dyDescent="0.3">
      <c r="A12682"/>
      <c r="B12682"/>
      <c r="C12682"/>
    </row>
    <row r="12683" spans="1:3" ht="14.4" x14ac:dyDescent="0.3">
      <c r="A12683"/>
      <c r="B12683"/>
      <c r="C12683"/>
    </row>
    <row r="12684" spans="1:3" ht="14.4" x14ac:dyDescent="0.3">
      <c r="A12684"/>
      <c r="B12684"/>
      <c r="C12684"/>
    </row>
    <row r="12685" spans="1:3" ht="14.4" x14ac:dyDescent="0.3">
      <c r="A12685"/>
      <c r="B12685"/>
      <c r="C12685"/>
    </row>
    <row r="12686" spans="1:3" ht="14.4" x14ac:dyDescent="0.3">
      <c r="A12686"/>
      <c r="B12686"/>
      <c r="C12686"/>
    </row>
    <row r="12687" spans="1:3" ht="14.4" x14ac:dyDescent="0.3">
      <c r="A12687"/>
      <c r="B12687"/>
      <c r="C12687"/>
    </row>
    <row r="12688" spans="1:3" ht="14.4" x14ac:dyDescent="0.3">
      <c r="A12688"/>
      <c r="B12688"/>
      <c r="C12688"/>
    </row>
    <row r="12689" spans="1:3" ht="14.4" x14ac:dyDescent="0.3">
      <c r="A12689"/>
      <c r="B12689"/>
      <c r="C12689"/>
    </row>
    <row r="12690" spans="1:3" ht="14.4" x14ac:dyDescent="0.3">
      <c r="A12690"/>
      <c r="B12690"/>
      <c r="C12690"/>
    </row>
    <row r="12691" spans="1:3" ht="14.4" x14ac:dyDescent="0.3">
      <c r="A12691"/>
      <c r="B12691"/>
      <c r="C12691"/>
    </row>
    <row r="12692" spans="1:3" ht="14.4" x14ac:dyDescent="0.3">
      <c r="A12692"/>
      <c r="B12692"/>
      <c r="C12692"/>
    </row>
    <row r="12693" spans="1:3" ht="14.4" x14ac:dyDescent="0.3">
      <c r="A12693"/>
      <c r="B12693"/>
      <c r="C12693"/>
    </row>
    <row r="12694" spans="1:3" ht="14.4" x14ac:dyDescent="0.3">
      <c r="A12694"/>
      <c r="B12694"/>
      <c r="C12694"/>
    </row>
    <row r="12695" spans="1:3" ht="14.4" x14ac:dyDescent="0.3">
      <c r="A12695"/>
      <c r="B12695"/>
      <c r="C12695"/>
    </row>
    <row r="12696" spans="1:3" ht="14.4" x14ac:dyDescent="0.3">
      <c r="A12696"/>
      <c r="B12696"/>
      <c r="C12696"/>
    </row>
    <row r="12697" spans="1:3" ht="14.4" x14ac:dyDescent="0.3">
      <c r="A12697"/>
      <c r="B12697"/>
      <c r="C12697"/>
    </row>
    <row r="12698" spans="1:3" ht="14.4" x14ac:dyDescent="0.3">
      <c r="A12698"/>
      <c r="B12698"/>
      <c r="C12698"/>
    </row>
    <row r="12699" spans="1:3" ht="14.4" x14ac:dyDescent="0.3">
      <c r="A12699"/>
      <c r="B12699"/>
      <c r="C12699"/>
    </row>
    <row r="12700" spans="1:3" ht="14.4" x14ac:dyDescent="0.3">
      <c r="A12700"/>
      <c r="B12700"/>
      <c r="C12700"/>
    </row>
    <row r="12701" spans="1:3" ht="14.4" x14ac:dyDescent="0.3">
      <c r="A12701"/>
      <c r="B12701"/>
      <c r="C12701"/>
    </row>
    <row r="12702" spans="1:3" ht="14.4" x14ac:dyDescent="0.3">
      <c r="A12702"/>
      <c r="B12702"/>
      <c r="C12702"/>
    </row>
    <row r="12703" spans="1:3" ht="14.4" x14ac:dyDescent="0.3">
      <c r="A12703"/>
      <c r="B12703"/>
      <c r="C12703"/>
    </row>
    <row r="12704" spans="1:3" ht="14.4" x14ac:dyDescent="0.3">
      <c r="A12704"/>
      <c r="B12704"/>
      <c r="C12704"/>
    </row>
    <row r="12705" spans="1:3" ht="14.4" x14ac:dyDescent="0.3">
      <c r="A12705"/>
      <c r="B12705"/>
      <c r="C12705"/>
    </row>
    <row r="12706" spans="1:3" ht="14.4" x14ac:dyDescent="0.3">
      <c r="A12706"/>
      <c r="B12706"/>
      <c r="C12706"/>
    </row>
    <row r="12707" spans="1:3" ht="14.4" x14ac:dyDescent="0.3">
      <c r="A12707"/>
      <c r="B12707"/>
      <c r="C12707"/>
    </row>
    <row r="12708" spans="1:3" ht="14.4" x14ac:dyDescent="0.3">
      <c r="A12708"/>
      <c r="B12708"/>
      <c r="C12708"/>
    </row>
    <row r="12709" spans="1:3" ht="14.4" x14ac:dyDescent="0.3">
      <c r="A12709"/>
      <c r="B12709"/>
      <c r="C12709"/>
    </row>
    <row r="12710" spans="1:3" ht="14.4" x14ac:dyDescent="0.3">
      <c r="A12710"/>
      <c r="B12710"/>
      <c r="C12710"/>
    </row>
    <row r="12711" spans="1:3" ht="14.4" x14ac:dyDescent="0.3">
      <c r="A12711"/>
      <c r="B12711"/>
      <c r="C12711"/>
    </row>
    <row r="12712" spans="1:3" ht="14.4" x14ac:dyDescent="0.3">
      <c r="A12712"/>
      <c r="B12712"/>
      <c r="C12712"/>
    </row>
    <row r="12713" spans="1:3" ht="14.4" x14ac:dyDescent="0.3">
      <c r="A12713"/>
      <c r="B12713"/>
      <c r="C12713"/>
    </row>
    <row r="12714" spans="1:3" ht="14.4" x14ac:dyDescent="0.3">
      <c r="A12714"/>
      <c r="B12714"/>
      <c r="C12714"/>
    </row>
    <row r="12715" spans="1:3" ht="14.4" x14ac:dyDescent="0.3">
      <c r="A12715"/>
      <c r="B12715"/>
      <c r="C12715"/>
    </row>
    <row r="12716" spans="1:3" ht="14.4" x14ac:dyDescent="0.3">
      <c r="A12716"/>
      <c r="B12716"/>
      <c r="C12716"/>
    </row>
    <row r="12717" spans="1:3" ht="14.4" x14ac:dyDescent="0.3">
      <c r="A12717"/>
      <c r="B12717"/>
      <c r="C12717"/>
    </row>
    <row r="12718" spans="1:3" ht="14.4" x14ac:dyDescent="0.3">
      <c r="A12718"/>
      <c r="B12718"/>
      <c r="C12718"/>
    </row>
    <row r="12719" spans="1:3" ht="14.4" x14ac:dyDescent="0.3">
      <c r="A12719"/>
      <c r="B12719"/>
      <c r="C12719"/>
    </row>
    <row r="12720" spans="1:3" ht="14.4" x14ac:dyDescent="0.3">
      <c r="A12720"/>
      <c r="B12720"/>
      <c r="C12720"/>
    </row>
    <row r="12721" spans="1:3" ht="14.4" x14ac:dyDescent="0.3">
      <c r="A12721"/>
      <c r="B12721"/>
      <c r="C12721"/>
    </row>
    <row r="12722" spans="1:3" ht="14.4" x14ac:dyDescent="0.3">
      <c r="A12722"/>
      <c r="B12722"/>
      <c r="C12722"/>
    </row>
    <row r="12723" spans="1:3" ht="14.4" x14ac:dyDescent="0.3">
      <c r="A12723"/>
      <c r="B12723"/>
      <c r="C12723"/>
    </row>
    <row r="12724" spans="1:3" ht="14.4" x14ac:dyDescent="0.3">
      <c r="A12724"/>
      <c r="B12724"/>
      <c r="C12724"/>
    </row>
    <row r="12725" spans="1:3" ht="14.4" x14ac:dyDescent="0.3">
      <c r="A12725"/>
      <c r="B12725"/>
      <c r="C12725"/>
    </row>
    <row r="12726" spans="1:3" ht="14.4" x14ac:dyDescent="0.3">
      <c r="A12726"/>
      <c r="B12726"/>
      <c r="C12726"/>
    </row>
    <row r="12727" spans="1:3" ht="14.4" x14ac:dyDescent="0.3">
      <c r="A12727"/>
      <c r="B12727"/>
      <c r="C12727"/>
    </row>
    <row r="12728" spans="1:3" ht="14.4" x14ac:dyDescent="0.3">
      <c r="A12728"/>
      <c r="B12728"/>
      <c r="C12728"/>
    </row>
    <row r="12729" spans="1:3" ht="14.4" x14ac:dyDescent="0.3">
      <c r="A12729"/>
      <c r="B12729"/>
      <c r="C12729"/>
    </row>
    <row r="12730" spans="1:3" ht="14.4" x14ac:dyDescent="0.3">
      <c r="A12730"/>
      <c r="B12730"/>
      <c r="C12730"/>
    </row>
    <row r="12731" spans="1:3" ht="14.4" x14ac:dyDescent="0.3">
      <c r="A12731"/>
      <c r="B12731"/>
      <c r="C12731"/>
    </row>
    <row r="12732" spans="1:3" ht="14.4" x14ac:dyDescent="0.3">
      <c r="A12732"/>
      <c r="B12732"/>
      <c r="C12732"/>
    </row>
    <row r="12733" spans="1:3" ht="14.4" x14ac:dyDescent="0.3">
      <c r="A12733"/>
      <c r="B12733"/>
      <c r="C12733"/>
    </row>
    <row r="12734" spans="1:3" ht="14.4" x14ac:dyDescent="0.3">
      <c r="A12734"/>
      <c r="B12734"/>
      <c r="C12734"/>
    </row>
    <row r="12735" spans="1:3" ht="14.4" x14ac:dyDescent="0.3">
      <c r="A12735"/>
      <c r="B12735"/>
      <c r="C12735"/>
    </row>
    <row r="12736" spans="1:3" ht="14.4" x14ac:dyDescent="0.3">
      <c r="A12736"/>
      <c r="B12736"/>
      <c r="C12736"/>
    </row>
    <row r="12737" spans="1:3" ht="14.4" x14ac:dyDescent="0.3">
      <c r="A12737"/>
      <c r="B12737"/>
      <c r="C12737"/>
    </row>
    <row r="12738" spans="1:3" ht="14.4" x14ac:dyDescent="0.3">
      <c r="A12738"/>
      <c r="B12738"/>
      <c r="C12738"/>
    </row>
    <row r="12739" spans="1:3" ht="14.4" x14ac:dyDescent="0.3">
      <c r="A12739"/>
      <c r="B12739"/>
      <c r="C12739"/>
    </row>
    <row r="12740" spans="1:3" ht="14.4" x14ac:dyDescent="0.3">
      <c r="A12740"/>
      <c r="B12740"/>
      <c r="C12740"/>
    </row>
    <row r="12741" spans="1:3" ht="14.4" x14ac:dyDescent="0.3">
      <c r="A12741"/>
      <c r="B12741"/>
      <c r="C12741"/>
    </row>
    <row r="12742" spans="1:3" ht="14.4" x14ac:dyDescent="0.3">
      <c r="A12742"/>
      <c r="B12742"/>
      <c r="C12742"/>
    </row>
    <row r="12743" spans="1:3" ht="14.4" x14ac:dyDescent="0.3">
      <c r="A12743"/>
      <c r="B12743"/>
      <c r="C12743"/>
    </row>
    <row r="12744" spans="1:3" ht="14.4" x14ac:dyDescent="0.3">
      <c r="A12744"/>
      <c r="B12744"/>
      <c r="C12744"/>
    </row>
    <row r="12745" spans="1:3" ht="14.4" x14ac:dyDescent="0.3">
      <c r="A12745"/>
      <c r="B12745"/>
      <c r="C12745"/>
    </row>
    <row r="12746" spans="1:3" ht="14.4" x14ac:dyDescent="0.3">
      <c r="A12746"/>
      <c r="B12746"/>
      <c r="C12746"/>
    </row>
    <row r="12747" spans="1:3" ht="14.4" x14ac:dyDescent="0.3">
      <c r="A12747"/>
      <c r="B12747"/>
      <c r="C12747"/>
    </row>
    <row r="12748" spans="1:3" ht="14.4" x14ac:dyDescent="0.3">
      <c r="A12748"/>
      <c r="B12748"/>
      <c r="C12748"/>
    </row>
    <row r="12749" spans="1:3" ht="14.4" x14ac:dyDescent="0.3">
      <c r="A12749"/>
      <c r="B12749"/>
      <c r="C12749"/>
    </row>
    <row r="12750" spans="1:3" ht="14.4" x14ac:dyDescent="0.3">
      <c r="A12750"/>
      <c r="B12750"/>
      <c r="C12750"/>
    </row>
    <row r="12751" spans="1:3" ht="14.4" x14ac:dyDescent="0.3">
      <c r="A12751"/>
      <c r="B12751"/>
      <c r="C12751"/>
    </row>
    <row r="12752" spans="1:3" ht="14.4" x14ac:dyDescent="0.3">
      <c r="A12752"/>
      <c r="B12752"/>
      <c r="C12752"/>
    </row>
    <row r="12753" spans="1:3" ht="14.4" x14ac:dyDescent="0.3">
      <c r="A12753"/>
      <c r="B12753"/>
      <c r="C12753"/>
    </row>
    <row r="12754" spans="1:3" ht="14.4" x14ac:dyDescent="0.3">
      <c r="A12754"/>
      <c r="B12754"/>
      <c r="C12754"/>
    </row>
    <row r="12755" spans="1:3" ht="14.4" x14ac:dyDescent="0.3">
      <c r="A12755"/>
      <c r="B12755"/>
      <c r="C12755"/>
    </row>
    <row r="12756" spans="1:3" ht="14.4" x14ac:dyDescent="0.3">
      <c r="A12756"/>
      <c r="B12756"/>
      <c r="C12756"/>
    </row>
    <row r="12757" spans="1:3" ht="14.4" x14ac:dyDescent="0.3">
      <c r="A12757"/>
      <c r="B12757"/>
      <c r="C12757"/>
    </row>
    <row r="12758" spans="1:3" ht="14.4" x14ac:dyDescent="0.3">
      <c r="A12758"/>
      <c r="B12758"/>
      <c r="C12758"/>
    </row>
    <row r="12759" spans="1:3" ht="14.4" x14ac:dyDescent="0.3">
      <c r="A12759"/>
      <c r="B12759"/>
      <c r="C12759"/>
    </row>
    <row r="12760" spans="1:3" ht="14.4" x14ac:dyDescent="0.3">
      <c r="A12760"/>
      <c r="B12760"/>
      <c r="C12760"/>
    </row>
    <row r="12761" spans="1:3" ht="14.4" x14ac:dyDescent="0.3">
      <c r="A12761"/>
      <c r="B12761"/>
      <c r="C12761"/>
    </row>
    <row r="12762" spans="1:3" ht="14.4" x14ac:dyDescent="0.3">
      <c r="A12762"/>
      <c r="B12762"/>
      <c r="C12762"/>
    </row>
    <row r="12763" spans="1:3" ht="14.4" x14ac:dyDescent="0.3">
      <c r="A12763"/>
      <c r="B12763"/>
      <c r="C12763"/>
    </row>
    <row r="12764" spans="1:3" ht="14.4" x14ac:dyDescent="0.3">
      <c r="A12764"/>
      <c r="B12764"/>
      <c r="C12764"/>
    </row>
    <row r="12765" spans="1:3" ht="14.4" x14ac:dyDescent="0.3">
      <c r="A12765"/>
      <c r="B12765"/>
      <c r="C12765"/>
    </row>
    <row r="12766" spans="1:3" ht="14.4" x14ac:dyDescent="0.3">
      <c r="A12766"/>
      <c r="B12766"/>
      <c r="C12766"/>
    </row>
    <row r="12767" spans="1:3" ht="14.4" x14ac:dyDescent="0.3">
      <c r="A12767"/>
      <c r="B12767"/>
      <c r="C12767"/>
    </row>
    <row r="12768" spans="1:3" ht="14.4" x14ac:dyDescent="0.3">
      <c r="A12768"/>
      <c r="B12768"/>
      <c r="C12768"/>
    </row>
    <row r="12769" spans="1:3" ht="14.4" x14ac:dyDescent="0.3">
      <c r="A12769"/>
      <c r="B12769"/>
      <c r="C12769"/>
    </row>
    <row r="12770" spans="1:3" ht="14.4" x14ac:dyDescent="0.3">
      <c r="A12770"/>
      <c r="B12770"/>
      <c r="C12770"/>
    </row>
    <row r="12771" spans="1:3" ht="14.4" x14ac:dyDescent="0.3">
      <c r="A12771"/>
      <c r="B12771"/>
      <c r="C12771"/>
    </row>
    <row r="12772" spans="1:3" ht="14.4" x14ac:dyDescent="0.3">
      <c r="A12772"/>
      <c r="B12772"/>
      <c r="C12772"/>
    </row>
    <row r="12773" spans="1:3" ht="14.4" x14ac:dyDescent="0.3">
      <c r="A12773"/>
      <c r="B12773"/>
      <c r="C12773"/>
    </row>
    <row r="12774" spans="1:3" ht="14.4" x14ac:dyDescent="0.3">
      <c r="A12774"/>
      <c r="B12774"/>
      <c r="C12774"/>
    </row>
    <row r="12775" spans="1:3" ht="14.4" x14ac:dyDescent="0.3">
      <c r="A12775"/>
      <c r="B12775"/>
      <c r="C12775"/>
    </row>
    <row r="12776" spans="1:3" ht="14.4" x14ac:dyDescent="0.3">
      <c r="A12776"/>
      <c r="B12776"/>
      <c r="C12776"/>
    </row>
    <row r="12777" spans="1:3" ht="14.4" x14ac:dyDescent="0.3">
      <c r="A12777"/>
      <c r="B12777"/>
      <c r="C12777"/>
    </row>
    <row r="12778" spans="1:3" ht="14.4" x14ac:dyDescent="0.3">
      <c r="A12778"/>
      <c r="B12778"/>
      <c r="C12778"/>
    </row>
    <row r="12779" spans="1:3" ht="14.4" x14ac:dyDescent="0.3">
      <c r="A12779"/>
      <c r="B12779"/>
      <c r="C12779"/>
    </row>
    <row r="12780" spans="1:3" ht="14.4" x14ac:dyDescent="0.3">
      <c r="A12780"/>
      <c r="B12780"/>
      <c r="C12780"/>
    </row>
    <row r="12781" spans="1:3" ht="14.4" x14ac:dyDescent="0.3">
      <c r="A12781"/>
      <c r="B12781"/>
      <c r="C12781"/>
    </row>
    <row r="12782" spans="1:3" ht="14.4" x14ac:dyDescent="0.3">
      <c r="A12782"/>
      <c r="B12782"/>
      <c r="C12782"/>
    </row>
    <row r="12783" spans="1:3" ht="14.4" x14ac:dyDescent="0.3">
      <c r="A12783"/>
      <c r="B12783"/>
      <c r="C12783"/>
    </row>
    <row r="12784" spans="1:3" ht="14.4" x14ac:dyDescent="0.3">
      <c r="A12784"/>
      <c r="B12784"/>
      <c r="C12784"/>
    </row>
    <row r="12785" spans="1:3" ht="14.4" x14ac:dyDescent="0.3">
      <c r="A12785"/>
      <c r="B12785"/>
      <c r="C12785"/>
    </row>
    <row r="12786" spans="1:3" ht="14.4" x14ac:dyDescent="0.3">
      <c r="A12786"/>
      <c r="B12786"/>
      <c r="C12786"/>
    </row>
    <row r="12787" spans="1:3" ht="14.4" x14ac:dyDescent="0.3">
      <c r="A12787"/>
      <c r="B12787"/>
      <c r="C12787"/>
    </row>
    <row r="12788" spans="1:3" ht="14.4" x14ac:dyDescent="0.3">
      <c r="A12788"/>
      <c r="B12788"/>
      <c r="C12788"/>
    </row>
    <row r="12789" spans="1:3" ht="14.4" x14ac:dyDescent="0.3">
      <c r="A12789"/>
      <c r="B12789"/>
      <c r="C12789"/>
    </row>
    <row r="12790" spans="1:3" ht="14.4" x14ac:dyDescent="0.3">
      <c r="A12790"/>
      <c r="B12790"/>
      <c r="C12790"/>
    </row>
    <row r="12791" spans="1:3" ht="14.4" x14ac:dyDescent="0.3">
      <c r="A12791"/>
      <c r="B12791"/>
      <c r="C12791"/>
    </row>
    <row r="12792" spans="1:3" ht="14.4" x14ac:dyDescent="0.3">
      <c r="A12792"/>
      <c r="B12792"/>
      <c r="C12792"/>
    </row>
    <row r="12793" spans="1:3" ht="14.4" x14ac:dyDescent="0.3">
      <c r="A12793"/>
      <c r="B12793"/>
      <c r="C12793"/>
    </row>
    <row r="12794" spans="1:3" ht="14.4" x14ac:dyDescent="0.3">
      <c r="A12794"/>
      <c r="B12794"/>
      <c r="C12794"/>
    </row>
    <row r="12795" spans="1:3" ht="14.4" x14ac:dyDescent="0.3">
      <c r="A12795"/>
      <c r="B12795"/>
      <c r="C12795"/>
    </row>
    <row r="12796" spans="1:3" ht="14.4" x14ac:dyDescent="0.3">
      <c r="A12796"/>
      <c r="B12796"/>
      <c r="C12796"/>
    </row>
    <row r="12797" spans="1:3" ht="14.4" x14ac:dyDescent="0.3">
      <c r="A12797"/>
      <c r="B12797"/>
      <c r="C12797"/>
    </row>
    <row r="12798" spans="1:3" ht="14.4" x14ac:dyDescent="0.3">
      <c r="A12798"/>
      <c r="B12798"/>
      <c r="C12798"/>
    </row>
    <row r="12799" spans="1:3" ht="14.4" x14ac:dyDescent="0.3">
      <c r="A12799"/>
      <c r="B12799"/>
      <c r="C12799"/>
    </row>
    <row r="12800" spans="1:3" ht="14.4" x14ac:dyDescent="0.3">
      <c r="A12800"/>
      <c r="B12800"/>
      <c r="C12800"/>
    </row>
    <row r="12801" spans="1:3" ht="14.4" x14ac:dyDescent="0.3">
      <c r="A12801"/>
      <c r="B12801"/>
      <c r="C12801"/>
    </row>
    <row r="12802" spans="1:3" ht="14.4" x14ac:dyDescent="0.3">
      <c r="A12802"/>
      <c r="B12802"/>
      <c r="C12802"/>
    </row>
    <row r="12803" spans="1:3" ht="14.4" x14ac:dyDescent="0.3">
      <c r="A12803"/>
      <c r="B12803"/>
      <c r="C12803"/>
    </row>
    <row r="12804" spans="1:3" ht="14.4" x14ac:dyDescent="0.3">
      <c r="A12804"/>
      <c r="B12804"/>
      <c r="C12804"/>
    </row>
    <row r="12805" spans="1:3" ht="14.4" x14ac:dyDescent="0.3">
      <c r="A12805"/>
      <c r="B12805"/>
      <c r="C12805"/>
    </row>
    <row r="12806" spans="1:3" ht="14.4" x14ac:dyDescent="0.3">
      <c r="A12806"/>
      <c r="B12806"/>
      <c r="C12806"/>
    </row>
    <row r="12807" spans="1:3" ht="14.4" x14ac:dyDescent="0.3">
      <c r="A12807"/>
      <c r="B12807"/>
      <c r="C12807"/>
    </row>
    <row r="12808" spans="1:3" ht="14.4" x14ac:dyDescent="0.3">
      <c r="A12808"/>
      <c r="B12808"/>
      <c r="C12808"/>
    </row>
    <row r="12809" spans="1:3" ht="14.4" x14ac:dyDescent="0.3">
      <c r="A12809"/>
      <c r="B12809"/>
      <c r="C12809"/>
    </row>
    <row r="12810" spans="1:3" ht="14.4" x14ac:dyDescent="0.3">
      <c r="A12810"/>
      <c r="B12810"/>
      <c r="C12810"/>
    </row>
    <row r="12811" spans="1:3" ht="14.4" x14ac:dyDescent="0.3">
      <c r="A12811"/>
      <c r="B12811"/>
      <c r="C12811"/>
    </row>
    <row r="12812" spans="1:3" ht="14.4" x14ac:dyDescent="0.3">
      <c r="A12812"/>
      <c r="B12812"/>
      <c r="C12812"/>
    </row>
    <row r="12813" spans="1:3" ht="14.4" x14ac:dyDescent="0.3">
      <c r="A12813"/>
      <c r="B12813"/>
      <c r="C12813"/>
    </row>
    <row r="12814" spans="1:3" ht="14.4" x14ac:dyDescent="0.3">
      <c r="A12814"/>
      <c r="B12814"/>
      <c r="C12814"/>
    </row>
    <row r="12815" spans="1:3" ht="14.4" x14ac:dyDescent="0.3">
      <c r="A12815"/>
      <c r="B12815"/>
      <c r="C12815"/>
    </row>
    <row r="12816" spans="1:3" ht="14.4" x14ac:dyDescent="0.3">
      <c r="A12816"/>
      <c r="B12816"/>
      <c r="C12816"/>
    </row>
    <row r="12817" spans="1:3" ht="14.4" x14ac:dyDescent="0.3">
      <c r="A12817"/>
      <c r="B12817"/>
      <c r="C12817"/>
    </row>
    <row r="12818" spans="1:3" ht="14.4" x14ac:dyDescent="0.3">
      <c r="A12818"/>
      <c r="B12818"/>
      <c r="C12818"/>
    </row>
    <row r="12819" spans="1:3" ht="14.4" x14ac:dyDescent="0.3">
      <c r="A12819"/>
      <c r="B12819"/>
      <c r="C12819"/>
    </row>
    <row r="12820" spans="1:3" ht="14.4" x14ac:dyDescent="0.3">
      <c r="A12820"/>
      <c r="B12820"/>
      <c r="C12820"/>
    </row>
    <row r="12821" spans="1:3" ht="14.4" x14ac:dyDescent="0.3">
      <c r="A12821"/>
      <c r="B12821"/>
      <c r="C12821"/>
    </row>
    <row r="12822" spans="1:3" ht="14.4" x14ac:dyDescent="0.3">
      <c r="A12822"/>
      <c r="B12822"/>
      <c r="C12822"/>
    </row>
    <row r="12823" spans="1:3" ht="14.4" x14ac:dyDescent="0.3">
      <c r="A12823"/>
      <c r="B12823"/>
      <c r="C12823"/>
    </row>
    <row r="12824" spans="1:3" ht="14.4" x14ac:dyDescent="0.3">
      <c r="A12824"/>
      <c r="B12824"/>
      <c r="C12824"/>
    </row>
    <row r="12825" spans="1:3" ht="14.4" x14ac:dyDescent="0.3">
      <c r="A12825"/>
      <c r="B12825"/>
      <c r="C12825"/>
    </row>
    <row r="12826" spans="1:3" ht="14.4" x14ac:dyDescent="0.3">
      <c r="A12826"/>
      <c r="B12826"/>
      <c r="C12826"/>
    </row>
    <row r="12827" spans="1:3" ht="14.4" x14ac:dyDescent="0.3">
      <c r="A12827"/>
      <c r="B12827"/>
      <c r="C12827"/>
    </row>
    <row r="12828" spans="1:3" ht="14.4" x14ac:dyDescent="0.3">
      <c r="A12828"/>
      <c r="B12828"/>
      <c r="C12828"/>
    </row>
    <row r="12829" spans="1:3" ht="14.4" x14ac:dyDescent="0.3">
      <c r="A12829"/>
      <c r="B12829"/>
      <c r="C12829"/>
    </row>
    <row r="12830" spans="1:3" ht="14.4" x14ac:dyDescent="0.3">
      <c r="A12830"/>
      <c r="B12830"/>
      <c r="C12830"/>
    </row>
    <row r="12831" spans="1:3" ht="14.4" x14ac:dyDescent="0.3">
      <c r="A12831"/>
      <c r="B12831"/>
      <c r="C12831"/>
    </row>
    <row r="12832" spans="1:3" ht="14.4" x14ac:dyDescent="0.3">
      <c r="A12832"/>
      <c r="B12832"/>
      <c r="C12832"/>
    </row>
    <row r="12833" spans="1:3" ht="14.4" x14ac:dyDescent="0.3">
      <c r="A12833"/>
      <c r="B12833"/>
      <c r="C12833"/>
    </row>
    <row r="12834" spans="1:3" ht="14.4" x14ac:dyDescent="0.3">
      <c r="A12834"/>
      <c r="B12834"/>
      <c r="C12834"/>
    </row>
    <row r="12835" spans="1:3" ht="14.4" x14ac:dyDescent="0.3">
      <c r="A12835"/>
      <c r="B12835"/>
      <c r="C12835"/>
    </row>
    <row r="12836" spans="1:3" ht="14.4" x14ac:dyDescent="0.3">
      <c r="A12836"/>
      <c r="B12836"/>
      <c r="C12836"/>
    </row>
    <row r="12837" spans="1:3" ht="14.4" x14ac:dyDescent="0.3">
      <c r="A12837"/>
      <c r="B12837"/>
      <c r="C12837"/>
    </row>
    <row r="12838" spans="1:3" ht="14.4" x14ac:dyDescent="0.3">
      <c r="A12838"/>
      <c r="B12838"/>
      <c r="C12838"/>
    </row>
    <row r="12839" spans="1:3" ht="14.4" x14ac:dyDescent="0.3">
      <c r="A12839"/>
      <c r="B12839"/>
      <c r="C12839"/>
    </row>
    <row r="12840" spans="1:3" ht="14.4" x14ac:dyDescent="0.3">
      <c r="A12840"/>
      <c r="B12840"/>
      <c r="C12840"/>
    </row>
    <row r="12841" spans="1:3" ht="14.4" x14ac:dyDescent="0.3">
      <c r="A12841"/>
      <c r="B12841"/>
      <c r="C12841"/>
    </row>
    <row r="12842" spans="1:3" ht="14.4" x14ac:dyDescent="0.3">
      <c r="A12842"/>
      <c r="B12842"/>
      <c r="C12842"/>
    </row>
    <row r="12843" spans="1:3" ht="14.4" x14ac:dyDescent="0.3">
      <c r="A12843"/>
      <c r="B12843"/>
      <c r="C12843"/>
    </row>
    <row r="12844" spans="1:3" ht="14.4" x14ac:dyDescent="0.3">
      <c r="A12844"/>
      <c r="B12844"/>
      <c r="C12844"/>
    </row>
    <row r="12845" spans="1:3" ht="14.4" x14ac:dyDescent="0.3">
      <c r="A12845"/>
      <c r="B12845"/>
      <c r="C12845"/>
    </row>
    <row r="12846" spans="1:3" ht="14.4" x14ac:dyDescent="0.3">
      <c r="A12846"/>
      <c r="B12846"/>
      <c r="C12846"/>
    </row>
    <row r="12847" spans="1:3" ht="14.4" x14ac:dyDescent="0.3">
      <c r="A12847"/>
      <c r="B12847"/>
      <c r="C12847"/>
    </row>
    <row r="12848" spans="1:3" ht="14.4" x14ac:dyDescent="0.3">
      <c r="A12848"/>
      <c r="B12848"/>
      <c r="C12848"/>
    </row>
    <row r="12849" spans="1:3" ht="14.4" x14ac:dyDescent="0.3">
      <c r="A12849"/>
      <c r="B12849"/>
      <c r="C12849"/>
    </row>
    <row r="12850" spans="1:3" ht="14.4" x14ac:dyDescent="0.3">
      <c r="A12850"/>
      <c r="B12850"/>
      <c r="C12850"/>
    </row>
    <row r="12851" spans="1:3" ht="14.4" x14ac:dyDescent="0.3">
      <c r="A12851"/>
      <c r="B12851"/>
      <c r="C12851"/>
    </row>
    <row r="12852" spans="1:3" ht="14.4" x14ac:dyDescent="0.3">
      <c r="A12852"/>
      <c r="B12852"/>
      <c r="C12852"/>
    </row>
    <row r="12853" spans="1:3" ht="14.4" x14ac:dyDescent="0.3">
      <c r="A12853"/>
      <c r="B12853"/>
      <c r="C12853"/>
    </row>
    <row r="12854" spans="1:3" ht="14.4" x14ac:dyDescent="0.3">
      <c r="A12854"/>
      <c r="B12854"/>
      <c r="C12854"/>
    </row>
    <row r="12855" spans="1:3" ht="14.4" x14ac:dyDescent="0.3">
      <c r="A12855"/>
      <c r="B12855"/>
      <c r="C12855"/>
    </row>
    <row r="12856" spans="1:3" ht="14.4" x14ac:dyDescent="0.3">
      <c r="A12856"/>
      <c r="B12856"/>
      <c r="C12856"/>
    </row>
    <row r="12857" spans="1:3" ht="14.4" x14ac:dyDescent="0.3">
      <c r="A12857"/>
      <c r="B12857"/>
      <c r="C12857"/>
    </row>
    <row r="12858" spans="1:3" ht="14.4" x14ac:dyDescent="0.3">
      <c r="A12858"/>
      <c r="B12858"/>
      <c r="C12858"/>
    </row>
    <row r="12859" spans="1:3" ht="14.4" x14ac:dyDescent="0.3">
      <c r="A12859"/>
      <c r="B12859"/>
      <c r="C12859"/>
    </row>
    <row r="12860" spans="1:3" ht="14.4" x14ac:dyDescent="0.3">
      <c r="A12860"/>
      <c r="B12860"/>
      <c r="C12860"/>
    </row>
    <row r="12861" spans="1:3" ht="14.4" x14ac:dyDescent="0.3">
      <c r="A12861"/>
      <c r="B12861"/>
      <c r="C12861"/>
    </row>
    <row r="12862" spans="1:3" ht="14.4" x14ac:dyDescent="0.3">
      <c r="A12862"/>
      <c r="B12862"/>
      <c r="C12862"/>
    </row>
    <row r="12863" spans="1:3" ht="14.4" x14ac:dyDescent="0.3">
      <c r="A12863"/>
      <c r="B12863"/>
      <c r="C12863"/>
    </row>
    <row r="12864" spans="1:3" ht="14.4" x14ac:dyDescent="0.3">
      <c r="A12864"/>
      <c r="B12864"/>
      <c r="C12864"/>
    </row>
    <row r="12865" spans="1:3" ht="14.4" x14ac:dyDescent="0.3">
      <c r="A12865"/>
      <c r="B12865"/>
      <c r="C12865"/>
    </row>
    <row r="12866" spans="1:3" ht="14.4" x14ac:dyDescent="0.3">
      <c r="A12866"/>
      <c r="B12866"/>
      <c r="C12866"/>
    </row>
    <row r="12867" spans="1:3" ht="14.4" x14ac:dyDescent="0.3">
      <c r="A12867"/>
      <c r="B12867"/>
      <c r="C12867"/>
    </row>
    <row r="12868" spans="1:3" ht="14.4" x14ac:dyDescent="0.3">
      <c r="A12868"/>
      <c r="B12868"/>
      <c r="C12868"/>
    </row>
    <row r="12869" spans="1:3" ht="14.4" x14ac:dyDescent="0.3">
      <c r="A12869"/>
      <c r="B12869"/>
      <c r="C12869"/>
    </row>
    <row r="12870" spans="1:3" ht="14.4" x14ac:dyDescent="0.3">
      <c r="A12870"/>
      <c r="B12870"/>
      <c r="C12870"/>
    </row>
    <row r="12871" spans="1:3" ht="14.4" x14ac:dyDescent="0.3">
      <c r="A12871"/>
      <c r="B12871"/>
      <c r="C12871"/>
    </row>
    <row r="12872" spans="1:3" ht="14.4" x14ac:dyDescent="0.3">
      <c r="A12872"/>
      <c r="B12872"/>
      <c r="C12872"/>
    </row>
    <row r="12873" spans="1:3" ht="14.4" x14ac:dyDescent="0.3">
      <c r="A12873"/>
      <c r="B12873"/>
      <c r="C12873"/>
    </row>
    <row r="12874" spans="1:3" ht="14.4" x14ac:dyDescent="0.3">
      <c r="A12874"/>
      <c r="B12874"/>
      <c r="C12874"/>
    </row>
    <row r="12875" spans="1:3" ht="14.4" x14ac:dyDescent="0.3">
      <c r="A12875"/>
      <c r="B12875"/>
      <c r="C12875"/>
    </row>
    <row r="12876" spans="1:3" ht="14.4" x14ac:dyDescent="0.3">
      <c r="A12876"/>
      <c r="B12876"/>
      <c r="C12876"/>
    </row>
    <row r="12877" spans="1:3" ht="14.4" x14ac:dyDescent="0.3">
      <c r="A12877"/>
      <c r="B12877"/>
      <c r="C12877"/>
    </row>
    <row r="12878" spans="1:3" ht="14.4" x14ac:dyDescent="0.3">
      <c r="A12878"/>
      <c r="B12878"/>
      <c r="C12878"/>
    </row>
    <row r="12879" spans="1:3" ht="14.4" x14ac:dyDescent="0.3">
      <c r="A12879"/>
      <c r="B12879"/>
      <c r="C12879"/>
    </row>
    <row r="12880" spans="1:3" ht="14.4" x14ac:dyDescent="0.3">
      <c r="A12880"/>
      <c r="B12880"/>
      <c r="C12880"/>
    </row>
    <row r="12881" spans="1:3" ht="14.4" x14ac:dyDescent="0.3">
      <c r="A12881"/>
      <c r="B12881"/>
      <c r="C12881"/>
    </row>
    <row r="12882" spans="1:3" ht="14.4" x14ac:dyDescent="0.3">
      <c r="A12882"/>
      <c r="B12882"/>
      <c r="C12882"/>
    </row>
    <row r="12883" spans="1:3" ht="14.4" x14ac:dyDescent="0.3">
      <c r="A12883"/>
      <c r="B12883"/>
      <c r="C12883"/>
    </row>
    <row r="12884" spans="1:3" ht="14.4" x14ac:dyDescent="0.3">
      <c r="A12884"/>
      <c r="B12884"/>
      <c r="C12884"/>
    </row>
    <row r="12885" spans="1:3" ht="14.4" x14ac:dyDescent="0.3">
      <c r="A12885"/>
      <c r="B12885"/>
      <c r="C12885"/>
    </row>
    <row r="12886" spans="1:3" ht="14.4" x14ac:dyDescent="0.3">
      <c r="A12886"/>
      <c r="B12886"/>
      <c r="C12886"/>
    </row>
    <row r="12887" spans="1:3" ht="14.4" x14ac:dyDescent="0.3">
      <c r="A12887"/>
      <c r="B12887"/>
      <c r="C12887"/>
    </row>
    <row r="12888" spans="1:3" ht="14.4" x14ac:dyDescent="0.3">
      <c r="A12888"/>
      <c r="B12888"/>
      <c r="C12888"/>
    </row>
    <row r="12889" spans="1:3" ht="14.4" x14ac:dyDescent="0.3">
      <c r="A12889"/>
      <c r="B12889"/>
      <c r="C12889"/>
    </row>
    <row r="12890" spans="1:3" ht="14.4" x14ac:dyDescent="0.3">
      <c r="A12890"/>
      <c r="B12890"/>
      <c r="C12890"/>
    </row>
    <row r="12891" spans="1:3" ht="14.4" x14ac:dyDescent="0.3">
      <c r="A12891"/>
      <c r="B12891"/>
      <c r="C12891"/>
    </row>
    <row r="12892" spans="1:3" ht="14.4" x14ac:dyDescent="0.3">
      <c r="A12892"/>
      <c r="B12892"/>
      <c r="C12892"/>
    </row>
    <row r="12893" spans="1:3" ht="14.4" x14ac:dyDescent="0.3">
      <c r="A12893"/>
      <c r="B12893"/>
      <c r="C12893"/>
    </row>
    <row r="12894" spans="1:3" ht="14.4" x14ac:dyDescent="0.3">
      <c r="A12894"/>
      <c r="B12894"/>
      <c r="C12894"/>
    </row>
    <row r="12895" spans="1:3" ht="14.4" x14ac:dyDescent="0.3">
      <c r="A12895"/>
      <c r="B12895"/>
      <c r="C12895"/>
    </row>
    <row r="12896" spans="1:3" ht="14.4" x14ac:dyDescent="0.3">
      <c r="A12896"/>
      <c r="B12896"/>
      <c r="C12896"/>
    </row>
    <row r="12897" spans="1:3" ht="14.4" x14ac:dyDescent="0.3">
      <c r="A12897"/>
      <c r="B12897"/>
      <c r="C12897"/>
    </row>
    <row r="12898" spans="1:3" ht="14.4" x14ac:dyDescent="0.3">
      <c r="A12898"/>
      <c r="B12898"/>
      <c r="C12898"/>
    </row>
    <row r="12899" spans="1:3" ht="14.4" x14ac:dyDescent="0.3">
      <c r="A12899"/>
      <c r="B12899"/>
      <c r="C12899"/>
    </row>
    <row r="12900" spans="1:3" ht="14.4" x14ac:dyDescent="0.3">
      <c r="A12900"/>
      <c r="B12900"/>
      <c r="C12900"/>
    </row>
    <row r="12901" spans="1:3" ht="14.4" x14ac:dyDescent="0.3">
      <c r="A12901"/>
      <c r="B12901"/>
      <c r="C12901"/>
    </row>
    <row r="12902" spans="1:3" ht="14.4" x14ac:dyDescent="0.3">
      <c r="A12902"/>
      <c r="B12902"/>
      <c r="C12902"/>
    </row>
    <row r="12903" spans="1:3" ht="14.4" x14ac:dyDescent="0.3">
      <c r="A12903"/>
      <c r="B12903"/>
      <c r="C12903"/>
    </row>
    <row r="12904" spans="1:3" ht="14.4" x14ac:dyDescent="0.3">
      <c r="A12904"/>
      <c r="B12904"/>
      <c r="C12904"/>
    </row>
    <row r="12905" spans="1:3" ht="14.4" x14ac:dyDescent="0.3">
      <c r="A12905"/>
      <c r="B12905"/>
      <c r="C12905"/>
    </row>
    <row r="12906" spans="1:3" ht="14.4" x14ac:dyDescent="0.3">
      <c r="A12906"/>
      <c r="B12906"/>
      <c r="C12906"/>
    </row>
    <row r="12907" spans="1:3" ht="14.4" x14ac:dyDescent="0.3">
      <c r="A12907"/>
      <c r="B12907"/>
      <c r="C12907"/>
    </row>
    <row r="12908" spans="1:3" ht="14.4" x14ac:dyDescent="0.3">
      <c r="A12908"/>
      <c r="B12908"/>
      <c r="C12908"/>
    </row>
    <row r="12909" spans="1:3" ht="14.4" x14ac:dyDescent="0.3">
      <c r="A12909"/>
      <c r="B12909"/>
      <c r="C12909"/>
    </row>
    <row r="12910" spans="1:3" ht="14.4" x14ac:dyDescent="0.3">
      <c r="A12910"/>
      <c r="B12910"/>
      <c r="C12910"/>
    </row>
    <row r="12911" spans="1:3" ht="14.4" x14ac:dyDescent="0.3">
      <c r="A12911"/>
      <c r="B12911"/>
      <c r="C12911"/>
    </row>
    <row r="12912" spans="1:3" ht="14.4" x14ac:dyDescent="0.3">
      <c r="A12912"/>
      <c r="B12912"/>
      <c r="C12912"/>
    </row>
    <row r="12913" spans="1:3" ht="14.4" x14ac:dyDescent="0.3">
      <c r="A12913"/>
      <c r="B12913"/>
      <c r="C12913"/>
    </row>
    <row r="12914" spans="1:3" ht="14.4" x14ac:dyDescent="0.3">
      <c r="A12914"/>
      <c r="B12914"/>
      <c r="C12914"/>
    </row>
    <row r="12915" spans="1:3" ht="14.4" x14ac:dyDescent="0.3">
      <c r="A12915"/>
      <c r="B12915"/>
      <c r="C12915"/>
    </row>
    <row r="12916" spans="1:3" ht="14.4" x14ac:dyDescent="0.3">
      <c r="A12916"/>
      <c r="B12916"/>
      <c r="C12916"/>
    </row>
    <row r="12917" spans="1:3" ht="14.4" x14ac:dyDescent="0.3">
      <c r="A12917"/>
      <c r="B12917"/>
      <c r="C12917"/>
    </row>
    <row r="12918" spans="1:3" ht="14.4" x14ac:dyDescent="0.3">
      <c r="A12918"/>
      <c r="B12918"/>
      <c r="C12918"/>
    </row>
    <row r="12919" spans="1:3" ht="14.4" x14ac:dyDescent="0.3">
      <c r="A12919"/>
      <c r="B12919"/>
      <c r="C12919"/>
    </row>
    <row r="12920" spans="1:3" ht="14.4" x14ac:dyDescent="0.3">
      <c r="A12920"/>
      <c r="B12920"/>
      <c r="C12920"/>
    </row>
    <row r="12921" spans="1:3" ht="14.4" x14ac:dyDescent="0.3">
      <c r="A12921"/>
      <c r="B12921"/>
      <c r="C12921"/>
    </row>
    <row r="12922" spans="1:3" ht="14.4" x14ac:dyDescent="0.3">
      <c r="A12922"/>
      <c r="B12922"/>
      <c r="C12922"/>
    </row>
    <row r="12923" spans="1:3" ht="14.4" x14ac:dyDescent="0.3">
      <c r="A12923"/>
      <c r="B12923"/>
      <c r="C12923"/>
    </row>
    <row r="12924" spans="1:3" ht="14.4" x14ac:dyDescent="0.3">
      <c r="A12924"/>
      <c r="B12924"/>
      <c r="C12924"/>
    </row>
    <row r="12925" spans="1:3" ht="14.4" x14ac:dyDescent="0.3">
      <c r="A12925"/>
      <c r="B12925"/>
      <c r="C12925"/>
    </row>
    <row r="12926" spans="1:3" ht="14.4" x14ac:dyDescent="0.3">
      <c r="A12926"/>
      <c r="B12926"/>
      <c r="C12926"/>
    </row>
    <row r="12927" spans="1:3" ht="14.4" x14ac:dyDescent="0.3">
      <c r="A12927"/>
      <c r="B12927"/>
      <c r="C12927"/>
    </row>
    <row r="12928" spans="1:3" ht="14.4" x14ac:dyDescent="0.3">
      <c r="A12928"/>
      <c r="B12928"/>
      <c r="C12928"/>
    </row>
    <row r="12929" spans="1:3" ht="14.4" x14ac:dyDescent="0.3">
      <c r="A12929"/>
      <c r="B12929"/>
      <c r="C12929"/>
    </row>
    <row r="12930" spans="1:3" ht="14.4" x14ac:dyDescent="0.3">
      <c r="A12930"/>
      <c r="B12930"/>
      <c r="C12930"/>
    </row>
    <row r="12931" spans="1:3" ht="14.4" x14ac:dyDescent="0.3">
      <c r="A12931"/>
      <c r="B12931"/>
      <c r="C12931"/>
    </row>
    <row r="12932" spans="1:3" ht="14.4" x14ac:dyDescent="0.3">
      <c r="A12932"/>
      <c r="B12932"/>
      <c r="C12932"/>
    </row>
    <row r="12933" spans="1:3" ht="14.4" x14ac:dyDescent="0.3">
      <c r="A12933"/>
      <c r="B12933"/>
      <c r="C12933"/>
    </row>
    <row r="12934" spans="1:3" ht="14.4" x14ac:dyDescent="0.3">
      <c r="A12934"/>
      <c r="B12934"/>
      <c r="C12934"/>
    </row>
    <row r="12935" spans="1:3" ht="14.4" x14ac:dyDescent="0.3">
      <c r="A12935"/>
      <c r="B12935"/>
      <c r="C12935"/>
    </row>
    <row r="12936" spans="1:3" ht="14.4" x14ac:dyDescent="0.3">
      <c r="A12936"/>
      <c r="B12936"/>
      <c r="C12936"/>
    </row>
    <row r="12937" spans="1:3" ht="14.4" x14ac:dyDescent="0.3">
      <c r="A12937"/>
      <c r="B12937"/>
      <c r="C12937"/>
    </row>
    <row r="12938" spans="1:3" ht="14.4" x14ac:dyDescent="0.3">
      <c r="A12938"/>
      <c r="B12938"/>
      <c r="C12938"/>
    </row>
    <row r="12939" spans="1:3" ht="14.4" x14ac:dyDescent="0.3">
      <c r="A12939"/>
      <c r="B12939"/>
      <c r="C12939"/>
    </row>
    <row r="12940" spans="1:3" ht="14.4" x14ac:dyDescent="0.3">
      <c r="A12940"/>
      <c r="B12940"/>
      <c r="C12940"/>
    </row>
    <row r="12941" spans="1:3" ht="14.4" x14ac:dyDescent="0.3">
      <c r="A12941"/>
      <c r="B12941"/>
      <c r="C12941"/>
    </row>
    <row r="12942" spans="1:3" ht="14.4" x14ac:dyDescent="0.3">
      <c r="A12942"/>
      <c r="B12942"/>
      <c r="C12942"/>
    </row>
    <row r="12943" spans="1:3" ht="14.4" x14ac:dyDescent="0.3">
      <c r="A12943"/>
      <c r="B12943"/>
      <c r="C12943"/>
    </row>
    <row r="12944" spans="1:3" ht="14.4" x14ac:dyDescent="0.3">
      <c r="A12944"/>
      <c r="B12944"/>
      <c r="C12944"/>
    </row>
    <row r="12945" spans="1:3" ht="14.4" x14ac:dyDescent="0.3">
      <c r="A12945"/>
      <c r="B12945"/>
      <c r="C12945"/>
    </row>
    <row r="12946" spans="1:3" ht="14.4" x14ac:dyDescent="0.3">
      <c r="A12946"/>
      <c r="B12946"/>
      <c r="C12946"/>
    </row>
    <row r="12947" spans="1:3" ht="14.4" x14ac:dyDescent="0.3">
      <c r="A12947"/>
      <c r="B12947"/>
      <c r="C12947"/>
    </row>
    <row r="12948" spans="1:3" ht="14.4" x14ac:dyDescent="0.3">
      <c r="A12948"/>
      <c r="B12948"/>
      <c r="C12948"/>
    </row>
    <row r="12949" spans="1:3" ht="14.4" x14ac:dyDescent="0.3">
      <c r="A12949"/>
      <c r="B12949"/>
      <c r="C12949"/>
    </row>
    <row r="12950" spans="1:3" ht="14.4" x14ac:dyDescent="0.3">
      <c r="A12950"/>
      <c r="B12950"/>
      <c r="C12950"/>
    </row>
    <row r="12951" spans="1:3" ht="14.4" x14ac:dyDescent="0.3">
      <c r="A12951"/>
      <c r="B12951"/>
      <c r="C12951"/>
    </row>
    <row r="12952" spans="1:3" ht="14.4" x14ac:dyDescent="0.3">
      <c r="A12952"/>
      <c r="B12952"/>
      <c r="C12952"/>
    </row>
    <row r="12953" spans="1:3" ht="14.4" x14ac:dyDescent="0.3">
      <c r="A12953"/>
      <c r="B12953"/>
      <c r="C12953"/>
    </row>
    <row r="12954" spans="1:3" ht="14.4" x14ac:dyDescent="0.3">
      <c r="A12954"/>
      <c r="B12954"/>
      <c r="C12954"/>
    </row>
    <row r="12955" spans="1:3" ht="14.4" x14ac:dyDescent="0.3">
      <c r="A12955"/>
      <c r="B12955"/>
      <c r="C12955"/>
    </row>
    <row r="12956" spans="1:3" ht="14.4" x14ac:dyDescent="0.3">
      <c r="A12956"/>
      <c r="B12956"/>
      <c r="C12956"/>
    </row>
    <row r="12957" spans="1:3" ht="14.4" x14ac:dyDescent="0.3">
      <c r="A12957"/>
      <c r="B12957"/>
      <c r="C12957"/>
    </row>
    <row r="12958" spans="1:3" ht="14.4" x14ac:dyDescent="0.3">
      <c r="A12958"/>
      <c r="B12958"/>
      <c r="C12958"/>
    </row>
    <row r="12959" spans="1:3" ht="14.4" x14ac:dyDescent="0.3">
      <c r="A12959"/>
      <c r="B12959"/>
      <c r="C12959"/>
    </row>
    <row r="12960" spans="1:3" ht="14.4" x14ac:dyDescent="0.3">
      <c r="A12960"/>
      <c r="B12960"/>
      <c r="C12960"/>
    </row>
    <row r="12961" spans="1:3" ht="14.4" x14ac:dyDescent="0.3">
      <c r="A12961"/>
      <c r="B12961"/>
      <c r="C12961"/>
    </row>
    <row r="12962" spans="1:3" ht="14.4" x14ac:dyDescent="0.3">
      <c r="A12962"/>
      <c r="B12962"/>
      <c r="C12962"/>
    </row>
    <row r="12963" spans="1:3" ht="14.4" x14ac:dyDescent="0.3">
      <c r="A12963"/>
      <c r="B12963"/>
      <c r="C12963"/>
    </row>
    <row r="12964" spans="1:3" ht="14.4" x14ac:dyDescent="0.3">
      <c r="A12964"/>
      <c r="B12964"/>
      <c r="C12964"/>
    </row>
    <row r="12965" spans="1:3" ht="14.4" x14ac:dyDescent="0.3">
      <c r="A12965"/>
      <c r="B12965"/>
      <c r="C12965"/>
    </row>
    <row r="12966" spans="1:3" ht="14.4" x14ac:dyDescent="0.3">
      <c r="A12966"/>
      <c r="B12966"/>
      <c r="C12966"/>
    </row>
    <row r="12967" spans="1:3" ht="14.4" x14ac:dyDescent="0.3">
      <c r="A12967"/>
      <c r="B12967"/>
      <c r="C12967"/>
    </row>
    <row r="12968" spans="1:3" ht="14.4" x14ac:dyDescent="0.3">
      <c r="A12968"/>
      <c r="B12968"/>
      <c r="C12968"/>
    </row>
    <row r="12969" spans="1:3" ht="14.4" x14ac:dyDescent="0.3">
      <c r="A12969"/>
      <c r="B12969"/>
      <c r="C12969"/>
    </row>
    <row r="12970" spans="1:3" ht="14.4" x14ac:dyDescent="0.3">
      <c r="A12970"/>
      <c r="B12970"/>
      <c r="C12970"/>
    </row>
    <row r="12971" spans="1:3" ht="14.4" x14ac:dyDescent="0.3">
      <c r="A12971"/>
      <c r="B12971"/>
      <c r="C12971"/>
    </row>
    <row r="12972" spans="1:3" ht="14.4" x14ac:dyDescent="0.3">
      <c r="A12972"/>
      <c r="B12972"/>
      <c r="C12972"/>
    </row>
    <row r="12973" spans="1:3" ht="14.4" x14ac:dyDescent="0.3">
      <c r="A12973"/>
      <c r="B12973"/>
      <c r="C12973"/>
    </row>
    <row r="12974" spans="1:3" ht="14.4" x14ac:dyDescent="0.3">
      <c r="A12974"/>
      <c r="B12974"/>
      <c r="C12974"/>
    </row>
    <row r="12975" spans="1:3" ht="14.4" x14ac:dyDescent="0.3">
      <c r="A12975"/>
      <c r="B12975"/>
      <c r="C12975"/>
    </row>
    <row r="12976" spans="1:3" ht="14.4" x14ac:dyDescent="0.3">
      <c r="A12976"/>
      <c r="B12976"/>
      <c r="C12976"/>
    </row>
    <row r="12977" spans="1:3" ht="14.4" x14ac:dyDescent="0.3">
      <c r="A12977"/>
      <c r="B12977"/>
      <c r="C12977"/>
    </row>
    <row r="12978" spans="1:3" ht="14.4" x14ac:dyDescent="0.3">
      <c r="A12978"/>
      <c r="B12978"/>
      <c r="C12978"/>
    </row>
    <row r="12979" spans="1:3" ht="14.4" x14ac:dyDescent="0.3">
      <c r="A12979"/>
      <c r="B12979"/>
      <c r="C12979"/>
    </row>
    <row r="12980" spans="1:3" ht="14.4" x14ac:dyDescent="0.3">
      <c r="A12980"/>
      <c r="B12980"/>
      <c r="C12980"/>
    </row>
    <row r="12981" spans="1:3" ht="14.4" x14ac:dyDescent="0.3">
      <c r="A12981"/>
      <c r="B12981"/>
      <c r="C12981"/>
    </row>
    <row r="12982" spans="1:3" ht="14.4" x14ac:dyDescent="0.3">
      <c r="A12982"/>
      <c r="B12982"/>
      <c r="C12982"/>
    </row>
    <row r="12983" spans="1:3" ht="14.4" x14ac:dyDescent="0.3">
      <c r="A12983"/>
      <c r="B12983"/>
      <c r="C12983"/>
    </row>
    <row r="12984" spans="1:3" ht="14.4" x14ac:dyDescent="0.3">
      <c r="A12984"/>
      <c r="B12984"/>
      <c r="C12984"/>
    </row>
    <row r="12985" spans="1:3" ht="14.4" x14ac:dyDescent="0.3">
      <c r="A12985"/>
      <c r="B12985"/>
      <c r="C12985"/>
    </row>
    <row r="12986" spans="1:3" ht="14.4" x14ac:dyDescent="0.3">
      <c r="A12986"/>
      <c r="B12986"/>
      <c r="C12986"/>
    </row>
    <row r="12987" spans="1:3" ht="14.4" x14ac:dyDescent="0.3">
      <c r="A12987"/>
      <c r="B12987"/>
      <c r="C12987"/>
    </row>
    <row r="12988" spans="1:3" ht="14.4" x14ac:dyDescent="0.3">
      <c r="A12988"/>
      <c r="B12988"/>
      <c r="C12988"/>
    </row>
    <row r="12989" spans="1:3" ht="14.4" x14ac:dyDescent="0.3">
      <c r="A12989"/>
      <c r="B12989"/>
      <c r="C12989"/>
    </row>
    <row r="12990" spans="1:3" ht="14.4" x14ac:dyDescent="0.3">
      <c r="A12990"/>
      <c r="B12990"/>
      <c r="C12990"/>
    </row>
    <row r="12991" spans="1:3" ht="14.4" x14ac:dyDescent="0.3">
      <c r="A12991"/>
      <c r="B12991"/>
      <c r="C12991"/>
    </row>
    <row r="12992" spans="1:3" ht="14.4" x14ac:dyDescent="0.3">
      <c r="A12992"/>
      <c r="B12992"/>
      <c r="C12992"/>
    </row>
    <row r="12993" spans="1:3" ht="14.4" x14ac:dyDescent="0.3">
      <c r="A12993"/>
      <c r="B12993"/>
      <c r="C12993"/>
    </row>
    <row r="12994" spans="1:3" ht="14.4" x14ac:dyDescent="0.3">
      <c r="A12994"/>
      <c r="B12994"/>
      <c r="C12994"/>
    </row>
    <row r="12995" spans="1:3" ht="14.4" x14ac:dyDescent="0.3">
      <c r="A12995"/>
      <c r="B12995"/>
      <c r="C12995"/>
    </row>
    <row r="12996" spans="1:3" ht="14.4" x14ac:dyDescent="0.3">
      <c r="A12996"/>
      <c r="B12996"/>
      <c r="C12996"/>
    </row>
    <row r="12997" spans="1:3" ht="14.4" x14ac:dyDescent="0.3">
      <c r="A12997"/>
      <c r="B12997"/>
      <c r="C12997"/>
    </row>
    <row r="12998" spans="1:3" ht="14.4" x14ac:dyDescent="0.3">
      <c r="A12998"/>
      <c r="B12998"/>
      <c r="C12998"/>
    </row>
    <row r="12999" spans="1:3" ht="14.4" x14ac:dyDescent="0.3">
      <c r="A12999"/>
      <c r="B12999"/>
      <c r="C12999"/>
    </row>
    <row r="13000" spans="1:3" ht="14.4" x14ac:dyDescent="0.3">
      <c r="A13000"/>
      <c r="B13000"/>
      <c r="C13000"/>
    </row>
    <row r="13001" spans="1:3" ht="14.4" x14ac:dyDescent="0.3">
      <c r="A13001"/>
      <c r="B13001"/>
      <c r="C13001"/>
    </row>
    <row r="13002" spans="1:3" ht="14.4" x14ac:dyDescent="0.3">
      <c r="A13002"/>
      <c r="B13002"/>
      <c r="C13002"/>
    </row>
    <row r="13003" spans="1:3" ht="14.4" x14ac:dyDescent="0.3">
      <c r="A13003"/>
      <c r="B13003"/>
      <c r="C13003"/>
    </row>
    <row r="13004" spans="1:3" ht="14.4" x14ac:dyDescent="0.3">
      <c r="A13004"/>
      <c r="B13004"/>
      <c r="C13004"/>
    </row>
    <row r="13005" spans="1:3" ht="14.4" x14ac:dyDescent="0.3">
      <c r="A13005"/>
      <c r="B13005"/>
      <c r="C13005"/>
    </row>
    <row r="13006" spans="1:3" ht="14.4" x14ac:dyDescent="0.3">
      <c r="A13006"/>
      <c r="B13006"/>
      <c r="C13006"/>
    </row>
    <row r="13007" spans="1:3" ht="14.4" x14ac:dyDescent="0.3">
      <c r="A13007"/>
      <c r="B13007"/>
      <c r="C13007"/>
    </row>
    <row r="13008" spans="1:3" ht="14.4" x14ac:dyDescent="0.3">
      <c r="A13008"/>
      <c r="B13008"/>
      <c r="C13008"/>
    </row>
    <row r="13009" spans="1:3" ht="14.4" x14ac:dyDescent="0.3">
      <c r="A13009"/>
      <c r="B13009"/>
      <c r="C13009"/>
    </row>
    <row r="13010" spans="1:3" ht="14.4" x14ac:dyDescent="0.3">
      <c r="A13010"/>
      <c r="B13010"/>
      <c r="C13010"/>
    </row>
    <row r="13011" spans="1:3" ht="14.4" x14ac:dyDescent="0.3">
      <c r="A13011"/>
      <c r="B13011"/>
      <c r="C13011"/>
    </row>
    <row r="13012" spans="1:3" ht="14.4" x14ac:dyDescent="0.3">
      <c r="A13012"/>
      <c r="B13012"/>
      <c r="C13012"/>
    </row>
    <row r="13013" spans="1:3" ht="14.4" x14ac:dyDescent="0.3">
      <c r="A13013"/>
      <c r="B13013"/>
      <c r="C13013"/>
    </row>
    <row r="13014" spans="1:3" ht="14.4" x14ac:dyDescent="0.3">
      <c r="A13014"/>
      <c r="B13014"/>
      <c r="C13014"/>
    </row>
    <row r="13015" spans="1:3" ht="14.4" x14ac:dyDescent="0.3">
      <c r="A13015"/>
      <c r="B13015"/>
      <c r="C13015"/>
    </row>
    <row r="13016" spans="1:3" ht="14.4" x14ac:dyDescent="0.3">
      <c r="A13016"/>
      <c r="B13016"/>
      <c r="C13016"/>
    </row>
    <row r="13017" spans="1:3" ht="14.4" x14ac:dyDescent="0.3">
      <c r="A13017"/>
      <c r="B13017"/>
      <c r="C13017"/>
    </row>
    <row r="13018" spans="1:3" ht="14.4" x14ac:dyDescent="0.3">
      <c r="A13018"/>
      <c r="B13018"/>
      <c r="C13018"/>
    </row>
    <row r="13019" spans="1:3" ht="14.4" x14ac:dyDescent="0.3">
      <c r="A13019"/>
      <c r="B13019"/>
      <c r="C13019"/>
    </row>
    <row r="13020" spans="1:3" ht="14.4" x14ac:dyDescent="0.3">
      <c r="A13020"/>
      <c r="B13020"/>
      <c r="C13020"/>
    </row>
    <row r="13021" spans="1:3" ht="14.4" x14ac:dyDescent="0.3">
      <c r="A13021"/>
      <c r="B13021"/>
      <c r="C13021"/>
    </row>
    <row r="13022" spans="1:3" ht="14.4" x14ac:dyDescent="0.3">
      <c r="A13022"/>
      <c r="B13022"/>
      <c r="C13022"/>
    </row>
    <row r="13023" spans="1:3" ht="14.4" x14ac:dyDescent="0.3">
      <c r="A13023"/>
      <c r="B13023"/>
      <c r="C13023"/>
    </row>
    <row r="13024" spans="1:3" ht="14.4" x14ac:dyDescent="0.3">
      <c r="A13024"/>
      <c r="B13024"/>
      <c r="C13024"/>
    </row>
    <row r="13025" spans="1:3" ht="14.4" x14ac:dyDescent="0.3">
      <c r="A13025"/>
      <c r="B13025"/>
      <c r="C13025"/>
    </row>
    <row r="13026" spans="1:3" ht="14.4" x14ac:dyDescent="0.3">
      <c r="A13026"/>
      <c r="B13026"/>
      <c r="C13026"/>
    </row>
    <row r="13027" spans="1:3" ht="14.4" x14ac:dyDescent="0.3">
      <c r="A13027"/>
      <c r="B13027"/>
      <c r="C13027"/>
    </row>
    <row r="13028" spans="1:3" ht="14.4" x14ac:dyDescent="0.3">
      <c r="A13028"/>
      <c r="B13028"/>
      <c r="C13028"/>
    </row>
    <row r="13029" spans="1:3" ht="14.4" x14ac:dyDescent="0.3">
      <c r="A13029"/>
      <c r="B13029"/>
      <c r="C13029"/>
    </row>
    <row r="13030" spans="1:3" ht="14.4" x14ac:dyDescent="0.3">
      <c r="A13030"/>
      <c r="B13030"/>
      <c r="C13030"/>
    </row>
    <row r="13031" spans="1:3" ht="14.4" x14ac:dyDescent="0.3">
      <c r="A13031"/>
      <c r="B13031"/>
      <c r="C13031"/>
    </row>
    <row r="13032" spans="1:3" ht="14.4" x14ac:dyDescent="0.3">
      <c r="A13032"/>
      <c r="B13032"/>
      <c r="C13032"/>
    </row>
    <row r="13033" spans="1:3" ht="14.4" x14ac:dyDescent="0.3">
      <c r="A13033"/>
      <c r="B13033"/>
      <c r="C13033"/>
    </row>
    <row r="13034" spans="1:3" ht="14.4" x14ac:dyDescent="0.3">
      <c r="A13034"/>
      <c r="B13034"/>
      <c r="C13034"/>
    </row>
    <row r="13035" spans="1:3" ht="14.4" x14ac:dyDescent="0.3">
      <c r="A13035"/>
      <c r="B13035"/>
      <c r="C13035"/>
    </row>
    <row r="13036" spans="1:3" ht="14.4" x14ac:dyDescent="0.3">
      <c r="A13036"/>
      <c r="B13036"/>
      <c r="C13036"/>
    </row>
    <row r="13037" spans="1:3" ht="14.4" x14ac:dyDescent="0.3">
      <c r="A13037"/>
      <c r="B13037"/>
      <c r="C13037"/>
    </row>
    <row r="13038" spans="1:3" ht="14.4" x14ac:dyDescent="0.3">
      <c r="A13038"/>
      <c r="B13038"/>
      <c r="C13038"/>
    </row>
    <row r="13039" spans="1:3" ht="14.4" x14ac:dyDescent="0.3">
      <c r="A13039"/>
      <c r="B13039"/>
      <c r="C13039"/>
    </row>
    <row r="13040" spans="1:3" ht="14.4" x14ac:dyDescent="0.3">
      <c r="A13040"/>
      <c r="B13040"/>
      <c r="C13040"/>
    </row>
    <row r="13041" spans="1:3" ht="14.4" x14ac:dyDescent="0.3">
      <c r="A13041"/>
      <c r="B13041"/>
      <c r="C13041"/>
    </row>
    <row r="13042" spans="1:3" ht="14.4" x14ac:dyDescent="0.3">
      <c r="A13042"/>
      <c r="B13042"/>
      <c r="C13042"/>
    </row>
    <row r="13043" spans="1:3" ht="14.4" x14ac:dyDescent="0.3">
      <c r="A13043"/>
      <c r="B13043"/>
      <c r="C13043"/>
    </row>
    <row r="13044" spans="1:3" ht="14.4" x14ac:dyDescent="0.3">
      <c r="A13044"/>
      <c r="B13044"/>
      <c r="C13044"/>
    </row>
    <row r="13045" spans="1:3" ht="14.4" x14ac:dyDescent="0.3">
      <c r="A13045"/>
      <c r="B13045"/>
      <c r="C13045"/>
    </row>
    <row r="13046" spans="1:3" ht="14.4" x14ac:dyDescent="0.3">
      <c r="A13046"/>
      <c r="B13046"/>
      <c r="C13046"/>
    </row>
    <row r="13047" spans="1:3" ht="14.4" x14ac:dyDescent="0.3">
      <c r="A13047"/>
      <c r="B13047"/>
      <c r="C13047"/>
    </row>
    <row r="13048" spans="1:3" ht="14.4" x14ac:dyDescent="0.3">
      <c r="A13048"/>
      <c r="B13048"/>
      <c r="C13048"/>
    </row>
    <row r="13049" spans="1:3" ht="14.4" x14ac:dyDescent="0.3">
      <c r="A13049"/>
      <c r="B13049"/>
      <c r="C13049"/>
    </row>
    <row r="13050" spans="1:3" ht="14.4" x14ac:dyDescent="0.3">
      <c r="A13050"/>
      <c r="B13050"/>
      <c r="C13050"/>
    </row>
    <row r="13051" spans="1:3" ht="14.4" x14ac:dyDescent="0.3">
      <c r="A13051"/>
      <c r="B13051"/>
      <c r="C13051"/>
    </row>
    <row r="13052" spans="1:3" ht="14.4" x14ac:dyDescent="0.3">
      <c r="A13052"/>
      <c r="B13052"/>
      <c r="C13052"/>
    </row>
    <row r="13053" spans="1:3" ht="14.4" x14ac:dyDescent="0.3">
      <c r="A13053"/>
      <c r="B13053"/>
      <c r="C13053"/>
    </row>
    <row r="13054" spans="1:3" ht="14.4" x14ac:dyDescent="0.3">
      <c r="A13054"/>
      <c r="B13054"/>
      <c r="C13054"/>
    </row>
    <row r="13055" spans="1:3" ht="14.4" x14ac:dyDescent="0.3">
      <c r="A13055"/>
      <c r="B13055"/>
      <c r="C13055"/>
    </row>
    <row r="13056" spans="1:3" ht="14.4" x14ac:dyDescent="0.3">
      <c r="A13056"/>
      <c r="B13056"/>
      <c r="C13056"/>
    </row>
    <row r="13057" spans="1:3" ht="14.4" x14ac:dyDescent="0.3">
      <c r="A13057"/>
      <c r="B13057"/>
      <c r="C13057"/>
    </row>
    <row r="13058" spans="1:3" ht="14.4" x14ac:dyDescent="0.3">
      <c r="A13058"/>
      <c r="B13058"/>
      <c r="C13058"/>
    </row>
    <row r="13059" spans="1:3" ht="14.4" x14ac:dyDescent="0.3">
      <c r="A13059"/>
      <c r="B13059"/>
      <c r="C13059"/>
    </row>
    <row r="13060" spans="1:3" ht="14.4" x14ac:dyDescent="0.3">
      <c r="A13060"/>
      <c r="B13060"/>
      <c r="C13060"/>
    </row>
    <row r="13061" spans="1:3" ht="14.4" x14ac:dyDescent="0.3">
      <c r="A13061"/>
      <c r="B13061"/>
      <c r="C13061"/>
    </row>
    <row r="13062" spans="1:3" ht="14.4" x14ac:dyDescent="0.3">
      <c r="A13062"/>
      <c r="B13062"/>
      <c r="C13062"/>
    </row>
    <row r="13063" spans="1:3" ht="14.4" x14ac:dyDescent="0.3">
      <c r="A13063"/>
      <c r="B13063"/>
      <c r="C13063"/>
    </row>
    <row r="13064" spans="1:3" ht="14.4" x14ac:dyDescent="0.3">
      <c r="A13064"/>
      <c r="B13064"/>
      <c r="C13064"/>
    </row>
    <row r="13065" spans="1:3" ht="14.4" x14ac:dyDescent="0.3">
      <c r="A13065"/>
      <c r="B13065"/>
      <c r="C13065"/>
    </row>
    <row r="13066" spans="1:3" ht="14.4" x14ac:dyDescent="0.3">
      <c r="A13066"/>
      <c r="B13066"/>
      <c r="C13066"/>
    </row>
    <row r="13067" spans="1:3" ht="14.4" x14ac:dyDescent="0.3">
      <c r="A13067"/>
      <c r="B13067"/>
      <c r="C13067"/>
    </row>
    <row r="13068" spans="1:3" ht="14.4" x14ac:dyDescent="0.3">
      <c r="A13068"/>
      <c r="B13068"/>
      <c r="C13068"/>
    </row>
    <row r="13069" spans="1:3" ht="14.4" x14ac:dyDescent="0.3">
      <c r="A13069"/>
      <c r="B13069"/>
      <c r="C13069"/>
    </row>
    <row r="13070" spans="1:3" ht="14.4" x14ac:dyDescent="0.3">
      <c r="A13070"/>
      <c r="B13070"/>
      <c r="C13070"/>
    </row>
    <row r="13071" spans="1:3" ht="14.4" x14ac:dyDescent="0.3">
      <c r="A13071"/>
      <c r="B13071"/>
      <c r="C13071"/>
    </row>
    <row r="13072" spans="1:3" ht="14.4" x14ac:dyDescent="0.3">
      <c r="A13072"/>
      <c r="B13072"/>
      <c r="C13072"/>
    </row>
    <row r="13073" spans="1:3" ht="14.4" x14ac:dyDescent="0.3">
      <c r="A13073"/>
      <c r="B13073"/>
      <c r="C13073"/>
    </row>
    <row r="13074" spans="1:3" ht="14.4" x14ac:dyDescent="0.3">
      <c r="A13074"/>
      <c r="B13074"/>
      <c r="C13074"/>
    </row>
    <row r="13075" spans="1:3" ht="14.4" x14ac:dyDescent="0.3">
      <c r="A13075"/>
      <c r="B13075"/>
      <c r="C13075"/>
    </row>
    <row r="13076" spans="1:3" ht="14.4" x14ac:dyDescent="0.3">
      <c r="A13076"/>
      <c r="B13076"/>
      <c r="C13076"/>
    </row>
    <row r="13077" spans="1:3" ht="14.4" x14ac:dyDescent="0.3">
      <c r="A13077"/>
      <c r="B13077"/>
      <c r="C13077"/>
    </row>
    <row r="13078" spans="1:3" ht="14.4" x14ac:dyDescent="0.3">
      <c r="A13078"/>
      <c r="B13078"/>
      <c r="C13078"/>
    </row>
    <row r="13079" spans="1:3" ht="14.4" x14ac:dyDescent="0.3">
      <c r="A13079"/>
      <c r="B13079"/>
      <c r="C13079"/>
    </row>
    <row r="13080" spans="1:3" ht="14.4" x14ac:dyDescent="0.3">
      <c r="A13080"/>
      <c r="B13080"/>
      <c r="C13080"/>
    </row>
    <row r="13081" spans="1:3" ht="14.4" x14ac:dyDescent="0.3">
      <c r="A13081"/>
      <c r="B13081"/>
      <c r="C13081"/>
    </row>
    <row r="13082" spans="1:3" ht="14.4" x14ac:dyDescent="0.3">
      <c r="A13082"/>
      <c r="B13082"/>
      <c r="C13082"/>
    </row>
    <row r="13083" spans="1:3" ht="14.4" x14ac:dyDescent="0.3">
      <c r="A13083"/>
      <c r="B13083"/>
      <c r="C13083"/>
    </row>
    <row r="13084" spans="1:3" ht="14.4" x14ac:dyDescent="0.3">
      <c r="A13084"/>
      <c r="B13084"/>
      <c r="C13084"/>
    </row>
    <row r="13085" spans="1:3" ht="14.4" x14ac:dyDescent="0.3">
      <c r="A13085"/>
      <c r="B13085"/>
      <c r="C13085"/>
    </row>
    <row r="13086" spans="1:3" ht="14.4" x14ac:dyDescent="0.3">
      <c r="A13086"/>
      <c r="B13086"/>
      <c r="C13086"/>
    </row>
    <row r="13087" spans="1:3" ht="14.4" x14ac:dyDescent="0.3">
      <c r="A13087"/>
      <c r="B13087"/>
      <c r="C13087"/>
    </row>
    <row r="13088" spans="1:3" ht="14.4" x14ac:dyDescent="0.3">
      <c r="A13088"/>
      <c r="B13088"/>
      <c r="C13088"/>
    </row>
    <row r="13089" spans="1:3" ht="14.4" x14ac:dyDescent="0.3">
      <c r="A13089"/>
      <c r="B13089"/>
      <c r="C13089"/>
    </row>
    <row r="13090" spans="1:3" ht="14.4" x14ac:dyDescent="0.3">
      <c r="A13090"/>
      <c r="B13090"/>
      <c r="C13090"/>
    </row>
    <row r="13091" spans="1:3" ht="14.4" x14ac:dyDescent="0.3">
      <c r="A13091"/>
      <c r="B13091"/>
      <c r="C13091"/>
    </row>
    <row r="13092" spans="1:3" ht="14.4" x14ac:dyDescent="0.3">
      <c r="A13092"/>
      <c r="B13092"/>
      <c r="C13092"/>
    </row>
    <row r="13093" spans="1:3" ht="14.4" x14ac:dyDescent="0.3">
      <c r="A13093"/>
      <c r="B13093"/>
      <c r="C13093"/>
    </row>
    <row r="13094" spans="1:3" ht="14.4" x14ac:dyDescent="0.3">
      <c r="A13094"/>
      <c r="B13094"/>
      <c r="C13094"/>
    </row>
    <row r="13095" spans="1:3" ht="14.4" x14ac:dyDescent="0.3">
      <c r="A13095"/>
      <c r="B13095"/>
      <c r="C13095"/>
    </row>
    <row r="13096" spans="1:3" ht="14.4" x14ac:dyDescent="0.3">
      <c r="A13096"/>
      <c r="B13096"/>
      <c r="C13096"/>
    </row>
    <row r="13097" spans="1:3" ht="14.4" x14ac:dyDescent="0.3">
      <c r="A13097"/>
      <c r="B13097"/>
      <c r="C13097"/>
    </row>
    <row r="13098" spans="1:3" ht="14.4" x14ac:dyDescent="0.3">
      <c r="A13098"/>
      <c r="B13098"/>
      <c r="C13098"/>
    </row>
    <row r="13099" spans="1:3" ht="14.4" x14ac:dyDescent="0.3">
      <c r="A13099"/>
      <c r="B13099"/>
      <c r="C13099"/>
    </row>
    <row r="13100" spans="1:3" ht="14.4" x14ac:dyDescent="0.3">
      <c r="A13100"/>
      <c r="B13100"/>
      <c r="C13100"/>
    </row>
    <row r="13101" spans="1:3" ht="14.4" x14ac:dyDescent="0.3">
      <c r="A13101"/>
      <c r="B13101"/>
      <c r="C13101"/>
    </row>
    <row r="13102" spans="1:3" ht="14.4" x14ac:dyDescent="0.3">
      <c r="A13102"/>
      <c r="B13102"/>
      <c r="C13102"/>
    </row>
    <row r="13103" spans="1:3" ht="14.4" x14ac:dyDescent="0.3">
      <c r="A13103"/>
      <c r="B13103"/>
      <c r="C13103"/>
    </row>
    <row r="13104" spans="1:3" ht="14.4" x14ac:dyDescent="0.3">
      <c r="A13104"/>
      <c r="B13104"/>
      <c r="C13104"/>
    </row>
    <row r="13105" spans="1:3" ht="14.4" x14ac:dyDescent="0.3">
      <c r="A13105"/>
      <c r="B13105"/>
      <c r="C13105"/>
    </row>
    <row r="13106" spans="1:3" ht="14.4" x14ac:dyDescent="0.3">
      <c r="A13106"/>
      <c r="B13106"/>
      <c r="C13106"/>
    </row>
    <row r="13107" spans="1:3" ht="14.4" x14ac:dyDescent="0.3">
      <c r="A13107"/>
      <c r="B13107"/>
      <c r="C13107"/>
    </row>
    <row r="13108" spans="1:3" ht="14.4" x14ac:dyDescent="0.3">
      <c r="A13108"/>
      <c r="B13108"/>
      <c r="C13108"/>
    </row>
    <row r="13109" spans="1:3" ht="14.4" x14ac:dyDescent="0.3">
      <c r="A13109"/>
      <c r="B13109"/>
      <c r="C13109"/>
    </row>
    <row r="13110" spans="1:3" ht="14.4" x14ac:dyDescent="0.3">
      <c r="A13110"/>
      <c r="B13110"/>
      <c r="C13110"/>
    </row>
    <row r="13111" spans="1:3" ht="14.4" x14ac:dyDescent="0.3">
      <c r="A13111"/>
      <c r="B13111"/>
      <c r="C13111"/>
    </row>
    <row r="13112" spans="1:3" ht="14.4" x14ac:dyDescent="0.3">
      <c r="A13112"/>
      <c r="B13112"/>
      <c r="C13112"/>
    </row>
    <row r="13113" spans="1:3" ht="14.4" x14ac:dyDescent="0.3">
      <c r="A13113"/>
      <c r="B13113"/>
      <c r="C13113"/>
    </row>
    <row r="13114" spans="1:3" ht="14.4" x14ac:dyDescent="0.3">
      <c r="A13114"/>
      <c r="B13114"/>
      <c r="C13114"/>
    </row>
    <row r="13115" spans="1:3" ht="14.4" x14ac:dyDescent="0.3">
      <c r="A13115"/>
      <c r="B13115"/>
      <c r="C13115"/>
    </row>
    <row r="13116" spans="1:3" ht="14.4" x14ac:dyDescent="0.3">
      <c r="A13116"/>
      <c r="B13116"/>
      <c r="C13116"/>
    </row>
    <row r="13117" spans="1:3" ht="14.4" x14ac:dyDescent="0.3">
      <c r="A13117"/>
      <c r="B13117"/>
      <c r="C13117"/>
    </row>
    <row r="13118" spans="1:3" ht="14.4" x14ac:dyDescent="0.3">
      <c r="A13118"/>
      <c r="B13118"/>
      <c r="C13118"/>
    </row>
    <row r="13119" spans="1:3" ht="14.4" x14ac:dyDescent="0.3">
      <c r="A13119"/>
      <c r="B13119"/>
      <c r="C13119"/>
    </row>
    <row r="13120" spans="1:3" ht="14.4" x14ac:dyDescent="0.3">
      <c r="A13120"/>
      <c r="B13120"/>
      <c r="C13120"/>
    </row>
    <row r="13121" spans="1:3" ht="14.4" x14ac:dyDescent="0.3">
      <c r="A13121"/>
      <c r="B13121"/>
      <c r="C13121"/>
    </row>
    <row r="13122" spans="1:3" ht="14.4" x14ac:dyDescent="0.3">
      <c r="A13122"/>
      <c r="B13122"/>
      <c r="C13122"/>
    </row>
    <row r="13123" spans="1:3" ht="14.4" x14ac:dyDescent="0.3">
      <c r="A13123"/>
      <c r="B13123"/>
      <c r="C13123"/>
    </row>
    <row r="13124" spans="1:3" ht="14.4" x14ac:dyDescent="0.3">
      <c r="A13124"/>
      <c r="B13124"/>
      <c r="C13124"/>
    </row>
    <row r="13125" spans="1:3" ht="14.4" x14ac:dyDescent="0.3">
      <c r="A13125"/>
      <c r="B13125"/>
      <c r="C13125"/>
    </row>
    <row r="13126" spans="1:3" ht="14.4" x14ac:dyDescent="0.3">
      <c r="A13126"/>
      <c r="B13126"/>
      <c r="C13126"/>
    </row>
    <row r="13127" spans="1:3" ht="14.4" x14ac:dyDescent="0.3">
      <c r="A13127"/>
      <c r="B13127"/>
      <c r="C13127"/>
    </row>
    <row r="13128" spans="1:3" ht="14.4" x14ac:dyDescent="0.3">
      <c r="A13128"/>
      <c r="B13128"/>
      <c r="C13128"/>
    </row>
    <row r="13129" spans="1:3" ht="14.4" x14ac:dyDescent="0.3">
      <c r="A13129"/>
      <c r="B13129"/>
      <c r="C13129"/>
    </row>
    <row r="13130" spans="1:3" ht="14.4" x14ac:dyDescent="0.3">
      <c r="A13130"/>
      <c r="B13130"/>
      <c r="C13130"/>
    </row>
    <row r="13131" spans="1:3" ht="14.4" x14ac:dyDescent="0.3">
      <c r="A13131"/>
      <c r="B13131"/>
      <c r="C13131"/>
    </row>
    <row r="13132" spans="1:3" ht="14.4" x14ac:dyDescent="0.3">
      <c r="A13132"/>
      <c r="B13132"/>
      <c r="C13132"/>
    </row>
    <row r="13133" spans="1:3" ht="14.4" x14ac:dyDescent="0.3">
      <c r="A13133"/>
      <c r="B13133"/>
      <c r="C13133"/>
    </row>
    <row r="13134" spans="1:3" ht="14.4" x14ac:dyDescent="0.3">
      <c r="A13134"/>
      <c r="B13134"/>
      <c r="C13134"/>
    </row>
    <row r="13135" spans="1:3" ht="14.4" x14ac:dyDescent="0.3">
      <c r="A13135"/>
      <c r="B13135"/>
      <c r="C13135"/>
    </row>
    <row r="13136" spans="1:3" ht="14.4" x14ac:dyDescent="0.3">
      <c r="A13136"/>
      <c r="B13136"/>
      <c r="C13136"/>
    </row>
    <row r="13137" spans="1:3" ht="14.4" x14ac:dyDescent="0.3">
      <c r="A13137"/>
      <c r="B13137"/>
      <c r="C13137"/>
    </row>
    <row r="13138" spans="1:3" ht="14.4" x14ac:dyDescent="0.3">
      <c r="A13138"/>
      <c r="B13138"/>
      <c r="C13138"/>
    </row>
    <row r="13139" spans="1:3" ht="14.4" x14ac:dyDescent="0.3">
      <c r="A13139"/>
      <c r="B13139"/>
      <c r="C13139"/>
    </row>
    <row r="13140" spans="1:3" ht="14.4" x14ac:dyDescent="0.3">
      <c r="A13140"/>
      <c r="B13140"/>
      <c r="C13140"/>
    </row>
    <row r="13141" spans="1:3" ht="14.4" x14ac:dyDescent="0.3">
      <c r="A13141"/>
      <c r="B13141"/>
      <c r="C13141"/>
    </row>
    <row r="13142" spans="1:3" ht="14.4" x14ac:dyDescent="0.3">
      <c r="A13142"/>
      <c r="B13142"/>
      <c r="C13142"/>
    </row>
    <row r="13143" spans="1:3" ht="14.4" x14ac:dyDescent="0.3">
      <c r="A13143"/>
      <c r="B13143"/>
      <c r="C13143"/>
    </row>
    <row r="13144" spans="1:3" ht="14.4" x14ac:dyDescent="0.3">
      <c r="A13144"/>
      <c r="B13144"/>
      <c r="C13144"/>
    </row>
    <row r="13145" spans="1:3" ht="14.4" x14ac:dyDescent="0.3">
      <c r="A13145"/>
      <c r="B13145"/>
      <c r="C13145"/>
    </row>
    <row r="13146" spans="1:3" ht="14.4" x14ac:dyDescent="0.3">
      <c r="A13146"/>
      <c r="B13146"/>
      <c r="C13146"/>
    </row>
    <row r="13147" spans="1:3" ht="14.4" x14ac:dyDescent="0.3">
      <c r="A13147"/>
      <c r="B13147"/>
      <c r="C13147"/>
    </row>
    <row r="13148" spans="1:3" ht="14.4" x14ac:dyDescent="0.3">
      <c r="A13148"/>
      <c r="B13148"/>
      <c r="C13148"/>
    </row>
    <row r="13149" spans="1:3" ht="14.4" x14ac:dyDescent="0.3">
      <c r="A13149"/>
      <c r="B13149"/>
      <c r="C13149"/>
    </row>
    <row r="13150" spans="1:3" ht="14.4" x14ac:dyDescent="0.3">
      <c r="A13150"/>
      <c r="B13150"/>
      <c r="C13150"/>
    </row>
    <row r="13151" spans="1:3" ht="14.4" x14ac:dyDescent="0.3">
      <c r="A13151"/>
      <c r="B13151"/>
      <c r="C13151"/>
    </row>
    <row r="13152" spans="1:3" ht="14.4" x14ac:dyDescent="0.3">
      <c r="A13152"/>
      <c r="B13152"/>
      <c r="C13152"/>
    </row>
    <row r="13153" spans="1:3" ht="14.4" x14ac:dyDescent="0.3">
      <c r="A13153"/>
      <c r="B13153"/>
      <c r="C13153"/>
    </row>
    <row r="13154" spans="1:3" ht="14.4" x14ac:dyDescent="0.3">
      <c r="A13154"/>
      <c r="B13154"/>
      <c r="C13154"/>
    </row>
    <row r="13155" spans="1:3" ht="14.4" x14ac:dyDescent="0.3">
      <c r="A13155"/>
      <c r="B13155"/>
      <c r="C13155"/>
    </row>
    <row r="13156" spans="1:3" ht="14.4" x14ac:dyDescent="0.3">
      <c r="A13156"/>
      <c r="B13156"/>
      <c r="C13156"/>
    </row>
    <row r="13157" spans="1:3" ht="14.4" x14ac:dyDescent="0.3">
      <c r="A13157"/>
      <c r="B13157"/>
      <c r="C13157"/>
    </row>
    <row r="13158" spans="1:3" ht="14.4" x14ac:dyDescent="0.3">
      <c r="A13158"/>
      <c r="B13158"/>
      <c r="C13158"/>
    </row>
    <row r="13159" spans="1:3" ht="14.4" x14ac:dyDescent="0.3">
      <c r="A13159"/>
      <c r="B13159"/>
      <c r="C13159"/>
    </row>
    <row r="13160" spans="1:3" ht="14.4" x14ac:dyDescent="0.3">
      <c r="A13160"/>
      <c r="B13160"/>
      <c r="C13160"/>
    </row>
    <row r="13161" spans="1:3" ht="14.4" x14ac:dyDescent="0.3">
      <c r="A13161"/>
      <c r="B13161"/>
      <c r="C13161"/>
    </row>
    <row r="13162" spans="1:3" ht="14.4" x14ac:dyDescent="0.3">
      <c r="A13162"/>
      <c r="B13162"/>
      <c r="C13162"/>
    </row>
    <row r="13163" spans="1:3" ht="14.4" x14ac:dyDescent="0.3">
      <c r="A13163"/>
      <c r="B13163"/>
      <c r="C13163"/>
    </row>
    <row r="13164" spans="1:3" ht="14.4" x14ac:dyDescent="0.3">
      <c r="A13164"/>
      <c r="B13164"/>
      <c r="C13164"/>
    </row>
    <row r="13165" spans="1:3" ht="14.4" x14ac:dyDescent="0.3">
      <c r="A13165"/>
      <c r="B13165"/>
      <c r="C13165"/>
    </row>
    <row r="13166" spans="1:3" ht="14.4" x14ac:dyDescent="0.3">
      <c r="A13166"/>
      <c r="B13166"/>
      <c r="C13166"/>
    </row>
    <row r="13167" spans="1:3" ht="14.4" x14ac:dyDescent="0.3">
      <c r="A13167"/>
      <c r="B13167"/>
      <c r="C13167"/>
    </row>
    <row r="13168" spans="1:3" ht="14.4" x14ac:dyDescent="0.3">
      <c r="A13168"/>
      <c r="B13168"/>
      <c r="C13168"/>
    </row>
    <row r="13169" spans="1:3" ht="14.4" x14ac:dyDescent="0.3">
      <c r="A13169"/>
      <c r="B13169"/>
      <c r="C13169"/>
    </row>
    <row r="13170" spans="1:3" ht="14.4" x14ac:dyDescent="0.3">
      <c r="A13170"/>
      <c r="B13170"/>
      <c r="C13170"/>
    </row>
    <row r="13171" spans="1:3" ht="14.4" x14ac:dyDescent="0.3">
      <c r="A13171"/>
      <c r="B13171"/>
      <c r="C13171"/>
    </row>
    <row r="13172" spans="1:3" ht="14.4" x14ac:dyDescent="0.3">
      <c r="A13172"/>
      <c r="B13172"/>
      <c r="C13172"/>
    </row>
    <row r="13173" spans="1:3" ht="14.4" x14ac:dyDescent="0.3">
      <c r="A13173"/>
      <c r="B13173"/>
      <c r="C13173"/>
    </row>
    <row r="13174" spans="1:3" ht="14.4" x14ac:dyDescent="0.3">
      <c r="A13174"/>
      <c r="B13174"/>
      <c r="C13174"/>
    </row>
    <row r="13175" spans="1:3" ht="14.4" x14ac:dyDescent="0.3">
      <c r="A13175"/>
      <c r="B13175"/>
      <c r="C13175"/>
    </row>
    <row r="13176" spans="1:3" ht="14.4" x14ac:dyDescent="0.3">
      <c r="A13176"/>
      <c r="B13176"/>
      <c r="C13176"/>
    </row>
    <row r="13177" spans="1:3" ht="14.4" x14ac:dyDescent="0.3">
      <c r="A13177"/>
      <c r="B13177"/>
      <c r="C13177"/>
    </row>
    <row r="13178" spans="1:3" ht="14.4" x14ac:dyDescent="0.3">
      <c r="A13178"/>
      <c r="B13178"/>
      <c r="C13178"/>
    </row>
    <row r="13179" spans="1:3" ht="14.4" x14ac:dyDescent="0.3">
      <c r="A13179"/>
      <c r="B13179"/>
      <c r="C13179"/>
    </row>
    <row r="13180" spans="1:3" ht="14.4" x14ac:dyDescent="0.3">
      <c r="A13180"/>
      <c r="B13180"/>
      <c r="C13180"/>
    </row>
    <row r="13181" spans="1:3" ht="14.4" x14ac:dyDescent="0.3">
      <c r="A13181"/>
      <c r="B13181"/>
      <c r="C13181"/>
    </row>
    <row r="13182" spans="1:3" ht="14.4" x14ac:dyDescent="0.3">
      <c r="A13182"/>
      <c r="B13182"/>
      <c r="C13182"/>
    </row>
    <row r="13183" spans="1:3" ht="14.4" x14ac:dyDescent="0.3">
      <c r="A13183"/>
      <c r="B13183"/>
      <c r="C13183"/>
    </row>
    <row r="13184" spans="1:3" ht="14.4" x14ac:dyDescent="0.3">
      <c r="A13184"/>
      <c r="B13184"/>
      <c r="C13184"/>
    </row>
    <row r="13185" spans="1:3" ht="14.4" x14ac:dyDescent="0.3">
      <c r="A13185"/>
      <c r="B13185"/>
      <c r="C13185"/>
    </row>
    <row r="13186" spans="1:3" ht="14.4" x14ac:dyDescent="0.3">
      <c r="A13186"/>
      <c r="B13186"/>
      <c r="C13186"/>
    </row>
    <row r="13187" spans="1:3" ht="14.4" x14ac:dyDescent="0.3">
      <c r="A13187"/>
      <c r="B13187"/>
      <c r="C13187"/>
    </row>
    <row r="13188" spans="1:3" ht="14.4" x14ac:dyDescent="0.3">
      <c r="A13188"/>
      <c r="B13188"/>
      <c r="C13188"/>
    </row>
    <row r="13189" spans="1:3" ht="14.4" x14ac:dyDescent="0.3">
      <c r="A13189"/>
      <c r="B13189"/>
      <c r="C13189"/>
    </row>
    <row r="13190" spans="1:3" ht="14.4" x14ac:dyDescent="0.3">
      <c r="A13190"/>
      <c r="B13190"/>
      <c r="C13190"/>
    </row>
    <row r="13191" spans="1:3" ht="14.4" x14ac:dyDescent="0.3">
      <c r="A13191"/>
      <c r="B13191"/>
      <c r="C13191"/>
    </row>
    <row r="13192" spans="1:3" ht="14.4" x14ac:dyDescent="0.3">
      <c r="A13192"/>
      <c r="B13192"/>
      <c r="C13192"/>
    </row>
    <row r="13193" spans="1:3" ht="14.4" x14ac:dyDescent="0.3">
      <c r="A13193"/>
      <c r="B13193"/>
      <c r="C13193"/>
    </row>
    <row r="13194" spans="1:3" ht="14.4" x14ac:dyDescent="0.3">
      <c r="A13194"/>
      <c r="B13194"/>
      <c r="C13194"/>
    </row>
    <row r="13195" spans="1:3" ht="14.4" x14ac:dyDescent="0.3">
      <c r="A13195"/>
      <c r="B13195"/>
      <c r="C13195"/>
    </row>
    <row r="13196" spans="1:3" ht="14.4" x14ac:dyDescent="0.3">
      <c r="A13196"/>
      <c r="B13196"/>
      <c r="C13196"/>
    </row>
    <row r="13197" spans="1:3" ht="14.4" x14ac:dyDescent="0.3">
      <c r="A13197"/>
      <c r="B13197"/>
      <c r="C13197"/>
    </row>
    <row r="13198" spans="1:3" ht="14.4" x14ac:dyDescent="0.3">
      <c r="A13198"/>
      <c r="B13198"/>
      <c r="C13198"/>
    </row>
    <row r="13199" spans="1:3" ht="14.4" x14ac:dyDescent="0.3">
      <c r="A13199"/>
      <c r="B13199"/>
      <c r="C13199"/>
    </row>
    <row r="13200" spans="1:3" ht="14.4" x14ac:dyDescent="0.3">
      <c r="A13200"/>
      <c r="B13200"/>
      <c r="C13200"/>
    </row>
    <row r="13201" spans="1:3" ht="14.4" x14ac:dyDescent="0.3">
      <c r="A13201"/>
      <c r="B13201"/>
      <c r="C13201"/>
    </row>
    <row r="13202" spans="1:3" ht="14.4" x14ac:dyDescent="0.3">
      <c r="A13202"/>
      <c r="B13202"/>
      <c r="C13202"/>
    </row>
    <row r="13203" spans="1:3" ht="14.4" x14ac:dyDescent="0.3">
      <c r="A13203"/>
      <c r="B13203"/>
      <c r="C13203"/>
    </row>
    <row r="13204" spans="1:3" ht="14.4" x14ac:dyDescent="0.3">
      <c r="A13204"/>
      <c r="B13204"/>
      <c r="C13204"/>
    </row>
    <row r="13205" spans="1:3" ht="14.4" x14ac:dyDescent="0.3">
      <c r="A13205"/>
      <c r="B13205"/>
      <c r="C13205"/>
    </row>
    <row r="13206" spans="1:3" ht="14.4" x14ac:dyDescent="0.3">
      <c r="A13206"/>
      <c r="B13206"/>
      <c r="C13206"/>
    </row>
    <row r="13207" spans="1:3" ht="14.4" x14ac:dyDescent="0.3">
      <c r="A13207"/>
      <c r="B13207"/>
      <c r="C13207"/>
    </row>
    <row r="13208" spans="1:3" ht="14.4" x14ac:dyDescent="0.3">
      <c r="A13208"/>
      <c r="B13208"/>
      <c r="C13208"/>
    </row>
    <row r="13209" spans="1:3" ht="14.4" x14ac:dyDescent="0.3">
      <c r="A13209"/>
      <c r="B13209"/>
      <c r="C13209"/>
    </row>
    <row r="13210" spans="1:3" ht="14.4" x14ac:dyDescent="0.3">
      <c r="A13210"/>
      <c r="B13210"/>
      <c r="C13210"/>
    </row>
    <row r="13211" spans="1:3" ht="14.4" x14ac:dyDescent="0.3">
      <c r="A13211"/>
      <c r="B13211"/>
      <c r="C13211"/>
    </row>
    <row r="13212" spans="1:3" ht="14.4" x14ac:dyDescent="0.3">
      <c r="A13212"/>
      <c r="B13212"/>
      <c r="C13212"/>
    </row>
    <row r="13213" spans="1:3" ht="14.4" x14ac:dyDescent="0.3">
      <c r="A13213"/>
      <c r="B13213"/>
      <c r="C13213"/>
    </row>
    <row r="13214" spans="1:3" ht="14.4" x14ac:dyDescent="0.3">
      <c r="A13214"/>
      <c r="B13214"/>
      <c r="C13214"/>
    </row>
    <row r="13215" spans="1:3" ht="14.4" x14ac:dyDescent="0.3">
      <c r="A13215"/>
      <c r="B13215"/>
      <c r="C13215"/>
    </row>
    <row r="13216" spans="1:3" ht="14.4" x14ac:dyDescent="0.3">
      <c r="A13216"/>
      <c r="B13216"/>
      <c r="C13216"/>
    </row>
    <row r="13217" spans="1:3" ht="14.4" x14ac:dyDescent="0.3">
      <c r="A13217"/>
      <c r="B13217"/>
      <c r="C13217"/>
    </row>
    <row r="13218" spans="1:3" ht="14.4" x14ac:dyDescent="0.3">
      <c r="A13218"/>
      <c r="B13218"/>
      <c r="C13218"/>
    </row>
    <row r="13219" spans="1:3" ht="14.4" x14ac:dyDescent="0.3">
      <c r="A13219"/>
      <c r="B13219"/>
      <c r="C13219"/>
    </row>
    <row r="13220" spans="1:3" ht="14.4" x14ac:dyDescent="0.3">
      <c r="A13220"/>
      <c r="B13220"/>
      <c r="C13220"/>
    </row>
    <row r="13221" spans="1:3" ht="14.4" x14ac:dyDescent="0.3">
      <c r="A13221"/>
      <c r="B13221"/>
      <c r="C13221"/>
    </row>
    <row r="13222" spans="1:3" ht="14.4" x14ac:dyDescent="0.3">
      <c r="A13222"/>
      <c r="B13222"/>
      <c r="C13222"/>
    </row>
    <row r="13223" spans="1:3" ht="14.4" x14ac:dyDescent="0.3">
      <c r="A13223"/>
      <c r="B13223"/>
      <c r="C13223"/>
    </row>
    <row r="13224" spans="1:3" ht="14.4" x14ac:dyDescent="0.3">
      <c r="A13224"/>
      <c r="B13224"/>
      <c r="C13224"/>
    </row>
    <row r="13225" spans="1:3" ht="14.4" x14ac:dyDescent="0.3">
      <c r="A13225"/>
      <c r="B13225"/>
      <c r="C13225"/>
    </row>
    <row r="13226" spans="1:3" ht="14.4" x14ac:dyDescent="0.3">
      <c r="A13226"/>
      <c r="B13226"/>
      <c r="C13226"/>
    </row>
    <row r="13227" spans="1:3" ht="14.4" x14ac:dyDescent="0.3">
      <c r="A13227"/>
      <c r="B13227"/>
      <c r="C13227"/>
    </row>
    <row r="13228" spans="1:3" ht="14.4" x14ac:dyDescent="0.3">
      <c r="A13228"/>
      <c r="B13228"/>
      <c r="C13228"/>
    </row>
    <row r="13229" spans="1:3" ht="14.4" x14ac:dyDescent="0.3">
      <c r="A13229"/>
      <c r="B13229"/>
      <c r="C13229"/>
    </row>
    <row r="13230" spans="1:3" ht="14.4" x14ac:dyDescent="0.3">
      <c r="A13230"/>
      <c r="B13230"/>
      <c r="C13230"/>
    </row>
    <row r="13231" spans="1:3" ht="14.4" x14ac:dyDescent="0.3">
      <c r="A13231"/>
      <c r="B13231"/>
      <c r="C13231"/>
    </row>
    <row r="13232" spans="1:3" ht="14.4" x14ac:dyDescent="0.3">
      <c r="A13232"/>
      <c r="B13232"/>
      <c r="C13232"/>
    </row>
    <row r="13233" spans="1:3" ht="14.4" x14ac:dyDescent="0.3">
      <c r="A13233"/>
      <c r="B13233"/>
      <c r="C13233"/>
    </row>
    <row r="13234" spans="1:3" ht="14.4" x14ac:dyDescent="0.3">
      <c r="A13234"/>
      <c r="B13234"/>
      <c r="C13234"/>
    </row>
    <row r="13235" spans="1:3" ht="14.4" x14ac:dyDescent="0.3">
      <c r="A13235"/>
      <c r="B13235"/>
      <c r="C13235"/>
    </row>
    <row r="13236" spans="1:3" ht="14.4" x14ac:dyDescent="0.3">
      <c r="A13236"/>
      <c r="B13236"/>
      <c r="C13236"/>
    </row>
    <row r="13237" spans="1:3" ht="14.4" x14ac:dyDescent="0.3">
      <c r="A13237"/>
      <c r="B13237"/>
      <c r="C13237"/>
    </row>
    <row r="13238" spans="1:3" ht="14.4" x14ac:dyDescent="0.3">
      <c r="A13238"/>
      <c r="B13238"/>
      <c r="C13238"/>
    </row>
    <row r="13239" spans="1:3" ht="14.4" x14ac:dyDescent="0.3">
      <c r="A13239"/>
      <c r="B13239"/>
      <c r="C13239"/>
    </row>
    <row r="13240" spans="1:3" ht="14.4" x14ac:dyDescent="0.3">
      <c r="A13240"/>
      <c r="B13240"/>
      <c r="C13240"/>
    </row>
    <row r="13241" spans="1:3" ht="14.4" x14ac:dyDescent="0.3">
      <c r="A13241"/>
      <c r="B13241"/>
      <c r="C13241"/>
    </row>
    <row r="13242" spans="1:3" ht="14.4" x14ac:dyDescent="0.3">
      <c r="A13242"/>
      <c r="B13242"/>
      <c r="C13242"/>
    </row>
    <row r="13243" spans="1:3" ht="14.4" x14ac:dyDescent="0.3">
      <c r="A13243"/>
      <c r="B13243"/>
      <c r="C13243"/>
    </row>
    <row r="13244" spans="1:3" ht="14.4" x14ac:dyDescent="0.3">
      <c r="A13244"/>
      <c r="B13244"/>
      <c r="C13244"/>
    </row>
    <row r="13245" spans="1:3" ht="14.4" x14ac:dyDescent="0.3">
      <c r="A13245"/>
      <c r="B13245"/>
      <c r="C13245"/>
    </row>
    <row r="13246" spans="1:3" ht="14.4" x14ac:dyDescent="0.3">
      <c r="A13246"/>
      <c r="B13246"/>
      <c r="C13246"/>
    </row>
    <row r="13247" spans="1:3" ht="14.4" x14ac:dyDescent="0.3">
      <c r="A13247"/>
      <c r="B13247"/>
      <c r="C13247"/>
    </row>
    <row r="13248" spans="1:3" ht="14.4" x14ac:dyDescent="0.3">
      <c r="A13248"/>
      <c r="B13248"/>
      <c r="C13248"/>
    </row>
    <row r="13249" spans="1:3" ht="14.4" x14ac:dyDescent="0.3">
      <c r="A13249"/>
      <c r="B13249"/>
      <c r="C13249"/>
    </row>
    <row r="13250" spans="1:3" ht="14.4" x14ac:dyDescent="0.3">
      <c r="A13250"/>
      <c r="B13250"/>
      <c r="C13250"/>
    </row>
    <row r="13251" spans="1:3" ht="14.4" x14ac:dyDescent="0.3">
      <c r="A13251"/>
      <c r="B13251"/>
      <c r="C13251"/>
    </row>
    <row r="13252" spans="1:3" ht="14.4" x14ac:dyDescent="0.3">
      <c r="A13252"/>
      <c r="B13252"/>
      <c r="C13252"/>
    </row>
    <row r="13253" spans="1:3" ht="14.4" x14ac:dyDescent="0.3">
      <c r="A13253"/>
      <c r="B13253"/>
      <c r="C13253"/>
    </row>
    <row r="13254" spans="1:3" ht="14.4" x14ac:dyDescent="0.3">
      <c r="A13254"/>
      <c r="B13254"/>
      <c r="C13254"/>
    </row>
    <row r="13255" spans="1:3" ht="14.4" x14ac:dyDescent="0.3">
      <c r="A13255"/>
      <c r="B13255"/>
      <c r="C13255"/>
    </row>
    <row r="13256" spans="1:3" ht="14.4" x14ac:dyDescent="0.3">
      <c r="A13256"/>
      <c r="B13256"/>
      <c r="C13256"/>
    </row>
    <row r="13257" spans="1:3" ht="14.4" x14ac:dyDescent="0.3">
      <c r="A13257"/>
      <c r="B13257"/>
      <c r="C13257"/>
    </row>
    <row r="13258" spans="1:3" ht="14.4" x14ac:dyDescent="0.3">
      <c r="A13258"/>
      <c r="B13258"/>
      <c r="C13258"/>
    </row>
    <row r="13259" spans="1:3" ht="14.4" x14ac:dyDescent="0.3">
      <c r="A13259"/>
      <c r="B13259"/>
      <c r="C13259"/>
    </row>
    <row r="13260" spans="1:3" ht="14.4" x14ac:dyDescent="0.3">
      <c r="A13260"/>
      <c r="B13260"/>
      <c r="C13260"/>
    </row>
    <row r="13261" spans="1:3" ht="14.4" x14ac:dyDescent="0.3">
      <c r="A13261"/>
      <c r="B13261"/>
      <c r="C13261"/>
    </row>
    <row r="13262" spans="1:3" ht="14.4" x14ac:dyDescent="0.3">
      <c r="A13262"/>
      <c r="B13262"/>
      <c r="C13262"/>
    </row>
    <row r="13263" spans="1:3" ht="14.4" x14ac:dyDescent="0.3">
      <c r="A13263"/>
      <c r="B13263"/>
      <c r="C13263"/>
    </row>
    <row r="13264" spans="1:3" ht="14.4" x14ac:dyDescent="0.3">
      <c r="A13264"/>
      <c r="B13264"/>
      <c r="C13264"/>
    </row>
    <row r="13265" spans="1:3" ht="14.4" x14ac:dyDescent="0.3">
      <c r="A13265"/>
      <c r="B13265"/>
      <c r="C13265"/>
    </row>
    <row r="13266" spans="1:3" ht="14.4" x14ac:dyDescent="0.3">
      <c r="A13266"/>
      <c r="B13266"/>
      <c r="C13266"/>
    </row>
    <row r="13267" spans="1:3" ht="14.4" x14ac:dyDescent="0.3">
      <c r="A13267"/>
      <c r="B13267"/>
      <c r="C13267"/>
    </row>
    <row r="13268" spans="1:3" ht="14.4" x14ac:dyDescent="0.3">
      <c r="A13268"/>
      <c r="B13268"/>
      <c r="C13268"/>
    </row>
    <row r="13269" spans="1:3" ht="14.4" x14ac:dyDescent="0.3">
      <c r="A13269"/>
      <c r="B13269"/>
      <c r="C13269"/>
    </row>
    <row r="13270" spans="1:3" ht="14.4" x14ac:dyDescent="0.3">
      <c r="A13270"/>
      <c r="B13270"/>
      <c r="C13270"/>
    </row>
    <row r="13271" spans="1:3" ht="14.4" x14ac:dyDescent="0.3">
      <c r="A13271"/>
      <c r="B13271"/>
      <c r="C13271"/>
    </row>
    <row r="13272" spans="1:3" ht="14.4" x14ac:dyDescent="0.3">
      <c r="A13272"/>
      <c r="B13272"/>
      <c r="C13272"/>
    </row>
    <row r="13273" spans="1:3" ht="14.4" x14ac:dyDescent="0.3">
      <c r="A13273"/>
      <c r="B13273"/>
      <c r="C13273"/>
    </row>
    <row r="13274" spans="1:3" ht="14.4" x14ac:dyDescent="0.3">
      <c r="A13274"/>
      <c r="B13274"/>
      <c r="C13274"/>
    </row>
    <row r="13275" spans="1:3" ht="14.4" x14ac:dyDescent="0.3">
      <c r="A13275"/>
      <c r="B13275"/>
      <c r="C13275"/>
    </row>
    <row r="13276" spans="1:3" ht="14.4" x14ac:dyDescent="0.3">
      <c r="A13276"/>
      <c r="B13276"/>
      <c r="C13276"/>
    </row>
    <row r="13277" spans="1:3" ht="14.4" x14ac:dyDescent="0.3">
      <c r="A13277"/>
      <c r="B13277"/>
      <c r="C13277"/>
    </row>
    <row r="13278" spans="1:3" ht="14.4" x14ac:dyDescent="0.3">
      <c r="A13278"/>
      <c r="B13278"/>
      <c r="C13278"/>
    </row>
    <row r="13279" spans="1:3" ht="14.4" x14ac:dyDescent="0.3">
      <c r="A13279"/>
      <c r="B13279"/>
      <c r="C13279"/>
    </row>
    <row r="13280" spans="1:3" ht="14.4" x14ac:dyDescent="0.3">
      <c r="A13280"/>
      <c r="B13280"/>
      <c r="C13280"/>
    </row>
    <row r="13281" spans="1:3" ht="14.4" x14ac:dyDescent="0.3">
      <c r="A13281"/>
      <c r="B13281"/>
      <c r="C13281"/>
    </row>
    <row r="13282" spans="1:3" ht="14.4" x14ac:dyDescent="0.3">
      <c r="A13282"/>
      <c r="B13282"/>
      <c r="C13282"/>
    </row>
    <row r="13283" spans="1:3" ht="14.4" x14ac:dyDescent="0.3">
      <c r="A13283"/>
      <c r="B13283"/>
      <c r="C13283"/>
    </row>
    <row r="13284" spans="1:3" ht="14.4" x14ac:dyDescent="0.3">
      <c r="A13284"/>
      <c r="B13284"/>
      <c r="C13284"/>
    </row>
    <row r="13285" spans="1:3" ht="14.4" x14ac:dyDescent="0.3">
      <c r="A13285"/>
      <c r="B13285"/>
      <c r="C13285"/>
    </row>
    <row r="13286" spans="1:3" ht="14.4" x14ac:dyDescent="0.3">
      <c r="A13286"/>
      <c r="B13286"/>
      <c r="C13286"/>
    </row>
    <row r="13287" spans="1:3" ht="14.4" x14ac:dyDescent="0.3">
      <c r="A13287"/>
      <c r="B13287"/>
      <c r="C13287"/>
    </row>
    <row r="13288" spans="1:3" ht="14.4" x14ac:dyDescent="0.3">
      <c r="A13288"/>
      <c r="B13288"/>
      <c r="C13288"/>
    </row>
    <row r="13289" spans="1:3" ht="14.4" x14ac:dyDescent="0.3">
      <c r="A13289"/>
      <c r="B13289"/>
      <c r="C13289"/>
    </row>
    <row r="13290" spans="1:3" ht="14.4" x14ac:dyDescent="0.3">
      <c r="A13290"/>
      <c r="B13290"/>
      <c r="C13290"/>
    </row>
    <row r="13291" spans="1:3" ht="14.4" x14ac:dyDescent="0.3">
      <c r="A13291"/>
      <c r="B13291"/>
      <c r="C13291"/>
    </row>
    <row r="13292" spans="1:3" ht="14.4" x14ac:dyDescent="0.3">
      <c r="A13292"/>
      <c r="B13292"/>
      <c r="C13292"/>
    </row>
    <row r="13293" spans="1:3" ht="14.4" x14ac:dyDescent="0.3">
      <c r="A13293"/>
      <c r="B13293"/>
      <c r="C13293"/>
    </row>
    <row r="13294" spans="1:3" ht="14.4" x14ac:dyDescent="0.3">
      <c r="A13294"/>
      <c r="B13294"/>
      <c r="C13294"/>
    </row>
    <row r="13295" spans="1:3" ht="14.4" x14ac:dyDescent="0.3">
      <c r="A13295"/>
      <c r="B13295"/>
      <c r="C13295"/>
    </row>
    <row r="13296" spans="1:3" ht="14.4" x14ac:dyDescent="0.3">
      <c r="A13296"/>
      <c r="B13296"/>
      <c r="C13296"/>
    </row>
    <row r="13297" spans="1:3" ht="14.4" x14ac:dyDescent="0.3">
      <c r="A13297"/>
      <c r="B13297"/>
      <c r="C13297"/>
    </row>
    <row r="13298" spans="1:3" ht="14.4" x14ac:dyDescent="0.3">
      <c r="A13298"/>
      <c r="B13298"/>
      <c r="C13298"/>
    </row>
    <row r="13299" spans="1:3" ht="14.4" x14ac:dyDescent="0.3">
      <c r="A13299"/>
      <c r="B13299"/>
      <c r="C13299"/>
    </row>
    <row r="13300" spans="1:3" ht="14.4" x14ac:dyDescent="0.3">
      <c r="A13300"/>
      <c r="B13300"/>
      <c r="C13300"/>
    </row>
    <row r="13301" spans="1:3" ht="14.4" x14ac:dyDescent="0.3">
      <c r="A13301"/>
      <c r="B13301"/>
      <c r="C13301"/>
    </row>
    <row r="13302" spans="1:3" ht="14.4" x14ac:dyDescent="0.3">
      <c r="A13302"/>
      <c r="B13302"/>
      <c r="C13302"/>
    </row>
    <row r="13303" spans="1:3" ht="14.4" x14ac:dyDescent="0.3">
      <c r="A13303"/>
      <c r="B13303"/>
      <c r="C13303"/>
    </row>
    <row r="13304" spans="1:3" ht="14.4" x14ac:dyDescent="0.3">
      <c r="A13304"/>
      <c r="B13304"/>
      <c r="C13304"/>
    </row>
    <row r="13305" spans="1:3" ht="14.4" x14ac:dyDescent="0.3">
      <c r="A13305"/>
      <c r="B13305"/>
      <c r="C13305"/>
    </row>
    <row r="13306" spans="1:3" ht="14.4" x14ac:dyDescent="0.3">
      <c r="A13306"/>
      <c r="B13306"/>
      <c r="C13306"/>
    </row>
    <row r="13307" spans="1:3" ht="14.4" x14ac:dyDescent="0.3">
      <c r="A13307"/>
      <c r="B13307"/>
      <c r="C13307"/>
    </row>
    <row r="13308" spans="1:3" ht="14.4" x14ac:dyDescent="0.3">
      <c r="A13308"/>
      <c r="B13308"/>
      <c r="C13308"/>
    </row>
    <row r="13309" spans="1:3" ht="14.4" x14ac:dyDescent="0.3">
      <c r="A13309"/>
      <c r="B13309"/>
      <c r="C13309"/>
    </row>
    <row r="13310" spans="1:3" ht="14.4" x14ac:dyDescent="0.3">
      <c r="A13310"/>
      <c r="B13310"/>
      <c r="C13310"/>
    </row>
    <row r="13311" spans="1:3" ht="14.4" x14ac:dyDescent="0.3">
      <c r="A13311"/>
      <c r="B13311"/>
      <c r="C13311"/>
    </row>
    <row r="13312" spans="1:3" ht="14.4" x14ac:dyDescent="0.3">
      <c r="A13312"/>
      <c r="B13312"/>
      <c r="C13312"/>
    </row>
    <row r="13313" spans="1:3" ht="14.4" x14ac:dyDescent="0.3">
      <c r="A13313"/>
      <c r="B13313"/>
      <c r="C13313"/>
    </row>
    <row r="13314" spans="1:3" ht="14.4" x14ac:dyDescent="0.3">
      <c r="A13314"/>
      <c r="B13314"/>
      <c r="C13314"/>
    </row>
    <row r="13315" spans="1:3" ht="14.4" x14ac:dyDescent="0.3">
      <c r="A13315"/>
      <c r="B13315"/>
      <c r="C13315"/>
    </row>
    <row r="13316" spans="1:3" ht="14.4" x14ac:dyDescent="0.3">
      <c r="A13316"/>
      <c r="B13316"/>
      <c r="C13316"/>
    </row>
    <row r="13317" spans="1:3" ht="14.4" x14ac:dyDescent="0.3">
      <c r="A13317"/>
      <c r="B13317"/>
      <c r="C13317"/>
    </row>
    <row r="13318" spans="1:3" ht="14.4" x14ac:dyDescent="0.3">
      <c r="A13318"/>
      <c r="B13318"/>
      <c r="C13318"/>
    </row>
    <row r="13319" spans="1:3" ht="14.4" x14ac:dyDescent="0.3">
      <c r="A13319"/>
      <c r="B13319"/>
      <c r="C13319"/>
    </row>
    <row r="13320" spans="1:3" ht="14.4" x14ac:dyDescent="0.3">
      <c r="A13320"/>
      <c r="B13320"/>
      <c r="C13320"/>
    </row>
    <row r="13321" spans="1:3" ht="14.4" x14ac:dyDescent="0.3">
      <c r="A13321"/>
      <c r="B13321"/>
      <c r="C13321"/>
    </row>
    <row r="13322" spans="1:3" ht="14.4" x14ac:dyDescent="0.3">
      <c r="A13322"/>
      <c r="B13322"/>
      <c r="C13322"/>
    </row>
    <row r="13323" spans="1:3" ht="14.4" x14ac:dyDescent="0.3">
      <c r="A13323"/>
      <c r="B13323"/>
      <c r="C13323"/>
    </row>
    <row r="13324" spans="1:3" ht="14.4" x14ac:dyDescent="0.3">
      <c r="A13324"/>
      <c r="B13324"/>
      <c r="C13324"/>
    </row>
    <row r="13325" spans="1:3" ht="14.4" x14ac:dyDescent="0.3">
      <c r="A13325"/>
      <c r="B13325"/>
      <c r="C13325"/>
    </row>
    <row r="13326" spans="1:3" ht="14.4" x14ac:dyDescent="0.3">
      <c r="A13326"/>
      <c r="B13326"/>
      <c r="C13326"/>
    </row>
    <row r="13327" spans="1:3" ht="14.4" x14ac:dyDescent="0.3">
      <c r="A13327"/>
      <c r="B13327"/>
      <c r="C13327"/>
    </row>
    <row r="13328" spans="1:3" ht="14.4" x14ac:dyDescent="0.3">
      <c r="A13328"/>
      <c r="B13328"/>
      <c r="C13328"/>
    </row>
    <row r="13329" spans="1:3" ht="14.4" x14ac:dyDescent="0.3">
      <c r="A13329"/>
      <c r="B13329"/>
      <c r="C13329"/>
    </row>
    <row r="13330" spans="1:3" ht="14.4" x14ac:dyDescent="0.3">
      <c r="A13330"/>
      <c r="B13330"/>
      <c r="C13330"/>
    </row>
    <row r="13331" spans="1:3" ht="14.4" x14ac:dyDescent="0.3">
      <c r="A13331"/>
      <c r="B13331"/>
      <c r="C13331"/>
    </row>
    <row r="13332" spans="1:3" ht="14.4" x14ac:dyDescent="0.3">
      <c r="A13332"/>
      <c r="B13332"/>
      <c r="C13332"/>
    </row>
    <row r="13333" spans="1:3" ht="14.4" x14ac:dyDescent="0.3">
      <c r="A13333"/>
      <c r="B13333"/>
      <c r="C13333"/>
    </row>
    <row r="13334" spans="1:3" ht="14.4" x14ac:dyDescent="0.3">
      <c r="A13334"/>
      <c r="B13334"/>
      <c r="C13334"/>
    </row>
    <row r="13335" spans="1:3" ht="14.4" x14ac:dyDescent="0.3">
      <c r="A13335"/>
      <c r="B13335"/>
      <c r="C13335"/>
    </row>
    <row r="13336" spans="1:3" ht="14.4" x14ac:dyDescent="0.3">
      <c r="A13336"/>
      <c r="B13336"/>
      <c r="C13336"/>
    </row>
    <row r="13337" spans="1:3" ht="14.4" x14ac:dyDescent="0.3">
      <c r="A13337"/>
      <c r="B13337"/>
      <c r="C13337"/>
    </row>
    <row r="13338" spans="1:3" ht="14.4" x14ac:dyDescent="0.3">
      <c r="A13338"/>
      <c r="B13338"/>
      <c r="C13338"/>
    </row>
    <row r="13339" spans="1:3" ht="14.4" x14ac:dyDescent="0.3">
      <c r="A13339"/>
      <c r="B13339"/>
      <c r="C13339"/>
    </row>
    <row r="13340" spans="1:3" ht="14.4" x14ac:dyDescent="0.3">
      <c r="A13340"/>
      <c r="B13340"/>
      <c r="C13340"/>
    </row>
    <row r="13341" spans="1:3" ht="14.4" x14ac:dyDescent="0.3">
      <c r="A13341"/>
      <c r="B13341"/>
      <c r="C13341"/>
    </row>
    <row r="13342" spans="1:3" ht="14.4" x14ac:dyDescent="0.3">
      <c r="A13342"/>
      <c r="B13342"/>
      <c r="C13342"/>
    </row>
    <row r="13343" spans="1:3" ht="14.4" x14ac:dyDescent="0.3">
      <c r="A13343"/>
      <c r="B13343"/>
      <c r="C13343"/>
    </row>
    <row r="13344" spans="1:3" ht="14.4" x14ac:dyDescent="0.3">
      <c r="A13344"/>
      <c r="B13344"/>
      <c r="C13344"/>
    </row>
    <row r="13345" spans="1:3" ht="14.4" x14ac:dyDescent="0.3">
      <c r="A13345"/>
      <c r="B13345"/>
      <c r="C13345"/>
    </row>
    <row r="13346" spans="1:3" ht="14.4" x14ac:dyDescent="0.3">
      <c r="A13346"/>
      <c r="B13346"/>
      <c r="C13346"/>
    </row>
    <row r="13347" spans="1:3" ht="14.4" x14ac:dyDescent="0.3">
      <c r="A13347"/>
      <c r="B13347"/>
      <c r="C13347"/>
    </row>
    <row r="13348" spans="1:3" ht="14.4" x14ac:dyDescent="0.3">
      <c r="A13348"/>
      <c r="B13348"/>
      <c r="C13348"/>
    </row>
    <row r="13349" spans="1:3" ht="14.4" x14ac:dyDescent="0.3">
      <c r="A13349"/>
      <c r="B13349"/>
      <c r="C13349"/>
    </row>
    <row r="13350" spans="1:3" ht="14.4" x14ac:dyDescent="0.3">
      <c r="A13350"/>
      <c r="B13350"/>
      <c r="C13350"/>
    </row>
    <row r="13351" spans="1:3" ht="14.4" x14ac:dyDescent="0.3">
      <c r="A13351"/>
      <c r="B13351"/>
      <c r="C13351"/>
    </row>
    <row r="13352" spans="1:3" ht="14.4" x14ac:dyDescent="0.3">
      <c r="A13352"/>
      <c r="B13352"/>
      <c r="C13352"/>
    </row>
    <row r="13353" spans="1:3" ht="14.4" x14ac:dyDescent="0.3">
      <c r="A13353"/>
      <c r="B13353"/>
      <c r="C13353"/>
    </row>
    <row r="13354" spans="1:3" ht="14.4" x14ac:dyDescent="0.3">
      <c r="A13354"/>
      <c r="B13354"/>
      <c r="C13354"/>
    </row>
    <row r="13355" spans="1:3" ht="14.4" x14ac:dyDescent="0.3">
      <c r="A13355"/>
      <c r="B13355"/>
      <c r="C13355"/>
    </row>
    <row r="13356" spans="1:3" ht="14.4" x14ac:dyDescent="0.3">
      <c r="A13356"/>
      <c r="B13356"/>
      <c r="C13356"/>
    </row>
    <row r="13357" spans="1:3" ht="14.4" x14ac:dyDescent="0.3">
      <c r="A13357"/>
      <c r="B13357"/>
      <c r="C13357"/>
    </row>
    <row r="13358" spans="1:3" ht="14.4" x14ac:dyDescent="0.3">
      <c r="A13358"/>
      <c r="B13358"/>
      <c r="C13358"/>
    </row>
    <row r="13359" spans="1:3" ht="14.4" x14ac:dyDescent="0.3">
      <c r="A13359"/>
      <c r="B13359"/>
      <c r="C13359"/>
    </row>
    <row r="13360" spans="1:3" ht="14.4" x14ac:dyDescent="0.3">
      <c r="A13360"/>
      <c r="B13360"/>
      <c r="C13360"/>
    </row>
    <row r="13361" spans="1:3" ht="14.4" x14ac:dyDescent="0.3">
      <c r="A13361"/>
      <c r="B13361"/>
      <c r="C13361"/>
    </row>
    <row r="13362" spans="1:3" ht="14.4" x14ac:dyDescent="0.3">
      <c r="A13362"/>
      <c r="B13362"/>
      <c r="C13362"/>
    </row>
    <row r="13363" spans="1:3" ht="14.4" x14ac:dyDescent="0.3">
      <c r="A13363"/>
      <c r="B13363"/>
      <c r="C13363"/>
    </row>
    <row r="13364" spans="1:3" ht="14.4" x14ac:dyDescent="0.3">
      <c r="A13364"/>
      <c r="B13364"/>
      <c r="C13364"/>
    </row>
    <row r="13365" spans="1:3" ht="14.4" x14ac:dyDescent="0.3">
      <c r="A13365"/>
      <c r="B13365"/>
      <c r="C13365"/>
    </row>
    <row r="13366" spans="1:3" ht="14.4" x14ac:dyDescent="0.3">
      <c r="A13366"/>
      <c r="B13366"/>
      <c r="C13366"/>
    </row>
    <row r="13367" spans="1:3" ht="14.4" x14ac:dyDescent="0.3">
      <c r="A13367"/>
      <c r="B13367"/>
      <c r="C13367"/>
    </row>
    <row r="13368" spans="1:3" ht="14.4" x14ac:dyDescent="0.3">
      <c r="A13368"/>
      <c r="B13368"/>
      <c r="C13368"/>
    </row>
    <row r="13369" spans="1:3" ht="14.4" x14ac:dyDescent="0.3">
      <c r="A13369"/>
      <c r="B13369"/>
      <c r="C13369"/>
    </row>
    <row r="13370" spans="1:3" ht="14.4" x14ac:dyDescent="0.3">
      <c r="A13370"/>
      <c r="B13370"/>
      <c r="C13370"/>
    </row>
    <row r="13371" spans="1:3" ht="14.4" x14ac:dyDescent="0.3">
      <c r="A13371"/>
      <c r="B13371"/>
      <c r="C13371"/>
    </row>
    <row r="13372" spans="1:3" ht="14.4" x14ac:dyDescent="0.3">
      <c r="A13372"/>
      <c r="B13372"/>
      <c r="C13372"/>
    </row>
    <row r="13373" spans="1:3" ht="14.4" x14ac:dyDescent="0.3">
      <c r="A13373"/>
      <c r="B13373"/>
      <c r="C13373"/>
    </row>
    <row r="13374" spans="1:3" ht="14.4" x14ac:dyDescent="0.3">
      <c r="A13374"/>
      <c r="B13374"/>
      <c r="C13374"/>
    </row>
    <row r="13375" spans="1:3" ht="14.4" x14ac:dyDescent="0.3">
      <c r="A13375"/>
      <c r="B13375"/>
      <c r="C13375"/>
    </row>
    <row r="13376" spans="1:3" ht="14.4" x14ac:dyDescent="0.3">
      <c r="A13376"/>
      <c r="B13376"/>
      <c r="C13376"/>
    </row>
    <row r="13377" spans="1:3" ht="14.4" x14ac:dyDescent="0.3">
      <c r="A13377"/>
      <c r="B13377"/>
      <c r="C13377"/>
    </row>
    <row r="13378" spans="1:3" ht="14.4" x14ac:dyDescent="0.3">
      <c r="A13378"/>
      <c r="B13378"/>
      <c r="C13378"/>
    </row>
    <row r="13379" spans="1:3" ht="14.4" x14ac:dyDescent="0.3">
      <c r="A13379"/>
      <c r="B13379"/>
      <c r="C13379"/>
    </row>
    <row r="13380" spans="1:3" ht="14.4" x14ac:dyDescent="0.3">
      <c r="A13380"/>
      <c r="B13380"/>
      <c r="C13380"/>
    </row>
    <row r="13381" spans="1:3" ht="14.4" x14ac:dyDescent="0.3">
      <c r="A13381"/>
      <c r="B13381"/>
      <c r="C13381"/>
    </row>
    <row r="13382" spans="1:3" ht="14.4" x14ac:dyDescent="0.3">
      <c r="A13382"/>
      <c r="B13382"/>
      <c r="C13382"/>
    </row>
    <row r="13383" spans="1:3" ht="14.4" x14ac:dyDescent="0.3">
      <c r="A13383"/>
      <c r="B13383"/>
      <c r="C13383"/>
    </row>
    <row r="13384" spans="1:3" ht="14.4" x14ac:dyDescent="0.3">
      <c r="A13384"/>
      <c r="B13384"/>
      <c r="C13384"/>
    </row>
    <row r="13385" spans="1:3" ht="14.4" x14ac:dyDescent="0.3">
      <c r="A13385"/>
      <c r="B13385"/>
      <c r="C13385"/>
    </row>
    <row r="13386" spans="1:3" ht="14.4" x14ac:dyDescent="0.3">
      <c r="A13386"/>
      <c r="B13386"/>
      <c r="C13386"/>
    </row>
    <row r="13387" spans="1:3" ht="14.4" x14ac:dyDescent="0.3">
      <c r="A13387"/>
      <c r="B13387"/>
      <c r="C13387"/>
    </row>
    <row r="13388" spans="1:3" ht="14.4" x14ac:dyDescent="0.3">
      <c r="A13388"/>
      <c r="B13388"/>
      <c r="C13388"/>
    </row>
    <row r="13389" spans="1:3" ht="14.4" x14ac:dyDescent="0.3">
      <c r="A13389"/>
      <c r="B13389"/>
      <c r="C13389"/>
    </row>
    <row r="13390" spans="1:3" ht="14.4" x14ac:dyDescent="0.3">
      <c r="A13390"/>
      <c r="B13390"/>
      <c r="C13390"/>
    </row>
    <row r="13391" spans="1:3" ht="14.4" x14ac:dyDescent="0.3">
      <c r="A13391"/>
      <c r="B13391"/>
      <c r="C13391"/>
    </row>
    <row r="13392" spans="1:3" ht="14.4" x14ac:dyDescent="0.3">
      <c r="A13392"/>
      <c r="B13392"/>
      <c r="C13392"/>
    </row>
    <row r="13393" spans="1:3" ht="14.4" x14ac:dyDescent="0.3">
      <c r="A13393"/>
      <c r="B13393"/>
      <c r="C13393"/>
    </row>
    <row r="13394" spans="1:3" ht="14.4" x14ac:dyDescent="0.3">
      <c r="A13394"/>
      <c r="B13394"/>
      <c r="C13394"/>
    </row>
    <row r="13395" spans="1:3" ht="14.4" x14ac:dyDescent="0.3">
      <c r="A13395"/>
      <c r="B13395"/>
      <c r="C13395"/>
    </row>
    <row r="13396" spans="1:3" ht="14.4" x14ac:dyDescent="0.3">
      <c r="A13396"/>
      <c r="B13396"/>
      <c r="C13396"/>
    </row>
    <row r="13397" spans="1:3" ht="14.4" x14ac:dyDescent="0.3">
      <c r="A13397"/>
      <c r="B13397"/>
      <c r="C13397"/>
    </row>
    <row r="13398" spans="1:3" ht="14.4" x14ac:dyDescent="0.3">
      <c r="A13398"/>
      <c r="B13398"/>
      <c r="C13398"/>
    </row>
    <row r="13399" spans="1:3" ht="14.4" x14ac:dyDescent="0.3">
      <c r="A13399"/>
      <c r="B13399"/>
      <c r="C13399"/>
    </row>
    <row r="13400" spans="1:3" ht="14.4" x14ac:dyDescent="0.3">
      <c r="A13400"/>
      <c r="B13400"/>
      <c r="C13400"/>
    </row>
    <row r="13401" spans="1:3" ht="14.4" x14ac:dyDescent="0.3">
      <c r="A13401"/>
      <c r="B13401"/>
      <c r="C13401"/>
    </row>
    <row r="13402" spans="1:3" ht="14.4" x14ac:dyDescent="0.3">
      <c r="A13402"/>
      <c r="B13402"/>
      <c r="C13402"/>
    </row>
    <row r="13403" spans="1:3" ht="14.4" x14ac:dyDescent="0.3">
      <c r="A13403"/>
      <c r="B13403"/>
      <c r="C13403"/>
    </row>
    <row r="13404" spans="1:3" ht="14.4" x14ac:dyDescent="0.3">
      <c r="A13404"/>
      <c r="B13404"/>
      <c r="C13404"/>
    </row>
    <row r="13405" spans="1:3" ht="14.4" x14ac:dyDescent="0.3">
      <c r="A13405"/>
      <c r="B13405"/>
      <c r="C13405"/>
    </row>
    <row r="13406" spans="1:3" ht="14.4" x14ac:dyDescent="0.3">
      <c r="A13406"/>
      <c r="B13406"/>
      <c r="C13406"/>
    </row>
    <row r="13407" spans="1:3" ht="14.4" x14ac:dyDescent="0.3">
      <c r="A13407"/>
      <c r="B13407"/>
      <c r="C13407"/>
    </row>
    <row r="13408" spans="1:3" ht="14.4" x14ac:dyDescent="0.3">
      <c r="A13408"/>
      <c r="B13408"/>
      <c r="C13408"/>
    </row>
    <row r="13409" spans="1:3" ht="14.4" x14ac:dyDescent="0.3">
      <c r="A13409"/>
      <c r="B13409"/>
      <c r="C13409"/>
    </row>
    <row r="13410" spans="1:3" ht="14.4" x14ac:dyDescent="0.3">
      <c r="A13410"/>
      <c r="B13410"/>
      <c r="C13410"/>
    </row>
    <row r="13411" spans="1:3" ht="14.4" x14ac:dyDescent="0.3">
      <c r="A13411"/>
      <c r="B13411"/>
      <c r="C13411"/>
    </row>
    <row r="13412" spans="1:3" ht="14.4" x14ac:dyDescent="0.3">
      <c r="A13412"/>
      <c r="B13412"/>
      <c r="C13412"/>
    </row>
    <row r="13413" spans="1:3" ht="14.4" x14ac:dyDescent="0.3">
      <c r="A13413"/>
      <c r="B13413"/>
      <c r="C13413"/>
    </row>
    <row r="13414" spans="1:3" ht="14.4" x14ac:dyDescent="0.3">
      <c r="A13414"/>
      <c r="B13414"/>
      <c r="C13414"/>
    </row>
    <row r="13415" spans="1:3" ht="14.4" x14ac:dyDescent="0.3">
      <c r="A13415"/>
      <c r="B13415"/>
      <c r="C13415"/>
    </row>
    <row r="13416" spans="1:3" ht="14.4" x14ac:dyDescent="0.3">
      <c r="A13416"/>
      <c r="B13416"/>
      <c r="C13416"/>
    </row>
    <row r="13417" spans="1:3" ht="14.4" x14ac:dyDescent="0.3">
      <c r="A13417"/>
      <c r="B13417"/>
      <c r="C13417"/>
    </row>
    <row r="13418" spans="1:3" ht="14.4" x14ac:dyDescent="0.3">
      <c r="A13418"/>
      <c r="B13418"/>
      <c r="C13418"/>
    </row>
    <row r="13419" spans="1:3" ht="14.4" x14ac:dyDescent="0.3">
      <c r="A13419"/>
      <c r="B13419"/>
      <c r="C13419"/>
    </row>
    <row r="13420" spans="1:3" ht="14.4" x14ac:dyDescent="0.3">
      <c r="A13420"/>
      <c r="B13420"/>
      <c r="C13420"/>
    </row>
    <row r="13421" spans="1:3" ht="14.4" x14ac:dyDescent="0.3">
      <c r="A13421"/>
      <c r="B13421"/>
      <c r="C13421"/>
    </row>
    <row r="13422" spans="1:3" ht="14.4" x14ac:dyDescent="0.3">
      <c r="A13422"/>
      <c r="B13422"/>
      <c r="C13422"/>
    </row>
    <row r="13423" spans="1:3" ht="14.4" x14ac:dyDescent="0.3">
      <c r="A13423"/>
      <c r="B13423"/>
      <c r="C13423"/>
    </row>
    <row r="13424" spans="1:3" ht="14.4" x14ac:dyDescent="0.3">
      <c r="A13424"/>
      <c r="B13424"/>
      <c r="C13424"/>
    </row>
    <row r="13425" spans="1:3" ht="14.4" x14ac:dyDescent="0.3">
      <c r="A13425"/>
      <c r="B13425"/>
      <c r="C13425"/>
    </row>
    <row r="13426" spans="1:3" ht="14.4" x14ac:dyDescent="0.3">
      <c r="A13426"/>
      <c r="B13426"/>
      <c r="C13426"/>
    </row>
    <row r="13427" spans="1:3" ht="14.4" x14ac:dyDescent="0.3">
      <c r="A13427"/>
      <c r="B13427"/>
      <c r="C13427"/>
    </row>
    <row r="13428" spans="1:3" ht="14.4" x14ac:dyDescent="0.3">
      <c r="A13428"/>
      <c r="B13428"/>
      <c r="C13428"/>
    </row>
    <row r="13429" spans="1:3" ht="14.4" x14ac:dyDescent="0.3">
      <c r="A13429"/>
      <c r="B13429"/>
      <c r="C13429"/>
    </row>
    <row r="13430" spans="1:3" ht="14.4" x14ac:dyDescent="0.3">
      <c r="A13430"/>
      <c r="B13430"/>
      <c r="C13430"/>
    </row>
    <row r="13431" spans="1:3" ht="14.4" x14ac:dyDescent="0.3">
      <c r="A13431"/>
      <c r="B13431"/>
      <c r="C13431"/>
    </row>
    <row r="13432" spans="1:3" ht="14.4" x14ac:dyDescent="0.3">
      <c r="A13432"/>
      <c r="B13432"/>
      <c r="C13432"/>
    </row>
    <row r="13433" spans="1:3" ht="14.4" x14ac:dyDescent="0.3">
      <c r="A13433"/>
      <c r="B13433"/>
      <c r="C13433"/>
    </row>
    <row r="13434" spans="1:3" ht="14.4" x14ac:dyDescent="0.3">
      <c r="A13434"/>
      <c r="B13434"/>
      <c r="C13434"/>
    </row>
    <row r="13435" spans="1:3" ht="14.4" x14ac:dyDescent="0.3">
      <c r="A13435"/>
      <c r="B13435"/>
      <c r="C13435"/>
    </row>
    <row r="13436" spans="1:3" ht="14.4" x14ac:dyDescent="0.3">
      <c r="A13436"/>
      <c r="B13436"/>
      <c r="C13436"/>
    </row>
    <row r="13437" spans="1:3" ht="14.4" x14ac:dyDescent="0.3">
      <c r="A13437"/>
      <c r="B13437"/>
      <c r="C13437"/>
    </row>
    <row r="13438" spans="1:3" ht="14.4" x14ac:dyDescent="0.3">
      <c r="A13438"/>
      <c r="B13438"/>
      <c r="C13438"/>
    </row>
    <row r="13439" spans="1:3" ht="14.4" x14ac:dyDescent="0.3">
      <c r="A13439"/>
      <c r="B13439"/>
      <c r="C13439"/>
    </row>
    <row r="13440" spans="1:3" ht="14.4" x14ac:dyDescent="0.3">
      <c r="A13440"/>
      <c r="B13440"/>
      <c r="C13440"/>
    </row>
    <row r="13441" spans="1:3" ht="14.4" x14ac:dyDescent="0.3">
      <c r="A13441"/>
      <c r="B13441"/>
      <c r="C13441"/>
    </row>
    <row r="13442" spans="1:3" ht="14.4" x14ac:dyDescent="0.3">
      <c r="A13442"/>
      <c r="B13442"/>
      <c r="C13442"/>
    </row>
    <row r="13443" spans="1:3" ht="14.4" x14ac:dyDescent="0.3">
      <c r="A13443"/>
      <c r="B13443"/>
      <c r="C13443"/>
    </row>
    <row r="13444" spans="1:3" ht="14.4" x14ac:dyDescent="0.3">
      <c r="A13444"/>
      <c r="B13444"/>
      <c r="C13444"/>
    </row>
    <row r="13445" spans="1:3" ht="14.4" x14ac:dyDescent="0.3">
      <c r="A13445"/>
      <c r="B13445"/>
      <c r="C13445"/>
    </row>
    <row r="13446" spans="1:3" ht="14.4" x14ac:dyDescent="0.3">
      <c r="A13446"/>
      <c r="B13446"/>
      <c r="C13446"/>
    </row>
    <row r="13447" spans="1:3" ht="14.4" x14ac:dyDescent="0.3">
      <c r="A13447"/>
      <c r="B13447"/>
      <c r="C13447"/>
    </row>
    <row r="13448" spans="1:3" ht="14.4" x14ac:dyDescent="0.3">
      <c r="A13448"/>
      <c r="B13448"/>
      <c r="C13448"/>
    </row>
    <row r="13449" spans="1:3" ht="14.4" x14ac:dyDescent="0.3">
      <c r="A13449"/>
      <c r="B13449"/>
      <c r="C13449"/>
    </row>
    <row r="13450" spans="1:3" ht="14.4" x14ac:dyDescent="0.3">
      <c r="A13450"/>
      <c r="B13450"/>
      <c r="C13450"/>
    </row>
    <row r="13451" spans="1:3" ht="14.4" x14ac:dyDescent="0.3">
      <c r="A13451"/>
      <c r="B13451"/>
      <c r="C13451"/>
    </row>
    <row r="13452" spans="1:3" ht="14.4" x14ac:dyDescent="0.3">
      <c r="A13452"/>
      <c r="B13452"/>
      <c r="C13452"/>
    </row>
    <row r="13453" spans="1:3" ht="14.4" x14ac:dyDescent="0.3">
      <c r="A13453"/>
      <c r="B13453"/>
      <c r="C13453"/>
    </row>
    <row r="13454" spans="1:3" ht="14.4" x14ac:dyDescent="0.3">
      <c r="A13454"/>
      <c r="B13454"/>
      <c r="C13454"/>
    </row>
    <row r="13455" spans="1:3" ht="14.4" x14ac:dyDescent="0.3">
      <c r="A13455"/>
      <c r="B13455"/>
      <c r="C13455"/>
    </row>
    <row r="13456" spans="1:3" ht="14.4" x14ac:dyDescent="0.3">
      <c r="A13456"/>
      <c r="B13456"/>
      <c r="C13456"/>
    </row>
    <row r="13457" spans="1:3" ht="14.4" x14ac:dyDescent="0.3">
      <c r="A13457"/>
      <c r="B13457"/>
      <c r="C13457"/>
    </row>
    <row r="13458" spans="1:3" ht="14.4" x14ac:dyDescent="0.3">
      <c r="A13458"/>
      <c r="B13458"/>
      <c r="C13458"/>
    </row>
    <row r="13459" spans="1:3" ht="14.4" x14ac:dyDescent="0.3">
      <c r="A13459"/>
      <c r="B13459"/>
      <c r="C13459"/>
    </row>
    <row r="13460" spans="1:3" ht="14.4" x14ac:dyDescent="0.3">
      <c r="A13460"/>
      <c r="B13460"/>
      <c r="C13460"/>
    </row>
    <row r="13461" spans="1:3" ht="14.4" x14ac:dyDescent="0.3">
      <c r="A13461"/>
      <c r="B13461"/>
      <c r="C13461"/>
    </row>
    <row r="13462" spans="1:3" ht="14.4" x14ac:dyDescent="0.3">
      <c r="A13462"/>
      <c r="B13462"/>
      <c r="C13462"/>
    </row>
    <row r="13463" spans="1:3" ht="14.4" x14ac:dyDescent="0.3">
      <c r="A13463"/>
      <c r="B13463"/>
      <c r="C13463"/>
    </row>
    <row r="13464" spans="1:3" ht="14.4" x14ac:dyDescent="0.3">
      <c r="A13464"/>
      <c r="B13464"/>
      <c r="C13464"/>
    </row>
    <row r="13465" spans="1:3" ht="14.4" x14ac:dyDescent="0.3">
      <c r="A13465"/>
      <c r="B13465"/>
      <c r="C13465"/>
    </row>
    <row r="13466" spans="1:3" ht="14.4" x14ac:dyDescent="0.3">
      <c r="A13466"/>
      <c r="B13466"/>
      <c r="C13466"/>
    </row>
    <row r="13467" spans="1:3" ht="14.4" x14ac:dyDescent="0.3">
      <c r="A13467"/>
      <c r="B13467"/>
      <c r="C13467"/>
    </row>
    <row r="13468" spans="1:3" ht="14.4" x14ac:dyDescent="0.3">
      <c r="A13468"/>
      <c r="B13468"/>
      <c r="C13468"/>
    </row>
    <row r="13469" spans="1:3" ht="14.4" x14ac:dyDescent="0.3">
      <c r="A13469"/>
      <c r="B13469"/>
      <c r="C13469"/>
    </row>
    <row r="13470" spans="1:3" ht="14.4" x14ac:dyDescent="0.3">
      <c r="A13470"/>
      <c r="B13470"/>
      <c r="C13470"/>
    </row>
    <row r="13471" spans="1:3" ht="14.4" x14ac:dyDescent="0.3">
      <c r="A13471"/>
      <c r="B13471"/>
      <c r="C13471"/>
    </row>
    <row r="13472" spans="1:3" ht="14.4" x14ac:dyDescent="0.3">
      <c r="A13472"/>
      <c r="B13472"/>
      <c r="C13472"/>
    </row>
    <row r="13473" spans="1:3" ht="14.4" x14ac:dyDescent="0.3">
      <c r="A13473"/>
      <c r="B13473"/>
      <c r="C13473"/>
    </row>
    <row r="13474" spans="1:3" ht="14.4" x14ac:dyDescent="0.3">
      <c r="A13474"/>
      <c r="B13474"/>
      <c r="C13474"/>
    </row>
    <row r="13475" spans="1:3" ht="14.4" x14ac:dyDescent="0.3">
      <c r="A13475"/>
      <c r="B13475"/>
      <c r="C13475"/>
    </row>
    <row r="13476" spans="1:3" ht="14.4" x14ac:dyDescent="0.3">
      <c r="A13476"/>
      <c r="B13476"/>
      <c r="C13476"/>
    </row>
    <row r="13477" spans="1:3" ht="14.4" x14ac:dyDescent="0.3">
      <c r="A13477"/>
      <c r="B13477"/>
      <c r="C13477"/>
    </row>
    <row r="13478" spans="1:3" ht="14.4" x14ac:dyDescent="0.3">
      <c r="A13478"/>
      <c r="B13478"/>
      <c r="C13478"/>
    </row>
    <row r="13479" spans="1:3" ht="14.4" x14ac:dyDescent="0.3">
      <c r="A13479"/>
      <c r="B13479"/>
      <c r="C13479"/>
    </row>
    <row r="13480" spans="1:3" ht="14.4" x14ac:dyDescent="0.3">
      <c r="A13480"/>
      <c r="B13480"/>
      <c r="C13480"/>
    </row>
    <row r="13481" spans="1:3" ht="14.4" x14ac:dyDescent="0.3">
      <c r="A13481"/>
      <c r="B13481"/>
      <c r="C13481"/>
    </row>
    <row r="13482" spans="1:3" ht="14.4" x14ac:dyDescent="0.3">
      <c r="A13482"/>
      <c r="B13482"/>
      <c r="C13482"/>
    </row>
    <row r="13483" spans="1:3" ht="14.4" x14ac:dyDescent="0.3">
      <c r="A13483"/>
      <c r="B13483"/>
      <c r="C13483"/>
    </row>
    <row r="13484" spans="1:3" ht="14.4" x14ac:dyDescent="0.3">
      <c r="A13484"/>
      <c r="B13484"/>
      <c r="C13484"/>
    </row>
    <row r="13485" spans="1:3" ht="14.4" x14ac:dyDescent="0.3">
      <c r="A13485"/>
      <c r="B13485"/>
      <c r="C13485"/>
    </row>
    <row r="13486" spans="1:3" ht="14.4" x14ac:dyDescent="0.3">
      <c r="A13486"/>
      <c r="B13486"/>
      <c r="C13486"/>
    </row>
    <row r="13487" spans="1:3" ht="14.4" x14ac:dyDescent="0.3">
      <c r="A13487"/>
      <c r="B13487"/>
      <c r="C13487"/>
    </row>
    <row r="13488" spans="1:3" ht="14.4" x14ac:dyDescent="0.3">
      <c r="A13488"/>
      <c r="B13488"/>
      <c r="C13488"/>
    </row>
    <row r="13489" spans="1:3" ht="14.4" x14ac:dyDescent="0.3">
      <c r="A13489"/>
      <c r="B13489"/>
      <c r="C13489"/>
    </row>
    <row r="13490" spans="1:3" ht="14.4" x14ac:dyDescent="0.3">
      <c r="A13490"/>
      <c r="B13490"/>
      <c r="C13490"/>
    </row>
    <row r="13491" spans="1:3" ht="14.4" x14ac:dyDescent="0.3">
      <c r="A13491"/>
      <c r="B13491"/>
      <c r="C13491"/>
    </row>
    <row r="13492" spans="1:3" ht="14.4" x14ac:dyDescent="0.3">
      <c r="A13492"/>
      <c r="B13492"/>
      <c r="C13492"/>
    </row>
    <row r="13493" spans="1:3" ht="14.4" x14ac:dyDescent="0.3">
      <c r="A13493"/>
      <c r="B13493"/>
      <c r="C13493"/>
    </row>
    <row r="13494" spans="1:3" ht="14.4" x14ac:dyDescent="0.3">
      <c r="A13494"/>
      <c r="B13494"/>
      <c r="C13494"/>
    </row>
    <row r="13495" spans="1:3" ht="14.4" x14ac:dyDescent="0.3">
      <c r="A13495"/>
      <c r="B13495"/>
      <c r="C13495"/>
    </row>
    <row r="13496" spans="1:3" ht="14.4" x14ac:dyDescent="0.3">
      <c r="A13496"/>
      <c r="B13496"/>
      <c r="C13496"/>
    </row>
    <row r="13497" spans="1:3" ht="14.4" x14ac:dyDescent="0.3">
      <c r="A13497"/>
      <c r="B13497"/>
      <c r="C13497"/>
    </row>
    <row r="13498" spans="1:3" ht="14.4" x14ac:dyDescent="0.3">
      <c r="A13498"/>
      <c r="B13498"/>
      <c r="C13498"/>
    </row>
    <row r="13499" spans="1:3" ht="14.4" x14ac:dyDescent="0.3">
      <c r="A13499"/>
      <c r="B13499"/>
      <c r="C13499"/>
    </row>
    <row r="13500" spans="1:3" ht="14.4" x14ac:dyDescent="0.3">
      <c r="A13500"/>
      <c r="B13500"/>
      <c r="C13500"/>
    </row>
    <row r="13501" spans="1:3" ht="14.4" x14ac:dyDescent="0.3">
      <c r="A13501"/>
      <c r="B13501"/>
      <c r="C13501"/>
    </row>
    <row r="13502" spans="1:3" ht="14.4" x14ac:dyDescent="0.3">
      <c r="A13502"/>
      <c r="B13502"/>
      <c r="C13502"/>
    </row>
    <row r="13503" spans="1:3" ht="14.4" x14ac:dyDescent="0.3">
      <c r="A13503"/>
      <c r="B13503"/>
      <c r="C13503"/>
    </row>
    <row r="13504" spans="1:3" ht="14.4" x14ac:dyDescent="0.3">
      <c r="A13504"/>
      <c r="B13504"/>
      <c r="C13504"/>
    </row>
    <row r="13505" spans="1:3" ht="14.4" x14ac:dyDescent="0.3">
      <c r="A13505"/>
      <c r="B13505"/>
      <c r="C13505"/>
    </row>
    <row r="13506" spans="1:3" ht="14.4" x14ac:dyDescent="0.3">
      <c r="A13506"/>
      <c r="B13506"/>
      <c r="C13506"/>
    </row>
    <row r="13507" spans="1:3" ht="14.4" x14ac:dyDescent="0.3">
      <c r="A13507"/>
      <c r="B13507"/>
      <c r="C13507"/>
    </row>
    <row r="13508" spans="1:3" ht="14.4" x14ac:dyDescent="0.3">
      <c r="A13508"/>
      <c r="B13508"/>
      <c r="C13508"/>
    </row>
    <row r="13509" spans="1:3" ht="14.4" x14ac:dyDescent="0.3">
      <c r="A13509"/>
      <c r="B13509"/>
      <c r="C13509"/>
    </row>
    <row r="13510" spans="1:3" ht="14.4" x14ac:dyDescent="0.3">
      <c r="A13510"/>
      <c r="B13510"/>
      <c r="C13510"/>
    </row>
    <row r="13511" spans="1:3" ht="14.4" x14ac:dyDescent="0.3">
      <c r="A13511"/>
      <c r="B13511"/>
      <c r="C13511"/>
    </row>
    <row r="13512" spans="1:3" ht="14.4" x14ac:dyDescent="0.3">
      <c r="A13512"/>
      <c r="B13512"/>
      <c r="C13512"/>
    </row>
    <row r="13513" spans="1:3" ht="14.4" x14ac:dyDescent="0.3">
      <c r="A13513"/>
      <c r="B13513"/>
      <c r="C13513"/>
    </row>
    <row r="13514" spans="1:3" ht="14.4" x14ac:dyDescent="0.3">
      <c r="A13514"/>
      <c r="B13514"/>
      <c r="C13514"/>
    </row>
    <row r="13515" spans="1:3" ht="14.4" x14ac:dyDescent="0.3">
      <c r="A13515"/>
      <c r="B13515"/>
      <c r="C13515"/>
    </row>
    <row r="13516" spans="1:3" ht="14.4" x14ac:dyDescent="0.3">
      <c r="A13516"/>
      <c r="B13516"/>
      <c r="C13516"/>
    </row>
    <row r="13517" spans="1:3" ht="14.4" x14ac:dyDescent="0.3">
      <c r="A13517"/>
      <c r="B13517"/>
      <c r="C13517"/>
    </row>
    <row r="13518" spans="1:3" ht="14.4" x14ac:dyDescent="0.3">
      <c r="A13518"/>
      <c r="B13518"/>
      <c r="C13518"/>
    </row>
    <row r="13519" spans="1:3" ht="14.4" x14ac:dyDescent="0.3">
      <c r="A13519"/>
      <c r="B13519"/>
      <c r="C13519"/>
    </row>
    <row r="13520" spans="1:3" ht="14.4" x14ac:dyDescent="0.3">
      <c r="A13520"/>
      <c r="B13520"/>
      <c r="C13520"/>
    </row>
    <row r="13521" spans="1:3" ht="14.4" x14ac:dyDescent="0.3">
      <c r="A13521"/>
      <c r="B13521"/>
      <c r="C13521"/>
    </row>
    <row r="13522" spans="1:3" ht="14.4" x14ac:dyDescent="0.3">
      <c r="A13522"/>
      <c r="B13522"/>
      <c r="C13522"/>
    </row>
    <row r="13523" spans="1:3" ht="14.4" x14ac:dyDescent="0.3">
      <c r="A13523"/>
      <c r="B13523"/>
      <c r="C13523"/>
    </row>
    <row r="13524" spans="1:3" ht="14.4" x14ac:dyDescent="0.3">
      <c r="A13524"/>
      <c r="B13524"/>
      <c r="C13524"/>
    </row>
    <row r="13525" spans="1:3" ht="14.4" x14ac:dyDescent="0.3">
      <c r="A13525"/>
      <c r="B13525"/>
      <c r="C13525"/>
    </row>
    <row r="13526" spans="1:3" ht="14.4" x14ac:dyDescent="0.3">
      <c r="A13526"/>
      <c r="B13526"/>
      <c r="C13526"/>
    </row>
    <row r="13527" spans="1:3" ht="14.4" x14ac:dyDescent="0.3">
      <c r="A13527"/>
      <c r="B13527"/>
      <c r="C13527"/>
    </row>
    <row r="13528" spans="1:3" ht="14.4" x14ac:dyDescent="0.3">
      <c r="A13528"/>
      <c r="B13528"/>
      <c r="C13528"/>
    </row>
    <row r="13529" spans="1:3" ht="14.4" x14ac:dyDescent="0.3">
      <c r="A13529"/>
      <c r="B13529"/>
      <c r="C13529"/>
    </row>
    <row r="13530" spans="1:3" ht="14.4" x14ac:dyDescent="0.3">
      <c r="A13530"/>
      <c r="B13530"/>
      <c r="C13530"/>
    </row>
    <row r="13531" spans="1:3" ht="14.4" x14ac:dyDescent="0.3">
      <c r="A13531"/>
      <c r="B13531"/>
      <c r="C13531"/>
    </row>
    <row r="13532" spans="1:3" ht="14.4" x14ac:dyDescent="0.3">
      <c r="A13532"/>
      <c r="B13532"/>
      <c r="C13532"/>
    </row>
    <row r="13533" spans="1:3" ht="14.4" x14ac:dyDescent="0.3">
      <c r="A13533"/>
      <c r="B13533"/>
      <c r="C13533"/>
    </row>
    <row r="13534" spans="1:3" ht="14.4" x14ac:dyDescent="0.3">
      <c r="A13534"/>
      <c r="B13534"/>
      <c r="C13534"/>
    </row>
    <row r="13535" spans="1:3" ht="14.4" x14ac:dyDescent="0.3">
      <c r="A13535"/>
      <c r="B13535"/>
      <c r="C13535"/>
    </row>
    <row r="13536" spans="1:3" ht="14.4" x14ac:dyDescent="0.3">
      <c r="A13536"/>
      <c r="B13536"/>
      <c r="C13536"/>
    </row>
    <row r="13537" spans="1:3" ht="14.4" x14ac:dyDescent="0.3">
      <c r="A13537"/>
      <c r="B13537"/>
      <c r="C13537"/>
    </row>
    <row r="13538" spans="1:3" ht="14.4" x14ac:dyDescent="0.3">
      <c r="A13538"/>
      <c r="B13538"/>
      <c r="C13538"/>
    </row>
    <row r="13539" spans="1:3" ht="14.4" x14ac:dyDescent="0.3">
      <c r="A13539"/>
      <c r="B13539"/>
      <c r="C13539"/>
    </row>
    <row r="13540" spans="1:3" ht="14.4" x14ac:dyDescent="0.3">
      <c r="A13540"/>
      <c r="B13540"/>
      <c r="C13540"/>
    </row>
    <row r="13541" spans="1:3" ht="14.4" x14ac:dyDescent="0.3">
      <c r="A13541"/>
      <c r="B13541"/>
      <c r="C13541"/>
    </row>
    <row r="13542" spans="1:3" ht="14.4" x14ac:dyDescent="0.3">
      <c r="A13542"/>
      <c r="B13542"/>
      <c r="C13542"/>
    </row>
    <row r="13543" spans="1:3" ht="14.4" x14ac:dyDescent="0.3">
      <c r="A13543"/>
      <c r="B13543"/>
      <c r="C13543"/>
    </row>
    <row r="13544" spans="1:3" ht="14.4" x14ac:dyDescent="0.3">
      <c r="A13544"/>
      <c r="B13544"/>
      <c r="C13544"/>
    </row>
    <row r="13545" spans="1:3" ht="14.4" x14ac:dyDescent="0.3">
      <c r="A13545"/>
      <c r="B13545"/>
      <c r="C13545"/>
    </row>
    <row r="13546" spans="1:3" ht="14.4" x14ac:dyDescent="0.3">
      <c r="A13546"/>
      <c r="B13546"/>
      <c r="C13546"/>
    </row>
    <row r="13547" spans="1:3" ht="14.4" x14ac:dyDescent="0.3">
      <c r="A13547"/>
      <c r="B13547"/>
      <c r="C13547"/>
    </row>
    <row r="13548" spans="1:3" ht="14.4" x14ac:dyDescent="0.3">
      <c r="A13548"/>
      <c r="B13548"/>
      <c r="C13548"/>
    </row>
    <row r="13549" spans="1:3" ht="14.4" x14ac:dyDescent="0.3">
      <c r="A13549"/>
      <c r="B13549"/>
      <c r="C13549"/>
    </row>
    <row r="13550" spans="1:3" ht="14.4" x14ac:dyDescent="0.3">
      <c r="A13550"/>
      <c r="B13550"/>
      <c r="C13550"/>
    </row>
    <row r="13551" spans="1:3" ht="14.4" x14ac:dyDescent="0.3">
      <c r="A13551"/>
      <c r="B13551"/>
      <c r="C13551"/>
    </row>
    <row r="13552" spans="1:3" ht="14.4" x14ac:dyDescent="0.3">
      <c r="A13552"/>
      <c r="B13552"/>
      <c r="C13552"/>
    </row>
    <row r="13553" spans="1:3" ht="14.4" x14ac:dyDescent="0.3">
      <c r="A13553"/>
      <c r="B13553"/>
      <c r="C13553"/>
    </row>
    <row r="13554" spans="1:3" ht="14.4" x14ac:dyDescent="0.3">
      <c r="A13554"/>
      <c r="B13554"/>
      <c r="C13554"/>
    </row>
    <row r="13555" spans="1:3" ht="14.4" x14ac:dyDescent="0.3">
      <c r="A13555"/>
      <c r="B13555"/>
      <c r="C13555"/>
    </row>
    <row r="13556" spans="1:3" ht="14.4" x14ac:dyDescent="0.3">
      <c r="A13556"/>
      <c r="B13556"/>
      <c r="C13556"/>
    </row>
    <row r="13557" spans="1:3" ht="14.4" x14ac:dyDescent="0.3">
      <c r="A13557"/>
      <c r="B13557"/>
      <c r="C13557"/>
    </row>
    <row r="13558" spans="1:3" ht="14.4" x14ac:dyDescent="0.3">
      <c r="A13558"/>
      <c r="B13558"/>
      <c r="C13558"/>
    </row>
    <row r="13559" spans="1:3" ht="14.4" x14ac:dyDescent="0.3">
      <c r="A13559"/>
      <c r="B13559"/>
      <c r="C13559"/>
    </row>
    <row r="13560" spans="1:3" ht="14.4" x14ac:dyDescent="0.3">
      <c r="A13560"/>
      <c r="B13560"/>
      <c r="C13560"/>
    </row>
    <row r="13561" spans="1:3" ht="14.4" x14ac:dyDescent="0.3">
      <c r="A13561"/>
      <c r="B13561"/>
      <c r="C13561"/>
    </row>
    <row r="13562" spans="1:3" ht="14.4" x14ac:dyDescent="0.3">
      <c r="A13562"/>
      <c r="B13562"/>
      <c r="C13562"/>
    </row>
    <row r="13563" spans="1:3" ht="14.4" x14ac:dyDescent="0.3">
      <c r="A13563"/>
      <c r="B13563"/>
      <c r="C13563"/>
    </row>
    <row r="13564" spans="1:3" ht="14.4" x14ac:dyDescent="0.3">
      <c r="A13564"/>
      <c r="B13564"/>
      <c r="C13564"/>
    </row>
    <row r="13565" spans="1:3" ht="14.4" x14ac:dyDescent="0.3">
      <c r="A13565"/>
      <c r="B13565"/>
      <c r="C13565"/>
    </row>
    <row r="13566" spans="1:3" ht="14.4" x14ac:dyDescent="0.3">
      <c r="A13566"/>
      <c r="B13566"/>
      <c r="C13566"/>
    </row>
    <row r="13567" spans="1:3" ht="14.4" x14ac:dyDescent="0.3">
      <c r="A13567"/>
      <c r="B13567"/>
      <c r="C13567"/>
    </row>
    <row r="13568" spans="1:3" ht="14.4" x14ac:dyDescent="0.3">
      <c r="A13568"/>
      <c r="B13568"/>
      <c r="C13568"/>
    </row>
    <row r="13569" spans="1:3" ht="14.4" x14ac:dyDescent="0.3">
      <c r="A13569"/>
      <c r="B13569"/>
      <c r="C13569"/>
    </row>
    <row r="13570" spans="1:3" ht="14.4" x14ac:dyDescent="0.3">
      <c r="A13570"/>
      <c r="B13570"/>
      <c r="C13570"/>
    </row>
    <row r="13571" spans="1:3" ht="14.4" x14ac:dyDescent="0.3">
      <c r="A13571"/>
      <c r="B13571"/>
      <c r="C13571"/>
    </row>
    <row r="13572" spans="1:3" ht="14.4" x14ac:dyDescent="0.3">
      <c r="A13572"/>
      <c r="B13572"/>
      <c r="C13572"/>
    </row>
    <row r="13573" spans="1:3" ht="14.4" x14ac:dyDescent="0.3">
      <c r="A13573"/>
      <c r="B13573"/>
      <c r="C13573"/>
    </row>
    <row r="13574" spans="1:3" ht="14.4" x14ac:dyDescent="0.3">
      <c r="A13574"/>
      <c r="B13574"/>
      <c r="C13574"/>
    </row>
    <row r="13575" spans="1:3" ht="14.4" x14ac:dyDescent="0.3">
      <c r="A13575"/>
      <c r="B13575"/>
      <c r="C13575"/>
    </row>
    <row r="13576" spans="1:3" ht="14.4" x14ac:dyDescent="0.3">
      <c r="A13576"/>
      <c r="B13576"/>
      <c r="C13576"/>
    </row>
    <row r="13577" spans="1:3" ht="14.4" x14ac:dyDescent="0.3">
      <c r="A13577"/>
      <c r="B13577"/>
      <c r="C13577"/>
    </row>
    <row r="13578" spans="1:3" ht="14.4" x14ac:dyDescent="0.3">
      <c r="A13578"/>
      <c r="B13578"/>
      <c r="C13578"/>
    </row>
    <row r="13579" spans="1:3" ht="14.4" x14ac:dyDescent="0.3">
      <c r="A13579"/>
      <c r="B13579"/>
      <c r="C13579"/>
    </row>
    <row r="13580" spans="1:3" ht="14.4" x14ac:dyDescent="0.3">
      <c r="A13580"/>
      <c r="B13580"/>
      <c r="C13580"/>
    </row>
    <row r="13581" spans="1:3" ht="14.4" x14ac:dyDescent="0.3">
      <c r="A13581"/>
      <c r="B13581"/>
      <c r="C13581"/>
    </row>
    <row r="13582" spans="1:3" ht="14.4" x14ac:dyDescent="0.3">
      <c r="A13582"/>
      <c r="B13582"/>
      <c r="C13582"/>
    </row>
    <row r="13583" spans="1:3" ht="14.4" x14ac:dyDescent="0.3">
      <c r="A13583"/>
      <c r="B13583"/>
      <c r="C13583"/>
    </row>
    <row r="13584" spans="1:3" ht="14.4" x14ac:dyDescent="0.3">
      <c r="A13584"/>
      <c r="B13584"/>
      <c r="C13584"/>
    </row>
    <row r="13585" spans="1:3" ht="14.4" x14ac:dyDescent="0.3">
      <c r="A13585"/>
      <c r="B13585"/>
      <c r="C13585"/>
    </row>
    <row r="13586" spans="1:3" ht="14.4" x14ac:dyDescent="0.3">
      <c r="A13586"/>
      <c r="B13586"/>
      <c r="C13586"/>
    </row>
    <row r="13587" spans="1:3" ht="14.4" x14ac:dyDescent="0.3">
      <c r="A13587"/>
      <c r="B13587"/>
      <c r="C13587"/>
    </row>
    <row r="13588" spans="1:3" ht="14.4" x14ac:dyDescent="0.3">
      <c r="A13588"/>
      <c r="B13588"/>
      <c r="C13588"/>
    </row>
    <row r="13589" spans="1:3" ht="14.4" x14ac:dyDescent="0.3">
      <c r="A13589"/>
      <c r="B13589"/>
      <c r="C13589"/>
    </row>
    <row r="13590" spans="1:3" ht="14.4" x14ac:dyDescent="0.3">
      <c r="A13590"/>
      <c r="B13590"/>
      <c r="C13590"/>
    </row>
    <row r="13591" spans="1:3" ht="14.4" x14ac:dyDescent="0.3">
      <c r="A13591"/>
      <c r="B13591"/>
      <c r="C13591"/>
    </row>
    <row r="13592" spans="1:3" ht="14.4" x14ac:dyDescent="0.3">
      <c r="A13592"/>
      <c r="B13592"/>
      <c r="C13592"/>
    </row>
    <row r="13593" spans="1:3" ht="14.4" x14ac:dyDescent="0.3">
      <c r="A13593"/>
      <c r="B13593"/>
      <c r="C13593"/>
    </row>
    <row r="13594" spans="1:3" ht="14.4" x14ac:dyDescent="0.3">
      <c r="A13594"/>
      <c r="B13594"/>
      <c r="C13594"/>
    </row>
    <row r="13595" spans="1:3" ht="14.4" x14ac:dyDescent="0.3">
      <c r="A13595"/>
      <c r="B13595"/>
      <c r="C13595"/>
    </row>
    <row r="13596" spans="1:3" ht="14.4" x14ac:dyDescent="0.3">
      <c r="A13596"/>
      <c r="B13596"/>
      <c r="C13596"/>
    </row>
    <row r="13597" spans="1:3" ht="14.4" x14ac:dyDescent="0.3">
      <c r="A13597"/>
      <c r="B13597"/>
      <c r="C13597"/>
    </row>
    <row r="13598" spans="1:3" ht="14.4" x14ac:dyDescent="0.3">
      <c r="A13598"/>
      <c r="B13598"/>
      <c r="C13598"/>
    </row>
    <row r="13599" spans="1:3" ht="14.4" x14ac:dyDescent="0.3">
      <c r="A13599"/>
      <c r="B13599"/>
      <c r="C13599"/>
    </row>
    <row r="13600" spans="1:3" ht="14.4" x14ac:dyDescent="0.3">
      <c r="A13600"/>
      <c r="B13600"/>
      <c r="C13600"/>
    </row>
    <row r="13601" spans="1:3" ht="14.4" x14ac:dyDescent="0.3">
      <c r="A13601"/>
      <c r="B13601"/>
      <c r="C13601"/>
    </row>
    <row r="13602" spans="1:3" ht="14.4" x14ac:dyDescent="0.3">
      <c r="A13602"/>
      <c r="B13602"/>
      <c r="C13602"/>
    </row>
    <row r="13603" spans="1:3" ht="14.4" x14ac:dyDescent="0.3">
      <c r="A13603"/>
      <c r="B13603"/>
      <c r="C13603"/>
    </row>
    <row r="13604" spans="1:3" ht="14.4" x14ac:dyDescent="0.3">
      <c r="A13604"/>
      <c r="B13604"/>
      <c r="C13604"/>
    </row>
    <row r="13605" spans="1:3" ht="14.4" x14ac:dyDescent="0.3">
      <c r="A13605"/>
      <c r="B13605"/>
      <c r="C13605"/>
    </row>
    <row r="13606" spans="1:3" ht="14.4" x14ac:dyDescent="0.3">
      <c r="A13606"/>
      <c r="B13606"/>
      <c r="C13606"/>
    </row>
    <row r="13607" spans="1:3" ht="14.4" x14ac:dyDescent="0.3">
      <c r="A13607"/>
      <c r="B13607"/>
      <c r="C13607"/>
    </row>
    <row r="13608" spans="1:3" ht="14.4" x14ac:dyDescent="0.3">
      <c r="A13608"/>
      <c r="B13608"/>
      <c r="C13608"/>
    </row>
    <row r="13609" spans="1:3" ht="14.4" x14ac:dyDescent="0.3">
      <c r="A13609"/>
      <c r="B13609"/>
      <c r="C13609"/>
    </row>
    <row r="13610" spans="1:3" ht="14.4" x14ac:dyDescent="0.3">
      <c r="A13610"/>
      <c r="B13610"/>
      <c r="C13610"/>
    </row>
    <row r="13611" spans="1:3" ht="14.4" x14ac:dyDescent="0.3">
      <c r="A13611"/>
      <c r="B13611"/>
      <c r="C13611"/>
    </row>
    <row r="13612" spans="1:3" ht="14.4" x14ac:dyDescent="0.3">
      <c r="A13612"/>
      <c r="B13612"/>
      <c r="C13612"/>
    </row>
    <row r="13613" spans="1:3" ht="14.4" x14ac:dyDescent="0.3">
      <c r="A13613"/>
      <c r="B13613"/>
      <c r="C13613"/>
    </row>
    <row r="13614" spans="1:3" ht="14.4" x14ac:dyDescent="0.3">
      <c r="A13614"/>
      <c r="B13614"/>
      <c r="C13614"/>
    </row>
    <row r="13615" spans="1:3" ht="14.4" x14ac:dyDescent="0.3">
      <c r="A13615"/>
      <c r="B13615"/>
      <c r="C13615"/>
    </row>
    <row r="13616" spans="1:3" ht="14.4" x14ac:dyDescent="0.3">
      <c r="A13616"/>
      <c r="B13616"/>
      <c r="C13616"/>
    </row>
    <row r="13617" spans="1:3" ht="14.4" x14ac:dyDescent="0.3">
      <c r="A13617"/>
      <c r="B13617"/>
      <c r="C13617"/>
    </row>
    <row r="13618" spans="1:3" ht="14.4" x14ac:dyDescent="0.3">
      <c r="A13618"/>
      <c r="B13618"/>
      <c r="C13618"/>
    </row>
    <row r="13619" spans="1:3" ht="14.4" x14ac:dyDescent="0.3">
      <c r="A13619"/>
      <c r="B13619"/>
      <c r="C13619"/>
    </row>
    <row r="13620" spans="1:3" ht="14.4" x14ac:dyDescent="0.3">
      <c r="A13620"/>
      <c r="B13620"/>
      <c r="C13620"/>
    </row>
    <row r="13621" spans="1:3" ht="14.4" x14ac:dyDescent="0.3">
      <c r="A13621"/>
      <c r="B13621"/>
      <c r="C13621"/>
    </row>
    <row r="13622" spans="1:3" ht="14.4" x14ac:dyDescent="0.3">
      <c r="A13622"/>
      <c r="B13622"/>
      <c r="C13622"/>
    </row>
    <row r="13623" spans="1:3" ht="14.4" x14ac:dyDescent="0.3">
      <c r="A13623"/>
      <c r="B13623"/>
      <c r="C13623"/>
    </row>
    <row r="13624" spans="1:3" ht="14.4" x14ac:dyDescent="0.3">
      <c r="A13624"/>
      <c r="B13624"/>
      <c r="C13624"/>
    </row>
    <row r="13625" spans="1:3" ht="14.4" x14ac:dyDescent="0.3">
      <c r="A13625"/>
      <c r="B13625"/>
      <c r="C13625"/>
    </row>
    <row r="13626" spans="1:3" ht="14.4" x14ac:dyDescent="0.3">
      <c r="A13626"/>
      <c r="B13626"/>
      <c r="C13626"/>
    </row>
    <row r="13627" spans="1:3" ht="14.4" x14ac:dyDescent="0.3">
      <c r="A13627"/>
      <c r="B13627"/>
      <c r="C13627"/>
    </row>
    <row r="13628" spans="1:3" ht="14.4" x14ac:dyDescent="0.3">
      <c r="A13628"/>
      <c r="B13628"/>
      <c r="C13628"/>
    </row>
    <row r="13629" spans="1:3" ht="14.4" x14ac:dyDescent="0.3">
      <c r="A13629"/>
      <c r="B13629"/>
      <c r="C13629"/>
    </row>
    <row r="13630" spans="1:3" ht="14.4" x14ac:dyDescent="0.3">
      <c r="A13630"/>
      <c r="B13630"/>
      <c r="C13630"/>
    </row>
    <row r="13631" spans="1:3" ht="14.4" x14ac:dyDescent="0.3">
      <c r="A13631"/>
      <c r="B13631"/>
      <c r="C13631"/>
    </row>
    <row r="13632" spans="1:3" ht="14.4" x14ac:dyDescent="0.3">
      <c r="A13632"/>
      <c r="B13632"/>
      <c r="C13632"/>
    </row>
    <row r="13633" spans="1:3" ht="14.4" x14ac:dyDescent="0.3">
      <c r="A13633"/>
      <c r="B13633"/>
      <c r="C13633"/>
    </row>
    <row r="13634" spans="1:3" ht="14.4" x14ac:dyDescent="0.3">
      <c r="A13634"/>
      <c r="B13634"/>
      <c r="C13634"/>
    </row>
    <row r="13635" spans="1:3" ht="14.4" x14ac:dyDescent="0.3">
      <c r="A13635"/>
      <c r="B13635"/>
      <c r="C13635"/>
    </row>
    <row r="13636" spans="1:3" ht="14.4" x14ac:dyDescent="0.3">
      <c r="A13636"/>
      <c r="B13636"/>
      <c r="C13636"/>
    </row>
    <row r="13637" spans="1:3" ht="14.4" x14ac:dyDescent="0.3">
      <c r="A13637"/>
      <c r="B13637"/>
      <c r="C13637"/>
    </row>
    <row r="13638" spans="1:3" ht="14.4" x14ac:dyDescent="0.3">
      <c r="A13638"/>
      <c r="B13638"/>
      <c r="C13638"/>
    </row>
    <row r="13639" spans="1:3" ht="14.4" x14ac:dyDescent="0.3">
      <c r="A13639"/>
      <c r="B13639"/>
      <c r="C13639"/>
    </row>
    <row r="13640" spans="1:3" ht="14.4" x14ac:dyDescent="0.3">
      <c r="A13640"/>
      <c r="B13640"/>
      <c r="C13640"/>
    </row>
    <row r="13641" spans="1:3" ht="14.4" x14ac:dyDescent="0.3">
      <c r="A13641"/>
      <c r="B13641"/>
      <c r="C13641"/>
    </row>
    <row r="13642" spans="1:3" ht="14.4" x14ac:dyDescent="0.3">
      <c r="A13642"/>
      <c r="B13642"/>
      <c r="C13642"/>
    </row>
    <row r="13643" spans="1:3" ht="14.4" x14ac:dyDescent="0.3">
      <c r="A13643"/>
      <c r="B13643"/>
      <c r="C13643"/>
    </row>
    <row r="13644" spans="1:3" ht="14.4" x14ac:dyDescent="0.3">
      <c r="A13644"/>
      <c r="B13644"/>
      <c r="C13644"/>
    </row>
    <row r="13645" spans="1:3" ht="14.4" x14ac:dyDescent="0.3">
      <c r="A13645"/>
      <c r="B13645"/>
      <c r="C13645"/>
    </row>
    <row r="13646" spans="1:3" ht="14.4" x14ac:dyDescent="0.3">
      <c r="A13646"/>
      <c r="B13646"/>
      <c r="C13646"/>
    </row>
    <row r="13647" spans="1:3" ht="14.4" x14ac:dyDescent="0.3">
      <c r="A13647"/>
      <c r="B13647"/>
      <c r="C13647"/>
    </row>
    <row r="13648" spans="1:3" ht="14.4" x14ac:dyDescent="0.3">
      <c r="A13648"/>
      <c r="B13648"/>
      <c r="C13648"/>
    </row>
    <row r="13649" spans="1:3" ht="14.4" x14ac:dyDescent="0.3">
      <c r="A13649"/>
      <c r="B13649"/>
      <c r="C13649"/>
    </row>
    <row r="13650" spans="1:3" ht="14.4" x14ac:dyDescent="0.3">
      <c r="A13650"/>
      <c r="B13650"/>
      <c r="C13650"/>
    </row>
    <row r="13651" spans="1:3" ht="14.4" x14ac:dyDescent="0.3">
      <c r="A13651"/>
      <c r="B13651"/>
      <c r="C13651"/>
    </row>
    <row r="13652" spans="1:3" ht="14.4" x14ac:dyDescent="0.3">
      <c r="A13652"/>
      <c r="B13652"/>
      <c r="C13652"/>
    </row>
    <row r="13653" spans="1:3" ht="14.4" x14ac:dyDescent="0.3">
      <c r="A13653"/>
      <c r="B13653"/>
      <c r="C13653"/>
    </row>
    <row r="13654" spans="1:3" ht="14.4" x14ac:dyDescent="0.3">
      <c r="A13654"/>
      <c r="B13654"/>
      <c r="C13654"/>
    </row>
    <row r="13655" spans="1:3" ht="14.4" x14ac:dyDescent="0.3">
      <c r="A13655"/>
      <c r="B13655"/>
      <c r="C13655"/>
    </row>
    <row r="13656" spans="1:3" ht="14.4" x14ac:dyDescent="0.3">
      <c r="A13656"/>
      <c r="B13656"/>
      <c r="C13656"/>
    </row>
    <row r="13657" spans="1:3" ht="14.4" x14ac:dyDescent="0.3">
      <c r="A13657"/>
      <c r="B13657"/>
      <c r="C13657"/>
    </row>
    <row r="13658" spans="1:3" ht="14.4" x14ac:dyDescent="0.3">
      <c r="A13658"/>
      <c r="B13658"/>
      <c r="C13658"/>
    </row>
    <row r="13659" spans="1:3" ht="14.4" x14ac:dyDescent="0.3">
      <c r="A13659"/>
      <c r="B13659"/>
      <c r="C13659"/>
    </row>
    <row r="13660" spans="1:3" ht="14.4" x14ac:dyDescent="0.3">
      <c r="A13660"/>
      <c r="B13660"/>
      <c r="C13660"/>
    </row>
    <row r="13661" spans="1:3" ht="14.4" x14ac:dyDescent="0.3">
      <c r="A13661"/>
      <c r="B13661"/>
      <c r="C13661"/>
    </row>
    <row r="13662" spans="1:3" ht="14.4" x14ac:dyDescent="0.3">
      <c r="A13662"/>
      <c r="B13662"/>
      <c r="C13662"/>
    </row>
    <row r="13663" spans="1:3" ht="14.4" x14ac:dyDescent="0.3">
      <c r="A13663"/>
      <c r="B13663"/>
      <c r="C13663"/>
    </row>
    <row r="13664" spans="1:3" ht="14.4" x14ac:dyDescent="0.3">
      <c r="A13664"/>
      <c r="B13664"/>
      <c r="C13664"/>
    </row>
    <row r="13665" spans="1:3" ht="14.4" x14ac:dyDescent="0.3">
      <c r="A13665"/>
      <c r="B13665"/>
      <c r="C13665"/>
    </row>
    <row r="13666" spans="1:3" ht="14.4" x14ac:dyDescent="0.3">
      <c r="A13666"/>
      <c r="B13666"/>
      <c r="C13666"/>
    </row>
    <row r="13667" spans="1:3" ht="14.4" x14ac:dyDescent="0.3">
      <c r="A13667"/>
      <c r="B13667"/>
      <c r="C13667"/>
    </row>
    <row r="13668" spans="1:3" ht="14.4" x14ac:dyDescent="0.3">
      <c r="A13668"/>
      <c r="B13668"/>
      <c r="C13668"/>
    </row>
    <row r="13669" spans="1:3" ht="14.4" x14ac:dyDescent="0.3">
      <c r="A13669"/>
      <c r="B13669"/>
      <c r="C13669"/>
    </row>
    <row r="13670" spans="1:3" ht="14.4" x14ac:dyDescent="0.3">
      <c r="A13670"/>
      <c r="B13670"/>
      <c r="C13670"/>
    </row>
    <row r="13671" spans="1:3" ht="14.4" x14ac:dyDescent="0.3">
      <c r="A13671"/>
      <c r="B13671"/>
      <c r="C13671"/>
    </row>
    <row r="13672" spans="1:3" ht="14.4" x14ac:dyDescent="0.3">
      <c r="A13672"/>
      <c r="B13672"/>
      <c r="C13672"/>
    </row>
    <row r="13673" spans="1:3" ht="14.4" x14ac:dyDescent="0.3">
      <c r="A13673"/>
      <c r="B13673"/>
      <c r="C13673"/>
    </row>
    <row r="13674" spans="1:3" ht="14.4" x14ac:dyDescent="0.3">
      <c r="A13674"/>
      <c r="B13674"/>
      <c r="C13674"/>
    </row>
    <row r="13675" spans="1:3" ht="14.4" x14ac:dyDescent="0.3">
      <c r="A13675"/>
      <c r="B13675"/>
      <c r="C13675"/>
    </row>
    <row r="13676" spans="1:3" ht="14.4" x14ac:dyDescent="0.3">
      <c r="A13676"/>
      <c r="B13676"/>
      <c r="C13676"/>
    </row>
    <row r="13677" spans="1:3" ht="14.4" x14ac:dyDescent="0.3">
      <c r="A13677"/>
      <c r="B13677"/>
      <c r="C13677"/>
    </row>
    <row r="13678" spans="1:3" ht="14.4" x14ac:dyDescent="0.3">
      <c r="A13678"/>
      <c r="B13678"/>
      <c r="C13678"/>
    </row>
    <row r="13679" spans="1:3" ht="14.4" x14ac:dyDescent="0.3">
      <c r="A13679"/>
      <c r="B13679"/>
      <c r="C13679"/>
    </row>
    <row r="13680" spans="1:3" ht="14.4" x14ac:dyDescent="0.3">
      <c r="A13680"/>
      <c r="B13680"/>
      <c r="C13680"/>
    </row>
    <row r="13681" spans="1:3" ht="14.4" x14ac:dyDescent="0.3">
      <c r="A13681"/>
      <c r="B13681"/>
      <c r="C13681"/>
    </row>
    <row r="13682" spans="1:3" ht="14.4" x14ac:dyDescent="0.3">
      <c r="A13682"/>
      <c r="B13682"/>
      <c r="C13682"/>
    </row>
    <row r="13683" spans="1:3" ht="14.4" x14ac:dyDescent="0.3">
      <c r="A13683"/>
      <c r="B13683"/>
      <c r="C13683"/>
    </row>
    <row r="13684" spans="1:3" ht="14.4" x14ac:dyDescent="0.3">
      <c r="A13684"/>
      <c r="B13684"/>
      <c r="C13684"/>
    </row>
    <row r="13685" spans="1:3" ht="14.4" x14ac:dyDescent="0.3">
      <c r="A13685"/>
      <c r="B13685"/>
      <c r="C13685"/>
    </row>
    <row r="13686" spans="1:3" ht="14.4" x14ac:dyDescent="0.3">
      <c r="A13686"/>
      <c r="B13686"/>
      <c r="C13686"/>
    </row>
    <row r="13687" spans="1:3" ht="14.4" x14ac:dyDescent="0.3">
      <c r="A13687"/>
      <c r="B13687"/>
      <c r="C13687"/>
    </row>
    <row r="13688" spans="1:3" ht="14.4" x14ac:dyDescent="0.3">
      <c r="A13688"/>
      <c r="B13688"/>
      <c r="C13688"/>
    </row>
    <row r="13689" spans="1:3" ht="14.4" x14ac:dyDescent="0.3">
      <c r="A13689"/>
      <c r="B13689"/>
      <c r="C13689"/>
    </row>
    <row r="13690" spans="1:3" ht="14.4" x14ac:dyDescent="0.3">
      <c r="A13690"/>
      <c r="B13690"/>
      <c r="C13690"/>
    </row>
    <row r="13691" spans="1:3" ht="14.4" x14ac:dyDescent="0.3">
      <c r="A13691"/>
      <c r="B13691"/>
      <c r="C13691"/>
    </row>
    <row r="13692" spans="1:3" ht="14.4" x14ac:dyDescent="0.3">
      <c r="A13692"/>
      <c r="B13692"/>
      <c r="C13692"/>
    </row>
    <row r="13693" spans="1:3" ht="14.4" x14ac:dyDescent="0.3">
      <c r="A13693"/>
      <c r="B13693"/>
      <c r="C13693"/>
    </row>
    <row r="13694" spans="1:3" ht="14.4" x14ac:dyDescent="0.3">
      <c r="A13694"/>
      <c r="B13694"/>
      <c r="C13694"/>
    </row>
    <row r="13695" spans="1:3" ht="14.4" x14ac:dyDescent="0.3">
      <c r="A13695"/>
      <c r="B13695"/>
      <c r="C13695"/>
    </row>
    <row r="13696" spans="1:3" ht="14.4" x14ac:dyDescent="0.3">
      <c r="A13696"/>
      <c r="B13696"/>
      <c r="C13696"/>
    </row>
    <row r="13697" spans="1:3" ht="14.4" x14ac:dyDescent="0.3">
      <c r="A13697"/>
      <c r="B13697"/>
      <c r="C13697"/>
    </row>
    <row r="13698" spans="1:3" ht="14.4" x14ac:dyDescent="0.3">
      <c r="A13698"/>
      <c r="B13698"/>
      <c r="C13698"/>
    </row>
    <row r="13699" spans="1:3" ht="14.4" x14ac:dyDescent="0.3">
      <c r="A13699"/>
      <c r="B13699"/>
      <c r="C13699"/>
    </row>
    <row r="13700" spans="1:3" ht="14.4" x14ac:dyDescent="0.3">
      <c r="A13700"/>
      <c r="B13700"/>
      <c r="C13700"/>
    </row>
    <row r="13701" spans="1:3" ht="14.4" x14ac:dyDescent="0.3">
      <c r="A13701"/>
      <c r="B13701"/>
      <c r="C13701"/>
    </row>
    <row r="13702" spans="1:3" ht="14.4" x14ac:dyDescent="0.3">
      <c r="A13702"/>
      <c r="B13702"/>
      <c r="C13702"/>
    </row>
    <row r="13703" spans="1:3" ht="14.4" x14ac:dyDescent="0.3">
      <c r="A13703"/>
      <c r="B13703"/>
      <c r="C13703"/>
    </row>
    <row r="13704" spans="1:3" ht="14.4" x14ac:dyDescent="0.3">
      <c r="A13704"/>
      <c r="B13704"/>
      <c r="C13704"/>
    </row>
    <row r="13705" spans="1:3" ht="14.4" x14ac:dyDescent="0.3">
      <c r="A13705"/>
      <c r="B13705"/>
      <c r="C13705"/>
    </row>
    <row r="13706" spans="1:3" ht="14.4" x14ac:dyDescent="0.3">
      <c r="A13706"/>
      <c r="B13706"/>
      <c r="C13706"/>
    </row>
    <row r="13707" spans="1:3" ht="14.4" x14ac:dyDescent="0.3">
      <c r="A13707"/>
      <c r="B13707"/>
      <c r="C13707"/>
    </row>
    <row r="13708" spans="1:3" ht="14.4" x14ac:dyDescent="0.3">
      <c r="A13708"/>
      <c r="B13708"/>
      <c r="C13708"/>
    </row>
    <row r="13709" spans="1:3" ht="14.4" x14ac:dyDescent="0.3">
      <c r="A13709"/>
      <c r="B13709"/>
      <c r="C13709"/>
    </row>
    <row r="13710" spans="1:3" ht="14.4" x14ac:dyDescent="0.3">
      <c r="A13710"/>
      <c r="B13710"/>
      <c r="C13710"/>
    </row>
    <row r="13711" spans="1:3" ht="14.4" x14ac:dyDescent="0.3">
      <c r="A13711"/>
      <c r="B13711"/>
      <c r="C13711"/>
    </row>
    <row r="13712" spans="1:3" ht="14.4" x14ac:dyDescent="0.3">
      <c r="A13712"/>
      <c r="B13712"/>
      <c r="C13712"/>
    </row>
    <row r="13713" spans="1:3" ht="14.4" x14ac:dyDescent="0.3">
      <c r="A13713"/>
      <c r="B13713"/>
      <c r="C13713"/>
    </row>
    <row r="13714" spans="1:3" ht="14.4" x14ac:dyDescent="0.3">
      <c r="A13714"/>
      <c r="B13714"/>
      <c r="C13714"/>
    </row>
    <row r="13715" spans="1:3" ht="14.4" x14ac:dyDescent="0.3">
      <c r="A13715"/>
      <c r="B13715"/>
      <c r="C13715"/>
    </row>
    <row r="13716" spans="1:3" ht="14.4" x14ac:dyDescent="0.3">
      <c r="A13716"/>
      <c r="B13716"/>
      <c r="C13716"/>
    </row>
    <row r="13717" spans="1:3" ht="14.4" x14ac:dyDescent="0.3">
      <c r="A13717"/>
      <c r="B13717"/>
      <c r="C13717"/>
    </row>
    <row r="13718" spans="1:3" ht="14.4" x14ac:dyDescent="0.3">
      <c r="A13718"/>
      <c r="B13718"/>
      <c r="C13718"/>
    </row>
    <row r="13719" spans="1:3" ht="14.4" x14ac:dyDescent="0.3">
      <c r="A13719"/>
      <c r="B13719"/>
      <c r="C13719"/>
    </row>
    <row r="13720" spans="1:3" ht="14.4" x14ac:dyDescent="0.3">
      <c r="A13720"/>
      <c r="B13720"/>
      <c r="C13720"/>
    </row>
    <row r="13721" spans="1:3" ht="14.4" x14ac:dyDescent="0.3">
      <c r="A13721"/>
      <c r="B13721"/>
      <c r="C13721"/>
    </row>
    <row r="13722" spans="1:3" ht="14.4" x14ac:dyDescent="0.3">
      <c r="A13722"/>
      <c r="B13722"/>
      <c r="C13722"/>
    </row>
    <row r="13723" spans="1:3" ht="14.4" x14ac:dyDescent="0.3">
      <c r="A13723"/>
      <c r="B13723"/>
      <c r="C13723"/>
    </row>
    <row r="13724" spans="1:3" ht="14.4" x14ac:dyDescent="0.3">
      <c r="A13724"/>
      <c r="B13724"/>
      <c r="C13724"/>
    </row>
    <row r="13725" spans="1:3" ht="14.4" x14ac:dyDescent="0.3">
      <c r="A13725"/>
      <c r="B13725"/>
      <c r="C13725"/>
    </row>
    <row r="13726" spans="1:3" ht="14.4" x14ac:dyDescent="0.3">
      <c r="A13726"/>
      <c r="B13726"/>
      <c r="C13726"/>
    </row>
    <row r="13727" spans="1:3" ht="14.4" x14ac:dyDescent="0.3">
      <c r="A13727"/>
      <c r="B13727"/>
      <c r="C13727"/>
    </row>
    <row r="13728" spans="1:3" ht="14.4" x14ac:dyDescent="0.3">
      <c r="A13728"/>
      <c r="B13728"/>
      <c r="C13728"/>
    </row>
    <row r="13729" spans="1:3" ht="14.4" x14ac:dyDescent="0.3">
      <c r="A13729"/>
      <c r="B13729"/>
      <c r="C13729"/>
    </row>
    <row r="13730" spans="1:3" ht="14.4" x14ac:dyDescent="0.3">
      <c r="A13730"/>
      <c r="B13730"/>
      <c r="C13730"/>
    </row>
    <row r="13731" spans="1:3" ht="14.4" x14ac:dyDescent="0.3">
      <c r="A13731"/>
      <c r="B13731"/>
      <c r="C13731"/>
    </row>
    <row r="13732" spans="1:3" ht="14.4" x14ac:dyDescent="0.3">
      <c r="A13732"/>
      <c r="B13732"/>
      <c r="C13732"/>
    </row>
    <row r="13733" spans="1:3" ht="14.4" x14ac:dyDescent="0.3">
      <c r="A13733"/>
      <c r="B13733"/>
      <c r="C13733"/>
    </row>
    <row r="13734" spans="1:3" ht="14.4" x14ac:dyDescent="0.3">
      <c r="A13734"/>
      <c r="B13734"/>
      <c r="C13734"/>
    </row>
    <row r="13735" spans="1:3" ht="14.4" x14ac:dyDescent="0.3">
      <c r="A13735"/>
      <c r="B13735"/>
      <c r="C13735"/>
    </row>
    <row r="13736" spans="1:3" ht="14.4" x14ac:dyDescent="0.3">
      <c r="A13736"/>
      <c r="B13736"/>
      <c r="C13736"/>
    </row>
    <row r="13737" spans="1:3" ht="14.4" x14ac:dyDescent="0.3">
      <c r="A13737"/>
      <c r="B13737"/>
      <c r="C13737"/>
    </row>
    <row r="13738" spans="1:3" ht="14.4" x14ac:dyDescent="0.3">
      <c r="A13738"/>
      <c r="B13738"/>
      <c r="C13738"/>
    </row>
    <row r="13739" spans="1:3" ht="14.4" x14ac:dyDescent="0.3">
      <c r="A13739"/>
      <c r="B13739"/>
      <c r="C13739"/>
    </row>
    <row r="13740" spans="1:3" ht="14.4" x14ac:dyDescent="0.3">
      <c r="A13740"/>
      <c r="B13740"/>
      <c r="C13740"/>
    </row>
    <row r="13741" spans="1:3" ht="14.4" x14ac:dyDescent="0.3">
      <c r="A13741"/>
      <c r="B13741"/>
      <c r="C13741"/>
    </row>
    <row r="13742" spans="1:3" ht="14.4" x14ac:dyDescent="0.3">
      <c r="A13742"/>
      <c r="B13742"/>
      <c r="C13742"/>
    </row>
    <row r="13743" spans="1:3" ht="14.4" x14ac:dyDescent="0.3">
      <c r="A13743"/>
      <c r="B13743"/>
      <c r="C13743"/>
    </row>
    <row r="13744" spans="1:3" ht="14.4" x14ac:dyDescent="0.3">
      <c r="A13744"/>
      <c r="B13744"/>
      <c r="C13744"/>
    </row>
    <row r="13745" spans="1:3" ht="14.4" x14ac:dyDescent="0.3">
      <c r="A13745"/>
      <c r="B13745"/>
      <c r="C13745"/>
    </row>
    <row r="13746" spans="1:3" ht="14.4" x14ac:dyDescent="0.3">
      <c r="A13746"/>
      <c r="B13746"/>
      <c r="C13746"/>
    </row>
    <row r="13747" spans="1:3" ht="14.4" x14ac:dyDescent="0.3">
      <c r="A13747"/>
      <c r="B13747"/>
      <c r="C13747"/>
    </row>
    <row r="13748" spans="1:3" ht="14.4" x14ac:dyDescent="0.3">
      <c r="A13748"/>
      <c r="B13748"/>
      <c r="C13748"/>
    </row>
    <row r="13749" spans="1:3" ht="14.4" x14ac:dyDescent="0.3">
      <c r="A13749"/>
      <c r="B13749"/>
      <c r="C13749"/>
    </row>
    <row r="13750" spans="1:3" ht="14.4" x14ac:dyDescent="0.3">
      <c r="A13750"/>
      <c r="B13750"/>
      <c r="C13750"/>
    </row>
    <row r="13751" spans="1:3" ht="14.4" x14ac:dyDescent="0.3">
      <c r="A13751"/>
      <c r="B13751"/>
      <c r="C13751"/>
    </row>
    <row r="13752" spans="1:3" ht="14.4" x14ac:dyDescent="0.3">
      <c r="A13752"/>
      <c r="B13752"/>
      <c r="C13752"/>
    </row>
    <row r="13753" spans="1:3" ht="14.4" x14ac:dyDescent="0.3">
      <c r="A13753"/>
      <c r="B13753"/>
      <c r="C13753"/>
    </row>
    <row r="13754" spans="1:3" ht="14.4" x14ac:dyDescent="0.3">
      <c r="A13754"/>
      <c r="B13754"/>
      <c r="C13754"/>
    </row>
    <row r="13755" spans="1:3" ht="14.4" x14ac:dyDescent="0.3">
      <c r="A13755"/>
      <c r="B13755"/>
      <c r="C13755"/>
    </row>
    <row r="13756" spans="1:3" ht="14.4" x14ac:dyDescent="0.3">
      <c r="A13756"/>
      <c r="B13756"/>
      <c r="C13756"/>
    </row>
    <row r="13757" spans="1:3" ht="14.4" x14ac:dyDescent="0.3">
      <c r="A13757"/>
      <c r="B13757"/>
      <c r="C13757"/>
    </row>
    <row r="13758" spans="1:3" ht="14.4" x14ac:dyDescent="0.3">
      <c r="A13758"/>
      <c r="B13758"/>
      <c r="C13758"/>
    </row>
    <row r="13759" spans="1:3" ht="14.4" x14ac:dyDescent="0.3">
      <c r="A13759"/>
      <c r="B13759"/>
      <c r="C13759"/>
    </row>
    <row r="13760" spans="1:3" ht="14.4" x14ac:dyDescent="0.3">
      <c r="A13760"/>
      <c r="B13760"/>
      <c r="C13760"/>
    </row>
    <row r="13761" spans="1:3" ht="14.4" x14ac:dyDescent="0.3">
      <c r="A13761"/>
      <c r="B13761"/>
      <c r="C13761"/>
    </row>
    <row r="13762" spans="1:3" ht="14.4" x14ac:dyDescent="0.3">
      <c r="A13762"/>
      <c r="B13762"/>
      <c r="C13762"/>
    </row>
    <row r="13763" spans="1:3" ht="14.4" x14ac:dyDescent="0.3">
      <c r="A13763"/>
      <c r="B13763"/>
      <c r="C13763"/>
    </row>
    <row r="13764" spans="1:3" ht="14.4" x14ac:dyDescent="0.3">
      <c r="A13764"/>
      <c r="B13764"/>
      <c r="C13764"/>
    </row>
    <row r="13765" spans="1:3" ht="14.4" x14ac:dyDescent="0.3">
      <c r="A13765"/>
      <c r="B13765"/>
      <c r="C13765"/>
    </row>
    <row r="13766" spans="1:3" ht="14.4" x14ac:dyDescent="0.3">
      <c r="A13766"/>
      <c r="B13766"/>
      <c r="C13766"/>
    </row>
    <row r="13767" spans="1:3" ht="14.4" x14ac:dyDescent="0.3">
      <c r="A13767"/>
      <c r="B13767"/>
      <c r="C13767"/>
    </row>
    <row r="13768" spans="1:3" ht="14.4" x14ac:dyDescent="0.3">
      <c r="A13768"/>
      <c r="B13768"/>
      <c r="C13768"/>
    </row>
    <row r="13769" spans="1:3" ht="14.4" x14ac:dyDescent="0.3">
      <c r="A13769"/>
      <c r="B13769"/>
      <c r="C13769"/>
    </row>
    <row r="13770" spans="1:3" ht="14.4" x14ac:dyDescent="0.3">
      <c r="A13770"/>
      <c r="B13770"/>
      <c r="C13770"/>
    </row>
    <row r="13771" spans="1:3" ht="14.4" x14ac:dyDescent="0.3">
      <c r="A13771"/>
      <c r="B13771"/>
      <c r="C13771"/>
    </row>
    <row r="13772" spans="1:3" ht="14.4" x14ac:dyDescent="0.3">
      <c r="A13772"/>
      <c r="B13772"/>
      <c r="C13772"/>
    </row>
    <row r="13773" spans="1:3" ht="14.4" x14ac:dyDescent="0.3">
      <c r="A13773"/>
      <c r="B13773"/>
      <c r="C13773"/>
    </row>
    <row r="13774" spans="1:3" ht="14.4" x14ac:dyDescent="0.3">
      <c r="A13774"/>
      <c r="B13774"/>
      <c r="C13774"/>
    </row>
    <row r="13775" spans="1:3" ht="14.4" x14ac:dyDescent="0.3">
      <c r="A13775"/>
      <c r="B13775"/>
      <c r="C13775"/>
    </row>
    <row r="13776" spans="1:3" ht="14.4" x14ac:dyDescent="0.3">
      <c r="A13776"/>
      <c r="B13776"/>
      <c r="C13776"/>
    </row>
    <row r="13777" spans="1:3" ht="14.4" x14ac:dyDescent="0.3">
      <c r="A13777"/>
      <c r="B13777"/>
      <c r="C13777"/>
    </row>
    <row r="13778" spans="1:3" ht="14.4" x14ac:dyDescent="0.3">
      <c r="A13778"/>
      <c r="B13778"/>
      <c r="C13778"/>
    </row>
    <row r="13779" spans="1:3" ht="14.4" x14ac:dyDescent="0.3">
      <c r="A13779"/>
      <c r="B13779"/>
      <c r="C13779"/>
    </row>
    <row r="13780" spans="1:3" ht="14.4" x14ac:dyDescent="0.3">
      <c r="A13780"/>
      <c r="B13780"/>
      <c r="C13780"/>
    </row>
    <row r="13781" spans="1:3" ht="14.4" x14ac:dyDescent="0.3">
      <c r="A13781"/>
      <c r="B13781"/>
      <c r="C13781"/>
    </row>
    <row r="13782" spans="1:3" ht="14.4" x14ac:dyDescent="0.3">
      <c r="A13782"/>
      <c r="B13782"/>
      <c r="C13782"/>
    </row>
    <row r="13783" spans="1:3" ht="14.4" x14ac:dyDescent="0.3">
      <c r="A13783"/>
      <c r="B13783"/>
      <c r="C13783"/>
    </row>
    <row r="13784" spans="1:3" ht="14.4" x14ac:dyDescent="0.3">
      <c r="A13784"/>
      <c r="B13784"/>
      <c r="C13784"/>
    </row>
    <row r="13785" spans="1:3" ht="14.4" x14ac:dyDescent="0.3">
      <c r="A13785"/>
      <c r="B13785"/>
      <c r="C13785"/>
    </row>
    <row r="13786" spans="1:3" ht="14.4" x14ac:dyDescent="0.3">
      <c r="A13786"/>
      <c r="B13786"/>
      <c r="C13786"/>
    </row>
    <row r="13787" spans="1:3" ht="14.4" x14ac:dyDescent="0.3">
      <c r="A13787"/>
      <c r="B13787"/>
      <c r="C13787"/>
    </row>
    <row r="13788" spans="1:3" ht="14.4" x14ac:dyDescent="0.3">
      <c r="A13788"/>
      <c r="B13788"/>
      <c r="C13788"/>
    </row>
    <row r="13789" spans="1:3" ht="14.4" x14ac:dyDescent="0.3">
      <c r="A13789"/>
      <c r="B13789"/>
      <c r="C13789"/>
    </row>
    <row r="13790" spans="1:3" ht="14.4" x14ac:dyDescent="0.3">
      <c r="A13790"/>
      <c r="B13790"/>
      <c r="C13790"/>
    </row>
    <row r="13791" spans="1:3" ht="14.4" x14ac:dyDescent="0.3">
      <c r="A13791"/>
      <c r="B13791"/>
      <c r="C13791"/>
    </row>
    <row r="13792" spans="1:3" ht="14.4" x14ac:dyDescent="0.3">
      <c r="A13792"/>
      <c r="B13792"/>
      <c r="C13792"/>
    </row>
    <row r="13793" spans="1:3" ht="14.4" x14ac:dyDescent="0.3">
      <c r="A13793"/>
      <c r="B13793"/>
      <c r="C13793"/>
    </row>
    <row r="13794" spans="1:3" ht="14.4" x14ac:dyDescent="0.3">
      <c r="A13794"/>
      <c r="B13794"/>
      <c r="C13794"/>
    </row>
    <row r="13795" spans="1:3" ht="14.4" x14ac:dyDescent="0.3">
      <c r="A13795"/>
      <c r="B13795"/>
      <c r="C13795"/>
    </row>
    <row r="13796" spans="1:3" ht="14.4" x14ac:dyDescent="0.3">
      <c r="A13796"/>
      <c r="B13796"/>
      <c r="C13796"/>
    </row>
    <row r="13797" spans="1:3" ht="14.4" x14ac:dyDescent="0.3">
      <c r="A13797"/>
      <c r="B13797"/>
      <c r="C13797"/>
    </row>
    <row r="13798" spans="1:3" ht="14.4" x14ac:dyDescent="0.3">
      <c r="A13798"/>
      <c r="B13798"/>
      <c r="C13798"/>
    </row>
    <row r="13799" spans="1:3" ht="14.4" x14ac:dyDescent="0.3">
      <c r="A13799"/>
      <c r="B13799"/>
      <c r="C13799"/>
    </row>
    <row r="13800" spans="1:3" ht="14.4" x14ac:dyDescent="0.3">
      <c r="A13800"/>
      <c r="B13800"/>
      <c r="C13800"/>
    </row>
    <row r="13801" spans="1:3" ht="14.4" x14ac:dyDescent="0.3">
      <c r="A13801"/>
      <c r="B13801"/>
      <c r="C13801"/>
    </row>
    <row r="13802" spans="1:3" ht="14.4" x14ac:dyDescent="0.3">
      <c r="A13802"/>
      <c r="B13802"/>
      <c r="C13802"/>
    </row>
    <row r="13803" spans="1:3" ht="14.4" x14ac:dyDescent="0.3">
      <c r="A13803"/>
      <c r="B13803"/>
      <c r="C13803"/>
    </row>
    <row r="13804" spans="1:3" ht="14.4" x14ac:dyDescent="0.3">
      <c r="A13804"/>
      <c r="B13804"/>
      <c r="C13804"/>
    </row>
    <row r="13805" spans="1:3" ht="14.4" x14ac:dyDescent="0.3">
      <c r="A13805"/>
      <c r="B13805"/>
      <c r="C13805"/>
    </row>
    <row r="13806" spans="1:3" ht="14.4" x14ac:dyDescent="0.3">
      <c r="A13806"/>
      <c r="B13806"/>
      <c r="C13806"/>
    </row>
    <row r="13807" spans="1:3" ht="14.4" x14ac:dyDescent="0.3">
      <c r="A13807"/>
      <c r="B13807"/>
      <c r="C13807"/>
    </row>
    <row r="13808" spans="1:3" ht="14.4" x14ac:dyDescent="0.3">
      <c r="A13808"/>
      <c r="B13808"/>
      <c r="C13808"/>
    </row>
    <row r="13809" spans="1:3" ht="14.4" x14ac:dyDescent="0.3">
      <c r="A13809"/>
      <c r="B13809"/>
      <c r="C13809"/>
    </row>
    <row r="13810" spans="1:3" ht="14.4" x14ac:dyDescent="0.3">
      <c r="A13810"/>
      <c r="B13810"/>
      <c r="C13810"/>
    </row>
    <row r="13811" spans="1:3" ht="14.4" x14ac:dyDescent="0.3">
      <c r="A13811"/>
      <c r="B13811"/>
      <c r="C13811"/>
    </row>
    <row r="13812" spans="1:3" ht="14.4" x14ac:dyDescent="0.3">
      <c r="A13812"/>
      <c r="B13812"/>
      <c r="C13812"/>
    </row>
    <row r="13813" spans="1:3" ht="14.4" x14ac:dyDescent="0.3">
      <c r="A13813"/>
      <c r="B13813"/>
      <c r="C13813"/>
    </row>
    <row r="13814" spans="1:3" ht="14.4" x14ac:dyDescent="0.3">
      <c r="A13814"/>
      <c r="B13814"/>
      <c r="C13814"/>
    </row>
    <row r="13815" spans="1:3" ht="14.4" x14ac:dyDescent="0.3">
      <c r="A13815"/>
      <c r="B13815"/>
      <c r="C13815"/>
    </row>
    <row r="13816" spans="1:3" ht="14.4" x14ac:dyDescent="0.3">
      <c r="A13816"/>
      <c r="B13816"/>
      <c r="C13816"/>
    </row>
    <row r="13817" spans="1:3" ht="14.4" x14ac:dyDescent="0.3">
      <c r="A13817"/>
      <c r="B13817"/>
      <c r="C13817"/>
    </row>
    <row r="13818" spans="1:3" ht="14.4" x14ac:dyDescent="0.3">
      <c r="A13818"/>
      <c r="B13818"/>
      <c r="C13818"/>
    </row>
    <row r="13819" spans="1:3" ht="14.4" x14ac:dyDescent="0.3">
      <c r="A13819"/>
      <c r="B13819"/>
      <c r="C13819"/>
    </row>
    <row r="13820" spans="1:3" ht="14.4" x14ac:dyDescent="0.3">
      <c r="A13820"/>
      <c r="B13820"/>
      <c r="C13820"/>
    </row>
    <row r="13821" spans="1:3" ht="14.4" x14ac:dyDescent="0.3">
      <c r="A13821"/>
      <c r="B13821"/>
      <c r="C13821"/>
    </row>
    <row r="13822" spans="1:3" ht="14.4" x14ac:dyDescent="0.3">
      <c r="A13822"/>
      <c r="B13822"/>
      <c r="C13822"/>
    </row>
    <row r="13823" spans="1:3" ht="14.4" x14ac:dyDescent="0.3">
      <c r="A13823"/>
      <c r="B13823"/>
      <c r="C13823"/>
    </row>
    <row r="13824" spans="1:3" ht="14.4" x14ac:dyDescent="0.3">
      <c r="A13824"/>
      <c r="B13824"/>
      <c r="C13824"/>
    </row>
    <row r="13825" spans="1:3" ht="14.4" x14ac:dyDescent="0.3">
      <c r="A13825"/>
      <c r="B13825"/>
      <c r="C13825"/>
    </row>
    <row r="13826" spans="1:3" ht="14.4" x14ac:dyDescent="0.3">
      <c r="A13826"/>
      <c r="B13826"/>
      <c r="C13826"/>
    </row>
    <row r="13827" spans="1:3" ht="14.4" x14ac:dyDescent="0.3">
      <c r="A13827"/>
      <c r="B13827"/>
      <c r="C13827"/>
    </row>
    <row r="13828" spans="1:3" ht="14.4" x14ac:dyDescent="0.3">
      <c r="A13828"/>
      <c r="B13828"/>
      <c r="C13828"/>
    </row>
    <row r="13829" spans="1:3" ht="14.4" x14ac:dyDescent="0.3">
      <c r="A13829"/>
      <c r="B13829"/>
      <c r="C13829"/>
    </row>
    <row r="13830" spans="1:3" ht="14.4" x14ac:dyDescent="0.3">
      <c r="A13830"/>
      <c r="B13830"/>
      <c r="C13830"/>
    </row>
    <row r="13831" spans="1:3" ht="14.4" x14ac:dyDescent="0.3">
      <c r="A13831"/>
      <c r="B13831"/>
      <c r="C13831"/>
    </row>
    <row r="13832" spans="1:3" ht="14.4" x14ac:dyDescent="0.3">
      <c r="A13832"/>
      <c r="B13832"/>
      <c r="C13832"/>
    </row>
    <row r="13833" spans="1:3" ht="14.4" x14ac:dyDescent="0.3">
      <c r="A13833"/>
      <c r="B13833"/>
      <c r="C13833"/>
    </row>
    <row r="13834" spans="1:3" ht="14.4" x14ac:dyDescent="0.3">
      <c r="A13834"/>
      <c r="B13834"/>
      <c r="C13834"/>
    </row>
    <row r="13835" spans="1:3" ht="14.4" x14ac:dyDescent="0.3">
      <c r="A13835"/>
      <c r="B13835"/>
      <c r="C13835"/>
    </row>
    <row r="13836" spans="1:3" ht="14.4" x14ac:dyDescent="0.3">
      <c r="A13836"/>
      <c r="B13836"/>
      <c r="C13836"/>
    </row>
    <row r="13837" spans="1:3" ht="14.4" x14ac:dyDescent="0.3">
      <c r="A13837"/>
      <c r="B13837"/>
      <c r="C13837"/>
    </row>
    <row r="13838" spans="1:3" ht="14.4" x14ac:dyDescent="0.3">
      <c r="A13838"/>
      <c r="B13838"/>
      <c r="C13838"/>
    </row>
    <row r="13839" spans="1:3" ht="14.4" x14ac:dyDescent="0.3">
      <c r="A13839"/>
      <c r="B13839"/>
      <c r="C13839"/>
    </row>
    <row r="13840" spans="1:3" ht="14.4" x14ac:dyDescent="0.3">
      <c r="A13840"/>
      <c r="B13840"/>
      <c r="C13840"/>
    </row>
    <row r="13841" spans="1:3" ht="14.4" x14ac:dyDescent="0.3">
      <c r="A13841"/>
      <c r="B13841"/>
      <c r="C13841"/>
    </row>
    <row r="13842" spans="1:3" ht="14.4" x14ac:dyDescent="0.3">
      <c r="A13842"/>
      <c r="B13842"/>
      <c r="C13842"/>
    </row>
    <row r="13843" spans="1:3" ht="14.4" x14ac:dyDescent="0.3">
      <c r="A13843"/>
      <c r="B13843"/>
      <c r="C13843"/>
    </row>
    <row r="13844" spans="1:3" ht="14.4" x14ac:dyDescent="0.3">
      <c r="A13844"/>
      <c r="B13844"/>
      <c r="C13844"/>
    </row>
    <row r="13845" spans="1:3" ht="14.4" x14ac:dyDescent="0.3">
      <c r="A13845"/>
      <c r="B13845"/>
      <c r="C13845"/>
    </row>
    <row r="13846" spans="1:3" ht="14.4" x14ac:dyDescent="0.3">
      <c r="A13846"/>
      <c r="B13846"/>
      <c r="C13846"/>
    </row>
    <row r="13847" spans="1:3" ht="14.4" x14ac:dyDescent="0.3">
      <c r="A13847"/>
      <c r="B13847"/>
      <c r="C13847"/>
    </row>
    <row r="13848" spans="1:3" ht="14.4" x14ac:dyDescent="0.3">
      <c r="A13848"/>
      <c r="B13848"/>
      <c r="C13848"/>
    </row>
    <row r="13849" spans="1:3" ht="14.4" x14ac:dyDescent="0.3">
      <c r="A13849"/>
      <c r="B13849"/>
      <c r="C13849"/>
    </row>
    <row r="13850" spans="1:3" ht="14.4" x14ac:dyDescent="0.3">
      <c r="A13850"/>
      <c r="B13850"/>
      <c r="C13850"/>
    </row>
    <row r="13851" spans="1:3" ht="14.4" x14ac:dyDescent="0.3">
      <c r="A13851"/>
      <c r="B13851"/>
      <c r="C13851"/>
    </row>
    <row r="13852" spans="1:3" ht="14.4" x14ac:dyDescent="0.3">
      <c r="A13852"/>
      <c r="B13852"/>
      <c r="C13852"/>
    </row>
    <row r="13853" spans="1:3" ht="14.4" x14ac:dyDescent="0.3">
      <c r="A13853"/>
      <c r="B13853"/>
      <c r="C13853"/>
    </row>
    <row r="13854" spans="1:3" ht="14.4" x14ac:dyDescent="0.3">
      <c r="A13854"/>
      <c r="B13854"/>
      <c r="C13854"/>
    </row>
    <row r="13855" spans="1:3" ht="14.4" x14ac:dyDescent="0.3">
      <c r="A13855"/>
      <c r="B13855"/>
      <c r="C13855"/>
    </row>
    <row r="13856" spans="1:3" ht="14.4" x14ac:dyDescent="0.3">
      <c r="A13856"/>
      <c r="B13856"/>
      <c r="C13856"/>
    </row>
    <row r="13857" spans="1:3" ht="14.4" x14ac:dyDescent="0.3">
      <c r="A13857"/>
      <c r="B13857"/>
      <c r="C13857"/>
    </row>
    <row r="13858" spans="1:3" ht="14.4" x14ac:dyDescent="0.3">
      <c r="A13858"/>
      <c r="B13858"/>
      <c r="C13858"/>
    </row>
    <row r="13859" spans="1:3" ht="14.4" x14ac:dyDescent="0.3">
      <c r="A13859"/>
      <c r="B13859"/>
      <c r="C13859"/>
    </row>
    <row r="13860" spans="1:3" ht="14.4" x14ac:dyDescent="0.3">
      <c r="A13860"/>
      <c r="B13860"/>
      <c r="C13860"/>
    </row>
    <row r="13861" spans="1:3" ht="14.4" x14ac:dyDescent="0.3">
      <c r="A13861"/>
      <c r="B13861"/>
      <c r="C13861"/>
    </row>
    <row r="13862" spans="1:3" ht="14.4" x14ac:dyDescent="0.3">
      <c r="A13862"/>
      <c r="B13862"/>
      <c r="C13862"/>
    </row>
    <row r="13863" spans="1:3" ht="14.4" x14ac:dyDescent="0.3">
      <c r="A13863"/>
      <c r="B13863"/>
      <c r="C13863"/>
    </row>
    <row r="13864" spans="1:3" ht="14.4" x14ac:dyDescent="0.3">
      <c r="A13864"/>
      <c r="B13864"/>
      <c r="C13864"/>
    </row>
    <row r="13865" spans="1:3" ht="14.4" x14ac:dyDescent="0.3">
      <c r="A13865"/>
      <c r="B13865"/>
      <c r="C13865"/>
    </row>
    <row r="13866" spans="1:3" ht="14.4" x14ac:dyDescent="0.3">
      <c r="A13866"/>
      <c r="B13866"/>
      <c r="C13866"/>
    </row>
    <row r="13867" spans="1:3" ht="14.4" x14ac:dyDescent="0.3">
      <c r="A13867"/>
      <c r="B13867"/>
      <c r="C13867"/>
    </row>
    <row r="13868" spans="1:3" ht="14.4" x14ac:dyDescent="0.3">
      <c r="A13868"/>
      <c r="B13868"/>
      <c r="C13868"/>
    </row>
    <row r="13869" spans="1:3" ht="14.4" x14ac:dyDescent="0.3">
      <c r="A13869"/>
      <c r="B13869"/>
      <c r="C13869"/>
    </row>
    <row r="13870" spans="1:3" ht="14.4" x14ac:dyDescent="0.3">
      <c r="A13870"/>
      <c r="B13870"/>
      <c r="C13870"/>
    </row>
    <row r="13871" spans="1:3" ht="14.4" x14ac:dyDescent="0.3">
      <c r="A13871"/>
      <c r="B13871"/>
      <c r="C13871"/>
    </row>
    <row r="13872" spans="1:3" ht="14.4" x14ac:dyDescent="0.3">
      <c r="A13872"/>
      <c r="B13872"/>
      <c r="C13872"/>
    </row>
    <row r="13873" spans="1:3" ht="14.4" x14ac:dyDescent="0.3">
      <c r="A13873"/>
      <c r="B13873"/>
      <c r="C13873"/>
    </row>
    <row r="13874" spans="1:3" ht="14.4" x14ac:dyDescent="0.3">
      <c r="A13874"/>
      <c r="B13874"/>
      <c r="C13874"/>
    </row>
    <row r="13875" spans="1:3" ht="14.4" x14ac:dyDescent="0.3">
      <c r="A13875"/>
      <c r="B13875"/>
      <c r="C13875"/>
    </row>
    <row r="13876" spans="1:3" ht="14.4" x14ac:dyDescent="0.3">
      <c r="A13876"/>
      <c r="B13876"/>
      <c r="C13876"/>
    </row>
    <row r="13877" spans="1:3" ht="14.4" x14ac:dyDescent="0.3">
      <c r="A13877"/>
      <c r="B13877"/>
      <c r="C13877"/>
    </row>
    <row r="13878" spans="1:3" ht="14.4" x14ac:dyDescent="0.3">
      <c r="A13878"/>
      <c r="B13878"/>
      <c r="C13878"/>
    </row>
    <row r="13879" spans="1:3" ht="14.4" x14ac:dyDescent="0.3">
      <c r="A13879"/>
      <c r="B13879"/>
      <c r="C13879"/>
    </row>
    <row r="13880" spans="1:3" ht="14.4" x14ac:dyDescent="0.3">
      <c r="A13880"/>
      <c r="B13880"/>
      <c r="C13880"/>
    </row>
    <row r="13881" spans="1:3" ht="14.4" x14ac:dyDescent="0.3">
      <c r="A13881"/>
      <c r="B13881"/>
      <c r="C13881"/>
    </row>
    <row r="13882" spans="1:3" ht="14.4" x14ac:dyDescent="0.3">
      <c r="A13882"/>
      <c r="B13882"/>
      <c r="C13882"/>
    </row>
    <row r="13883" spans="1:3" ht="14.4" x14ac:dyDescent="0.3">
      <c r="A13883"/>
      <c r="B13883"/>
      <c r="C13883"/>
    </row>
    <row r="13884" spans="1:3" ht="14.4" x14ac:dyDescent="0.3">
      <c r="A13884"/>
      <c r="B13884"/>
      <c r="C13884"/>
    </row>
    <row r="13885" spans="1:3" ht="14.4" x14ac:dyDescent="0.3">
      <c r="A13885"/>
      <c r="B13885"/>
      <c r="C13885"/>
    </row>
    <row r="13886" spans="1:3" ht="14.4" x14ac:dyDescent="0.3">
      <c r="A13886"/>
      <c r="B13886"/>
      <c r="C13886"/>
    </row>
    <row r="13887" spans="1:3" ht="14.4" x14ac:dyDescent="0.3">
      <c r="A13887"/>
      <c r="B13887"/>
      <c r="C13887"/>
    </row>
    <row r="13888" spans="1:3" ht="14.4" x14ac:dyDescent="0.3">
      <c r="A13888"/>
      <c r="B13888"/>
      <c r="C13888"/>
    </row>
    <row r="13889" spans="1:3" ht="14.4" x14ac:dyDescent="0.3">
      <c r="A13889"/>
      <c r="B13889"/>
      <c r="C13889"/>
    </row>
    <row r="13890" spans="1:3" ht="14.4" x14ac:dyDescent="0.3">
      <c r="A13890"/>
      <c r="B13890"/>
      <c r="C13890"/>
    </row>
    <row r="13891" spans="1:3" ht="14.4" x14ac:dyDescent="0.3">
      <c r="A13891"/>
      <c r="B13891"/>
      <c r="C13891"/>
    </row>
    <row r="13892" spans="1:3" ht="14.4" x14ac:dyDescent="0.3">
      <c r="A13892"/>
      <c r="B13892"/>
      <c r="C13892"/>
    </row>
    <row r="13893" spans="1:3" ht="14.4" x14ac:dyDescent="0.3">
      <c r="A13893"/>
      <c r="B13893"/>
      <c r="C13893"/>
    </row>
    <row r="13894" spans="1:3" ht="14.4" x14ac:dyDescent="0.3">
      <c r="A13894"/>
      <c r="B13894"/>
      <c r="C13894"/>
    </row>
    <row r="13895" spans="1:3" ht="14.4" x14ac:dyDescent="0.3">
      <c r="A13895"/>
      <c r="B13895"/>
      <c r="C13895"/>
    </row>
    <row r="13896" spans="1:3" ht="14.4" x14ac:dyDescent="0.3">
      <c r="A13896"/>
      <c r="B13896"/>
      <c r="C13896"/>
    </row>
    <row r="13897" spans="1:3" ht="14.4" x14ac:dyDescent="0.3">
      <c r="A13897"/>
      <c r="B13897"/>
      <c r="C13897"/>
    </row>
    <row r="13898" spans="1:3" ht="14.4" x14ac:dyDescent="0.3">
      <c r="A13898"/>
      <c r="B13898"/>
      <c r="C13898"/>
    </row>
    <row r="13899" spans="1:3" ht="14.4" x14ac:dyDescent="0.3">
      <c r="A13899"/>
      <c r="B13899"/>
      <c r="C13899"/>
    </row>
    <row r="13900" spans="1:3" ht="14.4" x14ac:dyDescent="0.3">
      <c r="A13900"/>
      <c r="B13900"/>
      <c r="C13900"/>
    </row>
    <row r="13901" spans="1:3" ht="14.4" x14ac:dyDescent="0.3">
      <c r="A13901"/>
      <c r="B13901"/>
      <c r="C13901"/>
    </row>
    <row r="13902" spans="1:3" ht="14.4" x14ac:dyDescent="0.3">
      <c r="A13902"/>
      <c r="B13902"/>
      <c r="C13902"/>
    </row>
    <row r="13903" spans="1:3" ht="14.4" x14ac:dyDescent="0.3">
      <c r="A13903"/>
      <c r="B13903"/>
      <c r="C13903"/>
    </row>
    <row r="13904" spans="1:3" ht="14.4" x14ac:dyDescent="0.3">
      <c r="A13904"/>
      <c r="B13904"/>
      <c r="C13904"/>
    </row>
    <row r="13905" spans="1:3" ht="14.4" x14ac:dyDescent="0.3">
      <c r="A13905"/>
      <c r="B13905"/>
      <c r="C13905"/>
    </row>
    <row r="13906" spans="1:3" ht="14.4" x14ac:dyDescent="0.3">
      <c r="A13906"/>
      <c r="B13906"/>
      <c r="C13906"/>
    </row>
    <row r="13907" spans="1:3" ht="14.4" x14ac:dyDescent="0.3">
      <c r="A13907"/>
      <c r="B13907"/>
      <c r="C13907"/>
    </row>
    <row r="13908" spans="1:3" ht="14.4" x14ac:dyDescent="0.3">
      <c r="A13908"/>
      <c r="B13908"/>
      <c r="C13908"/>
    </row>
    <row r="13909" spans="1:3" ht="14.4" x14ac:dyDescent="0.3">
      <c r="A13909"/>
      <c r="B13909"/>
      <c r="C13909"/>
    </row>
    <row r="13910" spans="1:3" ht="14.4" x14ac:dyDescent="0.3">
      <c r="A13910"/>
      <c r="B13910"/>
      <c r="C13910"/>
    </row>
    <row r="13911" spans="1:3" ht="14.4" x14ac:dyDescent="0.3">
      <c r="A13911"/>
      <c r="B13911"/>
      <c r="C13911"/>
    </row>
    <row r="13912" spans="1:3" ht="14.4" x14ac:dyDescent="0.3">
      <c r="A13912"/>
      <c r="B13912"/>
      <c r="C13912"/>
    </row>
    <row r="13913" spans="1:3" ht="14.4" x14ac:dyDescent="0.3">
      <c r="A13913"/>
      <c r="B13913"/>
      <c r="C13913"/>
    </row>
    <row r="13914" spans="1:3" ht="14.4" x14ac:dyDescent="0.3">
      <c r="A13914"/>
      <c r="B13914"/>
      <c r="C13914"/>
    </row>
    <row r="13915" spans="1:3" ht="14.4" x14ac:dyDescent="0.3">
      <c r="A13915"/>
      <c r="B13915"/>
      <c r="C13915"/>
    </row>
    <row r="13916" spans="1:3" ht="14.4" x14ac:dyDescent="0.3">
      <c r="A13916"/>
      <c r="B13916"/>
      <c r="C13916"/>
    </row>
    <row r="13917" spans="1:3" ht="14.4" x14ac:dyDescent="0.3">
      <c r="A13917"/>
      <c r="B13917"/>
      <c r="C13917"/>
    </row>
    <row r="13918" spans="1:3" ht="14.4" x14ac:dyDescent="0.3">
      <c r="A13918"/>
      <c r="B13918"/>
      <c r="C13918"/>
    </row>
    <row r="13919" spans="1:3" ht="14.4" x14ac:dyDescent="0.3">
      <c r="A13919"/>
      <c r="B13919"/>
      <c r="C13919"/>
    </row>
    <row r="13920" spans="1:3" ht="14.4" x14ac:dyDescent="0.3">
      <c r="A13920"/>
      <c r="B13920"/>
      <c r="C13920"/>
    </row>
    <row r="13921" spans="1:3" ht="14.4" x14ac:dyDescent="0.3">
      <c r="A13921"/>
      <c r="B13921"/>
      <c r="C13921"/>
    </row>
    <row r="13922" spans="1:3" ht="14.4" x14ac:dyDescent="0.3">
      <c r="A13922"/>
      <c r="B13922"/>
      <c r="C13922"/>
    </row>
    <row r="13923" spans="1:3" ht="14.4" x14ac:dyDescent="0.3">
      <c r="A13923"/>
      <c r="B13923"/>
      <c r="C13923"/>
    </row>
    <row r="13924" spans="1:3" ht="14.4" x14ac:dyDescent="0.3">
      <c r="A13924"/>
      <c r="B13924"/>
      <c r="C13924"/>
    </row>
    <row r="13925" spans="1:3" ht="14.4" x14ac:dyDescent="0.3">
      <c r="A13925"/>
      <c r="B13925"/>
      <c r="C13925"/>
    </row>
    <row r="13926" spans="1:3" ht="14.4" x14ac:dyDescent="0.3">
      <c r="A13926"/>
      <c r="B13926"/>
      <c r="C13926"/>
    </row>
    <row r="13927" spans="1:3" ht="14.4" x14ac:dyDescent="0.3">
      <c r="A13927"/>
      <c r="B13927"/>
      <c r="C13927"/>
    </row>
    <row r="13928" spans="1:3" ht="14.4" x14ac:dyDescent="0.3">
      <c r="A13928"/>
      <c r="B13928"/>
      <c r="C13928"/>
    </row>
    <row r="13929" spans="1:3" ht="14.4" x14ac:dyDescent="0.3">
      <c r="A13929"/>
      <c r="B13929"/>
      <c r="C13929"/>
    </row>
    <row r="13930" spans="1:3" ht="14.4" x14ac:dyDescent="0.3">
      <c r="A13930"/>
      <c r="B13930"/>
      <c r="C13930"/>
    </row>
    <row r="13931" spans="1:3" ht="14.4" x14ac:dyDescent="0.3">
      <c r="A13931"/>
      <c r="B13931"/>
      <c r="C13931"/>
    </row>
    <row r="13932" spans="1:3" ht="14.4" x14ac:dyDescent="0.3">
      <c r="A13932"/>
      <c r="B13932"/>
      <c r="C13932"/>
    </row>
    <row r="13933" spans="1:3" ht="14.4" x14ac:dyDescent="0.3">
      <c r="A13933"/>
      <c r="B13933"/>
      <c r="C13933"/>
    </row>
    <row r="13934" spans="1:3" ht="14.4" x14ac:dyDescent="0.3">
      <c r="A13934"/>
      <c r="B13934"/>
      <c r="C13934"/>
    </row>
    <row r="13935" spans="1:3" ht="14.4" x14ac:dyDescent="0.3">
      <c r="A13935"/>
      <c r="B13935"/>
      <c r="C13935"/>
    </row>
    <row r="13936" spans="1:3" ht="14.4" x14ac:dyDescent="0.3">
      <c r="A13936"/>
      <c r="B13936"/>
      <c r="C13936"/>
    </row>
    <row r="13937" spans="1:3" ht="14.4" x14ac:dyDescent="0.3">
      <c r="A13937"/>
      <c r="B13937"/>
      <c r="C13937"/>
    </row>
    <row r="13938" spans="1:3" ht="14.4" x14ac:dyDescent="0.3">
      <c r="A13938"/>
      <c r="B13938"/>
      <c r="C13938"/>
    </row>
    <row r="13939" spans="1:3" ht="14.4" x14ac:dyDescent="0.3">
      <c r="A13939"/>
      <c r="B13939"/>
      <c r="C13939"/>
    </row>
    <row r="13940" spans="1:3" ht="14.4" x14ac:dyDescent="0.3">
      <c r="A13940"/>
      <c r="B13940"/>
      <c r="C13940"/>
    </row>
    <row r="13941" spans="1:3" ht="14.4" x14ac:dyDescent="0.3">
      <c r="A13941"/>
      <c r="B13941"/>
      <c r="C13941"/>
    </row>
    <row r="13942" spans="1:3" ht="14.4" x14ac:dyDescent="0.3">
      <c r="A13942"/>
      <c r="B13942"/>
      <c r="C13942"/>
    </row>
    <row r="13943" spans="1:3" ht="14.4" x14ac:dyDescent="0.3">
      <c r="A13943"/>
      <c r="B13943"/>
      <c r="C13943"/>
    </row>
    <row r="13944" spans="1:3" ht="14.4" x14ac:dyDescent="0.3">
      <c r="A13944"/>
      <c r="B13944"/>
      <c r="C13944"/>
    </row>
    <row r="13945" spans="1:3" ht="14.4" x14ac:dyDescent="0.3">
      <c r="A13945"/>
      <c r="B13945"/>
      <c r="C13945"/>
    </row>
    <row r="13946" spans="1:3" ht="14.4" x14ac:dyDescent="0.3">
      <c r="A13946"/>
      <c r="B13946"/>
      <c r="C13946"/>
    </row>
    <row r="13947" spans="1:3" ht="14.4" x14ac:dyDescent="0.3">
      <c r="A13947"/>
      <c r="B13947"/>
      <c r="C13947"/>
    </row>
    <row r="13948" spans="1:3" ht="14.4" x14ac:dyDescent="0.3">
      <c r="A13948"/>
      <c r="B13948"/>
      <c r="C13948"/>
    </row>
    <row r="13949" spans="1:3" ht="14.4" x14ac:dyDescent="0.3">
      <c r="A13949"/>
      <c r="B13949"/>
      <c r="C13949"/>
    </row>
    <row r="13950" spans="1:3" ht="14.4" x14ac:dyDescent="0.3">
      <c r="A13950"/>
      <c r="B13950"/>
      <c r="C13950"/>
    </row>
    <row r="13951" spans="1:3" ht="14.4" x14ac:dyDescent="0.3">
      <c r="A13951"/>
      <c r="B13951"/>
      <c r="C13951"/>
    </row>
    <row r="13952" spans="1:3" ht="14.4" x14ac:dyDescent="0.3">
      <c r="A13952"/>
      <c r="B13952"/>
      <c r="C13952"/>
    </row>
    <row r="13953" spans="1:3" ht="14.4" x14ac:dyDescent="0.3">
      <c r="A13953"/>
      <c r="B13953"/>
      <c r="C13953"/>
    </row>
    <row r="13954" spans="1:3" ht="14.4" x14ac:dyDescent="0.3">
      <c r="A13954"/>
      <c r="B13954"/>
      <c r="C13954"/>
    </row>
    <row r="13955" spans="1:3" ht="14.4" x14ac:dyDescent="0.3">
      <c r="A13955"/>
      <c r="B13955"/>
      <c r="C13955"/>
    </row>
    <row r="13956" spans="1:3" ht="14.4" x14ac:dyDescent="0.3">
      <c r="A13956"/>
      <c r="B13956"/>
      <c r="C13956"/>
    </row>
    <row r="13957" spans="1:3" ht="14.4" x14ac:dyDescent="0.3">
      <c r="A13957"/>
      <c r="B13957"/>
      <c r="C13957"/>
    </row>
    <row r="13958" spans="1:3" ht="14.4" x14ac:dyDescent="0.3">
      <c r="A13958"/>
      <c r="B13958"/>
      <c r="C13958"/>
    </row>
    <row r="13959" spans="1:3" ht="14.4" x14ac:dyDescent="0.3">
      <c r="A13959"/>
      <c r="B13959"/>
      <c r="C13959"/>
    </row>
    <row r="13960" spans="1:3" ht="14.4" x14ac:dyDescent="0.3">
      <c r="A13960"/>
      <c r="B13960"/>
      <c r="C13960"/>
    </row>
    <row r="13961" spans="1:3" ht="14.4" x14ac:dyDescent="0.3">
      <c r="A13961"/>
      <c r="B13961"/>
      <c r="C13961"/>
    </row>
    <row r="13962" spans="1:3" ht="14.4" x14ac:dyDescent="0.3">
      <c r="A13962"/>
      <c r="B13962"/>
      <c r="C13962"/>
    </row>
    <row r="13963" spans="1:3" ht="14.4" x14ac:dyDescent="0.3">
      <c r="A13963"/>
      <c r="B13963"/>
      <c r="C13963"/>
    </row>
    <row r="13964" spans="1:3" ht="14.4" x14ac:dyDescent="0.3">
      <c r="A13964"/>
      <c r="B13964"/>
      <c r="C13964"/>
    </row>
    <row r="13965" spans="1:3" ht="14.4" x14ac:dyDescent="0.3">
      <c r="A13965"/>
      <c r="B13965"/>
      <c r="C13965"/>
    </row>
    <row r="13966" spans="1:3" ht="14.4" x14ac:dyDescent="0.3">
      <c r="A13966"/>
      <c r="B13966"/>
      <c r="C13966"/>
    </row>
    <row r="13967" spans="1:3" ht="14.4" x14ac:dyDescent="0.3">
      <c r="A13967"/>
      <c r="B13967"/>
      <c r="C13967"/>
    </row>
    <row r="13968" spans="1:3" ht="14.4" x14ac:dyDescent="0.3">
      <c r="A13968"/>
      <c r="B13968"/>
      <c r="C13968"/>
    </row>
    <row r="13969" spans="1:3" ht="14.4" x14ac:dyDescent="0.3">
      <c r="A13969"/>
      <c r="B13969"/>
      <c r="C13969"/>
    </row>
    <row r="13970" spans="1:3" ht="14.4" x14ac:dyDescent="0.3">
      <c r="A13970"/>
      <c r="B13970"/>
      <c r="C13970"/>
    </row>
    <row r="13971" spans="1:3" ht="14.4" x14ac:dyDescent="0.3">
      <c r="A13971"/>
      <c r="B13971"/>
      <c r="C13971"/>
    </row>
    <row r="13972" spans="1:3" ht="14.4" x14ac:dyDescent="0.3">
      <c r="A13972"/>
      <c r="B13972"/>
      <c r="C13972"/>
    </row>
    <row r="13973" spans="1:3" ht="14.4" x14ac:dyDescent="0.3">
      <c r="A13973"/>
      <c r="B13973"/>
      <c r="C13973"/>
    </row>
    <row r="13974" spans="1:3" ht="14.4" x14ac:dyDescent="0.3">
      <c r="A13974"/>
      <c r="B13974"/>
      <c r="C13974"/>
    </row>
    <row r="13975" spans="1:3" ht="14.4" x14ac:dyDescent="0.3">
      <c r="A13975"/>
      <c r="B13975"/>
      <c r="C13975"/>
    </row>
    <row r="13976" spans="1:3" ht="14.4" x14ac:dyDescent="0.3">
      <c r="A13976"/>
      <c r="B13976"/>
      <c r="C13976"/>
    </row>
    <row r="13977" spans="1:3" ht="14.4" x14ac:dyDescent="0.3">
      <c r="A13977"/>
      <c r="B13977"/>
      <c r="C13977"/>
    </row>
    <row r="13978" spans="1:3" ht="14.4" x14ac:dyDescent="0.3">
      <c r="A13978"/>
      <c r="B13978"/>
      <c r="C13978"/>
    </row>
    <row r="13979" spans="1:3" ht="14.4" x14ac:dyDescent="0.3">
      <c r="A13979"/>
      <c r="B13979"/>
      <c r="C13979"/>
    </row>
    <row r="13980" spans="1:3" ht="14.4" x14ac:dyDescent="0.3">
      <c r="A13980"/>
      <c r="B13980"/>
      <c r="C13980"/>
    </row>
    <row r="13981" spans="1:3" ht="14.4" x14ac:dyDescent="0.3">
      <c r="A13981"/>
      <c r="B13981"/>
      <c r="C13981"/>
    </row>
    <row r="13982" spans="1:3" ht="14.4" x14ac:dyDescent="0.3">
      <c r="A13982"/>
      <c r="B13982"/>
      <c r="C13982"/>
    </row>
    <row r="13983" spans="1:3" ht="14.4" x14ac:dyDescent="0.3">
      <c r="A13983"/>
      <c r="B13983"/>
      <c r="C13983"/>
    </row>
    <row r="13984" spans="1:3" ht="14.4" x14ac:dyDescent="0.3">
      <c r="A13984"/>
      <c r="B13984"/>
      <c r="C13984"/>
    </row>
    <row r="13985" spans="1:3" ht="14.4" x14ac:dyDescent="0.3">
      <c r="A13985"/>
      <c r="B13985"/>
      <c r="C13985"/>
    </row>
    <row r="13986" spans="1:3" ht="14.4" x14ac:dyDescent="0.3">
      <c r="A13986"/>
      <c r="B13986"/>
      <c r="C13986"/>
    </row>
    <row r="13987" spans="1:3" ht="14.4" x14ac:dyDescent="0.3">
      <c r="A13987"/>
      <c r="B13987"/>
      <c r="C13987"/>
    </row>
    <row r="13988" spans="1:3" ht="14.4" x14ac:dyDescent="0.3">
      <c r="A13988"/>
      <c r="B13988"/>
      <c r="C13988"/>
    </row>
    <row r="13989" spans="1:3" ht="14.4" x14ac:dyDescent="0.3">
      <c r="A13989"/>
      <c r="B13989"/>
      <c r="C13989"/>
    </row>
    <row r="13990" spans="1:3" ht="14.4" x14ac:dyDescent="0.3">
      <c r="A13990"/>
      <c r="B13990"/>
      <c r="C13990"/>
    </row>
    <row r="13991" spans="1:3" ht="14.4" x14ac:dyDescent="0.3">
      <c r="A13991"/>
      <c r="B13991"/>
      <c r="C13991"/>
    </row>
    <row r="13992" spans="1:3" ht="14.4" x14ac:dyDescent="0.3">
      <c r="A13992"/>
      <c r="B13992"/>
      <c r="C13992"/>
    </row>
    <row r="13993" spans="1:3" ht="14.4" x14ac:dyDescent="0.3">
      <c r="A13993"/>
      <c r="B13993"/>
      <c r="C13993"/>
    </row>
    <row r="13994" spans="1:3" ht="14.4" x14ac:dyDescent="0.3">
      <c r="A13994"/>
      <c r="B13994"/>
      <c r="C13994"/>
    </row>
    <row r="13995" spans="1:3" ht="14.4" x14ac:dyDescent="0.3">
      <c r="A13995"/>
      <c r="B13995"/>
      <c r="C13995"/>
    </row>
    <row r="13996" spans="1:3" ht="14.4" x14ac:dyDescent="0.3">
      <c r="A13996"/>
      <c r="B13996"/>
      <c r="C13996"/>
    </row>
    <row r="13997" spans="1:3" ht="14.4" x14ac:dyDescent="0.3">
      <c r="A13997"/>
      <c r="B13997"/>
      <c r="C13997"/>
    </row>
    <row r="13998" spans="1:3" ht="14.4" x14ac:dyDescent="0.3">
      <c r="A13998"/>
      <c r="B13998"/>
      <c r="C13998"/>
    </row>
    <row r="13999" spans="1:3" ht="14.4" x14ac:dyDescent="0.3">
      <c r="A13999"/>
      <c r="B13999"/>
      <c r="C13999"/>
    </row>
    <row r="14000" spans="1:3" ht="14.4" x14ac:dyDescent="0.3">
      <c r="A14000"/>
      <c r="B14000"/>
      <c r="C14000"/>
    </row>
    <row r="14001" spans="1:3" ht="14.4" x14ac:dyDescent="0.3">
      <c r="A14001"/>
      <c r="B14001"/>
      <c r="C14001"/>
    </row>
    <row r="14002" spans="1:3" ht="14.4" x14ac:dyDescent="0.3">
      <c r="A14002"/>
      <c r="B14002"/>
      <c r="C14002"/>
    </row>
    <row r="14003" spans="1:3" ht="14.4" x14ac:dyDescent="0.3">
      <c r="A14003"/>
      <c r="B14003"/>
      <c r="C14003"/>
    </row>
    <row r="14004" spans="1:3" ht="14.4" x14ac:dyDescent="0.3">
      <c r="A14004"/>
      <c r="B14004"/>
      <c r="C14004"/>
    </row>
    <row r="14005" spans="1:3" ht="14.4" x14ac:dyDescent="0.3">
      <c r="A14005"/>
      <c r="B14005"/>
      <c r="C14005"/>
    </row>
    <row r="14006" spans="1:3" ht="14.4" x14ac:dyDescent="0.3">
      <c r="A14006"/>
      <c r="B14006"/>
      <c r="C14006"/>
    </row>
    <row r="14007" spans="1:3" ht="14.4" x14ac:dyDescent="0.3">
      <c r="A14007"/>
      <c r="B14007"/>
      <c r="C14007"/>
    </row>
    <row r="14008" spans="1:3" ht="14.4" x14ac:dyDescent="0.3">
      <c r="A14008"/>
      <c r="B14008"/>
      <c r="C14008"/>
    </row>
    <row r="14009" spans="1:3" ht="14.4" x14ac:dyDescent="0.3">
      <c r="A14009"/>
      <c r="B14009"/>
      <c r="C14009"/>
    </row>
    <row r="14010" spans="1:3" ht="14.4" x14ac:dyDescent="0.3">
      <c r="A14010"/>
      <c r="B14010"/>
      <c r="C14010"/>
    </row>
    <row r="14011" spans="1:3" ht="14.4" x14ac:dyDescent="0.3">
      <c r="A14011"/>
      <c r="B14011"/>
      <c r="C14011"/>
    </row>
    <row r="14012" spans="1:3" ht="14.4" x14ac:dyDescent="0.3">
      <c r="A14012"/>
      <c r="B14012"/>
      <c r="C14012"/>
    </row>
    <row r="14013" spans="1:3" ht="14.4" x14ac:dyDescent="0.3">
      <c r="A14013"/>
      <c r="B14013"/>
      <c r="C14013"/>
    </row>
    <row r="14014" spans="1:3" ht="14.4" x14ac:dyDescent="0.3">
      <c r="A14014"/>
      <c r="B14014"/>
      <c r="C14014"/>
    </row>
    <row r="14015" spans="1:3" ht="14.4" x14ac:dyDescent="0.3">
      <c r="A14015"/>
      <c r="B14015"/>
      <c r="C14015"/>
    </row>
    <row r="14016" spans="1:3" ht="14.4" x14ac:dyDescent="0.3">
      <c r="A14016"/>
      <c r="B14016"/>
      <c r="C14016"/>
    </row>
    <row r="14017" spans="1:3" ht="14.4" x14ac:dyDescent="0.3">
      <c r="A14017"/>
      <c r="B14017"/>
      <c r="C14017"/>
    </row>
    <row r="14018" spans="1:3" ht="14.4" x14ac:dyDescent="0.3">
      <c r="A14018"/>
      <c r="B14018"/>
      <c r="C14018"/>
    </row>
    <row r="14019" spans="1:3" ht="14.4" x14ac:dyDescent="0.3">
      <c r="A14019"/>
      <c r="B14019"/>
      <c r="C14019"/>
    </row>
    <row r="14020" spans="1:3" ht="14.4" x14ac:dyDescent="0.3">
      <c r="A14020"/>
      <c r="B14020"/>
      <c r="C14020"/>
    </row>
    <row r="14021" spans="1:3" ht="14.4" x14ac:dyDescent="0.3">
      <c r="A14021"/>
      <c r="B14021"/>
      <c r="C14021"/>
    </row>
    <row r="14022" spans="1:3" ht="14.4" x14ac:dyDescent="0.3">
      <c r="A14022"/>
      <c r="B14022"/>
      <c r="C14022"/>
    </row>
    <row r="14023" spans="1:3" ht="14.4" x14ac:dyDescent="0.3">
      <c r="A14023"/>
      <c r="B14023"/>
      <c r="C14023"/>
    </row>
    <row r="14024" spans="1:3" ht="14.4" x14ac:dyDescent="0.3">
      <c r="A14024"/>
      <c r="B14024"/>
      <c r="C14024"/>
    </row>
    <row r="14025" spans="1:3" ht="14.4" x14ac:dyDescent="0.3">
      <c r="A14025"/>
      <c r="B14025"/>
      <c r="C14025"/>
    </row>
    <row r="14026" spans="1:3" ht="14.4" x14ac:dyDescent="0.3">
      <c r="A14026"/>
      <c r="B14026"/>
      <c r="C14026"/>
    </row>
    <row r="14027" spans="1:3" ht="14.4" x14ac:dyDescent="0.3">
      <c r="A14027"/>
      <c r="B14027"/>
      <c r="C14027"/>
    </row>
    <row r="14028" spans="1:3" ht="14.4" x14ac:dyDescent="0.3">
      <c r="A14028"/>
      <c r="B14028"/>
      <c r="C14028"/>
    </row>
    <row r="14029" spans="1:3" ht="14.4" x14ac:dyDescent="0.3">
      <c r="A14029"/>
      <c r="B14029"/>
      <c r="C14029"/>
    </row>
    <row r="14030" spans="1:3" ht="14.4" x14ac:dyDescent="0.3">
      <c r="A14030"/>
      <c r="B14030"/>
      <c r="C14030"/>
    </row>
    <row r="14031" spans="1:3" ht="14.4" x14ac:dyDescent="0.3">
      <c r="A14031"/>
      <c r="B14031"/>
      <c r="C14031"/>
    </row>
    <row r="14032" spans="1:3" ht="14.4" x14ac:dyDescent="0.3">
      <c r="A14032"/>
      <c r="B14032"/>
      <c r="C14032"/>
    </row>
    <row r="14033" spans="1:3" ht="14.4" x14ac:dyDescent="0.3">
      <c r="A14033"/>
      <c r="B14033"/>
      <c r="C14033"/>
    </row>
    <row r="14034" spans="1:3" ht="14.4" x14ac:dyDescent="0.3">
      <c r="A14034"/>
      <c r="B14034"/>
      <c r="C14034"/>
    </row>
    <row r="14035" spans="1:3" ht="14.4" x14ac:dyDescent="0.3">
      <c r="A14035"/>
      <c r="B14035"/>
      <c r="C14035"/>
    </row>
    <row r="14036" spans="1:3" ht="14.4" x14ac:dyDescent="0.3">
      <c r="A14036"/>
      <c r="B14036"/>
      <c r="C14036"/>
    </row>
    <row r="14037" spans="1:3" ht="14.4" x14ac:dyDescent="0.3">
      <c r="A14037"/>
      <c r="B14037"/>
      <c r="C14037"/>
    </row>
    <row r="14038" spans="1:3" ht="14.4" x14ac:dyDescent="0.3">
      <c r="A14038"/>
      <c r="B14038"/>
      <c r="C14038"/>
    </row>
    <row r="14039" spans="1:3" ht="14.4" x14ac:dyDescent="0.3">
      <c r="A14039"/>
      <c r="B14039"/>
      <c r="C14039"/>
    </row>
    <row r="14040" spans="1:3" ht="14.4" x14ac:dyDescent="0.3">
      <c r="A14040"/>
      <c r="B14040"/>
      <c r="C14040"/>
    </row>
    <row r="14041" spans="1:3" ht="14.4" x14ac:dyDescent="0.3">
      <c r="A14041"/>
      <c r="B14041"/>
      <c r="C14041"/>
    </row>
    <row r="14042" spans="1:3" ht="14.4" x14ac:dyDescent="0.3">
      <c r="A14042"/>
      <c r="B14042"/>
      <c r="C14042"/>
    </row>
    <row r="14043" spans="1:3" ht="14.4" x14ac:dyDescent="0.3">
      <c r="A14043"/>
      <c r="B14043"/>
      <c r="C14043"/>
    </row>
    <row r="14044" spans="1:3" ht="14.4" x14ac:dyDescent="0.3">
      <c r="A14044"/>
      <c r="B14044"/>
      <c r="C14044"/>
    </row>
    <row r="14045" spans="1:3" ht="14.4" x14ac:dyDescent="0.3">
      <c r="A14045"/>
      <c r="B14045"/>
      <c r="C14045"/>
    </row>
    <row r="14046" spans="1:3" ht="14.4" x14ac:dyDescent="0.3">
      <c r="A14046"/>
      <c r="B14046"/>
      <c r="C14046"/>
    </row>
    <row r="14047" spans="1:3" ht="14.4" x14ac:dyDescent="0.3">
      <c r="A14047"/>
      <c r="B14047"/>
      <c r="C14047"/>
    </row>
    <row r="14048" spans="1:3" ht="14.4" x14ac:dyDescent="0.3">
      <c r="A14048"/>
      <c r="B14048"/>
      <c r="C14048"/>
    </row>
    <row r="14049" spans="1:3" ht="14.4" x14ac:dyDescent="0.3">
      <c r="A14049"/>
      <c r="B14049"/>
      <c r="C14049"/>
    </row>
    <row r="14050" spans="1:3" ht="14.4" x14ac:dyDescent="0.3">
      <c r="A14050"/>
      <c r="B14050"/>
      <c r="C14050"/>
    </row>
    <row r="14051" spans="1:3" ht="14.4" x14ac:dyDescent="0.3">
      <c r="A14051"/>
      <c r="B14051"/>
      <c r="C14051"/>
    </row>
    <row r="14052" spans="1:3" ht="14.4" x14ac:dyDescent="0.3">
      <c r="A14052"/>
      <c r="B14052"/>
      <c r="C14052"/>
    </row>
    <row r="14053" spans="1:3" ht="14.4" x14ac:dyDescent="0.3">
      <c r="A14053"/>
      <c r="B14053"/>
      <c r="C14053"/>
    </row>
    <row r="14054" spans="1:3" ht="14.4" x14ac:dyDescent="0.3">
      <c r="A14054"/>
      <c r="B14054"/>
      <c r="C14054"/>
    </row>
    <row r="14055" spans="1:3" ht="14.4" x14ac:dyDescent="0.3">
      <c r="A14055"/>
      <c r="B14055"/>
      <c r="C14055"/>
    </row>
    <row r="14056" spans="1:3" ht="14.4" x14ac:dyDescent="0.3">
      <c r="A14056"/>
      <c r="B14056"/>
      <c r="C14056"/>
    </row>
    <row r="14057" spans="1:3" ht="14.4" x14ac:dyDescent="0.3">
      <c r="A14057"/>
      <c r="B14057"/>
      <c r="C14057"/>
    </row>
    <row r="14058" spans="1:3" ht="14.4" x14ac:dyDescent="0.3">
      <c r="A14058"/>
      <c r="B14058"/>
      <c r="C14058"/>
    </row>
    <row r="14059" spans="1:3" ht="14.4" x14ac:dyDescent="0.3">
      <c r="A14059"/>
      <c r="B14059"/>
      <c r="C14059"/>
    </row>
    <row r="14060" spans="1:3" ht="14.4" x14ac:dyDescent="0.3">
      <c r="A14060"/>
      <c r="B14060"/>
      <c r="C14060"/>
    </row>
    <row r="14061" spans="1:3" ht="14.4" x14ac:dyDescent="0.3">
      <c r="A14061"/>
      <c r="B14061"/>
      <c r="C14061"/>
    </row>
    <row r="14062" spans="1:3" ht="14.4" x14ac:dyDescent="0.3">
      <c r="A14062"/>
      <c r="B14062"/>
      <c r="C14062"/>
    </row>
    <row r="14063" spans="1:3" ht="14.4" x14ac:dyDescent="0.3">
      <c r="A14063"/>
      <c r="B14063"/>
      <c r="C14063"/>
    </row>
    <row r="14064" spans="1:3" ht="14.4" x14ac:dyDescent="0.3">
      <c r="A14064"/>
      <c r="B14064"/>
      <c r="C14064"/>
    </row>
    <row r="14065" spans="1:3" ht="14.4" x14ac:dyDescent="0.3">
      <c r="A14065"/>
      <c r="B14065"/>
      <c r="C14065"/>
    </row>
    <row r="14066" spans="1:3" ht="14.4" x14ac:dyDescent="0.3">
      <c r="A14066"/>
      <c r="B14066"/>
      <c r="C14066"/>
    </row>
    <row r="14067" spans="1:3" ht="14.4" x14ac:dyDescent="0.3">
      <c r="A14067"/>
      <c r="B14067"/>
      <c r="C14067"/>
    </row>
    <row r="14068" spans="1:3" ht="14.4" x14ac:dyDescent="0.3">
      <c r="A14068"/>
      <c r="B14068"/>
      <c r="C14068"/>
    </row>
    <row r="14069" spans="1:3" ht="14.4" x14ac:dyDescent="0.3">
      <c r="A14069"/>
      <c r="B14069"/>
      <c r="C14069"/>
    </row>
    <row r="14070" spans="1:3" ht="14.4" x14ac:dyDescent="0.3">
      <c r="A14070"/>
      <c r="B14070"/>
      <c r="C14070"/>
    </row>
    <row r="14071" spans="1:3" ht="14.4" x14ac:dyDescent="0.3">
      <c r="A14071"/>
      <c r="B14071"/>
      <c r="C14071"/>
    </row>
    <row r="14072" spans="1:3" ht="14.4" x14ac:dyDescent="0.3">
      <c r="A14072"/>
      <c r="B14072"/>
      <c r="C14072"/>
    </row>
    <row r="14073" spans="1:3" ht="14.4" x14ac:dyDescent="0.3">
      <c r="A14073"/>
      <c r="B14073"/>
      <c r="C14073"/>
    </row>
    <row r="14074" spans="1:3" ht="14.4" x14ac:dyDescent="0.3">
      <c r="A14074"/>
      <c r="B14074"/>
      <c r="C14074"/>
    </row>
    <row r="14075" spans="1:3" ht="14.4" x14ac:dyDescent="0.3">
      <c r="A14075"/>
      <c r="B14075"/>
      <c r="C14075"/>
    </row>
    <row r="14076" spans="1:3" ht="14.4" x14ac:dyDescent="0.3">
      <c r="A14076"/>
      <c r="B14076"/>
      <c r="C14076"/>
    </row>
    <row r="14077" spans="1:3" ht="14.4" x14ac:dyDescent="0.3">
      <c r="A14077"/>
      <c r="B14077"/>
      <c r="C14077"/>
    </row>
    <row r="14078" spans="1:3" ht="14.4" x14ac:dyDescent="0.3">
      <c r="A14078"/>
      <c r="B14078"/>
      <c r="C14078"/>
    </row>
    <row r="14079" spans="1:3" ht="14.4" x14ac:dyDescent="0.3">
      <c r="A14079"/>
      <c r="B14079"/>
      <c r="C14079"/>
    </row>
    <row r="14080" spans="1:3" ht="14.4" x14ac:dyDescent="0.3">
      <c r="A14080"/>
      <c r="B14080"/>
      <c r="C14080"/>
    </row>
    <row r="14081" spans="1:3" ht="14.4" x14ac:dyDescent="0.3">
      <c r="A14081"/>
      <c r="B14081"/>
      <c r="C14081"/>
    </row>
    <row r="14082" spans="1:3" ht="14.4" x14ac:dyDescent="0.3">
      <c r="A14082"/>
      <c r="B14082"/>
      <c r="C14082"/>
    </row>
    <row r="14083" spans="1:3" ht="14.4" x14ac:dyDescent="0.3">
      <c r="A14083"/>
      <c r="B14083"/>
      <c r="C14083"/>
    </row>
    <row r="14084" spans="1:3" ht="14.4" x14ac:dyDescent="0.3">
      <c r="A14084"/>
      <c r="B14084"/>
      <c r="C14084"/>
    </row>
    <row r="14085" spans="1:3" ht="14.4" x14ac:dyDescent="0.3">
      <c r="A14085"/>
      <c r="B14085"/>
      <c r="C14085"/>
    </row>
    <row r="14086" spans="1:3" ht="14.4" x14ac:dyDescent="0.3">
      <c r="A14086"/>
      <c r="B14086"/>
      <c r="C14086"/>
    </row>
    <row r="14087" spans="1:3" ht="14.4" x14ac:dyDescent="0.3">
      <c r="A14087"/>
      <c r="B14087"/>
      <c r="C14087"/>
    </row>
    <row r="14088" spans="1:3" ht="14.4" x14ac:dyDescent="0.3">
      <c r="A14088"/>
      <c r="B14088"/>
      <c r="C14088"/>
    </row>
    <row r="14089" spans="1:3" ht="14.4" x14ac:dyDescent="0.3">
      <c r="A14089"/>
      <c r="B14089"/>
      <c r="C14089"/>
    </row>
    <row r="14090" spans="1:3" ht="14.4" x14ac:dyDescent="0.3">
      <c r="A14090"/>
      <c r="B14090"/>
      <c r="C14090"/>
    </row>
    <row r="14091" spans="1:3" ht="14.4" x14ac:dyDescent="0.3">
      <c r="A14091"/>
      <c r="B14091"/>
      <c r="C14091"/>
    </row>
    <row r="14092" spans="1:3" ht="14.4" x14ac:dyDescent="0.3">
      <c r="A14092"/>
      <c r="B14092"/>
      <c r="C14092"/>
    </row>
    <row r="14093" spans="1:3" ht="14.4" x14ac:dyDescent="0.3">
      <c r="A14093"/>
      <c r="B14093"/>
      <c r="C14093"/>
    </row>
    <row r="14094" spans="1:3" ht="14.4" x14ac:dyDescent="0.3">
      <c r="A14094"/>
      <c r="B14094"/>
      <c r="C14094"/>
    </row>
    <row r="14095" spans="1:3" ht="14.4" x14ac:dyDescent="0.3">
      <c r="A14095"/>
      <c r="B14095"/>
      <c r="C14095"/>
    </row>
    <row r="14096" spans="1:3" ht="14.4" x14ac:dyDescent="0.3">
      <c r="A14096"/>
      <c r="B14096"/>
      <c r="C14096"/>
    </row>
    <row r="14097" spans="1:3" ht="14.4" x14ac:dyDescent="0.3">
      <c r="A14097"/>
      <c r="B14097"/>
      <c r="C14097"/>
    </row>
    <row r="14098" spans="1:3" ht="14.4" x14ac:dyDescent="0.3">
      <c r="A14098"/>
      <c r="B14098"/>
      <c r="C14098"/>
    </row>
    <row r="14099" spans="1:3" ht="14.4" x14ac:dyDescent="0.3">
      <c r="A14099"/>
      <c r="B14099"/>
      <c r="C14099"/>
    </row>
    <row r="14100" spans="1:3" ht="14.4" x14ac:dyDescent="0.3">
      <c r="A14100"/>
      <c r="B14100"/>
      <c r="C14100"/>
    </row>
    <row r="14101" spans="1:3" ht="14.4" x14ac:dyDescent="0.3">
      <c r="A14101"/>
      <c r="B14101"/>
      <c r="C14101"/>
    </row>
    <row r="14102" spans="1:3" ht="14.4" x14ac:dyDescent="0.3">
      <c r="A14102"/>
      <c r="B14102"/>
      <c r="C14102"/>
    </row>
    <row r="14103" spans="1:3" ht="14.4" x14ac:dyDescent="0.3">
      <c r="A14103"/>
      <c r="B14103"/>
      <c r="C14103"/>
    </row>
    <row r="14104" spans="1:3" ht="14.4" x14ac:dyDescent="0.3">
      <c r="A14104"/>
      <c r="B14104"/>
      <c r="C14104"/>
    </row>
    <row r="14105" spans="1:3" ht="14.4" x14ac:dyDescent="0.3">
      <c r="A14105"/>
      <c r="B14105"/>
      <c r="C14105"/>
    </row>
    <row r="14106" spans="1:3" ht="14.4" x14ac:dyDescent="0.3">
      <c r="A14106"/>
      <c r="B14106"/>
      <c r="C14106"/>
    </row>
    <row r="14107" spans="1:3" ht="14.4" x14ac:dyDescent="0.3">
      <c r="A14107"/>
      <c r="B14107"/>
      <c r="C14107"/>
    </row>
    <row r="14108" spans="1:3" ht="14.4" x14ac:dyDescent="0.3">
      <c r="A14108"/>
      <c r="B14108"/>
      <c r="C14108"/>
    </row>
    <row r="14109" spans="1:3" ht="14.4" x14ac:dyDescent="0.3">
      <c r="A14109"/>
      <c r="B14109"/>
      <c r="C14109"/>
    </row>
    <row r="14110" spans="1:3" ht="14.4" x14ac:dyDescent="0.3">
      <c r="A14110"/>
      <c r="B14110"/>
      <c r="C14110"/>
    </row>
    <row r="14111" spans="1:3" ht="14.4" x14ac:dyDescent="0.3">
      <c r="A14111"/>
      <c r="B14111"/>
      <c r="C14111"/>
    </row>
    <row r="14112" spans="1:3" ht="14.4" x14ac:dyDescent="0.3">
      <c r="A14112"/>
      <c r="B14112"/>
      <c r="C14112"/>
    </row>
    <row r="14113" spans="1:3" ht="14.4" x14ac:dyDescent="0.3">
      <c r="A14113"/>
      <c r="B14113"/>
      <c r="C14113"/>
    </row>
    <row r="14114" spans="1:3" ht="14.4" x14ac:dyDescent="0.3">
      <c r="A14114"/>
      <c r="B14114"/>
      <c r="C14114"/>
    </row>
    <row r="14115" spans="1:3" ht="14.4" x14ac:dyDescent="0.3">
      <c r="A14115"/>
      <c r="B14115"/>
      <c r="C14115"/>
    </row>
    <row r="14116" spans="1:3" ht="14.4" x14ac:dyDescent="0.3">
      <c r="A14116"/>
      <c r="B14116"/>
      <c r="C14116"/>
    </row>
    <row r="14117" spans="1:3" ht="14.4" x14ac:dyDescent="0.3">
      <c r="A14117"/>
      <c r="B14117"/>
      <c r="C14117"/>
    </row>
    <row r="14118" spans="1:3" ht="14.4" x14ac:dyDescent="0.3">
      <c r="A14118"/>
      <c r="B14118"/>
      <c r="C14118"/>
    </row>
    <row r="14119" spans="1:3" ht="14.4" x14ac:dyDescent="0.3">
      <c r="A14119"/>
      <c r="B14119"/>
      <c r="C14119"/>
    </row>
    <row r="14120" spans="1:3" ht="14.4" x14ac:dyDescent="0.3">
      <c r="A14120"/>
      <c r="B14120"/>
      <c r="C14120"/>
    </row>
    <row r="14121" spans="1:3" ht="14.4" x14ac:dyDescent="0.3">
      <c r="A14121"/>
      <c r="B14121"/>
      <c r="C14121"/>
    </row>
    <row r="14122" spans="1:3" ht="14.4" x14ac:dyDescent="0.3">
      <c r="A14122"/>
      <c r="B14122"/>
      <c r="C14122"/>
    </row>
    <row r="14123" spans="1:3" ht="14.4" x14ac:dyDescent="0.3">
      <c r="A14123"/>
      <c r="B14123"/>
      <c r="C14123"/>
    </row>
    <row r="14124" spans="1:3" ht="14.4" x14ac:dyDescent="0.3">
      <c r="A14124"/>
      <c r="B14124"/>
      <c r="C14124"/>
    </row>
    <row r="14125" spans="1:3" ht="14.4" x14ac:dyDescent="0.3">
      <c r="A14125"/>
      <c r="B14125"/>
      <c r="C14125"/>
    </row>
    <row r="14126" spans="1:3" ht="14.4" x14ac:dyDescent="0.3">
      <c r="A14126"/>
      <c r="B14126"/>
      <c r="C14126"/>
    </row>
    <row r="14127" spans="1:3" ht="14.4" x14ac:dyDescent="0.3">
      <c r="A14127"/>
      <c r="B14127"/>
      <c r="C14127"/>
    </row>
    <row r="14128" spans="1:3" ht="14.4" x14ac:dyDescent="0.3">
      <c r="A14128"/>
      <c r="B14128"/>
      <c r="C14128"/>
    </row>
    <row r="14129" spans="1:3" ht="14.4" x14ac:dyDescent="0.3">
      <c r="A14129"/>
      <c r="B14129"/>
      <c r="C14129"/>
    </row>
    <row r="14130" spans="1:3" ht="14.4" x14ac:dyDescent="0.3">
      <c r="A14130"/>
      <c r="B14130"/>
      <c r="C14130"/>
    </row>
    <row r="14131" spans="1:3" ht="14.4" x14ac:dyDescent="0.3">
      <c r="A14131"/>
      <c r="B14131"/>
      <c r="C14131"/>
    </row>
    <row r="14132" spans="1:3" ht="14.4" x14ac:dyDescent="0.3">
      <c r="A14132"/>
      <c r="B14132"/>
      <c r="C14132"/>
    </row>
    <row r="14133" spans="1:3" ht="14.4" x14ac:dyDescent="0.3">
      <c r="A14133"/>
      <c r="B14133"/>
      <c r="C14133"/>
    </row>
    <row r="14134" spans="1:3" ht="14.4" x14ac:dyDescent="0.3">
      <c r="A14134"/>
      <c r="B14134"/>
      <c r="C14134"/>
    </row>
    <row r="14135" spans="1:3" ht="14.4" x14ac:dyDescent="0.3">
      <c r="A14135"/>
      <c r="B14135"/>
      <c r="C14135"/>
    </row>
    <row r="14136" spans="1:3" ht="14.4" x14ac:dyDescent="0.3">
      <c r="A14136"/>
      <c r="B14136"/>
      <c r="C14136"/>
    </row>
    <row r="14137" spans="1:3" ht="14.4" x14ac:dyDescent="0.3">
      <c r="A14137"/>
      <c r="B14137"/>
      <c r="C14137"/>
    </row>
    <row r="14138" spans="1:3" ht="14.4" x14ac:dyDescent="0.3">
      <c r="A14138"/>
      <c r="B14138"/>
      <c r="C14138"/>
    </row>
    <row r="14139" spans="1:3" ht="14.4" x14ac:dyDescent="0.3">
      <c r="A14139"/>
      <c r="B14139"/>
      <c r="C14139"/>
    </row>
    <row r="14140" spans="1:3" ht="14.4" x14ac:dyDescent="0.3">
      <c r="A14140"/>
      <c r="B14140"/>
      <c r="C14140"/>
    </row>
    <row r="14141" spans="1:3" ht="14.4" x14ac:dyDescent="0.3">
      <c r="A14141"/>
      <c r="B14141"/>
      <c r="C14141"/>
    </row>
    <row r="14142" spans="1:3" ht="14.4" x14ac:dyDescent="0.3">
      <c r="A14142"/>
      <c r="B14142"/>
      <c r="C14142"/>
    </row>
    <row r="14143" spans="1:3" ht="14.4" x14ac:dyDescent="0.3">
      <c r="A14143"/>
      <c r="B14143"/>
      <c r="C14143"/>
    </row>
    <row r="14144" spans="1:3" ht="14.4" x14ac:dyDescent="0.3">
      <c r="A14144"/>
      <c r="B14144"/>
      <c r="C14144"/>
    </row>
    <row r="14145" spans="1:3" ht="14.4" x14ac:dyDescent="0.3">
      <c r="A14145"/>
      <c r="B14145"/>
      <c r="C14145"/>
    </row>
    <row r="14146" spans="1:3" ht="14.4" x14ac:dyDescent="0.3">
      <c r="A14146"/>
      <c r="B14146"/>
      <c r="C14146"/>
    </row>
    <row r="14147" spans="1:3" ht="14.4" x14ac:dyDescent="0.3">
      <c r="A14147"/>
      <c r="B14147"/>
      <c r="C14147"/>
    </row>
    <row r="14148" spans="1:3" ht="14.4" x14ac:dyDescent="0.3">
      <c r="A14148"/>
      <c r="B14148"/>
      <c r="C14148"/>
    </row>
    <row r="14149" spans="1:3" ht="14.4" x14ac:dyDescent="0.3">
      <c r="A14149"/>
      <c r="B14149"/>
      <c r="C14149"/>
    </row>
    <row r="14150" spans="1:3" ht="14.4" x14ac:dyDescent="0.3">
      <c r="A14150"/>
      <c r="B14150"/>
      <c r="C14150"/>
    </row>
    <row r="14151" spans="1:3" ht="14.4" x14ac:dyDescent="0.3">
      <c r="A14151"/>
      <c r="B14151"/>
      <c r="C14151"/>
    </row>
    <row r="14152" spans="1:3" ht="14.4" x14ac:dyDescent="0.3">
      <c r="A14152"/>
      <c r="B14152"/>
      <c r="C14152"/>
    </row>
    <row r="14153" spans="1:3" ht="14.4" x14ac:dyDescent="0.3">
      <c r="A14153"/>
      <c r="B14153"/>
      <c r="C14153"/>
    </row>
    <row r="14154" spans="1:3" ht="14.4" x14ac:dyDescent="0.3">
      <c r="A14154"/>
      <c r="B14154"/>
      <c r="C14154"/>
    </row>
    <row r="14155" spans="1:3" ht="14.4" x14ac:dyDescent="0.3">
      <c r="A14155"/>
      <c r="B14155"/>
      <c r="C14155"/>
    </row>
    <row r="14156" spans="1:3" ht="14.4" x14ac:dyDescent="0.3">
      <c r="A14156"/>
      <c r="B14156"/>
      <c r="C14156"/>
    </row>
    <row r="14157" spans="1:3" ht="14.4" x14ac:dyDescent="0.3">
      <c r="A14157"/>
      <c r="B14157"/>
      <c r="C14157"/>
    </row>
    <row r="14158" spans="1:3" ht="14.4" x14ac:dyDescent="0.3">
      <c r="A14158"/>
      <c r="B14158"/>
      <c r="C14158"/>
    </row>
    <row r="14159" spans="1:3" ht="14.4" x14ac:dyDescent="0.3">
      <c r="A14159"/>
      <c r="B14159"/>
      <c r="C14159"/>
    </row>
    <row r="14160" spans="1:3" ht="14.4" x14ac:dyDescent="0.3">
      <c r="A14160"/>
      <c r="B14160"/>
      <c r="C14160"/>
    </row>
    <row r="14161" spans="1:3" ht="14.4" x14ac:dyDescent="0.3">
      <c r="A14161"/>
      <c r="B14161"/>
      <c r="C14161"/>
    </row>
    <row r="14162" spans="1:3" ht="14.4" x14ac:dyDescent="0.3">
      <c r="A14162"/>
      <c r="B14162"/>
      <c r="C14162"/>
    </row>
    <row r="14163" spans="1:3" ht="14.4" x14ac:dyDescent="0.3">
      <c r="A14163"/>
      <c r="B14163"/>
      <c r="C14163"/>
    </row>
    <row r="14164" spans="1:3" ht="14.4" x14ac:dyDescent="0.3">
      <c r="A14164"/>
      <c r="B14164"/>
      <c r="C14164"/>
    </row>
    <row r="14165" spans="1:3" ht="14.4" x14ac:dyDescent="0.3">
      <c r="A14165"/>
      <c r="B14165"/>
      <c r="C14165"/>
    </row>
    <row r="14166" spans="1:3" ht="14.4" x14ac:dyDescent="0.3">
      <c r="A14166"/>
      <c r="B14166"/>
      <c r="C14166"/>
    </row>
    <row r="14167" spans="1:3" ht="14.4" x14ac:dyDescent="0.3">
      <c r="A14167"/>
      <c r="B14167"/>
      <c r="C14167"/>
    </row>
    <row r="14168" spans="1:3" ht="14.4" x14ac:dyDescent="0.3">
      <c r="A14168"/>
      <c r="B14168"/>
      <c r="C14168"/>
    </row>
    <row r="14169" spans="1:3" ht="14.4" x14ac:dyDescent="0.3">
      <c r="A14169"/>
      <c r="B14169"/>
      <c r="C14169"/>
    </row>
    <row r="14170" spans="1:3" ht="14.4" x14ac:dyDescent="0.3">
      <c r="A14170"/>
      <c r="B14170"/>
      <c r="C14170"/>
    </row>
    <row r="14171" spans="1:3" ht="14.4" x14ac:dyDescent="0.3">
      <c r="A14171"/>
      <c r="B14171"/>
      <c r="C14171"/>
    </row>
    <row r="14172" spans="1:3" ht="14.4" x14ac:dyDescent="0.3">
      <c r="A14172"/>
      <c r="B14172"/>
      <c r="C14172"/>
    </row>
    <row r="14173" spans="1:3" ht="14.4" x14ac:dyDescent="0.3">
      <c r="A14173"/>
      <c r="B14173"/>
      <c r="C14173"/>
    </row>
    <row r="14174" spans="1:3" ht="14.4" x14ac:dyDescent="0.3">
      <c r="A14174"/>
      <c r="B14174"/>
      <c r="C14174"/>
    </row>
    <row r="14175" spans="1:3" ht="14.4" x14ac:dyDescent="0.3">
      <c r="A14175"/>
      <c r="B14175"/>
      <c r="C14175"/>
    </row>
    <row r="14176" spans="1:3" ht="14.4" x14ac:dyDescent="0.3">
      <c r="A14176"/>
      <c r="B14176"/>
      <c r="C14176"/>
    </row>
    <row r="14177" spans="1:3" ht="14.4" x14ac:dyDescent="0.3">
      <c r="A14177"/>
      <c r="B14177"/>
      <c r="C14177"/>
    </row>
    <row r="14178" spans="1:3" ht="14.4" x14ac:dyDescent="0.3">
      <c r="A14178"/>
      <c r="B14178"/>
      <c r="C14178"/>
    </row>
    <row r="14179" spans="1:3" ht="14.4" x14ac:dyDescent="0.3">
      <c r="A14179"/>
      <c r="B14179"/>
      <c r="C14179"/>
    </row>
    <row r="14180" spans="1:3" ht="14.4" x14ac:dyDescent="0.3">
      <c r="A14180"/>
      <c r="B14180"/>
      <c r="C14180"/>
    </row>
    <row r="14181" spans="1:3" ht="14.4" x14ac:dyDescent="0.3">
      <c r="A14181"/>
      <c r="B14181"/>
      <c r="C14181"/>
    </row>
    <row r="14182" spans="1:3" ht="14.4" x14ac:dyDescent="0.3">
      <c r="A14182"/>
      <c r="B14182"/>
      <c r="C14182"/>
    </row>
    <row r="14183" spans="1:3" ht="14.4" x14ac:dyDescent="0.3">
      <c r="A14183"/>
      <c r="B14183"/>
      <c r="C14183"/>
    </row>
    <row r="14184" spans="1:3" ht="14.4" x14ac:dyDescent="0.3">
      <c r="A14184"/>
      <c r="B14184"/>
      <c r="C14184"/>
    </row>
    <row r="14185" spans="1:3" ht="14.4" x14ac:dyDescent="0.3">
      <c r="A14185"/>
      <c r="B14185"/>
      <c r="C14185"/>
    </row>
    <row r="14186" spans="1:3" ht="14.4" x14ac:dyDescent="0.3">
      <c r="A14186"/>
      <c r="B14186"/>
      <c r="C14186"/>
    </row>
    <row r="14187" spans="1:3" ht="14.4" x14ac:dyDescent="0.3">
      <c r="A14187"/>
      <c r="B14187"/>
      <c r="C14187"/>
    </row>
    <row r="14188" spans="1:3" ht="14.4" x14ac:dyDescent="0.3">
      <c r="A14188"/>
      <c r="B14188"/>
      <c r="C14188"/>
    </row>
    <row r="14189" spans="1:3" ht="14.4" x14ac:dyDescent="0.3">
      <c r="A14189"/>
      <c r="B14189"/>
      <c r="C14189"/>
    </row>
    <row r="14190" spans="1:3" ht="14.4" x14ac:dyDescent="0.3">
      <c r="A14190"/>
      <c r="B14190"/>
      <c r="C14190"/>
    </row>
    <row r="14191" spans="1:3" ht="14.4" x14ac:dyDescent="0.3">
      <c r="A14191"/>
      <c r="B14191"/>
      <c r="C14191"/>
    </row>
    <row r="14192" spans="1:3" ht="14.4" x14ac:dyDescent="0.3">
      <c r="A14192"/>
      <c r="B14192"/>
      <c r="C14192"/>
    </row>
    <row r="14193" spans="1:3" ht="14.4" x14ac:dyDescent="0.3">
      <c r="A14193"/>
      <c r="B14193"/>
      <c r="C14193"/>
    </row>
    <row r="14194" spans="1:3" ht="14.4" x14ac:dyDescent="0.3">
      <c r="A14194"/>
      <c r="B14194"/>
      <c r="C14194"/>
    </row>
    <row r="14195" spans="1:3" ht="14.4" x14ac:dyDescent="0.3">
      <c r="A14195"/>
      <c r="B14195"/>
      <c r="C14195"/>
    </row>
    <row r="14196" spans="1:3" ht="14.4" x14ac:dyDescent="0.3">
      <c r="A14196"/>
      <c r="B14196"/>
      <c r="C14196"/>
    </row>
    <row r="14197" spans="1:3" ht="14.4" x14ac:dyDescent="0.3">
      <c r="A14197"/>
      <c r="B14197"/>
      <c r="C14197"/>
    </row>
    <row r="14198" spans="1:3" ht="14.4" x14ac:dyDescent="0.3">
      <c r="A14198"/>
      <c r="B14198"/>
      <c r="C14198"/>
    </row>
    <row r="14199" spans="1:3" ht="14.4" x14ac:dyDescent="0.3">
      <c r="A14199"/>
      <c r="B14199"/>
      <c r="C14199"/>
    </row>
    <row r="14200" spans="1:3" ht="14.4" x14ac:dyDescent="0.3">
      <c r="A14200"/>
      <c r="B14200"/>
      <c r="C14200"/>
    </row>
    <row r="14201" spans="1:3" ht="14.4" x14ac:dyDescent="0.3">
      <c r="A14201"/>
      <c r="B14201"/>
      <c r="C14201"/>
    </row>
    <row r="14202" spans="1:3" ht="14.4" x14ac:dyDescent="0.3">
      <c r="A14202"/>
      <c r="B14202"/>
      <c r="C14202"/>
    </row>
    <row r="14203" spans="1:3" ht="14.4" x14ac:dyDescent="0.3">
      <c r="A14203"/>
      <c r="B14203"/>
      <c r="C14203"/>
    </row>
    <row r="14204" spans="1:3" ht="14.4" x14ac:dyDescent="0.3">
      <c r="A14204"/>
      <c r="B14204"/>
      <c r="C14204"/>
    </row>
    <row r="14205" spans="1:3" ht="14.4" x14ac:dyDescent="0.3">
      <c r="A14205"/>
      <c r="B14205"/>
      <c r="C14205"/>
    </row>
    <row r="14206" spans="1:3" ht="14.4" x14ac:dyDescent="0.3">
      <c r="A14206"/>
      <c r="B14206"/>
      <c r="C14206"/>
    </row>
    <row r="14207" spans="1:3" ht="14.4" x14ac:dyDescent="0.3">
      <c r="A14207"/>
      <c r="B14207"/>
      <c r="C14207"/>
    </row>
    <row r="14208" spans="1:3" ht="14.4" x14ac:dyDescent="0.3">
      <c r="A14208"/>
      <c r="B14208"/>
      <c r="C14208"/>
    </row>
    <row r="14209" spans="1:3" ht="14.4" x14ac:dyDescent="0.3">
      <c r="A14209"/>
      <c r="B14209"/>
      <c r="C14209"/>
    </row>
    <row r="14210" spans="1:3" ht="14.4" x14ac:dyDescent="0.3">
      <c r="A14210"/>
      <c r="B14210"/>
      <c r="C14210"/>
    </row>
    <row r="14211" spans="1:3" ht="14.4" x14ac:dyDescent="0.3">
      <c r="A14211"/>
      <c r="B14211"/>
      <c r="C14211"/>
    </row>
    <row r="14212" spans="1:3" ht="14.4" x14ac:dyDescent="0.3">
      <c r="A14212"/>
      <c r="B14212"/>
      <c r="C14212"/>
    </row>
    <row r="14213" spans="1:3" ht="14.4" x14ac:dyDescent="0.3">
      <c r="A14213"/>
      <c r="B14213"/>
      <c r="C14213"/>
    </row>
    <row r="14214" spans="1:3" ht="14.4" x14ac:dyDescent="0.3">
      <c r="A14214"/>
      <c r="B14214"/>
      <c r="C14214"/>
    </row>
    <row r="14215" spans="1:3" ht="14.4" x14ac:dyDescent="0.3">
      <c r="A14215"/>
      <c r="B14215"/>
      <c r="C14215"/>
    </row>
    <row r="14216" spans="1:3" ht="14.4" x14ac:dyDescent="0.3">
      <c r="A14216"/>
      <c r="B14216"/>
      <c r="C14216"/>
    </row>
    <row r="14217" spans="1:3" ht="14.4" x14ac:dyDescent="0.3">
      <c r="A14217"/>
      <c r="B14217"/>
      <c r="C14217"/>
    </row>
    <row r="14218" spans="1:3" ht="14.4" x14ac:dyDescent="0.3">
      <c r="A14218"/>
      <c r="B14218"/>
      <c r="C14218"/>
    </row>
    <row r="14219" spans="1:3" ht="14.4" x14ac:dyDescent="0.3">
      <c r="A14219"/>
      <c r="B14219"/>
      <c r="C14219"/>
    </row>
    <row r="14220" spans="1:3" ht="14.4" x14ac:dyDescent="0.3">
      <c r="A14220"/>
      <c r="B14220"/>
      <c r="C14220"/>
    </row>
    <row r="14221" spans="1:3" ht="14.4" x14ac:dyDescent="0.3">
      <c r="A14221"/>
      <c r="B14221"/>
      <c r="C14221"/>
    </row>
    <row r="14222" spans="1:3" ht="14.4" x14ac:dyDescent="0.3">
      <c r="A14222"/>
      <c r="B14222"/>
      <c r="C14222"/>
    </row>
    <row r="14223" spans="1:3" ht="14.4" x14ac:dyDescent="0.3">
      <c r="A14223"/>
      <c r="B14223"/>
      <c r="C14223"/>
    </row>
    <row r="14224" spans="1:3" ht="14.4" x14ac:dyDescent="0.3">
      <c r="A14224"/>
      <c r="B14224"/>
      <c r="C14224"/>
    </row>
    <row r="14225" spans="1:3" ht="14.4" x14ac:dyDescent="0.3">
      <c r="A14225"/>
      <c r="B14225"/>
      <c r="C14225"/>
    </row>
    <row r="14226" spans="1:3" ht="14.4" x14ac:dyDescent="0.3">
      <c r="A14226"/>
      <c r="B14226"/>
      <c r="C14226"/>
    </row>
    <row r="14227" spans="1:3" ht="14.4" x14ac:dyDescent="0.3">
      <c r="A14227"/>
      <c r="B14227"/>
      <c r="C14227"/>
    </row>
    <row r="14228" spans="1:3" ht="14.4" x14ac:dyDescent="0.3">
      <c r="A14228"/>
      <c r="B14228"/>
      <c r="C14228"/>
    </row>
    <row r="14229" spans="1:3" ht="14.4" x14ac:dyDescent="0.3">
      <c r="A14229"/>
      <c r="B14229"/>
      <c r="C14229"/>
    </row>
    <row r="14230" spans="1:3" ht="14.4" x14ac:dyDescent="0.3">
      <c r="A14230"/>
      <c r="B14230"/>
      <c r="C14230"/>
    </row>
    <row r="14231" spans="1:3" ht="14.4" x14ac:dyDescent="0.3">
      <c r="A14231"/>
      <c r="B14231"/>
      <c r="C14231"/>
    </row>
    <row r="14232" spans="1:3" ht="14.4" x14ac:dyDescent="0.3">
      <c r="A14232"/>
      <c r="B14232"/>
      <c r="C14232"/>
    </row>
    <row r="14233" spans="1:3" ht="14.4" x14ac:dyDescent="0.3">
      <c r="A14233"/>
      <c r="B14233"/>
      <c r="C14233"/>
    </row>
    <row r="14234" spans="1:3" ht="14.4" x14ac:dyDescent="0.3">
      <c r="A14234"/>
      <c r="B14234"/>
      <c r="C14234"/>
    </row>
    <row r="14235" spans="1:3" ht="14.4" x14ac:dyDescent="0.3">
      <c r="A14235"/>
      <c r="B14235"/>
      <c r="C14235"/>
    </row>
    <row r="14236" spans="1:3" ht="14.4" x14ac:dyDescent="0.3">
      <c r="A14236"/>
      <c r="B14236"/>
      <c r="C14236"/>
    </row>
    <row r="14237" spans="1:3" ht="14.4" x14ac:dyDescent="0.3">
      <c r="A14237"/>
      <c r="B14237"/>
      <c r="C14237"/>
    </row>
    <row r="14238" spans="1:3" ht="14.4" x14ac:dyDescent="0.3">
      <c r="A14238"/>
      <c r="B14238"/>
      <c r="C14238"/>
    </row>
    <row r="14239" spans="1:3" ht="14.4" x14ac:dyDescent="0.3">
      <c r="A14239"/>
      <c r="B14239"/>
      <c r="C14239"/>
    </row>
    <row r="14240" spans="1:3" ht="14.4" x14ac:dyDescent="0.3">
      <c r="A14240"/>
      <c r="B14240"/>
      <c r="C14240"/>
    </row>
    <row r="14241" spans="1:3" ht="14.4" x14ac:dyDescent="0.3">
      <c r="A14241"/>
      <c r="B14241"/>
      <c r="C14241"/>
    </row>
    <row r="14242" spans="1:3" ht="14.4" x14ac:dyDescent="0.3">
      <c r="A14242"/>
      <c r="B14242"/>
      <c r="C14242"/>
    </row>
    <row r="14243" spans="1:3" ht="14.4" x14ac:dyDescent="0.3">
      <c r="A14243"/>
      <c r="B14243"/>
      <c r="C14243"/>
    </row>
    <row r="14244" spans="1:3" ht="14.4" x14ac:dyDescent="0.3">
      <c r="A14244"/>
      <c r="B14244"/>
      <c r="C14244"/>
    </row>
    <row r="14245" spans="1:3" ht="14.4" x14ac:dyDescent="0.3">
      <c r="A14245"/>
      <c r="B14245"/>
      <c r="C14245"/>
    </row>
    <row r="14246" spans="1:3" ht="14.4" x14ac:dyDescent="0.3">
      <c r="A14246"/>
      <c r="B14246"/>
      <c r="C14246"/>
    </row>
    <row r="14247" spans="1:3" ht="14.4" x14ac:dyDescent="0.3">
      <c r="A14247"/>
      <c r="B14247"/>
      <c r="C14247"/>
    </row>
    <row r="14248" spans="1:3" ht="14.4" x14ac:dyDescent="0.3">
      <c r="A14248"/>
      <c r="B14248"/>
      <c r="C14248"/>
    </row>
    <row r="14249" spans="1:3" ht="14.4" x14ac:dyDescent="0.3">
      <c r="A14249"/>
      <c r="B14249"/>
      <c r="C14249"/>
    </row>
    <row r="14250" spans="1:3" ht="14.4" x14ac:dyDescent="0.3">
      <c r="A14250"/>
      <c r="B14250"/>
      <c r="C14250"/>
    </row>
    <row r="14251" spans="1:3" ht="14.4" x14ac:dyDescent="0.3">
      <c r="A14251"/>
      <c r="B14251"/>
      <c r="C14251"/>
    </row>
    <row r="14252" spans="1:3" ht="14.4" x14ac:dyDescent="0.3">
      <c r="A14252"/>
      <c r="B14252"/>
      <c r="C14252"/>
    </row>
    <row r="14253" spans="1:3" ht="14.4" x14ac:dyDescent="0.3">
      <c r="A14253"/>
      <c r="B14253"/>
      <c r="C14253"/>
    </row>
    <row r="14254" spans="1:3" ht="14.4" x14ac:dyDescent="0.3">
      <c r="A14254"/>
      <c r="B14254"/>
      <c r="C14254"/>
    </row>
    <row r="14255" spans="1:3" ht="14.4" x14ac:dyDescent="0.3">
      <c r="A14255"/>
      <c r="B14255"/>
      <c r="C14255"/>
    </row>
    <row r="14256" spans="1:3" ht="14.4" x14ac:dyDescent="0.3">
      <c r="A14256"/>
      <c r="B14256"/>
      <c r="C14256"/>
    </row>
    <row r="14257" spans="1:3" ht="14.4" x14ac:dyDescent="0.3">
      <c r="A14257"/>
      <c r="B14257"/>
      <c r="C14257"/>
    </row>
    <row r="14258" spans="1:3" ht="14.4" x14ac:dyDescent="0.3">
      <c r="A14258"/>
      <c r="B14258"/>
      <c r="C14258"/>
    </row>
    <row r="14259" spans="1:3" ht="14.4" x14ac:dyDescent="0.3">
      <c r="A14259"/>
      <c r="B14259"/>
      <c r="C14259"/>
    </row>
    <row r="14260" spans="1:3" ht="14.4" x14ac:dyDescent="0.3">
      <c r="A14260"/>
      <c r="B14260"/>
      <c r="C14260"/>
    </row>
    <row r="14261" spans="1:3" ht="14.4" x14ac:dyDescent="0.3">
      <c r="A14261"/>
      <c r="B14261"/>
      <c r="C14261"/>
    </row>
    <row r="14262" spans="1:3" ht="14.4" x14ac:dyDescent="0.3">
      <c r="A14262"/>
      <c r="B14262"/>
      <c r="C14262"/>
    </row>
    <row r="14263" spans="1:3" ht="14.4" x14ac:dyDescent="0.3">
      <c r="A14263"/>
      <c r="B14263"/>
      <c r="C14263"/>
    </row>
    <row r="14264" spans="1:3" ht="14.4" x14ac:dyDescent="0.3">
      <c r="A14264"/>
      <c r="B14264"/>
      <c r="C14264"/>
    </row>
    <row r="14265" spans="1:3" ht="14.4" x14ac:dyDescent="0.3">
      <c r="A14265"/>
      <c r="B14265"/>
      <c r="C14265"/>
    </row>
    <row r="14266" spans="1:3" ht="14.4" x14ac:dyDescent="0.3">
      <c r="A14266"/>
      <c r="B14266"/>
      <c r="C14266"/>
    </row>
    <row r="14267" spans="1:3" ht="14.4" x14ac:dyDescent="0.3">
      <c r="A14267"/>
      <c r="B14267"/>
      <c r="C14267"/>
    </row>
    <row r="14268" spans="1:3" ht="14.4" x14ac:dyDescent="0.3">
      <c r="A14268"/>
      <c r="B14268"/>
      <c r="C14268"/>
    </row>
    <row r="14269" spans="1:3" ht="14.4" x14ac:dyDescent="0.3">
      <c r="A14269"/>
      <c r="B14269"/>
      <c r="C14269"/>
    </row>
    <row r="14270" spans="1:3" ht="14.4" x14ac:dyDescent="0.3">
      <c r="A14270"/>
      <c r="B14270"/>
      <c r="C14270"/>
    </row>
    <row r="14271" spans="1:3" ht="14.4" x14ac:dyDescent="0.3">
      <c r="A14271"/>
      <c r="B14271"/>
      <c r="C14271"/>
    </row>
    <row r="14272" spans="1:3" ht="14.4" x14ac:dyDescent="0.3">
      <c r="A14272"/>
      <c r="B14272"/>
      <c r="C14272"/>
    </row>
    <row r="14273" spans="1:3" ht="14.4" x14ac:dyDescent="0.3">
      <c r="A14273"/>
      <c r="B14273"/>
      <c r="C14273"/>
    </row>
    <row r="14274" spans="1:3" ht="14.4" x14ac:dyDescent="0.3">
      <c r="A14274"/>
      <c r="B14274"/>
      <c r="C14274"/>
    </row>
    <row r="14275" spans="1:3" ht="14.4" x14ac:dyDescent="0.3">
      <c r="A14275"/>
      <c r="B14275"/>
      <c r="C14275"/>
    </row>
    <row r="14276" spans="1:3" ht="14.4" x14ac:dyDescent="0.3">
      <c r="A14276"/>
      <c r="B14276"/>
      <c r="C14276"/>
    </row>
    <row r="14277" spans="1:3" ht="14.4" x14ac:dyDescent="0.3">
      <c r="A14277"/>
      <c r="B14277"/>
      <c r="C14277"/>
    </row>
    <row r="14278" spans="1:3" ht="14.4" x14ac:dyDescent="0.3">
      <c r="A14278"/>
      <c r="B14278"/>
      <c r="C14278"/>
    </row>
    <row r="14279" spans="1:3" ht="14.4" x14ac:dyDescent="0.3">
      <c r="A14279"/>
      <c r="B14279"/>
      <c r="C14279"/>
    </row>
    <row r="14280" spans="1:3" ht="14.4" x14ac:dyDescent="0.3">
      <c r="A14280"/>
      <c r="B14280"/>
      <c r="C14280"/>
    </row>
    <row r="14281" spans="1:3" ht="14.4" x14ac:dyDescent="0.3">
      <c r="A14281"/>
      <c r="B14281"/>
      <c r="C14281"/>
    </row>
    <row r="14282" spans="1:3" ht="14.4" x14ac:dyDescent="0.3">
      <c r="A14282"/>
      <c r="B14282"/>
      <c r="C14282"/>
    </row>
    <row r="14283" spans="1:3" ht="14.4" x14ac:dyDescent="0.3">
      <c r="A14283"/>
      <c r="B14283"/>
      <c r="C14283"/>
    </row>
    <row r="14284" spans="1:3" ht="14.4" x14ac:dyDescent="0.3">
      <c r="A14284"/>
      <c r="B14284"/>
      <c r="C14284"/>
    </row>
    <row r="14285" spans="1:3" ht="14.4" x14ac:dyDescent="0.3">
      <c r="A14285"/>
      <c r="B14285"/>
      <c r="C14285"/>
    </row>
    <row r="14286" spans="1:3" ht="14.4" x14ac:dyDescent="0.3">
      <c r="A14286"/>
      <c r="B14286"/>
      <c r="C14286"/>
    </row>
    <row r="14287" spans="1:3" ht="14.4" x14ac:dyDescent="0.3">
      <c r="A14287"/>
      <c r="B14287"/>
      <c r="C14287"/>
    </row>
    <row r="14288" spans="1:3" ht="14.4" x14ac:dyDescent="0.3">
      <c r="A14288"/>
      <c r="B14288"/>
      <c r="C14288"/>
    </row>
    <row r="14289" spans="1:3" ht="14.4" x14ac:dyDescent="0.3">
      <c r="A14289"/>
      <c r="B14289"/>
      <c r="C14289"/>
    </row>
    <row r="14290" spans="1:3" ht="14.4" x14ac:dyDescent="0.3">
      <c r="A14290"/>
      <c r="B14290"/>
      <c r="C14290"/>
    </row>
    <row r="14291" spans="1:3" ht="14.4" x14ac:dyDescent="0.3">
      <c r="A14291"/>
      <c r="B14291"/>
      <c r="C14291"/>
    </row>
    <row r="14292" spans="1:3" ht="14.4" x14ac:dyDescent="0.3">
      <c r="A14292"/>
      <c r="B14292"/>
      <c r="C14292"/>
    </row>
    <row r="14293" spans="1:3" ht="14.4" x14ac:dyDescent="0.3">
      <c r="A14293"/>
      <c r="B14293"/>
      <c r="C14293"/>
    </row>
    <row r="14294" spans="1:3" ht="14.4" x14ac:dyDescent="0.3">
      <c r="A14294"/>
      <c r="B14294"/>
      <c r="C14294"/>
    </row>
    <row r="14295" spans="1:3" ht="14.4" x14ac:dyDescent="0.3">
      <c r="A14295"/>
      <c r="B14295"/>
      <c r="C14295"/>
    </row>
    <row r="14296" spans="1:3" ht="14.4" x14ac:dyDescent="0.3">
      <c r="A14296"/>
      <c r="B14296"/>
      <c r="C14296"/>
    </row>
    <row r="14297" spans="1:3" ht="14.4" x14ac:dyDescent="0.3">
      <c r="A14297"/>
      <c r="B14297"/>
      <c r="C14297"/>
    </row>
    <row r="14298" spans="1:3" ht="14.4" x14ac:dyDescent="0.3">
      <c r="A14298"/>
      <c r="B14298"/>
      <c r="C14298"/>
    </row>
    <row r="14299" spans="1:3" ht="14.4" x14ac:dyDescent="0.3">
      <c r="A14299"/>
      <c r="B14299"/>
      <c r="C14299"/>
    </row>
    <row r="14300" spans="1:3" ht="14.4" x14ac:dyDescent="0.3">
      <c r="A14300"/>
      <c r="B14300"/>
      <c r="C14300"/>
    </row>
    <row r="14301" spans="1:3" ht="14.4" x14ac:dyDescent="0.3">
      <c r="A14301"/>
      <c r="B14301"/>
      <c r="C14301"/>
    </row>
    <row r="14302" spans="1:3" ht="14.4" x14ac:dyDescent="0.3">
      <c r="A14302"/>
      <c r="B14302"/>
      <c r="C14302"/>
    </row>
    <row r="14303" spans="1:3" ht="14.4" x14ac:dyDescent="0.3">
      <c r="A14303"/>
      <c r="B14303"/>
      <c r="C14303"/>
    </row>
    <row r="14304" spans="1:3" ht="14.4" x14ac:dyDescent="0.3">
      <c r="A14304"/>
      <c r="B14304"/>
      <c r="C14304"/>
    </row>
    <row r="14305" spans="1:3" ht="14.4" x14ac:dyDescent="0.3">
      <c r="A14305"/>
      <c r="B14305"/>
      <c r="C14305"/>
    </row>
    <row r="14306" spans="1:3" ht="14.4" x14ac:dyDescent="0.3">
      <c r="A14306"/>
      <c r="B14306"/>
      <c r="C14306"/>
    </row>
    <row r="14307" spans="1:3" ht="14.4" x14ac:dyDescent="0.3">
      <c r="A14307"/>
      <c r="B14307"/>
      <c r="C14307"/>
    </row>
    <row r="14308" spans="1:3" ht="14.4" x14ac:dyDescent="0.3">
      <c r="A14308"/>
      <c r="B14308"/>
      <c r="C14308"/>
    </row>
    <row r="14309" spans="1:3" ht="14.4" x14ac:dyDescent="0.3">
      <c r="A14309"/>
      <c r="B14309"/>
      <c r="C14309"/>
    </row>
    <row r="14310" spans="1:3" ht="14.4" x14ac:dyDescent="0.3">
      <c r="A14310"/>
      <c r="B14310"/>
      <c r="C14310"/>
    </row>
    <row r="14311" spans="1:3" ht="14.4" x14ac:dyDescent="0.3">
      <c r="A14311"/>
      <c r="B14311"/>
      <c r="C14311"/>
    </row>
    <row r="14312" spans="1:3" ht="14.4" x14ac:dyDescent="0.3">
      <c r="A14312"/>
      <c r="B14312"/>
      <c r="C14312"/>
    </row>
    <row r="14313" spans="1:3" ht="14.4" x14ac:dyDescent="0.3">
      <c r="A14313"/>
      <c r="B14313"/>
      <c r="C14313"/>
    </row>
    <row r="14314" spans="1:3" ht="14.4" x14ac:dyDescent="0.3">
      <c r="A14314"/>
      <c r="B14314"/>
      <c r="C14314"/>
    </row>
    <row r="14315" spans="1:3" ht="14.4" x14ac:dyDescent="0.3">
      <c r="A14315"/>
      <c r="B14315"/>
      <c r="C14315"/>
    </row>
    <row r="14316" spans="1:3" ht="14.4" x14ac:dyDescent="0.3">
      <c r="A14316"/>
      <c r="B14316"/>
      <c r="C14316"/>
    </row>
    <row r="14317" spans="1:3" ht="14.4" x14ac:dyDescent="0.3">
      <c r="A14317"/>
      <c r="B14317"/>
      <c r="C14317"/>
    </row>
    <row r="14318" spans="1:3" ht="14.4" x14ac:dyDescent="0.3">
      <c r="A14318"/>
      <c r="B14318"/>
      <c r="C14318"/>
    </row>
    <row r="14319" spans="1:3" ht="14.4" x14ac:dyDescent="0.3">
      <c r="A14319"/>
      <c r="B14319"/>
      <c r="C14319"/>
    </row>
    <row r="14320" spans="1:3" ht="14.4" x14ac:dyDescent="0.3">
      <c r="A14320"/>
      <c r="B14320"/>
      <c r="C14320"/>
    </row>
    <row r="14321" spans="1:3" ht="14.4" x14ac:dyDescent="0.3">
      <c r="A14321"/>
      <c r="B14321"/>
      <c r="C14321"/>
    </row>
    <row r="14322" spans="1:3" ht="14.4" x14ac:dyDescent="0.3">
      <c r="A14322"/>
      <c r="B14322"/>
      <c r="C14322"/>
    </row>
    <row r="14323" spans="1:3" ht="14.4" x14ac:dyDescent="0.3">
      <c r="A14323"/>
      <c r="B14323"/>
      <c r="C14323"/>
    </row>
    <row r="14324" spans="1:3" ht="14.4" x14ac:dyDescent="0.3">
      <c r="A14324"/>
      <c r="B14324"/>
      <c r="C14324"/>
    </row>
    <row r="14325" spans="1:3" ht="14.4" x14ac:dyDescent="0.3">
      <c r="A14325"/>
      <c r="B14325"/>
      <c r="C14325"/>
    </row>
    <row r="14326" spans="1:3" ht="14.4" x14ac:dyDescent="0.3">
      <c r="A14326"/>
      <c r="B14326"/>
      <c r="C14326"/>
    </row>
    <row r="14327" spans="1:3" ht="14.4" x14ac:dyDescent="0.3">
      <c r="A14327"/>
      <c r="B14327"/>
      <c r="C14327"/>
    </row>
    <row r="14328" spans="1:3" ht="14.4" x14ac:dyDescent="0.3">
      <c r="A14328"/>
      <c r="B14328"/>
      <c r="C14328"/>
    </row>
    <row r="14329" spans="1:3" ht="14.4" x14ac:dyDescent="0.3">
      <c r="A14329"/>
      <c r="B14329"/>
      <c r="C14329"/>
    </row>
    <row r="14330" spans="1:3" ht="14.4" x14ac:dyDescent="0.3">
      <c r="A14330"/>
      <c r="B14330"/>
      <c r="C14330"/>
    </row>
    <row r="14331" spans="1:3" ht="14.4" x14ac:dyDescent="0.3">
      <c r="A14331"/>
      <c r="B14331"/>
      <c r="C14331"/>
    </row>
    <row r="14332" spans="1:3" ht="14.4" x14ac:dyDescent="0.3">
      <c r="A14332"/>
      <c r="B14332"/>
      <c r="C14332"/>
    </row>
    <row r="14333" spans="1:3" ht="14.4" x14ac:dyDescent="0.3">
      <c r="A14333"/>
      <c r="B14333"/>
      <c r="C14333"/>
    </row>
    <row r="14334" spans="1:3" ht="14.4" x14ac:dyDescent="0.3">
      <c r="A14334"/>
      <c r="B14334"/>
      <c r="C14334"/>
    </row>
    <row r="14335" spans="1:3" ht="14.4" x14ac:dyDescent="0.3">
      <c r="A14335"/>
      <c r="B14335"/>
      <c r="C14335"/>
    </row>
    <row r="14336" spans="1:3" ht="14.4" x14ac:dyDescent="0.3">
      <c r="A14336"/>
      <c r="B14336"/>
      <c r="C14336"/>
    </row>
    <row r="14337" spans="1:3" ht="14.4" x14ac:dyDescent="0.3">
      <c r="A14337"/>
      <c r="B14337"/>
      <c r="C14337"/>
    </row>
    <row r="14338" spans="1:3" ht="14.4" x14ac:dyDescent="0.3">
      <c r="A14338"/>
      <c r="B14338"/>
      <c r="C14338"/>
    </row>
    <row r="14339" spans="1:3" ht="14.4" x14ac:dyDescent="0.3">
      <c r="A14339"/>
      <c r="B14339"/>
      <c r="C14339"/>
    </row>
    <row r="14340" spans="1:3" ht="14.4" x14ac:dyDescent="0.3">
      <c r="A14340"/>
      <c r="B14340"/>
      <c r="C14340"/>
    </row>
    <row r="14341" spans="1:3" ht="14.4" x14ac:dyDescent="0.3">
      <c r="A14341"/>
      <c r="B14341"/>
      <c r="C14341"/>
    </row>
    <row r="14342" spans="1:3" ht="14.4" x14ac:dyDescent="0.3">
      <c r="A14342"/>
      <c r="B14342"/>
      <c r="C14342"/>
    </row>
    <row r="14343" spans="1:3" ht="14.4" x14ac:dyDescent="0.3">
      <c r="A14343"/>
      <c r="B14343"/>
      <c r="C14343"/>
    </row>
    <row r="14344" spans="1:3" ht="14.4" x14ac:dyDescent="0.3">
      <c r="A14344"/>
      <c r="B14344"/>
      <c r="C14344"/>
    </row>
    <row r="14345" spans="1:3" ht="14.4" x14ac:dyDescent="0.3">
      <c r="A14345"/>
      <c r="B14345"/>
      <c r="C14345"/>
    </row>
    <row r="14346" spans="1:3" ht="14.4" x14ac:dyDescent="0.3">
      <c r="A14346"/>
      <c r="B14346"/>
      <c r="C14346"/>
    </row>
    <row r="14347" spans="1:3" ht="14.4" x14ac:dyDescent="0.3">
      <c r="A14347"/>
      <c r="B14347"/>
      <c r="C14347"/>
    </row>
    <row r="14348" spans="1:3" ht="14.4" x14ac:dyDescent="0.3">
      <c r="A14348"/>
      <c r="B14348"/>
      <c r="C14348"/>
    </row>
    <row r="14349" spans="1:3" ht="14.4" x14ac:dyDescent="0.3">
      <c r="A14349"/>
      <c r="B14349"/>
      <c r="C14349"/>
    </row>
    <row r="14350" spans="1:3" ht="14.4" x14ac:dyDescent="0.3">
      <c r="A14350"/>
      <c r="B14350"/>
      <c r="C14350"/>
    </row>
    <row r="14351" spans="1:3" ht="14.4" x14ac:dyDescent="0.3">
      <c r="A14351"/>
      <c r="B14351"/>
      <c r="C14351"/>
    </row>
    <row r="14352" spans="1:3" ht="14.4" x14ac:dyDescent="0.3">
      <c r="A14352"/>
      <c r="B14352"/>
      <c r="C14352"/>
    </row>
    <row r="14353" spans="1:3" ht="14.4" x14ac:dyDescent="0.3">
      <c r="A14353"/>
      <c r="B14353"/>
      <c r="C14353"/>
    </row>
    <row r="14354" spans="1:3" ht="14.4" x14ac:dyDescent="0.3">
      <c r="A14354"/>
      <c r="B14354"/>
      <c r="C14354"/>
    </row>
    <row r="14355" spans="1:3" ht="14.4" x14ac:dyDescent="0.3">
      <c r="A14355"/>
      <c r="B14355"/>
      <c r="C14355"/>
    </row>
    <row r="14356" spans="1:3" ht="14.4" x14ac:dyDescent="0.3">
      <c r="A14356"/>
      <c r="B14356"/>
      <c r="C14356"/>
    </row>
    <row r="14357" spans="1:3" ht="14.4" x14ac:dyDescent="0.3">
      <c r="A14357"/>
      <c r="B14357"/>
      <c r="C14357"/>
    </row>
    <row r="14358" spans="1:3" ht="14.4" x14ac:dyDescent="0.3">
      <c r="A14358"/>
      <c r="B14358"/>
      <c r="C14358"/>
    </row>
    <row r="14359" spans="1:3" ht="14.4" x14ac:dyDescent="0.3">
      <c r="A14359"/>
      <c r="B14359"/>
      <c r="C14359"/>
    </row>
    <row r="14360" spans="1:3" ht="14.4" x14ac:dyDescent="0.3">
      <c r="A14360"/>
      <c r="B14360"/>
      <c r="C14360"/>
    </row>
    <row r="14361" spans="1:3" ht="14.4" x14ac:dyDescent="0.3">
      <c r="A14361"/>
      <c r="B14361"/>
      <c r="C14361"/>
    </row>
    <row r="14362" spans="1:3" ht="14.4" x14ac:dyDescent="0.3">
      <c r="A14362"/>
      <c r="B14362"/>
      <c r="C14362"/>
    </row>
    <row r="14363" spans="1:3" ht="14.4" x14ac:dyDescent="0.3">
      <c r="A14363"/>
      <c r="B14363"/>
      <c r="C14363"/>
    </row>
    <row r="14364" spans="1:3" ht="14.4" x14ac:dyDescent="0.3">
      <c r="A14364"/>
      <c r="B14364"/>
      <c r="C14364"/>
    </row>
    <row r="14365" spans="1:3" ht="14.4" x14ac:dyDescent="0.3">
      <c r="A14365"/>
      <c r="B14365"/>
      <c r="C14365"/>
    </row>
    <row r="14366" spans="1:3" ht="14.4" x14ac:dyDescent="0.3">
      <c r="A14366"/>
      <c r="B14366"/>
      <c r="C14366"/>
    </row>
    <row r="14367" spans="1:3" ht="14.4" x14ac:dyDescent="0.3">
      <c r="A14367"/>
      <c r="B14367"/>
      <c r="C14367"/>
    </row>
    <row r="14368" spans="1:3" ht="14.4" x14ac:dyDescent="0.3">
      <c r="A14368"/>
      <c r="B14368"/>
      <c r="C14368"/>
    </row>
    <row r="14369" spans="1:3" ht="14.4" x14ac:dyDescent="0.3">
      <c r="A14369"/>
      <c r="B14369"/>
      <c r="C14369"/>
    </row>
    <row r="14370" spans="1:3" ht="14.4" x14ac:dyDescent="0.3">
      <c r="A14370"/>
      <c r="B14370"/>
      <c r="C14370"/>
    </row>
    <row r="14371" spans="1:3" ht="14.4" x14ac:dyDescent="0.3">
      <c r="A14371"/>
      <c r="B14371"/>
      <c r="C14371"/>
    </row>
    <row r="14372" spans="1:3" ht="14.4" x14ac:dyDescent="0.3">
      <c r="A14372"/>
      <c r="B14372"/>
      <c r="C14372"/>
    </row>
    <row r="14373" spans="1:3" ht="14.4" x14ac:dyDescent="0.3">
      <c r="A14373"/>
      <c r="B14373"/>
      <c r="C14373"/>
    </row>
    <row r="14374" spans="1:3" ht="14.4" x14ac:dyDescent="0.3">
      <c r="A14374"/>
      <c r="B14374"/>
      <c r="C14374"/>
    </row>
    <row r="14375" spans="1:3" ht="14.4" x14ac:dyDescent="0.3">
      <c r="A14375"/>
      <c r="B14375"/>
      <c r="C14375"/>
    </row>
    <row r="14376" spans="1:3" ht="14.4" x14ac:dyDescent="0.3">
      <c r="A14376"/>
      <c r="B14376"/>
      <c r="C14376"/>
    </row>
    <row r="14377" spans="1:3" ht="14.4" x14ac:dyDescent="0.3">
      <c r="A14377"/>
      <c r="B14377"/>
      <c r="C14377"/>
    </row>
    <row r="14378" spans="1:3" ht="14.4" x14ac:dyDescent="0.3">
      <c r="A14378"/>
      <c r="B14378"/>
      <c r="C14378"/>
    </row>
    <row r="14379" spans="1:3" ht="14.4" x14ac:dyDescent="0.3">
      <c r="A14379"/>
      <c r="B14379"/>
      <c r="C14379"/>
    </row>
    <row r="14380" spans="1:3" ht="14.4" x14ac:dyDescent="0.3">
      <c r="A14380"/>
      <c r="B14380"/>
      <c r="C14380"/>
    </row>
    <row r="14381" spans="1:3" ht="14.4" x14ac:dyDescent="0.3">
      <c r="A14381"/>
      <c r="B14381"/>
      <c r="C14381"/>
    </row>
    <row r="14382" spans="1:3" ht="14.4" x14ac:dyDescent="0.3">
      <c r="A14382"/>
      <c r="B14382"/>
      <c r="C14382"/>
    </row>
    <row r="14383" spans="1:3" ht="14.4" x14ac:dyDescent="0.3">
      <c r="A14383"/>
      <c r="B14383"/>
      <c r="C14383"/>
    </row>
    <row r="14384" spans="1:3" ht="14.4" x14ac:dyDescent="0.3">
      <c r="A14384"/>
      <c r="B14384"/>
      <c r="C14384"/>
    </row>
    <row r="14385" spans="1:3" ht="14.4" x14ac:dyDescent="0.3">
      <c r="A14385"/>
      <c r="B14385"/>
      <c r="C14385"/>
    </row>
    <row r="14386" spans="1:3" ht="14.4" x14ac:dyDescent="0.3">
      <c r="A14386"/>
      <c r="B14386"/>
      <c r="C14386"/>
    </row>
    <row r="14387" spans="1:3" ht="14.4" x14ac:dyDescent="0.3">
      <c r="A14387"/>
      <c r="B14387"/>
      <c r="C14387"/>
    </row>
    <row r="14388" spans="1:3" ht="14.4" x14ac:dyDescent="0.3">
      <c r="A14388"/>
      <c r="B14388"/>
      <c r="C14388"/>
    </row>
    <row r="14389" spans="1:3" ht="14.4" x14ac:dyDescent="0.3">
      <c r="A14389"/>
      <c r="B14389"/>
      <c r="C14389"/>
    </row>
    <row r="14390" spans="1:3" ht="14.4" x14ac:dyDescent="0.3">
      <c r="A14390"/>
      <c r="B14390"/>
      <c r="C14390"/>
    </row>
    <row r="14391" spans="1:3" ht="14.4" x14ac:dyDescent="0.3">
      <c r="A14391"/>
      <c r="B14391"/>
      <c r="C14391"/>
    </row>
    <row r="14392" spans="1:3" ht="14.4" x14ac:dyDescent="0.3">
      <c r="A14392"/>
      <c r="B14392"/>
      <c r="C14392"/>
    </row>
    <row r="14393" spans="1:3" ht="14.4" x14ac:dyDescent="0.3">
      <c r="A14393"/>
      <c r="B14393"/>
      <c r="C14393"/>
    </row>
    <row r="14394" spans="1:3" ht="14.4" x14ac:dyDescent="0.3">
      <c r="A14394"/>
      <c r="B14394"/>
      <c r="C14394"/>
    </row>
    <row r="14395" spans="1:3" ht="14.4" x14ac:dyDescent="0.3">
      <c r="A14395"/>
      <c r="B14395"/>
      <c r="C14395"/>
    </row>
    <row r="14396" spans="1:3" ht="14.4" x14ac:dyDescent="0.3">
      <c r="A14396"/>
      <c r="B14396"/>
      <c r="C14396"/>
    </row>
    <row r="14397" spans="1:3" ht="14.4" x14ac:dyDescent="0.3">
      <c r="A14397"/>
      <c r="B14397"/>
      <c r="C14397"/>
    </row>
    <row r="14398" spans="1:3" ht="14.4" x14ac:dyDescent="0.3">
      <c r="A14398"/>
      <c r="B14398"/>
      <c r="C14398"/>
    </row>
    <row r="14399" spans="1:3" ht="14.4" x14ac:dyDescent="0.3">
      <c r="A14399"/>
      <c r="B14399"/>
      <c r="C14399"/>
    </row>
    <row r="14400" spans="1:3" ht="14.4" x14ac:dyDescent="0.3">
      <c r="A14400"/>
      <c r="B14400"/>
      <c r="C14400"/>
    </row>
    <row r="14401" spans="1:3" ht="14.4" x14ac:dyDescent="0.3">
      <c r="A14401"/>
      <c r="B14401"/>
      <c r="C14401"/>
    </row>
    <row r="14402" spans="1:3" ht="14.4" x14ac:dyDescent="0.3">
      <c r="A14402"/>
      <c r="B14402"/>
      <c r="C14402"/>
    </row>
    <row r="14403" spans="1:3" ht="14.4" x14ac:dyDescent="0.3">
      <c r="A14403"/>
      <c r="B14403"/>
      <c r="C14403"/>
    </row>
    <row r="14404" spans="1:3" ht="14.4" x14ac:dyDescent="0.3">
      <c r="A14404"/>
      <c r="B14404"/>
      <c r="C14404"/>
    </row>
    <row r="14405" spans="1:3" ht="14.4" x14ac:dyDescent="0.3">
      <c r="A14405"/>
      <c r="B14405"/>
      <c r="C14405"/>
    </row>
    <row r="14406" spans="1:3" ht="14.4" x14ac:dyDescent="0.3">
      <c r="A14406"/>
      <c r="B14406"/>
      <c r="C14406"/>
    </row>
    <row r="14407" spans="1:3" ht="14.4" x14ac:dyDescent="0.3">
      <c r="A14407"/>
      <c r="B14407"/>
      <c r="C14407"/>
    </row>
    <row r="14408" spans="1:3" ht="14.4" x14ac:dyDescent="0.3">
      <c r="A14408"/>
      <c r="B14408"/>
      <c r="C14408"/>
    </row>
    <row r="14409" spans="1:3" ht="14.4" x14ac:dyDescent="0.3">
      <c r="A14409"/>
      <c r="B14409"/>
      <c r="C14409"/>
    </row>
    <row r="14410" spans="1:3" ht="14.4" x14ac:dyDescent="0.3">
      <c r="A14410"/>
      <c r="B14410"/>
      <c r="C14410"/>
    </row>
    <row r="14411" spans="1:3" ht="14.4" x14ac:dyDescent="0.3">
      <c r="A14411"/>
      <c r="B14411"/>
      <c r="C14411"/>
    </row>
    <row r="14412" spans="1:3" ht="14.4" x14ac:dyDescent="0.3">
      <c r="A14412"/>
      <c r="B14412"/>
      <c r="C14412"/>
    </row>
    <row r="14413" spans="1:3" ht="14.4" x14ac:dyDescent="0.3">
      <c r="A14413"/>
      <c r="B14413"/>
      <c r="C14413"/>
    </row>
    <row r="14414" spans="1:3" ht="14.4" x14ac:dyDescent="0.3">
      <c r="A14414"/>
      <c r="B14414"/>
      <c r="C14414"/>
    </row>
    <row r="14415" spans="1:3" ht="14.4" x14ac:dyDescent="0.3">
      <c r="A14415"/>
      <c r="B14415"/>
      <c r="C14415"/>
    </row>
    <row r="14416" spans="1:3" ht="14.4" x14ac:dyDescent="0.3">
      <c r="A14416"/>
      <c r="B14416"/>
      <c r="C14416"/>
    </row>
    <row r="14417" spans="1:3" ht="14.4" x14ac:dyDescent="0.3">
      <c r="A14417"/>
      <c r="B14417"/>
      <c r="C14417"/>
    </row>
    <row r="14418" spans="1:3" ht="14.4" x14ac:dyDescent="0.3">
      <c r="A14418"/>
      <c r="B14418"/>
      <c r="C14418"/>
    </row>
    <row r="14419" spans="1:3" ht="14.4" x14ac:dyDescent="0.3">
      <c r="A14419"/>
      <c r="B14419"/>
      <c r="C14419"/>
    </row>
    <row r="14420" spans="1:3" ht="14.4" x14ac:dyDescent="0.3">
      <c r="A14420"/>
      <c r="B14420"/>
      <c r="C14420"/>
    </row>
    <row r="14421" spans="1:3" ht="14.4" x14ac:dyDescent="0.3">
      <c r="A14421"/>
      <c r="B14421"/>
      <c r="C14421"/>
    </row>
    <row r="14422" spans="1:3" ht="14.4" x14ac:dyDescent="0.3">
      <c r="A14422"/>
      <c r="B14422"/>
      <c r="C14422"/>
    </row>
    <row r="14423" spans="1:3" ht="14.4" x14ac:dyDescent="0.3">
      <c r="A14423"/>
      <c r="B14423"/>
      <c r="C14423"/>
    </row>
    <row r="14424" spans="1:3" ht="14.4" x14ac:dyDescent="0.3">
      <c r="A14424"/>
      <c r="B14424"/>
      <c r="C14424"/>
    </row>
    <row r="14425" spans="1:3" ht="14.4" x14ac:dyDescent="0.3">
      <c r="A14425"/>
      <c r="B14425"/>
      <c r="C14425"/>
    </row>
    <row r="14426" spans="1:3" ht="14.4" x14ac:dyDescent="0.3">
      <c r="A14426"/>
      <c r="B14426"/>
      <c r="C14426"/>
    </row>
    <row r="14427" spans="1:3" ht="14.4" x14ac:dyDescent="0.3">
      <c r="A14427"/>
      <c r="B14427"/>
      <c r="C14427"/>
    </row>
    <row r="14428" spans="1:3" ht="14.4" x14ac:dyDescent="0.3">
      <c r="A14428"/>
      <c r="B14428"/>
      <c r="C14428"/>
    </row>
    <row r="14429" spans="1:3" ht="14.4" x14ac:dyDescent="0.3">
      <c r="A14429"/>
      <c r="B14429"/>
      <c r="C14429"/>
    </row>
    <row r="14430" spans="1:3" ht="14.4" x14ac:dyDescent="0.3">
      <c r="A14430"/>
      <c r="B14430"/>
      <c r="C14430"/>
    </row>
    <row r="14431" spans="1:3" ht="14.4" x14ac:dyDescent="0.3">
      <c r="A14431"/>
      <c r="B14431"/>
      <c r="C14431"/>
    </row>
    <row r="14432" spans="1:3" ht="14.4" x14ac:dyDescent="0.3">
      <c r="A14432"/>
      <c r="B14432"/>
      <c r="C14432"/>
    </row>
    <row r="14433" spans="1:3" ht="14.4" x14ac:dyDescent="0.3">
      <c r="A14433"/>
      <c r="B14433"/>
      <c r="C14433"/>
    </row>
    <row r="14434" spans="1:3" ht="14.4" x14ac:dyDescent="0.3">
      <c r="A14434"/>
      <c r="B14434"/>
      <c r="C14434"/>
    </row>
    <row r="14435" spans="1:3" ht="14.4" x14ac:dyDescent="0.3">
      <c r="A14435"/>
      <c r="B14435"/>
      <c r="C14435"/>
    </row>
    <row r="14436" spans="1:3" ht="14.4" x14ac:dyDescent="0.3">
      <c r="A14436"/>
      <c r="B14436"/>
      <c r="C14436"/>
    </row>
    <row r="14437" spans="1:3" ht="14.4" x14ac:dyDescent="0.3">
      <c r="A14437"/>
      <c r="B14437"/>
      <c r="C14437"/>
    </row>
    <row r="14438" spans="1:3" ht="14.4" x14ac:dyDescent="0.3">
      <c r="A14438"/>
      <c r="B14438"/>
      <c r="C14438"/>
    </row>
    <row r="14439" spans="1:3" ht="14.4" x14ac:dyDescent="0.3">
      <c r="A14439"/>
      <c r="B14439"/>
      <c r="C14439"/>
    </row>
    <row r="14440" spans="1:3" ht="14.4" x14ac:dyDescent="0.3">
      <c r="A14440"/>
      <c r="B14440"/>
      <c r="C14440"/>
    </row>
    <row r="14441" spans="1:3" ht="14.4" x14ac:dyDescent="0.3">
      <c r="A14441"/>
      <c r="B14441"/>
      <c r="C14441"/>
    </row>
    <row r="14442" spans="1:3" ht="14.4" x14ac:dyDescent="0.3">
      <c r="A14442"/>
      <c r="B14442"/>
      <c r="C14442"/>
    </row>
    <row r="14443" spans="1:3" ht="14.4" x14ac:dyDescent="0.3">
      <c r="A14443"/>
      <c r="B14443"/>
      <c r="C14443"/>
    </row>
    <row r="14444" spans="1:3" ht="14.4" x14ac:dyDescent="0.3">
      <c r="A14444"/>
      <c r="B14444"/>
      <c r="C14444"/>
    </row>
    <row r="14445" spans="1:3" ht="14.4" x14ac:dyDescent="0.3">
      <c r="A14445"/>
      <c r="B14445"/>
      <c r="C14445"/>
    </row>
    <row r="14446" spans="1:3" ht="14.4" x14ac:dyDescent="0.3">
      <c r="A14446"/>
      <c r="B14446"/>
      <c r="C14446"/>
    </row>
    <row r="14447" spans="1:3" ht="14.4" x14ac:dyDescent="0.3">
      <c r="A14447"/>
      <c r="B14447"/>
      <c r="C14447"/>
    </row>
    <row r="14448" spans="1:3" ht="14.4" x14ac:dyDescent="0.3">
      <c r="A14448"/>
      <c r="B14448"/>
      <c r="C14448"/>
    </row>
    <row r="14449" spans="1:3" ht="14.4" x14ac:dyDescent="0.3">
      <c r="A14449"/>
      <c r="B14449"/>
      <c r="C14449"/>
    </row>
    <row r="14450" spans="1:3" ht="14.4" x14ac:dyDescent="0.3">
      <c r="A14450"/>
      <c r="B14450"/>
      <c r="C14450"/>
    </row>
    <row r="14451" spans="1:3" ht="14.4" x14ac:dyDescent="0.3">
      <c r="A14451"/>
      <c r="B14451"/>
      <c r="C14451"/>
    </row>
    <row r="14452" spans="1:3" ht="14.4" x14ac:dyDescent="0.3">
      <c r="A14452"/>
      <c r="B14452"/>
      <c r="C14452"/>
    </row>
    <row r="14453" spans="1:3" ht="14.4" x14ac:dyDescent="0.3">
      <c r="A14453"/>
      <c r="B14453"/>
      <c r="C14453"/>
    </row>
    <row r="14454" spans="1:3" ht="14.4" x14ac:dyDescent="0.3">
      <c r="A14454"/>
      <c r="B14454"/>
      <c r="C14454"/>
    </row>
    <row r="14455" spans="1:3" ht="14.4" x14ac:dyDescent="0.3">
      <c r="A14455"/>
      <c r="B14455"/>
      <c r="C14455"/>
    </row>
    <row r="14456" spans="1:3" ht="14.4" x14ac:dyDescent="0.3">
      <c r="A14456"/>
      <c r="B14456"/>
      <c r="C14456"/>
    </row>
    <row r="14457" spans="1:3" ht="14.4" x14ac:dyDescent="0.3">
      <c r="A14457"/>
      <c r="B14457"/>
      <c r="C14457"/>
    </row>
    <row r="14458" spans="1:3" ht="14.4" x14ac:dyDescent="0.3">
      <c r="A14458"/>
      <c r="B14458"/>
      <c r="C14458"/>
    </row>
    <row r="14459" spans="1:3" ht="14.4" x14ac:dyDescent="0.3">
      <c r="A14459"/>
      <c r="B14459"/>
      <c r="C14459"/>
    </row>
    <row r="14460" spans="1:3" ht="14.4" x14ac:dyDescent="0.3">
      <c r="A14460"/>
      <c r="B14460"/>
      <c r="C14460"/>
    </row>
    <row r="14461" spans="1:3" ht="14.4" x14ac:dyDescent="0.3">
      <c r="A14461"/>
      <c r="B14461"/>
      <c r="C14461"/>
    </row>
    <row r="14462" spans="1:3" ht="14.4" x14ac:dyDescent="0.3">
      <c r="A14462"/>
      <c r="B14462"/>
      <c r="C14462"/>
    </row>
    <row r="14463" spans="1:3" ht="14.4" x14ac:dyDescent="0.3">
      <c r="A14463"/>
      <c r="B14463"/>
      <c r="C14463"/>
    </row>
    <row r="14464" spans="1:3" ht="14.4" x14ac:dyDescent="0.3">
      <c r="A14464"/>
      <c r="B14464"/>
      <c r="C14464"/>
    </row>
    <row r="14465" spans="1:3" ht="14.4" x14ac:dyDescent="0.3">
      <c r="A14465"/>
      <c r="B14465"/>
      <c r="C14465"/>
    </row>
    <row r="14466" spans="1:3" ht="14.4" x14ac:dyDescent="0.3">
      <c r="A14466"/>
      <c r="B14466"/>
      <c r="C14466"/>
    </row>
    <row r="14467" spans="1:3" ht="14.4" x14ac:dyDescent="0.3">
      <c r="A14467"/>
      <c r="B14467"/>
      <c r="C14467"/>
    </row>
    <row r="14468" spans="1:3" ht="14.4" x14ac:dyDescent="0.3">
      <c r="A14468"/>
      <c r="B14468"/>
      <c r="C14468"/>
    </row>
    <row r="14469" spans="1:3" ht="14.4" x14ac:dyDescent="0.3">
      <c r="A14469"/>
      <c r="B14469"/>
      <c r="C14469"/>
    </row>
    <row r="14470" spans="1:3" ht="14.4" x14ac:dyDescent="0.3">
      <c r="A14470"/>
      <c r="B14470"/>
      <c r="C14470"/>
    </row>
    <row r="14471" spans="1:3" ht="14.4" x14ac:dyDescent="0.3">
      <c r="A14471"/>
      <c r="B14471"/>
      <c r="C14471"/>
    </row>
    <row r="14472" spans="1:3" ht="14.4" x14ac:dyDescent="0.3">
      <c r="A14472"/>
      <c r="B14472"/>
      <c r="C14472"/>
    </row>
    <row r="14473" spans="1:3" ht="14.4" x14ac:dyDescent="0.3">
      <c r="A14473"/>
      <c r="B14473"/>
      <c r="C14473"/>
    </row>
    <row r="14474" spans="1:3" ht="14.4" x14ac:dyDescent="0.3">
      <c r="A14474"/>
      <c r="B14474"/>
      <c r="C14474"/>
    </row>
    <row r="14475" spans="1:3" ht="14.4" x14ac:dyDescent="0.3">
      <c r="A14475"/>
      <c r="B14475"/>
      <c r="C14475"/>
    </row>
    <row r="14476" spans="1:3" ht="14.4" x14ac:dyDescent="0.3">
      <c r="A14476"/>
      <c r="B14476"/>
      <c r="C14476"/>
    </row>
    <row r="14477" spans="1:3" ht="14.4" x14ac:dyDescent="0.3">
      <c r="A14477"/>
      <c r="B14477"/>
      <c r="C14477"/>
    </row>
    <row r="14478" spans="1:3" ht="14.4" x14ac:dyDescent="0.3">
      <c r="A14478"/>
      <c r="B14478"/>
      <c r="C14478"/>
    </row>
    <row r="14479" spans="1:3" ht="14.4" x14ac:dyDescent="0.3">
      <c r="A14479"/>
      <c r="B14479"/>
      <c r="C14479"/>
    </row>
    <row r="14480" spans="1:3" ht="14.4" x14ac:dyDescent="0.3">
      <c r="A14480"/>
      <c r="B14480"/>
      <c r="C14480"/>
    </row>
    <row r="14481" spans="1:3" ht="14.4" x14ac:dyDescent="0.3">
      <c r="A14481"/>
      <c r="B14481"/>
      <c r="C14481"/>
    </row>
    <row r="14482" spans="1:3" ht="14.4" x14ac:dyDescent="0.3">
      <c r="A14482"/>
      <c r="B14482"/>
      <c r="C14482"/>
    </row>
    <row r="14483" spans="1:3" ht="14.4" x14ac:dyDescent="0.3">
      <c r="A14483"/>
      <c r="B14483"/>
      <c r="C14483"/>
    </row>
    <row r="14484" spans="1:3" ht="14.4" x14ac:dyDescent="0.3">
      <c r="A14484"/>
      <c r="B14484"/>
      <c r="C14484"/>
    </row>
    <row r="14485" spans="1:3" ht="14.4" x14ac:dyDescent="0.3">
      <c r="A14485"/>
      <c r="B14485"/>
      <c r="C14485"/>
    </row>
    <row r="14486" spans="1:3" ht="14.4" x14ac:dyDescent="0.3">
      <c r="A14486"/>
      <c r="B14486"/>
      <c r="C14486"/>
    </row>
    <row r="14487" spans="1:3" ht="14.4" x14ac:dyDescent="0.3">
      <c r="A14487"/>
      <c r="B14487"/>
      <c r="C14487"/>
    </row>
    <row r="14488" spans="1:3" ht="14.4" x14ac:dyDescent="0.3">
      <c r="A14488"/>
      <c r="B14488"/>
      <c r="C14488"/>
    </row>
    <row r="14489" spans="1:3" ht="14.4" x14ac:dyDescent="0.3">
      <c r="A14489"/>
      <c r="B14489"/>
      <c r="C14489"/>
    </row>
    <row r="14490" spans="1:3" ht="14.4" x14ac:dyDescent="0.3">
      <c r="A14490"/>
      <c r="B14490"/>
      <c r="C14490"/>
    </row>
    <row r="14491" spans="1:3" ht="14.4" x14ac:dyDescent="0.3">
      <c r="A14491"/>
      <c r="B14491"/>
      <c r="C14491"/>
    </row>
    <row r="14492" spans="1:3" ht="14.4" x14ac:dyDescent="0.3">
      <c r="A14492"/>
      <c r="B14492"/>
      <c r="C14492"/>
    </row>
    <row r="14493" spans="1:3" ht="14.4" x14ac:dyDescent="0.3">
      <c r="A14493"/>
      <c r="B14493"/>
      <c r="C14493"/>
    </row>
    <row r="14494" spans="1:3" ht="14.4" x14ac:dyDescent="0.3">
      <c r="A14494"/>
      <c r="B14494"/>
      <c r="C14494"/>
    </row>
    <row r="14495" spans="1:3" ht="14.4" x14ac:dyDescent="0.3">
      <c r="A14495"/>
      <c r="B14495"/>
      <c r="C14495"/>
    </row>
    <row r="14496" spans="1:3" ht="14.4" x14ac:dyDescent="0.3">
      <c r="A14496"/>
      <c r="B14496"/>
      <c r="C14496"/>
    </row>
    <row r="14497" spans="1:3" ht="14.4" x14ac:dyDescent="0.3">
      <c r="A14497"/>
      <c r="B14497"/>
      <c r="C14497"/>
    </row>
    <row r="14498" spans="1:3" ht="14.4" x14ac:dyDescent="0.3">
      <c r="A14498"/>
      <c r="B14498"/>
      <c r="C14498"/>
    </row>
    <row r="14499" spans="1:3" ht="14.4" x14ac:dyDescent="0.3">
      <c r="A14499"/>
      <c r="B14499"/>
      <c r="C14499"/>
    </row>
    <row r="14500" spans="1:3" ht="14.4" x14ac:dyDescent="0.3">
      <c r="A14500"/>
      <c r="B14500"/>
      <c r="C14500"/>
    </row>
    <row r="14501" spans="1:3" ht="14.4" x14ac:dyDescent="0.3">
      <c r="A14501"/>
      <c r="B14501"/>
      <c r="C14501"/>
    </row>
    <row r="14502" spans="1:3" ht="14.4" x14ac:dyDescent="0.3">
      <c r="A14502"/>
      <c r="B14502"/>
      <c r="C14502"/>
    </row>
    <row r="14503" spans="1:3" ht="14.4" x14ac:dyDescent="0.3">
      <c r="A14503"/>
      <c r="B14503"/>
      <c r="C14503"/>
    </row>
    <row r="14504" spans="1:3" ht="14.4" x14ac:dyDescent="0.3">
      <c r="A14504"/>
      <c r="B14504"/>
      <c r="C14504"/>
    </row>
    <row r="14505" spans="1:3" ht="14.4" x14ac:dyDescent="0.3">
      <c r="A14505"/>
      <c r="B14505"/>
      <c r="C14505"/>
    </row>
    <row r="14506" spans="1:3" ht="14.4" x14ac:dyDescent="0.3">
      <c r="A14506"/>
      <c r="B14506"/>
      <c r="C14506"/>
    </row>
    <row r="14507" spans="1:3" ht="14.4" x14ac:dyDescent="0.3">
      <c r="A14507"/>
      <c r="B14507"/>
      <c r="C14507"/>
    </row>
    <row r="14508" spans="1:3" ht="14.4" x14ac:dyDescent="0.3">
      <c r="A14508"/>
      <c r="B14508"/>
      <c r="C14508"/>
    </row>
    <row r="14509" spans="1:3" ht="14.4" x14ac:dyDescent="0.3">
      <c r="A14509"/>
      <c r="B14509"/>
      <c r="C14509"/>
    </row>
    <row r="14510" spans="1:3" ht="14.4" x14ac:dyDescent="0.3">
      <c r="A14510"/>
      <c r="B14510"/>
      <c r="C14510"/>
    </row>
    <row r="14511" spans="1:3" ht="14.4" x14ac:dyDescent="0.3">
      <c r="A14511"/>
      <c r="B14511"/>
      <c r="C14511"/>
    </row>
    <row r="14512" spans="1:3" ht="14.4" x14ac:dyDescent="0.3">
      <c r="A14512"/>
      <c r="B14512"/>
      <c r="C14512"/>
    </row>
    <row r="14513" spans="1:3" ht="14.4" x14ac:dyDescent="0.3">
      <c r="A14513"/>
      <c r="B14513"/>
      <c r="C14513"/>
    </row>
    <row r="14514" spans="1:3" ht="14.4" x14ac:dyDescent="0.3">
      <c r="A14514"/>
      <c r="B14514"/>
      <c r="C14514"/>
    </row>
    <row r="14515" spans="1:3" ht="14.4" x14ac:dyDescent="0.3">
      <c r="A14515"/>
      <c r="B14515"/>
      <c r="C14515"/>
    </row>
    <row r="14516" spans="1:3" ht="14.4" x14ac:dyDescent="0.3">
      <c r="A14516"/>
      <c r="B14516"/>
      <c r="C14516"/>
    </row>
    <row r="14517" spans="1:3" ht="14.4" x14ac:dyDescent="0.3">
      <c r="A14517"/>
      <c r="B14517"/>
      <c r="C14517"/>
    </row>
    <row r="14518" spans="1:3" ht="14.4" x14ac:dyDescent="0.3">
      <c r="A14518"/>
      <c r="B14518"/>
      <c r="C14518"/>
    </row>
    <row r="14519" spans="1:3" ht="14.4" x14ac:dyDescent="0.3">
      <c r="A14519"/>
      <c r="B14519"/>
      <c r="C14519"/>
    </row>
    <row r="14520" spans="1:3" ht="14.4" x14ac:dyDescent="0.3">
      <c r="A14520"/>
      <c r="B14520"/>
      <c r="C14520"/>
    </row>
    <row r="14521" spans="1:3" ht="14.4" x14ac:dyDescent="0.3">
      <c r="A14521"/>
      <c r="B14521"/>
      <c r="C14521"/>
    </row>
    <row r="14522" spans="1:3" ht="14.4" x14ac:dyDescent="0.3">
      <c r="A14522"/>
      <c r="B14522"/>
      <c r="C14522"/>
    </row>
    <row r="14523" spans="1:3" ht="14.4" x14ac:dyDescent="0.3">
      <c r="A14523"/>
      <c r="B14523"/>
      <c r="C14523"/>
    </row>
    <row r="14524" spans="1:3" ht="14.4" x14ac:dyDescent="0.3">
      <c r="A14524"/>
      <c r="B14524"/>
      <c r="C14524"/>
    </row>
    <row r="14525" spans="1:3" ht="14.4" x14ac:dyDescent="0.3">
      <c r="A14525"/>
      <c r="B14525"/>
      <c r="C14525"/>
    </row>
    <row r="14526" spans="1:3" ht="14.4" x14ac:dyDescent="0.3">
      <c r="A14526"/>
      <c r="B14526"/>
      <c r="C14526"/>
    </row>
    <row r="14527" spans="1:3" ht="14.4" x14ac:dyDescent="0.3">
      <c r="A14527"/>
      <c r="B14527"/>
      <c r="C14527"/>
    </row>
    <row r="14528" spans="1:3" ht="14.4" x14ac:dyDescent="0.3">
      <c r="A14528"/>
      <c r="B14528"/>
      <c r="C14528"/>
    </row>
    <row r="14529" spans="1:3" ht="14.4" x14ac:dyDescent="0.3">
      <c r="A14529"/>
      <c r="B14529"/>
      <c r="C14529"/>
    </row>
    <row r="14530" spans="1:3" ht="14.4" x14ac:dyDescent="0.3">
      <c r="A14530"/>
      <c r="B14530"/>
      <c r="C14530"/>
    </row>
    <row r="14531" spans="1:3" ht="14.4" x14ac:dyDescent="0.3">
      <c r="A14531"/>
      <c r="B14531"/>
      <c r="C14531"/>
    </row>
    <row r="14532" spans="1:3" ht="14.4" x14ac:dyDescent="0.3">
      <c r="A14532"/>
      <c r="B14532"/>
      <c r="C14532"/>
    </row>
    <row r="14533" spans="1:3" ht="14.4" x14ac:dyDescent="0.3">
      <c r="A14533"/>
      <c r="B14533"/>
      <c r="C14533"/>
    </row>
    <row r="14534" spans="1:3" ht="14.4" x14ac:dyDescent="0.3">
      <c r="A14534"/>
      <c r="B14534"/>
      <c r="C14534"/>
    </row>
    <row r="14535" spans="1:3" ht="14.4" x14ac:dyDescent="0.3">
      <c r="A14535"/>
      <c r="B14535"/>
      <c r="C14535"/>
    </row>
    <row r="14536" spans="1:3" ht="14.4" x14ac:dyDescent="0.3">
      <c r="A14536"/>
      <c r="B14536"/>
      <c r="C14536"/>
    </row>
    <row r="14537" spans="1:3" ht="14.4" x14ac:dyDescent="0.3">
      <c r="A14537"/>
      <c r="B14537"/>
      <c r="C14537"/>
    </row>
    <row r="14538" spans="1:3" ht="14.4" x14ac:dyDescent="0.3">
      <c r="A14538"/>
      <c r="B14538"/>
      <c r="C14538"/>
    </row>
    <row r="14539" spans="1:3" ht="14.4" x14ac:dyDescent="0.3">
      <c r="A14539"/>
      <c r="B14539"/>
      <c r="C14539"/>
    </row>
    <row r="14540" spans="1:3" ht="14.4" x14ac:dyDescent="0.3">
      <c r="A14540"/>
      <c r="B14540"/>
      <c r="C14540"/>
    </row>
    <row r="14541" spans="1:3" ht="14.4" x14ac:dyDescent="0.3">
      <c r="A14541"/>
      <c r="B14541"/>
      <c r="C14541"/>
    </row>
    <row r="14542" spans="1:3" ht="14.4" x14ac:dyDescent="0.3">
      <c r="A14542"/>
      <c r="B14542"/>
      <c r="C14542"/>
    </row>
    <row r="14543" spans="1:3" ht="14.4" x14ac:dyDescent="0.3">
      <c r="A14543"/>
      <c r="B14543"/>
      <c r="C14543"/>
    </row>
    <row r="14544" spans="1:3" ht="14.4" x14ac:dyDescent="0.3">
      <c r="A14544"/>
      <c r="B14544"/>
      <c r="C14544"/>
    </row>
    <row r="14545" spans="1:3" ht="14.4" x14ac:dyDescent="0.3">
      <c r="A14545"/>
      <c r="B14545"/>
      <c r="C14545"/>
    </row>
    <row r="14546" spans="1:3" ht="14.4" x14ac:dyDescent="0.3">
      <c r="A14546"/>
      <c r="B14546"/>
      <c r="C14546"/>
    </row>
    <row r="14547" spans="1:3" ht="14.4" x14ac:dyDescent="0.3">
      <c r="A14547"/>
      <c r="B14547"/>
      <c r="C14547"/>
    </row>
    <row r="14548" spans="1:3" ht="14.4" x14ac:dyDescent="0.3">
      <c r="A14548"/>
      <c r="B14548"/>
      <c r="C14548"/>
    </row>
    <row r="14549" spans="1:3" ht="14.4" x14ac:dyDescent="0.3">
      <c r="A14549"/>
      <c r="B14549"/>
      <c r="C14549"/>
    </row>
    <row r="14550" spans="1:3" ht="14.4" x14ac:dyDescent="0.3">
      <c r="A14550"/>
      <c r="B14550"/>
      <c r="C14550"/>
    </row>
    <row r="14551" spans="1:3" ht="14.4" x14ac:dyDescent="0.3">
      <c r="A14551"/>
      <c r="B14551"/>
      <c r="C14551"/>
    </row>
    <row r="14552" spans="1:3" ht="14.4" x14ac:dyDescent="0.3">
      <c r="A14552"/>
      <c r="B14552"/>
      <c r="C14552"/>
    </row>
    <row r="14553" spans="1:3" ht="14.4" x14ac:dyDescent="0.3">
      <c r="A14553"/>
      <c r="B14553"/>
      <c r="C14553"/>
    </row>
    <row r="14554" spans="1:3" ht="14.4" x14ac:dyDescent="0.3">
      <c r="A14554"/>
      <c r="B14554"/>
      <c r="C14554"/>
    </row>
    <row r="14555" spans="1:3" ht="14.4" x14ac:dyDescent="0.3">
      <c r="A14555"/>
      <c r="B14555"/>
      <c r="C14555"/>
    </row>
    <row r="14556" spans="1:3" ht="14.4" x14ac:dyDescent="0.3">
      <c r="A14556"/>
      <c r="B14556"/>
      <c r="C14556"/>
    </row>
    <row r="14557" spans="1:3" ht="14.4" x14ac:dyDescent="0.3">
      <c r="A14557"/>
      <c r="B14557"/>
      <c r="C14557"/>
    </row>
    <row r="14558" spans="1:3" ht="14.4" x14ac:dyDescent="0.3">
      <c r="A14558"/>
      <c r="B14558"/>
      <c r="C14558"/>
    </row>
    <row r="14559" spans="1:3" ht="14.4" x14ac:dyDescent="0.3">
      <c r="A14559"/>
      <c r="B14559"/>
      <c r="C14559"/>
    </row>
    <row r="14560" spans="1:3" ht="14.4" x14ac:dyDescent="0.3">
      <c r="A14560"/>
      <c r="B14560"/>
      <c r="C14560"/>
    </row>
    <row r="14561" spans="1:3" ht="14.4" x14ac:dyDescent="0.3">
      <c r="A14561"/>
      <c r="B14561"/>
      <c r="C14561"/>
    </row>
    <row r="14562" spans="1:3" ht="14.4" x14ac:dyDescent="0.3">
      <c r="A14562"/>
      <c r="B14562"/>
      <c r="C14562"/>
    </row>
    <row r="14563" spans="1:3" ht="14.4" x14ac:dyDescent="0.3">
      <c r="A14563"/>
      <c r="B14563"/>
      <c r="C14563"/>
    </row>
    <row r="14564" spans="1:3" ht="14.4" x14ac:dyDescent="0.3">
      <c r="A14564"/>
      <c r="B14564"/>
      <c r="C14564"/>
    </row>
    <row r="14565" spans="1:3" ht="14.4" x14ac:dyDescent="0.3">
      <c r="A14565"/>
      <c r="B14565"/>
      <c r="C14565"/>
    </row>
    <row r="14566" spans="1:3" ht="14.4" x14ac:dyDescent="0.3">
      <c r="A14566"/>
      <c r="B14566"/>
      <c r="C14566"/>
    </row>
    <row r="14567" spans="1:3" ht="14.4" x14ac:dyDescent="0.3">
      <c r="A14567"/>
      <c r="B14567"/>
      <c r="C14567"/>
    </row>
    <row r="14568" spans="1:3" ht="14.4" x14ac:dyDescent="0.3">
      <c r="A14568"/>
      <c r="B14568"/>
      <c r="C14568"/>
    </row>
    <row r="14569" spans="1:3" ht="14.4" x14ac:dyDescent="0.3">
      <c r="A14569"/>
      <c r="B14569"/>
      <c r="C14569"/>
    </row>
    <row r="14570" spans="1:3" ht="14.4" x14ac:dyDescent="0.3">
      <c r="A14570"/>
      <c r="B14570"/>
      <c r="C14570"/>
    </row>
    <row r="14571" spans="1:3" ht="14.4" x14ac:dyDescent="0.3">
      <c r="A14571"/>
      <c r="B14571"/>
      <c r="C14571"/>
    </row>
    <row r="14572" spans="1:3" ht="14.4" x14ac:dyDescent="0.3">
      <c r="A14572"/>
      <c r="B14572"/>
      <c r="C14572"/>
    </row>
    <row r="14573" spans="1:3" ht="14.4" x14ac:dyDescent="0.3">
      <c r="A14573"/>
      <c r="B14573"/>
      <c r="C14573"/>
    </row>
    <row r="14574" spans="1:3" ht="14.4" x14ac:dyDescent="0.3">
      <c r="A14574"/>
      <c r="B14574"/>
      <c r="C14574"/>
    </row>
    <row r="14575" spans="1:3" ht="14.4" x14ac:dyDescent="0.3">
      <c r="A14575"/>
      <c r="B14575"/>
      <c r="C14575"/>
    </row>
    <row r="14576" spans="1:3" ht="14.4" x14ac:dyDescent="0.3">
      <c r="A14576"/>
      <c r="B14576"/>
      <c r="C14576"/>
    </row>
    <row r="14577" spans="1:3" ht="14.4" x14ac:dyDescent="0.3">
      <c r="A14577"/>
      <c r="B14577"/>
      <c r="C14577"/>
    </row>
    <row r="14578" spans="1:3" ht="14.4" x14ac:dyDescent="0.3">
      <c r="A14578"/>
      <c r="B14578"/>
      <c r="C14578"/>
    </row>
    <row r="14579" spans="1:3" ht="14.4" x14ac:dyDescent="0.3">
      <c r="A14579"/>
      <c r="B14579"/>
      <c r="C14579"/>
    </row>
    <row r="14580" spans="1:3" ht="14.4" x14ac:dyDescent="0.3">
      <c r="A14580"/>
      <c r="B14580"/>
      <c r="C14580"/>
    </row>
    <row r="14581" spans="1:3" ht="14.4" x14ac:dyDescent="0.3">
      <c r="A14581"/>
      <c r="B14581"/>
      <c r="C14581"/>
    </row>
    <row r="14582" spans="1:3" ht="14.4" x14ac:dyDescent="0.3">
      <c r="A14582"/>
      <c r="B14582"/>
      <c r="C14582"/>
    </row>
    <row r="14583" spans="1:3" ht="14.4" x14ac:dyDescent="0.3">
      <c r="A14583"/>
      <c r="B14583"/>
      <c r="C14583"/>
    </row>
    <row r="14584" spans="1:3" ht="14.4" x14ac:dyDescent="0.3">
      <c r="A14584"/>
      <c r="B14584"/>
      <c r="C14584"/>
    </row>
    <row r="14585" spans="1:3" ht="14.4" x14ac:dyDescent="0.3">
      <c r="A14585"/>
      <c r="B14585"/>
      <c r="C14585"/>
    </row>
    <row r="14586" spans="1:3" ht="14.4" x14ac:dyDescent="0.3">
      <c r="A14586"/>
      <c r="B14586"/>
      <c r="C14586"/>
    </row>
    <row r="14587" spans="1:3" ht="14.4" x14ac:dyDescent="0.3">
      <c r="A14587"/>
      <c r="B14587"/>
      <c r="C14587"/>
    </row>
    <row r="14588" spans="1:3" ht="14.4" x14ac:dyDescent="0.3">
      <c r="A14588"/>
      <c r="B14588"/>
      <c r="C14588"/>
    </row>
    <row r="14589" spans="1:3" ht="14.4" x14ac:dyDescent="0.3">
      <c r="A14589"/>
      <c r="B14589"/>
      <c r="C14589"/>
    </row>
    <row r="14590" spans="1:3" ht="14.4" x14ac:dyDescent="0.3">
      <c r="A14590"/>
      <c r="B14590"/>
      <c r="C14590"/>
    </row>
    <row r="14591" spans="1:3" ht="14.4" x14ac:dyDescent="0.3">
      <c r="A14591"/>
      <c r="B14591"/>
      <c r="C14591"/>
    </row>
    <row r="14592" spans="1:3" ht="14.4" x14ac:dyDescent="0.3">
      <c r="A14592"/>
      <c r="B14592"/>
      <c r="C14592"/>
    </row>
    <row r="14593" spans="1:3" ht="14.4" x14ac:dyDescent="0.3">
      <c r="A14593"/>
      <c r="B14593"/>
      <c r="C14593"/>
    </row>
    <row r="14594" spans="1:3" ht="14.4" x14ac:dyDescent="0.3">
      <c r="A14594"/>
      <c r="B14594"/>
      <c r="C14594"/>
    </row>
    <row r="14595" spans="1:3" ht="14.4" x14ac:dyDescent="0.3">
      <c r="A14595"/>
      <c r="B14595"/>
      <c r="C14595"/>
    </row>
    <row r="14596" spans="1:3" ht="14.4" x14ac:dyDescent="0.3">
      <c r="A14596"/>
      <c r="B14596"/>
      <c r="C14596"/>
    </row>
    <row r="14597" spans="1:3" ht="14.4" x14ac:dyDescent="0.3">
      <c r="A14597"/>
      <c r="B14597"/>
      <c r="C14597"/>
    </row>
    <row r="14598" spans="1:3" ht="14.4" x14ac:dyDescent="0.3">
      <c r="A14598"/>
      <c r="B14598"/>
      <c r="C14598"/>
    </row>
    <row r="14599" spans="1:3" ht="14.4" x14ac:dyDescent="0.3">
      <c r="A14599"/>
      <c r="B14599"/>
      <c r="C14599"/>
    </row>
    <row r="14600" spans="1:3" ht="14.4" x14ac:dyDescent="0.3">
      <c r="A14600"/>
      <c r="B14600"/>
      <c r="C14600"/>
    </row>
    <row r="14601" spans="1:3" ht="14.4" x14ac:dyDescent="0.3">
      <c r="A14601"/>
      <c r="B14601"/>
      <c r="C14601"/>
    </row>
    <row r="14602" spans="1:3" ht="14.4" x14ac:dyDescent="0.3">
      <c r="A14602"/>
      <c r="B14602"/>
      <c r="C14602"/>
    </row>
    <row r="14603" spans="1:3" ht="14.4" x14ac:dyDescent="0.3">
      <c r="A14603"/>
      <c r="B14603"/>
      <c r="C14603"/>
    </row>
    <row r="14604" spans="1:3" ht="14.4" x14ac:dyDescent="0.3">
      <c r="A14604"/>
      <c r="B14604"/>
      <c r="C14604"/>
    </row>
    <row r="14605" spans="1:3" ht="14.4" x14ac:dyDescent="0.3">
      <c r="A14605"/>
      <c r="B14605"/>
      <c r="C14605"/>
    </row>
    <row r="14606" spans="1:3" ht="14.4" x14ac:dyDescent="0.3">
      <c r="A14606"/>
      <c r="B14606"/>
      <c r="C14606"/>
    </row>
    <row r="14607" spans="1:3" ht="14.4" x14ac:dyDescent="0.3">
      <c r="A14607"/>
      <c r="B14607"/>
      <c r="C14607"/>
    </row>
    <row r="14608" spans="1:3" ht="14.4" x14ac:dyDescent="0.3">
      <c r="A14608"/>
      <c r="B14608"/>
      <c r="C14608"/>
    </row>
    <row r="14609" spans="1:3" ht="14.4" x14ac:dyDescent="0.3">
      <c r="A14609"/>
      <c r="B14609"/>
      <c r="C14609"/>
    </row>
    <row r="14610" spans="1:3" ht="14.4" x14ac:dyDescent="0.3">
      <c r="A14610"/>
      <c r="B14610"/>
      <c r="C14610"/>
    </row>
    <row r="14611" spans="1:3" ht="14.4" x14ac:dyDescent="0.3">
      <c r="A14611"/>
      <c r="B14611"/>
      <c r="C14611"/>
    </row>
    <row r="14612" spans="1:3" ht="14.4" x14ac:dyDescent="0.3">
      <c r="A14612"/>
      <c r="B14612"/>
      <c r="C14612"/>
    </row>
    <row r="14613" spans="1:3" ht="14.4" x14ac:dyDescent="0.3">
      <c r="A14613"/>
      <c r="B14613"/>
      <c r="C14613"/>
    </row>
    <row r="14614" spans="1:3" ht="14.4" x14ac:dyDescent="0.3">
      <c r="A14614"/>
      <c r="B14614"/>
      <c r="C14614"/>
    </row>
    <row r="14615" spans="1:3" ht="14.4" x14ac:dyDescent="0.3">
      <c r="A14615"/>
      <c r="B14615"/>
      <c r="C14615"/>
    </row>
    <row r="14616" spans="1:3" ht="14.4" x14ac:dyDescent="0.3">
      <c r="A14616"/>
      <c r="B14616"/>
      <c r="C14616"/>
    </row>
    <row r="14617" spans="1:3" ht="14.4" x14ac:dyDescent="0.3">
      <c r="A14617"/>
      <c r="B14617"/>
      <c r="C14617"/>
    </row>
    <row r="14618" spans="1:3" ht="14.4" x14ac:dyDescent="0.3">
      <c r="A14618"/>
      <c r="B14618"/>
      <c r="C14618"/>
    </row>
    <row r="14619" spans="1:3" ht="14.4" x14ac:dyDescent="0.3">
      <c r="A14619"/>
      <c r="B14619"/>
      <c r="C14619"/>
    </row>
    <row r="14620" spans="1:3" ht="14.4" x14ac:dyDescent="0.3">
      <c r="A14620"/>
      <c r="B14620"/>
      <c r="C14620"/>
    </row>
    <row r="14621" spans="1:3" ht="14.4" x14ac:dyDescent="0.3">
      <c r="A14621"/>
      <c r="B14621"/>
      <c r="C14621"/>
    </row>
    <row r="14622" spans="1:3" ht="14.4" x14ac:dyDescent="0.3">
      <c r="A14622"/>
      <c r="B14622"/>
      <c r="C14622"/>
    </row>
    <row r="14623" spans="1:3" ht="14.4" x14ac:dyDescent="0.3">
      <c r="A14623"/>
      <c r="B14623"/>
      <c r="C14623"/>
    </row>
    <row r="14624" spans="1:3" ht="14.4" x14ac:dyDescent="0.3">
      <c r="A14624"/>
      <c r="B14624"/>
      <c r="C14624"/>
    </row>
    <row r="14625" spans="1:3" ht="14.4" x14ac:dyDescent="0.3">
      <c r="A14625"/>
      <c r="B14625"/>
      <c r="C14625"/>
    </row>
    <row r="14626" spans="1:3" ht="14.4" x14ac:dyDescent="0.3">
      <c r="A14626"/>
      <c r="B14626"/>
      <c r="C14626"/>
    </row>
    <row r="14627" spans="1:3" ht="14.4" x14ac:dyDescent="0.3">
      <c r="A14627"/>
      <c r="B14627"/>
      <c r="C14627"/>
    </row>
    <row r="14628" spans="1:3" ht="14.4" x14ac:dyDescent="0.3">
      <c r="A14628"/>
      <c r="B14628"/>
      <c r="C14628"/>
    </row>
    <row r="14629" spans="1:3" ht="14.4" x14ac:dyDescent="0.3">
      <c r="A14629"/>
      <c r="B14629"/>
      <c r="C14629"/>
    </row>
    <row r="14630" spans="1:3" ht="14.4" x14ac:dyDescent="0.3">
      <c r="A14630"/>
      <c r="B14630"/>
      <c r="C14630"/>
    </row>
    <row r="14631" spans="1:3" ht="14.4" x14ac:dyDescent="0.3">
      <c r="A14631"/>
      <c r="B14631"/>
      <c r="C14631"/>
    </row>
    <row r="14632" spans="1:3" ht="14.4" x14ac:dyDescent="0.3">
      <c r="A14632"/>
      <c r="B14632"/>
      <c r="C14632"/>
    </row>
    <row r="14633" spans="1:3" ht="14.4" x14ac:dyDescent="0.3">
      <c r="A14633"/>
      <c r="B14633"/>
      <c r="C14633"/>
    </row>
    <row r="14634" spans="1:3" ht="14.4" x14ac:dyDescent="0.3">
      <c r="A14634"/>
      <c r="B14634"/>
      <c r="C14634"/>
    </row>
    <row r="14635" spans="1:3" ht="14.4" x14ac:dyDescent="0.3">
      <c r="A14635"/>
      <c r="B14635"/>
      <c r="C14635"/>
    </row>
    <row r="14636" spans="1:3" ht="14.4" x14ac:dyDescent="0.3">
      <c r="A14636"/>
      <c r="B14636"/>
      <c r="C14636"/>
    </row>
    <row r="14637" spans="1:3" ht="14.4" x14ac:dyDescent="0.3">
      <c r="A14637"/>
      <c r="B14637"/>
      <c r="C14637"/>
    </row>
    <row r="14638" spans="1:3" ht="14.4" x14ac:dyDescent="0.3">
      <c r="A14638"/>
      <c r="B14638"/>
      <c r="C14638"/>
    </row>
    <row r="14639" spans="1:3" ht="14.4" x14ac:dyDescent="0.3">
      <c r="A14639"/>
      <c r="B14639"/>
      <c r="C14639"/>
    </row>
    <row r="14640" spans="1:3" ht="14.4" x14ac:dyDescent="0.3">
      <c r="A14640"/>
      <c r="B14640"/>
      <c r="C14640"/>
    </row>
    <row r="14641" spans="1:3" ht="14.4" x14ac:dyDescent="0.3">
      <c r="A14641"/>
      <c r="B14641"/>
      <c r="C14641"/>
    </row>
    <row r="14642" spans="1:3" ht="14.4" x14ac:dyDescent="0.3">
      <c r="A14642"/>
      <c r="B14642"/>
      <c r="C14642"/>
    </row>
    <row r="14643" spans="1:3" ht="14.4" x14ac:dyDescent="0.3">
      <c r="A14643"/>
      <c r="B14643"/>
      <c r="C14643"/>
    </row>
    <row r="14644" spans="1:3" ht="14.4" x14ac:dyDescent="0.3">
      <c r="A14644"/>
      <c r="B14644"/>
      <c r="C14644"/>
    </row>
    <row r="14645" spans="1:3" ht="14.4" x14ac:dyDescent="0.3">
      <c r="A14645"/>
      <c r="B14645"/>
      <c r="C14645"/>
    </row>
    <row r="14646" spans="1:3" ht="14.4" x14ac:dyDescent="0.3">
      <c r="A14646"/>
      <c r="B14646"/>
      <c r="C14646"/>
    </row>
    <row r="14647" spans="1:3" ht="14.4" x14ac:dyDescent="0.3">
      <c r="A14647"/>
      <c r="B14647"/>
      <c r="C14647"/>
    </row>
    <row r="14648" spans="1:3" ht="14.4" x14ac:dyDescent="0.3">
      <c r="A14648"/>
      <c r="B14648"/>
      <c r="C14648"/>
    </row>
    <row r="14649" spans="1:3" ht="14.4" x14ac:dyDescent="0.3">
      <c r="A14649"/>
      <c r="B14649"/>
      <c r="C14649"/>
    </row>
    <row r="14650" spans="1:3" ht="14.4" x14ac:dyDescent="0.3">
      <c r="A14650"/>
      <c r="B14650"/>
      <c r="C14650"/>
    </row>
    <row r="14651" spans="1:3" ht="14.4" x14ac:dyDescent="0.3">
      <c r="A14651"/>
      <c r="B14651"/>
      <c r="C14651"/>
    </row>
    <row r="14652" spans="1:3" ht="14.4" x14ac:dyDescent="0.3">
      <c r="A14652"/>
      <c r="B14652"/>
      <c r="C14652"/>
    </row>
    <row r="14653" spans="1:3" ht="14.4" x14ac:dyDescent="0.3">
      <c r="A14653"/>
      <c r="B14653"/>
      <c r="C14653"/>
    </row>
    <row r="14654" spans="1:3" ht="14.4" x14ac:dyDescent="0.3">
      <c r="A14654"/>
      <c r="B14654"/>
      <c r="C14654"/>
    </row>
    <row r="14655" spans="1:3" ht="14.4" x14ac:dyDescent="0.3">
      <c r="A14655"/>
      <c r="B14655"/>
      <c r="C14655"/>
    </row>
    <row r="14656" spans="1:3" ht="14.4" x14ac:dyDescent="0.3">
      <c r="A14656"/>
      <c r="B14656"/>
      <c r="C14656"/>
    </row>
    <row r="14657" spans="1:3" ht="14.4" x14ac:dyDescent="0.3">
      <c r="A14657"/>
      <c r="B14657"/>
      <c r="C14657"/>
    </row>
    <row r="14658" spans="1:3" ht="14.4" x14ac:dyDescent="0.3">
      <c r="A14658"/>
      <c r="B14658"/>
      <c r="C14658"/>
    </row>
    <row r="14659" spans="1:3" ht="14.4" x14ac:dyDescent="0.3">
      <c r="A14659"/>
      <c r="B14659"/>
      <c r="C14659"/>
    </row>
    <row r="14660" spans="1:3" ht="14.4" x14ac:dyDescent="0.3">
      <c r="A14660"/>
      <c r="B14660"/>
      <c r="C14660"/>
    </row>
    <row r="14661" spans="1:3" ht="14.4" x14ac:dyDescent="0.3">
      <c r="A14661"/>
      <c r="B14661"/>
      <c r="C14661"/>
    </row>
    <row r="14662" spans="1:3" ht="14.4" x14ac:dyDescent="0.3">
      <c r="A14662"/>
      <c r="B14662"/>
      <c r="C14662"/>
    </row>
    <row r="14663" spans="1:3" ht="14.4" x14ac:dyDescent="0.3">
      <c r="A14663"/>
      <c r="B14663"/>
      <c r="C14663"/>
    </row>
    <row r="14664" spans="1:3" ht="14.4" x14ac:dyDescent="0.3">
      <c r="A14664"/>
      <c r="B14664"/>
      <c r="C14664"/>
    </row>
    <row r="14665" spans="1:3" ht="14.4" x14ac:dyDescent="0.3">
      <c r="A14665"/>
      <c r="B14665"/>
      <c r="C14665"/>
    </row>
    <row r="14666" spans="1:3" ht="14.4" x14ac:dyDescent="0.3">
      <c r="A14666"/>
      <c r="B14666"/>
      <c r="C14666"/>
    </row>
    <row r="14667" spans="1:3" ht="14.4" x14ac:dyDescent="0.3">
      <c r="A14667"/>
      <c r="B14667"/>
      <c r="C14667"/>
    </row>
    <row r="14668" spans="1:3" ht="14.4" x14ac:dyDescent="0.3">
      <c r="A14668"/>
      <c r="B14668"/>
      <c r="C14668"/>
    </row>
    <row r="14669" spans="1:3" ht="14.4" x14ac:dyDescent="0.3">
      <c r="A14669"/>
      <c r="B14669"/>
      <c r="C14669"/>
    </row>
    <row r="14670" spans="1:3" ht="14.4" x14ac:dyDescent="0.3">
      <c r="A14670"/>
      <c r="B14670"/>
      <c r="C14670"/>
    </row>
    <row r="14671" spans="1:3" ht="14.4" x14ac:dyDescent="0.3">
      <c r="A14671"/>
      <c r="B14671"/>
      <c r="C14671"/>
    </row>
    <row r="14672" spans="1:3" ht="14.4" x14ac:dyDescent="0.3">
      <c r="A14672"/>
      <c r="B14672"/>
      <c r="C14672"/>
    </row>
    <row r="14673" spans="1:3" ht="14.4" x14ac:dyDescent="0.3">
      <c r="A14673"/>
      <c r="B14673"/>
      <c r="C14673"/>
    </row>
    <row r="14674" spans="1:3" ht="14.4" x14ac:dyDescent="0.3">
      <c r="A14674"/>
      <c r="B14674"/>
      <c r="C14674"/>
    </row>
    <row r="14675" spans="1:3" ht="14.4" x14ac:dyDescent="0.3">
      <c r="A14675"/>
      <c r="B14675"/>
      <c r="C14675"/>
    </row>
    <row r="14676" spans="1:3" ht="14.4" x14ac:dyDescent="0.3">
      <c r="A14676"/>
      <c r="B14676"/>
      <c r="C14676"/>
    </row>
    <row r="14677" spans="1:3" ht="14.4" x14ac:dyDescent="0.3">
      <c r="A14677"/>
      <c r="B14677"/>
      <c r="C14677"/>
    </row>
    <row r="14678" spans="1:3" ht="14.4" x14ac:dyDescent="0.3">
      <c r="A14678"/>
      <c r="B14678"/>
      <c r="C14678"/>
    </row>
    <row r="14679" spans="1:3" ht="14.4" x14ac:dyDescent="0.3">
      <c r="A14679"/>
      <c r="B14679"/>
      <c r="C14679"/>
    </row>
    <row r="14680" spans="1:3" ht="14.4" x14ac:dyDescent="0.3">
      <c r="A14680"/>
      <c r="B14680"/>
      <c r="C14680"/>
    </row>
    <row r="14681" spans="1:3" ht="14.4" x14ac:dyDescent="0.3">
      <c r="A14681"/>
      <c r="B14681"/>
      <c r="C14681"/>
    </row>
    <row r="14682" spans="1:3" ht="14.4" x14ac:dyDescent="0.3">
      <c r="A14682"/>
      <c r="B14682"/>
      <c r="C14682"/>
    </row>
    <row r="14683" spans="1:3" ht="14.4" x14ac:dyDescent="0.3">
      <c r="A14683"/>
      <c r="B14683"/>
      <c r="C14683"/>
    </row>
    <row r="14684" spans="1:3" ht="14.4" x14ac:dyDescent="0.3">
      <c r="A14684"/>
      <c r="B14684"/>
      <c r="C14684"/>
    </row>
    <row r="14685" spans="1:3" ht="14.4" x14ac:dyDescent="0.3">
      <c r="A14685"/>
      <c r="B14685"/>
      <c r="C14685"/>
    </row>
    <row r="14686" spans="1:3" ht="14.4" x14ac:dyDescent="0.3">
      <c r="A14686"/>
      <c r="B14686"/>
      <c r="C14686"/>
    </row>
    <row r="14687" spans="1:3" ht="14.4" x14ac:dyDescent="0.3">
      <c r="A14687"/>
      <c r="B14687"/>
      <c r="C14687"/>
    </row>
    <row r="14688" spans="1:3" ht="14.4" x14ac:dyDescent="0.3">
      <c r="A14688"/>
      <c r="B14688"/>
      <c r="C14688"/>
    </row>
    <row r="14689" spans="1:3" ht="14.4" x14ac:dyDescent="0.3">
      <c r="A14689"/>
      <c r="B14689"/>
      <c r="C14689"/>
    </row>
    <row r="14690" spans="1:3" ht="14.4" x14ac:dyDescent="0.3">
      <c r="A14690"/>
      <c r="B14690"/>
      <c r="C14690"/>
    </row>
    <row r="14691" spans="1:3" ht="14.4" x14ac:dyDescent="0.3">
      <c r="A14691"/>
      <c r="B14691"/>
      <c r="C14691"/>
    </row>
    <row r="14692" spans="1:3" ht="14.4" x14ac:dyDescent="0.3">
      <c r="A14692"/>
      <c r="B14692"/>
      <c r="C14692"/>
    </row>
    <row r="14693" spans="1:3" ht="14.4" x14ac:dyDescent="0.3">
      <c r="A14693"/>
      <c r="B14693"/>
      <c r="C14693"/>
    </row>
    <row r="14694" spans="1:3" ht="14.4" x14ac:dyDescent="0.3">
      <c r="A14694"/>
      <c r="B14694"/>
      <c r="C14694"/>
    </row>
    <row r="14695" spans="1:3" ht="14.4" x14ac:dyDescent="0.3">
      <c r="A14695"/>
      <c r="B14695"/>
      <c r="C14695"/>
    </row>
    <row r="14696" spans="1:3" ht="14.4" x14ac:dyDescent="0.3">
      <c r="A14696"/>
      <c r="B14696"/>
      <c r="C14696"/>
    </row>
    <row r="14697" spans="1:3" ht="14.4" x14ac:dyDescent="0.3">
      <c r="A14697"/>
      <c r="B14697"/>
      <c r="C14697"/>
    </row>
    <row r="14698" spans="1:3" ht="14.4" x14ac:dyDescent="0.3">
      <c r="A14698"/>
      <c r="B14698"/>
      <c r="C14698"/>
    </row>
    <row r="14699" spans="1:3" ht="14.4" x14ac:dyDescent="0.3">
      <c r="A14699"/>
      <c r="B14699"/>
      <c r="C14699"/>
    </row>
    <row r="14700" spans="1:3" ht="14.4" x14ac:dyDescent="0.3">
      <c r="A14700"/>
      <c r="B14700"/>
      <c r="C14700"/>
    </row>
    <row r="14701" spans="1:3" ht="14.4" x14ac:dyDescent="0.3">
      <c r="A14701"/>
      <c r="B14701"/>
      <c r="C14701"/>
    </row>
    <row r="14702" spans="1:3" ht="14.4" x14ac:dyDescent="0.3">
      <c r="A14702"/>
      <c r="B14702"/>
      <c r="C14702"/>
    </row>
    <row r="14703" spans="1:3" ht="14.4" x14ac:dyDescent="0.3">
      <c r="A14703"/>
      <c r="B14703"/>
      <c r="C14703"/>
    </row>
    <row r="14704" spans="1:3" ht="14.4" x14ac:dyDescent="0.3">
      <c r="A14704"/>
      <c r="B14704"/>
      <c r="C14704"/>
    </row>
    <row r="14705" spans="1:3" ht="14.4" x14ac:dyDescent="0.3">
      <c r="A14705"/>
      <c r="B14705"/>
      <c r="C14705"/>
    </row>
    <row r="14706" spans="1:3" ht="14.4" x14ac:dyDescent="0.3">
      <c r="A14706"/>
      <c r="B14706"/>
      <c r="C14706"/>
    </row>
    <row r="14707" spans="1:3" ht="14.4" x14ac:dyDescent="0.3">
      <c r="A14707"/>
      <c r="B14707"/>
      <c r="C14707"/>
    </row>
    <row r="14708" spans="1:3" ht="14.4" x14ac:dyDescent="0.3">
      <c r="A14708"/>
      <c r="B14708"/>
      <c r="C14708"/>
    </row>
    <row r="14709" spans="1:3" ht="14.4" x14ac:dyDescent="0.3">
      <c r="A14709"/>
      <c r="B14709"/>
      <c r="C14709"/>
    </row>
    <row r="14710" spans="1:3" ht="14.4" x14ac:dyDescent="0.3">
      <c r="A14710"/>
      <c r="B14710"/>
      <c r="C14710"/>
    </row>
    <row r="14711" spans="1:3" ht="14.4" x14ac:dyDescent="0.3">
      <c r="A14711"/>
      <c r="B14711"/>
      <c r="C14711"/>
    </row>
    <row r="14712" spans="1:3" ht="14.4" x14ac:dyDescent="0.3">
      <c r="A14712"/>
      <c r="B14712"/>
      <c r="C14712"/>
    </row>
    <row r="14713" spans="1:3" ht="14.4" x14ac:dyDescent="0.3">
      <c r="A14713"/>
      <c r="B14713"/>
      <c r="C14713"/>
    </row>
    <row r="14714" spans="1:3" ht="14.4" x14ac:dyDescent="0.3">
      <c r="A14714"/>
      <c r="B14714"/>
      <c r="C14714"/>
    </row>
    <row r="14715" spans="1:3" ht="14.4" x14ac:dyDescent="0.3">
      <c r="A14715"/>
      <c r="B14715"/>
      <c r="C14715"/>
    </row>
    <row r="14716" spans="1:3" ht="14.4" x14ac:dyDescent="0.3">
      <c r="A14716"/>
      <c r="B14716"/>
      <c r="C14716"/>
    </row>
    <row r="14717" spans="1:3" ht="14.4" x14ac:dyDescent="0.3">
      <c r="A14717"/>
      <c r="B14717"/>
      <c r="C14717"/>
    </row>
    <row r="14718" spans="1:3" ht="14.4" x14ac:dyDescent="0.3">
      <c r="A14718"/>
      <c r="B14718"/>
      <c r="C14718"/>
    </row>
    <row r="14719" spans="1:3" ht="14.4" x14ac:dyDescent="0.3">
      <c r="A14719"/>
      <c r="B14719"/>
      <c r="C14719"/>
    </row>
    <row r="14720" spans="1:3" ht="14.4" x14ac:dyDescent="0.3">
      <c r="A14720"/>
      <c r="B14720"/>
      <c r="C14720"/>
    </row>
    <row r="14721" spans="1:3" ht="14.4" x14ac:dyDescent="0.3">
      <c r="A14721"/>
      <c r="B14721"/>
      <c r="C14721"/>
    </row>
    <row r="14722" spans="1:3" ht="14.4" x14ac:dyDescent="0.3">
      <c r="A14722"/>
      <c r="B14722"/>
      <c r="C14722"/>
    </row>
    <row r="14723" spans="1:3" ht="14.4" x14ac:dyDescent="0.3">
      <c r="A14723"/>
      <c r="B14723"/>
      <c r="C14723"/>
    </row>
    <row r="14724" spans="1:3" ht="14.4" x14ac:dyDescent="0.3">
      <c r="A14724"/>
      <c r="B14724"/>
      <c r="C14724"/>
    </row>
    <row r="14725" spans="1:3" ht="14.4" x14ac:dyDescent="0.3">
      <c r="A14725"/>
      <c r="B14725"/>
      <c r="C14725"/>
    </row>
    <row r="14726" spans="1:3" ht="14.4" x14ac:dyDescent="0.3">
      <c r="A14726"/>
      <c r="B14726"/>
      <c r="C14726"/>
    </row>
    <row r="14727" spans="1:3" ht="14.4" x14ac:dyDescent="0.3">
      <c r="A14727"/>
      <c r="B14727"/>
      <c r="C14727"/>
    </row>
    <row r="14728" spans="1:3" ht="14.4" x14ac:dyDescent="0.3">
      <c r="A14728"/>
      <c r="B14728"/>
      <c r="C14728"/>
    </row>
    <row r="14729" spans="1:3" ht="14.4" x14ac:dyDescent="0.3">
      <c r="A14729"/>
      <c r="B14729"/>
      <c r="C14729"/>
    </row>
    <row r="14730" spans="1:3" ht="14.4" x14ac:dyDescent="0.3">
      <c r="A14730"/>
      <c r="B14730"/>
      <c r="C14730"/>
    </row>
    <row r="14731" spans="1:3" ht="14.4" x14ac:dyDescent="0.3">
      <c r="A14731"/>
      <c r="B14731"/>
      <c r="C14731"/>
    </row>
    <row r="14732" spans="1:3" ht="14.4" x14ac:dyDescent="0.3">
      <c r="A14732"/>
      <c r="B14732"/>
      <c r="C14732"/>
    </row>
    <row r="14733" spans="1:3" ht="14.4" x14ac:dyDescent="0.3">
      <c r="A14733"/>
      <c r="B14733"/>
      <c r="C14733"/>
    </row>
    <row r="14734" spans="1:3" ht="14.4" x14ac:dyDescent="0.3">
      <c r="A14734"/>
      <c r="B14734"/>
      <c r="C14734"/>
    </row>
    <row r="14735" spans="1:3" ht="14.4" x14ac:dyDescent="0.3">
      <c r="A14735"/>
      <c r="B14735"/>
      <c r="C14735"/>
    </row>
    <row r="14736" spans="1:3" ht="14.4" x14ac:dyDescent="0.3">
      <c r="A14736"/>
      <c r="B14736"/>
      <c r="C14736"/>
    </row>
    <row r="14737" spans="1:3" ht="14.4" x14ac:dyDescent="0.3">
      <c r="A14737"/>
      <c r="B14737"/>
      <c r="C14737"/>
    </row>
    <row r="14738" spans="1:3" ht="14.4" x14ac:dyDescent="0.3">
      <c r="A14738"/>
      <c r="B14738"/>
      <c r="C14738"/>
    </row>
    <row r="14739" spans="1:3" ht="14.4" x14ac:dyDescent="0.3">
      <c r="A14739"/>
      <c r="B14739"/>
      <c r="C14739"/>
    </row>
    <row r="14740" spans="1:3" ht="14.4" x14ac:dyDescent="0.3">
      <c r="A14740"/>
      <c r="B14740"/>
      <c r="C14740"/>
    </row>
    <row r="14741" spans="1:3" ht="14.4" x14ac:dyDescent="0.3">
      <c r="A14741"/>
      <c r="B14741"/>
      <c r="C14741"/>
    </row>
    <row r="14742" spans="1:3" ht="14.4" x14ac:dyDescent="0.3">
      <c r="A14742"/>
      <c r="B14742"/>
      <c r="C14742"/>
    </row>
    <row r="14743" spans="1:3" ht="14.4" x14ac:dyDescent="0.3">
      <c r="A14743"/>
      <c r="B14743"/>
      <c r="C14743"/>
    </row>
    <row r="14744" spans="1:3" ht="14.4" x14ac:dyDescent="0.3">
      <c r="A14744"/>
      <c r="B14744"/>
      <c r="C14744"/>
    </row>
    <row r="14745" spans="1:3" ht="14.4" x14ac:dyDescent="0.3">
      <c r="A14745"/>
      <c r="B14745"/>
      <c r="C14745"/>
    </row>
    <row r="14746" spans="1:3" ht="14.4" x14ac:dyDescent="0.3">
      <c r="A14746"/>
      <c r="B14746"/>
      <c r="C14746"/>
    </row>
    <row r="14747" spans="1:3" ht="14.4" x14ac:dyDescent="0.3">
      <c r="A14747"/>
      <c r="B14747"/>
      <c r="C14747"/>
    </row>
    <row r="14748" spans="1:3" ht="14.4" x14ac:dyDescent="0.3">
      <c r="A14748"/>
      <c r="B14748"/>
      <c r="C14748"/>
    </row>
    <row r="14749" spans="1:3" ht="14.4" x14ac:dyDescent="0.3">
      <c r="A14749"/>
      <c r="B14749"/>
      <c r="C14749"/>
    </row>
    <row r="14750" spans="1:3" ht="14.4" x14ac:dyDescent="0.3">
      <c r="A14750"/>
      <c r="B14750"/>
      <c r="C14750"/>
    </row>
    <row r="14751" spans="1:3" ht="14.4" x14ac:dyDescent="0.3">
      <c r="A14751"/>
      <c r="B14751"/>
      <c r="C14751"/>
    </row>
    <row r="14752" spans="1:3" ht="14.4" x14ac:dyDescent="0.3">
      <c r="A14752"/>
      <c r="B14752"/>
      <c r="C14752"/>
    </row>
    <row r="14753" spans="1:3" ht="14.4" x14ac:dyDescent="0.3">
      <c r="A14753"/>
      <c r="B14753"/>
      <c r="C14753"/>
    </row>
    <row r="14754" spans="1:3" ht="14.4" x14ac:dyDescent="0.3">
      <c r="A14754"/>
      <c r="B14754"/>
      <c r="C14754"/>
    </row>
    <row r="14755" spans="1:3" ht="14.4" x14ac:dyDescent="0.3">
      <c r="A14755"/>
      <c r="B14755"/>
      <c r="C14755"/>
    </row>
    <row r="14756" spans="1:3" ht="14.4" x14ac:dyDescent="0.3">
      <c r="A14756"/>
      <c r="B14756"/>
      <c r="C14756"/>
    </row>
    <row r="14757" spans="1:3" ht="14.4" x14ac:dyDescent="0.3">
      <c r="A14757"/>
      <c r="B14757"/>
      <c r="C14757"/>
    </row>
    <row r="14758" spans="1:3" ht="14.4" x14ac:dyDescent="0.3">
      <c r="A14758"/>
      <c r="B14758"/>
      <c r="C14758"/>
    </row>
    <row r="14759" spans="1:3" ht="14.4" x14ac:dyDescent="0.3">
      <c r="A14759"/>
      <c r="B14759"/>
      <c r="C14759"/>
    </row>
    <row r="14760" spans="1:3" ht="14.4" x14ac:dyDescent="0.3">
      <c r="A14760"/>
      <c r="B14760"/>
      <c r="C14760"/>
    </row>
    <row r="14761" spans="1:3" ht="14.4" x14ac:dyDescent="0.3">
      <c r="A14761"/>
      <c r="B14761"/>
      <c r="C14761"/>
    </row>
    <row r="14762" spans="1:3" ht="14.4" x14ac:dyDescent="0.3">
      <c r="A14762"/>
      <c r="B14762"/>
      <c r="C14762"/>
    </row>
    <row r="14763" spans="1:3" ht="14.4" x14ac:dyDescent="0.3">
      <c r="A14763"/>
      <c r="B14763"/>
      <c r="C14763"/>
    </row>
    <row r="14764" spans="1:3" ht="14.4" x14ac:dyDescent="0.3">
      <c r="A14764"/>
      <c r="B14764"/>
      <c r="C14764"/>
    </row>
    <row r="14765" spans="1:3" ht="14.4" x14ac:dyDescent="0.3">
      <c r="A14765"/>
      <c r="B14765"/>
      <c r="C14765"/>
    </row>
    <row r="14766" spans="1:3" ht="14.4" x14ac:dyDescent="0.3">
      <c r="A14766"/>
      <c r="B14766"/>
      <c r="C14766"/>
    </row>
    <row r="14767" spans="1:3" ht="14.4" x14ac:dyDescent="0.3">
      <c r="A14767"/>
      <c r="B14767"/>
      <c r="C14767"/>
    </row>
    <row r="14768" spans="1:3" ht="14.4" x14ac:dyDescent="0.3">
      <c r="A14768"/>
      <c r="B14768"/>
      <c r="C14768"/>
    </row>
    <row r="14769" spans="1:3" ht="14.4" x14ac:dyDescent="0.3">
      <c r="A14769"/>
      <c r="B14769"/>
      <c r="C14769"/>
    </row>
    <row r="14770" spans="1:3" ht="14.4" x14ac:dyDescent="0.3">
      <c r="A14770"/>
      <c r="B14770"/>
      <c r="C14770"/>
    </row>
    <row r="14771" spans="1:3" ht="14.4" x14ac:dyDescent="0.3">
      <c r="A14771"/>
      <c r="B14771"/>
      <c r="C14771"/>
    </row>
    <row r="14772" spans="1:3" ht="14.4" x14ac:dyDescent="0.3">
      <c r="A14772"/>
      <c r="B14772"/>
      <c r="C14772"/>
    </row>
    <row r="14773" spans="1:3" ht="14.4" x14ac:dyDescent="0.3">
      <c r="A14773"/>
      <c r="B14773"/>
      <c r="C14773"/>
    </row>
    <row r="14774" spans="1:3" ht="14.4" x14ac:dyDescent="0.3">
      <c r="A14774"/>
      <c r="B14774"/>
      <c r="C14774"/>
    </row>
    <row r="14775" spans="1:3" ht="14.4" x14ac:dyDescent="0.3">
      <c r="A14775"/>
      <c r="B14775"/>
      <c r="C14775"/>
    </row>
    <row r="14776" spans="1:3" ht="14.4" x14ac:dyDescent="0.3">
      <c r="A14776"/>
      <c r="B14776"/>
      <c r="C14776"/>
    </row>
    <row r="14777" spans="1:3" ht="14.4" x14ac:dyDescent="0.3">
      <c r="A14777"/>
      <c r="B14777"/>
      <c r="C14777"/>
    </row>
    <row r="14778" spans="1:3" ht="14.4" x14ac:dyDescent="0.3">
      <c r="A14778"/>
      <c r="B14778"/>
      <c r="C14778"/>
    </row>
    <row r="14779" spans="1:3" ht="14.4" x14ac:dyDescent="0.3">
      <c r="A14779"/>
      <c r="B14779"/>
      <c r="C14779"/>
    </row>
    <row r="14780" spans="1:3" ht="14.4" x14ac:dyDescent="0.3">
      <c r="A14780"/>
      <c r="B14780"/>
      <c r="C14780"/>
    </row>
    <row r="14781" spans="1:3" ht="14.4" x14ac:dyDescent="0.3">
      <c r="A14781"/>
      <c r="B14781"/>
      <c r="C14781"/>
    </row>
    <row r="14782" spans="1:3" ht="14.4" x14ac:dyDescent="0.3">
      <c r="A14782"/>
      <c r="B14782"/>
      <c r="C14782"/>
    </row>
    <row r="14783" spans="1:3" ht="14.4" x14ac:dyDescent="0.3">
      <c r="A14783"/>
      <c r="B14783"/>
      <c r="C14783"/>
    </row>
    <row r="14784" spans="1:3" ht="14.4" x14ac:dyDescent="0.3">
      <c r="A14784"/>
      <c r="B14784"/>
      <c r="C14784"/>
    </row>
    <row r="14785" spans="1:3" ht="14.4" x14ac:dyDescent="0.3">
      <c r="A14785"/>
      <c r="B14785"/>
      <c r="C14785"/>
    </row>
    <row r="14786" spans="1:3" ht="14.4" x14ac:dyDescent="0.3">
      <c r="A14786"/>
      <c r="B14786"/>
      <c r="C14786"/>
    </row>
    <row r="14787" spans="1:3" ht="14.4" x14ac:dyDescent="0.3">
      <c r="A14787"/>
      <c r="B14787"/>
      <c r="C14787"/>
    </row>
    <row r="14788" spans="1:3" ht="14.4" x14ac:dyDescent="0.3">
      <c r="A14788"/>
      <c r="B14788"/>
      <c r="C14788"/>
    </row>
    <row r="14789" spans="1:3" ht="14.4" x14ac:dyDescent="0.3">
      <c r="A14789"/>
      <c r="B14789"/>
      <c r="C14789"/>
    </row>
    <row r="14790" spans="1:3" ht="14.4" x14ac:dyDescent="0.3">
      <c r="A14790"/>
      <c r="B14790"/>
      <c r="C14790"/>
    </row>
    <row r="14791" spans="1:3" ht="14.4" x14ac:dyDescent="0.3">
      <c r="A14791"/>
      <c r="B14791"/>
      <c r="C14791"/>
    </row>
    <row r="14792" spans="1:3" ht="14.4" x14ac:dyDescent="0.3">
      <c r="A14792"/>
      <c r="B14792"/>
      <c r="C14792"/>
    </row>
    <row r="14793" spans="1:3" ht="14.4" x14ac:dyDescent="0.3">
      <c r="A14793"/>
      <c r="B14793"/>
      <c r="C14793"/>
    </row>
    <row r="14794" spans="1:3" ht="14.4" x14ac:dyDescent="0.3">
      <c r="A14794"/>
      <c r="B14794"/>
      <c r="C14794"/>
    </row>
    <row r="14795" spans="1:3" ht="14.4" x14ac:dyDescent="0.3">
      <c r="A14795"/>
      <c r="B14795"/>
      <c r="C14795"/>
    </row>
    <row r="14796" spans="1:3" ht="14.4" x14ac:dyDescent="0.3">
      <c r="A14796"/>
      <c r="B14796"/>
      <c r="C14796"/>
    </row>
    <row r="14797" spans="1:3" ht="14.4" x14ac:dyDescent="0.3">
      <c r="A14797"/>
      <c r="B14797"/>
      <c r="C14797"/>
    </row>
    <row r="14798" spans="1:3" ht="14.4" x14ac:dyDescent="0.3">
      <c r="A14798"/>
      <c r="B14798"/>
      <c r="C14798"/>
    </row>
    <row r="14799" spans="1:3" ht="14.4" x14ac:dyDescent="0.3">
      <c r="A14799"/>
      <c r="B14799"/>
      <c r="C14799"/>
    </row>
    <row r="14800" spans="1:3" ht="14.4" x14ac:dyDescent="0.3">
      <c r="A14800"/>
      <c r="B14800"/>
      <c r="C14800"/>
    </row>
    <row r="14801" spans="1:3" ht="14.4" x14ac:dyDescent="0.3">
      <c r="A14801"/>
      <c r="B14801"/>
      <c r="C14801"/>
    </row>
    <row r="14802" spans="1:3" ht="14.4" x14ac:dyDescent="0.3">
      <c r="A14802"/>
      <c r="B14802"/>
      <c r="C14802"/>
    </row>
    <row r="14803" spans="1:3" ht="14.4" x14ac:dyDescent="0.3">
      <c r="A14803"/>
      <c r="B14803"/>
      <c r="C14803"/>
    </row>
    <row r="14804" spans="1:3" ht="14.4" x14ac:dyDescent="0.3">
      <c r="A14804"/>
      <c r="B14804"/>
      <c r="C14804"/>
    </row>
    <row r="14805" spans="1:3" ht="14.4" x14ac:dyDescent="0.3">
      <c r="A14805"/>
      <c r="B14805"/>
      <c r="C14805"/>
    </row>
    <row r="14806" spans="1:3" ht="14.4" x14ac:dyDescent="0.3">
      <c r="A14806"/>
      <c r="B14806"/>
      <c r="C14806"/>
    </row>
    <row r="14807" spans="1:3" ht="14.4" x14ac:dyDescent="0.3">
      <c r="A14807"/>
      <c r="B14807"/>
      <c r="C14807"/>
    </row>
    <row r="14808" spans="1:3" ht="14.4" x14ac:dyDescent="0.3">
      <c r="A14808"/>
      <c r="B14808"/>
      <c r="C14808"/>
    </row>
    <row r="14809" spans="1:3" ht="14.4" x14ac:dyDescent="0.3">
      <c r="A14809"/>
      <c r="B14809"/>
      <c r="C14809"/>
    </row>
    <row r="14810" spans="1:3" ht="14.4" x14ac:dyDescent="0.3">
      <c r="A14810"/>
      <c r="B14810"/>
      <c r="C14810"/>
    </row>
    <row r="14811" spans="1:3" ht="14.4" x14ac:dyDescent="0.3">
      <c r="A14811"/>
      <c r="B14811"/>
      <c r="C14811"/>
    </row>
    <row r="14812" spans="1:3" ht="14.4" x14ac:dyDescent="0.3">
      <c r="A14812"/>
      <c r="B14812"/>
      <c r="C14812"/>
    </row>
    <row r="14813" spans="1:3" ht="14.4" x14ac:dyDescent="0.3">
      <c r="A14813"/>
      <c r="B14813"/>
      <c r="C14813"/>
    </row>
    <row r="14814" spans="1:3" ht="14.4" x14ac:dyDescent="0.3">
      <c r="A14814"/>
      <c r="B14814"/>
      <c r="C14814"/>
    </row>
    <row r="14815" spans="1:3" ht="14.4" x14ac:dyDescent="0.3">
      <c r="A14815"/>
      <c r="B14815"/>
      <c r="C14815"/>
    </row>
    <row r="14816" spans="1:3" ht="14.4" x14ac:dyDescent="0.3">
      <c r="A14816"/>
      <c r="B14816"/>
      <c r="C14816"/>
    </row>
    <row r="14817" spans="1:3" ht="14.4" x14ac:dyDescent="0.3">
      <c r="A14817"/>
      <c r="B14817"/>
      <c r="C14817"/>
    </row>
    <row r="14818" spans="1:3" ht="14.4" x14ac:dyDescent="0.3">
      <c r="A14818"/>
      <c r="B14818"/>
      <c r="C14818"/>
    </row>
    <row r="14819" spans="1:3" ht="14.4" x14ac:dyDescent="0.3">
      <c r="A14819"/>
      <c r="B14819"/>
      <c r="C14819"/>
    </row>
    <row r="14820" spans="1:3" ht="14.4" x14ac:dyDescent="0.3">
      <c r="A14820"/>
      <c r="B14820"/>
      <c r="C14820"/>
    </row>
    <row r="14821" spans="1:3" ht="14.4" x14ac:dyDescent="0.3">
      <c r="A14821"/>
      <c r="B14821"/>
      <c r="C14821"/>
    </row>
    <row r="14822" spans="1:3" ht="14.4" x14ac:dyDescent="0.3">
      <c r="A14822"/>
      <c r="B14822"/>
      <c r="C14822"/>
    </row>
    <row r="14823" spans="1:3" ht="14.4" x14ac:dyDescent="0.3">
      <c r="A14823"/>
      <c r="B14823"/>
      <c r="C14823"/>
    </row>
    <row r="14824" spans="1:3" ht="14.4" x14ac:dyDescent="0.3">
      <c r="A14824"/>
      <c r="B14824"/>
      <c r="C14824"/>
    </row>
    <row r="14825" spans="1:3" ht="14.4" x14ac:dyDescent="0.3">
      <c r="A14825"/>
      <c r="B14825"/>
      <c r="C14825"/>
    </row>
    <row r="14826" spans="1:3" ht="14.4" x14ac:dyDescent="0.3">
      <c r="A14826"/>
      <c r="B14826"/>
      <c r="C14826"/>
    </row>
    <row r="14827" spans="1:3" ht="14.4" x14ac:dyDescent="0.3">
      <c r="A14827"/>
      <c r="B14827"/>
      <c r="C14827"/>
    </row>
    <row r="14828" spans="1:3" ht="14.4" x14ac:dyDescent="0.3">
      <c r="A14828"/>
      <c r="B14828"/>
      <c r="C14828"/>
    </row>
    <row r="14829" spans="1:3" ht="14.4" x14ac:dyDescent="0.3">
      <c r="A14829"/>
      <c r="B14829"/>
      <c r="C14829"/>
    </row>
    <row r="14830" spans="1:3" ht="14.4" x14ac:dyDescent="0.3">
      <c r="A14830"/>
      <c r="B14830"/>
      <c r="C14830"/>
    </row>
    <row r="14831" spans="1:3" ht="14.4" x14ac:dyDescent="0.3">
      <c r="A14831"/>
      <c r="B14831"/>
      <c r="C14831"/>
    </row>
    <row r="14832" spans="1:3" ht="14.4" x14ac:dyDescent="0.3">
      <c r="A14832"/>
      <c r="B14832"/>
      <c r="C14832"/>
    </row>
    <row r="14833" spans="1:3" ht="14.4" x14ac:dyDescent="0.3">
      <c r="A14833"/>
      <c r="B14833"/>
      <c r="C14833"/>
    </row>
    <row r="14834" spans="1:3" ht="14.4" x14ac:dyDescent="0.3">
      <c r="A14834"/>
      <c r="B14834"/>
      <c r="C14834"/>
    </row>
    <row r="14835" spans="1:3" ht="14.4" x14ac:dyDescent="0.3">
      <c r="A14835"/>
      <c r="B14835"/>
      <c r="C14835"/>
    </row>
    <row r="14836" spans="1:3" ht="14.4" x14ac:dyDescent="0.3">
      <c r="A14836"/>
      <c r="B14836"/>
      <c r="C14836"/>
    </row>
    <row r="14837" spans="1:3" ht="14.4" x14ac:dyDescent="0.3">
      <c r="A14837"/>
      <c r="B14837"/>
      <c r="C14837"/>
    </row>
    <row r="14838" spans="1:3" ht="14.4" x14ac:dyDescent="0.3">
      <c r="A14838"/>
      <c r="B14838"/>
      <c r="C14838"/>
    </row>
    <row r="14839" spans="1:3" ht="14.4" x14ac:dyDescent="0.3">
      <c r="A14839"/>
      <c r="B14839"/>
      <c r="C14839"/>
    </row>
    <row r="14840" spans="1:3" ht="14.4" x14ac:dyDescent="0.3">
      <c r="A14840"/>
      <c r="B14840"/>
      <c r="C14840"/>
    </row>
    <row r="14841" spans="1:3" ht="14.4" x14ac:dyDescent="0.3">
      <c r="A14841"/>
      <c r="B14841"/>
      <c r="C14841"/>
    </row>
    <row r="14842" spans="1:3" ht="14.4" x14ac:dyDescent="0.3">
      <c r="A14842"/>
      <c r="B14842"/>
      <c r="C14842"/>
    </row>
    <row r="14843" spans="1:3" ht="14.4" x14ac:dyDescent="0.3">
      <c r="A14843"/>
      <c r="B14843"/>
      <c r="C14843"/>
    </row>
    <row r="14844" spans="1:3" ht="14.4" x14ac:dyDescent="0.3">
      <c r="A14844"/>
      <c r="B14844"/>
      <c r="C14844"/>
    </row>
    <row r="14845" spans="1:3" ht="14.4" x14ac:dyDescent="0.3">
      <c r="A14845"/>
      <c r="B14845"/>
      <c r="C14845"/>
    </row>
    <row r="14846" spans="1:3" ht="14.4" x14ac:dyDescent="0.3">
      <c r="A14846"/>
      <c r="B14846"/>
      <c r="C14846"/>
    </row>
    <row r="14847" spans="1:3" ht="14.4" x14ac:dyDescent="0.3">
      <c r="A14847"/>
      <c r="B14847"/>
      <c r="C14847"/>
    </row>
    <row r="14848" spans="1:3" ht="14.4" x14ac:dyDescent="0.3">
      <c r="A14848"/>
      <c r="B14848"/>
      <c r="C14848"/>
    </row>
    <row r="14849" spans="1:3" ht="14.4" x14ac:dyDescent="0.3">
      <c r="A14849"/>
      <c r="B14849"/>
      <c r="C14849"/>
    </row>
    <row r="14850" spans="1:3" ht="14.4" x14ac:dyDescent="0.3">
      <c r="A14850"/>
      <c r="B14850"/>
      <c r="C14850"/>
    </row>
    <row r="14851" spans="1:3" ht="14.4" x14ac:dyDescent="0.3">
      <c r="A14851"/>
      <c r="B14851"/>
      <c r="C14851"/>
    </row>
    <row r="14852" spans="1:3" ht="14.4" x14ac:dyDescent="0.3">
      <c r="A14852"/>
      <c r="B14852"/>
      <c r="C14852"/>
    </row>
    <row r="14853" spans="1:3" ht="14.4" x14ac:dyDescent="0.3">
      <c r="A14853"/>
      <c r="B14853"/>
      <c r="C14853"/>
    </row>
    <row r="14854" spans="1:3" ht="14.4" x14ac:dyDescent="0.3">
      <c r="A14854"/>
      <c r="B14854"/>
      <c r="C14854"/>
    </row>
    <row r="14855" spans="1:3" ht="14.4" x14ac:dyDescent="0.3">
      <c r="A14855"/>
      <c r="B14855"/>
      <c r="C14855"/>
    </row>
    <row r="14856" spans="1:3" ht="14.4" x14ac:dyDescent="0.3">
      <c r="A14856"/>
      <c r="B14856"/>
      <c r="C14856"/>
    </row>
    <row r="14857" spans="1:3" ht="14.4" x14ac:dyDescent="0.3">
      <c r="A14857"/>
      <c r="B14857"/>
      <c r="C14857"/>
    </row>
    <row r="14858" spans="1:3" ht="14.4" x14ac:dyDescent="0.3">
      <c r="A14858"/>
      <c r="B14858"/>
      <c r="C14858"/>
    </row>
    <row r="14859" spans="1:3" ht="14.4" x14ac:dyDescent="0.3">
      <c r="A14859"/>
      <c r="B14859"/>
      <c r="C14859"/>
    </row>
    <row r="14860" spans="1:3" ht="14.4" x14ac:dyDescent="0.3">
      <c r="A14860"/>
      <c r="B14860"/>
      <c r="C14860"/>
    </row>
    <row r="14861" spans="1:3" ht="14.4" x14ac:dyDescent="0.3">
      <c r="A14861"/>
      <c r="B14861"/>
      <c r="C14861"/>
    </row>
    <row r="14862" spans="1:3" ht="14.4" x14ac:dyDescent="0.3">
      <c r="A14862"/>
      <c r="B14862"/>
      <c r="C14862"/>
    </row>
    <row r="14863" spans="1:3" ht="14.4" x14ac:dyDescent="0.3">
      <c r="A14863"/>
      <c r="B14863"/>
      <c r="C14863"/>
    </row>
    <row r="14864" spans="1:3" ht="14.4" x14ac:dyDescent="0.3">
      <c r="A14864"/>
      <c r="B14864"/>
      <c r="C14864"/>
    </row>
    <row r="14865" spans="1:3" ht="14.4" x14ac:dyDescent="0.3">
      <c r="A14865"/>
      <c r="B14865"/>
      <c r="C14865"/>
    </row>
    <row r="14866" spans="1:3" ht="14.4" x14ac:dyDescent="0.3">
      <c r="A14866"/>
      <c r="B14866"/>
      <c r="C14866"/>
    </row>
    <row r="14867" spans="1:3" ht="14.4" x14ac:dyDescent="0.3">
      <c r="A14867"/>
      <c r="B14867"/>
      <c r="C14867"/>
    </row>
    <row r="14868" spans="1:3" ht="14.4" x14ac:dyDescent="0.3">
      <c r="A14868"/>
      <c r="B14868"/>
      <c r="C14868"/>
    </row>
    <row r="14869" spans="1:3" ht="14.4" x14ac:dyDescent="0.3">
      <c r="A14869"/>
      <c r="B14869"/>
      <c r="C14869"/>
    </row>
    <row r="14870" spans="1:3" ht="14.4" x14ac:dyDescent="0.3">
      <c r="A14870"/>
      <c r="B14870"/>
      <c r="C14870"/>
    </row>
    <row r="14871" spans="1:3" ht="14.4" x14ac:dyDescent="0.3">
      <c r="A14871"/>
      <c r="B14871"/>
      <c r="C14871"/>
    </row>
    <row r="14872" spans="1:3" ht="14.4" x14ac:dyDescent="0.3">
      <c r="A14872"/>
      <c r="B14872"/>
      <c r="C14872"/>
    </row>
    <row r="14873" spans="1:3" ht="14.4" x14ac:dyDescent="0.3">
      <c r="A14873"/>
      <c r="B14873"/>
      <c r="C14873"/>
    </row>
    <row r="14874" spans="1:3" ht="14.4" x14ac:dyDescent="0.3">
      <c r="A14874"/>
      <c r="B14874"/>
      <c r="C14874"/>
    </row>
    <row r="14875" spans="1:3" ht="14.4" x14ac:dyDescent="0.3">
      <c r="A14875"/>
      <c r="B14875"/>
      <c r="C14875"/>
    </row>
    <row r="14876" spans="1:3" ht="14.4" x14ac:dyDescent="0.3">
      <c r="A14876"/>
      <c r="B14876"/>
      <c r="C14876"/>
    </row>
    <row r="14877" spans="1:3" ht="14.4" x14ac:dyDescent="0.3">
      <c r="A14877"/>
      <c r="B14877"/>
      <c r="C14877"/>
    </row>
    <row r="14878" spans="1:3" ht="14.4" x14ac:dyDescent="0.3">
      <c r="A14878"/>
      <c r="B14878"/>
      <c r="C14878"/>
    </row>
    <row r="14879" spans="1:3" ht="14.4" x14ac:dyDescent="0.3">
      <c r="A14879"/>
      <c r="B14879"/>
      <c r="C14879"/>
    </row>
    <row r="14880" spans="1:3" ht="14.4" x14ac:dyDescent="0.3">
      <c r="A14880"/>
      <c r="B14880"/>
      <c r="C14880"/>
    </row>
    <row r="14881" spans="1:3" ht="14.4" x14ac:dyDescent="0.3">
      <c r="A14881"/>
      <c r="B14881"/>
      <c r="C14881"/>
    </row>
    <row r="14882" spans="1:3" ht="14.4" x14ac:dyDescent="0.3">
      <c r="A14882"/>
      <c r="B14882"/>
      <c r="C14882"/>
    </row>
    <row r="14883" spans="1:3" ht="14.4" x14ac:dyDescent="0.3">
      <c r="A14883"/>
      <c r="B14883"/>
      <c r="C14883"/>
    </row>
    <row r="14884" spans="1:3" ht="14.4" x14ac:dyDescent="0.3">
      <c r="A14884"/>
      <c r="B14884"/>
      <c r="C14884"/>
    </row>
    <row r="14885" spans="1:3" ht="14.4" x14ac:dyDescent="0.3">
      <c r="A14885"/>
      <c r="B14885"/>
      <c r="C14885"/>
    </row>
    <row r="14886" spans="1:3" ht="14.4" x14ac:dyDescent="0.3">
      <c r="A14886"/>
      <c r="B14886"/>
      <c r="C14886"/>
    </row>
    <row r="14887" spans="1:3" ht="14.4" x14ac:dyDescent="0.3">
      <c r="A14887"/>
      <c r="B14887"/>
      <c r="C14887"/>
    </row>
    <row r="14888" spans="1:3" ht="14.4" x14ac:dyDescent="0.3">
      <c r="A14888"/>
      <c r="B14888"/>
      <c r="C14888"/>
    </row>
    <row r="14889" spans="1:3" ht="14.4" x14ac:dyDescent="0.3">
      <c r="A14889"/>
      <c r="B14889"/>
      <c r="C14889"/>
    </row>
    <row r="14890" spans="1:3" ht="14.4" x14ac:dyDescent="0.3">
      <c r="A14890"/>
      <c r="B14890"/>
      <c r="C14890"/>
    </row>
    <row r="14891" spans="1:3" ht="14.4" x14ac:dyDescent="0.3">
      <c r="A14891"/>
      <c r="B14891"/>
      <c r="C14891"/>
    </row>
    <row r="14892" spans="1:3" ht="14.4" x14ac:dyDescent="0.3">
      <c r="A14892"/>
      <c r="B14892"/>
      <c r="C14892"/>
    </row>
    <row r="14893" spans="1:3" ht="14.4" x14ac:dyDescent="0.3">
      <c r="A14893"/>
      <c r="B14893"/>
      <c r="C14893"/>
    </row>
    <row r="14894" spans="1:3" ht="14.4" x14ac:dyDescent="0.3">
      <c r="A14894"/>
      <c r="B14894"/>
      <c r="C14894"/>
    </row>
    <row r="14895" spans="1:3" ht="14.4" x14ac:dyDescent="0.3">
      <c r="A14895"/>
      <c r="B14895"/>
      <c r="C14895"/>
    </row>
    <row r="14896" spans="1:3" ht="14.4" x14ac:dyDescent="0.3">
      <c r="A14896"/>
      <c r="B14896"/>
      <c r="C14896"/>
    </row>
    <row r="14897" spans="1:3" ht="14.4" x14ac:dyDescent="0.3">
      <c r="A14897"/>
      <c r="B14897"/>
      <c r="C14897"/>
    </row>
    <row r="14898" spans="1:3" ht="14.4" x14ac:dyDescent="0.3">
      <c r="A14898"/>
      <c r="B14898"/>
      <c r="C14898"/>
    </row>
    <row r="14899" spans="1:3" ht="14.4" x14ac:dyDescent="0.3">
      <c r="A14899"/>
      <c r="B14899"/>
      <c r="C14899"/>
    </row>
    <row r="14900" spans="1:3" ht="14.4" x14ac:dyDescent="0.3">
      <c r="A14900"/>
      <c r="B14900"/>
      <c r="C14900"/>
    </row>
    <row r="14901" spans="1:3" ht="14.4" x14ac:dyDescent="0.3">
      <c r="A14901"/>
      <c r="B14901"/>
      <c r="C14901"/>
    </row>
    <row r="14902" spans="1:3" ht="14.4" x14ac:dyDescent="0.3">
      <c r="A14902"/>
      <c r="B14902"/>
      <c r="C14902"/>
    </row>
    <row r="14903" spans="1:3" ht="14.4" x14ac:dyDescent="0.3">
      <c r="A14903"/>
      <c r="B14903"/>
      <c r="C14903"/>
    </row>
    <row r="14904" spans="1:3" ht="14.4" x14ac:dyDescent="0.3">
      <c r="A14904"/>
      <c r="B14904"/>
      <c r="C14904"/>
    </row>
    <row r="14905" spans="1:3" ht="14.4" x14ac:dyDescent="0.3">
      <c r="A14905"/>
      <c r="B14905"/>
      <c r="C14905"/>
    </row>
    <row r="14906" spans="1:3" ht="14.4" x14ac:dyDescent="0.3">
      <c r="A14906"/>
      <c r="B14906"/>
      <c r="C14906"/>
    </row>
    <row r="14907" spans="1:3" ht="14.4" x14ac:dyDescent="0.3">
      <c r="A14907"/>
      <c r="B14907"/>
      <c r="C14907"/>
    </row>
    <row r="14908" spans="1:3" ht="14.4" x14ac:dyDescent="0.3">
      <c r="A14908"/>
      <c r="B14908"/>
      <c r="C14908"/>
    </row>
    <row r="14909" spans="1:3" ht="14.4" x14ac:dyDescent="0.3">
      <c r="A14909"/>
      <c r="B14909"/>
      <c r="C14909"/>
    </row>
    <row r="14910" spans="1:3" ht="14.4" x14ac:dyDescent="0.3">
      <c r="A14910"/>
      <c r="B14910"/>
      <c r="C14910"/>
    </row>
    <row r="14911" spans="1:3" ht="14.4" x14ac:dyDescent="0.3">
      <c r="A14911"/>
      <c r="B14911"/>
      <c r="C14911"/>
    </row>
    <row r="14912" spans="1:3" ht="14.4" x14ac:dyDescent="0.3">
      <c r="A14912"/>
      <c r="B14912"/>
      <c r="C14912"/>
    </row>
    <row r="14913" spans="1:3" ht="14.4" x14ac:dyDescent="0.3">
      <c r="A14913"/>
      <c r="B14913"/>
      <c r="C14913"/>
    </row>
    <row r="14914" spans="1:3" ht="14.4" x14ac:dyDescent="0.3">
      <c r="A14914"/>
      <c r="B14914"/>
      <c r="C14914"/>
    </row>
    <row r="14915" spans="1:3" ht="14.4" x14ac:dyDescent="0.3">
      <c r="A14915"/>
      <c r="B14915"/>
      <c r="C14915"/>
    </row>
    <row r="14916" spans="1:3" ht="14.4" x14ac:dyDescent="0.3">
      <c r="A14916"/>
      <c r="B14916"/>
      <c r="C14916"/>
    </row>
    <row r="14917" spans="1:3" ht="14.4" x14ac:dyDescent="0.3">
      <c r="A14917"/>
      <c r="B14917"/>
      <c r="C14917"/>
    </row>
    <row r="14918" spans="1:3" ht="14.4" x14ac:dyDescent="0.3">
      <c r="A14918"/>
      <c r="B14918"/>
      <c r="C14918"/>
    </row>
    <row r="14919" spans="1:3" ht="14.4" x14ac:dyDescent="0.3">
      <c r="A14919"/>
      <c r="B14919"/>
      <c r="C14919"/>
    </row>
    <row r="14920" spans="1:3" ht="14.4" x14ac:dyDescent="0.3">
      <c r="A14920"/>
      <c r="B14920"/>
      <c r="C14920"/>
    </row>
    <row r="14921" spans="1:3" ht="14.4" x14ac:dyDescent="0.3">
      <c r="A14921"/>
      <c r="B14921"/>
      <c r="C14921"/>
    </row>
    <row r="14922" spans="1:3" ht="14.4" x14ac:dyDescent="0.3">
      <c r="A14922"/>
      <c r="B14922"/>
      <c r="C14922"/>
    </row>
    <row r="14923" spans="1:3" ht="14.4" x14ac:dyDescent="0.3">
      <c r="A14923"/>
      <c r="B14923"/>
      <c r="C14923"/>
    </row>
    <row r="14924" spans="1:3" ht="14.4" x14ac:dyDescent="0.3">
      <c r="A14924"/>
      <c r="B14924"/>
      <c r="C14924"/>
    </row>
    <row r="14925" spans="1:3" ht="14.4" x14ac:dyDescent="0.3">
      <c r="A14925"/>
      <c r="B14925"/>
      <c r="C14925"/>
    </row>
    <row r="14926" spans="1:3" ht="14.4" x14ac:dyDescent="0.3">
      <c r="A14926"/>
      <c r="B14926"/>
      <c r="C14926"/>
    </row>
    <row r="14927" spans="1:3" ht="14.4" x14ac:dyDescent="0.3">
      <c r="A14927"/>
      <c r="B14927"/>
      <c r="C14927"/>
    </row>
    <row r="14928" spans="1:3" ht="14.4" x14ac:dyDescent="0.3">
      <c r="A14928"/>
      <c r="B14928"/>
      <c r="C14928"/>
    </row>
    <row r="14929" spans="1:3" ht="14.4" x14ac:dyDescent="0.3">
      <c r="A14929"/>
      <c r="B14929"/>
      <c r="C14929"/>
    </row>
    <row r="14930" spans="1:3" ht="14.4" x14ac:dyDescent="0.3">
      <c r="A14930"/>
      <c r="B14930"/>
      <c r="C14930"/>
    </row>
    <row r="14931" spans="1:3" ht="14.4" x14ac:dyDescent="0.3">
      <c r="A14931"/>
      <c r="B14931"/>
      <c r="C14931"/>
    </row>
    <row r="14932" spans="1:3" ht="14.4" x14ac:dyDescent="0.3">
      <c r="A14932"/>
      <c r="B14932"/>
      <c r="C14932"/>
    </row>
    <row r="14933" spans="1:3" ht="14.4" x14ac:dyDescent="0.3">
      <c r="A14933"/>
      <c r="B14933"/>
      <c r="C14933"/>
    </row>
    <row r="14934" spans="1:3" ht="14.4" x14ac:dyDescent="0.3">
      <c r="A14934"/>
      <c r="B14934"/>
      <c r="C14934"/>
    </row>
    <row r="14935" spans="1:3" ht="14.4" x14ac:dyDescent="0.3">
      <c r="A14935"/>
      <c r="B14935"/>
      <c r="C14935"/>
    </row>
    <row r="14936" spans="1:3" ht="14.4" x14ac:dyDescent="0.3">
      <c r="A14936"/>
      <c r="B14936"/>
      <c r="C14936"/>
    </row>
    <row r="14937" spans="1:3" ht="14.4" x14ac:dyDescent="0.3">
      <c r="A14937"/>
      <c r="B14937"/>
      <c r="C14937"/>
    </row>
    <row r="14938" spans="1:3" ht="14.4" x14ac:dyDescent="0.3">
      <c r="A14938"/>
      <c r="B14938"/>
      <c r="C14938"/>
    </row>
    <row r="14939" spans="1:3" ht="14.4" x14ac:dyDescent="0.3">
      <c r="A14939"/>
      <c r="B14939"/>
      <c r="C14939"/>
    </row>
    <row r="14940" spans="1:3" ht="14.4" x14ac:dyDescent="0.3">
      <c r="A14940"/>
      <c r="B14940"/>
      <c r="C14940"/>
    </row>
    <row r="14941" spans="1:3" ht="14.4" x14ac:dyDescent="0.3">
      <c r="A14941"/>
      <c r="B14941"/>
      <c r="C14941"/>
    </row>
    <row r="14942" spans="1:3" ht="14.4" x14ac:dyDescent="0.3">
      <c r="A14942"/>
      <c r="B14942"/>
      <c r="C14942"/>
    </row>
    <row r="14943" spans="1:3" ht="14.4" x14ac:dyDescent="0.3">
      <c r="A14943"/>
      <c r="B14943"/>
      <c r="C14943"/>
    </row>
    <row r="14944" spans="1:3" ht="14.4" x14ac:dyDescent="0.3">
      <c r="A14944"/>
      <c r="B14944"/>
      <c r="C14944"/>
    </row>
    <row r="14945" spans="1:3" ht="14.4" x14ac:dyDescent="0.3">
      <c r="A14945"/>
      <c r="B14945"/>
      <c r="C14945"/>
    </row>
    <row r="14946" spans="1:3" ht="14.4" x14ac:dyDescent="0.3">
      <c r="A14946"/>
      <c r="B14946"/>
      <c r="C14946"/>
    </row>
    <row r="14947" spans="1:3" ht="14.4" x14ac:dyDescent="0.3">
      <c r="A14947"/>
      <c r="B14947"/>
      <c r="C14947"/>
    </row>
    <row r="14948" spans="1:3" ht="14.4" x14ac:dyDescent="0.3">
      <c r="A14948"/>
      <c r="B14948"/>
      <c r="C14948"/>
    </row>
    <row r="14949" spans="1:3" ht="14.4" x14ac:dyDescent="0.3">
      <c r="A14949"/>
      <c r="B14949"/>
      <c r="C14949"/>
    </row>
    <row r="14950" spans="1:3" ht="14.4" x14ac:dyDescent="0.3">
      <c r="A14950"/>
      <c r="B14950"/>
      <c r="C14950"/>
    </row>
    <row r="14951" spans="1:3" ht="14.4" x14ac:dyDescent="0.3">
      <c r="A14951"/>
      <c r="B14951"/>
      <c r="C14951"/>
    </row>
    <row r="14952" spans="1:3" ht="14.4" x14ac:dyDescent="0.3">
      <c r="A14952"/>
      <c r="B14952"/>
      <c r="C14952"/>
    </row>
    <row r="14953" spans="1:3" ht="14.4" x14ac:dyDescent="0.3">
      <c r="A14953"/>
      <c r="B14953"/>
      <c r="C14953"/>
    </row>
    <row r="14954" spans="1:3" ht="14.4" x14ac:dyDescent="0.3">
      <c r="A14954"/>
      <c r="B14954"/>
      <c r="C14954"/>
    </row>
    <row r="14955" spans="1:3" ht="14.4" x14ac:dyDescent="0.3">
      <c r="A14955"/>
      <c r="B14955"/>
      <c r="C14955"/>
    </row>
    <row r="14956" spans="1:3" ht="14.4" x14ac:dyDescent="0.3">
      <c r="A14956"/>
      <c r="B14956"/>
      <c r="C14956"/>
    </row>
    <row r="14957" spans="1:3" ht="14.4" x14ac:dyDescent="0.3">
      <c r="A14957"/>
      <c r="B14957"/>
      <c r="C14957"/>
    </row>
    <row r="14958" spans="1:3" ht="14.4" x14ac:dyDescent="0.3">
      <c r="A14958"/>
      <c r="B14958"/>
      <c r="C14958"/>
    </row>
    <row r="14959" spans="1:3" ht="14.4" x14ac:dyDescent="0.3">
      <c r="A14959"/>
      <c r="B14959"/>
      <c r="C14959"/>
    </row>
    <row r="14960" spans="1:3" ht="14.4" x14ac:dyDescent="0.3">
      <c r="A14960"/>
      <c r="B14960"/>
      <c r="C14960"/>
    </row>
    <row r="14961" spans="1:3" ht="14.4" x14ac:dyDescent="0.3">
      <c r="A14961"/>
      <c r="B14961"/>
      <c r="C14961"/>
    </row>
    <row r="14962" spans="1:3" ht="14.4" x14ac:dyDescent="0.3">
      <c r="A14962"/>
      <c r="B14962"/>
      <c r="C14962"/>
    </row>
    <row r="14963" spans="1:3" ht="14.4" x14ac:dyDescent="0.3">
      <c r="A14963"/>
      <c r="B14963"/>
      <c r="C14963"/>
    </row>
    <row r="14964" spans="1:3" ht="14.4" x14ac:dyDescent="0.3">
      <c r="A14964"/>
      <c r="B14964"/>
      <c r="C14964"/>
    </row>
    <row r="14965" spans="1:3" ht="14.4" x14ac:dyDescent="0.3">
      <c r="A14965"/>
      <c r="B14965"/>
      <c r="C14965"/>
    </row>
    <row r="14966" spans="1:3" ht="14.4" x14ac:dyDescent="0.3">
      <c r="A14966"/>
      <c r="B14966"/>
      <c r="C14966"/>
    </row>
    <row r="14967" spans="1:3" ht="14.4" x14ac:dyDescent="0.3">
      <c r="A14967"/>
      <c r="B14967"/>
      <c r="C14967"/>
    </row>
    <row r="14968" spans="1:3" ht="14.4" x14ac:dyDescent="0.3">
      <c r="A14968"/>
      <c r="B14968"/>
      <c r="C14968"/>
    </row>
    <row r="14969" spans="1:3" ht="14.4" x14ac:dyDescent="0.3">
      <c r="A14969"/>
      <c r="B14969"/>
      <c r="C14969"/>
    </row>
    <row r="14970" spans="1:3" ht="14.4" x14ac:dyDescent="0.3">
      <c r="A14970"/>
      <c r="B14970"/>
      <c r="C14970"/>
    </row>
    <row r="14971" spans="1:3" ht="14.4" x14ac:dyDescent="0.3">
      <c r="A14971"/>
      <c r="B14971"/>
      <c r="C14971"/>
    </row>
    <row r="14972" spans="1:3" ht="14.4" x14ac:dyDescent="0.3">
      <c r="A14972"/>
      <c r="B14972"/>
      <c r="C14972"/>
    </row>
    <row r="14973" spans="1:3" ht="14.4" x14ac:dyDescent="0.3">
      <c r="A14973"/>
      <c r="B14973"/>
      <c r="C14973"/>
    </row>
    <row r="14974" spans="1:3" ht="14.4" x14ac:dyDescent="0.3">
      <c r="A14974"/>
      <c r="B14974"/>
      <c r="C14974"/>
    </row>
    <row r="14975" spans="1:3" ht="14.4" x14ac:dyDescent="0.3">
      <c r="A14975"/>
      <c r="B14975"/>
      <c r="C14975"/>
    </row>
    <row r="14976" spans="1:3" ht="14.4" x14ac:dyDescent="0.3">
      <c r="A14976"/>
      <c r="B14976"/>
      <c r="C14976"/>
    </row>
    <row r="14977" spans="1:3" ht="14.4" x14ac:dyDescent="0.3">
      <c r="A14977"/>
      <c r="B14977"/>
      <c r="C14977"/>
    </row>
    <row r="14978" spans="1:3" ht="14.4" x14ac:dyDescent="0.3">
      <c r="A14978"/>
      <c r="B14978"/>
      <c r="C14978"/>
    </row>
    <row r="14979" spans="1:3" ht="14.4" x14ac:dyDescent="0.3">
      <c r="A14979"/>
      <c r="B14979"/>
      <c r="C14979"/>
    </row>
    <row r="14980" spans="1:3" ht="14.4" x14ac:dyDescent="0.3">
      <c r="A14980"/>
      <c r="B14980"/>
      <c r="C14980"/>
    </row>
    <row r="14981" spans="1:3" ht="14.4" x14ac:dyDescent="0.3">
      <c r="A14981"/>
      <c r="B14981"/>
      <c r="C14981"/>
    </row>
    <row r="14982" spans="1:3" ht="14.4" x14ac:dyDescent="0.3">
      <c r="A14982"/>
      <c r="B14982"/>
      <c r="C14982"/>
    </row>
    <row r="14983" spans="1:3" ht="14.4" x14ac:dyDescent="0.3">
      <c r="A14983"/>
      <c r="B14983"/>
      <c r="C14983"/>
    </row>
    <row r="14984" spans="1:3" ht="14.4" x14ac:dyDescent="0.3">
      <c r="A14984"/>
      <c r="B14984"/>
      <c r="C14984"/>
    </row>
    <row r="14985" spans="1:3" ht="14.4" x14ac:dyDescent="0.3">
      <c r="A14985"/>
      <c r="B14985"/>
      <c r="C14985"/>
    </row>
    <row r="14986" spans="1:3" ht="14.4" x14ac:dyDescent="0.3">
      <c r="A14986"/>
      <c r="B14986"/>
      <c r="C14986"/>
    </row>
    <row r="14987" spans="1:3" ht="14.4" x14ac:dyDescent="0.3">
      <c r="A14987"/>
      <c r="B14987"/>
      <c r="C14987"/>
    </row>
    <row r="14988" spans="1:3" ht="14.4" x14ac:dyDescent="0.3">
      <c r="A14988"/>
      <c r="B14988"/>
      <c r="C14988"/>
    </row>
    <row r="14989" spans="1:3" ht="14.4" x14ac:dyDescent="0.3">
      <c r="A14989"/>
      <c r="B14989"/>
      <c r="C14989"/>
    </row>
    <row r="14990" spans="1:3" ht="14.4" x14ac:dyDescent="0.3">
      <c r="A14990"/>
      <c r="B14990"/>
      <c r="C14990"/>
    </row>
    <row r="14991" spans="1:3" ht="14.4" x14ac:dyDescent="0.3">
      <c r="A14991"/>
      <c r="B14991"/>
      <c r="C14991"/>
    </row>
    <row r="14992" spans="1:3" ht="14.4" x14ac:dyDescent="0.3">
      <c r="A14992"/>
      <c r="B14992"/>
      <c r="C14992"/>
    </row>
    <row r="14993" spans="1:3" ht="14.4" x14ac:dyDescent="0.3">
      <c r="A14993"/>
      <c r="B14993"/>
      <c r="C14993"/>
    </row>
    <row r="14994" spans="1:3" ht="14.4" x14ac:dyDescent="0.3">
      <c r="A14994"/>
      <c r="B14994"/>
      <c r="C14994"/>
    </row>
    <row r="14995" spans="1:3" ht="14.4" x14ac:dyDescent="0.3">
      <c r="A14995"/>
      <c r="B14995"/>
      <c r="C14995"/>
    </row>
    <row r="14996" spans="1:3" ht="14.4" x14ac:dyDescent="0.3">
      <c r="A14996"/>
      <c r="B14996"/>
      <c r="C14996"/>
    </row>
    <row r="14997" spans="1:3" ht="14.4" x14ac:dyDescent="0.3">
      <c r="A14997"/>
      <c r="B14997"/>
      <c r="C14997"/>
    </row>
    <row r="14998" spans="1:3" ht="14.4" x14ac:dyDescent="0.3">
      <c r="A14998"/>
      <c r="B14998"/>
      <c r="C14998"/>
    </row>
    <row r="14999" spans="1:3" ht="14.4" x14ac:dyDescent="0.3">
      <c r="A14999"/>
      <c r="B14999"/>
      <c r="C14999"/>
    </row>
    <row r="15000" spans="1:3" ht="14.4" x14ac:dyDescent="0.3">
      <c r="A15000"/>
      <c r="B15000"/>
      <c r="C15000"/>
    </row>
    <row r="15001" spans="1:3" ht="14.4" x14ac:dyDescent="0.3">
      <c r="A15001"/>
      <c r="B15001"/>
      <c r="C15001"/>
    </row>
    <row r="15002" spans="1:3" ht="14.4" x14ac:dyDescent="0.3">
      <c r="A15002"/>
      <c r="B15002"/>
      <c r="C15002"/>
    </row>
    <row r="15003" spans="1:3" ht="14.4" x14ac:dyDescent="0.3">
      <c r="A15003"/>
      <c r="B15003"/>
      <c r="C15003"/>
    </row>
    <row r="15004" spans="1:3" ht="14.4" x14ac:dyDescent="0.3">
      <c r="A15004"/>
      <c r="B15004"/>
      <c r="C15004"/>
    </row>
    <row r="15005" spans="1:3" ht="14.4" x14ac:dyDescent="0.3">
      <c r="A15005"/>
      <c r="B15005"/>
      <c r="C15005"/>
    </row>
    <row r="15006" spans="1:3" ht="14.4" x14ac:dyDescent="0.3">
      <c r="A15006"/>
      <c r="B15006"/>
      <c r="C15006"/>
    </row>
    <row r="15007" spans="1:3" ht="14.4" x14ac:dyDescent="0.3">
      <c r="A15007"/>
      <c r="B15007"/>
      <c r="C15007"/>
    </row>
    <row r="15008" spans="1:3" ht="14.4" x14ac:dyDescent="0.3">
      <c r="A15008"/>
      <c r="B15008"/>
      <c r="C15008"/>
    </row>
    <row r="15009" spans="1:3" ht="14.4" x14ac:dyDescent="0.3">
      <c r="A15009"/>
      <c r="B15009"/>
      <c r="C15009"/>
    </row>
    <row r="15010" spans="1:3" ht="14.4" x14ac:dyDescent="0.3">
      <c r="A15010"/>
      <c r="B15010"/>
      <c r="C15010"/>
    </row>
    <row r="15011" spans="1:3" ht="14.4" x14ac:dyDescent="0.3">
      <c r="A15011"/>
      <c r="B15011"/>
      <c r="C15011"/>
    </row>
    <row r="15012" spans="1:3" ht="14.4" x14ac:dyDescent="0.3">
      <c r="A15012"/>
      <c r="B15012"/>
      <c r="C15012"/>
    </row>
    <row r="15013" spans="1:3" ht="14.4" x14ac:dyDescent="0.3">
      <c r="A15013"/>
      <c r="B15013"/>
      <c r="C15013"/>
    </row>
    <row r="15014" spans="1:3" ht="14.4" x14ac:dyDescent="0.3">
      <c r="A15014"/>
      <c r="B15014"/>
      <c r="C15014"/>
    </row>
    <row r="15015" spans="1:3" ht="14.4" x14ac:dyDescent="0.3">
      <c r="A15015"/>
      <c r="B15015"/>
      <c r="C15015"/>
    </row>
    <row r="15016" spans="1:3" ht="14.4" x14ac:dyDescent="0.3">
      <c r="A15016"/>
      <c r="B15016"/>
      <c r="C15016"/>
    </row>
    <row r="15017" spans="1:3" ht="14.4" x14ac:dyDescent="0.3">
      <c r="A15017"/>
      <c r="B15017"/>
      <c r="C15017"/>
    </row>
    <row r="15018" spans="1:3" ht="14.4" x14ac:dyDescent="0.3">
      <c r="A15018"/>
      <c r="B15018"/>
      <c r="C15018"/>
    </row>
    <row r="15019" spans="1:3" ht="14.4" x14ac:dyDescent="0.3">
      <c r="A15019"/>
      <c r="B15019"/>
      <c r="C15019"/>
    </row>
    <row r="15020" spans="1:3" ht="14.4" x14ac:dyDescent="0.3">
      <c r="A15020"/>
      <c r="B15020"/>
      <c r="C15020"/>
    </row>
    <row r="15021" spans="1:3" ht="14.4" x14ac:dyDescent="0.3">
      <c r="A15021"/>
      <c r="B15021"/>
      <c r="C15021"/>
    </row>
    <row r="15022" spans="1:3" ht="14.4" x14ac:dyDescent="0.3">
      <c r="A15022"/>
      <c r="B15022"/>
      <c r="C15022"/>
    </row>
    <row r="15023" spans="1:3" ht="14.4" x14ac:dyDescent="0.3">
      <c r="A15023"/>
      <c r="B15023"/>
      <c r="C15023"/>
    </row>
    <row r="15024" spans="1:3" ht="14.4" x14ac:dyDescent="0.3">
      <c r="A15024"/>
      <c r="B15024"/>
      <c r="C15024"/>
    </row>
    <row r="15025" spans="1:3" ht="14.4" x14ac:dyDescent="0.3">
      <c r="A15025"/>
      <c r="B15025"/>
      <c r="C15025"/>
    </row>
    <row r="15026" spans="1:3" ht="14.4" x14ac:dyDescent="0.3">
      <c r="A15026"/>
      <c r="B15026"/>
      <c r="C15026"/>
    </row>
    <row r="15027" spans="1:3" ht="14.4" x14ac:dyDescent="0.3">
      <c r="A15027"/>
      <c r="B15027"/>
      <c r="C15027"/>
    </row>
    <row r="15028" spans="1:3" ht="14.4" x14ac:dyDescent="0.3">
      <c r="A15028"/>
      <c r="B15028"/>
      <c r="C15028"/>
    </row>
    <row r="15029" spans="1:3" ht="14.4" x14ac:dyDescent="0.3">
      <c r="A15029"/>
      <c r="B15029"/>
      <c r="C15029"/>
    </row>
    <row r="15030" spans="1:3" ht="14.4" x14ac:dyDescent="0.3">
      <c r="A15030"/>
      <c r="B15030"/>
      <c r="C15030"/>
    </row>
    <row r="15031" spans="1:3" ht="14.4" x14ac:dyDescent="0.3">
      <c r="A15031"/>
      <c r="B15031"/>
      <c r="C15031"/>
    </row>
    <row r="15032" spans="1:3" ht="14.4" x14ac:dyDescent="0.3">
      <c r="A15032"/>
      <c r="B15032"/>
      <c r="C15032"/>
    </row>
    <row r="15033" spans="1:3" ht="14.4" x14ac:dyDescent="0.3">
      <c r="A15033"/>
      <c r="B15033"/>
      <c r="C15033"/>
    </row>
    <row r="15034" spans="1:3" ht="14.4" x14ac:dyDescent="0.3">
      <c r="A15034"/>
      <c r="B15034"/>
      <c r="C15034"/>
    </row>
    <row r="15035" spans="1:3" ht="14.4" x14ac:dyDescent="0.3">
      <c r="A15035"/>
      <c r="B15035"/>
      <c r="C15035"/>
    </row>
    <row r="15036" spans="1:3" ht="14.4" x14ac:dyDescent="0.3">
      <c r="A15036"/>
      <c r="B15036"/>
      <c r="C15036"/>
    </row>
    <row r="15037" spans="1:3" ht="14.4" x14ac:dyDescent="0.3">
      <c r="A15037"/>
      <c r="B15037"/>
      <c r="C15037"/>
    </row>
    <row r="15038" spans="1:3" ht="14.4" x14ac:dyDescent="0.3">
      <c r="A15038"/>
      <c r="B15038"/>
      <c r="C15038"/>
    </row>
    <row r="15039" spans="1:3" ht="14.4" x14ac:dyDescent="0.3">
      <c r="A15039"/>
      <c r="B15039"/>
      <c r="C15039"/>
    </row>
    <row r="15040" spans="1:3" ht="14.4" x14ac:dyDescent="0.3">
      <c r="A15040"/>
      <c r="B15040"/>
      <c r="C15040"/>
    </row>
    <row r="15041" spans="1:3" ht="14.4" x14ac:dyDescent="0.3">
      <c r="A15041"/>
      <c r="B15041"/>
      <c r="C15041"/>
    </row>
    <row r="15042" spans="1:3" ht="14.4" x14ac:dyDescent="0.3">
      <c r="A15042"/>
      <c r="B15042"/>
      <c r="C15042"/>
    </row>
    <row r="15043" spans="1:3" ht="14.4" x14ac:dyDescent="0.3">
      <c r="A15043"/>
      <c r="B15043"/>
      <c r="C15043"/>
    </row>
    <row r="15044" spans="1:3" ht="14.4" x14ac:dyDescent="0.3">
      <c r="A15044"/>
      <c r="B15044"/>
      <c r="C15044"/>
    </row>
    <row r="15045" spans="1:3" ht="14.4" x14ac:dyDescent="0.3">
      <c r="A15045"/>
      <c r="B15045"/>
      <c r="C15045"/>
    </row>
    <row r="15046" spans="1:3" ht="14.4" x14ac:dyDescent="0.3">
      <c r="A15046"/>
      <c r="B15046"/>
      <c r="C15046"/>
    </row>
    <row r="15047" spans="1:3" ht="14.4" x14ac:dyDescent="0.3">
      <c r="A15047"/>
      <c r="B15047"/>
      <c r="C15047"/>
    </row>
    <row r="15048" spans="1:3" ht="14.4" x14ac:dyDescent="0.3">
      <c r="A15048"/>
      <c r="B15048"/>
      <c r="C15048"/>
    </row>
    <row r="15049" spans="1:3" ht="14.4" x14ac:dyDescent="0.3">
      <c r="A15049"/>
      <c r="B15049"/>
      <c r="C15049"/>
    </row>
    <row r="15050" spans="1:3" ht="14.4" x14ac:dyDescent="0.3">
      <c r="A15050"/>
      <c r="B15050"/>
      <c r="C15050"/>
    </row>
    <row r="15051" spans="1:3" ht="14.4" x14ac:dyDescent="0.3">
      <c r="A15051"/>
      <c r="B15051"/>
      <c r="C15051"/>
    </row>
    <row r="15052" spans="1:3" ht="14.4" x14ac:dyDescent="0.3">
      <c r="A15052"/>
      <c r="B15052"/>
      <c r="C15052"/>
    </row>
    <row r="15053" spans="1:3" ht="14.4" x14ac:dyDescent="0.3">
      <c r="A15053"/>
      <c r="B15053"/>
      <c r="C15053"/>
    </row>
    <row r="15054" spans="1:3" ht="14.4" x14ac:dyDescent="0.3">
      <c r="A15054"/>
      <c r="B15054"/>
      <c r="C15054"/>
    </row>
    <row r="15055" spans="1:3" ht="14.4" x14ac:dyDescent="0.3">
      <c r="A15055"/>
      <c r="B15055"/>
      <c r="C15055"/>
    </row>
    <row r="15056" spans="1:3" ht="14.4" x14ac:dyDescent="0.3">
      <c r="A15056"/>
      <c r="B15056"/>
      <c r="C15056"/>
    </row>
    <row r="15057" spans="1:3" ht="14.4" x14ac:dyDescent="0.3">
      <c r="A15057"/>
      <c r="B15057"/>
      <c r="C15057"/>
    </row>
    <row r="15058" spans="1:3" ht="14.4" x14ac:dyDescent="0.3">
      <c r="A15058"/>
      <c r="B15058"/>
      <c r="C15058"/>
    </row>
    <row r="15059" spans="1:3" ht="14.4" x14ac:dyDescent="0.3">
      <c r="A15059"/>
      <c r="B15059"/>
      <c r="C15059"/>
    </row>
    <row r="15060" spans="1:3" ht="14.4" x14ac:dyDescent="0.3">
      <c r="A15060"/>
      <c r="B15060"/>
      <c r="C15060"/>
    </row>
    <row r="15061" spans="1:3" ht="14.4" x14ac:dyDescent="0.3">
      <c r="A15061"/>
      <c r="B15061"/>
      <c r="C15061"/>
    </row>
    <row r="15062" spans="1:3" ht="14.4" x14ac:dyDescent="0.3">
      <c r="A15062"/>
      <c r="B15062"/>
      <c r="C15062"/>
    </row>
    <row r="15063" spans="1:3" ht="14.4" x14ac:dyDescent="0.3">
      <c r="A15063"/>
      <c r="B15063"/>
      <c r="C15063"/>
    </row>
    <row r="15064" spans="1:3" ht="14.4" x14ac:dyDescent="0.3">
      <c r="A15064"/>
      <c r="B15064"/>
      <c r="C15064"/>
    </row>
    <row r="15065" spans="1:3" ht="14.4" x14ac:dyDescent="0.3">
      <c r="A15065"/>
      <c r="B15065"/>
      <c r="C15065"/>
    </row>
    <row r="15066" spans="1:3" ht="14.4" x14ac:dyDescent="0.3">
      <c r="A15066"/>
      <c r="B15066"/>
      <c r="C15066"/>
    </row>
    <row r="15067" spans="1:3" ht="14.4" x14ac:dyDescent="0.3">
      <c r="A15067"/>
      <c r="B15067"/>
      <c r="C15067"/>
    </row>
    <row r="15068" spans="1:3" ht="14.4" x14ac:dyDescent="0.3">
      <c r="A15068"/>
      <c r="B15068"/>
      <c r="C15068"/>
    </row>
    <row r="15069" spans="1:3" ht="14.4" x14ac:dyDescent="0.3">
      <c r="A15069"/>
      <c r="B15069"/>
      <c r="C15069"/>
    </row>
    <row r="15070" spans="1:3" ht="14.4" x14ac:dyDescent="0.3">
      <c r="A15070"/>
      <c r="B15070"/>
      <c r="C15070"/>
    </row>
    <row r="15071" spans="1:3" ht="14.4" x14ac:dyDescent="0.3">
      <c r="A15071"/>
      <c r="B15071"/>
      <c r="C15071"/>
    </row>
    <row r="15072" spans="1:3" ht="14.4" x14ac:dyDescent="0.3">
      <c r="A15072"/>
      <c r="B15072"/>
      <c r="C15072"/>
    </row>
    <row r="15073" spans="1:3" ht="14.4" x14ac:dyDescent="0.3">
      <c r="A15073"/>
      <c r="B15073"/>
      <c r="C15073"/>
    </row>
    <row r="15074" spans="1:3" ht="14.4" x14ac:dyDescent="0.3">
      <c r="A15074"/>
      <c r="B15074"/>
      <c r="C15074"/>
    </row>
    <row r="15075" spans="1:3" ht="14.4" x14ac:dyDescent="0.3">
      <c r="A15075"/>
      <c r="B15075"/>
      <c r="C15075"/>
    </row>
    <row r="15076" spans="1:3" ht="14.4" x14ac:dyDescent="0.3">
      <c r="A15076"/>
      <c r="B15076"/>
      <c r="C15076"/>
    </row>
    <row r="15077" spans="1:3" ht="14.4" x14ac:dyDescent="0.3">
      <c r="A15077"/>
      <c r="B15077"/>
      <c r="C15077"/>
    </row>
    <row r="15078" spans="1:3" ht="14.4" x14ac:dyDescent="0.3">
      <c r="A15078"/>
      <c r="B15078"/>
      <c r="C15078"/>
    </row>
    <row r="15079" spans="1:3" ht="14.4" x14ac:dyDescent="0.3">
      <c r="A15079"/>
      <c r="B15079"/>
      <c r="C15079"/>
    </row>
    <row r="15080" spans="1:3" ht="14.4" x14ac:dyDescent="0.3">
      <c r="A15080"/>
      <c r="B15080"/>
      <c r="C15080"/>
    </row>
    <row r="15081" spans="1:3" ht="14.4" x14ac:dyDescent="0.3">
      <c r="A15081"/>
      <c r="B15081"/>
      <c r="C15081"/>
    </row>
    <row r="15082" spans="1:3" ht="14.4" x14ac:dyDescent="0.3">
      <c r="A15082"/>
      <c r="B15082"/>
      <c r="C15082"/>
    </row>
    <row r="15083" spans="1:3" ht="14.4" x14ac:dyDescent="0.3">
      <c r="A15083"/>
      <c r="B15083"/>
      <c r="C15083"/>
    </row>
    <row r="15084" spans="1:3" ht="14.4" x14ac:dyDescent="0.3">
      <c r="A15084"/>
      <c r="B15084"/>
      <c r="C15084"/>
    </row>
    <row r="15085" spans="1:3" ht="14.4" x14ac:dyDescent="0.3">
      <c r="A15085"/>
      <c r="B15085"/>
      <c r="C15085"/>
    </row>
    <row r="15086" spans="1:3" ht="14.4" x14ac:dyDescent="0.3">
      <c r="A15086"/>
      <c r="B15086"/>
      <c r="C15086"/>
    </row>
    <row r="15087" spans="1:3" ht="14.4" x14ac:dyDescent="0.3">
      <c r="A15087"/>
      <c r="B15087"/>
      <c r="C15087"/>
    </row>
    <row r="15088" spans="1:3" ht="14.4" x14ac:dyDescent="0.3">
      <c r="A15088"/>
      <c r="B15088"/>
      <c r="C15088"/>
    </row>
    <row r="15089" spans="1:3" ht="14.4" x14ac:dyDescent="0.3">
      <c r="A15089"/>
      <c r="B15089"/>
      <c r="C15089"/>
    </row>
    <row r="15090" spans="1:3" ht="14.4" x14ac:dyDescent="0.3">
      <c r="A15090"/>
      <c r="B15090"/>
      <c r="C15090"/>
    </row>
    <row r="15091" spans="1:3" ht="14.4" x14ac:dyDescent="0.3">
      <c r="A15091"/>
      <c r="B15091"/>
      <c r="C15091"/>
    </row>
    <row r="15092" spans="1:3" ht="14.4" x14ac:dyDescent="0.3">
      <c r="A15092"/>
      <c r="B15092"/>
      <c r="C15092"/>
    </row>
    <row r="15093" spans="1:3" ht="14.4" x14ac:dyDescent="0.3">
      <c r="A15093"/>
      <c r="B15093"/>
      <c r="C15093"/>
    </row>
    <row r="15094" spans="1:3" ht="14.4" x14ac:dyDescent="0.3">
      <c r="A15094"/>
      <c r="B15094"/>
      <c r="C15094"/>
    </row>
    <row r="15095" spans="1:3" ht="14.4" x14ac:dyDescent="0.3">
      <c r="A15095"/>
      <c r="B15095"/>
      <c r="C15095"/>
    </row>
    <row r="15096" spans="1:3" ht="14.4" x14ac:dyDescent="0.3">
      <c r="A15096"/>
      <c r="B15096"/>
      <c r="C15096"/>
    </row>
    <row r="15097" spans="1:3" ht="14.4" x14ac:dyDescent="0.3">
      <c r="A15097"/>
      <c r="B15097"/>
      <c r="C15097"/>
    </row>
    <row r="15098" spans="1:3" ht="14.4" x14ac:dyDescent="0.3">
      <c r="A15098"/>
      <c r="B15098"/>
      <c r="C15098"/>
    </row>
    <row r="15099" spans="1:3" ht="14.4" x14ac:dyDescent="0.3">
      <c r="A15099"/>
      <c r="B15099"/>
      <c r="C15099"/>
    </row>
    <row r="15100" spans="1:3" ht="14.4" x14ac:dyDescent="0.3">
      <c r="A15100"/>
      <c r="B15100"/>
      <c r="C15100"/>
    </row>
    <row r="15101" spans="1:3" ht="14.4" x14ac:dyDescent="0.3">
      <c r="A15101"/>
      <c r="B15101"/>
      <c r="C15101"/>
    </row>
    <row r="15102" spans="1:3" ht="14.4" x14ac:dyDescent="0.3">
      <c r="A15102"/>
      <c r="B15102"/>
      <c r="C15102"/>
    </row>
    <row r="15103" spans="1:3" ht="14.4" x14ac:dyDescent="0.3">
      <c r="A15103"/>
      <c r="B15103"/>
      <c r="C15103"/>
    </row>
    <row r="15104" spans="1:3" ht="14.4" x14ac:dyDescent="0.3">
      <c r="A15104"/>
      <c r="B15104"/>
      <c r="C15104"/>
    </row>
    <row r="15105" spans="1:3" ht="14.4" x14ac:dyDescent="0.3">
      <c r="A15105"/>
      <c r="B15105"/>
      <c r="C15105"/>
    </row>
    <row r="15106" spans="1:3" ht="14.4" x14ac:dyDescent="0.3">
      <c r="A15106"/>
      <c r="B15106"/>
      <c r="C15106"/>
    </row>
    <row r="15107" spans="1:3" ht="14.4" x14ac:dyDescent="0.3">
      <c r="A15107"/>
      <c r="B15107"/>
      <c r="C15107"/>
    </row>
    <row r="15108" spans="1:3" ht="14.4" x14ac:dyDescent="0.3">
      <c r="A15108"/>
      <c r="B15108"/>
      <c r="C15108"/>
    </row>
    <row r="15109" spans="1:3" ht="14.4" x14ac:dyDescent="0.3">
      <c r="A15109"/>
      <c r="B15109"/>
      <c r="C15109"/>
    </row>
    <row r="15110" spans="1:3" ht="14.4" x14ac:dyDescent="0.3">
      <c r="A15110"/>
      <c r="B15110"/>
      <c r="C15110"/>
    </row>
    <row r="15111" spans="1:3" ht="14.4" x14ac:dyDescent="0.3">
      <c r="A15111"/>
      <c r="B15111"/>
      <c r="C15111"/>
    </row>
    <row r="15112" spans="1:3" ht="14.4" x14ac:dyDescent="0.3">
      <c r="A15112"/>
      <c r="B15112"/>
      <c r="C15112"/>
    </row>
    <row r="15113" spans="1:3" ht="14.4" x14ac:dyDescent="0.3">
      <c r="A15113"/>
      <c r="B15113"/>
      <c r="C15113"/>
    </row>
    <row r="15114" spans="1:3" ht="14.4" x14ac:dyDescent="0.3">
      <c r="A15114"/>
      <c r="B15114"/>
      <c r="C15114"/>
    </row>
    <row r="15115" spans="1:3" ht="14.4" x14ac:dyDescent="0.3">
      <c r="A15115"/>
      <c r="B15115"/>
      <c r="C15115"/>
    </row>
    <row r="15116" spans="1:3" ht="14.4" x14ac:dyDescent="0.3">
      <c r="A15116"/>
      <c r="B15116"/>
      <c r="C15116"/>
    </row>
    <row r="15117" spans="1:3" ht="14.4" x14ac:dyDescent="0.3">
      <c r="A15117"/>
      <c r="B15117"/>
      <c r="C15117"/>
    </row>
    <row r="15118" spans="1:3" ht="14.4" x14ac:dyDescent="0.3">
      <c r="A15118"/>
      <c r="B15118"/>
      <c r="C15118"/>
    </row>
    <row r="15119" spans="1:3" ht="14.4" x14ac:dyDescent="0.3">
      <c r="A15119"/>
      <c r="B15119"/>
      <c r="C15119"/>
    </row>
    <row r="15120" spans="1:3" ht="14.4" x14ac:dyDescent="0.3">
      <c r="A15120"/>
      <c r="B15120"/>
      <c r="C15120"/>
    </row>
    <row r="15121" spans="1:3" ht="14.4" x14ac:dyDescent="0.3">
      <c r="A15121"/>
      <c r="B15121"/>
      <c r="C15121"/>
    </row>
    <row r="15122" spans="1:3" ht="14.4" x14ac:dyDescent="0.3">
      <c r="A15122"/>
      <c r="B15122"/>
      <c r="C15122"/>
    </row>
    <row r="15123" spans="1:3" ht="14.4" x14ac:dyDescent="0.3">
      <c r="A15123"/>
      <c r="B15123"/>
      <c r="C15123"/>
    </row>
    <row r="15124" spans="1:3" ht="14.4" x14ac:dyDescent="0.3">
      <c r="A15124"/>
      <c r="B15124"/>
      <c r="C15124"/>
    </row>
    <row r="15125" spans="1:3" ht="14.4" x14ac:dyDescent="0.3">
      <c r="A15125"/>
      <c r="B15125"/>
      <c r="C15125"/>
    </row>
    <row r="15126" spans="1:3" ht="14.4" x14ac:dyDescent="0.3">
      <c r="A15126"/>
      <c r="B15126"/>
      <c r="C15126"/>
    </row>
    <row r="15127" spans="1:3" ht="14.4" x14ac:dyDescent="0.3">
      <c r="A15127"/>
      <c r="B15127"/>
      <c r="C15127"/>
    </row>
    <row r="15128" spans="1:3" ht="14.4" x14ac:dyDescent="0.3">
      <c r="A15128"/>
      <c r="B15128"/>
      <c r="C15128"/>
    </row>
    <row r="15129" spans="1:3" ht="14.4" x14ac:dyDescent="0.3">
      <c r="A15129"/>
      <c r="B15129"/>
      <c r="C15129"/>
    </row>
    <row r="15130" spans="1:3" ht="14.4" x14ac:dyDescent="0.3">
      <c r="A15130"/>
      <c r="B15130"/>
      <c r="C15130"/>
    </row>
    <row r="15131" spans="1:3" ht="14.4" x14ac:dyDescent="0.3">
      <c r="A15131"/>
      <c r="B15131"/>
      <c r="C15131"/>
    </row>
    <row r="15132" spans="1:3" ht="14.4" x14ac:dyDescent="0.3">
      <c r="A15132"/>
      <c r="B15132"/>
      <c r="C15132"/>
    </row>
    <row r="15133" spans="1:3" ht="14.4" x14ac:dyDescent="0.3">
      <c r="A15133"/>
      <c r="B15133"/>
      <c r="C15133"/>
    </row>
    <row r="15134" spans="1:3" ht="14.4" x14ac:dyDescent="0.3">
      <c r="A15134"/>
      <c r="B15134"/>
      <c r="C15134"/>
    </row>
    <row r="15135" spans="1:3" ht="14.4" x14ac:dyDescent="0.3">
      <c r="A15135"/>
      <c r="B15135"/>
      <c r="C15135"/>
    </row>
    <row r="15136" spans="1:3" ht="14.4" x14ac:dyDescent="0.3">
      <c r="A15136"/>
      <c r="B15136"/>
      <c r="C15136"/>
    </row>
    <row r="15137" spans="1:3" ht="14.4" x14ac:dyDescent="0.3">
      <c r="A15137"/>
      <c r="B15137"/>
      <c r="C15137"/>
    </row>
    <row r="15138" spans="1:3" ht="14.4" x14ac:dyDescent="0.3">
      <c r="A15138"/>
      <c r="B15138"/>
      <c r="C15138"/>
    </row>
    <row r="15139" spans="1:3" ht="14.4" x14ac:dyDescent="0.3">
      <c r="A15139"/>
      <c r="B15139"/>
      <c r="C15139"/>
    </row>
    <row r="15140" spans="1:3" ht="14.4" x14ac:dyDescent="0.3">
      <c r="A15140"/>
      <c r="B15140"/>
      <c r="C15140"/>
    </row>
    <row r="15141" spans="1:3" ht="14.4" x14ac:dyDescent="0.3">
      <c r="A15141"/>
      <c r="B15141"/>
      <c r="C15141"/>
    </row>
    <row r="15142" spans="1:3" ht="14.4" x14ac:dyDescent="0.3">
      <c r="A15142"/>
      <c r="B15142"/>
      <c r="C15142"/>
    </row>
    <row r="15143" spans="1:3" ht="14.4" x14ac:dyDescent="0.3">
      <c r="A15143"/>
      <c r="B15143"/>
      <c r="C15143"/>
    </row>
    <row r="15144" spans="1:3" ht="14.4" x14ac:dyDescent="0.3">
      <c r="A15144"/>
      <c r="B15144"/>
      <c r="C15144"/>
    </row>
    <row r="15145" spans="1:3" ht="14.4" x14ac:dyDescent="0.3">
      <c r="A15145"/>
      <c r="B15145"/>
      <c r="C15145"/>
    </row>
    <row r="15146" spans="1:3" ht="14.4" x14ac:dyDescent="0.3">
      <c r="A15146"/>
      <c r="B15146"/>
      <c r="C15146"/>
    </row>
    <row r="15147" spans="1:3" ht="14.4" x14ac:dyDescent="0.3">
      <c r="A15147"/>
      <c r="B15147"/>
      <c r="C15147"/>
    </row>
    <row r="15148" spans="1:3" ht="14.4" x14ac:dyDescent="0.3">
      <c r="A15148"/>
      <c r="B15148"/>
      <c r="C15148"/>
    </row>
    <row r="15149" spans="1:3" ht="14.4" x14ac:dyDescent="0.3">
      <c r="A15149"/>
      <c r="B15149"/>
      <c r="C15149"/>
    </row>
    <row r="15150" spans="1:3" ht="14.4" x14ac:dyDescent="0.3">
      <c r="A15150"/>
      <c r="B15150"/>
      <c r="C15150"/>
    </row>
    <row r="15151" spans="1:3" ht="14.4" x14ac:dyDescent="0.3">
      <c r="A15151"/>
      <c r="B15151"/>
      <c r="C15151"/>
    </row>
    <row r="15152" spans="1:3" ht="14.4" x14ac:dyDescent="0.3">
      <c r="A15152"/>
      <c r="B15152"/>
      <c r="C15152"/>
    </row>
    <row r="15153" spans="1:3" ht="14.4" x14ac:dyDescent="0.3">
      <c r="A15153"/>
      <c r="B15153"/>
      <c r="C15153"/>
    </row>
    <row r="15154" spans="1:3" ht="14.4" x14ac:dyDescent="0.3">
      <c r="A15154"/>
      <c r="B15154"/>
      <c r="C15154"/>
    </row>
    <row r="15155" spans="1:3" ht="14.4" x14ac:dyDescent="0.3">
      <c r="A15155"/>
      <c r="B15155"/>
      <c r="C15155"/>
    </row>
    <row r="15156" spans="1:3" ht="14.4" x14ac:dyDescent="0.3">
      <c r="A15156"/>
      <c r="B15156"/>
      <c r="C15156"/>
    </row>
    <row r="15157" spans="1:3" ht="14.4" x14ac:dyDescent="0.3">
      <c r="A15157"/>
      <c r="B15157"/>
      <c r="C15157"/>
    </row>
    <row r="15158" spans="1:3" ht="14.4" x14ac:dyDescent="0.3">
      <c r="A15158"/>
      <c r="B15158"/>
      <c r="C15158"/>
    </row>
    <row r="15159" spans="1:3" ht="14.4" x14ac:dyDescent="0.3">
      <c r="A15159"/>
      <c r="B15159"/>
      <c r="C15159"/>
    </row>
    <row r="15160" spans="1:3" ht="14.4" x14ac:dyDescent="0.3">
      <c r="A15160"/>
      <c r="B15160"/>
      <c r="C15160"/>
    </row>
    <row r="15161" spans="1:3" ht="14.4" x14ac:dyDescent="0.3">
      <c r="A15161"/>
      <c r="B15161"/>
      <c r="C15161"/>
    </row>
    <row r="15162" spans="1:3" ht="14.4" x14ac:dyDescent="0.3">
      <c r="A15162"/>
      <c r="B15162"/>
      <c r="C15162"/>
    </row>
    <row r="15163" spans="1:3" ht="14.4" x14ac:dyDescent="0.3">
      <c r="A15163"/>
      <c r="B15163"/>
      <c r="C15163"/>
    </row>
    <row r="15164" spans="1:3" ht="14.4" x14ac:dyDescent="0.3">
      <c r="A15164"/>
      <c r="B15164"/>
      <c r="C15164"/>
    </row>
    <row r="15165" spans="1:3" ht="14.4" x14ac:dyDescent="0.3">
      <c r="A15165"/>
      <c r="B15165"/>
      <c r="C15165"/>
    </row>
    <row r="15166" spans="1:3" ht="14.4" x14ac:dyDescent="0.3">
      <c r="A15166"/>
      <c r="B15166"/>
      <c r="C15166"/>
    </row>
    <row r="15167" spans="1:3" ht="14.4" x14ac:dyDescent="0.3">
      <c r="A15167"/>
      <c r="B15167"/>
      <c r="C15167"/>
    </row>
    <row r="15168" spans="1:3" ht="14.4" x14ac:dyDescent="0.3">
      <c r="A15168"/>
      <c r="B15168"/>
      <c r="C15168"/>
    </row>
    <row r="15169" spans="1:3" ht="14.4" x14ac:dyDescent="0.3">
      <c r="A15169"/>
      <c r="B15169"/>
      <c r="C15169"/>
    </row>
    <row r="15170" spans="1:3" ht="14.4" x14ac:dyDescent="0.3">
      <c r="A15170"/>
      <c r="B15170"/>
      <c r="C15170"/>
    </row>
    <row r="15171" spans="1:3" ht="14.4" x14ac:dyDescent="0.3">
      <c r="A15171"/>
      <c r="B15171"/>
      <c r="C15171"/>
    </row>
    <row r="15172" spans="1:3" ht="14.4" x14ac:dyDescent="0.3">
      <c r="A15172"/>
      <c r="B15172"/>
      <c r="C15172"/>
    </row>
    <row r="15173" spans="1:3" ht="14.4" x14ac:dyDescent="0.3">
      <c r="A15173"/>
      <c r="B15173"/>
      <c r="C15173"/>
    </row>
    <row r="15174" spans="1:3" ht="14.4" x14ac:dyDescent="0.3">
      <c r="A15174"/>
      <c r="B15174"/>
      <c r="C15174"/>
    </row>
    <row r="15175" spans="1:3" ht="14.4" x14ac:dyDescent="0.3">
      <c r="A15175"/>
      <c r="B15175"/>
      <c r="C15175"/>
    </row>
    <row r="15176" spans="1:3" ht="14.4" x14ac:dyDescent="0.3">
      <c r="A15176"/>
      <c r="B15176"/>
      <c r="C15176"/>
    </row>
    <row r="15177" spans="1:3" ht="14.4" x14ac:dyDescent="0.3">
      <c r="A15177"/>
      <c r="B15177"/>
      <c r="C15177"/>
    </row>
    <row r="15178" spans="1:3" ht="14.4" x14ac:dyDescent="0.3">
      <c r="A15178"/>
      <c r="B15178"/>
      <c r="C15178"/>
    </row>
    <row r="15179" spans="1:3" ht="14.4" x14ac:dyDescent="0.3">
      <c r="A15179"/>
      <c r="B15179"/>
      <c r="C15179"/>
    </row>
    <row r="15180" spans="1:3" ht="14.4" x14ac:dyDescent="0.3">
      <c r="A15180"/>
      <c r="B15180"/>
      <c r="C15180"/>
    </row>
    <row r="15181" spans="1:3" ht="14.4" x14ac:dyDescent="0.3">
      <c r="A15181"/>
      <c r="B15181"/>
      <c r="C15181"/>
    </row>
    <row r="15182" spans="1:3" ht="14.4" x14ac:dyDescent="0.3">
      <c r="A15182"/>
      <c r="B15182"/>
      <c r="C15182"/>
    </row>
    <row r="15183" spans="1:3" ht="14.4" x14ac:dyDescent="0.3">
      <c r="A15183"/>
      <c r="B15183"/>
      <c r="C15183"/>
    </row>
    <row r="15184" spans="1:3" ht="14.4" x14ac:dyDescent="0.3">
      <c r="A15184"/>
      <c r="B15184"/>
      <c r="C15184"/>
    </row>
    <row r="15185" spans="1:3" ht="14.4" x14ac:dyDescent="0.3">
      <c r="A15185"/>
      <c r="B15185"/>
      <c r="C15185"/>
    </row>
    <row r="15186" spans="1:3" ht="14.4" x14ac:dyDescent="0.3">
      <c r="A15186"/>
      <c r="B15186"/>
      <c r="C15186"/>
    </row>
    <row r="15187" spans="1:3" ht="14.4" x14ac:dyDescent="0.3">
      <c r="A15187"/>
      <c r="B15187"/>
      <c r="C15187"/>
    </row>
    <row r="15188" spans="1:3" ht="14.4" x14ac:dyDescent="0.3">
      <c r="A15188"/>
      <c r="B15188"/>
      <c r="C15188"/>
    </row>
    <row r="15189" spans="1:3" ht="14.4" x14ac:dyDescent="0.3">
      <c r="A15189"/>
      <c r="B15189"/>
      <c r="C15189"/>
    </row>
    <row r="15190" spans="1:3" ht="14.4" x14ac:dyDescent="0.3">
      <c r="A15190"/>
      <c r="B15190"/>
      <c r="C15190"/>
    </row>
    <row r="15191" spans="1:3" ht="14.4" x14ac:dyDescent="0.3">
      <c r="A15191"/>
      <c r="B15191"/>
      <c r="C15191"/>
    </row>
    <row r="15192" spans="1:3" ht="14.4" x14ac:dyDescent="0.3">
      <c r="A15192"/>
      <c r="B15192"/>
      <c r="C15192"/>
    </row>
    <row r="15193" spans="1:3" ht="14.4" x14ac:dyDescent="0.3">
      <c r="A15193"/>
      <c r="B15193"/>
      <c r="C15193"/>
    </row>
    <row r="15194" spans="1:3" ht="14.4" x14ac:dyDescent="0.3">
      <c r="A15194"/>
      <c r="B15194"/>
      <c r="C15194"/>
    </row>
    <row r="15195" spans="1:3" ht="14.4" x14ac:dyDescent="0.3">
      <c r="A15195"/>
      <c r="B15195"/>
      <c r="C15195"/>
    </row>
    <row r="15196" spans="1:3" ht="14.4" x14ac:dyDescent="0.3">
      <c r="A15196"/>
      <c r="B15196"/>
      <c r="C15196"/>
    </row>
    <row r="15197" spans="1:3" ht="14.4" x14ac:dyDescent="0.3">
      <c r="A15197"/>
      <c r="B15197"/>
      <c r="C15197"/>
    </row>
    <row r="15198" spans="1:3" ht="14.4" x14ac:dyDescent="0.3">
      <c r="A15198"/>
      <c r="B15198"/>
      <c r="C15198"/>
    </row>
    <row r="15199" spans="1:3" ht="14.4" x14ac:dyDescent="0.3">
      <c r="A15199"/>
      <c r="B15199"/>
      <c r="C15199"/>
    </row>
    <row r="15200" spans="1:3" ht="14.4" x14ac:dyDescent="0.3">
      <c r="A15200"/>
      <c r="B15200"/>
      <c r="C15200"/>
    </row>
    <row r="15201" spans="1:3" ht="14.4" x14ac:dyDescent="0.3">
      <c r="A15201"/>
      <c r="B15201"/>
      <c r="C15201"/>
    </row>
    <row r="15202" spans="1:3" ht="14.4" x14ac:dyDescent="0.3">
      <c r="A15202"/>
      <c r="B15202"/>
      <c r="C15202"/>
    </row>
    <row r="15203" spans="1:3" ht="14.4" x14ac:dyDescent="0.3">
      <c r="A15203"/>
      <c r="B15203"/>
      <c r="C15203"/>
    </row>
    <row r="15204" spans="1:3" ht="14.4" x14ac:dyDescent="0.3">
      <c r="A15204"/>
      <c r="B15204"/>
      <c r="C15204"/>
    </row>
    <row r="15205" spans="1:3" ht="14.4" x14ac:dyDescent="0.3">
      <c r="A15205"/>
      <c r="B15205"/>
      <c r="C15205"/>
    </row>
    <row r="15206" spans="1:3" ht="14.4" x14ac:dyDescent="0.3">
      <c r="A15206"/>
      <c r="B15206"/>
      <c r="C15206"/>
    </row>
    <row r="15207" spans="1:3" ht="14.4" x14ac:dyDescent="0.3">
      <c r="A15207"/>
      <c r="B15207"/>
      <c r="C15207"/>
    </row>
    <row r="15208" spans="1:3" ht="14.4" x14ac:dyDescent="0.3">
      <c r="A15208"/>
      <c r="B15208"/>
      <c r="C15208"/>
    </row>
    <row r="15209" spans="1:3" ht="14.4" x14ac:dyDescent="0.3">
      <c r="A15209"/>
      <c r="B15209"/>
      <c r="C15209"/>
    </row>
    <row r="15210" spans="1:3" ht="14.4" x14ac:dyDescent="0.3">
      <c r="A15210"/>
      <c r="B15210"/>
      <c r="C15210"/>
    </row>
    <row r="15211" spans="1:3" ht="14.4" x14ac:dyDescent="0.3">
      <c r="A15211"/>
      <c r="B15211"/>
      <c r="C15211"/>
    </row>
    <row r="15212" spans="1:3" ht="14.4" x14ac:dyDescent="0.3">
      <c r="A15212"/>
      <c r="B15212"/>
      <c r="C15212"/>
    </row>
    <row r="15213" spans="1:3" ht="14.4" x14ac:dyDescent="0.3">
      <c r="A15213"/>
      <c r="B15213"/>
      <c r="C15213"/>
    </row>
    <row r="15214" spans="1:3" ht="14.4" x14ac:dyDescent="0.3">
      <c r="A15214"/>
      <c r="B15214"/>
      <c r="C15214"/>
    </row>
    <row r="15215" spans="1:3" ht="14.4" x14ac:dyDescent="0.3">
      <c r="A15215"/>
      <c r="B15215"/>
      <c r="C15215"/>
    </row>
    <row r="15216" spans="1:3" ht="14.4" x14ac:dyDescent="0.3">
      <c r="A15216"/>
      <c r="B15216"/>
      <c r="C15216"/>
    </row>
    <row r="15217" spans="1:3" ht="14.4" x14ac:dyDescent="0.3">
      <c r="A15217"/>
      <c r="B15217"/>
      <c r="C15217"/>
    </row>
    <row r="15218" spans="1:3" ht="14.4" x14ac:dyDescent="0.3">
      <c r="A15218"/>
      <c r="B15218"/>
      <c r="C15218"/>
    </row>
    <row r="15219" spans="1:3" ht="14.4" x14ac:dyDescent="0.3">
      <c r="A15219"/>
      <c r="B15219"/>
      <c r="C15219"/>
    </row>
    <row r="15220" spans="1:3" ht="14.4" x14ac:dyDescent="0.3">
      <c r="A15220"/>
      <c r="B15220"/>
      <c r="C15220"/>
    </row>
    <row r="15221" spans="1:3" ht="14.4" x14ac:dyDescent="0.3">
      <c r="A15221"/>
      <c r="B15221"/>
      <c r="C15221"/>
    </row>
    <row r="15222" spans="1:3" ht="14.4" x14ac:dyDescent="0.3">
      <c r="A15222"/>
      <c r="B15222"/>
      <c r="C15222"/>
    </row>
    <row r="15223" spans="1:3" ht="14.4" x14ac:dyDescent="0.3">
      <c r="A15223"/>
      <c r="B15223"/>
      <c r="C15223"/>
    </row>
    <row r="15224" spans="1:3" ht="14.4" x14ac:dyDescent="0.3">
      <c r="A15224"/>
      <c r="B15224"/>
      <c r="C15224"/>
    </row>
    <row r="15225" spans="1:3" ht="14.4" x14ac:dyDescent="0.3">
      <c r="A15225"/>
      <c r="B15225"/>
      <c r="C15225"/>
    </row>
    <row r="15226" spans="1:3" ht="14.4" x14ac:dyDescent="0.3">
      <c r="A15226"/>
      <c r="B15226"/>
      <c r="C15226"/>
    </row>
    <row r="15227" spans="1:3" ht="14.4" x14ac:dyDescent="0.3">
      <c r="A15227"/>
      <c r="B15227"/>
      <c r="C15227"/>
    </row>
    <row r="15228" spans="1:3" ht="14.4" x14ac:dyDescent="0.3">
      <c r="A15228"/>
      <c r="B15228"/>
      <c r="C15228"/>
    </row>
    <row r="15229" spans="1:3" ht="14.4" x14ac:dyDescent="0.3">
      <c r="A15229"/>
      <c r="B15229"/>
      <c r="C15229"/>
    </row>
    <row r="15230" spans="1:3" ht="14.4" x14ac:dyDescent="0.3">
      <c r="A15230"/>
      <c r="B15230"/>
      <c r="C15230"/>
    </row>
    <row r="15231" spans="1:3" ht="14.4" x14ac:dyDescent="0.3">
      <c r="A15231"/>
      <c r="B15231"/>
      <c r="C15231"/>
    </row>
    <row r="15232" spans="1:3" ht="14.4" x14ac:dyDescent="0.3">
      <c r="A15232"/>
      <c r="B15232"/>
      <c r="C15232"/>
    </row>
    <row r="15233" spans="1:3" ht="14.4" x14ac:dyDescent="0.3">
      <c r="A15233"/>
      <c r="B15233"/>
      <c r="C15233"/>
    </row>
    <row r="15234" spans="1:3" ht="14.4" x14ac:dyDescent="0.3">
      <c r="A15234"/>
      <c r="B15234"/>
      <c r="C15234"/>
    </row>
    <row r="15235" spans="1:3" ht="14.4" x14ac:dyDescent="0.3">
      <c r="A15235"/>
      <c r="B15235"/>
      <c r="C15235"/>
    </row>
    <row r="15236" spans="1:3" ht="14.4" x14ac:dyDescent="0.3">
      <c r="A15236"/>
      <c r="B15236"/>
      <c r="C15236"/>
    </row>
    <row r="15237" spans="1:3" ht="14.4" x14ac:dyDescent="0.3">
      <c r="A15237"/>
      <c r="B15237"/>
      <c r="C15237"/>
    </row>
    <row r="15238" spans="1:3" ht="14.4" x14ac:dyDescent="0.3">
      <c r="A15238"/>
      <c r="B15238"/>
      <c r="C15238"/>
    </row>
    <row r="15239" spans="1:3" ht="14.4" x14ac:dyDescent="0.3">
      <c r="A15239"/>
      <c r="B15239"/>
      <c r="C15239"/>
    </row>
    <row r="15240" spans="1:3" ht="14.4" x14ac:dyDescent="0.3">
      <c r="A15240"/>
      <c r="B15240"/>
      <c r="C15240"/>
    </row>
    <row r="15241" spans="1:3" ht="14.4" x14ac:dyDescent="0.3">
      <c r="A15241"/>
      <c r="B15241"/>
      <c r="C15241"/>
    </row>
    <row r="15242" spans="1:3" ht="14.4" x14ac:dyDescent="0.3">
      <c r="A15242"/>
      <c r="B15242"/>
      <c r="C15242"/>
    </row>
    <row r="15243" spans="1:3" ht="14.4" x14ac:dyDescent="0.3">
      <c r="A15243"/>
      <c r="B15243"/>
      <c r="C15243"/>
    </row>
    <row r="15244" spans="1:3" ht="14.4" x14ac:dyDescent="0.3">
      <c r="A15244"/>
      <c r="B15244"/>
      <c r="C15244"/>
    </row>
    <row r="15245" spans="1:3" ht="14.4" x14ac:dyDescent="0.3">
      <c r="A15245"/>
      <c r="B15245"/>
      <c r="C15245"/>
    </row>
    <row r="15246" spans="1:3" ht="14.4" x14ac:dyDescent="0.3">
      <c r="A15246"/>
      <c r="B15246"/>
      <c r="C15246"/>
    </row>
    <row r="15247" spans="1:3" ht="14.4" x14ac:dyDescent="0.3">
      <c r="A15247"/>
      <c r="B15247"/>
      <c r="C15247"/>
    </row>
    <row r="15248" spans="1:3" ht="14.4" x14ac:dyDescent="0.3">
      <c r="A15248"/>
      <c r="B15248"/>
      <c r="C15248"/>
    </row>
    <row r="15249" spans="1:3" ht="14.4" x14ac:dyDescent="0.3">
      <c r="A15249"/>
      <c r="B15249"/>
      <c r="C15249"/>
    </row>
    <row r="15250" spans="1:3" ht="14.4" x14ac:dyDescent="0.3">
      <c r="A15250"/>
      <c r="B15250"/>
      <c r="C15250"/>
    </row>
    <row r="15251" spans="1:3" ht="14.4" x14ac:dyDescent="0.3">
      <c r="A15251"/>
      <c r="B15251"/>
      <c r="C15251"/>
    </row>
    <row r="15252" spans="1:3" ht="14.4" x14ac:dyDescent="0.3">
      <c r="A15252"/>
      <c r="B15252"/>
      <c r="C15252"/>
    </row>
    <row r="15253" spans="1:3" ht="14.4" x14ac:dyDescent="0.3">
      <c r="A15253"/>
      <c r="B15253"/>
      <c r="C15253"/>
    </row>
    <row r="15254" spans="1:3" ht="14.4" x14ac:dyDescent="0.3">
      <c r="A15254"/>
      <c r="B15254"/>
      <c r="C15254"/>
    </row>
    <row r="15255" spans="1:3" ht="14.4" x14ac:dyDescent="0.3">
      <c r="A15255"/>
      <c r="B15255"/>
      <c r="C15255"/>
    </row>
    <row r="15256" spans="1:3" ht="14.4" x14ac:dyDescent="0.3">
      <c r="A15256"/>
      <c r="B15256"/>
      <c r="C15256"/>
    </row>
    <row r="15257" spans="1:3" ht="14.4" x14ac:dyDescent="0.3">
      <c r="A15257"/>
      <c r="B15257"/>
      <c r="C15257"/>
    </row>
    <row r="15258" spans="1:3" ht="14.4" x14ac:dyDescent="0.3">
      <c r="A15258"/>
      <c r="B15258"/>
      <c r="C15258"/>
    </row>
    <row r="15259" spans="1:3" ht="14.4" x14ac:dyDescent="0.3">
      <c r="A15259"/>
      <c r="B15259"/>
      <c r="C15259"/>
    </row>
    <row r="15260" spans="1:3" ht="14.4" x14ac:dyDescent="0.3">
      <c r="A15260"/>
      <c r="B15260"/>
      <c r="C15260"/>
    </row>
    <row r="15261" spans="1:3" ht="14.4" x14ac:dyDescent="0.3">
      <c r="A15261"/>
      <c r="B15261"/>
      <c r="C15261"/>
    </row>
    <row r="15262" spans="1:3" ht="14.4" x14ac:dyDescent="0.3">
      <c r="A15262"/>
      <c r="B15262"/>
      <c r="C15262"/>
    </row>
    <row r="15263" spans="1:3" ht="14.4" x14ac:dyDescent="0.3">
      <c r="A15263"/>
      <c r="B15263"/>
      <c r="C15263"/>
    </row>
    <row r="15264" spans="1:3" ht="14.4" x14ac:dyDescent="0.3">
      <c r="A15264"/>
      <c r="B15264"/>
      <c r="C15264"/>
    </row>
    <row r="15265" spans="1:3" ht="14.4" x14ac:dyDescent="0.3">
      <c r="A15265"/>
      <c r="B15265"/>
      <c r="C15265"/>
    </row>
    <row r="15266" spans="1:3" ht="14.4" x14ac:dyDescent="0.3">
      <c r="A15266"/>
      <c r="B15266"/>
      <c r="C15266"/>
    </row>
    <row r="15267" spans="1:3" ht="14.4" x14ac:dyDescent="0.3">
      <c r="A15267"/>
      <c r="B15267"/>
      <c r="C15267"/>
    </row>
    <row r="15268" spans="1:3" ht="14.4" x14ac:dyDescent="0.3">
      <c r="A15268"/>
      <c r="B15268"/>
      <c r="C15268"/>
    </row>
    <row r="15269" spans="1:3" ht="14.4" x14ac:dyDescent="0.3">
      <c r="A15269"/>
      <c r="B15269"/>
      <c r="C15269"/>
    </row>
    <row r="15270" spans="1:3" ht="14.4" x14ac:dyDescent="0.3">
      <c r="A15270"/>
      <c r="B15270"/>
      <c r="C15270"/>
    </row>
    <row r="15271" spans="1:3" ht="14.4" x14ac:dyDescent="0.3">
      <c r="A15271"/>
      <c r="B15271"/>
      <c r="C15271"/>
    </row>
    <row r="15272" spans="1:3" ht="14.4" x14ac:dyDescent="0.3">
      <c r="A15272"/>
      <c r="B15272"/>
      <c r="C15272"/>
    </row>
    <row r="15273" spans="1:3" ht="14.4" x14ac:dyDescent="0.3">
      <c r="A15273"/>
      <c r="B15273"/>
      <c r="C15273"/>
    </row>
    <row r="15274" spans="1:3" ht="14.4" x14ac:dyDescent="0.3">
      <c r="A15274"/>
      <c r="B15274"/>
      <c r="C15274"/>
    </row>
    <row r="15275" spans="1:3" ht="14.4" x14ac:dyDescent="0.3">
      <c r="A15275"/>
      <c r="B15275"/>
      <c r="C15275"/>
    </row>
    <row r="15276" spans="1:3" ht="14.4" x14ac:dyDescent="0.3">
      <c r="A15276"/>
      <c r="B15276"/>
      <c r="C15276"/>
    </row>
    <row r="15277" spans="1:3" ht="14.4" x14ac:dyDescent="0.3">
      <c r="A15277"/>
      <c r="B15277"/>
      <c r="C15277"/>
    </row>
    <row r="15278" spans="1:3" ht="14.4" x14ac:dyDescent="0.3">
      <c r="A15278"/>
      <c r="B15278"/>
      <c r="C15278"/>
    </row>
    <row r="15279" spans="1:3" ht="14.4" x14ac:dyDescent="0.3">
      <c r="A15279"/>
      <c r="B15279"/>
      <c r="C15279"/>
    </row>
    <row r="15280" spans="1:3" ht="14.4" x14ac:dyDescent="0.3">
      <c r="A15280"/>
      <c r="B15280"/>
      <c r="C15280"/>
    </row>
    <row r="15281" spans="1:3" ht="14.4" x14ac:dyDescent="0.3">
      <c r="A15281"/>
      <c r="B15281"/>
      <c r="C15281"/>
    </row>
    <row r="15282" spans="1:3" ht="14.4" x14ac:dyDescent="0.3">
      <c r="A15282"/>
      <c r="B15282"/>
      <c r="C15282"/>
    </row>
    <row r="15283" spans="1:3" ht="14.4" x14ac:dyDescent="0.3">
      <c r="A15283"/>
      <c r="B15283"/>
      <c r="C15283"/>
    </row>
    <row r="15284" spans="1:3" ht="14.4" x14ac:dyDescent="0.3">
      <c r="A15284"/>
      <c r="B15284"/>
      <c r="C15284"/>
    </row>
    <row r="15285" spans="1:3" ht="14.4" x14ac:dyDescent="0.3">
      <c r="A15285"/>
      <c r="B15285"/>
      <c r="C15285"/>
    </row>
    <row r="15286" spans="1:3" ht="14.4" x14ac:dyDescent="0.3">
      <c r="A15286"/>
      <c r="B15286"/>
      <c r="C15286"/>
    </row>
    <row r="15287" spans="1:3" ht="14.4" x14ac:dyDescent="0.3">
      <c r="A15287"/>
      <c r="B15287"/>
      <c r="C15287"/>
    </row>
    <row r="15288" spans="1:3" ht="14.4" x14ac:dyDescent="0.3">
      <c r="A15288"/>
      <c r="B15288"/>
      <c r="C15288"/>
    </row>
    <row r="15289" spans="1:3" ht="14.4" x14ac:dyDescent="0.3">
      <c r="A15289"/>
      <c r="B15289"/>
      <c r="C15289"/>
    </row>
    <row r="15290" spans="1:3" ht="14.4" x14ac:dyDescent="0.3">
      <c r="A15290"/>
      <c r="B15290"/>
      <c r="C15290"/>
    </row>
    <row r="15291" spans="1:3" ht="14.4" x14ac:dyDescent="0.3">
      <c r="A15291"/>
      <c r="B15291"/>
      <c r="C15291"/>
    </row>
    <row r="15292" spans="1:3" ht="14.4" x14ac:dyDescent="0.3">
      <c r="A15292"/>
      <c r="B15292"/>
      <c r="C15292"/>
    </row>
    <row r="15293" spans="1:3" ht="14.4" x14ac:dyDescent="0.3">
      <c r="A15293"/>
      <c r="B15293"/>
      <c r="C15293"/>
    </row>
    <row r="15294" spans="1:3" ht="14.4" x14ac:dyDescent="0.3">
      <c r="A15294"/>
      <c r="B15294"/>
      <c r="C15294"/>
    </row>
    <row r="15295" spans="1:3" ht="14.4" x14ac:dyDescent="0.3">
      <c r="A15295"/>
      <c r="B15295"/>
      <c r="C15295"/>
    </row>
    <row r="15296" spans="1:3" ht="14.4" x14ac:dyDescent="0.3">
      <c r="A15296"/>
      <c r="B15296"/>
      <c r="C15296"/>
    </row>
    <row r="15297" spans="1:3" ht="14.4" x14ac:dyDescent="0.3">
      <c r="A15297"/>
      <c r="B15297"/>
      <c r="C15297"/>
    </row>
    <row r="15298" spans="1:3" ht="14.4" x14ac:dyDescent="0.3">
      <c r="A15298"/>
      <c r="B15298"/>
      <c r="C15298"/>
    </row>
    <row r="15299" spans="1:3" ht="14.4" x14ac:dyDescent="0.3">
      <c r="A15299"/>
      <c r="B15299"/>
      <c r="C15299"/>
    </row>
    <row r="15300" spans="1:3" ht="14.4" x14ac:dyDescent="0.3">
      <c r="A15300"/>
      <c r="B15300"/>
      <c r="C15300"/>
    </row>
    <row r="15301" spans="1:3" ht="14.4" x14ac:dyDescent="0.3">
      <c r="A15301"/>
      <c r="B15301"/>
      <c r="C15301"/>
    </row>
    <row r="15302" spans="1:3" ht="14.4" x14ac:dyDescent="0.3">
      <c r="A15302"/>
      <c r="B15302"/>
      <c r="C15302"/>
    </row>
    <row r="15303" spans="1:3" ht="14.4" x14ac:dyDescent="0.3">
      <c r="A15303"/>
      <c r="B15303"/>
      <c r="C15303"/>
    </row>
    <row r="15304" spans="1:3" ht="14.4" x14ac:dyDescent="0.3">
      <c r="A15304"/>
      <c r="B15304"/>
      <c r="C15304"/>
    </row>
    <row r="15305" spans="1:3" ht="14.4" x14ac:dyDescent="0.3">
      <c r="A15305"/>
      <c r="B15305"/>
      <c r="C15305"/>
    </row>
    <row r="15306" spans="1:3" ht="14.4" x14ac:dyDescent="0.3">
      <c r="A15306"/>
      <c r="B15306"/>
      <c r="C15306"/>
    </row>
    <row r="15307" spans="1:3" ht="14.4" x14ac:dyDescent="0.3">
      <c r="A15307"/>
      <c r="B15307"/>
      <c r="C15307"/>
    </row>
    <row r="15308" spans="1:3" ht="14.4" x14ac:dyDescent="0.3">
      <c r="A15308"/>
      <c r="B15308"/>
      <c r="C15308"/>
    </row>
    <row r="15309" spans="1:3" ht="14.4" x14ac:dyDescent="0.3">
      <c r="A15309"/>
      <c r="B15309"/>
      <c r="C15309"/>
    </row>
    <row r="15310" spans="1:3" ht="14.4" x14ac:dyDescent="0.3">
      <c r="A15310"/>
      <c r="B15310"/>
      <c r="C15310"/>
    </row>
    <row r="15311" spans="1:3" ht="14.4" x14ac:dyDescent="0.3">
      <c r="A15311"/>
      <c r="B15311"/>
      <c r="C15311"/>
    </row>
    <row r="15312" spans="1:3" ht="14.4" x14ac:dyDescent="0.3">
      <c r="A15312"/>
      <c r="B15312"/>
      <c r="C15312"/>
    </row>
    <row r="15313" spans="1:3" ht="14.4" x14ac:dyDescent="0.3">
      <c r="A15313"/>
      <c r="B15313"/>
      <c r="C15313"/>
    </row>
    <row r="15314" spans="1:3" ht="14.4" x14ac:dyDescent="0.3">
      <c r="A15314"/>
      <c r="B15314"/>
      <c r="C15314"/>
    </row>
    <row r="15315" spans="1:3" ht="14.4" x14ac:dyDescent="0.3">
      <c r="A15315"/>
      <c r="B15315"/>
      <c r="C15315"/>
    </row>
    <row r="15316" spans="1:3" ht="14.4" x14ac:dyDescent="0.3">
      <c r="A15316"/>
      <c r="B15316"/>
      <c r="C15316"/>
    </row>
    <row r="15317" spans="1:3" ht="14.4" x14ac:dyDescent="0.3">
      <c r="A15317"/>
      <c r="B15317"/>
      <c r="C15317"/>
    </row>
    <row r="15318" spans="1:3" ht="14.4" x14ac:dyDescent="0.3">
      <c r="A15318"/>
      <c r="B15318"/>
      <c r="C15318"/>
    </row>
    <row r="15319" spans="1:3" ht="14.4" x14ac:dyDescent="0.3">
      <c r="A15319"/>
      <c r="B15319"/>
      <c r="C15319"/>
    </row>
    <row r="15320" spans="1:3" ht="14.4" x14ac:dyDescent="0.3">
      <c r="A15320"/>
      <c r="B15320"/>
      <c r="C15320"/>
    </row>
    <row r="15321" spans="1:3" ht="14.4" x14ac:dyDescent="0.3">
      <c r="A15321"/>
      <c r="B15321"/>
      <c r="C15321"/>
    </row>
    <row r="15322" spans="1:3" ht="14.4" x14ac:dyDescent="0.3">
      <c r="A15322"/>
      <c r="B15322"/>
      <c r="C15322"/>
    </row>
    <row r="15323" spans="1:3" ht="14.4" x14ac:dyDescent="0.3">
      <c r="A15323"/>
      <c r="B15323"/>
      <c r="C15323"/>
    </row>
    <row r="15324" spans="1:3" ht="14.4" x14ac:dyDescent="0.3">
      <c r="A15324"/>
      <c r="B15324"/>
      <c r="C15324"/>
    </row>
    <row r="15325" spans="1:3" ht="14.4" x14ac:dyDescent="0.3">
      <c r="A15325"/>
      <c r="B15325"/>
      <c r="C15325"/>
    </row>
    <row r="15326" spans="1:3" ht="14.4" x14ac:dyDescent="0.3">
      <c r="A15326"/>
      <c r="B15326"/>
      <c r="C15326"/>
    </row>
    <row r="15327" spans="1:3" ht="14.4" x14ac:dyDescent="0.3">
      <c r="A15327"/>
      <c r="B15327"/>
      <c r="C15327"/>
    </row>
    <row r="15328" spans="1:3" ht="14.4" x14ac:dyDescent="0.3">
      <c r="A15328"/>
      <c r="B15328"/>
      <c r="C15328"/>
    </row>
    <row r="15329" spans="1:3" ht="14.4" x14ac:dyDescent="0.3">
      <c r="A15329"/>
      <c r="B15329"/>
      <c r="C15329"/>
    </row>
    <row r="15330" spans="1:3" ht="14.4" x14ac:dyDescent="0.3">
      <c r="A15330"/>
      <c r="B15330"/>
      <c r="C15330"/>
    </row>
    <row r="15331" spans="1:3" ht="14.4" x14ac:dyDescent="0.3">
      <c r="A15331"/>
      <c r="B15331"/>
      <c r="C15331"/>
    </row>
    <row r="15332" spans="1:3" ht="14.4" x14ac:dyDescent="0.3">
      <c r="A15332"/>
      <c r="B15332"/>
      <c r="C15332"/>
    </row>
    <row r="15333" spans="1:3" ht="14.4" x14ac:dyDescent="0.3">
      <c r="A15333"/>
      <c r="B15333"/>
      <c r="C15333"/>
    </row>
    <row r="15334" spans="1:3" ht="14.4" x14ac:dyDescent="0.3">
      <c r="A15334"/>
      <c r="B15334"/>
      <c r="C15334"/>
    </row>
    <row r="15335" spans="1:3" ht="14.4" x14ac:dyDescent="0.3">
      <c r="A15335"/>
      <c r="B15335"/>
      <c r="C15335"/>
    </row>
    <row r="15336" spans="1:3" ht="14.4" x14ac:dyDescent="0.3">
      <c r="A15336"/>
      <c r="B15336"/>
      <c r="C15336"/>
    </row>
    <row r="15337" spans="1:3" ht="14.4" x14ac:dyDescent="0.3">
      <c r="A15337"/>
      <c r="B15337"/>
      <c r="C15337"/>
    </row>
    <row r="15338" spans="1:3" ht="14.4" x14ac:dyDescent="0.3">
      <c r="A15338"/>
      <c r="B15338"/>
      <c r="C15338"/>
    </row>
    <row r="15339" spans="1:3" ht="14.4" x14ac:dyDescent="0.3">
      <c r="A15339"/>
      <c r="B15339"/>
      <c r="C15339"/>
    </row>
    <row r="15340" spans="1:3" ht="14.4" x14ac:dyDescent="0.3">
      <c r="A15340"/>
      <c r="B15340"/>
      <c r="C15340"/>
    </row>
    <row r="15341" spans="1:3" ht="14.4" x14ac:dyDescent="0.3">
      <c r="A15341"/>
      <c r="B15341"/>
      <c r="C15341"/>
    </row>
    <row r="15342" spans="1:3" ht="14.4" x14ac:dyDescent="0.3">
      <c r="A15342"/>
      <c r="B15342"/>
      <c r="C15342"/>
    </row>
    <row r="15343" spans="1:3" ht="14.4" x14ac:dyDescent="0.3">
      <c r="A15343"/>
      <c r="B15343"/>
      <c r="C15343"/>
    </row>
    <row r="15344" spans="1:3" ht="14.4" x14ac:dyDescent="0.3">
      <c r="A15344"/>
      <c r="B15344"/>
      <c r="C15344"/>
    </row>
    <row r="15345" spans="1:3" ht="14.4" x14ac:dyDescent="0.3">
      <c r="A15345"/>
      <c r="B15345"/>
      <c r="C15345"/>
    </row>
    <row r="15346" spans="1:3" ht="14.4" x14ac:dyDescent="0.3">
      <c r="A15346"/>
      <c r="B15346"/>
      <c r="C15346"/>
    </row>
    <row r="15347" spans="1:3" ht="14.4" x14ac:dyDescent="0.3">
      <c r="A15347"/>
      <c r="B15347"/>
      <c r="C15347"/>
    </row>
    <row r="15348" spans="1:3" ht="14.4" x14ac:dyDescent="0.3">
      <c r="A15348"/>
      <c r="B15348"/>
      <c r="C15348"/>
    </row>
    <row r="15349" spans="1:3" ht="14.4" x14ac:dyDescent="0.3">
      <c r="A15349"/>
      <c r="B15349"/>
      <c r="C15349"/>
    </row>
    <row r="15350" spans="1:3" ht="14.4" x14ac:dyDescent="0.3">
      <c r="A15350"/>
      <c r="B15350"/>
      <c r="C15350"/>
    </row>
    <row r="15351" spans="1:3" ht="14.4" x14ac:dyDescent="0.3">
      <c r="A15351"/>
      <c r="B15351"/>
      <c r="C15351"/>
    </row>
    <row r="15352" spans="1:3" ht="14.4" x14ac:dyDescent="0.3">
      <c r="A15352"/>
      <c r="B15352"/>
      <c r="C15352"/>
    </row>
    <row r="15353" spans="1:3" ht="14.4" x14ac:dyDescent="0.3">
      <c r="A15353"/>
      <c r="B15353"/>
      <c r="C15353"/>
    </row>
    <row r="15354" spans="1:3" ht="14.4" x14ac:dyDescent="0.3">
      <c r="A15354"/>
      <c r="B15354"/>
      <c r="C15354"/>
    </row>
    <row r="15355" spans="1:3" ht="14.4" x14ac:dyDescent="0.3">
      <c r="A15355"/>
      <c r="B15355"/>
      <c r="C15355"/>
    </row>
    <row r="15356" spans="1:3" ht="14.4" x14ac:dyDescent="0.3">
      <c r="A15356"/>
      <c r="B15356"/>
      <c r="C15356"/>
    </row>
    <row r="15357" spans="1:3" ht="14.4" x14ac:dyDescent="0.3">
      <c r="A15357"/>
      <c r="B15357"/>
      <c r="C15357"/>
    </row>
    <row r="15358" spans="1:3" ht="14.4" x14ac:dyDescent="0.3">
      <c r="A15358"/>
      <c r="B15358"/>
      <c r="C15358"/>
    </row>
    <row r="15359" spans="1:3" ht="14.4" x14ac:dyDescent="0.3">
      <c r="A15359"/>
      <c r="B15359"/>
      <c r="C15359"/>
    </row>
    <row r="15360" spans="1:3" ht="14.4" x14ac:dyDescent="0.3">
      <c r="A15360"/>
      <c r="B15360"/>
      <c r="C15360"/>
    </row>
    <row r="15361" spans="1:3" ht="14.4" x14ac:dyDescent="0.3">
      <c r="A15361"/>
      <c r="B15361"/>
      <c r="C15361"/>
    </row>
    <row r="15362" spans="1:3" ht="14.4" x14ac:dyDescent="0.3">
      <c r="A15362"/>
      <c r="B15362"/>
      <c r="C15362"/>
    </row>
    <row r="15363" spans="1:3" ht="14.4" x14ac:dyDescent="0.3">
      <c r="A15363"/>
      <c r="B15363"/>
      <c r="C15363"/>
    </row>
    <row r="15364" spans="1:3" ht="14.4" x14ac:dyDescent="0.3">
      <c r="A15364"/>
      <c r="B15364"/>
      <c r="C15364"/>
    </row>
    <row r="15365" spans="1:3" ht="14.4" x14ac:dyDescent="0.3">
      <c r="A15365"/>
      <c r="B15365"/>
      <c r="C15365"/>
    </row>
    <row r="15366" spans="1:3" ht="14.4" x14ac:dyDescent="0.3">
      <c r="A15366"/>
      <c r="B15366"/>
      <c r="C15366"/>
    </row>
    <row r="15367" spans="1:3" ht="14.4" x14ac:dyDescent="0.3">
      <c r="A15367"/>
      <c r="B15367"/>
      <c r="C15367"/>
    </row>
    <row r="15368" spans="1:3" ht="14.4" x14ac:dyDescent="0.3">
      <c r="A15368"/>
      <c r="B15368"/>
      <c r="C15368"/>
    </row>
    <row r="15369" spans="1:3" ht="14.4" x14ac:dyDescent="0.3">
      <c r="A15369"/>
      <c r="B15369"/>
      <c r="C15369"/>
    </row>
    <row r="15370" spans="1:3" ht="14.4" x14ac:dyDescent="0.3">
      <c r="A15370"/>
      <c r="B15370"/>
      <c r="C15370"/>
    </row>
    <row r="15371" spans="1:3" ht="14.4" x14ac:dyDescent="0.3">
      <c r="A15371"/>
      <c r="B15371"/>
      <c r="C15371"/>
    </row>
    <row r="15372" spans="1:3" ht="14.4" x14ac:dyDescent="0.3">
      <c r="A15372"/>
      <c r="B15372"/>
      <c r="C15372"/>
    </row>
    <row r="15373" spans="1:3" ht="14.4" x14ac:dyDescent="0.3">
      <c r="A15373"/>
      <c r="B15373"/>
      <c r="C15373"/>
    </row>
    <row r="15374" spans="1:3" ht="14.4" x14ac:dyDescent="0.3">
      <c r="A15374"/>
      <c r="B15374"/>
      <c r="C15374"/>
    </row>
    <row r="15375" spans="1:3" ht="14.4" x14ac:dyDescent="0.3">
      <c r="A15375"/>
      <c r="B15375"/>
      <c r="C15375"/>
    </row>
    <row r="15376" spans="1:3" ht="14.4" x14ac:dyDescent="0.3">
      <c r="A15376"/>
      <c r="B15376"/>
      <c r="C15376"/>
    </row>
    <row r="15377" spans="1:3" ht="14.4" x14ac:dyDescent="0.3">
      <c r="A15377"/>
      <c r="B15377"/>
      <c r="C15377"/>
    </row>
    <row r="15378" spans="1:3" ht="14.4" x14ac:dyDescent="0.3">
      <c r="A15378"/>
      <c r="B15378"/>
      <c r="C15378"/>
    </row>
    <row r="15379" spans="1:3" ht="14.4" x14ac:dyDescent="0.3">
      <c r="A15379"/>
      <c r="B15379"/>
      <c r="C15379"/>
    </row>
    <row r="15380" spans="1:3" ht="14.4" x14ac:dyDescent="0.3">
      <c r="A15380"/>
      <c r="B15380"/>
      <c r="C15380"/>
    </row>
    <row r="15381" spans="1:3" ht="14.4" x14ac:dyDescent="0.3">
      <c r="A15381"/>
      <c r="B15381"/>
      <c r="C15381"/>
    </row>
    <row r="15382" spans="1:3" ht="14.4" x14ac:dyDescent="0.3">
      <c r="A15382"/>
      <c r="B15382"/>
      <c r="C15382"/>
    </row>
    <row r="15383" spans="1:3" ht="14.4" x14ac:dyDescent="0.3">
      <c r="A15383"/>
      <c r="B15383"/>
      <c r="C15383"/>
    </row>
    <row r="15384" spans="1:3" ht="14.4" x14ac:dyDescent="0.3">
      <c r="A15384"/>
      <c r="B15384"/>
      <c r="C15384"/>
    </row>
    <row r="15385" spans="1:3" ht="14.4" x14ac:dyDescent="0.3">
      <c r="A15385"/>
      <c r="B15385"/>
      <c r="C15385"/>
    </row>
    <row r="15386" spans="1:3" ht="14.4" x14ac:dyDescent="0.3">
      <c r="A15386"/>
      <c r="B15386"/>
      <c r="C15386"/>
    </row>
    <row r="15387" spans="1:3" ht="14.4" x14ac:dyDescent="0.3">
      <c r="A15387"/>
      <c r="B15387"/>
      <c r="C15387"/>
    </row>
    <row r="15388" spans="1:3" ht="14.4" x14ac:dyDescent="0.3">
      <c r="A15388"/>
      <c r="B15388"/>
      <c r="C15388"/>
    </row>
    <row r="15389" spans="1:3" ht="14.4" x14ac:dyDescent="0.3">
      <c r="A15389"/>
      <c r="B15389"/>
      <c r="C15389"/>
    </row>
    <row r="15390" spans="1:3" ht="14.4" x14ac:dyDescent="0.3">
      <c r="A15390"/>
      <c r="B15390"/>
      <c r="C15390"/>
    </row>
    <row r="15391" spans="1:3" ht="14.4" x14ac:dyDescent="0.3">
      <c r="A15391"/>
      <c r="B15391"/>
      <c r="C15391"/>
    </row>
    <row r="15392" spans="1:3" ht="14.4" x14ac:dyDescent="0.3">
      <c r="A15392"/>
      <c r="B15392"/>
      <c r="C15392"/>
    </row>
    <row r="15393" spans="1:3" ht="14.4" x14ac:dyDescent="0.3">
      <c r="A15393"/>
      <c r="B15393"/>
      <c r="C15393"/>
    </row>
    <row r="15394" spans="1:3" ht="14.4" x14ac:dyDescent="0.3">
      <c r="A15394"/>
      <c r="B15394"/>
      <c r="C15394"/>
    </row>
    <row r="15395" spans="1:3" ht="14.4" x14ac:dyDescent="0.3">
      <c r="A15395"/>
      <c r="B15395"/>
      <c r="C15395"/>
    </row>
    <row r="15396" spans="1:3" ht="14.4" x14ac:dyDescent="0.3">
      <c r="A15396"/>
      <c r="B15396"/>
      <c r="C15396"/>
    </row>
    <row r="15397" spans="1:3" ht="14.4" x14ac:dyDescent="0.3">
      <c r="A15397"/>
      <c r="B15397"/>
      <c r="C15397"/>
    </row>
    <row r="15398" spans="1:3" ht="14.4" x14ac:dyDescent="0.3">
      <c r="A15398"/>
      <c r="B15398"/>
      <c r="C15398"/>
    </row>
    <row r="15399" spans="1:3" ht="14.4" x14ac:dyDescent="0.3">
      <c r="A15399"/>
      <c r="B15399"/>
      <c r="C15399"/>
    </row>
    <row r="15400" spans="1:3" ht="14.4" x14ac:dyDescent="0.3">
      <c r="A15400"/>
      <c r="B15400"/>
      <c r="C15400"/>
    </row>
    <row r="15401" spans="1:3" ht="14.4" x14ac:dyDescent="0.3">
      <c r="A15401"/>
      <c r="B15401"/>
      <c r="C15401"/>
    </row>
    <row r="15402" spans="1:3" ht="14.4" x14ac:dyDescent="0.3">
      <c r="A15402"/>
      <c r="B15402"/>
      <c r="C15402"/>
    </row>
    <row r="15403" spans="1:3" ht="14.4" x14ac:dyDescent="0.3">
      <c r="A15403"/>
      <c r="B15403"/>
      <c r="C15403"/>
    </row>
    <row r="15404" spans="1:3" ht="14.4" x14ac:dyDescent="0.3">
      <c r="A15404"/>
      <c r="B15404"/>
      <c r="C15404"/>
    </row>
    <row r="15405" spans="1:3" ht="14.4" x14ac:dyDescent="0.3">
      <c r="A15405"/>
      <c r="B15405"/>
      <c r="C15405"/>
    </row>
    <row r="15406" spans="1:3" ht="14.4" x14ac:dyDescent="0.3">
      <c r="A15406"/>
      <c r="B15406"/>
      <c r="C15406"/>
    </row>
    <row r="15407" spans="1:3" ht="14.4" x14ac:dyDescent="0.3">
      <c r="A15407"/>
      <c r="B15407"/>
      <c r="C15407"/>
    </row>
    <row r="15408" spans="1:3" ht="14.4" x14ac:dyDescent="0.3">
      <c r="A15408"/>
      <c r="B15408"/>
      <c r="C15408"/>
    </row>
    <row r="15409" spans="1:3" ht="14.4" x14ac:dyDescent="0.3">
      <c r="A15409"/>
      <c r="B15409"/>
      <c r="C15409"/>
    </row>
    <row r="15410" spans="1:3" ht="14.4" x14ac:dyDescent="0.3">
      <c r="A15410"/>
      <c r="B15410"/>
      <c r="C15410"/>
    </row>
    <row r="15411" spans="1:3" ht="14.4" x14ac:dyDescent="0.3">
      <c r="A15411"/>
      <c r="B15411"/>
      <c r="C15411"/>
    </row>
    <row r="15412" spans="1:3" ht="14.4" x14ac:dyDescent="0.3">
      <c r="A15412"/>
      <c r="B15412"/>
      <c r="C15412"/>
    </row>
    <row r="15413" spans="1:3" ht="14.4" x14ac:dyDescent="0.3">
      <c r="A15413"/>
      <c r="B15413"/>
      <c r="C15413"/>
    </row>
    <row r="15414" spans="1:3" ht="14.4" x14ac:dyDescent="0.3">
      <c r="A15414"/>
      <c r="B15414"/>
      <c r="C15414"/>
    </row>
    <row r="15415" spans="1:3" ht="14.4" x14ac:dyDescent="0.3">
      <c r="A15415"/>
      <c r="B15415"/>
      <c r="C15415"/>
    </row>
    <row r="15416" spans="1:3" ht="14.4" x14ac:dyDescent="0.3">
      <c r="A15416"/>
      <c r="B15416"/>
      <c r="C15416"/>
    </row>
    <row r="15417" spans="1:3" ht="14.4" x14ac:dyDescent="0.3">
      <c r="A15417"/>
      <c r="B15417"/>
      <c r="C15417"/>
    </row>
    <row r="15418" spans="1:3" ht="14.4" x14ac:dyDescent="0.3">
      <c r="A15418"/>
      <c r="B15418"/>
      <c r="C15418"/>
    </row>
    <row r="15419" spans="1:3" ht="14.4" x14ac:dyDescent="0.3">
      <c r="A15419"/>
      <c r="B15419"/>
      <c r="C15419"/>
    </row>
    <row r="15420" spans="1:3" ht="14.4" x14ac:dyDescent="0.3">
      <c r="A15420"/>
      <c r="B15420"/>
      <c r="C15420"/>
    </row>
    <row r="15421" spans="1:3" ht="14.4" x14ac:dyDescent="0.3">
      <c r="A15421"/>
      <c r="B15421"/>
      <c r="C15421"/>
    </row>
    <row r="15422" spans="1:3" ht="14.4" x14ac:dyDescent="0.3">
      <c r="A15422"/>
      <c r="B15422"/>
      <c r="C15422"/>
    </row>
    <row r="15423" spans="1:3" ht="14.4" x14ac:dyDescent="0.3">
      <c r="A15423"/>
      <c r="B15423"/>
      <c r="C15423"/>
    </row>
    <row r="15424" spans="1:3" ht="14.4" x14ac:dyDescent="0.3">
      <c r="A15424"/>
      <c r="B15424"/>
      <c r="C15424"/>
    </row>
    <row r="15425" spans="1:3" ht="14.4" x14ac:dyDescent="0.3">
      <c r="A15425"/>
      <c r="B15425"/>
      <c r="C15425"/>
    </row>
    <row r="15426" spans="1:3" ht="14.4" x14ac:dyDescent="0.3">
      <c r="A15426"/>
      <c r="B15426"/>
      <c r="C15426"/>
    </row>
    <row r="15427" spans="1:3" ht="14.4" x14ac:dyDescent="0.3">
      <c r="A15427"/>
      <c r="B15427"/>
      <c r="C15427"/>
    </row>
    <row r="15428" spans="1:3" ht="14.4" x14ac:dyDescent="0.3">
      <c r="A15428"/>
      <c r="B15428"/>
      <c r="C15428"/>
    </row>
    <row r="15429" spans="1:3" ht="14.4" x14ac:dyDescent="0.3">
      <c r="A15429"/>
      <c r="B15429"/>
      <c r="C15429"/>
    </row>
    <row r="15430" spans="1:3" ht="14.4" x14ac:dyDescent="0.3">
      <c r="A15430"/>
      <c r="B15430"/>
      <c r="C15430"/>
    </row>
    <row r="15431" spans="1:3" ht="14.4" x14ac:dyDescent="0.3">
      <c r="A15431"/>
      <c r="B15431"/>
      <c r="C15431"/>
    </row>
    <row r="15432" spans="1:3" ht="14.4" x14ac:dyDescent="0.3">
      <c r="A15432"/>
      <c r="B15432"/>
      <c r="C15432"/>
    </row>
    <row r="15433" spans="1:3" ht="14.4" x14ac:dyDescent="0.3">
      <c r="A15433"/>
      <c r="B15433"/>
      <c r="C15433"/>
    </row>
    <row r="15434" spans="1:3" ht="14.4" x14ac:dyDescent="0.3">
      <c r="A15434"/>
      <c r="B15434"/>
      <c r="C15434"/>
    </row>
    <row r="15435" spans="1:3" ht="14.4" x14ac:dyDescent="0.3">
      <c r="A15435"/>
      <c r="B15435"/>
      <c r="C15435"/>
    </row>
    <row r="15436" spans="1:3" ht="14.4" x14ac:dyDescent="0.3">
      <c r="A15436"/>
      <c r="B15436"/>
      <c r="C15436"/>
    </row>
    <row r="15437" spans="1:3" ht="14.4" x14ac:dyDescent="0.3">
      <c r="A15437"/>
      <c r="B15437"/>
      <c r="C15437"/>
    </row>
    <row r="15438" spans="1:3" ht="14.4" x14ac:dyDescent="0.3">
      <c r="A15438"/>
      <c r="B15438"/>
      <c r="C15438"/>
    </row>
    <row r="15439" spans="1:3" ht="14.4" x14ac:dyDescent="0.3">
      <c r="A15439"/>
      <c r="B15439"/>
      <c r="C15439"/>
    </row>
    <row r="15440" spans="1:3" ht="14.4" x14ac:dyDescent="0.3">
      <c r="A15440"/>
      <c r="B15440"/>
      <c r="C15440"/>
    </row>
    <row r="15441" spans="1:3" ht="14.4" x14ac:dyDescent="0.3">
      <c r="A15441"/>
      <c r="B15441"/>
      <c r="C15441"/>
    </row>
    <row r="15442" spans="1:3" ht="14.4" x14ac:dyDescent="0.3">
      <c r="A15442"/>
      <c r="B15442"/>
      <c r="C15442"/>
    </row>
    <row r="15443" spans="1:3" ht="14.4" x14ac:dyDescent="0.3">
      <c r="A15443"/>
      <c r="B15443"/>
      <c r="C15443"/>
    </row>
    <row r="15444" spans="1:3" ht="14.4" x14ac:dyDescent="0.3">
      <c r="A15444"/>
      <c r="B15444"/>
      <c r="C15444"/>
    </row>
    <row r="15445" spans="1:3" ht="14.4" x14ac:dyDescent="0.3">
      <c r="A15445"/>
      <c r="B15445"/>
      <c r="C15445"/>
    </row>
    <row r="15446" spans="1:3" ht="14.4" x14ac:dyDescent="0.3">
      <c r="A15446"/>
      <c r="B15446"/>
      <c r="C15446"/>
    </row>
    <row r="15447" spans="1:3" ht="14.4" x14ac:dyDescent="0.3">
      <c r="A15447"/>
      <c r="B15447"/>
      <c r="C15447"/>
    </row>
    <row r="15448" spans="1:3" ht="14.4" x14ac:dyDescent="0.3">
      <c r="A15448"/>
      <c r="B15448"/>
      <c r="C15448"/>
    </row>
    <row r="15449" spans="1:3" ht="14.4" x14ac:dyDescent="0.3">
      <c r="A15449"/>
      <c r="B15449"/>
      <c r="C15449"/>
    </row>
    <row r="15450" spans="1:3" ht="14.4" x14ac:dyDescent="0.3">
      <c r="A15450"/>
      <c r="B15450"/>
      <c r="C15450"/>
    </row>
    <row r="15451" spans="1:3" ht="14.4" x14ac:dyDescent="0.3">
      <c r="A15451"/>
      <c r="B15451"/>
      <c r="C15451"/>
    </row>
    <row r="15452" spans="1:3" ht="14.4" x14ac:dyDescent="0.3">
      <c r="A15452"/>
      <c r="B15452"/>
      <c r="C15452"/>
    </row>
    <row r="15453" spans="1:3" ht="14.4" x14ac:dyDescent="0.3">
      <c r="A15453"/>
      <c r="B15453"/>
      <c r="C15453"/>
    </row>
    <row r="15454" spans="1:3" ht="14.4" x14ac:dyDescent="0.3">
      <c r="A15454"/>
      <c r="B15454"/>
      <c r="C15454"/>
    </row>
    <row r="15455" spans="1:3" ht="14.4" x14ac:dyDescent="0.3">
      <c r="A15455"/>
      <c r="B15455"/>
      <c r="C15455"/>
    </row>
    <row r="15456" spans="1:3" ht="14.4" x14ac:dyDescent="0.3">
      <c r="A15456"/>
      <c r="B15456"/>
      <c r="C15456"/>
    </row>
    <row r="15457" spans="1:3" ht="14.4" x14ac:dyDescent="0.3">
      <c r="A15457"/>
      <c r="B15457"/>
      <c r="C15457"/>
    </row>
    <row r="15458" spans="1:3" ht="14.4" x14ac:dyDescent="0.3">
      <c r="A15458"/>
      <c r="B15458"/>
      <c r="C15458"/>
    </row>
    <row r="15459" spans="1:3" ht="14.4" x14ac:dyDescent="0.3">
      <c r="A15459"/>
      <c r="B15459"/>
      <c r="C15459"/>
    </row>
    <row r="15460" spans="1:3" ht="14.4" x14ac:dyDescent="0.3">
      <c r="A15460"/>
      <c r="B15460"/>
      <c r="C15460"/>
    </row>
    <row r="15461" spans="1:3" ht="14.4" x14ac:dyDescent="0.3">
      <c r="A15461"/>
      <c r="B15461"/>
      <c r="C15461"/>
    </row>
    <row r="15462" spans="1:3" ht="14.4" x14ac:dyDescent="0.3">
      <c r="A15462"/>
      <c r="B15462"/>
      <c r="C15462"/>
    </row>
    <row r="15463" spans="1:3" ht="14.4" x14ac:dyDescent="0.3">
      <c r="A15463"/>
      <c r="B15463"/>
      <c r="C15463"/>
    </row>
    <row r="15464" spans="1:3" ht="14.4" x14ac:dyDescent="0.3">
      <c r="A15464"/>
      <c r="B15464"/>
      <c r="C15464"/>
    </row>
    <row r="15465" spans="1:3" ht="14.4" x14ac:dyDescent="0.3">
      <c r="A15465"/>
      <c r="B15465"/>
      <c r="C15465"/>
    </row>
    <row r="15466" spans="1:3" ht="14.4" x14ac:dyDescent="0.3">
      <c r="A15466"/>
      <c r="B15466"/>
      <c r="C15466"/>
    </row>
    <row r="15467" spans="1:3" ht="14.4" x14ac:dyDescent="0.3">
      <c r="A15467"/>
      <c r="B15467"/>
      <c r="C15467"/>
    </row>
    <row r="15468" spans="1:3" ht="14.4" x14ac:dyDescent="0.3">
      <c r="A15468"/>
      <c r="B15468"/>
      <c r="C15468"/>
    </row>
    <row r="15469" spans="1:3" ht="14.4" x14ac:dyDescent="0.3">
      <c r="A15469"/>
      <c r="B15469"/>
      <c r="C15469"/>
    </row>
    <row r="15470" spans="1:3" ht="14.4" x14ac:dyDescent="0.3">
      <c r="A15470"/>
      <c r="B15470"/>
      <c r="C15470"/>
    </row>
    <row r="15471" spans="1:3" ht="14.4" x14ac:dyDescent="0.3">
      <c r="A15471"/>
      <c r="B15471"/>
      <c r="C15471"/>
    </row>
    <row r="15472" spans="1:3" ht="14.4" x14ac:dyDescent="0.3">
      <c r="A15472"/>
      <c r="B15472"/>
      <c r="C15472"/>
    </row>
    <row r="15473" spans="1:3" ht="14.4" x14ac:dyDescent="0.3">
      <c r="A15473"/>
      <c r="B15473"/>
      <c r="C15473"/>
    </row>
    <row r="15474" spans="1:3" ht="14.4" x14ac:dyDescent="0.3">
      <c r="A15474"/>
      <c r="B15474"/>
      <c r="C15474"/>
    </row>
    <row r="15475" spans="1:3" ht="14.4" x14ac:dyDescent="0.3">
      <c r="A15475"/>
      <c r="B15475"/>
      <c r="C15475"/>
    </row>
    <row r="15476" spans="1:3" ht="14.4" x14ac:dyDescent="0.3">
      <c r="A15476"/>
      <c r="B15476"/>
      <c r="C15476"/>
    </row>
    <row r="15477" spans="1:3" ht="14.4" x14ac:dyDescent="0.3">
      <c r="A15477"/>
      <c r="B15477"/>
      <c r="C15477"/>
    </row>
    <row r="15478" spans="1:3" ht="14.4" x14ac:dyDescent="0.3">
      <c r="A15478"/>
      <c r="B15478"/>
      <c r="C15478"/>
    </row>
    <row r="15479" spans="1:3" ht="14.4" x14ac:dyDescent="0.3">
      <c r="A15479"/>
      <c r="B15479"/>
      <c r="C15479"/>
    </row>
    <row r="15480" spans="1:3" ht="14.4" x14ac:dyDescent="0.3">
      <c r="A15480"/>
      <c r="B15480"/>
      <c r="C15480"/>
    </row>
    <row r="15481" spans="1:3" ht="14.4" x14ac:dyDescent="0.3">
      <c r="A15481"/>
      <c r="B15481"/>
      <c r="C15481"/>
    </row>
    <row r="15482" spans="1:3" ht="14.4" x14ac:dyDescent="0.3">
      <c r="A15482"/>
      <c r="B15482"/>
      <c r="C15482"/>
    </row>
    <row r="15483" spans="1:3" ht="14.4" x14ac:dyDescent="0.3">
      <c r="A15483"/>
      <c r="B15483"/>
      <c r="C15483"/>
    </row>
    <row r="15484" spans="1:3" ht="14.4" x14ac:dyDescent="0.3">
      <c r="A15484"/>
      <c r="B15484"/>
      <c r="C15484"/>
    </row>
    <row r="15485" spans="1:3" ht="14.4" x14ac:dyDescent="0.3">
      <c r="A15485"/>
      <c r="B15485"/>
      <c r="C15485"/>
    </row>
    <row r="15486" spans="1:3" ht="14.4" x14ac:dyDescent="0.3">
      <c r="A15486"/>
      <c r="B15486"/>
      <c r="C15486"/>
    </row>
    <row r="15487" spans="1:3" ht="14.4" x14ac:dyDescent="0.3">
      <c r="A15487"/>
      <c r="B15487"/>
      <c r="C15487"/>
    </row>
    <row r="15488" spans="1:3" ht="14.4" x14ac:dyDescent="0.3">
      <c r="A15488"/>
      <c r="B15488"/>
      <c r="C15488"/>
    </row>
    <row r="15489" spans="1:3" ht="14.4" x14ac:dyDescent="0.3">
      <c r="A15489"/>
      <c r="B15489"/>
      <c r="C15489"/>
    </row>
    <row r="15490" spans="1:3" ht="14.4" x14ac:dyDescent="0.3">
      <c r="A15490"/>
      <c r="B15490"/>
      <c r="C15490"/>
    </row>
    <row r="15491" spans="1:3" ht="14.4" x14ac:dyDescent="0.3">
      <c r="A15491"/>
      <c r="B15491"/>
      <c r="C15491"/>
    </row>
    <row r="15492" spans="1:3" ht="14.4" x14ac:dyDescent="0.3">
      <c r="A15492"/>
      <c r="B15492"/>
      <c r="C15492"/>
    </row>
    <row r="15493" spans="1:3" ht="14.4" x14ac:dyDescent="0.3">
      <c r="A15493"/>
      <c r="B15493"/>
      <c r="C15493"/>
    </row>
    <row r="15494" spans="1:3" ht="14.4" x14ac:dyDescent="0.3">
      <c r="A15494"/>
      <c r="B15494"/>
      <c r="C15494"/>
    </row>
    <row r="15495" spans="1:3" ht="14.4" x14ac:dyDescent="0.3">
      <c r="A15495"/>
      <c r="B15495"/>
      <c r="C15495"/>
    </row>
    <row r="15496" spans="1:3" ht="14.4" x14ac:dyDescent="0.3">
      <c r="A15496"/>
      <c r="B15496"/>
      <c r="C15496"/>
    </row>
    <row r="15497" spans="1:3" ht="14.4" x14ac:dyDescent="0.3">
      <c r="A15497"/>
      <c r="B15497"/>
      <c r="C15497"/>
    </row>
    <row r="15498" spans="1:3" ht="14.4" x14ac:dyDescent="0.3">
      <c r="A15498"/>
      <c r="B15498"/>
      <c r="C15498"/>
    </row>
    <row r="15499" spans="1:3" ht="14.4" x14ac:dyDescent="0.3">
      <c r="A15499"/>
      <c r="B15499"/>
      <c r="C15499"/>
    </row>
    <row r="15500" spans="1:3" ht="14.4" x14ac:dyDescent="0.3">
      <c r="A15500"/>
      <c r="B15500"/>
      <c r="C15500"/>
    </row>
    <row r="15501" spans="1:3" ht="14.4" x14ac:dyDescent="0.3">
      <c r="A15501"/>
      <c r="B15501"/>
      <c r="C15501"/>
    </row>
    <row r="15502" spans="1:3" ht="14.4" x14ac:dyDescent="0.3">
      <c r="A15502"/>
      <c r="B15502"/>
      <c r="C15502"/>
    </row>
    <row r="15503" spans="1:3" ht="14.4" x14ac:dyDescent="0.3">
      <c r="A15503"/>
      <c r="B15503"/>
      <c r="C15503"/>
    </row>
    <row r="15504" spans="1:3" ht="14.4" x14ac:dyDescent="0.3">
      <c r="A15504"/>
      <c r="B15504"/>
      <c r="C15504"/>
    </row>
    <row r="15505" spans="1:3" ht="14.4" x14ac:dyDescent="0.3">
      <c r="A15505"/>
      <c r="B15505"/>
      <c r="C15505"/>
    </row>
    <row r="15506" spans="1:3" ht="14.4" x14ac:dyDescent="0.3">
      <c r="A15506"/>
      <c r="B15506"/>
      <c r="C15506"/>
    </row>
    <row r="15507" spans="1:3" ht="14.4" x14ac:dyDescent="0.3">
      <c r="A15507"/>
      <c r="B15507"/>
      <c r="C15507"/>
    </row>
    <row r="15508" spans="1:3" ht="14.4" x14ac:dyDescent="0.3">
      <c r="A15508"/>
      <c r="B15508"/>
      <c r="C15508"/>
    </row>
    <row r="15509" spans="1:3" ht="14.4" x14ac:dyDescent="0.3">
      <c r="A15509"/>
      <c r="B15509"/>
      <c r="C15509"/>
    </row>
    <row r="15510" spans="1:3" ht="14.4" x14ac:dyDescent="0.3">
      <c r="A15510"/>
      <c r="B15510"/>
      <c r="C15510"/>
    </row>
    <row r="15511" spans="1:3" ht="14.4" x14ac:dyDescent="0.3">
      <c r="A15511"/>
      <c r="B15511"/>
      <c r="C15511"/>
    </row>
    <row r="15512" spans="1:3" ht="14.4" x14ac:dyDescent="0.3">
      <c r="A15512"/>
      <c r="B15512"/>
      <c r="C15512"/>
    </row>
    <row r="15513" spans="1:3" ht="14.4" x14ac:dyDescent="0.3">
      <c r="A15513"/>
      <c r="B15513"/>
      <c r="C15513"/>
    </row>
    <row r="15514" spans="1:3" ht="14.4" x14ac:dyDescent="0.3">
      <c r="A15514"/>
      <c r="B15514"/>
      <c r="C15514"/>
    </row>
    <row r="15515" spans="1:3" ht="14.4" x14ac:dyDescent="0.3">
      <c r="A15515"/>
      <c r="B15515"/>
      <c r="C15515"/>
    </row>
    <row r="15516" spans="1:3" ht="14.4" x14ac:dyDescent="0.3">
      <c r="A15516"/>
      <c r="B15516"/>
      <c r="C15516"/>
    </row>
    <row r="15517" spans="1:3" ht="14.4" x14ac:dyDescent="0.3">
      <c r="A15517"/>
      <c r="B15517"/>
      <c r="C15517"/>
    </row>
    <row r="15518" spans="1:3" ht="14.4" x14ac:dyDescent="0.3">
      <c r="A15518"/>
      <c r="B15518"/>
      <c r="C15518"/>
    </row>
    <row r="15519" spans="1:3" ht="14.4" x14ac:dyDescent="0.3">
      <c r="A15519"/>
      <c r="B15519"/>
      <c r="C15519"/>
    </row>
    <row r="15520" spans="1:3" ht="14.4" x14ac:dyDescent="0.3">
      <c r="A15520"/>
      <c r="B15520"/>
      <c r="C15520"/>
    </row>
    <row r="15521" spans="1:3" ht="14.4" x14ac:dyDescent="0.3">
      <c r="A15521"/>
      <c r="B15521"/>
      <c r="C15521"/>
    </row>
    <row r="15522" spans="1:3" ht="14.4" x14ac:dyDescent="0.3">
      <c r="A15522"/>
      <c r="B15522"/>
      <c r="C15522"/>
    </row>
    <row r="15523" spans="1:3" ht="14.4" x14ac:dyDescent="0.3">
      <c r="A15523"/>
      <c r="B15523"/>
      <c r="C15523"/>
    </row>
    <row r="15524" spans="1:3" ht="14.4" x14ac:dyDescent="0.3">
      <c r="A15524"/>
      <c r="B15524"/>
      <c r="C15524"/>
    </row>
    <row r="15525" spans="1:3" ht="14.4" x14ac:dyDescent="0.3">
      <c r="A15525"/>
      <c r="B15525"/>
      <c r="C15525"/>
    </row>
    <row r="15526" spans="1:3" ht="14.4" x14ac:dyDescent="0.3">
      <c r="A15526"/>
      <c r="B15526"/>
      <c r="C15526"/>
    </row>
    <row r="15527" spans="1:3" ht="14.4" x14ac:dyDescent="0.3">
      <c r="A15527"/>
      <c r="B15527"/>
      <c r="C15527"/>
    </row>
    <row r="15528" spans="1:3" ht="14.4" x14ac:dyDescent="0.3">
      <c r="A15528"/>
      <c r="B15528"/>
      <c r="C15528"/>
    </row>
    <row r="15529" spans="1:3" ht="14.4" x14ac:dyDescent="0.3">
      <c r="A15529"/>
      <c r="B15529"/>
      <c r="C15529"/>
    </row>
    <row r="15530" spans="1:3" ht="14.4" x14ac:dyDescent="0.3">
      <c r="A15530"/>
      <c r="B15530"/>
      <c r="C15530"/>
    </row>
    <row r="15531" spans="1:3" ht="14.4" x14ac:dyDescent="0.3">
      <c r="A15531"/>
      <c r="B15531"/>
      <c r="C15531"/>
    </row>
    <row r="15532" spans="1:3" ht="14.4" x14ac:dyDescent="0.3">
      <c r="A15532"/>
      <c r="B15532"/>
      <c r="C15532"/>
    </row>
    <row r="15533" spans="1:3" ht="14.4" x14ac:dyDescent="0.3">
      <c r="A15533"/>
      <c r="B15533"/>
      <c r="C15533"/>
    </row>
    <row r="15534" spans="1:3" ht="14.4" x14ac:dyDescent="0.3">
      <c r="A15534"/>
      <c r="B15534"/>
      <c r="C15534"/>
    </row>
    <row r="15535" spans="1:3" ht="14.4" x14ac:dyDescent="0.3">
      <c r="A15535"/>
      <c r="B15535"/>
      <c r="C15535"/>
    </row>
    <row r="15536" spans="1:3" ht="14.4" x14ac:dyDescent="0.3">
      <c r="A15536"/>
      <c r="B15536"/>
      <c r="C15536"/>
    </row>
    <row r="15537" spans="1:3" ht="14.4" x14ac:dyDescent="0.3">
      <c r="A15537"/>
      <c r="B15537"/>
      <c r="C15537"/>
    </row>
    <row r="15538" spans="1:3" ht="14.4" x14ac:dyDescent="0.3">
      <c r="A15538"/>
      <c r="B15538"/>
      <c r="C15538"/>
    </row>
    <row r="15539" spans="1:3" ht="14.4" x14ac:dyDescent="0.3">
      <c r="A15539"/>
      <c r="B15539"/>
      <c r="C15539"/>
    </row>
    <row r="15540" spans="1:3" ht="14.4" x14ac:dyDescent="0.3">
      <c r="A15540"/>
      <c r="B15540"/>
      <c r="C15540"/>
    </row>
    <row r="15541" spans="1:3" ht="14.4" x14ac:dyDescent="0.3">
      <c r="A15541"/>
      <c r="B15541"/>
      <c r="C15541"/>
    </row>
    <row r="15542" spans="1:3" ht="14.4" x14ac:dyDescent="0.3">
      <c r="A15542"/>
      <c r="B15542"/>
      <c r="C15542"/>
    </row>
    <row r="15543" spans="1:3" ht="14.4" x14ac:dyDescent="0.3">
      <c r="A15543"/>
      <c r="B15543"/>
      <c r="C15543"/>
    </row>
    <row r="15544" spans="1:3" ht="14.4" x14ac:dyDescent="0.3">
      <c r="A15544"/>
      <c r="B15544"/>
      <c r="C15544"/>
    </row>
    <row r="15545" spans="1:3" ht="14.4" x14ac:dyDescent="0.3">
      <c r="A15545"/>
      <c r="B15545"/>
      <c r="C15545"/>
    </row>
    <row r="15546" spans="1:3" ht="14.4" x14ac:dyDescent="0.3">
      <c r="A15546"/>
      <c r="B15546"/>
      <c r="C15546"/>
    </row>
    <row r="15547" spans="1:3" ht="14.4" x14ac:dyDescent="0.3">
      <c r="A15547"/>
      <c r="B15547"/>
      <c r="C15547"/>
    </row>
    <row r="15548" spans="1:3" ht="14.4" x14ac:dyDescent="0.3">
      <c r="A15548"/>
      <c r="B15548"/>
      <c r="C15548"/>
    </row>
    <row r="15549" spans="1:3" ht="14.4" x14ac:dyDescent="0.3">
      <c r="A15549"/>
      <c r="B15549"/>
      <c r="C15549"/>
    </row>
    <row r="15550" spans="1:3" ht="14.4" x14ac:dyDescent="0.3">
      <c r="A15550"/>
      <c r="B15550"/>
      <c r="C15550"/>
    </row>
    <row r="15551" spans="1:3" ht="14.4" x14ac:dyDescent="0.3">
      <c r="A15551"/>
      <c r="B15551"/>
      <c r="C15551"/>
    </row>
    <row r="15552" spans="1:3" ht="14.4" x14ac:dyDescent="0.3">
      <c r="A15552"/>
      <c r="B15552"/>
      <c r="C15552"/>
    </row>
    <row r="15553" spans="1:3" ht="14.4" x14ac:dyDescent="0.3">
      <c r="A15553"/>
      <c r="B15553"/>
      <c r="C15553"/>
    </row>
    <row r="15554" spans="1:3" ht="14.4" x14ac:dyDescent="0.3">
      <c r="A15554"/>
      <c r="B15554"/>
      <c r="C15554"/>
    </row>
    <row r="15555" spans="1:3" ht="14.4" x14ac:dyDescent="0.3">
      <c r="A15555"/>
      <c r="B15555"/>
      <c r="C15555"/>
    </row>
    <row r="15556" spans="1:3" ht="14.4" x14ac:dyDescent="0.3">
      <c r="A15556"/>
      <c r="B15556"/>
      <c r="C15556"/>
    </row>
    <row r="15557" spans="1:3" ht="14.4" x14ac:dyDescent="0.3">
      <c r="A15557"/>
      <c r="B15557"/>
      <c r="C15557"/>
    </row>
    <row r="15558" spans="1:3" ht="14.4" x14ac:dyDescent="0.3">
      <c r="A15558"/>
      <c r="B15558"/>
      <c r="C15558"/>
    </row>
    <row r="15559" spans="1:3" ht="14.4" x14ac:dyDescent="0.3">
      <c r="A15559"/>
      <c r="B15559"/>
      <c r="C15559"/>
    </row>
    <row r="15560" spans="1:3" ht="14.4" x14ac:dyDescent="0.3">
      <c r="A15560"/>
      <c r="B15560"/>
      <c r="C15560"/>
    </row>
    <row r="15561" spans="1:3" ht="14.4" x14ac:dyDescent="0.3">
      <c r="A15561"/>
      <c r="B15561"/>
      <c r="C15561"/>
    </row>
    <row r="15562" spans="1:3" ht="14.4" x14ac:dyDescent="0.3">
      <c r="A15562"/>
      <c r="B15562"/>
      <c r="C15562"/>
    </row>
    <row r="15563" spans="1:3" ht="14.4" x14ac:dyDescent="0.3">
      <c r="A15563"/>
      <c r="B15563"/>
      <c r="C15563"/>
    </row>
    <row r="15564" spans="1:3" ht="14.4" x14ac:dyDescent="0.3">
      <c r="A15564"/>
      <c r="B15564"/>
      <c r="C15564"/>
    </row>
    <row r="15565" spans="1:3" ht="14.4" x14ac:dyDescent="0.3">
      <c r="A15565"/>
      <c r="B15565"/>
      <c r="C15565"/>
    </row>
    <row r="15566" spans="1:3" ht="14.4" x14ac:dyDescent="0.3">
      <c r="A15566"/>
      <c r="B15566"/>
      <c r="C15566"/>
    </row>
    <row r="15567" spans="1:3" ht="14.4" x14ac:dyDescent="0.3">
      <c r="A15567"/>
      <c r="B15567"/>
      <c r="C15567"/>
    </row>
    <row r="15568" spans="1:3" ht="14.4" x14ac:dyDescent="0.3">
      <c r="A15568"/>
      <c r="B15568"/>
      <c r="C15568"/>
    </row>
    <row r="15569" spans="1:3" ht="14.4" x14ac:dyDescent="0.3">
      <c r="A15569"/>
      <c r="B15569"/>
      <c r="C15569"/>
    </row>
    <row r="15570" spans="1:3" ht="14.4" x14ac:dyDescent="0.3">
      <c r="A15570"/>
      <c r="B15570"/>
      <c r="C15570"/>
    </row>
    <row r="15571" spans="1:3" ht="14.4" x14ac:dyDescent="0.3">
      <c r="A15571"/>
      <c r="B15571"/>
      <c r="C15571"/>
    </row>
    <row r="15572" spans="1:3" ht="14.4" x14ac:dyDescent="0.3">
      <c r="A15572"/>
      <c r="B15572"/>
      <c r="C15572"/>
    </row>
    <row r="15573" spans="1:3" ht="14.4" x14ac:dyDescent="0.3">
      <c r="A15573"/>
      <c r="B15573"/>
      <c r="C15573"/>
    </row>
    <row r="15574" spans="1:3" ht="14.4" x14ac:dyDescent="0.3">
      <c r="A15574"/>
      <c r="B15574"/>
      <c r="C15574"/>
    </row>
    <row r="15575" spans="1:3" ht="14.4" x14ac:dyDescent="0.3">
      <c r="A15575"/>
      <c r="B15575"/>
      <c r="C15575"/>
    </row>
    <row r="15576" spans="1:3" ht="14.4" x14ac:dyDescent="0.3">
      <c r="A15576"/>
      <c r="B15576"/>
      <c r="C15576"/>
    </row>
    <row r="15577" spans="1:3" ht="14.4" x14ac:dyDescent="0.3">
      <c r="A15577"/>
      <c r="B15577"/>
      <c r="C15577"/>
    </row>
    <row r="15578" spans="1:3" ht="14.4" x14ac:dyDescent="0.3">
      <c r="A15578"/>
      <c r="B15578"/>
      <c r="C15578"/>
    </row>
    <row r="15579" spans="1:3" ht="14.4" x14ac:dyDescent="0.3">
      <c r="A15579"/>
      <c r="B15579"/>
      <c r="C15579"/>
    </row>
    <row r="15580" spans="1:3" ht="14.4" x14ac:dyDescent="0.3">
      <c r="A15580"/>
      <c r="B15580"/>
      <c r="C15580"/>
    </row>
    <row r="15581" spans="1:3" ht="14.4" x14ac:dyDescent="0.3">
      <c r="A15581"/>
      <c r="B15581"/>
      <c r="C15581"/>
    </row>
    <row r="15582" spans="1:3" ht="14.4" x14ac:dyDescent="0.3">
      <c r="A15582"/>
      <c r="B15582"/>
      <c r="C15582"/>
    </row>
    <row r="15583" spans="1:3" ht="14.4" x14ac:dyDescent="0.3">
      <c r="A15583"/>
      <c r="B15583"/>
      <c r="C15583"/>
    </row>
    <row r="15584" spans="1:3" ht="14.4" x14ac:dyDescent="0.3">
      <c r="A15584"/>
      <c r="B15584"/>
      <c r="C15584"/>
    </row>
    <row r="15585" spans="1:3" ht="14.4" x14ac:dyDescent="0.3">
      <c r="A15585"/>
      <c r="B15585"/>
      <c r="C15585"/>
    </row>
    <row r="15586" spans="1:3" ht="14.4" x14ac:dyDescent="0.3">
      <c r="A15586"/>
      <c r="B15586"/>
      <c r="C15586"/>
    </row>
    <row r="15587" spans="1:3" ht="14.4" x14ac:dyDescent="0.3">
      <c r="A15587"/>
      <c r="B15587"/>
      <c r="C15587"/>
    </row>
    <row r="15588" spans="1:3" ht="14.4" x14ac:dyDescent="0.3">
      <c r="A15588"/>
      <c r="B15588"/>
      <c r="C15588"/>
    </row>
    <row r="15589" spans="1:3" ht="14.4" x14ac:dyDescent="0.3">
      <c r="A15589"/>
      <c r="B15589"/>
      <c r="C15589"/>
    </row>
    <row r="15590" spans="1:3" ht="14.4" x14ac:dyDescent="0.3">
      <c r="A15590"/>
      <c r="B15590"/>
      <c r="C15590"/>
    </row>
    <row r="15591" spans="1:3" ht="14.4" x14ac:dyDescent="0.3">
      <c r="A15591"/>
      <c r="B15591"/>
      <c r="C15591"/>
    </row>
    <row r="15592" spans="1:3" ht="14.4" x14ac:dyDescent="0.3">
      <c r="A15592"/>
      <c r="B15592"/>
      <c r="C15592"/>
    </row>
    <row r="15593" spans="1:3" ht="14.4" x14ac:dyDescent="0.3">
      <c r="A15593"/>
      <c r="B15593"/>
      <c r="C15593"/>
    </row>
    <row r="15594" spans="1:3" ht="14.4" x14ac:dyDescent="0.3">
      <c r="A15594"/>
      <c r="B15594"/>
      <c r="C15594"/>
    </row>
    <row r="15595" spans="1:3" ht="14.4" x14ac:dyDescent="0.3">
      <c r="A15595"/>
      <c r="B15595"/>
      <c r="C15595"/>
    </row>
    <row r="15596" spans="1:3" ht="14.4" x14ac:dyDescent="0.3">
      <c r="A15596"/>
      <c r="B15596"/>
      <c r="C15596"/>
    </row>
    <row r="15597" spans="1:3" ht="14.4" x14ac:dyDescent="0.3">
      <c r="A15597"/>
      <c r="B15597"/>
      <c r="C15597"/>
    </row>
    <row r="15598" spans="1:3" ht="14.4" x14ac:dyDescent="0.3">
      <c r="A15598"/>
      <c r="B15598"/>
      <c r="C15598"/>
    </row>
    <row r="15599" spans="1:3" ht="14.4" x14ac:dyDescent="0.3">
      <c r="A15599"/>
      <c r="B15599"/>
      <c r="C15599"/>
    </row>
    <row r="15600" spans="1:3" ht="14.4" x14ac:dyDescent="0.3">
      <c r="A15600"/>
      <c r="B15600"/>
      <c r="C15600"/>
    </row>
    <row r="15601" spans="1:3" ht="14.4" x14ac:dyDescent="0.3">
      <c r="A15601"/>
      <c r="B15601"/>
      <c r="C15601"/>
    </row>
    <row r="15602" spans="1:3" ht="14.4" x14ac:dyDescent="0.3">
      <c r="A15602"/>
      <c r="B15602"/>
      <c r="C15602"/>
    </row>
    <row r="15603" spans="1:3" ht="14.4" x14ac:dyDescent="0.3">
      <c r="A15603"/>
      <c r="B15603"/>
      <c r="C15603"/>
    </row>
    <row r="15604" spans="1:3" ht="14.4" x14ac:dyDescent="0.3">
      <c r="A15604"/>
      <c r="B15604"/>
      <c r="C15604"/>
    </row>
    <row r="15605" spans="1:3" ht="14.4" x14ac:dyDescent="0.3">
      <c r="A15605"/>
      <c r="B15605"/>
      <c r="C15605"/>
    </row>
    <row r="15606" spans="1:3" ht="14.4" x14ac:dyDescent="0.3">
      <c r="A15606"/>
      <c r="B15606"/>
      <c r="C15606"/>
    </row>
    <row r="15607" spans="1:3" ht="14.4" x14ac:dyDescent="0.3">
      <c r="A15607"/>
      <c r="B15607"/>
      <c r="C15607"/>
    </row>
    <row r="15608" spans="1:3" ht="14.4" x14ac:dyDescent="0.3">
      <c r="A15608"/>
      <c r="B15608"/>
      <c r="C15608"/>
    </row>
    <row r="15609" spans="1:3" ht="14.4" x14ac:dyDescent="0.3">
      <c r="A15609"/>
      <c r="B15609"/>
      <c r="C15609"/>
    </row>
    <row r="15610" spans="1:3" ht="14.4" x14ac:dyDescent="0.3">
      <c r="A15610"/>
      <c r="B15610"/>
      <c r="C15610"/>
    </row>
    <row r="15611" spans="1:3" ht="14.4" x14ac:dyDescent="0.3">
      <c r="A15611"/>
      <c r="B15611"/>
      <c r="C15611"/>
    </row>
    <row r="15612" spans="1:3" ht="14.4" x14ac:dyDescent="0.3">
      <c r="A15612"/>
      <c r="B15612"/>
      <c r="C15612"/>
    </row>
    <row r="15613" spans="1:3" ht="14.4" x14ac:dyDescent="0.3">
      <c r="A15613"/>
      <c r="B15613"/>
      <c r="C15613"/>
    </row>
    <row r="15614" spans="1:3" ht="14.4" x14ac:dyDescent="0.3">
      <c r="A15614"/>
      <c r="B15614"/>
      <c r="C15614"/>
    </row>
    <row r="15615" spans="1:3" ht="14.4" x14ac:dyDescent="0.3">
      <c r="A15615"/>
      <c r="B15615"/>
      <c r="C15615"/>
    </row>
    <row r="15616" spans="1:3" ht="14.4" x14ac:dyDescent="0.3">
      <c r="A15616"/>
      <c r="B15616"/>
      <c r="C15616"/>
    </row>
    <row r="15617" spans="1:3" ht="14.4" x14ac:dyDescent="0.3">
      <c r="A15617"/>
      <c r="B15617"/>
      <c r="C15617"/>
    </row>
    <row r="15618" spans="1:3" ht="14.4" x14ac:dyDescent="0.3">
      <c r="A15618"/>
      <c r="B15618"/>
      <c r="C15618"/>
    </row>
    <row r="15619" spans="1:3" ht="14.4" x14ac:dyDescent="0.3">
      <c r="A15619"/>
      <c r="B15619"/>
      <c r="C15619"/>
    </row>
    <row r="15620" spans="1:3" ht="14.4" x14ac:dyDescent="0.3">
      <c r="A15620"/>
      <c r="B15620"/>
      <c r="C15620"/>
    </row>
    <row r="15621" spans="1:3" ht="14.4" x14ac:dyDescent="0.3">
      <c r="A15621"/>
      <c r="B15621"/>
      <c r="C15621"/>
    </row>
    <row r="15622" spans="1:3" ht="14.4" x14ac:dyDescent="0.3">
      <c r="A15622"/>
      <c r="B15622"/>
      <c r="C15622"/>
    </row>
    <row r="15623" spans="1:3" ht="14.4" x14ac:dyDescent="0.3">
      <c r="A15623"/>
      <c r="B15623"/>
      <c r="C15623"/>
    </row>
    <row r="15624" spans="1:3" ht="14.4" x14ac:dyDescent="0.3">
      <c r="A15624"/>
      <c r="B15624"/>
      <c r="C15624"/>
    </row>
    <row r="15625" spans="1:3" ht="14.4" x14ac:dyDescent="0.3">
      <c r="A15625"/>
      <c r="B15625"/>
      <c r="C15625"/>
    </row>
    <row r="15626" spans="1:3" ht="14.4" x14ac:dyDescent="0.3">
      <c r="A15626"/>
      <c r="B15626"/>
      <c r="C15626"/>
    </row>
    <row r="15627" spans="1:3" ht="14.4" x14ac:dyDescent="0.3">
      <c r="A15627"/>
      <c r="B15627"/>
      <c r="C15627"/>
    </row>
    <row r="15628" spans="1:3" ht="14.4" x14ac:dyDescent="0.3">
      <c r="A15628"/>
      <c r="B15628"/>
      <c r="C15628"/>
    </row>
    <row r="15629" spans="1:3" ht="14.4" x14ac:dyDescent="0.3">
      <c r="A15629"/>
      <c r="B15629"/>
      <c r="C15629"/>
    </row>
    <row r="15630" spans="1:3" ht="14.4" x14ac:dyDescent="0.3">
      <c r="A15630"/>
      <c r="B15630"/>
      <c r="C15630"/>
    </row>
    <row r="15631" spans="1:3" ht="14.4" x14ac:dyDescent="0.3">
      <c r="A15631"/>
      <c r="B15631"/>
      <c r="C15631"/>
    </row>
    <row r="15632" spans="1:3" ht="14.4" x14ac:dyDescent="0.3">
      <c r="A15632"/>
      <c r="B15632"/>
      <c r="C15632"/>
    </row>
    <row r="15633" spans="1:3" ht="14.4" x14ac:dyDescent="0.3">
      <c r="A15633"/>
      <c r="B15633"/>
      <c r="C15633"/>
    </row>
    <row r="15634" spans="1:3" ht="14.4" x14ac:dyDescent="0.3">
      <c r="A15634"/>
      <c r="B15634"/>
      <c r="C15634"/>
    </row>
    <row r="15635" spans="1:3" ht="14.4" x14ac:dyDescent="0.3">
      <c r="A15635"/>
      <c r="B15635"/>
      <c r="C15635"/>
    </row>
    <row r="15636" spans="1:3" ht="14.4" x14ac:dyDescent="0.3">
      <c r="A15636"/>
      <c r="B15636"/>
      <c r="C15636"/>
    </row>
    <row r="15637" spans="1:3" ht="14.4" x14ac:dyDescent="0.3">
      <c r="A15637"/>
      <c r="B15637"/>
      <c r="C15637"/>
    </row>
    <row r="15638" spans="1:3" ht="14.4" x14ac:dyDescent="0.3">
      <c r="A15638"/>
      <c r="B15638"/>
      <c r="C15638"/>
    </row>
    <row r="15639" spans="1:3" ht="14.4" x14ac:dyDescent="0.3">
      <c r="A15639"/>
      <c r="B15639"/>
      <c r="C15639"/>
    </row>
    <row r="15640" spans="1:3" ht="14.4" x14ac:dyDescent="0.3">
      <c r="A15640"/>
      <c r="B15640"/>
      <c r="C15640"/>
    </row>
    <row r="15641" spans="1:3" ht="14.4" x14ac:dyDescent="0.3">
      <c r="A15641"/>
      <c r="B15641"/>
      <c r="C15641"/>
    </row>
    <row r="15642" spans="1:3" ht="14.4" x14ac:dyDescent="0.3">
      <c r="A15642"/>
      <c r="B15642"/>
      <c r="C15642"/>
    </row>
    <row r="15643" spans="1:3" ht="14.4" x14ac:dyDescent="0.3">
      <c r="A15643"/>
      <c r="B15643"/>
      <c r="C15643"/>
    </row>
    <row r="15644" spans="1:3" ht="14.4" x14ac:dyDescent="0.3">
      <c r="A15644"/>
      <c r="B15644"/>
      <c r="C15644"/>
    </row>
    <row r="15645" spans="1:3" ht="14.4" x14ac:dyDescent="0.3">
      <c r="A15645"/>
      <c r="B15645"/>
      <c r="C15645"/>
    </row>
    <row r="15646" spans="1:3" ht="14.4" x14ac:dyDescent="0.3">
      <c r="A15646"/>
      <c r="B15646"/>
      <c r="C15646"/>
    </row>
    <row r="15647" spans="1:3" ht="14.4" x14ac:dyDescent="0.3">
      <c r="A15647"/>
      <c r="B15647"/>
      <c r="C15647"/>
    </row>
    <row r="15648" spans="1:3" ht="14.4" x14ac:dyDescent="0.3">
      <c r="A15648"/>
      <c r="B15648"/>
      <c r="C15648"/>
    </row>
    <row r="15649" spans="1:3" ht="14.4" x14ac:dyDescent="0.3">
      <c r="A15649"/>
      <c r="B15649"/>
      <c r="C15649"/>
    </row>
    <row r="15650" spans="1:3" ht="14.4" x14ac:dyDescent="0.3">
      <c r="A15650"/>
      <c r="B15650"/>
      <c r="C15650"/>
    </row>
    <row r="15651" spans="1:3" ht="14.4" x14ac:dyDescent="0.3">
      <c r="A15651"/>
      <c r="B15651"/>
      <c r="C15651"/>
    </row>
    <row r="15652" spans="1:3" ht="14.4" x14ac:dyDescent="0.3">
      <c r="A15652"/>
      <c r="B15652"/>
      <c r="C15652"/>
    </row>
    <row r="15653" spans="1:3" ht="14.4" x14ac:dyDescent="0.3">
      <c r="A15653"/>
      <c r="B15653"/>
      <c r="C15653"/>
    </row>
    <row r="15654" spans="1:3" ht="14.4" x14ac:dyDescent="0.3">
      <c r="A15654"/>
      <c r="B15654"/>
      <c r="C15654"/>
    </row>
    <row r="15655" spans="1:3" ht="14.4" x14ac:dyDescent="0.3">
      <c r="A15655"/>
      <c r="B15655"/>
      <c r="C15655"/>
    </row>
    <row r="15656" spans="1:3" ht="14.4" x14ac:dyDescent="0.3">
      <c r="A15656"/>
      <c r="B15656"/>
      <c r="C15656"/>
    </row>
    <row r="15657" spans="1:3" ht="14.4" x14ac:dyDescent="0.3">
      <c r="A15657"/>
      <c r="B15657"/>
      <c r="C15657"/>
    </row>
    <row r="15658" spans="1:3" ht="14.4" x14ac:dyDescent="0.3">
      <c r="A15658"/>
      <c r="B15658"/>
      <c r="C15658"/>
    </row>
    <row r="15659" spans="1:3" ht="14.4" x14ac:dyDescent="0.3">
      <c r="A15659"/>
      <c r="B15659"/>
      <c r="C15659"/>
    </row>
    <row r="15660" spans="1:3" ht="14.4" x14ac:dyDescent="0.3">
      <c r="A15660"/>
      <c r="B15660"/>
      <c r="C15660"/>
    </row>
    <row r="15661" spans="1:3" ht="14.4" x14ac:dyDescent="0.3">
      <c r="A15661"/>
      <c r="B15661"/>
      <c r="C15661"/>
    </row>
    <row r="15662" spans="1:3" ht="14.4" x14ac:dyDescent="0.3">
      <c r="A15662"/>
      <c r="B15662"/>
      <c r="C15662"/>
    </row>
    <row r="15663" spans="1:3" ht="14.4" x14ac:dyDescent="0.3">
      <c r="A15663"/>
      <c r="B15663"/>
      <c r="C15663"/>
    </row>
    <row r="15664" spans="1:3" ht="14.4" x14ac:dyDescent="0.3">
      <c r="A15664"/>
      <c r="B15664"/>
      <c r="C15664"/>
    </row>
    <row r="15665" spans="1:3" ht="14.4" x14ac:dyDescent="0.3">
      <c r="A15665"/>
      <c r="B15665"/>
      <c r="C15665"/>
    </row>
    <row r="15666" spans="1:3" ht="14.4" x14ac:dyDescent="0.3">
      <c r="A15666"/>
      <c r="B15666"/>
      <c r="C15666"/>
    </row>
    <row r="15667" spans="1:3" ht="14.4" x14ac:dyDescent="0.3">
      <c r="A15667"/>
      <c r="B15667"/>
      <c r="C15667"/>
    </row>
    <row r="15668" spans="1:3" ht="14.4" x14ac:dyDescent="0.3">
      <c r="A15668"/>
      <c r="B15668"/>
      <c r="C15668"/>
    </row>
    <row r="15669" spans="1:3" ht="14.4" x14ac:dyDescent="0.3">
      <c r="A15669"/>
      <c r="B15669"/>
      <c r="C15669"/>
    </row>
    <row r="15670" spans="1:3" ht="14.4" x14ac:dyDescent="0.3">
      <c r="A15670"/>
      <c r="B15670"/>
      <c r="C15670"/>
    </row>
    <row r="15671" spans="1:3" ht="14.4" x14ac:dyDescent="0.3">
      <c r="A15671"/>
      <c r="B15671"/>
      <c r="C15671"/>
    </row>
    <row r="15672" spans="1:3" ht="14.4" x14ac:dyDescent="0.3">
      <c r="A15672"/>
      <c r="B15672"/>
      <c r="C15672"/>
    </row>
    <row r="15673" spans="1:3" ht="14.4" x14ac:dyDescent="0.3">
      <c r="A15673"/>
      <c r="B15673"/>
      <c r="C15673"/>
    </row>
    <row r="15674" spans="1:3" ht="14.4" x14ac:dyDescent="0.3">
      <c r="A15674"/>
      <c r="B15674"/>
      <c r="C15674"/>
    </row>
    <row r="15675" spans="1:3" ht="14.4" x14ac:dyDescent="0.3">
      <c r="A15675"/>
      <c r="B15675"/>
      <c r="C15675"/>
    </row>
    <row r="15676" spans="1:3" ht="14.4" x14ac:dyDescent="0.3">
      <c r="A15676"/>
      <c r="B15676"/>
      <c r="C15676"/>
    </row>
    <row r="15677" spans="1:3" ht="14.4" x14ac:dyDescent="0.3">
      <c r="A15677"/>
      <c r="B15677"/>
      <c r="C15677"/>
    </row>
    <row r="15678" spans="1:3" ht="14.4" x14ac:dyDescent="0.3">
      <c r="A15678"/>
      <c r="B15678"/>
      <c r="C15678"/>
    </row>
    <row r="15679" spans="1:3" ht="14.4" x14ac:dyDescent="0.3">
      <c r="A15679"/>
      <c r="B15679"/>
      <c r="C15679"/>
    </row>
    <row r="15680" spans="1:3" ht="14.4" x14ac:dyDescent="0.3">
      <c r="A15680"/>
      <c r="B15680"/>
      <c r="C15680"/>
    </row>
    <row r="15681" spans="1:3" ht="14.4" x14ac:dyDescent="0.3">
      <c r="A15681"/>
      <c r="B15681"/>
      <c r="C15681"/>
    </row>
    <row r="15682" spans="1:3" ht="14.4" x14ac:dyDescent="0.3">
      <c r="A15682"/>
      <c r="B15682"/>
      <c r="C15682"/>
    </row>
    <row r="15683" spans="1:3" ht="14.4" x14ac:dyDescent="0.3">
      <c r="A15683"/>
      <c r="B15683"/>
      <c r="C15683"/>
    </row>
    <row r="15684" spans="1:3" ht="14.4" x14ac:dyDescent="0.3">
      <c r="A15684"/>
      <c r="B15684"/>
      <c r="C15684"/>
    </row>
    <row r="15685" spans="1:3" ht="14.4" x14ac:dyDescent="0.3">
      <c r="A15685"/>
      <c r="B15685"/>
      <c r="C15685"/>
    </row>
    <row r="15686" spans="1:3" ht="14.4" x14ac:dyDescent="0.3">
      <c r="A15686"/>
      <c r="B15686"/>
      <c r="C15686"/>
    </row>
    <row r="15687" spans="1:3" ht="14.4" x14ac:dyDescent="0.3">
      <c r="A15687"/>
      <c r="B15687"/>
      <c r="C15687"/>
    </row>
    <row r="15688" spans="1:3" ht="14.4" x14ac:dyDescent="0.3">
      <c r="A15688"/>
      <c r="B15688"/>
      <c r="C15688"/>
    </row>
    <row r="15689" spans="1:3" ht="14.4" x14ac:dyDescent="0.3">
      <c r="A15689"/>
      <c r="B15689"/>
      <c r="C15689"/>
    </row>
    <row r="15690" spans="1:3" ht="14.4" x14ac:dyDescent="0.3">
      <c r="A15690"/>
      <c r="B15690"/>
      <c r="C15690"/>
    </row>
    <row r="15691" spans="1:3" ht="14.4" x14ac:dyDescent="0.3">
      <c r="A15691"/>
      <c r="B15691"/>
      <c r="C15691"/>
    </row>
    <row r="15692" spans="1:3" ht="14.4" x14ac:dyDescent="0.3">
      <c r="A15692"/>
      <c r="B15692"/>
      <c r="C15692"/>
    </row>
    <row r="15693" spans="1:3" ht="14.4" x14ac:dyDescent="0.3">
      <c r="A15693"/>
      <c r="B15693"/>
      <c r="C15693"/>
    </row>
    <row r="15694" spans="1:3" ht="14.4" x14ac:dyDescent="0.3">
      <c r="A15694"/>
      <c r="B15694"/>
      <c r="C15694"/>
    </row>
    <row r="15695" spans="1:3" ht="14.4" x14ac:dyDescent="0.3">
      <c r="A15695"/>
      <c r="B15695"/>
      <c r="C15695"/>
    </row>
    <row r="15696" spans="1:3" ht="14.4" x14ac:dyDescent="0.3">
      <c r="A15696"/>
      <c r="B15696"/>
      <c r="C15696"/>
    </row>
    <row r="15697" spans="1:3" ht="14.4" x14ac:dyDescent="0.3">
      <c r="A15697"/>
      <c r="B15697"/>
      <c r="C15697"/>
    </row>
    <row r="15698" spans="1:3" ht="14.4" x14ac:dyDescent="0.3">
      <c r="A15698"/>
      <c r="B15698"/>
      <c r="C15698"/>
    </row>
    <row r="15699" spans="1:3" ht="14.4" x14ac:dyDescent="0.3">
      <c r="A15699"/>
      <c r="B15699"/>
      <c r="C15699"/>
    </row>
    <row r="15700" spans="1:3" ht="14.4" x14ac:dyDescent="0.3">
      <c r="A15700"/>
      <c r="B15700"/>
      <c r="C15700"/>
    </row>
    <row r="15701" spans="1:3" ht="14.4" x14ac:dyDescent="0.3">
      <c r="A15701"/>
      <c r="B15701"/>
      <c r="C15701"/>
    </row>
    <row r="15702" spans="1:3" ht="14.4" x14ac:dyDescent="0.3">
      <c r="A15702"/>
      <c r="B15702"/>
      <c r="C15702"/>
    </row>
    <row r="15703" spans="1:3" ht="14.4" x14ac:dyDescent="0.3">
      <c r="A15703"/>
      <c r="B15703"/>
      <c r="C15703"/>
    </row>
    <row r="15704" spans="1:3" ht="14.4" x14ac:dyDescent="0.3">
      <c r="A15704"/>
      <c r="B15704"/>
      <c r="C15704"/>
    </row>
    <row r="15705" spans="1:3" ht="14.4" x14ac:dyDescent="0.3">
      <c r="A15705"/>
      <c r="B15705"/>
      <c r="C15705"/>
    </row>
    <row r="15706" spans="1:3" ht="14.4" x14ac:dyDescent="0.3">
      <c r="A15706"/>
      <c r="B15706"/>
      <c r="C15706"/>
    </row>
    <row r="15707" spans="1:3" ht="14.4" x14ac:dyDescent="0.3">
      <c r="A15707"/>
      <c r="B15707"/>
      <c r="C15707"/>
    </row>
    <row r="15708" spans="1:3" ht="14.4" x14ac:dyDescent="0.3">
      <c r="A15708"/>
      <c r="B15708"/>
      <c r="C15708"/>
    </row>
    <row r="15709" spans="1:3" ht="14.4" x14ac:dyDescent="0.3">
      <c r="A15709"/>
      <c r="B15709"/>
      <c r="C15709"/>
    </row>
    <row r="15710" spans="1:3" ht="14.4" x14ac:dyDescent="0.3">
      <c r="A15710"/>
      <c r="B15710"/>
      <c r="C15710"/>
    </row>
    <row r="15711" spans="1:3" ht="14.4" x14ac:dyDescent="0.3">
      <c r="A15711"/>
      <c r="B15711"/>
      <c r="C15711"/>
    </row>
    <row r="15712" spans="1:3" ht="14.4" x14ac:dyDescent="0.3">
      <c r="A15712"/>
      <c r="B15712"/>
      <c r="C15712"/>
    </row>
    <row r="15713" spans="1:3" ht="14.4" x14ac:dyDescent="0.3">
      <c r="A15713"/>
      <c r="B15713"/>
      <c r="C15713"/>
    </row>
    <row r="15714" spans="1:3" ht="14.4" x14ac:dyDescent="0.3">
      <c r="A15714"/>
      <c r="B15714"/>
      <c r="C15714"/>
    </row>
    <row r="15715" spans="1:3" ht="14.4" x14ac:dyDescent="0.3">
      <c r="A15715"/>
      <c r="B15715"/>
      <c r="C15715"/>
    </row>
    <row r="15716" spans="1:3" ht="14.4" x14ac:dyDescent="0.3">
      <c r="A15716"/>
      <c r="B15716"/>
      <c r="C15716"/>
    </row>
    <row r="15717" spans="1:3" ht="14.4" x14ac:dyDescent="0.3">
      <c r="A15717"/>
      <c r="B15717"/>
      <c r="C15717"/>
    </row>
    <row r="15718" spans="1:3" ht="14.4" x14ac:dyDescent="0.3">
      <c r="A15718"/>
      <c r="B15718"/>
      <c r="C15718"/>
    </row>
    <row r="15719" spans="1:3" ht="14.4" x14ac:dyDescent="0.3">
      <c r="A15719"/>
      <c r="B15719"/>
      <c r="C15719"/>
    </row>
    <row r="15720" spans="1:3" ht="14.4" x14ac:dyDescent="0.3">
      <c r="A15720"/>
      <c r="B15720"/>
      <c r="C15720"/>
    </row>
    <row r="15721" spans="1:3" ht="14.4" x14ac:dyDescent="0.3">
      <c r="A15721"/>
      <c r="B15721"/>
      <c r="C15721"/>
    </row>
    <row r="15722" spans="1:3" ht="14.4" x14ac:dyDescent="0.3">
      <c r="A15722"/>
      <c r="B15722"/>
      <c r="C15722"/>
    </row>
    <row r="15723" spans="1:3" ht="14.4" x14ac:dyDescent="0.3">
      <c r="A15723"/>
      <c r="B15723"/>
      <c r="C15723"/>
    </row>
    <row r="15724" spans="1:3" ht="14.4" x14ac:dyDescent="0.3">
      <c r="A15724"/>
      <c r="B15724"/>
      <c r="C15724"/>
    </row>
    <row r="15725" spans="1:3" ht="14.4" x14ac:dyDescent="0.3">
      <c r="A15725"/>
      <c r="B15725"/>
      <c r="C15725"/>
    </row>
    <row r="15726" spans="1:3" ht="14.4" x14ac:dyDescent="0.3">
      <c r="A15726"/>
      <c r="B15726"/>
      <c r="C15726"/>
    </row>
    <row r="15727" spans="1:3" ht="14.4" x14ac:dyDescent="0.3">
      <c r="A15727"/>
      <c r="B15727"/>
      <c r="C15727"/>
    </row>
    <row r="15728" spans="1:3" ht="14.4" x14ac:dyDescent="0.3">
      <c r="A15728"/>
      <c r="B15728"/>
      <c r="C15728"/>
    </row>
    <row r="15729" spans="1:3" ht="14.4" x14ac:dyDescent="0.3">
      <c r="A15729"/>
      <c r="B15729"/>
      <c r="C15729"/>
    </row>
    <row r="15730" spans="1:3" ht="14.4" x14ac:dyDescent="0.3">
      <c r="A15730"/>
      <c r="B15730"/>
      <c r="C15730"/>
    </row>
    <row r="15731" spans="1:3" ht="14.4" x14ac:dyDescent="0.3">
      <c r="A15731"/>
      <c r="B15731"/>
      <c r="C15731"/>
    </row>
    <row r="15732" spans="1:3" ht="14.4" x14ac:dyDescent="0.3">
      <c r="A15732"/>
      <c r="B15732"/>
      <c r="C15732"/>
    </row>
    <row r="15733" spans="1:3" ht="14.4" x14ac:dyDescent="0.3">
      <c r="A15733"/>
      <c r="B15733"/>
      <c r="C15733"/>
    </row>
    <row r="15734" spans="1:3" ht="14.4" x14ac:dyDescent="0.3">
      <c r="A15734"/>
      <c r="B15734"/>
      <c r="C15734"/>
    </row>
    <row r="15735" spans="1:3" ht="14.4" x14ac:dyDescent="0.3">
      <c r="A15735"/>
      <c r="B15735"/>
      <c r="C15735"/>
    </row>
    <row r="15736" spans="1:3" ht="14.4" x14ac:dyDescent="0.3">
      <c r="A15736"/>
      <c r="B15736"/>
      <c r="C15736"/>
    </row>
    <row r="15737" spans="1:3" ht="14.4" x14ac:dyDescent="0.3">
      <c r="A15737"/>
      <c r="B15737"/>
      <c r="C15737"/>
    </row>
    <row r="15738" spans="1:3" ht="14.4" x14ac:dyDescent="0.3">
      <c r="A15738"/>
      <c r="B15738"/>
      <c r="C15738"/>
    </row>
    <row r="15739" spans="1:3" ht="14.4" x14ac:dyDescent="0.3">
      <c r="A15739"/>
      <c r="B15739"/>
      <c r="C15739"/>
    </row>
    <row r="15740" spans="1:3" ht="14.4" x14ac:dyDescent="0.3">
      <c r="A15740"/>
      <c r="B15740"/>
      <c r="C15740"/>
    </row>
    <row r="15741" spans="1:3" ht="14.4" x14ac:dyDescent="0.3">
      <c r="A15741"/>
      <c r="B15741"/>
      <c r="C15741"/>
    </row>
    <row r="15742" spans="1:3" ht="14.4" x14ac:dyDescent="0.3">
      <c r="A15742"/>
      <c r="B15742"/>
      <c r="C15742"/>
    </row>
    <row r="15743" spans="1:3" ht="14.4" x14ac:dyDescent="0.3">
      <c r="A15743"/>
      <c r="B15743"/>
      <c r="C15743"/>
    </row>
    <row r="15744" spans="1:3" ht="14.4" x14ac:dyDescent="0.3">
      <c r="A15744"/>
      <c r="B15744"/>
      <c r="C15744"/>
    </row>
    <row r="15745" spans="1:3" ht="14.4" x14ac:dyDescent="0.3">
      <c r="A15745"/>
      <c r="B15745"/>
      <c r="C15745"/>
    </row>
    <row r="15746" spans="1:3" ht="14.4" x14ac:dyDescent="0.3">
      <c r="A15746"/>
      <c r="B15746"/>
      <c r="C15746"/>
    </row>
    <row r="15747" spans="1:3" ht="14.4" x14ac:dyDescent="0.3">
      <c r="A15747"/>
      <c r="B15747"/>
      <c r="C15747"/>
    </row>
    <row r="15748" spans="1:3" ht="14.4" x14ac:dyDescent="0.3">
      <c r="A15748"/>
      <c r="B15748"/>
      <c r="C15748"/>
    </row>
    <row r="15749" spans="1:3" ht="14.4" x14ac:dyDescent="0.3">
      <c r="A15749"/>
      <c r="B15749"/>
      <c r="C15749"/>
    </row>
    <row r="15750" spans="1:3" ht="14.4" x14ac:dyDescent="0.3">
      <c r="A15750"/>
      <c r="B15750"/>
      <c r="C15750"/>
    </row>
    <row r="15751" spans="1:3" ht="14.4" x14ac:dyDescent="0.3">
      <c r="A15751"/>
      <c r="B15751"/>
      <c r="C15751"/>
    </row>
    <row r="15752" spans="1:3" ht="14.4" x14ac:dyDescent="0.3">
      <c r="A15752"/>
      <c r="B15752"/>
      <c r="C15752"/>
    </row>
    <row r="15753" spans="1:3" ht="14.4" x14ac:dyDescent="0.3">
      <c r="A15753"/>
      <c r="B15753"/>
      <c r="C15753"/>
    </row>
    <row r="15754" spans="1:3" ht="14.4" x14ac:dyDescent="0.3">
      <c r="A15754"/>
      <c r="B15754"/>
      <c r="C15754"/>
    </row>
    <row r="15755" spans="1:3" ht="14.4" x14ac:dyDescent="0.3">
      <c r="A15755"/>
      <c r="B15755"/>
      <c r="C15755"/>
    </row>
    <row r="15756" spans="1:3" ht="14.4" x14ac:dyDescent="0.3">
      <c r="A15756"/>
      <c r="B15756"/>
      <c r="C15756"/>
    </row>
    <row r="15757" spans="1:3" ht="14.4" x14ac:dyDescent="0.3">
      <c r="A15757"/>
      <c r="B15757"/>
      <c r="C15757"/>
    </row>
    <row r="15758" spans="1:3" ht="14.4" x14ac:dyDescent="0.3">
      <c r="A15758"/>
      <c r="B15758"/>
      <c r="C15758"/>
    </row>
    <row r="15759" spans="1:3" ht="14.4" x14ac:dyDescent="0.3">
      <c r="A15759"/>
      <c r="B15759"/>
      <c r="C15759"/>
    </row>
    <row r="15760" spans="1:3" ht="14.4" x14ac:dyDescent="0.3">
      <c r="A15760"/>
      <c r="B15760"/>
      <c r="C15760"/>
    </row>
    <row r="15761" spans="1:3" ht="14.4" x14ac:dyDescent="0.3">
      <c r="A15761"/>
      <c r="B15761"/>
      <c r="C15761"/>
    </row>
    <row r="15762" spans="1:3" ht="14.4" x14ac:dyDescent="0.3">
      <c r="A15762"/>
      <c r="B15762"/>
      <c r="C15762"/>
    </row>
    <row r="15763" spans="1:3" ht="14.4" x14ac:dyDescent="0.3">
      <c r="A15763"/>
      <c r="B15763"/>
      <c r="C15763"/>
    </row>
    <row r="15764" spans="1:3" ht="14.4" x14ac:dyDescent="0.3">
      <c r="A15764"/>
      <c r="B15764"/>
      <c r="C15764"/>
    </row>
    <row r="15765" spans="1:3" ht="14.4" x14ac:dyDescent="0.3">
      <c r="A15765"/>
      <c r="B15765"/>
      <c r="C15765"/>
    </row>
    <row r="15766" spans="1:3" ht="14.4" x14ac:dyDescent="0.3">
      <c r="A15766"/>
      <c r="B15766"/>
      <c r="C15766"/>
    </row>
    <row r="15767" spans="1:3" ht="14.4" x14ac:dyDescent="0.3">
      <c r="A15767"/>
      <c r="B15767"/>
      <c r="C15767"/>
    </row>
    <row r="15768" spans="1:3" ht="14.4" x14ac:dyDescent="0.3">
      <c r="A15768"/>
      <c r="B15768"/>
      <c r="C15768"/>
    </row>
    <row r="15769" spans="1:3" ht="14.4" x14ac:dyDescent="0.3">
      <c r="A15769"/>
      <c r="B15769"/>
      <c r="C15769"/>
    </row>
    <row r="15770" spans="1:3" ht="14.4" x14ac:dyDescent="0.3">
      <c r="A15770"/>
      <c r="B15770"/>
      <c r="C15770"/>
    </row>
    <row r="15771" spans="1:3" ht="14.4" x14ac:dyDescent="0.3">
      <c r="A15771"/>
      <c r="B15771"/>
      <c r="C15771"/>
    </row>
    <row r="15772" spans="1:3" ht="14.4" x14ac:dyDescent="0.3">
      <c r="A15772"/>
      <c r="B15772"/>
      <c r="C15772"/>
    </row>
    <row r="15773" spans="1:3" ht="14.4" x14ac:dyDescent="0.3">
      <c r="A15773"/>
      <c r="B15773"/>
      <c r="C15773"/>
    </row>
    <row r="15774" spans="1:3" ht="14.4" x14ac:dyDescent="0.3">
      <c r="A15774"/>
      <c r="B15774"/>
      <c r="C15774"/>
    </row>
    <row r="15775" spans="1:3" ht="14.4" x14ac:dyDescent="0.3">
      <c r="A15775"/>
      <c r="B15775"/>
      <c r="C15775"/>
    </row>
    <row r="15776" spans="1:3" ht="14.4" x14ac:dyDescent="0.3">
      <c r="A15776"/>
      <c r="B15776"/>
      <c r="C15776"/>
    </row>
    <row r="15777" spans="1:3" ht="14.4" x14ac:dyDescent="0.3">
      <c r="A15777"/>
      <c r="B15777"/>
      <c r="C15777"/>
    </row>
    <row r="15778" spans="1:3" ht="14.4" x14ac:dyDescent="0.3">
      <c r="A15778"/>
      <c r="B15778"/>
      <c r="C15778"/>
    </row>
    <row r="15779" spans="1:3" ht="14.4" x14ac:dyDescent="0.3">
      <c r="A15779"/>
      <c r="B15779"/>
      <c r="C15779"/>
    </row>
    <row r="15780" spans="1:3" ht="14.4" x14ac:dyDescent="0.3">
      <c r="A15780"/>
      <c r="B15780"/>
      <c r="C15780"/>
    </row>
    <row r="15781" spans="1:3" ht="14.4" x14ac:dyDescent="0.3">
      <c r="A15781"/>
      <c r="B15781"/>
      <c r="C15781"/>
    </row>
    <row r="15782" spans="1:3" ht="14.4" x14ac:dyDescent="0.3">
      <c r="A15782"/>
      <c r="B15782"/>
      <c r="C15782"/>
    </row>
    <row r="15783" spans="1:3" ht="14.4" x14ac:dyDescent="0.3">
      <c r="A15783"/>
      <c r="B15783"/>
      <c r="C15783"/>
    </row>
    <row r="15784" spans="1:3" ht="14.4" x14ac:dyDescent="0.3">
      <c r="A15784"/>
      <c r="B15784"/>
      <c r="C15784"/>
    </row>
    <row r="15785" spans="1:3" ht="14.4" x14ac:dyDescent="0.3">
      <c r="A15785"/>
      <c r="B15785"/>
      <c r="C15785"/>
    </row>
    <row r="15786" spans="1:3" ht="14.4" x14ac:dyDescent="0.3">
      <c r="A15786"/>
      <c r="B15786"/>
      <c r="C15786"/>
    </row>
    <row r="15787" spans="1:3" ht="14.4" x14ac:dyDescent="0.3">
      <c r="A15787"/>
      <c r="B15787"/>
      <c r="C15787"/>
    </row>
    <row r="15788" spans="1:3" ht="14.4" x14ac:dyDescent="0.3">
      <c r="A15788"/>
      <c r="B15788"/>
      <c r="C15788"/>
    </row>
    <row r="15789" spans="1:3" ht="14.4" x14ac:dyDescent="0.3">
      <c r="A15789"/>
      <c r="B15789"/>
      <c r="C15789"/>
    </row>
    <row r="15790" spans="1:3" ht="14.4" x14ac:dyDescent="0.3">
      <c r="A15790"/>
      <c r="B15790"/>
      <c r="C15790"/>
    </row>
    <row r="15791" spans="1:3" ht="14.4" x14ac:dyDescent="0.3">
      <c r="A15791"/>
      <c r="B15791"/>
      <c r="C15791"/>
    </row>
    <row r="15792" spans="1:3" ht="14.4" x14ac:dyDescent="0.3">
      <c r="A15792"/>
      <c r="B15792"/>
      <c r="C15792"/>
    </row>
    <row r="15793" spans="1:3" ht="14.4" x14ac:dyDescent="0.3">
      <c r="A15793"/>
      <c r="B15793"/>
      <c r="C15793"/>
    </row>
    <row r="15794" spans="1:3" ht="14.4" x14ac:dyDescent="0.3">
      <c r="A15794"/>
      <c r="B15794"/>
      <c r="C15794"/>
    </row>
    <row r="15795" spans="1:3" ht="14.4" x14ac:dyDescent="0.3">
      <c r="A15795"/>
      <c r="B15795"/>
      <c r="C15795"/>
    </row>
    <row r="15796" spans="1:3" ht="14.4" x14ac:dyDescent="0.3">
      <c r="A15796"/>
      <c r="B15796"/>
      <c r="C15796"/>
    </row>
    <row r="15797" spans="1:3" ht="14.4" x14ac:dyDescent="0.3">
      <c r="A15797"/>
      <c r="B15797"/>
      <c r="C15797"/>
    </row>
    <row r="15798" spans="1:3" ht="14.4" x14ac:dyDescent="0.3">
      <c r="A15798"/>
      <c r="B15798"/>
      <c r="C15798"/>
    </row>
    <row r="15799" spans="1:3" ht="14.4" x14ac:dyDescent="0.3">
      <c r="A15799"/>
      <c r="B15799"/>
      <c r="C15799"/>
    </row>
    <row r="15800" spans="1:3" ht="14.4" x14ac:dyDescent="0.3">
      <c r="A15800"/>
      <c r="B15800"/>
      <c r="C15800"/>
    </row>
    <row r="15801" spans="1:3" ht="14.4" x14ac:dyDescent="0.3">
      <c r="A15801"/>
      <c r="B15801"/>
      <c r="C15801"/>
    </row>
    <row r="15802" spans="1:3" ht="14.4" x14ac:dyDescent="0.3">
      <c r="A15802"/>
      <c r="B15802"/>
      <c r="C15802"/>
    </row>
    <row r="15803" spans="1:3" ht="14.4" x14ac:dyDescent="0.3">
      <c r="A15803"/>
      <c r="B15803"/>
      <c r="C15803"/>
    </row>
    <row r="15804" spans="1:3" ht="14.4" x14ac:dyDescent="0.3">
      <c r="A15804"/>
      <c r="B15804"/>
      <c r="C15804"/>
    </row>
    <row r="15805" spans="1:3" ht="14.4" x14ac:dyDescent="0.3">
      <c r="A15805"/>
      <c r="B15805"/>
      <c r="C15805"/>
    </row>
    <row r="15806" spans="1:3" ht="14.4" x14ac:dyDescent="0.3">
      <c r="A15806"/>
      <c r="B15806"/>
      <c r="C15806"/>
    </row>
    <row r="15807" spans="1:3" ht="14.4" x14ac:dyDescent="0.3">
      <c r="A15807"/>
      <c r="B15807"/>
      <c r="C15807"/>
    </row>
    <row r="15808" spans="1:3" ht="14.4" x14ac:dyDescent="0.3">
      <c r="A15808"/>
      <c r="B15808"/>
      <c r="C15808"/>
    </row>
    <row r="15809" spans="1:3" ht="14.4" x14ac:dyDescent="0.3">
      <c r="A15809"/>
      <c r="B15809"/>
      <c r="C15809"/>
    </row>
    <row r="15810" spans="1:3" ht="14.4" x14ac:dyDescent="0.3">
      <c r="A15810"/>
      <c r="B15810"/>
      <c r="C15810"/>
    </row>
    <row r="15811" spans="1:3" ht="14.4" x14ac:dyDescent="0.3">
      <c r="A15811"/>
      <c r="B15811"/>
      <c r="C15811"/>
    </row>
    <row r="15812" spans="1:3" ht="14.4" x14ac:dyDescent="0.3">
      <c r="A15812"/>
      <c r="B15812"/>
      <c r="C15812"/>
    </row>
    <row r="15813" spans="1:3" ht="14.4" x14ac:dyDescent="0.3">
      <c r="A15813"/>
      <c r="B15813"/>
      <c r="C15813"/>
    </row>
    <row r="15814" spans="1:3" ht="14.4" x14ac:dyDescent="0.3">
      <c r="A15814"/>
      <c r="B15814"/>
      <c r="C15814"/>
    </row>
    <row r="15815" spans="1:3" ht="14.4" x14ac:dyDescent="0.3">
      <c r="A15815"/>
      <c r="B15815"/>
      <c r="C15815"/>
    </row>
    <row r="15816" spans="1:3" ht="14.4" x14ac:dyDescent="0.3">
      <c r="A15816"/>
      <c r="B15816"/>
      <c r="C15816"/>
    </row>
    <row r="15817" spans="1:3" ht="14.4" x14ac:dyDescent="0.3">
      <c r="A15817"/>
      <c r="B15817"/>
      <c r="C15817"/>
    </row>
    <row r="15818" spans="1:3" ht="14.4" x14ac:dyDescent="0.3">
      <c r="A15818"/>
      <c r="B15818"/>
      <c r="C15818"/>
    </row>
    <row r="15819" spans="1:3" ht="14.4" x14ac:dyDescent="0.3">
      <c r="A15819"/>
      <c r="B15819"/>
      <c r="C15819"/>
    </row>
    <row r="15820" spans="1:3" ht="14.4" x14ac:dyDescent="0.3">
      <c r="A15820"/>
      <c r="B15820"/>
      <c r="C15820"/>
    </row>
    <row r="15821" spans="1:3" ht="14.4" x14ac:dyDescent="0.3">
      <c r="A15821"/>
      <c r="B15821"/>
      <c r="C15821"/>
    </row>
    <row r="15822" spans="1:3" ht="14.4" x14ac:dyDescent="0.3">
      <c r="A15822"/>
      <c r="B15822"/>
      <c r="C15822"/>
    </row>
    <row r="15823" spans="1:3" ht="14.4" x14ac:dyDescent="0.3">
      <c r="A15823"/>
      <c r="B15823"/>
      <c r="C15823"/>
    </row>
    <row r="15824" spans="1:3" ht="14.4" x14ac:dyDescent="0.3">
      <c r="A15824"/>
      <c r="B15824"/>
      <c r="C15824"/>
    </row>
    <row r="15825" spans="1:3" ht="14.4" x14ac:dyDescent="0.3">
      <c r="A15825"/>
      <c r="B15825"/>
      <c r="C15825"/>
    </row>
    <row r="15826" spans="1:3" ht="14.4" x14ac:dyDescent="0.3">
      <c r="A15826"/>
      <c r="B15826"/>
      <c r="C15826"/>
    </row>
    <row r="15827" spans="1:3" ht="14.4" x14ac:dyDescent="0.3">
      <c r="A15827"/>
      <c r="B15827"/>
      <c r="C15827"/>
    </row>
    <row r="15828" spans="1:3" ht="14.4" x14ac:dyDescent="0.3">
      <c r="A15828"/>
      <c r="B15828"/>
      <c r="C15828"/>
    </row>
    <row r="15829" spans="1:3" ht="14.4" x14ac:dyDescent="0.3">
      <c r="A15829"/>
      <c r="B15829"/>
      <c r="C15829"/>
    </row>
    <row r="15830" spans="1:3" ht="14.4" x14ac:dyDescent="0.3">
      <c r="A15830"/>
      <c r="B15830"/>
      <c r="C15830"/>
    </row>
    <row r="15831" spans="1:3" ht="14.4" x14ac:dyDescent="0.3">
      <c r="A15831"/>
      <c r="B15831"/>
      <c r="C15831"/>
    </row>
    <row r="15832" spans="1:3" ht="14.4" x14ac:dyDescent="0.3">
      <c r="A15832"/>
      <c r="B15832"/>
      <c r="C15832"/>
    </row>
    <row r="15833" spans="1:3" ht="14.4" x14ac:dyDescent="0.3">
      <c r="A15833"/>
      <c r="B15833"/>
      <c r="C15833"/>
    </row>
    <row r="15834" spans="1:3" ht="14.4" x14ac:dyDescent="0.3">
      <c r="A15834"/>
      <c r="B15834"/>
      <c r="C15834"/>
    </row>
    <row r="15835" spans="1:3" ht="14.4" x14ac:dyDescent="0.3">
      <c r="A15835"/>
      <c r="B15835"/>
      <c r="C15835"/>
    </row>
    <row r="15836" spans="1:3" ht="14.4" x14ac:dyDescent="0.3">
      <c r="A15836"/>
      <c r="B15836"/>
      <c r="C15836"/>
    </row>
    <row r="15837" spans="1:3" ht="14.4" x14ac:dyDescent="0.3">
      <c r="A15837"/>
      <c r="B15837"/>
      <c r="C15837"/>
    </row>
    <row r="15838" spans="1:3" ht="14.4" x14ac:dyDescent="0.3">
      <c r="A15838"/>
      <c r="B15838"/>
      <c r="C15838"/>
    </row>
    <row r="15839" spans="1:3" ht="14.4" x14ac:dyDescent="0.3">
      <c r="A15839"/>
      <c r="B15839"/>
      <c r="C15839"/>
    </row>
    <row r="15840" spans="1:3" ht="14.4" x14ac:dyDescent="0.3">
      <c r="A15840"/>
      <c r="B15840"/>
      <c r="C15840"/>
    </row>
    <row r="15841" spans="1:3" ht="14.4" x14ac:dyDescent="0.3">
      <c r="A15841"/>
      <c r="B15841"/>
      <c r="C15841"/>
    </row>
    <row r="15842" spans="1:3" ht="14.4" x14ac:dyDescent="0.3">
      <c r="A15842"/>
      <c r="B15842"/>
      <c r="C15842"/>
    </row>
    <row r="15843" spans="1:3" ht="14.4" x14ac:dyDescent="0.3">
      <c r="A15843"/>
      <c r="B15843"/>
      <c r="C15843"/>
    </row>
    <row r="15844" spans="1:3" ht="14.4" x14ac:dyDescent="0.3">
      <c r="A15844"/>
      <c r="B15844"/>
      <c r="C15844"/>
    </row>
    <row r="15845" spans="1:3" ht="14.4" x14ac:dyDescent="0.3">
      <c r="A15845"/>
      <c r="B15845"/>
      <c r="C15845"/>
    </row>
    <row r="15846" spans="1:3" ht="14.4" x14ac:dyDescent="0.3">
      <c r="A15846"/>
      <c r="B15846"/>
      <c r="C15846"/>
    </row>
    <row r="15847" spans="1:3" ht="14.4" x14ac:dyDescent="0.3">
      <c r="A15847"/>
      <c r="B15847"/>
      <c r="C15847"/>
    </row>
    <row r="15848" spans="1:3" ht="14.4" x14ac:dyDescent="0.3">
      <c r="A15848"/>
      <c r="B15848"/>
      <c r="C15848"/>
    </row>
    <row r="15849" spans="1:3" ht="14.4" x14ac:dyDescent="0.3">
      <c r="A15849"/>
      <c r="B15849"/>
      <c r="C15849"/>
    </row>
    <row r="15850" spans="1:3" ht="14.4" x14ac:dyDescent="0.3">
      <c r="A15850"/>
      <c r="B15850"/>
      <c r="C15850"/>
    </row>
    <row r="15851" spans="1:3" ht="14.4" x14ac:dyDescent="0.3">
      <c r="A15851"/>
      <c r="B15851"/>
      <c r="C15851"/>
    </row>
    <row r="15852" spans="1:3" ht="14.4" x14ac:dyDescent="0.3">
      <c r="A15852"/>
      <c r="B15852"/>
      <c r="C15852"/>
    </row>
    <row r="15853" spans="1:3" ht="14.4" x14ac:dyDescent="0.3">
      <c r="A15853"/>
      <c r="B15853"/>
      <c r="C15853"/>
    </row>
    <row r="15854" spans="1:3" ht="14.4" x14ac:dyDescent="0.3">
      <c r="A15854"/>
      <c r="B15854"/>
      <c r="C15854"/>
    </row>
    <row r="15855" spans="1:3" ht="14.4" x14ac:dyDescent="0.3">
      <c r="A15855"/>
      <c r="B15855"/>
      <c r="C15855"/>
    </row>
    <row r="15856" spans="1:3" ht="14.4" x14ac:dyDescent="0.3">
      <c r="A15856"/>
      <c r="B15856"/>
      <c r="C15856"/>
    </row>
    <row r="15857" spans="1:3" ht="14.4" x14ac:dyDescent="0.3">
      <c r="A15857"/>
      <c r="B15857"/>
      <c r="C15857"/>
    </row>
    <row r="15858" spans="1:3" ht="14.4" x14ac:dyDescent="0.3">
      <c r="A15858"/>
      <c r="B15858"/>
      <c r="C15858"/>
    </row>
    <row r="15859" spans="1:3" ht="14.4" x14ac:dyDescent="0.3">
      <c r="A15859"/>
      <c r="B15859"/>
      <c r="C15859"/>
    </row>
    <row r="15860" spans="1:3" ht="14.4" x14ac:dyDescent="0.3">
      <c r="A15860"/>
      <c r="B15860"/>
      <c r="C15860"/>
    </row>
    <row r="15861" spans="1:3" ht="14.4" x14ac:dyDescent="0.3">
      <c r="A15861"/>
      <c r="B15861"/>
      <c r="C15861"/>
    </row>
    <row r="15862" spans="1:3" ht="14.4" x14ac:dyDescent="0.3">
      <c r="A15862"/>
      <c r="B15862"/>
      <c r="C15862"/>
    </row>
    <row r="15863" spans="1:3" ht="14.4" x14ac:dyDescent="0.3">
      <c r="A15863"/>
      <c r="B15863"/>
      <c r="C15863"/>
    </row>
    <row r="15864" spans="1:3" ht="14.4" x14ac:dyDescent="0.3">
      <c r="A15864"/>
      <c r="B15864"/>
      <c r="C15864"/>
    </row>
    <row r="15865" spans="1:3" ht="14.4" x14ac:dyDescent="0.3">
      <c r="A15865"/>
      <c r="B15865"/>
      <c r="C15865"/>
    </row>
    <row r="15866" spans="1:3" ht="14.4" x14ac:dyDescent="0.3">
      <c r="A15866"/>
      <c r="B15866"/>
      <c r="C15866"/>
    </row>
    <row r="15867" spans="1:3" ht="14.4" x14ac:dyDescent="0.3">
      <c r="A15867"/>
      <c r="B15867"/>
      <c r="C15867"/>
    </row>
    <row r="15868" spans="1:3" ht="14.4" x14ac:dyDescent="0.3">
      <c r="A15868"/>
      <c r="B15868"/>
      <c r="C15868"/>
    </row>
    <row r="15869" spans="1:3" ht="14.4" x14ac:dyDescent="0.3">
      <c r="A15869"/>
      <c r="B15869"/>
      <c r="C15869"/>
    </row>
    <row r="15870" spans="1:3" ht="14.4" x14ac:dyDescent="0.3">
      <c r="A15870"/>
      <c r="B15870"/>
      <c r="C15870"/>
    </row>
    <row r="15871" spans="1:3" ht="14.4" x14ac:dyDescent="0.3">
      <c r="A15871"/>
      <c r="B15871"/>
      <c r="C15871"/>
    </row>
    <row r="15872" spans="1:3" ht="14.4" x14ac:dyDescent="0.3">
      <c r="A15872"/>
      <c r="B15872"/>
      <c r="C15872"/>
    </row>
    <row r="15873" spans="1:3" ht="14.4" x14ac:dyDescent="0.3">
      <c r="A15873"/>
      <c r="B15873"/>
      <c r="C15873"/>
    </row>
    <row r="15874" spans="1:3" ht="14.4" x14ac:dyDescent="0.3">
      <c r="A15874"/>
      <c r="B15874"/>
      <c r="C15874"/>
    </row>
    <row r="15875" spans="1:3" ht="14.4" x14ac:dyDescent="0.3">
      <c r="A15875"/>
      <c r="B15875"/>
      <c r="C15875"/>
    </row>
    <row r="15876" spans="1:3" ht="14.4" x14ac:dyDescent="0.3">
      <c r="A15876"/>
      <c r="B15876"/>
      <c r="C15876"/>
    </row>
    <row r="15877" spans="1:3" ht="14.4" x14ac:dyDescent="0.3">
      <c r="A15877"/>
      <c r="B15877"/>
      <c r="C15877"/>
    </row>
    <row r="15878" spans="1:3" ht="14.4" x14ac:dyDescent="0.3">
      <c r="A15878"/>
      <c r="B15878"/>
      <c r="C15878"/>
    </row>
    <row r="15879" spans="1:3" ht="14.4" x14ac:dyDescent="0.3">
      <c r="A15879"/>
      <c r="B15879"/>
      <c r="C15879"/>
    </row>
    <row r="15880" spans="1:3" ht="14.4" x14ac:dyDescent="0.3">
      <c r="A15880"/>
      <c r="B15880"/>
      <c r="C15880"/>
    </row>
    <row r="15881" spans="1:3" ht="14.4" x14ac:dyDescent="0.3">
      <c r="A15881"/>
      <c r="B15881"/>
      <c r="C15881"/>
    </row>
    <row r="15882" spans="1:3" ht="14.4" x14ac:dyDescent="0.3">
      <c r="A15882"/>
      <c r="B15882"/>
      <c r="C15882"/>
    </row>
    <row r="15883" spans="1:3" ht="14.4" x14ac:dyDescent="0.3">
      <c r="A15883"/>
      <c r="B15883"/>
      <c r="C15883"/>
    </row>
    <row r="15884" spans="1:3" ht="14.4" x14ac:dyDescent="0.3">
      <c r="A15884"/>
      <c r="B15884"/>
      <c r="C15884"/>
    </row>
    <row r="15885" spans="1:3" ht="14.4" x14ac:dyDescent="0.3">
      <c r="A15885"/>
      <c r="B15885"/>
      <c r="C15885"/>
    </row>
    <row r="15886" spans="1:3" ht="14.4" x14ac:dyDescent="0.3">
      <c r="A15886"/>
      <c r="B15886"/>
      <c r="C15886"/>
    </row>
    <row r="15887" spans="1:3" ht="14.4" x14ac:dyDescent="0.3">
      <c r="A15887"/>
      <c r="B15887"/>
      <c r="C15887"/>
    </row>
    <row r="15888" spans="1:3" ht="14.4" x14ac:dyDescent="0.3">
      <c r="A15888"/>
      <c r="B15888"/>
      <c r="C15888"/>
    </row>
    <row r="15889" spans="1:3" ht="14.4" x14ac:dyDescent="0.3">
      <c r="A15889"/>
      <c r="B15889"/>
      <c r="C15889"/>
    </row>
    <row r="15890" spans="1:3" ht="14.4" x14ac:dyDescent="0.3">
      <c r="A15890"/>
      <c r="B15890"/>
      <c r="C15890"/>
    </row>
    <row r="15891" spans="1:3" ht="14.4" x14ac:dyDescent="0.3">
      <c r="A15891"/>
      <c r="B15891"/>
      <c r="C15891"/>
    </row>
    <row r="15892" spans="1:3" ht="14.4" x14ac:dyDescent="0.3">
      <c r="A15892"/>
      <c r="B15892"/>
      <c r="C15892"/>
    </row>
    <row r="15893" spans="1:3" ht="14.4" x14ac:dyDescent="0.3">
      <c r="A15893"/>
      <c r="B15893"/>
      <c r="C15893"/>
    </row>
    <row r="15894" spans="1:3" ht="14.4" x14ac:dyDescent="0.3">
      <c r="A15894"/>
      <c r="B15894"/>
      <c r="C15894"/>
    </row>
    <row r="15895" spans="1:3" ht="14.4" x14ac:dyDescent="0.3">
      <c r="A15895"/>
      <c r="B15895"/>
      <c r="C15895"/>
    </row>
    <row r="15896" spans="1:3" ht="14.4" x14ac:dyDescent="0.3">
      <c r="A15896"/>
      <c r="B15896"/>
      <c r="C15896"/>
    </row>
    <row r="15897" spans="1:3" ht="14.4" x14ac:dyDescent="0.3">
      <c r="A15897"/>
      <c r="B15897"/>
      <c r="C15897"/>
    </row>
    <row r="15898" spans="1:3" ht="14.4" x14ac:dyDescent="0.3">
      <c r="A15898"/>
      <c r="B15898"/>
      <c r="C15898"/>
    </row>
    <row r="15899" spans="1:3" ht="14.4" x14ac:dyDescent="0.3">
      <c r="A15899"/>
      <c r="B15899"/>
      <c r="C15899"/>
    </row>
    <row r="15900" spans="1:3" ht="14.4" x14ac:dyDescent="0.3">
      <c r="A15900"/>
      <c r="B15900"/>
      <c r="C15900"/>
    </row>
    <row r="15901" spans="1:3" ht="14.4" x14ac:dyDescent="0.3">
      <c r="A15901"/>
      <c r="B15901"/>
      <c r="C15901"/>
    </row>
    <row r="15902" spans="1:3" ht="14.4" x14ac:dyDescent="0.3">
      <c r="A15902"/>
      <c r="B15902"/>
      <c r="C15902"/>
    </row>
    <row r="15903" spans="1:3" ht="14.4" x14ac:dyDescent="0.3">
      <c r="A15903"/>
      <c r="B15903"/>
      <c r="C15903"/>
    </row>
    <row r="15904" spans="1:3" ht="14.4" x14ac:dyDescent="0.3">
      <c r="A15904"/>
      <c r="B15904"/>
      <c r="C15904"/>
    </row>
    <row r="15905" spans="1:3" ht="14.4" x14ac:dyDescent="0.3">
      <c r="A15905"/>
      <c r="B15905"/>
      <c r="C15905"/>
    </row>
    <row r="15906" spans="1:3" ht="14.4" x14ac:dyDescent="0.3">
      <c r="A15906"/>
      <c r="B15906"/>
      <c r="C15906"/>
    </row>
    <row r="15907" spans="1:3" ht="14.4" x14ac:dyDescent="0.3">
      <c r="A15907"/>
      <c r="B15907"/>
      <c r="C15907"/>
    </row>
    <row r="15908" spans="1:3" ht="14.4" x14ac:dyDescent="0.3">
      <c r="A15908"/>
      <c r="B15908"/>
      <c r="C15908"/>
    </row>
    <row r="15909" spans="1:3" ht="14.4" x14ac:dyDescent="0.3">
      <c r="A15909"/>
      <c r="B15909"/>
      <c r="C15909"/>
    </row>
    <row r="15910" spans="1:3" ht="14.4" x14ac:dyDescent="0.3">
      <c r="A15910"/>
      <c r="B15910"/>
      <c r="C15910"/>
    </row>
    <row r="15911" spans="1:3" ht="14.4" x14ac:dyDescent="0.3">
      <c r="A15911"/>
      <c r="B15911"/>
      <c r="C15911"/>
    </row>
    <row r="15912" spans="1:3" ht="14.4" x14ac:dyDescent="0.3">
      <c r="A15912"/>
      <c r="B15912"/>
      <c r="C15912"/>
    </row>
    <row r="15913" spans="1:3" ht="14.4" x14ac:dyDescent="0.3">
      <c r="A15913"/>
      <c r="B15913"/>
      <c r="C15913"/>
    </row>
    <row r="15914" spans="1:3" ht="14.4" x14ac:dyDescent="0.3">
      <c r="A15914"/>
      <c r="B15914"/>
      <c r="C15914"/>
    </row>
    <row r="15915" spans="1:3" ht="14.4" x14ac:dyDescent="0.3">
      <c r="A15915"/>
      <c r="B15915"/>
      <c r="C15915"/>
    </row>
    <row r="15916" spans="1:3" ht="14.4" x14ac:dyDescent="0.3">
      <c r="A15916"/>
      <c r="B15916"/>
      <c r="C15916"/>
    </row>
    <row r="15917" spans="1:3" ht="14.4" x14ac:dyDescent="0.3">
      <c r="A15917"/>
      <c r="B15917"/>
      <c r="C15917"/>
    </row>
    <row r="15918" spans="1:3" ht="14.4" x14ac:dyDescent="0.3">
      <c r="A15918"/>
      <c r="B15918"/>
      <c r="C15918"/>
    </row>
    <row r="15919" spans="1:3" ht="14.4" x14ac:dyDescent="0.3">
      <c r="A15919"/>
      <c r="B15919"/>
      <c r="C15919"/>
    </row>
    <row r="15920" spans="1:3" ht="14.4" x14ac:dyDescent="0.3">
      <c r="A15920"/>
      <c r="B15920"/>
      <c r="C15920"/>
    </row>
    <row r="15921" spans="1:3" ht="14.4" x14ac:dyDescent="0.3">
      <c r="A15921"/>
      <c r="B15921"/>
      <c r="C15921"/>
    </row>
    <row r="15922" spans="1:3" ht="14.4" x14ac:dyDescent="0.3">
      <c r="A15922"/>
      <c r="B15922"/>
      <c r="C15922"/>
    </row>
    <row r="15923" spans="1:3" ht="14.4" x14ac:dyDescent="0.3">
      <c r="A15923"/>
      <c r="B15923"/>
      <c r="C15923"/>
    </row>
    <row r="15924" spans="1:3" ht="14.4" x14ac:dyDescent="0.3">
      <c r="A15924"/>
      <c r="B15924"/>
      <c r="C15924"/>
    </row>
    <row r="15925" spans="1:3" ht="14.4" x14ac:dyDescent="0.3">
      <c r="A15925"/>
      <c r="B15925"/>
      <c r="C15925"/>
    </row>
    <row r="15926" spans="1:3" ht="14.4" x14ac:dyDescent="0.3">
      <c r="A15926"/>
      <c r="B15926"/>
      <c r="C15926"/>
    </row>
    <row r="15927" spans="1:3" ht="14.4" x14ac:dyDescent="0.3">
      <c r="A15927"/>
      <c r="B15927"/>
      <c r="C15927"/>
    </row>
    <row r="15928" spans="1:3" ht="14.4" x14ac:dyDescent="0.3">
      <c r="A15928"/>
      <c r="B15928"/>
      <c r="C15928"/>
    </row>
    <row r="15929" spans="1:3" ht="14.4" x14ac:dyDescent="0.3">
      <c r="A15929"/>
      <c r="B15929"/>
      <c r="C15929"/>
    </row>
    <row r="15930" spans="1:3" ht="14.4" x14ac:dyDescent="0.3">
      <c r="A15930"/>
      <c r="B15930"/>
      <c r="C15930"/>
    </row>
    <row r="15931" spans="1:3" ht="14.4" x14ac:dyDescent="0.3">
      <c r="A15931"/>
      <c r="B15931"/>
      <c r="C15931"/>
    </row>
    <row r="15932" spans="1:3" ht="14.4" x14ac:dyDescent="0.3">
      <c r="A15932"/>
      <c r="B15932"/>
      <c r="C15932"/>
    </row>
    <row r="15933" spans="1:3" ht="14.4" x14ac:dyDescent="0.3">
      <c r="A15933"/>
      <c r="B15933"/>
      <c r="C15933"/>
    </row>
    <row r="15934" spans="1:3" ht="14.4" x14ac:dyDescent="0.3">
      <c r="A15934"/>
      <c r="B15934"/>
      <c r="C15934"/>
    </row>
    <row r="15935" spans="1:3" ht="14.4" x14ac:dyDescent="0.3">
      <c r="A15935"/>
      <c r="B15935"/>
      <c r="C15935"/>
    </row>
    <row r="15936" spans="1:3" ht="14.4" x14ac:dyDescent="0.3">
      <c r="A15936"/>
      <c r="B15936"/>
      <c r="C15936"/>
    </row>
    <row r="15937" spans="1:3" ht="14.4" x14ac:dyDescent="0.3">
      <c r="A15937"/>
      <c r="B15937"/>
      <c r="C15937"/>
    </row>
    <row r="15938" spans="1:3" ht="14.4" x14ac:dyDescent="0.3">
      <c r="A15938"/>
      <c r="B15938"/>
      <c r="C15938"/>
    </row>
    <row r="15939" spans="1:3" ht="14.4" x14ac:dyDescent="0.3">
      <c r="A15939"/>
      <c r="B15939"/>
      <c r="C15939"/>
    </row>
    <row r="15940" spans="1:3" ht="14.4" x14ac:dyDescent="0.3">
      <c r="A15940"/>
      <c r="B15940"/>
      <c r="C15940"/>
    </row>
    <row r="15941" spans="1:3" ht="14.4" x14ac:dyDescent="0.3">
      <c r="A15941"/>
      <c r="B15941"/>
      <c r="C15941"/>
    </row>
    <row r="15942" spans="1:3" ht="14.4" x14ac:dyDescent="0.3">
      <c r="A15942"/>
      <c r="B15942"/>
      <c r="C15942"/>
    </row>
    <row r="15943" spans="1:3" ht="14.4" x14ac:dyDescent="0.3">
      <c r="A15943"/>
      <c r="B15943"/>
      <c r="C15943"/>
    </row>
    <row r="15944" spans="1:3" ht="14.4" x14ac:dyDescent="0.3">
      <c r="A15944"/>
      <c r="B15944"/>
      <c r="C15944"/>
    </row>
    <row r="15945" spans="1:3" ht="14.4" x14ac:dyDescent="0.3">
      <c r="A15945"/>
      <c r="B15945"/>
      <c r="C15945"/>
    </row>
    <row r="15946" spans="1:3" ht="14.4" x14ac:dyDescent="0.3">
      <c r="A15946"/>
      <c r="B15946"/>
      <c r="C15946"/>
    </row>
    <row r="15947" spans="1:3" ht="14.4" x14ac:dyDescent="0.3">
      <c r="A15947"/>
      <c r="B15947"/>
      <c r="C15947"/>
    </row>
    <row r="15948" spans="1:3" ht="14.4" x14ac:dyDescent="0.3">
      <c r="A15948"/>
      <c r="B15948"/>
      <c r="C15948"/>
    </row>
    <row r="15949" spans="1:3" ht="14.4" x14ac:dyDescent="0.3">
      <c r="A15949"/>
      <c r="B15949"/>
      <c r="C15949"/>
    </row>
    <row r="15950" spans="1:3" ht="14.4" x14ac:dyDescent="0.3">
      <c r="A15950"/>
      <c r="B15950"/>
      <c r="C15950"/>
    </row>
    <row r="15951" spans="1:3" ht="14.4" x14ac:dyDescent="0.3">
      <c r="A15951"/>
      <c r="B15951"/>
      <c r="C15951"/>
    </row>
    <row r="15952" spans="1:3" ht="14.4" x14ac:dyDescent="0.3">
      <c r="A15952"/>
      <c r="B15952"/>
      <c r="C15952"/>
    </row>
    <row r="15953" spans="1:3" ht="14.4" x14ac:dyDescent="0.3">
      <c r="A15953"/>
      <c r="B15953"/>
      <c r="C15953"/>
    </row>
    <row r="15954" spans="1:3" ht="14.4" x14ac:dyDescent="0.3">
      <c r="A15954"/>
      <c r="B15954"/>
      <c r="C15954"/>
    </row>
    <row r="15955" spans="1:3" ht="14.4" x14ac:dyDescent="0.3">
      <c r="A15955"/>
      <c r="B15955"/>
      <c r="C15955"/>
    </row>
    <row r="15956" spans="1:3" ht="14.4" x14ac:dyDescent="0.3">
      <c r="A15956"/>
      <c r="B15956"/>
      <c r="C15956"/>
    </row>
    <row r="15957" spans="1:3" ht="14.4" x14ac:dyDescent="0.3">
      <c r="A15957"/>
      <c r="B15957"/>
      <c r="C15957"/>
    </row>
    <row r="15958" spans="1:3" ht="14.4" x14ac:dyDescent="0.3">
      <c r="A15958"/>
      <c r="B15958"/>
      <c r="C15958"/>
    </row>
    <row r="15959" spans="1:3" ht="14.4" x14ac:dyDescent="0.3">
      <c r="A15959"/>
      <c r="B15959"/>
      <c r="C15959"/>
    </row>
    <row r="15960" spans="1:3" ht="14.4" x14ac:dyDescent="0.3">
      <c r="A15960"/>
      <c r="B15960"/>
      <c r="C15960"/>
    </row>
    <row r="15961" spans="1:3" ht="14.4" x14ac:dyDescent="0.3">
      <c r="A15961"/>
      <c r="B15961"/>
      <c r="C15961"/>
    </row>
    <row r="15962" spans="1:3" ht="14.4" x14ac:dyDescent="0.3">
      <c r="A15962"/>
      <c r="B15962"/>
      <c r="C15962"/>
    </row>
    <row r="15963" spans="1:3" ht="14.4" x14ac:dyDescent="0.3">
      <c r="A15963"/>
      <c r="B15963"/>
      <c r="C15963"/>
    </row>
    <row r="15964" spans="1:3" ht="14.4" x14ac:dyDescent="0.3">
      <c r="A15964"/>
      <c r="B15964"/>
      <c r="C15964"/>
    </row>
    <row r="15965" spans="1:3" ht="14.4" x14ac:dyDescent="0.3">
      <c r="A15965"/>
      <c r="B15965"/>
      <c r="C15965"/>
    </row>
    <row r="15966" spans="1:3" ht="14.4" x14ac:dyDescent="0.3">
      <c r="A15966"/>
      <c r="B15966"/>
      <c r="C15966"/>
    </row>
    <row r="15967" spans="1:3" ht="14.4" x14ac:dyDescent="0.3">
      <c r="A15967"/>
      <c r="B15967"/>
      <c r="C15967"/>
    </row>
    <row r="15968" spans="1:3" ht="14.4" x14ac:dyDescent="0.3">
      <c r="A15968"/>
      <c r="B15968"/>
      <c r="C15968"/>
    </row>
    <row r="15969" spans="1:3" ht="14.4" x14ac:dyDescent="0.3">
      <c r="A15969"/>
      <c r="B15969"/>
      <c r="C15969"/>
    </row>
    <row r="15970" spans="1:3" ht="14.4" x14ac:dyDescent="0.3">
      <c r="A15970"/>
      <c r="B15970"/>
      <c r="C15970"/>
    </row>
    <row r="15971" spans="1:3" ht="14.4" x14ac:dyDescent="0.3">
      <c r="A15971"/>
      <c r="B15971"/>
      <c r="C15971"/>
    </row>
    <row r="15972" spans="1:3" ht="14.4" x14ac:dyDescent="0.3">
      <c r="A15972"/>
      <c r="B15972"/>
      <c r="C15972"/>
    </row>
    <row r="15973" spans="1:3" ht="14.4" x14ac:dyDescent="0.3">
      <c r="A15973"/>
      <c r="B15973"/>
      <c r="C15973"/>
    </row>
    <row r="15974" spans="1:3" ht="14.4" x14ac:dyDescent="0.3">
      <c r="A15974"/>
      <c r="B15974"/>
      <c r="C15974"/>
    </row>
    <row r="15975" spans="1:3" ht="14.4" x14ac:dyDescent="0.3">
      <c r="A15975"/>
      <c r="B15975"/>
      <c r="C15975"/>
    </row>
    <row r="15976" spans="1:3" ht="14.4" x14ac:dyDescent="0.3">
      <c r="A15976"/>
      <c r="B15976"/>
      <c r="C15976"/>
    </row>
    <row r="15977" spans="1:3" ht="14.4" x14ac:dyDescent="0.3">
      <c r="A15977"/>
      <c r="B15977"/>
      <c r="C15977"/>
    </row>
    <row r="15978" spans="1:3" ht="14.4" x14ac:dyDescent="0.3">
      <c r="A15978"/>
      <c r="B15978"/>
      <c r="C15978"/>
    </row>
    <row r="15979" spans="1:3" ht="14.4" x14ac:dyDescent="0.3">
      <c r="A15979"/>
      <c r="B15979"/>
      <c r="C15979"/>
    </row>
    <row r="15980" spans="1:3" ht="14.4" x14ac:dyDescent="0.3">
      <c r="A15980"/>
      <c r="B15980"/>
      <c r="C15980"/>
    </row>
    <row r="15981" spans="1:3" ht="14.4" x14ac:dyDescent="0.3">
      <c r="A15981"/>
      <c r="B15981"/>
      <c r="C15981"/>
    </row>
    <row r="15982" spans="1:3" ht="14.4" x14ac:dyDescent="0.3">
      <c r="A15982"/>
      <c r="B15982"/>
      <c r="C15982"/>
    </row>
    <row r="15983" spans="1:3" ht="14.4" x14ac:dyDescent="0.3">
      <c r="A15983"/>
      <c r="B15983"/>
      <c r="C15983"/>
    </row>
    <row r="15984" spans="1:3" ht="14.4" x14ac:dyDescent="0.3">
      <c r="A15984"/>
      <c r="B15984"/>
      <c r="C15984"/>
    </row>
    <row r="15985" spans="1:3" ht="14.4" x14ac:dyDescent="0.3">
      <c r="A15985"/>
      <c r="B15985"/>
      <c r="C15985"/>
    </row>
    <row r="15986" spans="1:3" ht="14.4" x14ac:dyDescent="0.3">
      <c r="A15986"/>
      <c r="B15986"/>
      <c r="C15986"/>
    </row>
    <row r="15987" spans="1:3" ht="14.4" x14ac:dyDescent="0.3">
      <c r="A15987"/>
      <c r="B15987"/>
      <c r="C15987"/>
    </row>
    <row r="15988" spans="1:3" ht="14.4" x14ac:dyDescent="0.3">
      <c r="A15988"/>
      <c r="B15988"/>
      <c r="C15988"/>
    </row>
    <row r="15989" spans="1:3" ht="14.4" x14ac:dyDescent="0.3">
      <c r="A15989"/>
      <c r="B15989"/>
      <c r="C15989"/>
    </row>
    <row r="15990" spans="1:3" ht="14.4" x14ac:dyDescent="0.3">
      <c r="A15990"/>
      <c r="B15990"/>
      <c r="C15990"/>
    </row>
    <row r="15991" spans="1:3" ht="14.4" x14ac:dyDescent="0.3">
      <c r="A15991"/>
      <c r="B15991"/>
      <c r="C15991"/>
    </row>
    <row r="15992" spans="1:3" ht="14.4" x14ac:dyDescent="0.3">
      <c r="A15992"/>
      <c r="B15992"/>
      <c r="C15992"/>
    </row>
    <row r="15993" spans="1:3" ht="14.4" x14ac:dyDescent="0.3">
      <c r="A15993"/>
      <c r="B15993"/>
      <c r="C15993"/>
    </row>
    <row r="15994" spans="1:3" ht="14.4" x14ac:dyDescent="0.3">
      <c r="A15994"/>
      <c r="B15994"/>
      <c r="C15994"/>
    </row>
    <row r="15995" spans="1:3" ht="14.4" x14ac:dyDescent="0.3">
      <c r="A15995"/>
      <c r="B15995"/>
      <c r="C15995"/>
    </row>
    <row r="15996" spans="1:3" ht="14.4" x14ac:dyDescent="0.3">
      <c r="A15996"/>
      <c r="B15996"/>
      <c r="C15996"/>
    </row>
    <row r="15997" spans="1:3" ht="14.4" x14ac:dyDescent="0.3">
      <c r="A15997"/>
      <c r="B15997"/>
      <c r="C15997"/>
    </row>
    <row r="15998" spans="1:3" ht="14.4" x14ac:dyDescent="0.3">
      <c r="A15998"/>
      <c r="B15998"/>
      <c r="C15998"/>
    </row>
    <row r="15999" spans="1:3" ht="14.4" x14ac:dyDescent="0.3">
      <c r="A15999"/>
      <c r="B15999"/>
      <c r="C15999"/>
    </row>
    <row r="16000" spans="1:3" ht="14.4" x14ac:dyDescent="0.3">
      <c r="A16000"/>
      <c r="B16000"/>
      <c r="C16000"/>
    </row>
    <row r="16001" spans="1:3" ht="14.4" x14ac:dyDescent="0.3">
      <c r="A16001"/>
      <c r="B16001"/>
      <c r="C16001"/>
    </row>
    <row r="16002" spans="1:3" ht="14.4" x14ac:dyDescent="0.3">
      <c r="A16002"/>
      <c r="B16002"/>
      <c r="C16002"/>
    </row>
    <row r="16003" spans="1:3" ht="14.4" x14ac:dyDescent="0.3">
      <c r="A16003"/>
      <c r="B16003"/>
      <c r="C16003"/>
    </row>
    <row r="16004" spans="1:3" ht="14.4" x14ac:dyDescent="0.3">
      <c r="A16004"/>
      <c r="B16004"/>
      <c r="C16004"/>
    </row>
    <row r="16005" spans="1:3" ht="14.4" x14ac:dyDescent="0.3">
      <c r="A16005"/>
      <c r="B16005"/>
      <c r="C16005"/>
    </row>
    <row r="16006" spans="1:3" ht="14.4" x14ac:dyDescent="0.3">
      <c r="A16006"/>
      <c r="B16006"/>
      <c r="C16006"/>
    </row>
    <row r="16007" spans="1:3" ht="14.4" x14ac:dyDescent="0.3">
      <c r="A16007"/>
      <c r="B16007"/>
      <c r="C16007"/>
    </row>
    <row r="16008" spans="1:3" ht="14.4" x14ac:dyDescent="0.3">
      <c r="A16008"/>
      <c r="B16008"/>
      <c r="C16008"/>
    </row>
    <row r="16009" spans="1:3" ht="14.4" x14ac:dyDescent="0.3">
      <c r="A16009"/>
      <c r="B16009"/>
      <c r="C16009"/>
    </row>
    <row r="16010" spans="1:3" ht="14.4" x14ac:dyDescent="0.3">
      <c r="A16010"/>
      <c r="B16010"/>
      <c r="C16010"/>
    </row>
    <row r="16011" spans="1:3" ht="14.4" x14ac:dyDescent="0.3">
      <c r="A16011"/>
      <c r="B16011"/>
      <c r="C16011"/>
    </row>
    <row r="16012" spans="1:3" ht="14.4" x14ac:dyDescent="0.3">
      <c r="A16012"/>
      <c r="B16012"/>
      <c r="C16012"/>
    </row>
    <row r="16013" spans="1:3" ht="14.4" x14ac:dyDescent="0.3">
      <c r="A16013"/>
      <c r="B16013"/>
      <c r="C16013"/>
    </row>
    <row r="16014" spans="1:3" ht="14.4" x14ac:dyDescent="0.3">
      <c r="A16014"/>
      <c r="B16014"/>
      <c r="C16014"/>
    </row>
    <row r="16015" spans="1:3" ht="14.4" x14ac:dyDescent="0.3">
      <c r="A16015"/>
      <c r="B16015"/>
      <c r="C16015"/>
    </row>
    <row r="16016" spans="1:3" ht="14.4" x14ac:dyDescent="0.3">
      <c r="A16016"/>
      <c r="B16016"/>
      <c r="C16016"/>
    </row>
    <row r="16017" spans="1:3" ht="14.4" x14ac:dyDescent="0.3">
      <c r="A16017"/>
      <c r="B16017"/>
      <c r="C16017"/>
    </row>
    <row r="16018" spans="1:3" ht="14.4" x14ac:dyDescent="0.3">
      <c r="A16018"/>
      <c r="B16018"/>
      <c r="C16018"/>
    </row>
    <row r="16019" spans="1:3" ht="14.4" x14ac:dyDescent="0.3">
      <c r="A16019"/>
      <c r="B16019"/>
      <c r="C16019"/>
    </row>
    <row r="16020" spans="1:3" ht="14.4" x14ac:dyDescent="0.3">
      <c r="A16020"/>
      <c r="B16020"/>
      <c r="C16020"/>
    </row>
    <row r="16021" spans="1:3" ht="14.4" x14ac:dyDescent="0.3">
      <c r="A16021"/>
      <c r="B16021"/>
      <c r="C16021"/>
    </row>
    <row r="16022" spans="1:3" ht="14.4" x14ac:dyDescent="0.3">
      <c r="A16022"/>
      <c r="B16022"/>
      <c r="C16022"/>
    </row>
    <row r="16023" spans="1:3" ht="14.4" x14ac:dyDescent="0.3">
      <c r="A16023"/>
      <c r="B16023"/>
      <c r="C16023"/>
    </row>
    <row r="16024" spans="1:3" ht="14.4" x14ac:dyDescent="0.3">
      <c r="A16024"/>
      <c r="B16024"/>
      <c r="C16024"/>
    </row>
    <row r="16025" spans="1:3" ht="14.4" x14ac:dyDescent="0.3">
      <c r="A16025"/>
      <c r="B16025"/>
      <c r="C16025"/>
    </row>
    <row r="16026" spans="1:3" ht="14.4" x14ac:dyDescent="0.3">
      <c r="A16026"/>
      <c r="B16026"/>
      <c r="C16026"/>
    </row>
    <row r="16027" spans="1:3" ht="14.4" x14ac:dyDescent="0.3">
      <c r="A16027"/>
      <c r="B16027"/>
      <c r="C16027"/>
    </row>
    <row r="16028" spans="1:3" ht="14.4" x14ac:dyDescent="0.3">
      <c r="A16028"/>
      <c r="B16028"/>
      <c r="C16028"/>
    </row>
    <row r="16029" spans="1:3" ht="14.4" x14ac:dyDescent="0.3">
      <c r="A16029"/>
      <c r="B16029"/>
      <c r="C16029"/>
    </row>
    <row r="16030" spans="1:3" ht="14.4" x14ac:dyDescent="0.3">
      <c r="A16030"/>
      <c r="B16030"/>
      <c r="C16030"/>
    </row>
    <row r="16031" spans="1:3" ht="14.4" x14ac:dyDescent="0.3">
      <c r="A16031"/>
      <c r="B16031"/>
      <c r="C16031"/>
    </row>
    <row r="16032" spans="1:3" ht="14.4" x14ac:dyDescent="0.3">
      <c r="A16032"/>
      <c r="B16032"/>
      <c r="C16032"/>
    </row>
    <row r="16033" spans="1:3" ht="14.4" x14ac:dyDescent="0.3">
      <c r="A16033"/>
      <c r="B16033"/>
      <c r="C16033"/>
    </row>
    <row r="16034" spans="1:3" ht="14.4" x14ac:dyDescent="0.3">
      <c r="A16034"/>
      <c r="B16034"/>
      <c r="C16034"/>
    </row>
    <row r="16035" spans="1:3" ht="14.4" x14ac:dyDescent="0.3">
      <c r="A16035"/>
      <c r="B16035"/>
      <c r="C16035"/>
    </row>
    <row r="16036" spans="1:3" ht="14.4" x14ac:dyDescent="0.3">
      <c r="A16036"/>
      <c r="B16036"/>
      <c r="C16036"/>
    </row>
    <row r="16037" spans="1:3" ht="14.4" x14ac:dyDescent="0.3">
      <c r="A16037"/>
      <c r="B16037"/>
      <c r="C16037"/>
    </row>
    <row r="16038" spans="1:3" ht="14.4" x14ac:dyDescent="0.3">
      <c r="A16038"/>
      <c r="B16038"/>
      <c r="C16038"/>
    </row>
    <row r="16039" spans="1:3" ht="14.4" x14ac:dyDescent="0.3">
      <c r="A16039"/>
      <c r="B16039"/>
      <c r="C16039"/>
    </row>
    <row r="16040" spans="1:3" ht="14.4" x14ac:dyDescent="0.3">
      <c r="A16040"/>
      <c r="B16040"/>
      <c r="C16040"/>
    </row>
    <row r="16041" spans="1:3" ht="14.4" x14ac:dyDescent="0.3">
      <c r="A16041"/>
      <c r="B16041"/>
      <c r="C16041"/>
    </row>
    <row r="16042" spans="1:3" ht="14.4" x14ac:dyDescent="0.3">
      <c r="A16042"/>
      <c r="B16042"/>
      <c r="C16042"/>
    </row>
    <row r="16043" spans="1:3" ht="14.4" x14ac:dyDescent="0.3">
      <c r="A16043"/>
      <c r="B16043"/>
      <c r="C16043"/>
    </row>
    <row r="16044" spans="1:3" ht="14.4" x14ac:dyDescent="0.3">
      <c r="A16044"/>
      <c r="B16044"/>
      <c r="C16044"/>
    </row>
    <row r="16045" spans="1:3" ht="14.4" x14ac:dyDescent="0.3">
      <c r="A16045"/>
      <c r="B16045"/>
      <c r="C16045"/>
    </row>
    <row r="16046" spans="1:3" ht="14.4" x14ac:dyDescent="0.3">
      <c r="A16046"/>
      <c r="B16046"/>
      <c r="C16046"/>
    </row>
    <row r="16047" spans="1:3" ht="14.4" x14ac:dyDescent="0.3">
      <c r="A16047"/>
      <c r="B16047"/>
      <c r="C16047"/>
    </row>
    <row r="16048" spans="1:3" ht="14.4" x14ac:dyDescent="0.3">
      <c r="A16048"/>
      <c r="B16048"/>
      <c r="C16048"/>
    </row>
    <row r="16049" spans="1:3" ht="14.4" x14ac:dyDescent="0.3">
      <c r="A16049"/>
      <c r="B16049"/>
      <c r="C16049"/>
    </row>
    <row r="16050" spans="1:3" ht="14.4" x14ac:dyDescent="0.3">
      <c r="A16050"/>
      <c r="B16050"/>
      <c r="C16050"/>
    </row>
    <row r="16051" spans="1:3" ht="14.4" x14ac:dyDescent="0.3">
      <c r="A16051"/>
      <c r="B16051"/>
      <c r="C16051"/>
    </row>
    <row r="16052" spans="1:3" ht="14.4" x14ac:dyDescent="0.3">
      <c r="A16052"/>
      <c r="B16052"/>
      <c r="C16052"/>
    </row>
    <row r="16053" spans="1:3" ht="14.4" x14ac:dyDescent="0.3">
      <c r="A16053"/>
      <c r="B16053"/>
      <c r="C16053"/>
    </row>
    <row r="16054" spans="1:3" ht="14.4" x14ac:dyDescent="0.3">
      <c r="A16054"/>
      <c r="B16054"/>
      <c r="C16054"/>
    </row>
    <row r="16055" spans="1:3" ht="14.4" x14ac:dyDescent="0.3">
      <c r="A16055"/>
      <c r="B16055"/>
      <c r="C16055"/>
    </row>
    <row r="16056" spans="1:3" ht="14.4" x14ac:dyDescent="0.3">
      <c r="A16056"/>
      <c r="B16056"/>
      <c r="C16056"/>
    </row>
    <row r="16057" spans="1:3" ht="14.4" x14ac:dyDescent="0.3">
      <c r="A16057"/>
      <c r="B16057"/>
      <c r="C16057"/>
    </row>
    <row r="16058" spans="1:3" ht="14.4" x14ac:dyDescent="0.3">
      <c r="A16058"/>
      <c r="B16058"/>
      <c r="C16058"/>
    </row>
    <row r="16059" spans="1:3" ht="14.4" x14ac:dyDescent="0.3">
      <c r="A16059"/>
      <c r="B16059"/>
      <c r="C16059"/>
    </row>
    <row r="16060" spans="1:3" ht="14.4" x14ac:dyDescent="0.3">
      <c r="A16060"/>
      <c r="B16060"/>
      <c r="C16060"/>
    </row>
    <row r="16061" spans="1:3" ht="14.4" x14ac:dyDescent="0.3">
      <c r="A16061"/>
      <c r="B16061"/>
      <c r="C16061"/>
    </row>
    <row r="16062" spans="1:3" ht="14.4" x14ac:dyDescent="0.3">
      <c r="A16062"/>
      <c r="B16062"/>
      <c r="C16062"/>
    </row>
    <row r="16063" spans="1:3" ht="14.4" x14ac:dyDescent="0.3">
      <c r="A16063"/>
      <c r="B16063"/>
      <c r="C16063"/>
    </row>
    <row r="16064" spans="1:3" ht="14.4" x14ac:dyDescent="0.3">
      <c r="A16064"/>
      <c r="B16064"/>
      <c r="C16064"/>
    </row>
    <row r="16065" spans="1:3" ht="14.4" x14ac:dyDescent="0.3">
      <c r="A16065"/>
      <c r="B16065"/>
      <c r="C16065"/>
    </row>
    <row r="16066" spans="1:3" ht="14.4" x14ac:dyDescent="0.3">
      <c r="A16066"/>
      <c r="B16066"/>
      <c r="C16066"/>
    </row>
    <row r="16067" spans="1:3" ht="14.4" x14ac:dyDescent="0.3">
      <c r="A16067"/>
      <c r="B16067"/>
      <c r="C16067"/>
    </row>
    <row r="16068" spans="1:3" ht="14.4" x14ac:dyDescent="0.3">
      <c r="A16068"/>
      <c r="B16068"/>
      <c r="C16068"/>
    </row>
    <row r="16069" spans="1:3" ht="14.4" x14ac:dyDescent="0.3">
      <c r="A16069"/>
      <c r="B16069"/>
      <c r="C16069"/>
    </row>
    <row r="16070" spans="1:3" ht="14.4" x14ac:dyDescent="0.3">
      <c r="A16070"/>
      <c r="B16070"/>
      <c r="C16070"/>
    </row>
    <row r="16071" spans="1:3" ht="14.4" x14ac:dyDescent="0.3">
      <c r="A16071"/>
      <c r="B16071"/>
      <c r="C16071"/>
    </row>
    <row r="16072" spans="1:3" ht="14.4" x14ac:dyDescent="0.3">
      <c r="A16072"/>
      <c r="B16072"/>
      <c r="C16072"/>
    </row>
    <row r="16073" spans="1:3" ht="14.4" x14ac:dyDescent="0.3">
      <c r="A16073"/>
      <c r="B16073"/>
      <c r="C16073"/>
    </row>
    <row r="16074" spans="1:3" ht="14.4" x14ac:dyDescent="0.3">
      <c r="A16074"/>
      <c r="B16074"/>
      <c r="C16074"/>
    </row>
    <row r="16075" spans="1:3" ht="14.4" x14ac:dyDescent="0.3">
      <c r="A16075"/>
      <c r="B16075"/>
      <c r="C16075"/>
    </row>
    <row r="16076" spans="1:3" ht="14.4" x14ac:dyDescent="0.3">
      <c r="A16076"/>
      <c r="B16076"/>
      <c r="C16076"/>
    </row>
    <row r="16077" spans="1:3" ht="14.4" x14ac:dyDescent="0.3">
      <c r="A16077"/>
      <c r="B16077"/>
      <c r="C16077"/>
    </row>
    <row r="16078" spans="1:3" ht="14.4" x14ac:dyDescent="0.3">
      <c r="A16078"/>
      <c r="B16078"/>
      <c r="C16078"/>
    </row>
    <row r="16079" spans="1:3" ht="14.4" x14ac:dyDescent="0.3">
      <c r="A16079"/>
      <c r="B16079"/>
      <c r="C16079"/>
    </row>
    <row r="16080" spans="1:3" ht="14.4" x14ac:dyDescent="0.3">
      <c r="A16080"/>
      <c r="B16080"/>
      <c r="C16080"/>
    </row>
    <row r="16081" spans="1:3" ht="14.4" x14ac:dyDescent="0.3">
      <c r="A16081"/>
      <c r="B16081"/>
      <c r="C16081"/>
    </row>
    <row r="16082" spans="1:3" ht="14.4" x14ac:dyDescent="0.3">
      <c r="A16082"/>
      <c r="B16082"/>
      <c r="C16082"/>
    </row>
    <row r="16083" spans="1:3" ht="14.4" x14ac:dyDescent="0.3">
      <c r="A16083"/>
      <c r="B16083"/>
      <c r="C16083"/>
    </row>
    <row r="16084" spans="1:3" ht="14.4" x14ac:dyDescent="0.3">
      <c r="A16084"/>
      <c r="B16084"/>
      <c r="C16084"/>
    </row>
    <row r="16085" spans="1:3" ht="14.4" x14ac:dyDescent="0.3">
      <c r="A16085"/>
      <c r="B16085"/>
      <c r="C16085"/>
    </row>
    <row r="16086" spans="1:3" ht="14.4" x14ac:dyDescent="0.3">
      <c r="A16086"/>
      <c r="B16086"/>
      <c r="C16086"/>
    </row>
    <row r="16087" spans="1:3" ht="14.4" x14ac:dyDescent="0.3">
      <c r="A16087"/>
      <c r="B16087"/>
      <c r="C16087"/>
    </row>
    <row r="16088" spans="1:3" ht="14.4" x14ac:dyDescent="0.3">
      <c r="A16088"/>
      <c r="B16088"/>
      <c r="C16088"/>
    </row>
    <row r="16089" spans="1:3" ht="14.4" x14ac:dyDescent="0.3">
      <c r="A16089"/>
      <c r="B16089"/>
      <c r="C16089"/>
    </row>
    <row r="16090" spans="1:3" ht="14.4" x14ac:dyDescent="0.3">
      <c r="A16090"/>
      <c r="B16090"/>
      <c r="C16090"/>
    </row>
    <row r="16091" spans="1:3" ht="14.4" x14ac:dyDescent="0.3">
      <c r="A16091"/>
      <c r="B16091"/>
      <c r="C16091"/>
    </row>
    <row r="16092" spans="1:3" ht="14.4" x14ac:dyDescent="0.3">
      <c r="A16092"/>
      <c r="B16092"/>
      <c r="C16092"/>
    </row>
    <row r="16093" spans="1:3" ht="14.4" x14ac:dyDescent="0.3">
      <c r="A16093"/>
      <c r="B16093"/>
      <c r="C16093"/>
    </row>
    <row r="16094" spans="1:3" ht="14.4" x14ac:dyDescent="0.3">
      <c r="A16094"/>
      <c r="B16094"/>
      <c r="C16094"/>
    </row>
    <row r="16095" spans="1:3" ht="14.4" x14ac:dyDescent="0.3">
      <c r="A16095"/>
      <c r="B16095"/>
      <c r="C16095"/>
    </row>
    <row r="16096" spans="1:3" ht="14.4" x14ac:dyDescent="0.3">
      <c r="A16096"/>
      <c r="B16096"/>
      <c r="C16096"/>
    </row>
    <row r="16097" spans="1:3" ht="14.4" x14ac:dyDescent="0.3">
      <c r="A16097"/>
      <c r="B16097"/>
      <c r="C16097"/>
    </row>
    <row r="16098" spans="1:3" ht="14.4" x14ac:dyDescent="0.3">
      <c r="A16098"/>
      <c r="B16098"/>
      <c r="C16098"/>
    </row>
    <row r="16099" spans="1:3" ht="14.4" x14ac:dyDescent="0.3">
      <c r="A16099"/>
      <c r="B16099"/>
      <c r="C16099"/>
    </row>
    <row r="16100" spans="1:3" ht="14.4" x14ac:dyDescent="0.3">
      <c r="A16100"/>
      <c r="B16100"/>
      <c r="C16100"/>
    </row>
    <row r="16101" spans="1:3" ht="14.4" x14ac:dyDescent="0.3">
      <c r="A16101"/>
      <c r="B16101"/>
      <c r="C16101"/>
    </row>
    <row r="16102" spans="1:3" ht="14.4" x14ac:dyDescent="0.3">
      <c r="A16102"/>
      <c r="B16102"/>
      <c r="C16102"/>
    </row>
    <row r="16103" spans="1:3" ht="14.4" x14ac:dyDescent="0.3">
      <c r="A16103"/>
      <c r="B16103"/>
      <c r="C16103"/>
    </row>
    <row r="16104" spans="1:3" ht="14.4" x14ac:dyDescent="0.3">
      <c r="A16104"/>
      <c r="B16104"/>
      <c r="C16104"/>
    </row>
    <row r="16105" spans="1:3" ht="14.4" x14ac:dyDescent="0.3">
      <c r="A16105"/>
      <c r="B16105"/>
      <c r="C16105"/>
    </row>
    <row r="16106" spans="1:3" ht="14.4" x14ac:dyDescent="0.3">
      <c r="A16106"/>
      <c r="B16106"/>
      <c r="C16106"/>
    </row>
    <row r="16107" spans="1:3" ht="14.4" x14ac:dyDescent="0.3">
      <c r="A16107"/>
      <c r="B16107"/>
      <c r="C16107"/>
    </row>
    <row r="16108" spans="1:3" ht="14.4" x14ac:dyDescent="0.3">
      <c r="A16108"/>
      <c r="B16108"/>
      <c r="C16108"/>
    </row>
    <row r="16109" spans="1:3" ht="14.4" x14ac:dyDescent="0.3">
      <c r="A16109"/>
      <c r="B16109"/>
      <c r="C16109"/>
    </row>
    <row r="16110" spans="1:3" ht="14.4" x14ac:dyDescent="0.3">
      <c r="A16110"/>
      <c r="B16110"/>
      <c r="C16110"/>
    </row>
    <row r="16111" spans="1:3" ht="14.4" x14ac:dyDescent="0.3">
      <c r="A16111"/>
      <c r="B16111"/>
      <c r="C16111"/>
    </row>
    <row r="16112" spans="1:3" ht="14.4" x14ac:dyDescent="0.3">
      <c r="A16112"/>
      <c r="B16112"/>
      <c r="C16112"/>
    </row>
    <row r="16113" spans="1:3" ht="14.4" x14ac:dyDescent="0.3">
      <c r="A16113"/>
      <c r="B16113"/>
      <c r="C16113"/>
    </row>
    <row r="16114" spans="1:3" ht="14.4" x14ac:dyDescent="0.3">
      <c r="A16114"/>
      <c r="B16114"/>
      <c r="C16114"/>
    </row>
    <row r="16115" spans="1:3" ht="14.4" x14ac:dyDescent="0.3">
      <c r="A16115"/>
      <c r="B16115"/>
      <c r="C16115"/>
    </row>
    <row r="16116" spans="1:3" ht="14.4" x14ac:dyDescent="0.3">
      <c r="A16116"/>
      <c r="B16116"/>
      <c r="C16116"/>
    </row>
    <row r="16117" spans="1:3" ht="14.4" x14ac:dyDescent="0.3">
      <c r="A16117"/>
      <c r="B16117"/>
      <c r="C16117"/>
    </row>
    <row r="16118" spans="1:3" ht="14.4" x14ac:dyDescent="0.3">
      <c r="A16118"/>
      <c r="B16118"/>
      <c r="C16118"/>
    </row>
    <row r="16119" spans="1:3" ht="14.4" x14ac:dyDescent="0.3">
      <c r="A16119"/>
      <c r="B16119"/>
      <c r="C16119"/>
    </row>
    <row r="16120" spans="1:3" ht="14.4" x14ac:dyDescent="0.3">
      <c r="A16120"/>
      <c r="B16120"/>
      <c r="C16120"/>
    </row>
    <row r="16121" spans="1:3" ht="14.4" x14ac:dyDescent="0.3">
      <c r="A16121"/>
      <c r="B16121"/>
      <c r="C16121"/>
    </row>
    <row r="16122" spans="1:3" ht="14.4" x14ac:dyDescent="0.3">
      <c r="A16122"/>
      <c r="B16122"/>
      <c r="C16122"/>
    </row>
    <row r="16123" spans="1:3" ht="14.4" x14ac:dyDescent="0.3">
      <c r="A16123"/>
      <c r="B16123"/>
      <c r="C16123"/>
    </row>
    <row r="16124" spans="1:3" ht="14.4" x14ac:dyDescent="0.3">
      <c r="A16124"/>
      <c r="B16124"/>
      <c r="C16124"/>
    </row>
    <row r="16125" spans="1:3" ht="14.4" x14ac:dyDescent="0.3">
      <c r="A16125"/>
      <c r="B16125"/>
      <c r="C16125"/>
    </row>
    <row r="16126" spans="1:3" ht="14.4" x14ac:dyDescent="0.3">
      <c r="A16126"/>
      <c r="B16126"/>
      <c r="C16126"/>
    </row>
    <row r="16127" spans="1:3" ht="14.4" x14ac:dyDescent="0.3">
      <c r="A16127"/>
      <c r="B16127"/>
      <c r="C16127"/>
    </row>
    <row r="16128" spans="1:3" ht="14.4" x14ac:dyDescent="0.3">
      <c r="A16128"/>
      <c r="B16128"/>
      <c r="C16128"/>
    </row>
    <row r="16129" spans="1:3" ht="14.4" x14ac:dyDescent="0.3">
      <c r="A16129"/>
      <c r="B16129"/>
      <c r="C16129"/>
    </row>
    <row r="16130" spans="1:3" ht="14.4" x14ac:dyDescent="0.3">
      <c r="A16130"/>
      <c r="B16130"/>
      <c r="C16130"/>
    </row>
    <row r="16131" spans="1:3" ht="14.4" x14ac:dyDescent="0.3">
      <c r="A16131"/>
      <c r="B16131"/>
      <c r="C16131"/>
    </row>
    <row r="16132" spans="1:3" ht="14.4" x14ac:dyDescent="0.3">
      <c r="A16132"/>
      <c r="B16132"/>
      <c r="C16132"/>
    </row>
    <row r="16133" spans="1:3" ht="14.4" x14ac:dyDescent="0.3">
      <c r="A16133"/>
      <c r="B16133"/>
      <c r="C16133"/>
    </row>
    <row r="16134" spans="1:3" ht="14.4" x14ac:dyDescent="0.3">
      <c r="A16134"/>
      <c r="B16134"/>
      <c r="C16134"/>
    </row>
    <row r="16135" spans="1:3" ht="14.4" x14ac:dyDescent="0.3">
      <c r="A16135"/>
      <c r="B16135"/>
      <c r="C16135"/>
    </row>
    <row r="16136" spans="1:3" ht="14.4" x14ac:dyDescent="0.3">
      <c r="A16136"/>
      <c r="B16136"/>
      <c r="C16136"/>
    </row>
    <row r="16137" spans="1:3" ht="14.4" x14ac:dyDescent="0.3">
      <c r="A16137"/>
      <c r="B16137"/>
      <c r="C16137"/>
    </row>
    <row r="16138" spans="1:3" ht="14.4" x14ac:dyDescent="0.3">
      <c r="A16138"/>
      <c r="B16138"/>
      <c r="C16138"/>
    </row>
    <row r="16139" spans="1:3" ht="14.4" x14ac:dyDescent="0.3">
      <c r="A16139"/>
      <c r="B16139"/>
      <c r="C16139"/>
    </row>
    <row r="16140" spans="1:3" ht="14.4" x14ac:dyDescent="0.3">
      <c r="A16140"/>
      <c r="B16140"/>
      <c r="C16140"/>
    </row>
    <row r="16141" spans="1:3" ht="14.4" x14ac:dyDescent="0.3">
      <c r="A16141"/>
      <c r="B16141"/>
      <c r="C16141"/>
    </row>
    <row r="16142" spans="1:3" ht="14.4" x14ac:dyDescent="0.3">
      <c r="A16142"/>
      <c r="B16142"/>
      <c r="C16142"/>
    </row>
    <row r="16143" spans="1:3" ht="14.4" x14ac:dyDescent="0.3">
      <c r="A16143"/>
      <c r="B16143"/>
      <c r="C16143"/>
    </row>
    <row r="16144" spans="1:3" ht="14.4" x14ac:dyDescent="0.3">
      <c r="A16144"/>
      <c r="B16144"/>
      <c r="C16144"/>
    </row>
    <row r="16145" spans="1:3" ht="14.4" x14ac:dyDescent="0.3">
      <c r="A16145"/>
      <c r="B16145"/>
      <c r="C16145"/>
    </row>
    <row r="16146" spans="1:3" ht="14.4" x14ac:dyDescent="0.3">
      <c r="A16146"/>
      <c r="B16146"/>
      <c r="C16146"/>
    </row>
    <row r="16147" spans="1:3" ht="14.4" x14ac:dyDescent="0.3">
      <c r="A16147"/>
      <c r="B16147"/>
      <c r="C16147"/>
    </row>
    <row r="16148" spans="1:3" ht="14.4" x14ac:dyDescent="0.3">
      <c r="A16148"/>
      <c r="B16148"/>
      <c r="C16148"/>
    </row>
    <row r="16149" spans="1:3" ht="14.4" x14ac:dyDescent="0.3">
      <c r="A16149"/>
      <c r="B16149"/>
      <c r="C16149"/>
    </row>
    <row r="16150" spans="1:3" ht="14.4" x14ac:dyDescent="0.3">
      <c r="A16150"/>
      <c r="B16150"/>
      <c r="C16150"/>
    </row>
    <row r="16151" spans="1:3" ht="14.4" x14ac:dyDescent="0.3">
      <c r="A16151"/>
      <c r="B16151"/>
      <c r="C16151"/>
    </row>
    <row r="16152" spans="1:3" ht="14.4" x14ac:dyDescent="0.3">
      <c r="A16152"/>
      <c r="B16152"/>
      <c r="C16152"/>
    </row>
    <row r="16153" spans="1:3" ht="14.4" x14ac:dyDescent="0.3">
      <c r="A16153"/>
      <c r="B16153"/>
      <c r="C16153"/>
    </row>
    <row r="16154" spans="1:3" ht="14.4" x14ac:dyDescent="0.3">
      <c r="A16154"/>
      <c r="B16154"/>
      <c r="C16154"/>
    </row>
    <row r="16155" spans="1:3" ht="14.4" x14ac:dyDescent="0.3">
      <c r="A16155"/>
      <c r="B16155"/>
      <c r="C16155"/>
    </row>
    <row r="16156" spans="1:3" ht="14.4" x14ac:dyDescent="0.3">
      <c r="A16156"/>
      <c r="B16156"/>
      <c r="C16156"/>
    </row>
    <row r="16157" spans="1:3" ht="14.4" x14ac:dyDescent="0.3">
      <c r="A16157"/>
      <c r="B16157"/>
      <c r="C16157"/>
    </row>
    <row r="16158" spans="1:3" ht="14.4" x14ac:dyDescent="0.3">
      <c r="A16158"/>
      <c r="B16158"/>
      <c r="C16158"/>
    </row>
    <row r="16159" spans="1:3" ht="14.4" x14ac:dyDescent="0.3">
      <c r="A16159"/>
      <c r="B16159"/>
      <c r="C16159"/>
    </row>
    <row r="16160" spans="1:3" ht="14.4" x14ac:dyDescent="0.3">
      <c r="A16160"/>
      <c r="B16160"/>
      <c r="C16160"/>
    </row>
    <row r="16161" spans="1:3" ht="14.4" x14ac:dyDescent="0.3">
      <c r="A16161"/>
      <c r="B16161"/>
      <c r="C16161"/>
    </row>
    <row r="16162" spans="1:3" ht="14.4" x14ac:dyDescent="0.3">
      <c r="A16162"/>
      <c r="B16162"/>
      <c r="C16162"/>
    </row>
    <row r="16163" spans="1:3" ht="14.4" x14ac:dyDescent="0.3">
      <c r="A16163"/>
      <c r="B16163"/>
      <c r="C16163"/>
    </row>
    <row r="16164" spans="1:3" ht="14.4" x14ac:dyDescent="0.3">
      <c r="A16164"/>
      <c r="B16164"/>
      <c r="C16164"/>
    </row>
    <row r="16165" spans="1:3" ht="14.4" x14ac:dyDescent="0.3">
      <c r="A16165"/>
      <c r="B16165"/>
      <c r="C16165"/>
    </row>
    <row r="16166" spans="1:3" ht="14.4" x14ac:dyDescent="0.3">
      <c r="A16166"/>
      <c r="B16166"/>
      <c r="C16166"/>
    </row>
    <row r="16167" spans="1:3" ht="14.4" x14ac:dyDescent="0.3">
      <c r="A16167"/>
      <c r="B16167"/>
      <c r="C16167"/>
    </row>
    <row r="16168" spans="1:3" ht="14.4" x14ac:dyDescent="0.3">
      <c r="A16168"/>
      <c r="B16168"/>
      <c r="C16168"/>
    </row>
    <row r="16169" spans="1:3" ht="14.4" x14ac:dyDescent="0.3">
      <c r="A16169"/>
      <c r="B16169"/>
      <c r="C16169"/>
    </row>
    <row r="16170" spans="1:3" ht="14.4" x14ac:dyDescent="0.3">
      <c r="A16170"/>
      <c r="B16170"/>
      <c r="C16170"/>
    </row>
    <row r="16171" spans="1:3" ht="14.4" x14ac:dyDescent="0.3">
      <c r="A16171"/>
      <c r="B16171"/>
      <c r="C16171"/>
    </row>
    <row r="16172" spans="1:3" ht="14.4" x14ac:dyDescent="0.3">
      <c r="A16172"/>
      <c r="B16172"/>
      <c r="C16172"/>
    </row>
    <row r="16173" spans="1:3" ht="14.4" x14ac:dyDescent="0.3">
      <c r="A16173"/>
      <c r="B16173"/>
      <c r="C16173"/>
    </row>
    <row r="16174" spans="1:3" ht="14.4" x14ac:dyDescent="0.3">
      <c r="A16174"/>
      <c r="B16174"/>
      <c r="C16174"/>
    </row>
    <row r="16175" spans="1:3" ht="14.4" x14ac:dyDescent="0.3">
      <c r="A16175"/>
      <c r="B16175"/>
      <c r="C16175"/>
    </row>
    <row r="16176" spans="1:3" ht="14.4" x14ac:dyDescent="0.3">
      <c r="A16176"/>
      <c r="B16176"/>
      <c r="C16176"/>
    </row>
    <row r="16177" spans="1:3" ht="14.4" x14ac:dyDescent="0.3">
      <c r="A16177"/>
      <c r="B16177"/>
      <c r="C16177"/>
    </row>
    <row r="16178" spans="1:3" ht="14.4" x14ac:dyDescent="0.3">
      <c r="A16178"/>
      <c r="B16178"/>
      <c r="C16178"/>
    </row>
    <row r="16179" spans="1:3" ht="14.4" x14ac:dyDescent="0.3">
      <c r="A16179"/>
      <c r="B16179"/>
      <c r="C16179"/>
    </row>
    <row r="16180" spans="1:3" ht="14.4" x14ac:dyDescent="0.3">
      <c r="A16180"/>
      <c r="B16180"/>
      <c r="C16180"/>
    </row>
    <row r="16181" spans="1:3" ht="14.4" x14ac:dyDescent="0.3">
      <c r="A16181"/>
      <c r="B16181"/>
      <c r="C16181"/>
    </row>
    <row r="16182" spans="1:3" ht="14.4" x14ac:dyDescent="0.3">
      <c r="A16182"/>
      <c r="B16182"/>
      <c r="C16182"/>
    </row>
    <row r="16183" spans="1:3" ht="14.4" x14ac:dyDescent="0.3">
      <c r="A16183"/>
      <c r="B16183"/>
      <c r="C16183"/>
    </row>
    <row r="16184" spans="1:3" ht="14.4" x14ac:dyDescent="0.3">
      <c r="A16184"/>
      <c r="B16184"/>
      <c r="C16184"/>
    </row>
    <row r="16185" spans="1:3" ht="14.4" x14ac:dyDescent="0.3">
      <c r="A16185"/>
      <c r="B16185"/>
      <c r="C16185"/>
    </row>
    <row r="16186" spans="1:3" ht="14.4" x14ac:dyDescent="0.3">
      <c r="A16186"/>
      <c r="B16186"/>
      <c r="C16186"/>
    </row>
    <row r="16187" spans="1:3" ht="14.4" x14ac:dyDescent="0.3">
      <c r="A16187"/>
      <c r="B16187"/>
      <c r="C16187"/>
    </row>
    <row r="16188" spans="1:3" ht="14.4" x14ac:dyDescent="0.3">
      <c r="A16188"/>
      <c r="B16188"/>
      <c r="C16188"/>
    </row>
    <row r="16189" spans="1:3" ht="14.4" x14ac:dyDescent="0.3">
      <c r="A16189"/>
      <c r="B16189"/>
      <c r="C16189"/>
    </row>
    <row r="16190" spans="1:3" ht="14.4" x14ac:dyDescent="0.3">
      <c r="A16190"/>
      <c r="B16190"/>
      <c r="C16190"/>
    </row>
    <row r="16191" spans="1:3" ht="14.4" x14ac:dyDescent="0.3">
      <c r="A16191"/>
      <c r="B16191"/>
      <c r="C16191"/>
    </row>
    <row r="16192" spans="1:3" ht="14.4" x14ac:dyDescent="0.3">
      <c r="A16192"/>
      <c r="B16192"/>
      <c r="C16192"/>
    </row>
    <row r="16193" spans="1:3" ht="14.4" x14ac:dyDescent="0.3">
      <c r="A16193"/>
      <c r="B16193"/>
      <c r="C16193"/>
    </row>
    <row r="16194" spans="1:3" ht="14.4" x14ac:dyDescent="0.3">
      <c r="A16194"/>
      <c r="B16194"/>
      <c r="C16194"/>
    </row>
    <row r="16195" spans="1:3" ht="14.4" x14ac:dyDescent="0.3">
      <c r="A16195"/>
      <c r="B16195"/>
      <c r="C16195"/>
    </row>
    <row r="16196" spans="1:3" ht="14.4" x14ac:dyDescent="0.3">
      <c r="A16196"/>
      <c r="B16196"/>
      <c r="C16196"/>
    </row>
    <row r="16197" spans="1:3" ht="14.4" x14ac:dyDescent="0.3">
      <c r="A16197"/>
      <c r="B16197"/>
      <c r="C16197"/>
    </row>
    <row r="16198" spans="1:3" ht="14.4" x14ac:dyDescent="0.3">
      <c r="A16198"/>
      <c r="B16198"/>
      <c r="C16198"/>
    </row>
    <row r="16199" spans="1:3" ht="14.4" x14ac:dyDescent="0.3">
      <c r="A16199"/>
      <c r="B16199"/>
      <c r="C16199"/>
    </row>
    <row r="16200" spans="1:3" ht="14.4" x14ac:dyDescent="0.3">
      <c r="A16200"/>
      <c r="B16200"/>
      <c r="C16200"/>
    </row>
    <row r="16201" spans="1:3" ht="14.4" x14ac:dyDescent="0.3">
      <c r="A16201"/>
      <c r="B16201"/>
      <c r="C16201"/>
    </row>
    <row r="16202" spans="1:3" ht="14.4" x14ac:dyDescent="0.3">
      <c r="A16202"/>
      <c r="B16202"/>
      <c r="C16202"/>
    </row>
    <row r="16203" spans="1:3" ht="14.4" x14ac:dyDescent="0.3">
      <c r="A16203"/>
      <c r="B16203"/>
      <c r="C16203"/>
    </row>
    <row r="16204" spans="1:3" ht="14.4" x14ac:dyDescent="0.3">
      <c r="A16204"/>
      <c r="B16204"/>
      <c r="C16204"/>
    </row>
    <row r="16205" spans="1:3" ht="14.4" x14ac:dyDescent="0.3">
      <c r="A16205"/>
      <c r="B16205"/>
      <c r="C16205"/>
    </row>
    <row r="16206" spans="1:3" ht="14.4" x14ac:dyDescent="0.3">
      <c r="A16206"/>
      <c r="B16206"/>
      <c r="C16206"/>
    </row>
    <row r="16207" spans="1:3" ht="14.4" x14ac:dyDescent="0.3">
      <c r="A16207"/>
      <c r="B16207"/>
      <c r="C16207"/>
    </row>
    <row r="16208" spans="1:3" ht="14.4" x14ac:dyDescent="0.3">
      <c r="A16208"/>
      <c r="B16208"/>
      <c r="C16208"/>
    </row>
    <row r="16209" spans="1:3" ht="14.4" x14ac:dyDescent="0.3">
      <c r="A16209"/>
      <c r="B16209"/>
      <c r="C16209"/>
    </row>
    <row r="16210" spans="1:3" ht="14.4" x14ac:dyDescent="0.3">
      <c r="A16210"/>
      <c r="B16210"/>
      <c r="C16210"/>
    </row>
    <row r="16211" spans="1:3" ht="14.4" x14ac:dyDescent="0.3">
      <c r="A16211"/>
      <c r="B16211"/>
      <c r="C16211"/>
    </row>
    <row r="16212" spans="1:3" ht="14.4" x14ac:dyDescent="0.3">
      <c r="A16212"/>
      <c r="B16212"/>
      <c r="C16212"/>
    </row>
    <row r="16213" spans="1:3" ht="14.4" x14ac:dyDescent="0.3">
      <c r="A16213"/>
      <c r="B16213"/>
      <c r="C16213"/>
    </row>
    <row r="16214" spans="1:3" ht="14.4" x14ac:dyDescent="0.3">
      <c r="A16214"/>
      <c r="B16214"/>
      <c r="C16214"/>
    </row>
    <row r="16215" spans="1:3" ht="14.4" x14ac:dyDescent="0.3">
      <c r="A16215"/>
      <c r="B16215"/>
      <c r="C16215"/>
    </row>
    <row r="16216" spans="1:3" ht="14.4" x14ac:dyDescent="0.3">
      <c r="A16216"/>
      <c r="B16216"/>
      <c r="C16216"/>
    </row>
    <row r="16217" spans="1:3" ht="14.4" x14ac:dyDescent="0.3">
      <c r="A16217"/>
      <c r="B16217"/>
      <c r="C16217"/>
    </row>
    <row r="16218" spans="1:3" ht="14.4" x14ac:dyDescent="0.3">
      <c r="A16218"/>
      <c r="B16218"/>
      <c r="C16218"/>
    </row>
    <row r="16219" spans="1:3" ht="14.4" x14ac:dyDescent="0.3">
      <c r="A16219"/>
      <c r="B16219"/>
      <c r="C16219"/>
    </row>
    <row r="16220" spans="1:3" ht="14.4" x14ac:dyDescent="0.3">
      <c r="A16220"/>
      <c r="B16220"/>
      <c r="C16220"/>
    </row>
    <row r="16221" spans="1:3" ht="14.4" x14ac:dyDescent="0.3">
      <c r="A16221"/>
      <c r="B16221"/>
      <c r="C16221"/>
    </row>
    <row r="16222" spans="1:3" ht="14.4" x14ac:dyDescent="0.3">
      <c r="A16222"/>
      <c r="B16222"/>
      <c r="C16222"/>
    </row>
    <row r="16223" spans="1:3" ht="14.4" x14ac:dyDescent="0.3">
      <c r="A16223"/>
      <c r="B16223"/>
      <c r="C16223"/>
    </row>
    <row r="16224" spans="1:3" ht="14.4" x14ac:dyDescent="0.3">
      <c r="A16224"/>
      <c r="B16224"/>
      <c r="C16224"/>
    </row>
    <row r="16225" spans="1:3" ht="14.4" x14ac:dyDescent="0.3">
      <c r="A16225"/>
      <c r="B16225"/>
      <c r="C16225"/>
    </row>
    <row r="16226" spans="1:3" ht="14.4" x14ac:dyDescent="0.3">
      <c r="A16226"/>
      <c r="B16226"/>
      <c r="C16226"/>
    </row>
    <row r="16227" spans="1:3" ht="14.4" x14ac:dyDescent="0.3">
      <c r="A16227"/>
      <c r="B16227"/>
      <c r="C16227"/>
    </row>
    <row r="16228" spans="1:3" ht="14.4" x14ac:dyDescent="0.3">
      <c r="A16228"/>
      <c r="B16228"/>
      <c r="C16228"/>
    </row>
    <row r="16229" spans="1:3" ht="14.4" x14ac:dyDescent="0.3">
      <c r="A16229"/>
      <c r="B16229"/>
      <c r="C16229"/>
    </row>
    <row r="16230" spans="1:3" ht="14.4" x14ac:dyDescent="0.3">
      <c r="A16230"/>
      <c r="B16230"/>
      <c r="C16230"/>
    </row>
    <row r="16231" spans="1:3" ht="14.4" x14ac:dyDescent="0.3">
      <c r="A16231"/>
      <c r="B16231"/>
      <c r="C16231"/>
    </row>
    <row r="16232" spans="1:3" ht="14.4" x14ac:dyDescent="0.3">
      <c r="A16232"/>
      <c r="B16232"/>
      <c r="C16232"/>
    </row>
    <row r="16233" spans="1:3" ht="14.4" x14ac:dyDescent="0.3">
      <c r="A16233"/>
      <c r="B16233"/>
      <c r="C16233"/>
    </row>
    <row r="16234" spans="1:3" ht="14.4" x14ac:dyDescent="0.3">
      <c r="A16234"/>
      <c r="B16234"/>
      <c r="C16234"/>
    </row>
    <row r="16235" spans="1:3" ht="14.4" x14ac:dyDescent="0.3">
      <c r="A16235"/>
      <c r="B16235"/>
      <c r="C16235"/>
    </row>
    <row r="16236" spans="1:3" ht="14.4" x14ac:dyDescent="0.3">
      <c r="A16236"/>
      <c r="B16236"/>
      <c r="C16236"/>
    </row>
    <row r="16237" spans="1:3" ht="14.4" x14ac:dyDescent="0.3">
      <c r="A16237"/>
      <c r="B16237"/>
      <c r="C16237"/>
    </row>
    <row r="16238" spans="1:3" ht="14.4" x14ac:dyDescent="0.3">
      <c r="A16238"/>
      <c r="B16238"/>
      <c r="C16238"/>
    </row>
    <row r="16239" spans="1:3" ht="14.4" x14ac:dyDescent="0.3">
      <c r="A16239"/>
      <c r="B16239"/>
      <c r="C16239"/>
    </row>
    <row r="16240" spans="1:3" ht="14.4" x14ac:dyDescent="0.3">
      <c r="A16240"/>
      <c r="B16240"/>
      <c r="C16240"/>
    </row>
    <row r="16241" spans="1:3" ht="14.4" x14ac:dyDescent="0.3">
      <c r="A16241"/>
      <c r="B16241"/>
      <c r="C16241"/>
    </row>
    <row r="16242" spans="1:3" ht="14.4" x14ac:dyDescent="0.3">
      <c r="A16242"/>
      <c r="B16242"/>
      <c r="C16242"/>
    </row>
    <row r="16243" spans="1:3" ht="14.4" x14ac:dyDescent="0.3">
      <c r="A16243"/>
      <c r="B16243"/>
      <c r="C16243"/>
    </row>
    <row r="16244" spans="1:3" ht="14.4" x14ac:dyDescent="0.3">
      <c r="A16244"/>
      <c r="B16244"/>
      <c r="C16244"/>
    </row>
    <row r="16245" spans="1:3" ht="14.4" x14ac:dyDescent="0.3">
      <c r="A16245"/>
      <c r="B16245"/>
      <c r="C16245"/>
    </row>
    <row r="16246" spans="1:3" ht="14.4" x14ac:dyDescent="0.3">
      <c r="A16246"/>
      <c r="B16246"/>
      <c r="C16246"/>
    </row>
    <row r="16247" spans="1:3" ht="14.4" x14ac:dyDescent="0.3">
      <c r="A16247"/>
      <c r="B16247"/>
      <c r="C16247"/>
    </row>
    <row r="16248" spans="1:3" ht="14.4" x14ac:dyDescent="0.3">
      <c r="A16248"/>
      <c r="B16248"/>
      <c r="C16248"/>
    </row>
    <row r="16249" spans="1:3" ht="14.4" x14ac:dyDescent="0.3">
      <c r="A16249"/>
      <c r="B16249"/>
      <c r="C16249"/>
    </row>
    <row r="16250" spans="1:3" ht="14.4" x14ac:dyDescent="0.3">
      <c r="A16250"/>
      <c r="B16250"/>
      <c r="C16250"/>
    </row>
    <row r="16251" spans="1:3" ht="14.4" x14ac:dyDescent="0.3">
      <c r="A16251"/>
      <c r="B16251"/>
      <c r="C16251"/>
    </row>
    <row r="16252" spans="1:3" ht="14.4" x14ac:dyDescent="0.3">
      <c r="A16252"/>
      <c r="B16252"/>
      <c r="C16252"/>
    </row>
    <row r="16253" spans="1:3" ht="14.4" x14ac:dyDescent="0.3">
      <c r="A16253"/>
      <c r="B16253"/>
      <c r="C16253"/>
    </row>
    <row r="16254" spans="1:3" ht="14.4" x14ac:dyDescent="0.3">
      <c r="A16254"/>
      <c r="B16254"/>
      <c r="C16254"/>
    </row>
    <row r="16255" spans="1:3" ht="14.4" x14ac:dyDescent="0.3">
      <c r="A16255"/>
      <c r="B16255"/>
      <c r="C16255"/>
    </row>
    <row r="16256" spans="1:3" ht="14.4" x14ac:dyDescent="0.3">
      <c r="A16256"/>
      <c r="B16256"/>
      <c r="C16256"/>
    </row>
    <row r="16257" spans="1:3" ht="14.4" x14ac:dyDescent="0.3">
      <c r="A16257"/>
      <c r="B16257"/>
      <c r="C16257"/>
    </row>
    <row r="16258" spans="1:3" ht="14.4" x14ac:dyDescent="0.3">
      <c r="A16258"/>
      <c r="B16258"/>
      <c r="C16258"/>
    </row>
    <row r="16259" spans="1:3" ht="14.4" x14ac:dyDescent="0.3">
      <c r="A16259"/>
      <c r="B16259"/>
      <c r="C16259"/>
    </row>
    <row r="16260" spans="1:3" ht="14.4" x14ac:dyDescent="0.3">
      <c r="A16260"/>
      <c r="B16260"/>
      <c r="C16260"/>
    </row>
    <row r="16261" spans="1:3" ht="14.4" x14ac:dyDescent="0.3">
      <c r="A16261"/>
      <c r="B16261"/>
      <c r="C16261"/>
    </row>
    <row r="16262" spans="1:3" ht="14.4" x14ac:dyDescent="0.3">
      <c r="A16262"/>
      <c r="B16262"/>
      <c r="C16262"/>
    </row>
    <row r="16263" spans="1:3" ht="14.4" x14ac:dyDescent="0.3">
      <c r="A16263"/>
      <c r="B16263"/>
      <c r="C16263"/>
    </row>
    <row r="16264" spans="1:3" ht="14.4" x14ac:dyDescent="0.3">
      <c r="A16264"/>
      <c r="B16264"/>
      <c r="C16264"/>
    </row>
    <row r="16265" spans="1:3" ht="14.4" x14ac:dyDescent="0.3">
      <c r="A16265"/>
      <c r="B16265"/>
      <c r="C16265"/>
    </row>
    <row r="16266" spans="1:3" ht="14.4" x14ac:dyDescent="0.3">
      <c r="A16266"/>
      <c r="B16266"/>
      <c r="C16266"/>
    </row>
    <row r="16267" spans="1:3" ht="14.4" x14ac:dyDescent="0.3">
      <c r="A16267"/>
      <c r="B16267"/>
      <c r="C16267"/>
    </row>
    <row r="16268" spans="1:3" ht="14.4" x14ac:dyDescent="0.3">
      <c r="A16268"/>
      <c r="B16268"/>
      <c r="C16268"/>
    </row>
    <row r="16269" spans="1:3" ht="14.4" x14ac:dyDescent="0.3">
      <c r="A16269"/>
      <c r="B16269"/>
      <c r="C16269"/>
    </row>
    <row r="16270" spans="1:3" ht="14.4" x14ac:dyDescent="0.3">
      <c r="A16270"/>
      <c r="B16270"/>
      <c r="C16270"/>
    </row>
    <row r="16271" spans="1:3" ht="14.4" x14ac:dyDescent="0.3">
      <c r="A16271"/>
      <c r="B16271"/>
      <c r="C16271"/>
    </row>
    <row r="16272" spans="1:3" ht="14.4" x14ac:dyDescent="0.3">
      <c r="A16272"/>
      <c r="B16272"/>
      <c r="C16272"/>
    </row>
    <row r="16273" spans="1:3" ht="14.4" x14ac:dyDescent="0.3">
      <c r="A16273"/>
      <c r="B16273"/>
      <c r="C16273"/>
    </row>
    <row r="16274" spans="1:3" ht="14.4" x14ac:dyDescent="0.3">
      <c r="A16274"/>
      <c r="B16274"/>
      <c r="C16274"/>
    </row>
    <row r="16275" spans="1:3" ht="14.4" x14ac:dyDescent="0.3">
      <c r="A16275"/>
      <c r="B16275"/>
      <c r="C16275"/>
    </row>
    <row r="16276" spans="1:3" ht="14.4" x14ac:dyDescent="0.3">
      <c r="A16276"/>
      <c r="B16276"/>
      <c r="C16276"/>
    </row>
    <row r="16277" spans="1:3" ht="14.4" x14ac:dyDescent="0.3">
      <c r="A16277"/>
      <c r="B16277"/>
      <c r="C16277"/>
    </row>
    <row r="16278" spans="1:3" ht="14.4" x14ac:dyDescent="0.3">
      <c r="A16278"/>
      <c r="B16278"/>
      <c r="C16278"/>
    </row>
    <row r="16279" spans="1:3" ht="14.4" x14ac:dyDescent="0.3">
      <c r="A16279"/>
      <c r="B16279"/>
      <c r="C16279"/>
    </row>
    <row r="16280" spans="1:3" ht="14.4" x14ac:dyDescent="0.3">
      <c r="A16280"/>
      <c r="B16280"/>
      <c r="C16280"/>
    </row>
    <row r="16281" spans="1:3" ht="14.4" x14ac:dyDescent="0.3">
      <c r="A16281"/>
      <c r="B16281"/>
      <c r="C16281"/>
    </row>
    <row r="16282" spans="1:3" ht="14.4" x14ac:dyDescent="0.3">
      <c r="A16282"/>
      <c r="B16282"/>
      <c r="C16282"/>
    </row>
    <row r="16283" spans="1:3" ht="14.4" x14ac:dyDescent="0.3">
      <c r="A16283"/>
      <c r="B16283"/>
      <c r="C16283"/>
    </row>
    <row r="16284" spans="1:3" ht="14.4" x14ac:dyDescent="0.3">
      <c r="A16284"/>
      <c r="B16284"/>
      <c r="C16284"/>
    </row>
    <row r="16285" spans="1:3" ht="14.4" x14ac:dyDescent="0.3">
      <c r="A16285"/>
      <c r="B16285"/>
      <c r="C16285"/>
    </row>
    <row r="16286" spans="1:3" ht="14.4" x14ac:dyDescent="0.3">
      <c r="A16286"/>
      <c r="B16286"/>
      <c r="C16286"/>
    </row>
    <row r="16287" spans="1:3" ht="14.4" x14ac:dyDescent="0.3">
      <c r="A16287"/>
      <c r="B16287"/>
      <c r="C16287"/>
    </row>
    <row r="16288" spans="1:3" ht="14.4" x14ac:dyDescent="0.3">
      <c r="A16288"/>
      <c r="B16288"/>
      <c r="C16288"/>
    </row>
    <row r="16289" spans="1:3" ht="14.4" x14ac:dyDescent="0.3">
      <c r="A16289"/>
      <c r="B16289"/>
      <c r="C16289"/>
    </row>
    <row r="16290" spans="1:3" ht="14.4" x14ac:dyDescent="0.3">
      <c r="A16290"/>
      <c r="B16290"/>
      <c r="C16290"/>
    </row>
    <row r="16291" spans="1:3" ht="14.4" x14ac:dyDescent="0.3">
      <c r="A16291"/>
      <c r="B16291"/>
      <c r="C16291"/>
    </row>
    <row r="16292" spans="1:3" ht="14.4" x14ac:dyDescent="0.3">
      <c r="A16292"/>
      <c r="B16292"/>
      <c r="C16292"/>
    </row>
    <row r="16293" spans="1:3" ht="14.4" x14ac:dyDescent="0.3">
      <c r="A16293"/>
      <c r="B16293"/>
      <c r="C16293"/>
    </row>
    <row r="16294" spans="1:3" ht="14.4" x14ac:dyDescent="0.3">
      <c r="A16294"/>
      <c r="B16294"/>
      <c r="C16294"/>
    </row>
    <row r="16295" spans="1:3" ht="14.4" x14ac:dyDescent="0.3">
      <c r="A16295"/>
      <c r="B16295"/>
      <c r="C16295"/>
    </row>
    <row r="16296" spans="1:3" ht="14.4" x14ac:dyDescent="0.3">
      <c r="A16296"/>
      <c r="B16296"/>
      <c r="C16296"/>
    </row>
    <row r="16297" spans="1:3" ht="14.4" x14ac:dyDescent="0.3">
      <c r="A16297"/>
      <c r="B16297"/>
      <c r="C16297"/>
    </row>
    <row r="16298" spans="1:3" ht="14.4" x14ac:dyDescent="0.3">
      <c r="A16298"/>
      <c r="B16298"/>
      <c r="C16298"/>
    </row>
    <row r="16299" spans="1:3" ht="14.4" x14ac:dyDescent="0.3">
      <c r="A16299"/>
      <c r="B16299"/>
      <c r="C16299"/>
    </row>
    <row r="16300" spans="1:3" ht="14.4" x14ac:dyDescent="0.3">
      <c r="A16300"/>
      <c r="B16300"/>
      <c r="C16300"/>
    </row>
    <row r="16301" spans="1:3" ht="14.4" x14ac:dyDescent="0.3">
      <c r="A16301"/>
      <c r="B16301"/>
      <c r="C16301"/>
    </row>
    <row r="16302" spans="1:3" ht="14.4" x14ac:dyDescent="0.3">
      <c r="A16302"/>
      <c r="B16302"/>
      <c r="C16302"/>
    </row>
    <row r="16303" spans="1:3" ht="14.4" x14ac:dyDescent="0.3">
      <c r="A16303"/>
      <c r="B16303"/>
      <c r="C16303"/>
    </row>
    <row r="16304" spans="1:3" ht="14.4" x14ac:dyDescent="0.3">
      <c r="A16304"/>
      <c r="B16304"/>
      <c r="C16304"/>
    </row>
    <row r="16305" spans="1:3" ht="14.4" x14ac:dyDescent="0.3">
      <c r="A16305"/>
      <c r="B16305"/>
      <c r="C16305"/>
    </row>
    <row r="16306" spans="1:3" ht="14.4" x14ac:dyDescent="0.3">
      <c r="A16306"/>
      <c r="B16306"/>
      <c r="C16306"/>
    </row>
    <row r="16307" spans="1:3" ht="14.4" x14ac:dyDescent="0.3">
      <c r="A16307"/>
      <c r="B16307"/>
      <c r="C16307"/>
    </row>
    <row r="16308" spans="1:3" ht="14.4" x14ac:dyDescent="0.3">
      <c r="A16308"/>
      <c r="B16308"/>
      <c r="C16308"/>
    </row>
    <row r="16309" spans="1:3" ht="14.4" x14ac:dyDescent="0.3">
      <c r="A16309"/>
      <c r="B16309"/>
      <c r="C16309"/>
    </row>
    <row r="16310" spans="1:3" ht="14.4" x14ac:dyDescent="0.3">
      <c r="A16310"/>
      <c r="B16310"/>
      <c r="C16310"/>
    </row>
    <row r="16311" spans="1:3" ht="14.4" x14ac:dyDescent="0.3">
      <c r="A16311"/>
      <c r="B16311"/>
      <c r="C16311"/>
    </row>
    <row r="16312" spans="1:3" ht="14.4" x14ac:dyDescent="0.3">
      <c r="A16312"/>
      <c r="B16312"/>
      <c r="C16312"/>
    </row>
    <row r="16313" spans="1:3" ht="14.4" x14ac:dyDescent="0.3">
      <c r="A16313"/>
      <c r="B16313"/>
      <c r="C16313"/>
    </row>
    <row r="16314" spans="1:3" ht="14.4" x14ac:dyDescent="0.3">
      <c r="A16314"/>
      <c r="B16314"/>
      <c r="C16314"/>
    </row>
    <row r="16315" spans="1:3" ht="14.4" x14ac:dyDescent="0.3">
      <c r="A16315"/>
      <c r="B16315"/>
      <c r="C16315"/>
    </row>
    <row r="16316" spans="1:3" ht="14.4" x14ac:dyDescent="0.3">
      <c r="A16316"/>
      <c r="B16316"/>
      <c r="C16316"/>
    </row>
    <row r="16317" spans="1:3" ht="14.4" x14ac:dyDescent="0.3">
      <c r="A16317"/>
      <c r="B16317"/>
      <c r="C16317"/>
    </row>
    <row r="16318" spans="1:3" ht="14.4" x14ac:dyDescent="0.3">
      <c r="A16318"/>
      <c r="B16318"/>
      <c r="C16318"/>
    </row>
    <row r="16319" spans="1:3" ht="14.4" x14ac:dyDescent="0.3">
      <c r="A16319"/>
      <c r="B16319"/>
      <c r="C16319"/>
    </row>
    <row r="16320" spans="1:3" ht="14.4" x14ac:dyDescent="0.3">
      <c r="A16320"/>
      <c r="B16320"/>
      <c r="C16320"/>
    </row>
    <row r="16321" spans="1:3" ht="14.4" x14ac:dyDescent="0.3">
      <c r="A16321"/>
      <c r="B16321"/>
      <c r="C16321"/>
    </row>
    <row r="16322" spans="1:3" ht="14.4" x14ac:dyDescent="0.3">
      <c r="A16322"/>
      <c r="B16322"/>
      <c r="C16322"/>
    </row>
    <row r="16323" spans="1:3" ht="14.4" x14ac:dyDescent="0.3">
      <c r="A16323"/>
      <c r="B16323"/>
      <c r="C16323"/>
    </row>
    <row r="16324" spans="1:3" ht="14.4" x14ac:dyDescent="0.3">
      <c r="A16324"/>
      <c r="B16324"/>
      <c r="C16324"/>
    </row>
    <row r="16325" spans="1:3" ht="14.4" x14ac:dyDescent="0.3">
      <c r="A16325"/>
      <c r="B16325"/>
      <c r="C16325"/>
    </row>
    <row r="16326" spans="1:3" ht="14.4" x14ac:dyDescent="0.3">
      <c r="A16326"/>
      <c r="B16326"/>
      <c r="C16326"/>
    </row>
    <row r="16327" spans="1:3" ht="14.4" x14ac:dyDescent="0.3">
      <c r="A16327"/>
      <c r="B16327"/>
      <c r="C16327"/>
    </row>
    <row r="16328" spans="1:3" ht="14.4" x14ac:dyDescent="0.3">
      <c r="A16328"/>
      <c r="B16328"/>
      <c r="C16328"/>
    </row>
    <row r="16329" spans="1:3" ht="14.4" x14ac:dyDescent="0.3">
      <c r="A16329"/>
      <c r="B16329"/>
      <c r="C16329"/>
    </row>
    <row r="16330" spans="1:3" ht="14.4" x14ac:dyDescent="0.3">
      <c r="A16330"/>
      <c r="B16330"/>
      <c r="C16330"/>
    </row>
    <row r="16331" spans="1:3" ht="14.4" x14ac:dyDescent="0.3">
      <c r="A16331"/>
      <c r="B16331"/>
      <c r="C16331"/>
    </row>
    <row r="16332" spans="1:3" ht="14.4" x14ac:dyDescent="0.3">
      <c r="A16332"/>
      <c r="B16332"/>
      <c r="C16332"/>
    </row>
    <row r="16333" spans="1:3" ht="14.4" x14ac:dyDescent="0.3">
      <c r="A16333"/>
      <c r="B16333"/>
      <c r="C16333"/>
    </row>
    <row r="16334" spans="1:3" ht="14.4" x14ac:dyDescent="0.3">
      <c r="A16334"/>
      <c r="B16334"/>
      <c r="C16334"/>
    </row>
    <row r="16335" spans="1:3" ht="14.4" x14ac:dyDescent="0.3">
      <c r="A16335"/>
      <c r="B16335"/>
      <c r="C16335"/>
    </row>
    <row r="16336" spans="1:3" ht="14.4" x14ac:dyDescent="0.3">
      <c r="A16336"/>
      <c r="B16336"/>
      <c r="C16336"/>
    </row>
    <row r="16337" spans="1:3" ht="14.4" x14ac:dyDescent="0.3">
      <c r="A16337"/>
      <c r="B16337"/>
      <c r="C16337"/>
    </row>
    <row r="16338" spans="1:3" ht="14.4" x14ac:dyDescent="0.3">
      <c r="A16338"/>
      <c r="B16338"/>
      <c r="C16338"/>
    </row>
    <row r="16339" spans="1:3" ht="14.4" x14ac:dyDescent="0.3">
      <c r="A16339"/>
      <c r="B16339"/>
      <c r="C16339"/>
    </row>
    <row r="16340" spans="1:3" ht="14.4" x14ac:dyDescent="0.3">
      <c r="A16340"/>
      <c r="B16340"/>
      <c r="C16340"/>
    </row>
    <row r="16341" spans="1:3" ht="14.4" x14ac:dyDescent="0.3">
      <c r="A16341"/>
      <c r="B16341"/>
      <c r="C16341"/>
    </row>
    <row r="16342" spans="1:3" ht="14.4" x14ac:dyDescent="0.3">
      <c r="A16342"/>
      <c r="B16342"/>
      <c r="C16342"/>
    </row>
    <row r="16343" spans="1:3" ht="14.4" x14ac:dyDescent="0.3">
      <c r="A16343"/>
      <c r="B16343"/>
      <c r="C16343"/>
    </row>
    <row r="16344" spans="1:3" ht="14.4" x14ac:dyDescent="0.3">
      <c r="A16344"/>
      <c r="B16344"/>
      <c r="C16344"/>
    </row>
    <row r="16345" spans="1:3" ht="14.4" x14ac:dyDescent="0.3">
      <c r="A16345"/>
      <c r="B16345"/>
      <c r="C16345"/>
    </row>
    <row r="16346" spans="1:3" ht="14.4" x14ac:dyDescent="0.3">
      <c r="A16346"/>
      <c r="B16346"/>
      <c r="C16346"/>
    </row>
    <row r="16347" spans="1:3" ht="14.4" x14ac:dyDescent="0.3">
      <c r="A16347"/>
      <c r="B16347"/>
      <c r="C16347"/>
    </row>
    <row r="16348" spans="1:3" ht="14.4" x14ac:dyDescent="0.3">
      <c r="A16348"/>
      <c r="B16348"/>
      <c r="C16348"/>
    </row>
    <row r="16349" spans="1:3" ht="14.4" x14ac:dyDescent="0.3">
      <c r="A16349"/>
      <c r="B16349"/>
      <c r="C16349"/>
    </row>
    <row r="16350" spans="1:3" ht="14.4" x14ac:dyDescent="0.3">
      <c r="A16350"/>
      <c r="B16350"/>
      <c r="C16350"/>
    </row>
    <row r="16351" spans="1:3" ht="14.4" x14ac:dyDescent="0.3">
      <c r="A16351"/>
      <c r="B16351"/>
      <c r="C16351"/>
    </row>
    <row r="16352" spans="1:3" ht="14.4" x14ac:dyDescent="0.3">
      <c r="A16352"/>
      <c r="B16352"/>
      <c r="C16352"/>
    </row>
    <row r="16353" spans="1:3" ht="14.4" x14ac:dyDescent="0.3">
      <c r="A16353"/>
      <c r="B16353"/>
      <c r="C16353"/>
    </row>
    <row r="16354" spans="1:3" ht="14.4" x14ac:dyDescent="0.3">
      <c r="A16354"/>
      <c r="B16354"/>
      <c r="C16354"/>
    </row>
    <row r="16355" spans="1:3" ht="14.4" x14ac:dyDescent="0.3">
      <c r="A16355"/>
      <c r="B16355"/>
      <c r="C16355"/>
    </row>
    <row r="16356" spans="1:3" ht="14.4" x14ac:dyDescent="0.3">
      <c r="A16356"/>
      <c r="B16356"/>
      <c r="C16356"/>
    </row>
    <row r="16357" spans="1:3" ht="14.4" x14ac:dyDescent="0.3">
      <c r="A16357"/>
      <c r="B16357"/>
      <c r="C16357"/>
    </row>
    <row r="16358" spans="1:3" ht="14.4" x14ac:dyDescent="0.3">
      <c r="A16358"/>
      <c r="B16358"/>
      <c r="C16358"/>
    </row>
    <row r="16359" spans="1:3" ht="14.4" x14ac:dyDescent="0.3">
      <c r="A16359"/>
      <c r="B16359"/>
      <c r="C16359"/>
    </row>
    <row r="16360" spans="1:3" ht="14.4" x14ac:dyDescent="0.3">
      <c r="A16360"/>
      <c r="B16360"/>
      <c r="C16360"/>
    </row>
    <row r="16361" spans="1:3" ht="14.4" x14ac:dyDescent="0.3">
      <c r="A16361"/>
      <c r="B16361"/>
      <c r="C16361"/>
    </row>
    <row r="16362" spans="1:3" ht="14.4" x14ac:dyDescent="0.3">
      <c r="A16362"/>
      <c r="B16362"/>
      <c r="C16362"/>
    </row>
    <row r="16363" spans="1:3" ht="14.4" x14ac:dyDescent="0.3">
      <c r="A16363"/>
      <c r="B16363"/>
      <c r="C16363"/>
    </row>
    <row r="16364" spans="1:3" ht="14.4" x14ac:dyDescent="0.3">
      <c r="A16364"/>
      <c r="B16364"/>
      <c r="C16364"/>
    </row>
    <row r="16365" spans="1:3" ht="14.4" x14ac:dyDescent="0.3">
      <c r="A16365"/>
      <c r="B16365"/>
      <c r="C16365"/>
    </row>
    <row r="16366" spans="1:3" ht="14.4" x14ac:dyDescent="0.3">
      <c r="A16366"/>
      <c r="B16366"/>
      <c r="C16366"/>
    </row>
    <row r="16367" spans="1:3" ht="14.4" x14ac:dyDescent="0.3">
      <c r="A16367"/>
      <c r="B16367"/>
      <c r="C16367"/>
    </row>
    <row r="16368" spans="1:3" ht="14.4" x14ac:dyDescent="0.3">
      <c r="A16368"/>
      <c r="B16368"/>
      <c r="C16368"/>
    </row>
    <row r="16369" spans="1:3" ht="14.4" x14ac:dyDescent="0.3">
      <c r="A16369"/>
      <c r="B16369"/>
      <c r="C16369"/>
    </row>
    <row r="16370" spans="1:3" ht="14.4" x14ac:dyDescent="0.3">
      <c r="A16370"/>
      <c r="B16370"/>
      <c r="C16370"/>
    </row>
    <row r="16371" spans="1:3" ht="14.4" x14ac:dyDescent="0.3">
      <c r="A16371"/>
      <c r="B16371"/>
      <c r="C16371"/>
    </row>
    <row r="16372" spans="1:3" ht="14.4" x14ac:dyDescent="0.3">
      <c r="A16372"/>
      <c r="B16372"/>
      <c r="C16372"/>
    </row>
    <row r="16373" spans="1:3" ht="14.4" x14ac:dyDescent="0.3">
      <c r="A16373"/>
      <c r="B16373"/>
      <c r="C16373"/>
    </row>
    <row r="16374" spans="1:3" ht="14.4" x14ac:dyDescent="0.3">
      <c r="A16374"/>
      <c r="B16374"/>
      <c r="C16374"/>
    </row>
    <row r="16375" spans="1:3" ht="14.4" x14ac:dyDescent="0.3">
      <c r="A16375"/>
      <c r="B16375"/>
      <c r="C16375"/>
    </row>
    <row r="16376" spans="1:3" ht="14.4" x14ac:dyDescent="0.3">
      <c r="A16376"/>
      <c r="B16376"/>
      <c r="C16376"/>
    </row>
    <row r="16377" spans="1:3" ht="14.4" x14ac:dyDescent="0.3">
      <c r="A16377"/>
      <c r="B16377"/>
      <c r="C16377"/>
    </row>
    <row r="16378" spans="1:3" ht="14.4" x14ac:dyDescent="0.3">
      <c r="A16378"/>
      <c r="B16378"/>
      <c r="C16378"/>
    </row>
    <row r="16379" spans="1:3" ht="14.4" x14ac:dyDescent="0.3">
      <c r="A16379"/>
      <c r="B16379"/>
      <c r="C16379"/>
    </row>
    <row r="16380" spans="1:3" ht="14.4" x14ac:dyDescent="0.3">
      <c r="A16380"/>
      <c r="B16380"/>
      <c r="C16380"/>
    </row>
    <row r="16381" spans="1:3" ht="14.4" x14ac:dyDescent="0.3">
      <c r="A16381"/>
      <c r="B16381"/>
      <c r="C16381"/>
    </row>
    <row r="16382" spans="1:3" ht="14.4" x14ac:dyDescent="0.3">
      <c r="A16382"/>
      <c r="B16382"/>
      <c r="C16382"/>
    </row>
    <row r="16383" spans="1:3" ht="14.4" x14ac:dyDescent="0.3">
      <c r="A16383"/>
      <c r="B16383"/>
      <c r="C16383"/>
    </row>
    <row r="16384" spans="1:3" ht="14.4" x14ac:dyDescent="0.3">
      <c r="A16384"/>
      <c r="B16384"/>
      <c r="C16384"/>
    </row>
    <row r="16385" spans="1:3" ht="14.4" x14ac:dyDescent="0.3">
      <c r="A16385"/>
      <c r="B16385"/>
      <c r="C16385"/>
    </row>
    <row r="16386" spans="1:3" ht="14.4" x14ac:dyDescent="0.3">
      <c r="A16386"/>
      <c r="B16386"/>
      <c r="C16386"/>
    </row>
    <row r="16387" spans="1:3" ht="14.4" x14ac:dyDescent="0.3">
      <c r="A16387"/>
      <c r="B16387"/>
      <c r="C16387"/>
    </row>
    <row r="16388" spans="1:3" ht="14.4" x14ac:dyDescent="0.3">
      <c r="A16388"/>
      <c r="B16388"/>
      <c r="C16388"/>
    </row>
    <row r="16389" spans="1:3" ht="14.4" x14ac:dyDescent="0.3">
      <c r="A16389"/>
      <c r="B16389"/>
      <c r="C16389"/>
    </row>
    <row r="16390" spans="1:3" ht="14.4" x14ac:dyDescent="0.3">
      <c r="A16390"/>
      <c r="B16390"/>
      <c r="C16390"/>
    </row>
    <row r="16391" spans="1:3" ht="14.4" x14ac:dyDescent="0.3">
      <c r="A16391"/>
      <c r="B16391"/>
      <c r="C16391"/>
    </row>
    <row r="16392" spans="1:3" ht="14.4" x14ac:dyDescent="0.3">
      <c r="A16392"/>
      <c r="B16392"/>
      <c r="C16392"/>
    </row>
    <row r="16393" spans="1:3" ht="14.4" x14ac:dyDescent="0.3">
      <c r="A16393"/>
      <c r="B16393"/>
      <c r="C16393"/>
    </row>
    <row r="16394" spans="1:3" ht="14.4" x14ac:dyDescent="0.3">
      <c r="A16394"/>
      <c r="B16394"/>
      <c r="C16394"/>
    </row>
    <row r="16395" spans="1:3" ht="14.4" x14ac:dyDescent="0.3">
      <c r="A16395"/>
      <c r="B16395"/>
      <c r="C16395"/>
    </row>
    <row r="16396" spans="1:3" ht="14.4" x14ac:dyDescent="0.3">
      <c r="A16396"/>
      <c r="B16396"/>
      <c r="C16396"/>
    </row>
    <row r="16397" spans="1:3" ht="14.4" x14ac:dyDescent="0.3">
      <c r="A16397"/>
      <c r="B16397"/>
      <c r="C16397"/>
    </row>
    <row r="16398" spans="1:3" ht="14.4" x14ac:dyDescent="0.3">
      <c r="A16398"/>
      <c r="B16398"/>
      <c r="C16398"/>
    </row>
    <row r="16399" spans="1:3" ht="14.4" x14ac:dyDescent="0.3">
      <c r="A16399"/>
      <c r="B16399"/>
      <c r="C16399"/>
    </row>
    <row r="16400" spans="1:3" ht="14.4" x14ac:dyDescent="0.3">
      <c r="A16400"/>
      <c r="B16400"/>
      <c r="C16400"/>
    </row>
    <row r="16401" spans="1:3" ht="14.4" x14ac:dyDescent="0.3">
      <c r="A16401"/>
      <c r="B16401"/>
      <c r="C16401"/>
    </row>
    <row r="16402" spans="1:3" ht="14.4" x14ac:dyDescent="0.3">
      <c r="A16402"/>
      <c r="B16402"/>
      <c r="C16402"/>
    </row>
    <row r="16403" spans="1:3" ht="14.4" x14ac:dyDescent="0.3">
      <c r="A16403"/>
      <c r="B16403"/>
      <c r="C16403"/>
    </row>
    <row r="16404" spans="1:3" ht="14.4" x14ac:dyDescent="0.3">
      <c r="A16404"/>
      <c r="B16404"/>
      <c r="C16404"/>
    </row>
    <row r="16405" spans="1:3" ht="14.4" x14ac:dyDescent="0.3">
      <c r="A16405"/>
      <c r="B16405"/>
      <c r="C16405"/>
    </row>
    <row r="16406" spans="1:3" ht="14.4" x14ac:dyDescent="0.3">
      <c r="A16406"/>
      <c r="B16406"/>
      <c r="C16406"/>
    </row>
    <row r="16407" spans="1:3" ht="14.4" x14ac:dyDescent="0.3">
      <c r="A16407"/>
      <c r="B16407"/>
      <c r="C16407"/>
    </row>
    <row r="16408" spans="1:3" ht="14.4" x14ac:dyDescent="0.3">
      <c r="A16408"/>
      <c r="B16408"/>
      <c r="C16408"/>
    </row>
    <row r="16409" spans="1:3" ht="14.4" x14ac:dyDescent="0.3">
      <c r="A16409"/>
      <c r="B16409"/>
      <c r="C16409"/>
    </row>
    <row r="16410" spans="1:3" ht="14.4" x14ac:dyDescent="0.3">
      <c r="A16410"/>
      <c r="B16410"/>
      <c r="C16410"/>
    </row>
    <row r="16411" spans="1:3" ht="14.4" x14ac:dyDescent="0.3">
      <c r="A16411"/>
      <c r="B16411"/>
      <c r="C16411"/>
    </row>
    <row r="16412" spans="1:3" ht="14.4" x14ac:dyDescent="0.3">
      <c r="A16412"/>
      <c r="B16412"/>
      <c r="C16412"/>
    </row>
    <row r="16413" spans="1:3" ht="14.4" x14ac:dyDescent="0.3">
      <c r="A16413"/>
      <c r="B16413"/>
      <c r="C16413"/>
    </row>
    <row r="16414" spans="1:3" ht="14.4" x14ac:dyDescent="0.3">
      <c r="A16414"/>
      <c r="B16414"/>
      <c r="C16414"/>
    </row>
    <row r="16415" spans="1:3" ht="14.4" x14ac:dyDescent="0.3">
      <c r="A16415"/>
      <c r="B16415"/>
      <c r="C16415"/>
    </row>
    <row r="16416" spans="1:3" ht="14.4" x14ac:dyDescent="0.3">
      <c r="A16416"/>
      <c r="B16416"/>
      <c r="C16416"/>
    </row>
    <row r="16417" spans="1:3" ht="14.4" x14ac:dyDescent="0.3">
      <c r="A16417"/>
      <c r="B16417"/>
      <c r="C16417"/>
    </row>
    <row r="16418" spans="1:3" ht="14.4" x14ac:dyDescent="0.3">
      <c r="A16418"/>
      <c r="B16418"/>
      <c r="C16418"/>
    </row>
    <row r="16419" spans="1:3" ht="14.4" x14ac:dyDescent="0.3">
      <c r="A16419"/>
      <c r="B16419"/>
      <c r="C16419"/>
    </row>
    <row r="16420" spans="1:3" ht="14.4" x14ac:dyDescent="0.3">
      <c r="A16420"/>
      <c r="B16420"/>
      <c r="C16420"/>
    </row>
    <row r="16421" spans="1:3" ht="14.4" x14ac:dyDescent="0.3">
      <c r="A16421"/>
      <c r="B16421"/>
      <c r="C16421"/>
    </row>
    <row r="16422" spans="1:3" ht="14.4" x14ac:dyDescent="0.3">
      <c r="A16422"/>
      <c r="B16422"/>
      <c r="C16422"/>
    </row>
    <row r="16423" spans="1:3" ht="14.4" x14ac:dyDescent="0.3">
      <c r="A16423"/>
      <c r="B16423"/>
      <c r="C16423"/>
    </row>
    <row r="16424" spans="1:3" ht="14.4" x14ac:dyDescent="0.3">
      <c r="A16424"/>
      <c r="B16424"/>
      <c r="C16424"/>
    </row>
    <row r="16425" spans="1:3" ht="14.4" x14ac:dyDescent="0.3">
      <c r="A16425"/>
      <c r="B16425"/>
      <c r="C16425"/>
    </row>
    <row r="16426" spans="1:3" ht="14.4" x14ac:dyDescent="0.3">
      <c r="A16426"/>
      <c r="B16426"/>
      <c r="C16426"/>
    </row>
    <row r="16427" spans="1:3" ht="14.4" x14ac:dyDescent="0.3">
      <c r="A16427"/>
      <c r="B16427"/>
      <c r="C16427"/>
    </row>
    <row r="16428" spans="1:3" ht="14.4" x14ac:dyDescent="0.3">
      <c r="A16428"/>
      <c r="B16428"/>
      <c r="C16428"/>
    </row>
    <row r="16429" spans="1:3" ht="14.4" x14ac:dyDescent="0.3">
      <c r="A16429"/>
      <c r="B16429"/>
      <c r="C16429"/>
    </row>
    <row r="16430" spans="1:3" ht="14.4" x14ac:dyDescent="0.3">
      <c r="A16430"/>
      <c r="B16430"/>
      <c r="C16430"/>
    </row>
    <row r="16431" spans="1:3" ht="14.4" x14ac:dyDescent="0.3">
      <c r="A16431"/>
      <c r="B16431"/>
      <c r="C16431"/>
    </row>
    <row r="16432" spans="1:3" ht="14.4" x14ac:dyDescent="0.3">
      <c r="A16432"/>
      <c r="B16432"/>
      <c r="C16432"/>
    </row>
    <row r="16433" spans="1:3" ht="14.4" x14ac:dyDescent="0.3">
      <c r="A16433"/>
      <c r="B16433"/>
      <c r="C16433"/>
    </row>
    <row r="16434" spans="1:3" ht="14.4" x14ac:dyDescent="0.3">
      <c r="A16434"/>
      <c r="B16434"/>
      <c r="C16434"/>
    </row>
    <row r="16435" spans="1:3" ht="14.4" x14ac:dyDescent="0.3">
      <c r="A16435"/>
      <c r="B16435"/>
      <c r="C16435"/>
    </row>
    <row r="16436" spans="1:3" ht="14.4" x14ac:dyDescent="0.3">
      <c r="A16436"/>
      <c r="B16436"/>
      <c r="C16436"/>
    </row>
    <row r="16437" spans="1:3" ht="14.4" x14ac:dyDescent="0.3">
      <c r="A16437"/>
      <c r="B16437"/>
      <c r="C16437"/>
    </row>
    <row r="16438" spans="1:3" ht="14.4" x14ac:dyDescent="0.3">
      <c r="A16438"/>
      <c r="B16438"/>
      <c r="C16438"/>
    </row>
    <row r="16439" spans="1:3" ht="14.4" x14ac:dyDescent="0.3">
      <c r="A16439"/>
      <c r="B16439"/>
      <c r="C16439"/>
    </row>
    <row r="16440" spans="1:3" ht="14.4" x14ac:dyDescent="0.3">
      <c r="A16440"/>
      <c r="B16440"/>
      <c r="C16440"/>
    </row>
    <row r="16441" spans="1:3" ht="14.4" x14ac:dyDescent="0.3">
      <c r="A16441"/>
      <c r="B16441"/>
      <c r="C16441"/>
    </row>
    <row r="16442" spans="1:3" ht="14.4" x14ac:dyDescent="0.3">
      <c r="A16442"/>
      <c r="B16442"/>
      <c r="C16442"/>
    </row>
    <row r="16443" spans="1:3" ht="14.4" x14ac:dyDescent="0.3">
      <c r="A16443"/>
      <c r="B16443"/>
      <c r="C16443"/>
    </row>
    <row r="16444" spans="1:3" ht="14.4" x14ac:dyDescent="0.3">
      <c r="A16444"/>
      <c r="B16444"/>
      <c r="C16444"/>
    </row>
    <row r="16445" spans="1:3" ht="14.4" x14ac:dyDescent="0.3">
      <c r="A16445"/>
      <c r="B16445"/>
      <c r="C16445"/>
    </row>
    <row r="16446" spans="1:3" ht="14.4" x14ac:dyDescent="0.3">
      <c r="A16446"/>
      <c r="B16446"/>
      <c r="C16446"/>
    </row>
    <row r="16447" spans="1:3" ht="14.4" x14ac:dyDescent="0.3">
      <c r="A16447"/>
      <c r="B16447"/>
      <c r="C16447"/>
    </row>
    <row r="16448" spans="1:3" ht="14.4" x14ac:dyDescent="0.3">
      <c r="A16448"/>
      <c r="B16448"/>
      <c r="C16448"/>
    </row>
    <row r="16449" spans="1:3" ht="14.4" x14ac:dyDescent="0.3">
      <c r="A16449"/>
      <c r="B16449"/>
      <c r="C16449"/>
    </row>
    <row r="16450" spans="1:3" ht="14.4" x14ac:dyDescent="0.3">
      <c r="A16450"/>
      <c r="B16450"/>
      <c r="C16450"/>
    </row>
    <row r="16451" spans="1:3" ht="14.4" x14ac:dyDescent="0.3">
      <c r="A16451"/>
      <c r="B16451"/>
      <c r="C16451"/>
    </row>
    <row r="16452" spans="1:3" ht="14.4" x14ac:dyDescent="0.3">
      <c r="A16452"/>
      <c r="B16452"/>
      <c r="C16452"/>
    </row>
    <row r="16453" spans="1:3" ht="14.4" x14ac:dyDescent="0.3">
      <c r="A16453"/>
      <c r="B16453"/>
      <c r="C16453"/>
    </row>
    <row r="16454" spans="1:3" ht="14.4" x14ac:dyDescent="0.3">
      <c r="A16454"/>
      <c r="B16454"/>
      <c r="C16454"/>
    </row>
    <row r="16455" spans="1:3" ht="14.4" x14ac:dyDescent="0.3">
      <c r="A16455"/>
      <c r="B16455"/>
      <c r="C16455"/>
    </row>
    <row r="16456" spans="1:3" ht="14.4" x14ac:dyDescent="0.3">
      <c r="A16456"/>
      <c r="B16456"/>
      <c r="C16456"/>
    </row>
    <row r="16457" spans="1:3" ht="14.4" x14ac:dyDescent="0.3">
      <c r="A16457"/>
      <c r="B16457"/>
      <c r="C16457"/>
    </row>
    <row r="16458" spans="1:3" ht="14.4" x14ac:dyDescent="0.3">
      <c r="A16458"/>
      <c r="B16458"/>
      <c r="C16458"/>
    </row>
    <row r="16459" spans="1:3" ht="14.4" x14ac:dyDescent="0.3">
      <c r="A16459"/>
      <c r="B16459"/>
      <c r="C16459"/>
    </row>
    <row r="16460" spans="1:3" ht="14.4" x14ac:dyDescent="0.3">
      <c r="A16460"/>
      <c r="B16460"/>
      <c r="C16460"/>
    </row>
    <row r="16461" spans="1:3" ht="14.4" x14ac:dyDescent="0.3">
      <c r="A16461"/>
      <c r="B16461"/>
      <c r="C16461"/>
    </row>
    <row r="16462" spans="1:3" ht="14.4" x14ac:dyDescent="0.3">
      <c r="A16462"/>
      <c r="B16462"/>
      <c r="C16462"/>
    </row>
    <row r="16463" spans="1:3" ht="14.4" x14ac:dyDescent="0.3">
      <c r="A16463"/>
      <c r="B16463"/>
      <c r="C16463"/>
    </row>
    <row r="16464" spans="1:3" ht="14.4" x14ac:dyDescent="0.3">
      <c r="A16464"/>
      <c r="B16464"/>
      <c r="C16464"/>
    </row>
    <row r="16465" spans="1:3" ht="14.4" x14ac:dyDescent="0.3">
      <c r="A16465"/>
      <c r="B16465"/>
      <c r="C16465"/>
    </row>
    <row r="16466" spans="1:3" ht="14.4" x14ac:dyDescent="0.3">
      <c r="A16466"/>
      <c r="B16466"/>
      <c r="C16466"/>
    </row>
    <row r="16467" spans="1:3" ht="14.4" x14ac:dyDescent="0.3">
      <c r="A16467"/>
      <c r="B16467"/>
      <c r="C16467"/>
    </row>
    <row r="16468" spans="1:3" ht="14.4" x14ac:dyDescent="0.3">
      <c r="A16468"/>
      <c r="B16468"/>
      <c r="C16468"/>
    </row>
    <row r="16469" spans="1:3" ht="14.4" x14ac:dyDescent="0.3">
      <c r="A16469"/>
      <c r="B16469"/>
      <c r="C16469"/>
    </row>
    <row r="16470" spans="1:3" ht="14.4" x14ac:dyDescent="0.3">
      <c r="A16470"/>
      <c r="B16470"/>
      <c r="C16470"/>
    </row>
    <row r="16471" spans="1:3" ht="14.4" x14ac:dyDescent="0.3">
      <c r="A16471"/>
      <c r="B16471"/>
      <c r="C16471"/>
    </row>
    <row r="16472" spans="1:3" ht="14.4" x14ac:dyDescent="0.3">
      <c r="A16472"/>
      <c r="B16472"/>
      <c r="C16472"/>
    </row>
    <row r="16473" spans="1:3" ht="14.4" x14ac:dyDescent="0.3">
      <c r="A16473"/>
      <c r="B16473"/>
      <c r="C16473"/>
    </row>
    <row r="16474" spans="1:3" ht="14.4" x14ac:dyDescent="0.3">
      <c r="A16474"/>
      <c r="B16474"/>
      <c r="C16474"/>
    </row>
    <row r="16475" spans="1:3" ht="14.4" x14ac:dyDescent="0.3">
      <c r="A16475"/>
      <c r="B16475"/>
      <c r="C16475"/>
    </row>
    <row r="16476" spans="1:3" ht="14.4" x14ac:dyDescent="0.3">
      <c r="A16476"/>
      <c r="B16476"/>
      <c r="C16476"/>
    </row>
    <row r="16477" spans="1:3" ht="14.4" x14ac:dyDescent="0.3">
      <c r="A16477"/>
      <c r="B16477"/>
      <c r="C16477"/>
    </row>
    <row r="16478" spans="1:3" ht="14.4" x14ac:dyDescent="0.3">
      <c r="A16478"/>
      <c r="B16478"/>
      <c r="C16478"/>
    </row>
    <row r="16479" spans="1:3" ht="14.4" x14ac:dyDescent="0.3">
      <c r="A16479"/>
      <c r="B16479"/>
      <c r="C16479"/>
    </row>
    <row r="16480" spans="1:3" ht="14.4" x14ac:dyDescent="0.3">
      <c r="A16480"/>
      <c r="B16480"/>
      <c r="C16480"/>
    </row>
    <row r="16481" spans="1:3" ht="14.4" x14ac:dyDescent="0.3">
      <c r="A16481"/>
      <c r="B16481"/>
      <c r="C16481"/>
    </row>
    <row r="16482" spans="1:3" ht="14.4" x14ac:dyDescent="0.3">
      <c r="A16482"/>
      <c r="B16482"/>
      <c r="C16482"/>
    </row>
    <row r="16483" spans="1:3" ht="14.4" x14ac:dyDescent="0.3">
      <c r="A16483"/>
      <c r="B16483"/>
      <c r="C16483"/>
    </row>
    <row r="16484" spans="1:3" ht="14.4" x14ac:dyDescent="0.3">
      <c r="A16484"/>
      <c r="B16484"/>
      <c r="C16484"/>
    </row>
    <row r="16485" spans="1:3" ht="14.4" x14ac:dyDescent="0.3">
      <c r="A16485"/>
      <c r="B16485"/>
      <c r="C16485"/>
    </row>
    <row r="16486" spans="1:3" ht="14.4" x14ac:dyDescent="0.3">
      <c r="A16486"/>
      <c r="B16486"/>
      <c r="C16486"/>
    </row>
    <row r="16487" spans="1:3" ht="14.4" x14ac:dyDescent="0.3">
      <c r="A16487"/>
      <c r="B16487"/>
      <c r="C16487"/>
    </row>
    <row r="16488" spans="1:3" ht="14.4" x14ac:dyDescent="0.3">
      <c r="A16488"/>
      <c r="B16488"/>
      <c r="C16488"/>
    </row>
    <row r="16489" spans="1:3" ht="14.4" x14ac:dyDescent="0.3">
      <c r="A16489"/>
      <c r="B16489"/>
      <c r="C16489"/>
    </row>
    <row r="16490" spans="1:3" ht="14.4" x14ac:dyDescent="0.3">
      <c r="A16490"/>
      <c r="B16490"/>
      <c r="C16490"/>
    </row>
    <row r="16491" spans="1:3" ht="14.4" x14ac:dyDescent="0.3">
      <c r="A16491"/>
      <c r="B16491"/>
      <c r="C16491"/>
    </row>
    <row r="16492" spans="1:3" ht="14.4" x14ac:dyDescent="0.3">
      <c r="A16492"/>
      <c r="B16492"/>
      <c r="C16492"/>
    </row>
    <row r="16493" spans="1:3" ht="14.4" x14ac:dyDescent="0.3">
      <c r="A16493"/>
      <c r="B16493"/>
      <c r="C16493"/>
    </row>
    <row r="16494" spans="1:3" ht="14.4" x14ac:dyDescent="0.3">
      <c r="A16494"/>
      <c r="B16494"/>
      <c r="C16494"/>
    </row>
    <row r="16495" spans="1:3" ht="14.4" x14ac:dyDescent="0.3">
      <c r="A16495"/>
      <c r="B16495"/>
      <c r="C16495"/>
    </row>
    <row r="16496" spans="1:3" ht="14.4" x14ac:dyDescent="0.3">
      <c r="A16496"/>
      <c r="B16496"/>
      <c r="C16496"/>
    </row>
    <row r="16497" spans="1:3" ht="14.4" x14ac:dyDescent="0.3">
      <c r="A16497"/>
      <c r="B16497"/>
      <c r="C16497"/>
    </row>
    <row r="16498" spans="1:3" ht="14.4" x14ac:dyDescent="0.3">
      <c r="A16498"/>
      <c r="B16498"/>
      <c r="C16498"/>
    </row>
    <row r="16499" spans="1:3" ht="14.4" x14ac:dyDescent="0.3">
      <c r="A16499"/>
      <c r="B16499"/>
      <c r="C16499"/>
    </row>
    <row r="16500" spans="1:3" ht="14.4" x14ac:dyDescent="0.3">
      <c r="A16500"/>
      <c r="B16500"/>
      <c r="C16500"/>
    </row>
    <row r="16501" spans="1:3" ht="14.4" x14ac:dyDescent="0.3">
      <c r="A16501"/>
      <c r="B16501"/>
      <c r="C16501"/>
    </row>
    <row r="16502" spans="1:3" ht="14.4" x14ac:dyDescent="0.3">
      <c r="A16502"/>
      <c r="B16502"/>
      <c r="C16502"/>
    </row>
    <row r="16503" spans="1:3" ht="14.4" x14ac:dyDescent="0.3">
      <c r="A16503"/>
      <c r="B16503"/>
      <c r="C16503"/>
    </row>
    <row r="16504" spans="1:3" ht="14.4" x14ac:dyDescent="0.3">
      <c r="A16504"/>
      <c r="B16504"/>
      <c r="C16504"/>
    </row>
    <row r="16505" spans="1:3" ht="14.4" x14ac:dyDescent="0.3">
      <c r="A16505"/>
      <c r="B16505"/>
      <c r="C16505"/>
    </row>
    <row r="16506" spans="1:3" ht="14.4" x14ac:dyDescent="0.3">
      <c r="A16506"/>
      <c r="B16506"/>
      <c r="C16506"/>
    </row>
    <row r="16507" spans="1:3" ht="14.4" x14ac:dyDescent="0.3">
      <c r="A16507"/>
      <c r="B16507"/>
      <c r="C16507"/>
    </row>
    <row r="16508" spans="1:3" ht="14.4" x14ac:dyDescent="0.3">
      <c r="A16508"/>
      <c r="B16508"/>
      <c r="C16508"/>
    </row>
    <row r="16509" spans="1:3" ht="14.4" x14ac:dyDescent="0.3">
      <c r="A16509"/>
      <c r="B16509"/>
      <c r="C16509"/>
    </row>
    <row r="16510" spans="1:3" ht="14.4" x14ac:dyDescent="0.3">
      <c r="A16510"/>
      <c r="B16510"/>
      <c r="C16510"/>
    </row>
    <row r="16511" spans="1:3" ht="14.4" x14ac:dyDescent="0.3">
      <c r="A16511"/>
      <c r="B16511"/>
      <c r="C16511"/>
    </row>
    <row r="16512" spans="1:3" ht="14.4" x14ac:dyDescent="0.3">
      <c r="A16512"/>
      <c r="B16512"/>
      <c r="C16512"/>
    </row>
    <row r="16513" spans="1:3" ht="14.4" x14ac:dyDescent="0.3">
      <c r="A16513"/>
      <c r="B16513"/>
      <c r="C16513"/>
    </row>
    <row r="16514" spans="1:3" ht="14.4" x14ac:dyDescent="0.3">
      <c r="A16514"/>
      <c r="B16514"/>
      <c r="C16514"/>
    </row>
    <row r="16515" spans="1:3" ht="14.4" x14ac:dyDescent="0.3">
      <c r="A16515"/>
      <c r="B16515"/>
      <c r="C16515"/>
    </row>
    <row r="16516" spans="1:3" ht="14.4" x14ac:dyDescent="0.3">
      <c r="A16516"/>
      <c r="B16516"/>
      <c r="C16516"/>
    </row>
    <row r="16517" spans="1:3" ht="14.4" x14ac:dyDescent="0.3">
      <c r="A16517"/>
      <c r="B16517"/>
      <c r="C16517"/>
    </row>
    <row r="16518" spans="1:3" ht="14.4" x14ac:dyDescent="0.3">
      <c r="A16518"/>
      <c r="B16518"/>
      <c r="C16518"/>
    </row>
    <row r="16519" spans="1:3" ht="14.4" x14ac:dyDescent="0.3">
      <c r="A16519"/>
      <c r="B16519"/>
      <c r="C16519"/>
    </row>
    <row r="16520" spans="1:3" ht="14.4" x14ac:dyDescent="0.3">
      <c r="A16520"/>
      <c r="B16520"/>
      <c r="C16520"/>
    </row>
    <row r="16521" spans="1:3" ht="14.4" x14ac:dyDescent="0.3">
      <c r="A16521"/>
      <c r="B16521"/>
      <c r="C16521"/>
    </row>
    <row r="16522" spans="1:3" ht="14.4" x14ac:dyDescent="0.3">
      <c r="A16522"/>
      <c r="B16522"/>
      <c r="C16522"/>
    </row>
    <row r="16523" spans="1:3" ht="14.4" x14ac:dyDescent="0.3">
      <c r="A16523"/>
      <c r="B16523"/>
      <c r="C16523"/>
    </row>
    <row r="16524" spans="1:3" ht="14.4" x14ac:dyDescent="0.3">
      <c r="A16524"/>
      <c r="B16524"/>
      <c r="C16524"/>
    </row>
    <row r="16525" spans="1:3" ht="14.4" x14ac:dyDescent="0.3">
      <c r="A16525"/>
      <c r="B16525"/>
      <c r="C16525"/>
    </row>
    <row r="16526" spans="1:3" ht="14.4" x14ac:dyDescent="0.3">
      <c r="A16526"/>
      <c r="B16526"/>
      <c r="C16526"/>
    </row>
    <row r="16527" spans="1:3" ht="14.4" x14ac:dyDescent="0.3">
      <c r="A16527"/>
      <c r="B16527"/>
      <c r="C16527"/>
    </row>
    <row r="16528" spans="1:3" ht="14.4" x14ac:dyDescent="0.3">
      <c r="A16528"/>
      <c r="B16528"/>
      <c r="C16528"/>
    </row>
    <row r="16529" spans="1:3" ht="14.4" x14ac:dyDescent="0.3">
      <c r="A16529"/>
      <c r="B16529"/>
      <c r="C16529"/>
    </row>
    <row r="16530" spans="1:3" ht="14.4" x14ac:dyDescent="0.3">
      <c r="A16530"/>
      <c r="B16530"/>
      <c r="C16530"/>
    </row>
    <row r="16531" spans="1:3" ht="14.4" x14ac:dyDescent="0.3">
      <c r="A16531"/>
      <c r="B16531"/>
      <c r="C16531"/>
    </row>
    <row r="16532" spans="1:3" ht="14.4" x14ac:dyDescent="0.3">
      <c r="A16532"/>
      <c r="B16532"/>
      <c r="C16532"/>
    </row>
    <row r="16533" spans="1:3" ht="14.4" x14ac:dyDescent="0.3">
      <c r="A16533"/>
      <c r="B16533"/>
      <c r="C16533"/>
    </row>
    <row r="16534" spans="1:3" ht="14.4" x14ac:dyDescent="0.3">
      <c r="A16534"/>
      <c r="B16534"/>
      <c r="C16534"/>
    </row>
    <row r="16535" spans="1:3" ht="14.4" x14ac:dyDescent="0.3">
      <c r="A16535"/>
      <c r="B16535"/>
      <c r="C16535"/>
    </row>
    <row r="16536" spans="1:3" ht="14.4" x14ac:dyDescent="0.3">
      <c r="A16536"/>
      <c r="B16536"/>
      <c r="C16536"/>
    </row>
    <row r="16537" spans="1:3" ht="14.4" x14ac:dyDescent="0.3">
      <c r="A16537"/>
      <c r="B16537"/>
      <c r="C16537"/>
    </row>
    <row r="16538" spans="1:3" ht="14.4" x14ac:dyDescent="0.3">
      <c r="A16538"/>
      <c r="B16538"/>
      <c r="C16538"/>
    </row>
    <row r="16539" spans="1:3" ht="14.4" x14ac:dyDescent="0.3">
      <c r="A16539"/>
      <c r="B16539"/>
      <c r="C16539"/>
    </row>
    <row r="16540" spans="1:3" ht="14.4" x14ac:dyDescent="0.3">
      <c r="A16540"/>
      <c r="B16540"/>
      <c r="C16540"/>
    </row>
    <row r="16541" spans="1:3" ht="14.4" x14ac:dyDescent="0.3">
      <c r="A16541"/>
      <c r="B16541"/>
      <c r="C16541"/>
    </row>
    <row r="16542" spans="1:3" ht="14.4" x14ac:dyDescent="0.3">
      <c r="A16542"/>
      <c r="B16542"/>
      <c r="C16542"/>
    </row>
    <row r="16543" spans="1:3" ht="14.4" x14ac:dyDescent="0.3">
      <c r="A16543"/>
      <c r="B16543"/>
      <c r="C16543"/>
    </row>
    <row r="16544" spans="1:3" ht="14.4" x14ac:dyDescent="0.3">
      <c r="A16544"/>
      <c r="B16544"/>
      <c r="C16544"/>
    </row>
    <row r="16545" spans="1:3" ht="14.4" x14ac:dyDescent="0.3">
      <c r="A16545"/>
      <c r="B16545"/>
      <c r="C16545"/>
    </row>
    <row r="16546" spans="1:3" ht="14.4" x14ac:dyDescent="0.3">
      <c r="A16546"/>
      <c r="B16546"/>
      <c r="C16546"/>
    </row>
    <row r="16547" spans="1:3" ht="14.4" x14ac:dyDescent="0.3">
      <c r="A16547"/>
      <c r="B16547"/>
      <c r="C16547"/>
    </row>
    <row r="16548" spans="1:3" ht="14.4" x14ac:dyDescent="0.3">
      <c r="A16548"/>
      <c r="B16548"/>
      <c r="C16548"/>
    </row>
    <row r="16549" spans="1:3" ht="14.4" x14ac:dyDescent="0.3">
      <c r="A16549"/>
      <c r="B16549"/>
      <c r="C16549"/>
    </row>
    <row r="16550" spans="1:3" ht="14.4" x14ac:dyDescent="0.3">
      <c r="A16550"/>
      <c r="B16550"/>
      <c r="C16550"/>
    </row>
    <row r="16551" spans="1:3" ht="14.4" x14ac:dyDescent="0.3">
      <c r="A16551"/>
      <c r="B16551"/>
      <c r="C16551"/>
    </row>
    <row r="16552" spans="1:3" ht="14.4" x14ac:dyDescent="0.3">
      <c r="A16552"/>
      <c r="B16552"/>
      <c r="C16552"/>
    </row>
    <row r="16553" spans="1:3" ht="14.4" x14ac:dyDescent="0.3">
      <c r="A16553"/>
      <c r="B16553"/>
      <c r="C16553"/>
    </row>
    <row r="16554" spans="1:3" ht="14.4" x14ac:dyDescent="0.3">
      <c r="A16554"/>
      <c r="B16554"/>
      <c r="C16554"/>
    </row>
    <row r="16555" spans="1:3" ht="14.4" x14ac:dyDescent="0.3">
      <c r="A16555"/>
      <c r="B16555"/>
      <c r="C16555"/>
    </row>
    <row r="16556" spans="1:3" ht="14.4" x14ac:dyDescent="0.3">
      <c r="A16556"/>
      <c r="B16556"/>
      <c r="C16556"/>
    </row>
    <row r="16557" spans="1:3" ht="14.4" x14ac:dyDescent="0.3">
      <c r="A16557"/>
      <c r="B16557"/>
      <c r="C16557"/>
    </row>
    <row r="16558" spans="1:3" ht="14.4" x14ac:dyDescent="0.3">
      <c r="A16558"/>
      <c r="B16558"/>
      <c r="C16558"/>
    </row>
    <row r="16559" spans="1:3" ht="14.4" x14ac:dyDescent="0.3">
      <c r="A16559"/>
      <c r="B16559"/>
      <c r="C16559"/>
    </row>
    <row r="16560" spans="1:3" ht="14.4" x14ac:dyDescent="0.3">
      <c r="A16560"/>
      <c r="B16560"/>
      <c r="C16560"/>
    </row>
    <row r="16561" spans="1:3" ht="14.4" x14ac:dyDescent="0.3">
      <c r="A16561"/>
      <c r="B16561"/>
      <c r="C16561"/>
    </row>
    <row r="16562" spans="1:3" ht="14.4" x14ac:dyDescent="0.3">
      <c r="A16562"/>
      <c r="B16562"/>
      <c r="C16562"/>
    </row>
    <row r="16563" spans="1:3" ht="14.4" x14ac:dyDescent="0.3">
      <c r="A16563"/>
      <c r="B16563"/>
      <c r="C16563"/>
    </row>
    <row r="16564" spans="1:3" ht="14.4" x14ac:dyDescent="0.3">
      <c r="A16564"/>
      <c r="B16564"/>
      <c r="C16564"/>
    </row>
    <row r="16565" spans="1:3" ht="14.4" x14ac:dyDescent="0.3">
      <c r="A16565"/>
      <c r="B16565"/>
      <c r="C16565"/>
    </row>
    <row r="16566" spans="1:3" ht="14.4" x14ac:dyDescent="0.3">
      <c r="A16566"/>
      <c r="B16566"/>
      <c r="C16566"/>
    </row>
    <row r="16567" spans="1:3" ht="14.4" x14ac:dyDescent="0.3">
      <c r="A16567"/>
      <c r="B16567"/>
      <c r="C16567"/>
    </row>
    <row r="16568" spans="1:3" ht="14.4" x14ac:dyDescent="0.3">
      <c r="A16568"/>
      <c r="B16568"/>
      <c r="C16568"/>
    </row>
    <row r="16569" spans="1:3" ht="14.4" x14ac:dyDescent="0.3">
      <c r="A16569"/>
      <c r="B16569"/>
      <c r="C16569"/>
    </row>
    <row r="16570" spans="1:3" ht="14.4" x14ac:dyDescent="0.3">
      <c r="A16570"/>
      <c r="B16570"/>
      <c r="C16570"/>
    </row>
    <row r="16571" spans="1:3" ht="14.4" x14ac:dyDescent="0.3">
      <c r="A16571"/>
      <c r="B16571"/>
      <c r="C16571"/>
    </row>
    <row r="16572" spans="1:3" ht="14.4" x14ac:dyDescent="0.3">
      <c r="A16572"/>
      <c r="B16572"/>
      <c r="C16572"/>
    </row>
    <row r="16573" spans="1:3" ht="14.4" x14ac:dyDescent="0.3">
      <c r="A16573"/>
      <c r="B16573"/>
      <c r="C16573"/>
    </row>
    <row r="16574" spans="1:3" ht="14.4" x14ac:dyDescent="0.3">
      <c r="A16574"/>
      <c r="B16574"/>
      <c r="C16574"/>
    </row>
    <row r="16575" spans="1:3" ht="14.4" x14ac:dyDescent="0.3">
      <c r="A16575"/>
      <c r="B16575"/>
      <c r="C16575"/>
    </row>
    <row r="16576" spans="1:3" ht="14.4" x14ac:dyDescent="0.3">
      <c r="A16576"/>
      <c r="B16576"/>
      <c r="C16576"/>
    </row>
    <row r="16577" spans="1:3" ht="14.4" x14ac:dyDescent="0.3">
      <c r="A16577"/>
      <c r="B16577"/>
      <c r="C16577"/>
    </row>
    <row r="16578" spans="1:3" ht="14.4" x14ac:dyDescent="0.3">
      <c r="A16578"/>
      <c r="B16578"/>
      <c r="C16578"/>
    </row>
    <row r="16579" spans="1:3" ht="14.4" x14ac:dyDescent="0.3">
      <c r="A16579"/>
      <c r="B16579"/>
      <c r="C16579"/>
    </row>
    <row r="16580" spans="1:3" ht="14.4" x14ac:dyDescent="0.3">
      <c r="A16580"/>
      <c r="B16580"/>
      <c r="C16580"/>
    </row>
    <row r="16581" spans="1:3" ht="14.4" x14ac:dyDescent="0.3">
      <c r="A16581"/>
      <c r="B16581"/>
      <c r="C16581"/>
    </row>
    <row r="16582" spans="1:3" ht="14.4" x14ac:dyDescent="0.3">
      <c r="A16582"/>
      <c r="B16582"/>
      <c r="C16582"/>
    </row>
    <row r="16583" spans="1:3" ht="14.4" x14ac:dyDescent="0.3">
      <c r="A16583"/>
      <c r="B16583"/>
      <c r="C16583"/>
    </row>
    <row r="16584" spans="1:3" ht="14.4" x14ac:dyDescent="0.3">
      <c r="A16584"/>
      <c r="B16584"/>
      <c r="C16584"/>
    </row>
    <row r="16585" spans="1:3" ht="14.4" x14ac:dyDescent="0.3">
      <c r="A16585"/>
      <c r="B16585"/>
      <c r="C16585"/>
    </row>
    <row r="16586" spans="1:3" ht="14.4" x14ac:dyDescent="0.3">
      <c r="A16586"/>
      <c r="B16586"/>
      <c r="C16586"/>
    </row>
    <row r="16587" spans="1:3" ht="14.4" x14ac:dyDescent="0.3">
      <c r="A16587"/>
      <c r="B16587"/>
      <c r="C16587"/>
    </row>
    <row r="16588" spans="1:3" ht="14.4" x14ac:dyDescent="0.3">
      <c r="A16588"/>
      <c r="B16588"/>
      <c r="C16588"/>
    </row>
    <row r="16589" spans="1:3" ht="14.4" x14ac:dyDescent="0.3">
      <c r="A16589"/>
      <c r="B16589"/>
      <c r="C16589"/>
    </row>
    <row r="16590" spans="1:3" ht="14.4" x14ac:dyDescent="0.3">
      <c r="A16590"/>
      <c r="B16590"/>
      <c r="C16590"/>
    </row>
    <row r="16591" spans="1:3" ht="14.4" x14ac:dyDescent="0.3">
      <c r="A16591"/>
      <c r="B16591"/>
      <c r="C16591"/>
    </row>
    <row r="16592" spans="1:3" ht="14.4" x14ac:dyDescent="0.3">
      <c r="A16592"/>
      <c r="B16592"/>
      <c r="C16592"/>
    </row>
    <row r="16593" spans="1:3" ht="14.4" x14ac:dyDescent="0.3">
      <c r="A16593"/>
      <c r="B16593"/>
      <c r="C16593"/>
    </row>
    <row r="16594" spans="1:3" ht="14.4" x14ac:dyDescent="0.3">
      <c r="A16594"/>
      <c r="B16594"/>
      <c r="C16594"/>
    </row>
    <row r="16595" spans="1:3" ht="14.4" x14ac:dyDescent="0.3">
      <c r="A16595"/>
      <c r="B16595"/>
      <c r="C16595"/>
    </row>
    <row r="16596" spans="1:3" ht="14.4" x14ac:dyDescent="0.3">
      <c r="A16596"/>
      <c r="B16596"/>
      <c r="C16596"/>
    </row>
    <row r="16597" spans="1:3" ht="14.4" x14ac:dyDescent="0.3">
      <c r="A16597"/>
      <c r="B16597"/>
      <c r="C16597"/>
    </row>
    <row r="16598" spans="1:3" ht="14.4" x14ac:dyDescent="0.3">
      <c r="A16598"/>
      <c r="B16598"/>
      <c r="C16598"/>
    </row>
    <row r="16599" spans="1:3" ht="14.4" x14ac:dyDescent="0.3">
      <c r="A16599"/>
      <c r="B16599"/>
      <c r="C16599"/>
    </row>
    <row r="16600" spans="1:3" ht="14.4" x14ac:dyDescent="0.3">
      <c r="A16600"/>
      <c r="B16600"/>
      <c r="C16600"/>
    </row>
    <row r="16601" spans="1:3" ht="14.4" x14ac:dyDescent="0.3">
      <c r="A16601"/>
      <c r="B16601"/>
      <c r="C16601"/>
    </row>
    <row r="16602" spans="1:3" ht="14.4" x14ac:dyDescent="0.3">
      <c r="A16602"/>
      <c r="B16602"/>
      <c r="C16602"/>
    </row>
    <row r="16603" spans="1:3" ht="14.4" x14ac:dyDescent="0.3">
      <c r="A16603"/>
      <c r="B16603"/>
      <c r="C16603"/>
    </row>
    <row r="16604" spans="1:3" ht="14.4" x14ac:dyDescent="0.3">
      <c r="A16604"/>
      <c r="B16604"/>
      <c r="C16604"/>
    </row>
    <row r="16605" spans="1:3" ht="14.4" x14ac:dyDescent="0.3">
      <c r="A16605"/>
      <c r="B16605"/>
      <c r="C16605"/>
    </row>
    <row r="16606" spans="1:3" ht="14.4" x14ac:dyDescent="0.3">
      <c r="A16606"/>
      <c r="B16606"/>
      <c r="C16606"/>
    </row>
    <row r="16607" spans="1:3" ht="14.4" x14ac:dyDescent="0.3">
      <c r="A16607"/>
      <c r="B16607"/>
      <c r="C16607"/>
    </row>
    <row r="16608" spans="1:3" ht="14.4" x14ac:dyDescent="0.3">
      <c r="A16608"/>
      <c r="B16608"/>
      <c r="C16608"/>
    </row>
    <row r="16609" spans="1:3" ht="14.4" x14ac:dyDescent="0.3">
      <c r="A16609"/>
      <c r="B16609"/>
      <c r="C16609"/>
    </row>
    <row r="16610" spans="1:3" ht="14.4" x14ac:dyDescent="0.3">
      <c r="A16610"/>
      <c r="B16610"/>
      <c r="C16610"/>
    </row>
    <row r="16611" spans="1:3" ht="14.4" x14ac:dyDescent="0.3">
      <c r="A16611"/>
      <c r="B16611"/>
      <c r="C16611"/>
    </row>
    <row r="16612" spans="1:3" ht="14.4" x14ac:dyDescent="0.3">
      <c r="A16612"/>
      <c r="B16612"/>
      <c r="C16612"/>
    </row>
    <row r="16613" spans="1:3" ht="14.4" x14ac:dyDescent="0.3">
      <c r="A16613"/>
      <c r="B16613"/>
      <c r="C16613"/>
    </row>
    <row r="16614" spans="1:3" ht="14.4" x14ac:dyDescent="0.3">
      <c r="A16614"/>
      <c r="B16614"/>
      <c r="C16614"/>
    </row>
    <row r="16615" spans="1:3" ht="14.4" x14ac:dyDescent="0.3">
      <c r="A16615"/>
      <c r="B16615"/>
      <c r="C16615"/>
    </row>
    <row r="16616" spans="1:3" ht="14.4" x14ac:dyDescent="0.3">
      <c r="A16616"/>
      <c r="B16616"/>
      <c r="C16616"/>
    </row>
    <row r="16617" spans="1:3" ht="14.4" x14ac:dyDescent="0.3">
      <c r="A16617"/>
      <c r="B16617"/>
      <c r="C16617"/>
    </row>
    <row r="16618" spans="1:3" ht="14.4" x14ac:dyDescent="0.3">
      <c r="A16618"/>
      <c r="B16618"/>
      <c r="C16618"/>
    </row>
    <row r="16619" spans="1:3" ht="14.4" x14ac:dyDescent="0.3">
      <c r="A16619"/>
      <c r="B16619"/>
      <c r="C16619"/>
    </row>
    <row r="16620" spans="1:3" ht="14.4" x14ac:dyDescent="0.3">
      <c r="A16620"/>
      <c r="B16620"/>
      <c r="C16620"/>
    </row>
    <row r="16621" spans="1:3" ht="14.4" x14ac:dyDescent="0.3">
      <c r="A16621"/>
      <c r="B16621"/>
      <c r="C16621"/>
    </row>
    <row r="16622" spans="1:3" ht="14.4" x14ac:dyDescent="0.3">
      <c r="A16622"/>
      <c r="B16622"/>
      <c r="C16622"/>
    </row>
    <row r="16623" spans="1:3" ht="14.4" x14ac:dyDescent="0.3">
      <c r="A16623"/>
      <c r="B16623"/>
      <c r="C16623"/>
    </row>
    <row r="16624" spans="1:3" ht="14.4" x14ac:dyDescent="0.3">
      <c r="A16624"/>
      <c r="B16624"/>
      <c r="C16624"/>
    </row>
    <row r="16625" spans="1:3" ht="14.4" x14ac:dyDescent="0.3">
      <c r="A16625"/>
      <c r="B16625"/>
      <c r="C16625"/>
    </row>
    <row r="16626" spans="1:3" ht="14.4" x14ac:dyDescent="0.3">
      <c r="A16626"/>
      <c r="B16626"/>
      <c r="C16626"/>
    </row>
    <row r="16627" spans="1:3" ht="14.4" x14ac:dyDescent="0.3">
      <c r="A16627"/>
      <c r="B16627"/>
      <c r="C16627"/>
    </row>
    <row r="16628" spans="1:3" ht="14.4" x14ac:dyDescent="0.3">
      <c r="A16628"/>
      <c r="B16628"/>
      <c r="C16628"/>
    </row>
    <row r="16629" spans="1:3" ht="14.4" x14ac:dyDescent="0.3">
      <c r="A16629"/>
      <c r="B16629"/>
      <c r="C16629"/>
    </row>
    <row r="16630" spans="1:3" ht="14.4" x14ac:dyDescent="0.3">
      <c r="A16630"/>
      <c r="B16630"/>
      <c r="C16630"/>
    </row>
    <row r="16631" spans="1:3" ht="14.4" x14ac:dyDescent="0.3">
      <c r="A16631"/>
      <c r="B16631"/>
      <c r="C16631"/>
    </row>
    <row r="16632" spans="1:3" ht="14.4" x14ac:dyDescent="0.3">
      <c r="A16632"/>
      <c r="B16632"/>
      <c r="C16632"/>
    </row>
    <row r="16633" spans="1:3" ht="14.4" x14ac:dyDescent="0.3">
      <c r="A16633"/>
      <c r="B16633"/>
      <c r="C16633"/>
    </row>
    <row r="16634" spans="1:3" ht="14.4" x14ac:dyDescent="0.3">
      <c r="A16634"/>
      <c r="B16634"/>
      <c r="C16634"/>
    </row>
    <row r="16635" spans="1:3" ht="14.4" x14ac:dyDescent="0.3">
      <c r="A16635"/>
      <c r="B16635"/>
      <c r="C16635"/>
    </row>
    <row r="16636" spans="1:3" ht="14.4" x14ac:dyDescent="0.3">
      <c r="A16636"/>
      <c r="B16636"/>
      <c r="C16636"/>
    </row>
    <row r="16637" spans="1:3" ht="14.4" x14ac:dyDescent="0.3">
      <c r="A16637"/>
      <c r="B16637"/>
      <c r="C16637"/>
    </row>
    <row r="16638" spans="1:3" ht="14.4" x14ac:dyDescent="0.3">
      <c r="A16638"/>
      <c r="B16638"/>
      <c r="C16638"/>
    </row>
    <row r="16639" spans="1:3" ht="14.4" x14ac:dyDescent="0.3">
      <c r="A16639"/>
      <c r="B16639"/>
      <c r="C16639"/>
    </row>
    <row r="16640" spans="1:3" ht="14.4" x14ac:dyDescent="0.3">
      <c r="A16640"/>
      <c r="B16640"/>
      <c r="C16640"/>
    </row>
    <row r="16641" spans="1:3" ht="14.4" x14ac:dyDescent="0.3">
      <c r="A16641"/>
      <c r="B16641"/>
      <c r="C16641"/>
    </row>
    <row r="16642" spans="1:3" ht="14.4" x14ac:dyDescent="0.3">
      <c r="A16642"/>
      <c r="B16642"/>
      <c r="C16642"/>
    </row>
    <row r="16643" spans="1:3" ht="14.4" x14ac:dyDescent="0.3">
      <c r="A16643"/>
      <c r="B16643"/>
      <c r="C16643"/>
    </row>
    <row r="16644" spans="1:3" ht="14.4" x14ac:dyDescent="0.3">
      <c r="A16644"/>
      <c r="B16644"/>
      <c r="C16644"/>
    </row>
    <row r="16645" spans="1:3" ht="14.4" x14ac:dyDescent="0.3">
      <c r="A16645"/>
      <c r="B16645"/>
      <c r="C16645"/>
    </row>
    <row r="16646" spans="1:3" ht="14.4" x14ac:dyDescent="0.3">
      <c r="A16646"/>
      <c r="B16646"/>
      <c r="C16646"/>
    </row>
    <row r="16647" spans="1:3" ht="14.4" x14ac:dyDescent="0.3">
      <c r="A16647"/>
      <c r="B16647"/>
      <c r="C16647"/>
    </row>
    <row r="16648" spans="1:3" ht="14.4" x14ac:dyDescent="0.3">
      <c r="A16648"/>
      <c r="B16648"/>
      <c r="C16648"/>
    </row>
    <row r="16649" spans="1:3" ht="14.4" x14ac:dyDescent="0.3">
      <c r="A16649"/>
      <c r="B16649"/>
      <c r="C16649"/>
    </row>
    <row r="16650" spans="1:3" ht="14.4" x14ac:dyDescent="0.3">
      <c r="A16650"/>
      <c r="B16650"/>
      <c r="C16650"/>
    </row>
    <row r="16651" spans="1:3" ht="14.4" x14ac:dyDescent="0.3">
      <c r="A16651"/>
      <c r="B16651"/>
      <c r="C16651"/>
    </row>
    <row r="16652" spans="1:3" ht="14.4" x14ac:dyDescent="0.3">
      <c r="A16652"/>
      <c r="B16652"/>
      <c r="C16652"/>
    </row>
    <row r="16653" spans="1:3" ht="14.4" x14ac:dyDescent="0.3">
      <c r="A16653"/>
      <c r="B16653"/>
      <c r="C16653"/>
    </row>
    <row r="16654" spans="1:3" ht="14.4" x14ac:dyDescent="0.3">
      <c r="A16654"/>
      <c r="B16654"/>
      <c r="C16654"/>
    </row>
    <row r="16655" spans="1:3" ht="14.4" x14ac:dyDescent="0.3">
      <c r="A16655"/>
      <c r="B16655"/>
      <c r="C16655"/>
    </row>
    <row r="16656" spans="1:3" ht="14.4" x14ac:dyDescent="0.3">
      <c r="A16656"/>
      <c r="B16656"/>
      <c r="C16656"/>
    </row>
    <row r="16657" spans="1:3" ht="14.4" x14ac:dyDescent="0.3">
      <c r="A16657"/>
      <c r="B16657"/>
      <c r="C16657"/>
    </row>
    <row r="16658" spans="1:3" ht="14.4" x14ac:dyDescent="0.3">
      <c r="A16658"/>
      <c r="B16658"/>
      <c r="C16658"/>
    </row>
    <row r="16659" spans="1:3" ht="14.4" x14ac:dyDescent="0.3">
      <c r="A16659"/>
      <c r="B16659"/>
      <c r="C16659"/>
    </row>
    <row r="16660" spans="1:3" ht="14.4" x14ac:dyDescent="0.3">
      <c r="A16660"/>
      <c r="B16660"/>
      <c r="C16660"/>
    </row>
    <row r="16661" spans="1:3" ht="14.4" x14ac:dyDescent="0.3">
      <c r="A16661"/>
      <c r="B16661"/>
      <c r="C16661"/>
    </row>
    <row r="16662" spans="1:3" ht="14.4" x14ac:dyDescent="0.3">
      <c r="A16662"/>
      <c r="B16662"/>
      <c r="C16662"/>
    </row>
    <row r="16663" spans="1:3" ht="14.4" x14ac:dyDescent="0.3">
      <c r="A16663"/>
      <c r="B16663"/>
      <c r="C16663"/>
    </row>
    <row r="16664" spans="1:3" ht="14.4" x14ac:dyDescent="0.3">
      <c r="A16664"/>
      <c r="B16664"/>
      <c r="C16664"/>
    </row>
    <row r="16665" spans="1:3" ht="14.4" x14ac:dyDescent="0.3">
      <c r="A16665"/>
      <c r="B16665"/>
      <c r="C16665"/>
    </row>
    <row r="16666" spans="1:3" ht="14.4" x14ac:dyDescent="0.3">
      <c r="A16666"/>
      <c r="B16666"/>
      <c r="C16666"/>
    </row>
    <row r="16667" spans="1:3" ht="14.4" x14ac:dyDescent="0.3">
      <c r="A16667"/>
      <c r="B16667"/>
      <c r="C16667"/>
    </row>
    <row r="16668" spans="1:3" ht="14.4" x14ac:dyDescent="0.3">
      <c r="A16668"/>
      <c r="B16668"/>
      <c r="C16668"/>
    </row>
    <row r="16669" spans="1:3" ht="14.4" x14ac:dyDescent="0.3">
      <c r="A16669"/>
      <c r="B16669"/>
      <c r="C16669"/>
    </row>
    <row r="16670" spans="1:3" ht="14.4" x14ac:dyDescent="0.3">
      <c r="A16670"/>
      <c r="B16670"/>
      <c r="C16670"/>
    </row>
    <row r="16671" spans="1:3" ht="14.4" x14ac:dyDescent="0.3">
      <c r="A16671"/>
      <c r="B16671"/>
      <c r="C16671"/>
    </row>
    <row r="16672" spans="1:3" ht="14.4" x14ac:dyDescent="0.3">
      <c r="A16672"/>
      <c r="B16672"/>
      <c r="C16672"/>
    </row>
    <row r="16673" spans="1:3" ht="14.4" x14ac:dyDescent="0.3">
      <c r="A16673"/>
      <c r="B16673"/>
      <c r="C16673"/>
    </row>
    <row r="16674" spans="1:3" ht="14.4" x14ac:dyDescent="0.3">
      <c r="A16674"/>
      <c r="B16674"/>
      <c r="C16674"/>
    </row>
    <row r="16675" spans="1:3" ht="14.4" x14ac:dyDescent="0.3">
      <c r="A16675"/>
      <c r="B16675"/>
      <c r="C16675"/>
    </row>
    <row r="16676" spans="1:3" ht="14.4" x14ac:dyDescent="0.3">
      <c r="A16676"/>
      <c r="B16676"/>
      <c r="C16676"/>
    </row>
    <row r="16677" spans="1:3" ht="14.4" x14ac:dyDescent="0.3">
      <c r="A16677"/>
      <c r="B16677"/>
      <c r="C16677"/>
    </row>
    <row r="16678" spans="1:3" ht="14.4" x14ac:dyDescent="0.3">
      <c r="A16678"/>
      <c r="B16678"/>
      <c r="C16678"/>
    </row>
    <row r="16679" spans="1:3" ht="14.4" x14ac:dyDescent="0.3">
      <c r="A16679"/>
      <c r="B16679"/>
      <c r="C16679"/>
    </row>
    <row r="16680" spans="1:3" ht="14.4" x14ac:dyDescent="0.3">
      <c r="A16680"/>
      <c r="B16680"/>
      <c r="C16680"/>
    </row>
    <row r="16681" spans="1:3" ht="14.4" x14ac:dyDescent="0.3">
      <c r="A16681"/>
      <c r="B16681"/>
      <c r="C16681"/>
    </row>
    <row r="16682" spans="1:3" ht="14.4" x14ac:dyDescent="0.3">
      <c r="A16682"/>
      <c r="B16682"/>
      <c r="C16682"/>
    </row>
    <row r="16683" spans="1:3" ht="14.4" x14ac:dyDescent="0.3">
      <c r="A16683"/>
      <c r="B16683"/>
      <c r="C16683"/>
    </row>
    <row r="16684" spans="1:3" ht="14.4" x14ac:dyDescent="0.3">
      <c r="A16684"/>
      <c r="B16684"/>
      <c r="C16684"/>
    </row>
    <row r="16685" spans="1:3" ht="14.4" x14ac:dyDescent="0.3">
      <c r="A16685"/>
      <c r="B16685"/>
      <c r="C16685"/>
    </row>
    <row r="16686" spans="1:3" ht="14.4" x14ac:dyDescent="0.3">
      <c r="A16686"/>
      <c r="B16686"/>
      <c r="C16686"/>
    </row>
    <row r="16687" spans="1:3" ht="14.4" x14ac:dyDescent="0.3">
      <c r="A16687"/>
      <c r="B16687"/>
      <c r="C16687"/>
    </row>
    <row r="16688" spans="1:3" ht="14.4" x14ac:dyDescent="0.3">
      <c r="A16688"/>
      <c r="B16688"/>
      <c r="C16688"/>
    </row>
    <row r="16689" spans="1:3" ht="14.4" x14ac:dyDescent="0.3">
      <c r="A16689"/>
      <c r="B16689"/>
      <c r="C16689"/>
    </row>
    <row r="16690" spans="1:3" ht="14.4" x14ac:dyDescent="0.3">
      <c r="A16690"/>
      <c r="B16690"/>
      <c r="C16690"/>
    </row>
    <row r="16691" spans="1:3" ht="14.4" x14ac:dyDescent="0.3">
      <c r="A16691"/>
      <c r="B16691"/>
      <c r="C16691"/>
    </row>
    <row r="16692" spans="1:3" ht="14.4" x14ac:dyDescent="0.3">
      <c r="A16692"/>
      <c r="B16692"/>
      <c r="C16692"/>
    </row>
    <row r="16693" spans="1:3" ht="14.4" x14ac:dyDescent="0.3">
      <c r="A16693"/>
      <c r="B16693"/>
      <c r="C16693"/>
    </row>
    <row r="16694" spans="1:3" ht="14.4" x14ac:dyDescent="0.3">
      <c r="A16694"/>
      <c r="B16694"/>
      <c r="C16694"/>
    </row>
    <row r="16695" spans="1:3" ht="14.4" x14ac:dyDescent="0.3">
      <c r="A16695"/>
      <c r="B16695"/>
      <c r="C16695"/>
    </row>
    <row r="16696" spans="1:3" ht="14.4" x14ac:dyDescent="0.3">
      <c r="A16696"/>
      <c r="B16696"/>
      <c r="C16696"/>
    </row>
    <row r="16697" spans="1:3" ht="14.4" x14ac:dyDescent="0.3">
      <c r="A16697"/>
      <c r="B16697"/>
      <c r="C16697"/>
    </row>
    <row r="16698" spans="1:3" ht="14.4" x14ac:dyDescent="0.3">
      <c r="A16698"/>
      <c r="B16698"/>
      <c r="C16698"/>
    </row>
    <row r="16699" spans="1:3" ht="14.4" x14ac:dyDescent="0.3">
      <c r="A16699"/>
      <c r="B16699"/>
      <c r="C16699"/>
    </row>
    <row r="16700" spans="1:3" ht="14.4" x14ac:dyDescent="0.3">
      <c r="A16700"/>
      <c r="B16700"/>
      <c r="C16700"/>
    </row>
    <row r="16701" spans="1:3" ht="14.4" x14ac:dyDescent="0.3">
      <c r="A16701"/>
      <c r="B16701"/>
      <c r="C16701"/>
    </row>
    <row r="16702" spans="1:3" ht="14.4" x14ac:dyDescent="0.3">
      <c r="A16702"/>
      <c r="B16702"/>
      <c r="C16702"/>
    </row>
    <row r="16703" spans="1:3" ht="14.4" x14ac:dyDescent="0.3">
      <c r="A16703"/>
      <c r="B16703"/>
      <c r="C16703"/>
    </row>
    <row r="16704" spans="1:3" ht="14.4" x14ac:dyDescent="0.3">
      <c r="A16704"/>
      <c r="B16704"/>
      <c r="C16704"/>
    </row>
    <row r="16705" spans="1:3" ht="14.4" x14ac:dyDescent="0.3">
      <c r="A16705"/>
      <c r="B16705"/>
      <c r="C16705"/>
    </row>
    <row r="16706" spans="1:3" ht="14.4" x14ac:dyDescent="0.3">
      <c r="A16706"/>
      <c r="B16706"/>
      <c r="C16706"/>
    </row>
    <row r="16707" spans="1:3" ht="14.4" x14ac:dyDescent="0.3">
      <c r="A16707"/>
      <c r="B16707"/>
      <c r="C16707"/>
    </row>
    <row r="16708" spans="1:3" ht="14.4" x14ac:dyDescent="0.3">
      <c r="A16708"/>
      <c r="B16708"/>
      <c r="C16708"/>
    </row>
    <row r="16709" spans="1:3" ht="14.4" x14ac:dyDescent="0.3">
      <c r="A16709"/>
      <c r="B16709"/>
      <c r="C16709"/>
    </row>
    <row r="16710" spans="1:3" ht="14.4" x14ac:dyDescent="0.3">
      <c r="A16710"/>
      <c r="B16710"/>
      <c r="C16710"/>
    </row>
    <row r="16711" spans="1:3" ht="14.4" x14ac:dyDescent="0.3">
      <c r="A16711"/>
      <c r="B16711"/>
      <c r="C16711"/>
    </row>
    <row r="16712" spans="1:3" ht="14.4" x14ac:dyDescent="0.3">
      <c r="A16712"/>
      <c r="B16712"/>
      <c r="C16712"/>
    </row>
    <row r="16713" spans="1:3" ht="14.4" x14ac:dyDescent="0.3">
      <c r="A16713"/>
      <c r="B16713"/>
      <c r="C16713"/>
    </row>
    <row r="16714" spans="1:3" ht="14.4" x14ac:dyDescent="0.3">
      <c r="A16714"/>
      <c r="B16714"/>
      <c r="C16714"/>
    </row>
    <row r="16715" spans="1:3" ht="14.4" x14ac:dyDescent="0.3">
      <c r="A16715"/>
      <c r="B16715"/>
      <c r="C16715"/>
    </row>
    <row r="16716" spans="1:3" ht="14.4" x14ac:dyDescent="0.3">
      <c r="A16716"/>
      <c r="B16716"/>
      <c r="C16716"/>
    </row>
    <row r="16717" spans="1:3" ht="14.4" x14ac:dyDescent="0.3">
      <c r="A16717"/>
      <c r="B16717"/>
      <c r="C16717"/>
    </row>
    <row r="16718" spans="1:3" ht="14.4" x14ac:dyDescent="0.3">
      <c r="A16718"/>
      <c r="B16718"/>
      <c r="C16718"/>
    </row>
    <row r="16719" spans="1:3" ht="14.4" x14ac:dyDescent="0.3">
      <c r="A16719"/>
      <c r="B16719"/>
      <c r="C16719"/>
    </row>
    <row r="16720" spans="1:3" ht="14.4" x14ac:dyDescent="0.3">
      <c r="A16720"/>
      <c r="B16720"/>
      <c r="C16720"/>
    </row>
    <row r="16721" spans="1:3" ht="14.4" x14ac:dyDescent="0.3">
      <c r="A16721"/>
      <c r="B16721"/>
      <c r="C16721"/>
    </row>
    <row r="16722" spans="1:3" ht="14.4" x14ac:dyDescent="0.3">
      <c r="A16722"/>
      <c r="B16722"/>
      <c r="C16722"/>
    </row>
    <row r="16723" spans="1:3" ht="14.4" x14ac:dyDescent="0.3">
      <c r="A16723"/>
      <c r="B16723"/>
      <c r="C16723"/>
    </row>
    <row r="16724" spans="1:3" ht="14.4" x14ac:dyDescent="0.3">
      <c r="A16724"/>
      <c r="B16724"/>
      <c r="C16724"/>
    </row>
    <row r="16725" spans="1:3" ht="14.4" x14ac:dyDescent="0.3">
      <c r="A16725"/>
      <c r="B16725"/>
      <c r="C16725"/>
    </row>
    <row r="16726" spans="1:3" ht="14.4" x14ac:dyDescent="0.3">
      <c r="A16726"/>
      <c r="B16726"/>
      <c r="C16726"/>
    </row>
    <row r="16727" spans="1:3" ht="14.4" x14ac:dyDescent="0.3">
      <c r="A16727"/>
      <c r="B16727"/>
      <c r="C16727"/>
    </row>
    <row r="16728" spans="1:3" ht="14.4" x14ac:dyDescent="0.3">
      <c r="A16728"/>
      <c r="B16728"/>
      <c r="C16728"/>
    </row>
    <row r="16729" spans="1:3" ht="14.4" x14ac:dyDescent="0.3">
      <c r="A16729"/>
      <c r="B16729"/>
      <c r="C16729"/>
    </row>
    <row r="16730" spans="1:3" ht="14.4" x14ac:dyDescent="0.3">
      <c r="A16730"/>
      <c r="B16730"/>
      <c r="C16730"/>
    </row>
    <row r="16731" spans="1:3" ht="14.4" x14ac:dyDescent="0.3">
      <c r="A16731"/>
      <c r="B16731"/>
      <c r="C16731"/>
    </row>
    <row r="16732" spans="1:3" ht="14.4" x14ac:dyDescent="0.3">
      <c r="A16732"/>
      <c r="B16732"/>
      <c r="C16732"/>
    </row>
    <row r="16733" spans="1:3" ht="14.4" x14ac:dyDescent="0.3">
      <c r="A16733"/>
      <c r="B16733"/>
      <c r="C16733"/>
    </row>
    <row r="16734" spans="1:3" ht="14.4" x14ac:dyDescent="0.3">
      <c r="A16734"/>
      <c r="B16734"/>
      <c r="C16734"/>
    </row>
    <row r="16735" spans="1:3" ht="14.4" x14ac:dyDescent="0.3">
      <c r="A16735"/>
      <c r="B16735"/>
      <c r="C16735"/>
    </row>
    <row r="16736" spans="1:3" ht="14.4" x14ac:dyDescent="0.3">
      <c r="A16736"/>
      <c r="B16736"/>
      <c r="C16736"/>
    </row>
    <row r="16737" spans="1:3" ht="14.4" x14ac:dyDescent="0.3">
      <c r="A16737"/>
      <c r="B16737"/>
      <c r="C16737"/>
    </row>
    <row r="16738" spans="1:3" ht="14.4" x14ac:dyDescent="0.3">
      <c r="A16738"/>
      <c r="B16738"/>
      <c r="C16738"/>
    </row>
    <row r="16739" spans="1:3" ht="14.4" x14ac:dyDescent="0.3">
      <c r="A16739"/>
      <c r="B16739"/>
      <c r="C16739"/>
    </row>
    <row r="16740" spans="1:3" ht="14.4" x14ac:dyDescent="0.3">
      <c r="A16740"/>
      <c r="B16740"/>
      <c r="C16740"/>
    </row>
    <row r="16741" spans="1:3" ht="14.4" x14ac:dyDescent="0.3">
      <c r="A16741"/>
      <c r="B16741"/>
      <c r="C16741"/>
    </row>
    <row r="16742" spans="1:3" ht="14.4" x14ac:dyDescent="0.3">
      <c r="A16742"/>
      <c r="B16742"/>
      <c r="C16742"/>
    </row>
    <row r="16743" spans="1:3" ht="14.4" x14ac:dyDescent="0.3">
      <c r="A16743"/>
      <c r="B16743"/>
      <c r="C16743"/>
    </row>
    <row r="16744" spans="1:3" ht="14.4" x14ac:dyDescent="0.3">
      <c r="A16744"/>
      <c r="B16744"/>
      <c r="C16744"/>
    </row>
    <row r="16745" spans="1:3" ht="14.4" x14ac:dyDescent="0.3">
      <c r="A16745"/>
      <c r="B16745"/>
      <c r="C16745"/>
    </row>
    <row r="16746" spans="1:3" ht="14.4" x14ac:dyDescent="0.3">
      <c r="A16746"/>
      <c r="B16746"/>
      <c r="C16746"/>
    </row>
    <row r="16747" spans="1:3" ht="14.4" x14ac:dyDescent="0.3">
      <c r="A16747"/>
      <c r="B16747"/>
      <c r="C16747"/>
    </row>
    <row r="16748" spans="1:3" ht="14.4" x14ac:dyDescent="0.3">
      <c r="A16748"/>
      <c r="B16748"/>
      <c r="C16748"/>
    </row>
    <row r="16749" spans="1:3" ht="14.4" x14ac:dyDescent="0.3">
      <c r="A16749"/>
      <c r="B16749"/>
      <c r="C16749"/>
    </row>
    <row r="16750" spans="1:3" ht="14.4" x14ac:dyDescent="0.3">
      <c r="A16750"/>
      <c r="B16750"/>
      <c r="C16750"/>
    </row>
    <row r="16751" spans="1:3" ht="14.4" x14ac:dyDescent="0.3">
      <c r="A16751"/>
      <c r="B16751"/>
      <c r="C16751"/>
    </row>
    <row r="16752" spans="1:3" ht="14.4" x14ac:dyDescent="0.3">
      <c r="A16752"/>
      <c r="B16752"/>
      <c r="C16752"/>
    </row>
    <row r="16753" spans="1:3" ht="14.4" x14ac:dyDescent="0.3">
      <c r="A16753"/>
      <c r="B16753"/>
      <c r="C16753"/>
    </row>
    <row r="16754" spans="1:3" ht="14.4" x14ac:dyDescent="0.3">
      <c r="A16754"/>
      <c r="B16754"/>
      <c r="C16754"/>
    </row>
    <row r="16755" spans="1:3" ht="14.4" x14ac:dyDescent="0.3">
      <c r="A16755"/>
      <c r="B16755"/>
      <c r="C16755"/>
    </row>
    <row r="16756" spans="1:3" ht="14.4" x14ac:dyDescent="0.3">
      <c r="A16756"/>
      <c r="B16756"/>
      <c r="C16756"/>
    </row>
    <row r="16757" spans="1:3" ht="14.4" x14ac:dyDescent="0.3">
      <c r="A16757"/>
      <c r="B16757"/>
      <c r="C16757"/>
    </row>
    <row r="16758" spans="1:3" ht="14.4" x14ac:dyDescent="0.3">
      <c r="A16758"/>
      <c r="B16758"/>
      <c r="C16758"/>
    </row>
    <row r="16759" spans="1:3" ht="14.4" x14ac:dyDescent="0.3">
      <c r="A16759"/>
      <c r="B16759"/>
      <c r="C16759"/>
    </row>
    <row r="16760" spans="1:3" ht="14.4" x14ac:dyDescent="0.3">
      <c r="A16760"/>
      <c r="B16760"/>
      <c r="C16760"/>
    </row>
    <row r="16761" spans="1:3" ht="14.4" x14ac:dyDescent="0.3">
      <c r="A16761"/>
      <c r="B16761"/>
      <c r="C16761"/>
    </row>
    <row r="16762" spans="1:3" ht="14.4" x14ac:dyDescent="0.3">
      <c r="A16762"/>
      <c r="B16762"/>
      <c r="C16762"/>
    </row>
    <row r="16763" spans="1:3" ht="14.4" x14ac:dyDescent="0.3">
      <c r="A16763"/>
      <c r="B16763"/>
      <c r="C16763"/>
    </row>
    <row r="16764" spans="1:3" ht="14.4" x14ac:dyDescent="0.3">
      <c r="A16764"/>
      <c r="B16764"/>
      <c r="C16764"/>
    </row>
    <row r="16765" spans="1:3" ht="14.4" x14ac:dyDescent="0.3">
      <c r="A16765"/>
      <c r="B16765"/>
      <c r="C16765"/>
    </row>
    <row r="16766" spans="1:3" ht="14.4" x14ac:dyDescent="0.3">
      <c r="A16766"/>
      <c r="B16766"/>
      <c r="C16766"/>
    </row>
    <row r="16767" spans="1:3" ht="14.4" x14ac:dyDescent="0.3">
      <c r="A16767"/>
      <c r="B16767"/>
      <c r="C16767"/>
    </row>
    <row r="16768" spans="1:3" ht="14.4" x14ac:dyDescent="0.3">
      <c r="A16768"/>
      <c r="B16768"/>
      <c r="C16768"/>
    </row>
    <row r="16769" spans="1:3" ht="14.4" x14ac:dyDescent="0.3">
      <c r="A16769"/>
      <c r="B16769"/>
      <c r="C16769"/>
    </row>
    <row r="16770" spans="1:3" ht="14.4" x14ac:dyDescent="0.3">
      <c r="A16770"/>
      <c r="B16770"/>
      <c r="C16770"/>
    </row>
    <row r="16771" spans="1:3" ht="14.4" x14ac:dyDescent="0.3">
      <c r="A16771"/>
      <c r="B16771"/>
      <c r="C16771"/>
    </row>
    <row r="16772" spans="1:3" ht="14.4" x14ac:dyDescent="0.3">
      <c r="A16772"/>
      <c r="B16772"/>
      <c r="C16772"/>
    </row>
    <row r="16773" spans="1:3" ht="14.4" x14ac:dyDescent="0.3">
      <c r="A16773"/>
      <c r="B16773"/>
      <c r="C16773"/>
    </row>
    <row r="16774" spans="1:3" ht="14.4" x14ac:dyDescent="0.3">
      <c r="A16774"/>
      <c r="B16774"/>
      <c r="C16774"/>
    </row>
    <row r="16775" spans="1:3" ht="14.4" x14ac:dyDescent="0.3">
      <c r="A16775"/>
      <c r="B16775"/>
      <c r="C16775"/>
    </row>
    <row r="16776" spans="1:3" ht="14.4" x14ac:dyDescent="0.3">
      <c r="A16776"/>
      <c r="B16776"/>
      <c r="C16776"/>
    </row>
    <row r="16777" spans="1:3" ht="14.4" x14ac:dyDescent="0.3">
      <c r="A16777"/>
      <c r="B16777"/>
      <c r="C16777"/>
    </row>
    <row r="16778" spans="1:3" ht="14.4" x14ac:dyDescent="0.3">
      <c r="A16778"/>
      <c r="B16778"/>
      <c r="C16778"/>
    </row>
    <row r="16779" spans="1:3" ht="14.4" x14ac:dyDescent="0.3">
      <c r="A16779"/>
      <c r="B16779"/>
      <c r="C16779"/>
    </row>
    <row r="16780" spans="1:3" ht="14.4" x14ac:dyDescent="0.3">
      <c r="A16780"/>
      <c r="B16780"/>
      <c r="C16780"/>
    </row>
    <row r="16781" spans="1:3" ht="14.4" x14ac:dyDescent="0.3">
      <c r="A16781"/>
      <c r="B16781"/>
      <c r="C16781"/>
    </row>
    <row r="16782" spans="1:3" ht="14.4" x14ac:dyDescent="0.3">
      <c r="A16782"/>
      <c r="B16782"/>
      <c r="C16782"/>
    </row>
    <row r="16783" spans="1:3" ht="14.4" x14ac:dyDescent="0.3">
      <c r="A16783"/>
      <c r="B16783"/>
      <c r="C16783"/>
    </row>
    <row r="16784" spans="1:3" ht="14.4" x14ac:dyDescent="0.3">
      <c r="A16784"/>
      <c r="B16784"/>
      <c r="C16784"/>
    </row>
    <row r="16785" spans="1:3" ht="14.4" x14ac:dyDescent="0.3">
      <c r="A16785"/>
      <c r="B16785"/>
      <c r="C16785"/>
    </row>
    <row r="16786" spans="1:3" ht="14.4" x14ac:dyDescent="0.3">
      <c r="A16786"/>
      <c r="B16786"/>
      <c r="C16786"/>
    </row>
    <row r="16787" spans="1:3" ht="14.4" x14ac:dyDescent="0.3">
      <c r="A16787"/>
      <c r="B16787"/>
      <c r="C16787"/>
    </row>
    <row r="16788" spans="1:3" ht="14.4" x14ac:dyDescent="0.3">
      <c r="A16788"/>
      <c r="B16788"/>
      <c r="C16788"/>
    </row>
    <row r="16789" spans="1:3" ht="14.4" x14ac:dyDescent="0.3">
      <c r="A16789"/>
      <c r="B16789"/>
      <c r="C16789"/>
    </row>
    <row r="16790" spans="1:3" ht="14.4" x14ac:dyDescent="0.3">
      <c r="A16790"/>
      <c r="B16790"/>
      <c r="C16790"/>
    </row>
    <row r="16791" spans="1:3" ht="14.4" x14ac:dyDescent="0.3">
      <c r="A16791"/>
      <c r="B16791"/>
      <c r="C16791"/>
    </row>
    <row r="16792" spans="1:3" ht="14.4" x14ac:dyDescent="0.3">
      <c r="A16792"/>
      <c r="B16792"/>
      <c r="C16792"/>
    </row>
    <row r="16793" spans="1:3" ht="14.4" x14ac:dyDescent="0.3">
      <c r="A16793"/>
      <c r="B16793"/>
      <c r="C16793"/>
    </row>
    <row r="16794" spans="1:3" ht="14.4" x14ac:dyDescent="0.3">
      <c r="A16794"/>
      <c r="B16794"/>
      <c r="C16794"/>
    </row>
    <row r="16795" spans="1:3" ht="14.4" x14ac:dyDescent="0.3">
      <c r="A16795"/>
      <c r="B16795"/>
      <c r="C16795"/>
    </row>
    <row r="16796" spans="1:3" ht="14.4" x14ac:dyDescent="0.3">
      <c r="A16796"/>
      <c r="B16796"/>
      <c r="C16796"/>
    </row>
    <row r="16797" spans="1:3" ht="14.4" x14ac:dyDescent="0.3">
      <c r="A16797"/>
      <c r="B16797"/>
      <c r="C16797"/>
    </row>
    <row r="16798" spans="1:3" ht="14.4" x14ac:dyDescent="0.3">
      <c r="A16798"/>
      <c r="B16798"/>
      <c r="C16798"/>
    </row>
    <row r="16799" spans="1:3" ht="14.4" x14ac:dyDescent="0.3">
      <c r="A16799"/>
      <c r="B16799"/>
      <c r="C16799"/>
    </row>
    <row r="16800" spans="1:3" ht="14.4" x14ac:dyDescent="0.3">
      <c r="A16800"/>
      <c r="B16800"/>
      <c r="C16800"/>
    </row>
    <row r="16801" spans="1:3" ht="14.4" x14ac:dyDescent="0.3">
      <c r="A16801"/>
      <c r="B16801"/>
      <c r="C16801"/>
    </row>
    <row r="16802" spans="1:3" ht="14.4" x14ac:dyDescent="0.3">
      <c r="A16802"/>
      <c r="B16802"/>
      <c r="C16802"/>
    </row>
    <row r="16803" spans="1:3" ht="14.4" x14ac:dyDescent="0.3">
      <c r="A16803"/>
      <c r="B16803"/>
      <c r="C16803"/>
    </row>
    <row r="16804" spans="1:3" ht="14.4" x14ac:dyDescent="0.3">
      <c r="A16804"/>
      <c r="B16804"/>
      <c r="C16804"/>
    </row>
    <row r="16805" spans="1:3" ht="14.4" x14ac:dyDescent="0.3">
      <c r="A16805"/>
      <c r="B16805"/>
      <c r="C16805"/>
    </row>
    <row r="16806" spans="1:3" ht="14.4" x14ac:dyDescent="0.3">
      <c r="A16806"/>
      <c r="B16806"/>
      <c r="C16806"/>
    </row>
    <row r="16807" spans="1:3" ht="14.4" x14ac:dyDescent="0.3">
      <c r="A16807"/>
      <c r="B16807"/>
      <c r="C16807"/>
    </row>
    <row r="16808" spans="1:3" ht="14.4" x14ac:dyDescent="0.3">
      <c r="A16808"/>
      <c r="B16808"/>
      <c r="C16808"/>
    </row>
    <row r="16809" spans="1:3" ht="14.4" x14ac:dyDescent="0.3">
      <c r="A16809"/>
      <c r="B16809"/>
      <c r="C16809"/>
    </row>
    <row r="16810" spans="1:3" ht="14.4" x14ac:dyDescent="0.3">
      <c r="A16810"/>
      <c r="B16810"/>
      <c r="C16810"/>
    </row>
    <row r="16811" spans="1:3" ht="14.4" x14ac:dyDescent="0.3">
      <c r="A16811"/>
      <c r="B16811"/>
      <c r="C16811"/>
    </row>
    <row r="16812" spans="1:3" ht="14.4" x14ac:dyDescent="0.3">
      <c r="A16812"/>
      <c r="B16812"/>
      <c r="C16812"/>
    </row>
    <row r="16813" spans="1:3" ht="14.4" x14ac:dyDescent="0.3">
      <c r="A16813"/>
      <c r="B16813"/>
      <c r="C16813"/>
    </row>
    <row r="16814" spans="1:3" ht="14.4" x14ac:dyDescent="0.3">
      <c r="A16814"/>
      <c r="B16814"/>
      <c r="C16814"/>
    </row>
    <row r="16815" spans="1:3" ht="14.4" x14ac:dyDescent="0.3">
      <c r="A16815"/>
      <c r="B16815"/>
      <c r="C16815"/>
    </row>
    <row r="16816" spans="1:3" ht="14.4" x14ac:dyDescent="0.3">
      <c r="A16816"/>
      <c r="B16816"/>
      <c r="C16816"/>
    </row>
    <row r="16817" spans="1:3" ht="14.4" x14ac:dyDescent="0.3">
      <c r="A16817"/>
      <c r="B16817"/>
      <c r="C16817"/>
    </row>
    <row r="16818" spans="1:3" ht="14.4" x14ac:dyDescent="0.3">
      <c r="A16818"/>
      <c r="B16818"/>
      <c r="C16818"/>
    </row>
    <row r="16819" spans="1:3" ht="14.4" x14ac:dyDescent="0.3">
      <c r="A16819"/>
      <c r="B16819"/>
      <c r="C16819"/>
    </row>
    <row r="16820" spans="1:3" ht="14.4" x14ac:dyDescent="0.3">
      <c r="A16820"/>
      <c r="B16820"/>
      <c r="C16820"/>
    </row>
    <row r="16821" spans="1:3" ht="14.4" x14ac:dyDescent="0.3">
      <c r="A16821"/>
      <c r="B16821"/>
      <c r="C16821"/>
    </row>
    <row r="16822" spans="1:3" ht="14.4" x14ac:dyDescent="0.3">
      <c r="A16822"/>
      <c r="B16822"/>
      <c r="C16822"/>
    </row>
    <row r="16823" spans="1:3" ht="14.4" x14ac:dyDescent="0.3">
      <c r="A16823"/>
      <c r="B16823"/>
      <c r="C16823"/>
    </row>
    <row r="16824" spans="1:3" ht="14.4" x14ac:dyDescent="0.3">
      <c r="A16824"/>
      <c r="B16824"/>
      <c r="C16824"/>
    </row>
    <row r="16825" spans="1:3" ht="14.4" x14ac:dyDescent="0.3">
      <c r="A16825"/>
      <c r="B16825"/>
      <c r="C16825"/>
    </row>
    <row r="16826" spans="1:3" ht="14.4" x14ac:dyDescent="0.3">
      <c r="A16826"/>
      <c r="B16826"/>
      <c r="C16826"/>
    </row>
    <row r="16827" spans="1:3" ht="14.4" x14ac:dyDescent="0.3">
      <c r="A16827"/>
      <c r="B16827"/>
      <c r="C16827"/>
    </row>
    <row r="16828" spans="1:3" ht="14.4" x14ac:dyDescent="0.3">
      <c r="A16828"/>
      <c r="B16828"/>
      <c r="C16828"/>
    </row>
    <row r="16829" spans="1:3" ht="14.4" x14ac:dyDescent="0.3">
      <c r="A16829"/>
      <c r="B16829"/>
      <c r="C16829"/>
    </row>
    <row r="16830" spans="1:3" ht="14.4" x14ac:dyDescent="0.3">
      <c r="A16830"/>
      <c r="B16830"/>
      <c r="C16830"/>
    </row>
    <row r="16831" spans="1:3" ht="14.4" x14ac:dyDescent="0.3">
      <c r="A16831"/>
      <c r="B16831"/>
      <c r="C16831"/>
    </row>
    <row r="16832" spans="1:3" ht="14.4" x14ac:dyDescent="0.3">
      <c r="A16832"/>
      <c r="B16832"/>
      <c r="C16832"/>
    </row>
    <row r="16833" spans="1:3" ht="14.4" x14ac:dyDescent="0.3">
      <c r="A16833"/>
      <c r="B16833"/>
      <c r="C16833"/>
    </row>
    <row r="16834" spans="1:3" ht="14.4" x14ac:dyDescent="0.3">
      <c r="A16834"/>
      <c r="B16834"/>
      <c r="C16834"/>
    </row>
    <row r="16835" spans="1:3" ht="14.4" x14ac:dyDescent="0.3">
      <c r="A16835"/>
      <c r="B16835"/>
      <c r="C16835"/>
    </row>
    <row r="16836" spans="1:3" ht="14.4" x14ac:dyDescent="0.3">
      <c r="A16836"/>
      <c r="B16836"/>
      <c r="C16836"/>
    </row>
    <row r="16837" spans="1:3" ht="14.4" x14ac:dyDescent="0.3">
      <c r="A16837"/>
      <c r="B16837"/>
      <c r="C16837"/>
    </row>
    <row r="16838" spans="1:3" ht="14.4" x14ac:dyDescent="0.3">
      <c r="A16838"/>
      <c r="B16838"/>
      <c r="C16838"/>
    </row>
    <row r="16839" spans="1:3" ht="14.4" x14ac:dyDescent="0.3">
      <c r="A16839"/>
      <c r="B16839"/>
      <c r="C16839"/>
    </row>
    <row r="16840" spans="1:3" ht="14.4" x14ac:dyDescent="0.3">
      <c r="A16840"/>
      <c r="B16840"/>
      <c r="C16840"/>
    </row>
    <row r="16841" spans="1:3" ht="14.4" x14ac:dyDescent="0.3">
      <c r="A16841"/>
      <c r="B16841"/>
      <c r="C16841"/>
    </row>
    <row r="16842" spans="1:3" ht="14.4" x14ac:dyDescent="0.3">
      <c r="A16842"/>
      <c r="B16842"/>
      <c r="C16842"/>
    </row>
    <row r="16843" spans="1:3" ht="14.4" x14ac:dyDescent="0.3">
      <c r="A16843"/>
      <c r="B16843"/>
      <c r="C16843"/>
    </row>
    <row r="16844" spans="1:3" ht="14.4" x14ac:dyDescent="0.3">
      <c r="A16844"/>
      <c r="B16844"/>
      <c r="C16844"/>
    </row>
    <row r="16845" spans="1:3" ht="14.4" x14ac:dyDescent="0.3">
      <c r="A16845"/>
      <c r="B16845"/>
      <c r="C16845"/>
    </row>
    <row r="16846" spans="1:3" ht="14.4" x14ac:dyDescent="0.3">
      <c r="A16846"/>
      <c r="B16846"/>
      <c r="C16846"/>
    </row>
    <row r="16847" spans="1:3" ht="14.4" x14ac:dyDescent="0.3">
      <c r="A16847"/>
      <c r="B16847"/>
      <c r="C16847"/>
    </row>
    <row r="16848" spans="1:3" ht="14.4" x14ac:dyDescent="0.3">
      <c r="A16848"/>
      <c r="B16848"/>
      <c r="C16848"/>
    </row>
    <row r="16849" spans="1:3" ht="14.4" x14ac:dyDescent="0.3">
      <c r="A16849"/>
      <c r="B16849"/>
      <c r="C16849"/>
    </row>
    <row r="16850" spans="1:3" ht="14.4" x14ac:dyDescent="0.3">
      <c r="A16850"/>
      <c r="B16850"/>
      <c r="C16850"/>
    </row>
    <row r="16851" spans="1:3" ht="14.4" x14ac:dyDescent="0.3">
      <c r="A16851"/>
      <c r="B16851"/>
      <c r="C16851"/>
    </row>
    <row r="16852" spans="1:3" ht="14.4" x14ac:dyDescent="0.3">
      <c r="A16852"/>
      <c r="B16852"/>
      <c r="C16852"/>
    </row>
    <row r="16853" spans="1:3" ht="14.4" x14ac:dyDescent="0.3">
      <c r="A16853"/>
      <c r="B16853"/>
      <c r="C16853"/>
    </row>
    <row r="16854" spans="1:3" ht="14.4" x14ac:dyDescent="0.3">
      <c r="A16854"/>
      <c r="B16854"/>
      <c r="C16854"/>
    </row>
    <row r="16855" spans="1:3" ht="14.4" x14ac:dyDescent="0.3">
      <c r="A16855"/>
      <c r="B16855"/>
      <c r="C16855"/>
    </row>
    <row r="16856" spans="1:3" ht="14.4" x14ac:dyDescent="0.3">
      <c r="A16856"/>
      <c r="B16856"/>
      <c r="C16856"/>
    </row>
    <row r="16857" spans="1:3" ht="14.4" x14ac:dyDescent="0.3">
      <c r="A16857"/>
      <c r="B16857"/>
      <c r="C16857"/>
    </row>
    <row r="16858" spans="1:3" ht="14.4" x14ac:dyDescent="0.3">
      <c r="A16858"/>
      <c r="B16858"/>
      <c r="C16858"/>
    </row>
    <row r="16859" spans="1:3" ht="14.4" x14ac:dyDescent="0.3">
      <c r="A16859"/>
      <c r="B16859"/>
      <c r="C16859"/>
    </row>
    <row r="16860" spans="1:3" ht="14.4" x14ac:dyDescent="0.3">
      <c r="A16860"/>
      <c r="B16860"/>
      <c r="C16860"/>
    </row>
    <row r="16861" spans="1:3" ht="14.4" x14ac:dyDescent="0.3">
      <c r="A16861"/>
      <c r="B16861"/>
      <c r="C16861"/>
    </row>
    <row r="16862" spans="1:3" ht="14.4" x14ac:dyDescent="0.3">
      <c r="A16862"/>
      <c r="B16862"/>
      <c r="C16862"/>
    </row>
    <row r="16863" spans="1:3" ht="14.4" x14ac:dyDescent="0.3">
      <c r="A16863"/>
      <c r="B16863"/>
      <c r="C16863"/>
    </row>
    <row r="16864" spans="1:3" ht="14.4" x14ac:dyDescent="0.3">
      <c r="A16864"/>
      <c r="B16864"/>
      <c r="C16864"/>
    </row>
    <row r="16865" spans="1:3" ht="14.4" x14ac:dyDescent="0.3">
      <c r="A16865"/>
      <c r="B16865"/>
      <c r="C16865"/>
    </row>
    <row r="16866" spans="1:3" ht="14.4" x14ac:dyDescent="0.3">
      <c r="A16866"/>
      <c r="B16866"/>
      <c r="C16866"/>
    </row>
    <row r="16867" spans="1:3" ht="14.4" x14ac:dyDescent="0.3">
      <c r="A16867"/>
      <c r="B16867"/>
      <c r="C16867"/>
    </row>
    <row r="16868" spans="1:3" ht="14.4" x14ac:dyDescent="0.3">
      <c r="A16868"/>
      <c r="B16868"/>
      <c r="C16868"/>
    </row>
    <row r="16869" spans="1:3" ht="14.4" x14ac:dyDescent="0.3">
      <c r="A16869"/>
      <c r="B16869"/>
      <c r="C16869"/>
    </row>
    <row r="16870" spans="1:3" ht="14.4" x14ac:dyDescent="0.3">
      <c r="A16870"/>
      <c r="B16870"/>
      <c r="C16870"/>
    </row>
    <row r="16871" spans="1:3" ht="14.4" x14ac:dyDescent="0.3">
      <c r="A16871"/>
      <c r="B16871"/>
      <c r="C16871"/>
    </row>
    <row r="16872" spans="1:3" ht="14.4" x14ac:dyDescent="0.3">
      <c r="A16872"/>
      <c r="B16872"/>
      <c r="C16872"/>
    </row>
    <row r="16873" spans="1:3" ht="14.4" x14ac:dyDescent="0.3">
      <c r="A16873"/>
      <c r="B16873"/>
      <c r="C16873"/>
    </row>
    <row r="16874" spans="1:3" ht="14.4" x14ac:dyDescent="0.3">
      <c r="A16874"/>
      <c r="B16874"/>
      <c r="C16874"/>
    </row>
    <row r="16875" spans="1:3" ht="14.4" x14ac:dyDescent="0.3">
      <c r="A16875"/>
      <c r="B16875"/>
      <c r="C16875"/>
    </row>
    <row r="16876" spans="1:3" ht="14.4" x14ac:dyDescent="0.3">
      <c r="A16876"/>
      <c r="B16876"/>
      <c r="C16876"/>
    </row>
    <row r="16877" spans="1:3" ht="14.4" x14ac:dyDescent="0.3">
      <c r="A16877"/>
      <c r="B16877"/>
      <c r="C16877"/>
    </row>
    <row r="16878" spans="1:3" ht="14.4" x14ac:dyDescent="0.3">
      <c r="A16878"/>
      <c r="B16878"/>
      <c r="C16878"/>
    </row>
    <row r="16879" spans="1:3" ht="14.4" x14ac:dyDescent="0.3">
      <c r="A16879"/>
      <c r="B16879"/>
      <c r="C16879"/>
    </row>
    <row r="16880" spans="1:3" ht="14.4" x14ac:dyDescent="0.3">
      <c r="A16880"/>
      <c r="B16880"/>
      <c r="C16880"/>
    </row>
    <row r="16881" spans="1:3" ht="14.4" x14ac:dyDescent="0.3">
      <c r="A16881"/>
      <c r="B16881"/>
      <c r="C16881"/>
    </row>
    <row r="16882" spans="1:3" ht="14.4" x14ac:dyDescent="0.3">
      <c r="A16882"/>
      <c r="B16882"/>
      <c r="C16882"/>
    </row>
    <row r="16883" spans="1:3" ht="14.4" x14ac:dyDescent="0.3">
      <c r="A16883"/>
      <c r="B16883"/>
      <c r="C16883"/>
    </row>
    <row r="16884" spans="1:3" ht="14.4" x14ac:dyDescent="0.3">
      <c r="A16884"/>
      <c r="B16884"/>
      <c r="C16884"/>
    </row>
    <row r="16885" spans="1:3" ht="14.4" x14ac:dyDescent="0.3">
      <c r="A16885"/>
      <c r="B16885"/>
      <c r="C16885"/>
    </row>
    <row r="16886" spans="1:3" ht="14.4" x14ac:dyDescent="0.3">
      <c r="A16886"/>
      <c r="B16886"/>
      <c r="C16886"/>
    </row>
    <row r="16887" spans="1:3" ht="14.4" x14ac:dyDescent="0.3">
      <c r="A16887"/>
      <c r="B16887"/>
      <c r="C16887"/>
    </row>
    <row r="16888" spans="1:3" ht="14.4" x14ac:dyDescent="0.3">
      <c r="A16888"/>
      <c r="B16888"/>
      <c r="C16888"/>
    </row>
    <row r="16889" spans="1:3" ht="14.4" x14ac:dyDescent="0.3">
      <c r="A16889"/>
      <c r="B16889"/>
      <c r="C16889"/>
    </row>
    <row r="16890" spans="1:3" ht="14.4" x14ac:dyDescent="0.3">
      <c r="A16890"/>
      <c r="B16890"/>
      <c r="C16890"/>
    </row>
    <row r="16891" spans="1:3" ht="14.4" x14ac:dyDescent="0.3">
      <c r="A16891"/>
      <c r="B16891"/>
      <c r="C16891"/>
    </row>
    <row r="16892" spans="1:3" ht="14.4" x14ac:dyDescent="0.3">
      <c r="A16892"/>
      <c r="B16892"/>
      <c r="C16892"/>
    </row>
    <row r="16893" spans="1:3" ht="14.4" x14ac:dyDescent="0.3">
      <c r="A16893"/>
      <c r="B16893"/>
      <c r="C16893"/>
    </row>
    <row r="16894" spans="1:3" ht="14.4" x14ac:dyDescent="0.3">
      <c r="A16894"/>
      <c r="B16894"/>
      <c r="C16894"/>
    </row>
    <row r="16895" spans="1:3" ht="14.4" x14ac:dyDescent="0.3">
      <c r="A16895"/>
      <c r="B16895"/>
      <c r="C16895"/>
    </row>
    <row r="16896" spans="1:3" ht="14.4" x14ac:dyDescent="0.3">
      <c r="A16896"/>
      <c r="B16896"/>
      <c r="C16896"/>
    </row>
    <row r="16897" spans="1:3" ht="14.4" x14ac:dyDescent="0.3">
      <c r="A16897"/>
      <c r="B16897"/>
      <c r="C16897"/>
    </row>
    <row r="16898" spans="1:3" ht="14.4" x14ac:dyDescent="0.3">
      <c r="A16898"/>
      <c r="B16898"/>
      <c r="C16898"/>
    </row>
    <row r="16899" spans="1:3" ht="14.4" x14ac:dyDescent="0.3">
      <c r="A16899"/>
      <c r="B16899"/>
      <c r="C16899"/>
    </row>
    <row r="16900" spans="1:3" ht="14.4" x14ac:dyDescent="0.3">
      <c r="A16900"/>
      <c r="B16900"/>
      <c r="C16900"/>
    </row>
    <row r="16901" spans="1:3" ht="14.4" x14ac:dyDescent="0.3">
      <c r="A16901"/>
      <c r="B16901"/>
      <c r="C16901"/>
    </row>
    <row r="16902" spans="1:3" ht="14.4" x14ac:dyDescent="0.3">
      <c r="A16902"/>
      <c r="B16902"/>
      <c r="C16902"/>
    </row>
    <row r="16903" spans="1:3" ht="14.4" x14ac:dyDescent="0.3">
      <c r="A16903"/>
      <c r="B16903"/>
      <c r="C16903"/>
    </row>
    <row r="16904" spans="1:3" ht="14.4" x14ac:dyDescent="0.3">
      <c r="A16904"/>
      <c r="B16904"/>
      <c r="C16904"/>
    </row>
    <row r="16905" spans="1:3" ht="14.4" x14ac:dyDescent="0.3">
      <c r="A16905"/>
      <c r="B16905"/>
      <c r="C16905"/>
    </row>
    <row r="16906" spans="1:3" ht="14.4" x14ac:dyDescent="0.3">
      <c r="A16906"/>
      <c r="B16906"/>
      <c r="C16906"/>
    </row>
    <row r="16907" spans="1:3" ht="14.4" x14ac:dyDescent="0.3">
      <c r="A16907"/>
      <c r="B16907"/>
      <c r="C16907"/>
    </row>
    <row r="16908" spans="1:3" ht="14.4" x14ac:dyDescent="0.3">
      <c r="A16908"/>
      <c r="B16908"/>
      <c r="C16908"/>
    </row>
    <row r="16909" spans="1:3" ht="14.4" x14ac:dyDescent="0.3">
      <c r="A16909"/>
      <c r="B16909"/>
      <c r="C16909"/>
    </row>
    <row r="16910" spans="1:3" ht="14.4" x14ac:dyDescent="0.3">
      <c r="A16910"/>
      <c r="B16910"/>
      <c r="C16910"/>
    </row>
    <row r="16911" spans="1:3" ht="14.4" x14ac:dyDescent="0.3">
      <c r="A16911"/>
      <c r="B16911"/>
      <c r="C16911"/>
    </row>
    <row r="16912" spans="1:3" ht="14.4" x14ac:dyDescent="0.3">
      <c r="A16912"/>
      <c r="B16912"/>
      <c r="C16912"/>
    </row>
    <row r="16913" spans="1:3" ht="14.4" x14ac:dyDescent="0.3">
      <c r="A16913"/>
      <c r="B16913"/>
      <c r="C16913"/>
    </row>
    <row r="16914" spans="1:3" ht="14.4" x14ac:dyDescent="0.3">
      <c r="A16914"/>
      <c r="B16914"/>
      <c r="C16914"/>
    </row>
    <row r="16915" spans="1:3" ht="14.4" x14ac:dyDescent="0.3">
      <c r="A16915"/>
      <c r="B16915"/>
      <c r="C16915"/>
    </row>
    <row r="16916" spans="1:3" ht="14.4" x14ac:dyDescent="0.3">
      <c r="A16916"/>
      <c r="B16916"/>
      <c r="C16916"/>
    </row>
    <row r="16917" spans="1:3" ht="14.4" x14ac:dyDescent="0.3">
      <c r="A16917"/>
      <c r="B16917"/>
      <c r="C16917"/>
    </row>
    <row r="16918" spans="1:3" ht="14.4" x14ac:dyDescent="0.3">
      <c r="A16918"/>
      <c r="B16918"/>
      <c r="C16918"/>
    </row>
    <row r="16919" spans="1:3" ht="14.4" x14ac:dyDescent="0.3">
      <c r="A16919"/>
      <c r="B16919"/>
      <c r="C16919"/>
    </row>
    <row r="16920" spans="1:3" ht="14.4" x14ac:dyDescent="0.3">
      <c r="A16920"/>
      <c r="B16920"/>
      <c r="C16920"/>
    </row>
    <row r="16921" spans="1:3" ht="14.4" x14ac:dyDescent="0.3">
      <c r="A16921"/>
      <c r="B16921"/>
      <c r="C16921"/>
    </row>
    <row r="16922" spans="1:3" ht="14.4" x14ac:dyDescent="0.3">
      <c r="A16922"/>
      <c r="B16922"/>
      <c r="C16922"/>
    </row>
    <row r="16923" spans="1:3" ht="14.4" x14ac:dyDescent="0.3">
      <c r="A16923"/>
      <c r="B16923"/>
      <c r="C16923"/>
    </row>
    <row r="16924" spans="1:3" ht="14.4" x14ac:dyDescent="0.3">
      <c r="A16924"/>
      <c r="B16924"/>
      <c r="C16924"/>
    </row>
    <row r="16925" spans="1:3" ht="14.4" x14ac:dyDescent="0.3">
      <c r="A16925"/>
      <c r="B16925"/>
      <c r="C16925"/>
    </row>
    <row r="16926" spans="1:3" ht="14.4" x14ac:dyDescent="0.3">
      <c r="A16926"/>
      <c r="B16926"/>
      <c r="C16926"/>
    </row>
    <row r="16927" spans="1:3" ht="14.4" x14ac:dyDescent="0.3">
      <c r="A16927"/>
      <c r="B16927"/>
      <c r="C16927"/>
    </row>
    <row r="16928" spans="1:3" ht="14.4" x14ac:dyDescent="0.3">
      <c r="A16928"/>
      <c r="B16928"/>
      <c r="C16928"/>
    </row>
    <row r="16929" spans="1:3" ht="14.4" x14ac:dyDescent="0.3">
      <c r="A16929"/>
      <c r="B16929"/>
      <c r="C16929"/>
    </row>
    <row r="16930" spans="1:3" ht="14.4" x14ac:dyDescent="0.3">
      <c r="A16930"/>
      <c r="B16930"/>
      <c r="C16930"/>
    </row>
    <row r="16931" spans="1:3" ht="14.4" x14ac:dyDescent="0.3">
      <c r="A16931"/>
      <c r="B16931"/>
      <c r="C16931"/>
    </row>
    <row r="16932" spans="1:3" ht="14.4" x14ac:dyDescent="0.3">
      <c r="A16932"/>
      <c r="B16932"/>
      <c r="C16932"/>
    </row>
    <row r="16933" spans="1:3" ht="14.4" x14ac:dyDescent="0.3">
      <c r="A16933"/>
      <c r="B16933"/>
      <c r="C16933"/>
    </row>
    <row r="16934" spans="1:3" ht="14.4" x14ac:dyDescent="0.3">
      <c r="A16934"/>
      <c r="B16934"/>
      <c r="C16934"/>
    </row>
    <row r="16935" spans="1:3" ht="14.4" x14ac:dyDescent="0.3">
      <c r="A16935"/>
      <c r="B16935"/>
      <c r="C16935"/>
    </row>
    <row r="16936" spans="1:3" ht="14.4" x14ac:dyDescent="0.3">
      <c r="A16936"/>
      <c r="B16936"/>
      <c r="C16936"/>
    </row>
    <row r="16937" spans="1:3" ht="14.4" x14ac:dyDescent="0.3">
      <c r="A16937"/>
      <c r="B16937"/>
      <c r="C16937"/>
    </row>
    <row r="16938" spans="1:3" ht="14.4" x14ac:dyDescent="0.3">
      <c r="A16938"/>
      <c r="B16938"/>
      <c r="C16938"/>
    </row>
    <row r="16939" spans="1:3" ht="14.4" x14ac:dyDescent="0.3">
      <c r="A16939"/>
      <c r="B16939"/>
      <c r="C16939"/>
    </row>
    <row r="16940" spans="1:3" ht="14.4" x14ac:dyDescent="0.3">
      <c r="A16940"/>
      <c r="B16940"/>
      <c r="C16940"/>
    </row>
    <row r="16941" spans="1:3" ht="14.4" x14ac:dyDescent="0.3">
      <c r="A16941"/>
      <c r="B16941"/>
      <c r="C16941"/>
    </row>
    <row r="16942" spans="1:3" ht="14.4" x14ac:dyDescent="0.3">
      <c r="A16942"/>
      <c r="B16942"/>
      <c r="C16942"/>
    </row>
    <row r="16943" spans="1:3" ht="14.4" x14ac:dyDescent="0.3">
      <c r="A16943"/>
      <c r="B16943"/>
      <c r="C16943"/>
    </row>
    <row r="16944" spans="1:3" ht="14.4" x14ac:dyDescent="0.3">
      <c r="A16944"/>
      <c r="B16944"/>
      <c r="C16944"/>
    </row>
    <row r="16945" spans="1:3" ht="14.4" x14ac:dyDescent="0.3">
      <c r="A16945"/>
      <c r="B16945"/>
      <c r="C16945"/>
    </row>
    <row r="16946" spans="1:3" ht="14.4" x14ac:dyDescent="0.3">
      <c r="A16946"/>
      <c r="B16946"/>
      <c r="C16946"/>
    </row>
    <row r="16947" spans="1:3" ht="14.4" x14ac:dyDescent="0.3">
      <c r="A16947"/>
      <c r="B16947"/>
      <c r="C16947"/>
    </row>
    <row r="16948" spans="1:3" ht="14.4" x14ac:dyDescent="0.3">
      <c r="A16948"/>
      <c r="B16948"/>
      <c r="C16948"/>
    </row>
    <row r="16949" spans="1:3" ht="14.4" x14ac:dyDescent="0.3">
      <c r="A16949"/>
      <c r="B16949"/>
      <c r="C16949"/>
    </row>
    <row r="16950" spans="1:3" ht="14.4" x14ac:dyDescent="0.3">
      <c r="A16950"/>
      <c r="B16950"/>
      <c r="C16950"/>
    </row>
    <row r="16951" spans="1:3" ht="14.4" x14ac:dyDescent="0.3">
      <c r="A16951"/>
      <c r="B16951"/>
      <c r="C16951"/>
    </row>
    <row r="16952" spans="1:3" ht="14.4" x14ac:dyDescent="0.3">
      <c r="A16952"/>
      <c r="B16952"/>
      <c r="C16952"/>
    </row>
    <row r="16953" spans="1:3" ht="14.4" x14ac:dyDescent="0.3">
      <c r="A16953"/>
      <c r="B16953"/>
      <c r="C16953"/>
    </row>
    <row r="16954" spans="1:3" ht="14.4" x14ac:dyDescent="0.3">
      <c r="A16954"/>
      <c r="B16954"/>
      <c r="C16954"/>
    </row>
    <row r="16955" spans="1:3" ht="14.4" x14ac:dyDescent="0.3">
      <c r="A16955"/>
      <c r="B16955"/>
      <c r="C16955"/>
    </row>
    <row r="16956" spans="1:3" ht="14.4" x14ac:dyDescent="0.3">
      <c r="A16956"/>
      <c r="B16956"/>
      <c r="C16956"/>
    </row>
    <row r="16957" spans="1:3" ht="14.4" x14ac:dyDescent="0.3">
      <c r="A16957"/>
      <c r="B16957"/>
      <c r="C16957"/>
    </row>
    <row r="16958" spans="1:3" ht="14.4" x14ac:dyDescent="0.3">
      <c r="A16958"/>
      <c r="B16958"/>
      <c r="C16958"/>
    </row>
    <row r="16959" spans="1:3" ht="14.4" x14ac:dyDescent="0.3">
      <c r="A16959"/>
      <c r="B16959"/>
      <c r="C16959"/>
    </row>
    <row r="16960" spans="1:3" ht="14.4" x14ac:dyDescent="0.3">
      <c r="A16960"/>
      <c r="B16960"/>
      <c r="C16960"/>
    </row>
    <row r="16961" spans="1:3" ht="14.4" x14ac:dyDescent="0.3">
      <c r="A16961"/>
      <c r="B16961"/>
      <c r="C16961"/>
    </row>
    <row r="16962" spans="1:3" ht="14.4" x14ac:dyDescent="0.3">
      <c r="A16962"/>
      <c r="B16962"/>
      <c r="C16962"/>
    </row>
    <row r="16963" spans="1:3" ht="14.4" x14ac:dyDescent="0.3">
      <c r="A16963"/>
      <c r="B16963"/>
      <c r="C16963"/>
    </row>
    <row r="16964" spans="1:3" ht="14.4" x14ac:dyDescent="0.3">
      <c r="A16964"/>
      <c r="B16964"/>
      <c r="C16964"/>
    </row>
    <row r="16965" spans="1:3" ht="14.4" x14ac:dyDescent="0.3">
      <c r="A16965"/>
      <c r="B16965"/>
      <c r="C16965"/>
    </row>
    <row r="16966" spans="1:3" ht="14.4" x14ac:dyDescent="0.3">
      <c r="A16966"/>
      <c r="B16966"/>
      <c r="C16966"/>
    </row>
    <row r="16967" spans="1:3" ht="14.4" x14ac:dyDescent="0.3">
      <c r="A16967"/>
      <c r="B16967"/>
      <c r="C16967"/>
    </row>
    <row r="16968" spans="1:3" ht="14.4" x14ac:dyDescent="0.3">
      <c r="A16968"/>
      <c r="B16968"/>
      <c r="C16968"/>
    </row>
    <row r="16969" spans="1:3" ht="14.4" x14ac:dyDescent="0.3">
      <c r="A16969"/>
      <c r="B16969"/>
      <c r="C16969"/>
    </row>
    <row r="16970" spans="1:3" ht="14.4" x14ac:dyDescent="0.3">
      <c r="A16970"/>
      <c r="B16970"/>
      <c r="C16970"/>
    </row>
    <row r="16971" spans="1:3" ht="14.4" x14ac:dyDescent="0.3">
      <c r="A16971"/>
      <c r="B16971"/>
      <c r="C16971"/>
    </row>
    <row r="16972" spans="1:3" ht="14.4" x14ac:dyDescent="0.3">
      <c r="A16972"/>
      <c r="B16972"/>
      <c r="C16972"/>
    </row>
    <row r="16973" spans="1:3" ht="14.4" x14ac:dyDescent="0.3">
      <c r="A16973"/>
      <c r="B16973"/>
      <c r="C16973"/>
    </row>
    <row r="16974" spans="1:3" ht="14.4" x14ac:dyDescent="0.3">
      <c r="A16974"/>
      <c r="B16974"/>
      <c r="C16974"/>
    </row>
    <row r="16975" spans="1:3" ht="14.4" x14ac:dyDescent="0.3">
      <c r="A16975"/>
      <c r="B16975"/>
      <c r="C16975"/>
    </row>
    <row r="16976" spans="1:3" ht="14.4" x14ac:dyDescent="0.3">
      <c r="A16976"/>
      <c r="B16976"/>
      <c r="C16976"/>
    </row>
    <row r="16977" spans="1:3" ht="14.4" x14ac:dyDescent="0.3">
      <c r="A16977"/>
      <c r="B16977"/>
      <c r="C16977"/>
    </row>
    <row r="16978" spans="1:3" ht="14.4" x14ac:dyDescent="0.3">
      <c r="A16978"/>
      <c r="B16978"/>
      <c r="C16978"/>
    </row>
    <row r="16979" spans="1:3" ht="14.4" x14ac:dyDescent="0.3">
      <c r="A16979"/>
      <c r="B16979"/>
      <c r="C16979"/>
    </row>
    <row r="16980" spans="1:3" ht="14.4" x14ac:dyDescent="0.3">
      <c r="A16980"/>
      <c r="B16980"/>
      <c r="C16980"/>
    </row>
    <row r="16981" spans="1:3" ht="14.4" x14ac:dyDescent="0.3">
      <c r="A16981"/>
      <c r="B16981"/>
      <c r="C16981"/>
    </row>
    <row r="16982" spans="1:3" ht="14.4" x14ac:dyDescent="0.3">
      <c r="A16982"/>
      <c r="B16982"/>
      <c r="C16982"/>
    </row>
    <row r="16983" spans="1:3" ht="14.4" x14ac:dyDescent="0.3">
      <c r="A16983"/>
      <c r="B16983"/>
      <c r="C16983"/>
    </row>
    <row r="16984" spans="1:3" ht="14.4" x14ac:dyDescent="0.3">
      <c r="A16984"/>
      <c r="B16984"/>
      <c r="C16984"/>
    </row>
    <row r="16985" spans="1:3" ht="14.4" x14ac:dyDescent="0.3">
      <c r="A16985"/>
      <c r="B16985"/>
      <c r="C16985"/>
    </row>
    <row r="16986" spans="1:3" ht="14.4" x14ac:dyDescent="0.3">
      <c r="A16986"/>
      <c r="B16986"/>
      <c r="C16986"/>
    </row>
    <row r="16987" spans="1:3" ht="14.4" x14ac:dyDescent="0.3">
      <c r="A16987"/>
      <c r="B16987"/>
      <c r="C16987"/>
    </row>
    <row r="16988" spans="1:3" ht="14.4" x14ac:dyDescent="0.3">
      <c r="A16988"/>
      <c r="B16988"/>
      <c r="C16988"/>
    </row>
    <row r="16989" spans="1:3" ht="14.4" x14ac:dyDescent="0.3">
      <c r="A16989"/>
      <c r="B16989"/>
      <c r="C16989"/>
    </row>
    <row r="16990" spans="1:3" ht="14.4" x14ac:dyDescent="0.3">
      <c r="A16990"/>
      <c r="B16990"/>
      <c r="C16990"/>
    </row>
    <row r="16991" spans="1:3" ht="14.4" x14ac:dyDescent="0.3">
      <c r="A16991"/>
      <c r="B16991"/>
      <c r="C16991"/>
    </row>
    <row r="16992" spans="1:3" ht="14.4" x14ac:dyDescent="0.3">
      <c r="A16992"/>
      <c r="B16992"/>
      <c r="C16992"/>
    </row>
    <row r="16993" spans="1:3" ht="14.4" x14ac:dyDescent="0.3">
      <c r="A16993"/>
      <c r="B16993"/>
      <c r="C16993"/>
    </row>
    <row r="16994" spans="1:3" ht="14.4" x14ac:dyDescent="0.3">
      <c r="A16994"/>
      <c r="B16994"/>
      <c r="C16994"/>
    </row>
    <row r="16995" spans="1:3" ht="14.4" x14ac:dyDescent="0.3">
      <c r="A16995"/>
      <c r="B16995"/>
      <c r="C16995"/>
    </row>
    <row r="16996" spans="1:3" ht="14.4" x14ac:dyDescent="0.3">
      <c r="A16996"/>
      <c r="B16996"/>
      <c r="C16996"/>
    </row>
    <row r="16997" spans="1:3" ht="14.4" x14ac:dyDescent="0.3">
      <c r="A16997"/>
      <c r="B16997"/>
      <c r="C16997"/>
    </row>
    <row r="16998" spans="1:3" ht="14.4" x14ac:dyDescent="0.3">
      <c r="A16998"/>
      <c r="B16998"/>
      <c r="C16998"/>
    </row>
    <row r="16999" spans="1:3" ht="14.4" x14ac:dyDescent="0.3">
      <c r="A16999"/>
      <c r="B16999"/>
      <c r="C16999"/>
    </row>
    <row r="17000" spans="1:3" ht="14.4" x14ac:dyDescent="0.3">
      <c r="A17000"/>
      <c r="B17000"/>
      <c r="C17000"/>
    </row>
    <row r="17001" spans="1:3" ht="14.4" x14ac:dyDescent="0.3">
      <c r="A17001"/>
      <c r="B17001"/>
      <c r="C17001"/>
    </row>
    <row r="17002" spans="1:3" ht="14.4" x14ac:dyDescent="0.3">
      <c r="A17002"/>
      <c r="B17002"/>
      <c r="C17002"/>
    </row>
    <row r="17003" spans="1:3" ht="14.4" x14ac:dyDescent="0.3">
      <c r="A17003"/>
      <c r="B17003"/>
      <c r="C17003"/>
    </row>
    <row r="17004" spans="1:3" ht="14.4" x14ac:dyDescent="0.3">
      <c r="A17004"/>
      <c r="B17004"/>
      <c r="C17004"/>
    </row>
    <row r="17005" spans="1:3" ht="14.4" x14ac:dyDescent="0.3">
      <c r="A17005"/>
      <c r="B17005"/>
      <c r="C17005"/>
    </row>
    <row r="17006" spans="1:3" ht="14.4" x14ac:dyDescent="0.3">
      <c r="A17006"/>
      <c r="B17006"/>
      <c r="C17006"/>
    </row>
    <row r="17007" spans="1:3" ht="14.4" x14ac:dyDescent="0.3">
      <c r="A17007"/>
      <c r="B17007"/>
      <c r="C17007"/>
    </row>
    <row r="17008" spans="1:3" ht="14.4" x14ac:dyDescent="0.3">
      <c r="A17008"/>
      <c r="B17008"/>
      <c r="C17008"/>
    </row>
    <row r="17009" spans="1:3" ht="14.4" x14ac:dyDescent="0.3">
      <c r="A17009"/>
      <c r="B17009"/>
      <c r="C17009"/>
    </row>
    <row r="17010" spans="1:3" ht="14.4" x14ac:dyDescent="0.3">
      <c r="A17010"/>
      <c r="B17010"/>
      <c r="C17010"/>
    </row>
    <row r="17011" spans="1:3" ht="14.4" x14ac:dyDescent="0.3">
      <c r="A17011"/>
      <c r="B17011"/>
      <c r="C17011"/>
    </row>
    <row r="17012" spans="1:3" ht="14.4" x14ac:dyDescent="0.3">
      <c r="A17012"/>
      <c r="B17012"/>
      <c r="C17012"/>
    </row>
    <row r="17013" spans="1:3" ht="14.4" x14ac:dyDescent="0.3">
      <c r="A17013"/>
      <c r="B17013"/>
      <c r="C17013"/>
    </row>
    <row r="17014" spans="1:3" ht="14.4" x14ac:dyDescent="0.3">
      <c r="A17014"/>
      <c r="B17014"/>
      <c r="C17014"/>
    </row>
    <row r="17015" spans="1:3" ht="14.4" x14ac:dyDescent="0.3">
      <c r="A17015"/>
      <c r="B17015"/>
      <c r="C17015"/>
    </row>
    <row r="17016" spans="1:3" ht="14.4" x14ac:dyDescent="0.3">
      <c r="A17016"/>
      <c r="B17016"/>
      <c r="C17016"/>
    </row>
    <row r="17017" spans="1:3" ht="14.4" x14ac:dyDescent="0.3">
      <c r="A17017"/>
      <c r="B17017"/>
      <c r="C17017"/>
    </row>
    <row r="17018" spans="1:3" ht="14.4" x14ac:dyDescent="0.3">
      <c r="A17018"/>
      <c r="B17018"/>
      <c r="C17018"/>
    </row>
    <row r="17019" spans="1:3" ht="14.4" x14ac:dyDescent="0.3">
      <c r="A17019"/>
      <c r="B17019"/>
      <c r="C17019"/>
    </row>
    <row r="17020" spans="1:3" ht="14.4" x14ac:dyDescent="0.3">
      <c r="A17020"/>
      <c r="B17020"/>
      <c r="C17020"/>
    </row>
    <row r="17021" spans="1:3" ht="14.4" x14ac:dyDescent="0.3">
      <c r="A17021"/>
      <c r="B17021"/>
      <c r="C17021"/>
    </row>
    <row r="17022" spans="1:3" ht="14.4" x14ac:dyDescent="0.3">
      <c r="A17022"/>
      <c r="B17022"/>
      <c r="C17022"/>
    </row>
    <row r="17023" spans="1:3" ht="14.4" x14ac:dyDescent="0.3">
      <c r="A17023"/>
      <c r="B17023"/>
      <c r="C17023"/>
    </row>
    <row r="17024" spans="1:3" ht="14.4" x14ac:dyDescent="0.3">
      <c r="A17024"/>
      <c r="B17024"/>
      <c r="C17024"/>
    </row>
    <row r="17025" spans="1:3" ht="14.4" x14ac:dyDescent="0.3">
      <c r="A17025"/>
      <c r="B17025"/>
      <c r="C17025"/>
    </row>
    <row r="17026" spans="1:3" ht="14.4" x14ac:dyDescent="0.3">
      <c r="A17026"/>
      <c r="B17026"/>
      <c r="C17026"/>
    </row>
    <row r="17027" spans="1:3" ht="14.4" x14ac:dyDescent="0.3">
      <c r="A17027"/>
      <c r="B17027"/>
      <c r="C17027"/>
    </row>
    <row r="17028" spans="1:3" ht="14.4" x14ac:dyDescent="0.3">
      <c r="A17028"/>
      <c r="B17028"/>
      <c r="C17028"/>
    </row>
    <row r="17029" spans="1:3" ht="14.4" x14ac:dyDescent="0.3">
      <c r="A17029"/>
      <c r="B17029"/>
      <c r="C17029"/>
    </row>
    <row r="17030" spans="1:3" ht="14.4" x14ac:dyDescent="0.3">
      <c r="A17030"/>
      <c r="B17030"/>
      <c r="C17030"/>
    </row>
    <row r="17031" spans="1:3" ht="14.4" x14ac:dyDescent="0.3">
      <c r="A17031"/>
      <c r="B17031"/>
      <c r="C17031"/>
    </row>
    <row r="17032" spans="1:3" ht="14.4" x14ac:dyDescent="0.3">
      <c r="A17032"/>
      <c r="B17032"/>
      <c r="C17032"/>
    </row>
    <row r="17033" spans="1:3" ht="14.4" x14ac:dyDescent="0.3">
      <c r="A17033"/>
      <c r="B17033"/>
      <c r="C17033"/>
    </row>
    <row r="17034" spans="1:3" ht="14.4" x14ac:dyDescent="0.3">
      <c r="A17034"/>
      <c r="B17034"/>
      <c r="C17034"/>
    </row>
    <row r="17035" spans="1:3" ht="14.4" x14ac:dyDescent="0.3">
      <c r="A17035"/>
      <c r="B17035"/>
      <c r="C17035"/>
    </row>
    <row r="17036" spans="1:3" ht="14.4" x14ac:dyDescent="0.3">
      <c r="A17036"/>
      <c r="B17036"/>
      <c r="C17036"/>
    </row>
    <row r="17037" spans="1:3" ht="14.4" x14ac:dyDescent="0.3">
      <c r="A17037"/>
      <c r="B17037"/>
      <c r="C17037"/>
    </row>
    <row r="17038" spans="1:3" ht="14.4" x14ac:dyDescent="0.3">
      <c r="A17038"/>
      <c r="B17038"/>
      <c r="C17038"/>
    </row>
    <row r="17039" spans="1:3" ht="14.4" x14ac:dyDescent="0.3">
      <c r="A17039"/>
      <c r="B17039"/>
      <c r="C17039"/>
    </row>
    <row r="17040" spans="1:3" ht="14.4" x14ac:dyDescent="0.3">
      <c r="A17040"/>
      <c r="B17040"/>
      <c r="C17040"/>
    </row>
    <row r="17041" spans="1:3" ht="14.4" x14ac:dyDescent="0.3">
      <c r="A17041"/>
      <c r="B17041"/>
      <c r="C17041"/>
    </row>
    <row r="17042" spans="1:3" ht="14.4" x14ac:dyDescent="0.3">
      <c r="A17042"/>
      <c r="B17042"/>
      <c r="C17042"/>
    </row>
    <row r="17043" spans="1:3" ht="14.4" x14ac:dyDescent="0.3">
      <c r="A17043"/>
      <c r="B17043"/>
      <c r="C17043"/>
    </row>
    <row r="17044" spans="1:3" ht="14.4" x14ac:dyDescent="0.3">
      <c r="A17044"/>
      <c r="B17044"/>
      <c r="C17044"/>
    </row>
    <row r="17045" spans="1:3" ht="14.4" x14ac:dyDescent="0.3">
      <c r="A17045"/>
      <c r="B17045"/>
      <c r="C17045"/>
    </row>
    <row r="17046" spans="1:3" ht="14.4" x14ac:dyDescent="0.3">
      <c r="A17046"/>
      <c r="B17046"/>
      <c r="C17046"/>
    </row>
    <row r="17047" spans="1:3" ht="14.4" x14ac:dyDescent="0.3">
      <c r="A17047"/>
      <c r="B17047"/>
      <c r="C17047"/>
    </row>
    <row r="17048" spans="1:3" ht="14.4" x14ac:dyDescent="0.3">
      <c r="A17048"/>
      <c r="B17048"/>
      <c r="C17048"/>
    </row>
    <row r="17049" spans="1:3" ht="14.4" x14ac:dyDescent="0.3">
      <c r="A17049"/>
      <c r="B17049"/>
      <c r="C17049"/>
    </row>
    <row r="17050" spans="1:3" ht="14.4" x14ac:dyDescent="0.3">
      <c r="A17050"/>
      <c r="B17050"/>
      <c r="C17050"/>
    </row>
    <row r="17051" spans="1:3" ht="14.4" x14ac:dyDescent="0.3">
      <c r="A17051"/>
      <c r="B17051"/>
      <c r="C17051"/>
    </row>
    <row r="17052" spans="1:3" ht="14.4" x14ac:dyDescent="0.3">
      <c r="A17052"/>
      <c r="B17052"/>
      <c r="C17052"/>
    </row>
    <row r="17053" spans="1:3" ht="14.4" x14ac:dyDescent="0.3">
      <c r="A17053"/>
      <c r="B17053"/>
      <c r="C17053"/>
    </row>
    <row r="17054" spans="1:3" ht="14.4" x14ac:dyDescent="0.3">
      <c r="A17054"/>
      <c r="B17054"/>
      <c r="C17054"/>
    </row>
    <row r="17055" spans="1:3" ht="14.4" x14ac:dyDescent="0.3">
      <c r="A17055"/>
      <c r="B17055"/>
      <c r="C17055"/>
    </row>
    <row r="17056" spans="1:3" ht="14.4" x14ac:dyDescent="0.3">
      <c r="A17056"/>
      <c r="B17056"/>
      <c r="C17056"/>
    </row>
    <row r="17057" spans="1:3" ht="14.4" x14ac:dyDescent="0.3">
      <c r="A17057"/>
      <c r="B17057"/>
      <c r="C17057"/>
    </row>
    <row r="17058" spans="1:3" ht="14.4" x14ac:dyDescent="0.3">
      <c r="A17058"/>
      <c r="B17058"/>
      <c r="C17058"/>
    </row>
    <row r="17059" spans="1:3" ht="14.4" x14ac:dyDescent="0.3">
      <c r="A17059"/>
      <c r="B17059"/>
      <c r="C17059"/>
    </row>
    <row r="17060" spans="1:3" ht="14.4" x14ac:dyDescent="0.3">
      <c r="A17060"/>
      <c r="B17060"/>
      <c r="C17060"/>
    </row>
    <row r="17061" spans="1:3" ht="14.4" x14ac:dyDescent="0.3">
      <c r="A17061"/>
      <c r="B17061"/>
      <c r="C17061"/>
    </row>
    <row r="17062" spans="1:3" ht="14.4" x14ac:dyDescent="0.3">
      <c r="A17062"/>
      <c r="B17062"/>
      <c r="C17062"/>
    </row>
    <row r="17063" spans="1:3" ht="14.4" x14ac:dyDescent="0.3">
      <c r="A17063"/>
      <c r="B17063"/>
      <c r="C17063"/>
    </row>
    <row r="17064" spans="1:3" ht="14.4" x14ac:dyDescent="0.3">
      <c r="A17064"/>
      <c r="B17064"/>
      <c r="C17064"/>
    </row>
    <row r="17065" spans="1:3" ht="14.4" x14ac:dyDescent="0.3">
      <c r="A17065"/>
      <c r="B17065"/>
      <c r="C17065"/>
    </row>
    <row r="17066" spans="1:3" ht="14.4" x14ac:dyDescent="0.3">
      <c r="A17066"/>
      <c r="B17066"/>
      <c r="C17066"/>
    </row>
    <row r="17067" spans="1:3" ht="14.4" x14ac:dyDescent="0.3">
      <c r="A17067"/>
      <c r="B17067"/>
      <c r="C17067"/>
    </row>
    <row r="17068" spans="1:3" ht="14.4" x14ac:dyDescent="0.3">
      <c r="A17068"/>
      <c r="B17068"/>
      <c r="C17068"/>
    </row>
    <row r="17069" spans="1:3" ht="14.4" x14ac:dyDescent="0.3">
      <c r="A17069"/>
      <c r="B17069"/>
      <c r="C17069"/>
    </row>
    <row r="17070" spans="1:3" ht="14.4" x14ac:dyDescent="0.3">
      <c r="A17070"/>
      <c r="B17070"/>
      <c r="C17070"/>
    </row>
    <row r="17071" spans="1:3" ht="14.4" x14ac:dyDescent="0.3">
      <c r="A17071"/>
      <c r="B17071"/>
      <c r="C17071"/>
    </row>
    <row r="17072" spans="1:3" ht="14.4" x14ac:dyDescent="0.3">
      <c r="A17072"/>
      <c r="B17072"/>
      <c r="C17072"/>
    </row>
    <row r="17073" spans="1:3" ht="14.4" x14ac:dyDescent="0.3">
      <c r="A17073"/>
      <c r="B17073"/>
      <c r="C17073"/>
    </row>
    <row r="17074" spans="1:3" ht="14.4" x14ac:dyDescent="0.3">
      <c r="A17074"/>
      <c r="B17074"/>
      <c r="C17074"/>
    </row>
    <row r="17075" spans="1:3" ht="14.4" x14ac:dyDescent="0.3">
      <c r="A17075"/>
      <c r="B17075"/>
      <c r="C17075"/>
    </row>
    <row r="17076" spans="1:3" ht="14.4" x14ac:dyDescent="0.3">
      <c r="A17076"/>
      <c r="B17076"/>
      <c r="C17076"/>
    </row>
    <row r="17077" spans="1:3" ht="14.4" x14ac:dyDescent="0.3">
      <c r="A17077"/>
      <c r="B17077"/>
      <c r="C17077"/>
    </row>
    <row r="17078" spans="1:3" ht="14.4" x14ac:dyDescent="0.3">
      <c r="A17078"/>
      <c r="B17078"/>
      <c r="C17078"/>
    </row>
    <row r="17079" spans="1:3" ht="14.4" x14ac:dyDescent="0.3">
      <c r="A17079"/>
      <c r="B17079"/>
      <c r="C17079"/>
    </row>
    <row r="17080" spans="1:3" ht="14.4" x14ac:dyDescent="0.3">
      <c r="A17080"/>
      <c r="B17080"/>
      <c r="C17080"/>
    </row>
    <row r="17081" spans="1:3" ht="14.4" x14ac:dyDescent="0.3">
      <c r="A17081"/>
      <c r="B17081"/>
      <c r="C17081"/>
    </row>
    <row r="17082" spans="1:3" ht="14.4" x14ac:dyDescent="0.3">
      <c r="A17082"/>
      <c r="B17082"/>
      <c r="C17082"/>
    </row>
    <row r="17083" spans="1:3" ht="14.4" x14ac:dyDescent="0.3">
      <c r="A17083"/>
      <c r="B17083"/>
      <c r="C17083"/>
    </row>
    <row r="17084" spans="1:3" ht="14.4" x14ac:dyDescent="0.3">
      <c r="A17084"/>
      <c r="B17084"/>
      <c r="C17084"/>
    </row>
    <row r="17085" spans="1:3" ht="14.4" x14ac:dyDescent="0.3">
      <c r="A17085"/>
      <c r="B17085"/>
      <c r="C17085"/>
    </row>
    <row r="17086" spans="1:3" ht="14.4" x14ac:dyDescent="0.3">
      <c r="A17086"/>
      <c r="B17086"/>
      <c r="C17086"/>
    </row>
    <row r="17087" spans="1:3" ht="14.4" x14ac:dyDescent="0.3">
      <c r="A17087"/>
      <c r="B17087"/>
      <c r="C17087"/>
    </row>
    <row r="17088" spans="1:3" ht="14.4" x14ac:dyDescent="0.3">
      <c r="A17088"/>
      <c r="B17088"/>
      <c r="C17088"/>
    </row>
    <row r="17089" spans="1:3" ht="14.4" x14ac:dyDescent="0.3">
      <c r="A17089"/>
      <c r="B17089"/>
      <c r="C17089"/>
    </row>
    <row r="17090" spans="1:3" ht="14.4" x14ac:dyDescent="0.3">
      <c r="A17090"/>
      <c r="B17090"/>
      <c r="C17090"/>
    </row>
    <row r="17091" spans="1:3" ht="14.4" x14ac:dyDescent="0.3">
      <c r="A17091"/>
      <c r="B17091"/>
      <c r="C17091"/>
    </row>
    <row r="17092" spans="1:3" ht="14.4" x14ac:dyDescent="0.3">
      <c r="A17092"/>
      <c r="B17092"/>
      <c r="C17092"/>
    </row>
    <row r="17093" spans="1:3" ht="14.4" x14ac:dyDescent="0.3">
      <c r="A17093"/>
      <c r="B17093"/>
      <c r="C17093"/>
    </row>
    <row r="17094" spans="1:3" ht="14.4" x14ac:dyDescent="0.3">
      <c r="A17094"/>
      <c r="B17094"/>
      <c r="C17094"/>
    </row>
    <row r="17095" spans="1:3" ht="14.4" x14ac:dyDescent="0.3">
      <c r="A17095"/>
      <c r="B17095"/>
      <c r="C17095"/>
    </row>
    <row r="17096" spans="1:3" ht="14.4" x14ac:dyDescent="0.3">
      <c r="A17096"/>
      <c r="B17096"/>
      <c r="C17096"/>
    </row>
    <row r="17097" spans="1:3" ht="14.4" x14ac:dyDescent="0.3">
      <c r="A17097"/>
      <c r="B17097"/>
      <c r="C17097"/>
    </row>
    <row r="17098" spans="1:3" ht="14.4" x14ac:dyDescent="0.3">
      <c r="A17098"/>
      <c r="B17098"/>
      <c r="C17098"/>
    </row>
    <row r="17099" spans="1:3" ht="14.4" x14ac:dyDescent="0.3">
      <c r="A17099"/>
      <c r="B17099"/>
      <c r="C17099"/>
    </row>
    <row r="17100" spans="1:3" ht="14.4" x14ac:dyDescent="0.3">
      <c r="A17100"/>
      <c r="B17100"/>
      <c r="C17100"/>
    </row>
    <row r="17101" spans="1:3" ht="14.4" x14ac:dyDescent="0.3">
      <c r="A17101"/>
      <c r="B17101"/>
      <c r="C17101"/>
    </row>
    <row r="17102" spans="1:3" ht="14.4" x14ac:dyDescent="0.3">
      <c r="A17102"/>
      <c r="B17102"/>
      <c r="C17102"/>
    </row>
    <row r="17103" spans="1:3" ht="14.4" x14ac:dyDescent="0.3">
      <c r="A17103"/>
      <c r="B17103"/>
      <c r="C17103"/>
    </row>
    <row r="17104" spans="1:3" ht="14.4" x14ac:dyDescent="0.3">
      <c r="A17104"/>
      <c r="B17104"/>
      <c r="C17104"/>
    </row>
    <row r="17105" spans="1:3" ht="14.4" x14ac:dyDescent="0.3">
      <c r="A17105"/>
      <c r="B17105"/>
      <c r="C17105"/>
    </row>
    <row r="17106" spans="1:3" ht="14.4" x14ac:dyDescent="0.3">
      <c r="A17106"/>
      <c r="B17106"/>
      <c r="C17106"/>
    </row>
    <row r="17107" spans="1:3" ht="14.4" x14ac:dyDescent="0.3">
      <c r="A17107"/>
      <c r="B17107"/>
      <c r="C17107"/>
    </row>
    <row r="17108" spans="1:3" ht="14.4" x14ac:dyDescent="0.3">
      <c r="A17108"/>
      <c r="B17108"/>
      <c r="C17108"/>
    </row>
    <row r="17109" spans="1:3" ht="14.4" x14ac:dyDescent="0.3">
      <c r="A17109"/>
      <c r="B17109"/>
      <c r="C17109"/>
    </row>
    <row r="17110" spans="1:3" ht="14.4" x14ac:dyDescent="0.3">
      <c r="A17110"/>
      <c r="B17110"/>
      <c r="C17110"/>
    </row>
    <row r="17111" spans="1:3" ht="14.4" x14ac:dyDescent="0.3">
      <c r="A17111"/>
      <c r="B17111"/>
      <c r="C17111"/>
    </row>
    <row r="17112" spans="1:3" ht="14.4" x14ac:dyDescent="0.3">
      <c r="A17112"/>
      <c r="B17112"/>
      <c r="C17112"/>
    </row>
    <row r="17113" spans="1:3" ht="14.4" x14ac:dyDescent="0.3">
      <c r="A17113"/>
      <c r="B17113"/>
      <c r="C17113"/>
    </row>
    <row r="17114" spans="1:3" ht="14.4" x14ac:dyDescent="0.3">
      <c r="A17114"/>
      <c r="B17114"/>
      <c r="C17114"/>
    </row>
    <row r="17115" spans="1:3" ht="14.4" x14ac:dyDescent="0.3">
      <c r="A17115"/>
      <c r="B17115"/>
      <c r="C17115"/>
    </row>
    <row r="17116" spans="1:3" ht="14.4" x14ac:dyDescent="0.3">
      <c r="A17116"/>
      <c r="B17116"/>
      <c r="C17116"/>
    </row>
    <row r="17117" spans="1:3" ht="14.4" x14ac:dyDescent="0.3">
      <c r="A17117"/>
      <c r="B17117"/>
      <c r="C17117"/>
    </row>
    <row r="17118" spans="1:3" ht="14.4" x14ac:dyDescent="0.3">
      <c r="A17118"/>
      <c r="B17118"/>
      <c r="C17118"/>
    </row>
    <row r="17119" spans="1:3" ht="14.4" x14ac:dyDescent="0.3">
      <c r="A17119"/>
      <c r="B17119"/>
      <c r="C17119"/>
    </row>
    <row r="17120" spans="1:3" ht="14.4" x14ac:dyDescent="0.3">
      <c r="A17120"/>
      <c r="B17120"/>
      <c r="C17120"/>
    </row>
    <row r="17121" spans="1:3" ht="14.4" x14ac:dyDescent="0.3">
      <c r="A17121"/>
      <c r="B17121"/>
      <c r="C17121"/>
    </row>
    <row r="17122" spans="1:3" ht="14.4" x14ac:dyDescent="0.3">
      <c r="A17122"/>
      <c r="B17122"/>
      <c r="C17122"/>
    </row>
    <row r="17123" spans="1:3" ht="14.4" x14ac:dyDescent="0.3">
      <c r="A17123"/>
      <c r="B17123"/>
      <c r="C17123"/>
    </row>
    <row r="17124" spans="1:3" ht="14.4" x14ac:dyDescent="0.3">
      <c r="A17124"/>
      <c r="B17124"/>
      <c r="C17124"/>
    </row>
    <row r="17125" spans="1:3" ht="14.4" x14ac:dyDescent="0.3">
      <c r="A17125"/>
      <c r="B17125"/>
      <c r="C17125"/>
    </row>
    <row r="17126" spans="1:3" ht="14.4" x14ac:dyDescent="0.3">
      <c r="A17126"/>
      <c r="B17126"/>
      <c r="C17126"/>
    </row>
    <row r="17127" spans="1:3" ht="14.4" x14ac:dyDescent="0.3">
      <c r="A17127"/>
      <c r="B17127"/>
      <c r="C17127"/>
    </row>
    <row r="17128" spans="1:3" ht="14.4" x14ac:dyDescent="0.3">
      <c r="A17128"/>
      <c r="B17128"/>
      <c r="C17128"/>
    </row>
    <row r="17129" spans="1:3" ht="14.4" x14ac:dyDescent="0.3">
      <c r="A17129"/>
      <c r="B17129"/>
      <c r="C17129"/>
    </row>
    <row r="17130" spans="1:3" ht="14.4" x14ac:dyDescent="0.3">
      <c r="A17130"/>
      <c r="B17130"/>
      <c r="C17130"/>
    </row>
    <row r="17131" spans="1:3" ht="14.4" x14ac:dyDescent="0.3">
      <c r="A17131"/>
      <c r="B17131"/>
      <c r="C17131"/>
    </row>
    <row r="17132" spans="1:3" ht="14.4" x14ac:dyDescent="0.3">
      <c r="A17132"/>
      <c r="B17132"/>
      <c r="C17132"/>
    </row>
    <row r="17133" spans="1:3" ht="14.4" x14ac:dyDescent="0.3">
      <c r="A17133"/>
      <c r="B17133"/>
      <c r="C17133"/>
    </row>
    <row r="17134" spans="1:3" ht="14.4" x14ac:dyDescent="0.3">
      <c r="A17134"/>
      <c r="B17134"/>
      <c r="C17134"/>
    </row>
    <row r="17135" spans="1:3" ht="14.4" x14ac:dyDescent="0.3">
      <c r="A17135"/>
      <c r="B17135"/>
      <c r="C17135"/>
    </row>
    <row r="17136" spans="1:3" ht="14.4" x14ac:dyDescent="0.3">
      <c r="A17136"/>
      <c r="B17136"/>
      <c r="C17136"/>
    </row>
    <row r="17137" spans="1:3" ht="14.4" x14ac:dyDescent="0.3">
      <c r="A17137"/>
      <c r="B17137"/>
      <c r="C17137"/>
    </row>
    <row r="17138" spans="1:3" ht="14.4" x14ac:dyDescent="0.3">
      <c r="A17138"/>
      <c r="B17138"/>
      <c r="C17138"/>
    </row>
    <row r="17139" spans="1:3" ht="14.4" x14ac:dyDescent="0.3">
      <c r="A17139"/>
      <c r="B17139"/>
      <c r="C17139"/>
    </row>
    <row r="17140" spans="1:3" ht="14.4" x14ac:dyDescent="0.3">
      <c r="A17140"/>
      <c r="B17140"/>
      <c r="C17140"/>
    </row>
    <row r="17141" spans="1:3" ht="14.4" x14ac:dyDescent="0.3">
      <c r="A17141"/>
      <c r="B17141"/>
      <c r="C17141"/>
    </row>
    <row r="17142" spans="1:3" ht="14.4" x14ac:dyDescent="0.3">
      <c r="A17142"/>
      <c r="B17142"/>
      <c r="C17142"/>
    </row>
    <row r="17143" spans="1:3" ht="14.4" x14ac:dyDescent="0.3">
      <c r="A17143"/>
      <c r="B17143"/>
      <c r="C17143"/>
    </row>
    <row r="17144" spans="1:3" ht="14.4" x14ac:dyDescent="0.3">
      <c r="A17144"/>
      <c r="B17144"/>
      <c r="C17144"/>
    </row>
    <row r="17145" spans="1:3" ht="14.4" x14ac:dyDescent="0.3">
      <c r="A17145"/>
      <c r="B17145"/>
      <c r="C17145"/>
    </row>
    <row r="17146" spans="1:3" ht="14.4" x14ac:dyDescent="0.3">
      <c r="A17146"/>
      <c r="B17146"/>
      <c r="C17146"/>
    </row>
    <row r="17147" spans="1:3" ht="14.4" x14ac:dyDescent="0.3">
      <c r="A17147"/>
      <c r="B17147"/>
      <c r="C17147"/>
    </row>
    <row r="17148" spans="1:3" ht="14.4" x14ac:dyDescent="0.3">
      <c r="A17148"/>
      <c r="B17148"/>
      <c r="C17148"/>
    </row>
    <row r="17149" spans="1:3" ht="14.4" x14ac:dyDescent="0.3">
      <c r="A17149"/>
      <c r="B17149"/>
      <c r="C17149"/>
    </row>
    <row r="17150" spans="1:3" ht="14.4" x14ac:dyDescent="0.3">
      <c r="A17150"/>
      <c r="B17150"/>
      <c r="C17150"/>
    </row>
    <row r="17151" spans="1:3" ht="14.4" x14ac:dyDescent="0.3">
      <c r="A17151"/>
      <c r="B17151"/>
      <c r="C17151"/>
    </row>
    <row r="17152" spans="1:3" ht="14.4" x14ac:dyDescent="0.3">
      <c r="A17152"/>
      <c r="B17152"/>
      <c r="C17152"/>
    </row>
    <row r="17153" spans="1:3" ht="14.4" x14ac:dyDescent="0.3">
      <c r="A17153"/>
      <c r="B17153"/>
      <c r="C17153"/>
    </row>
    <row r="17154" spans="1:3" ht="14.4" x14ac:dyDescent="0.3">
      <c r="A17154"/>
      <c r="B17154"/>
      <c r="C17154"/>
    </row>
    <row r="17155" spans="1:3" ht="14.4" x14ac:dyDescent="0.3">
      <c r="A17155"/>
      <c r="B17155"/>
      <c r="C17155"/>
    </row>
    <row r="17156" spans="1:3" ht="14.4" x14ac:dyDescent="0.3">
      <c r="A17156"/>
      <c r="B17156"/>
      <c r="C17156"/>
    </row>
    <row r="17157" spans="1:3" ht="14.4" x14ac:dyDescent="0.3">
      <c r="A17157"/>
      <c r="B17157"/>
      <c r="C17157"/>
    </row>
    <row r="17158" spans="1:3" ht="14.4" x14ac:dyDescent="0.3">
      <c r="A17158"/>
      <c r="B17158"/>
      <c r="C17158"/>
    </row>
    <row r="17159" spans="1:3" ht="14.4" x14ac:dyDescent="0.3">
      <c r="A17159"/>
      <c r="B17159"/>
      <c r="C17159"/>
    </row>
    <row r="17160" spans="1:3" ht="14.4" x14ac:dyDescent="0.3">
      <c r="A17160"/>
      <c r="B17160"/>
      <c r="C17160"/>
    </row>
    <row r="17161" spans="1:3" ht="14.4" x14ac:dyDescent="0.3">
      <c r="A17161"/>
      <c r="B17161"/>
      <c r="C17161"/>
    </row>
    <row r="17162" spans="1:3" ht="14.4" x14ac:dyDescent="0.3">
      <c r="A17162"/>
      <c r="B17162"/>
      <c r="C17162"/>
    </row>
    <row r="17163" spans="1:3" ht="14.4" x14ac:dyDescent="0.3">
      <c r="A17163"/>
      <c r="B17163"/>
      <c r="C17163"/>
    </row>
    <row r="17164" spans="1:3" ht="14.4" x14ac:dyDescent="0.3">
      <c r="A17164"/>
      <c r="B17164"/>
      <c r="C17164"/>
    </row>
    <row r="17165" spans="1:3" ht="14.4" x14ac:dyDescent="0.3">
      <c r="A17165"/>
      <c r="B17165"/>
      <c r="C17165"/>
    </row>
    <row r="17166" spans="1:3" ht="14.4" x14ac:dyDescent="0.3">
      <c r="A17166"/>
      <c r="B17166"/>
      <c r="C17166"/>
    </row>
    <row r="17167" spans="1:3" ht="14.4" x14ac:dyDescent="0.3">
      <c r="A17167"/>
      <c r="B17167"/>
      <c r="C17167"/>
    </row>
    <row r="17168" spans="1:3" ht="14.4" x14ac:dyDescent="0.3">
      <c r="A17168"/>
      <c r="B17168"/>
      <c r="C17168"/>
    </row>
    <row r="17169" spans="1:3" ht="14.4" x14ac:dyDescent="0.3">
      <c r="A17169"/>
      <c r="B17169"/>
      <c r="C17169"/>
    </row>
    <row r="17170" spans="1:3" ht="14.4" x14ac:dyDescent="0.3">
      <c r="A17170"/>
      <c r="B17170"/>
      <c r="C17170"/>
    </row>
    <row r="17171" spans="1:3" ht="14.4" x14ac:dyDescent="0.3">
      <c r="A17171"/>
      <c r="B17171"/>
      <c r="C17171"/>
    </row>
    <row r="17172" spans="1:3" ht="14.4" x14ac:dyDescent="0.3">
      <c r="A17172"/>
      <c r="B17172"/>
      <c r="C17172"/>
    </row>
    <row r="17173" spans="1:3" ht="14.4" x14ac:dyDescent="0.3">
      <c r="A17173"/>
      <c r="B17173"/>
      <c r="C17173"/>
    </row>
    <row r="17174" spans="1:3" ht="14.4" x14ac:dyDescent="0.3">
      <c r="A17174"/>
      <c r="B17174"/>
      <c r="C17174"/>
    </row>
    <row r="17175" spans="1:3" ht="14.4" x14ac:dyDescent="0.3">
      <c r="A17175"/>
      <c r="B17175"/>
      <c r="C17175"/>
    </row>
    <row r="17176" spans="1:3" ht="14.4" x14ac:dyDescent="0.3">
      <c r="A17176"/>
      <c r="B17176"/>
      <c r="C17176"/>
    </row>
    <row r="17177" spans="1:3" ht="14.4" x14ac:dyDescent="0.3">
      <c r="A17177"/>
      <c r="B17177"/>
      <c r="C17177"/>
    </row>
    <row r="17178" spans="1:3" ht="14.4" x14ac:dyDescent="0.3">
      <c r="A17178"/>
      <c r="B17178"/>
      <c r="C17178"/>
    </row>
    <row r="17179" spans="1:3" ht="14.4" x14ac:dyDescent="0.3">
      <c r="A17179"/>
      <c r="B17179"/>
      <c r="C17179"/>
    </row>
    <row r="17180" spans="1:3" ht="14.4" x14ac:dyDescent="0.3">
      <c r="A17180"/>
      <c r="B17180"/>
      <c r="C17180"/>
    </row>
    <row r="17181" spans="1:3" ht="14.4" x14ac:dyDescent="0.3">
      <c r="A17181"/>
      <c r="B17181"/>
      <c r="C17181"/>
    </row>
    <row r="17182" spans="1:3" ht="14.4" x14ac:dyDescent="0.3">
      <c r="A17182"/>
      <c r="B17182"/>
      <c r="C17182"/>
    </row>
    <row r="17183" spans="1:3" ht="14.4" x14ac:dyDescent="0.3">
      <c r="A17183"/>
      <c r="B17183"/>
      <c r="C17183"/>
    </row>
    <row r="17184" spans="1:3" ht="14.4" x14ac:dyDescent="0.3">
      <c r="A17184"/>
      <c r="B17184"/>
      <c r="C17184"/>
    </row>
    <row r="17185" spans="1:3" ht="14.4" x14ac:dyDescent="0.3">
      <c r="A17185"/>
      <c r="B17185"/>
      <c r="C17185"/>
    </row>
    <row r="17186" spans="1:3" ht="14.4" x14ac:dyDescent="0.3">
      <c r="A17186"/>
      <c r="B17186"/>
      <c r="C17186"/>
    </row>
    <row r="17187" spans="1:3" ht="14.4" x14ac:dyDescent="0.3">
      <c r="A17187"/>
      <c r="B17187"/>
      <c r="C17187"/>
    </row>
    <row r="17188" spans="1:3" ht="14.4" x14ac:dyDescent="0.3">
      <c r="A17188"/>
      <c r="B17188"/>
      <c r="C17188"/>
    </row>
    <row r="17189" spans="1:3" ht="14.4" x14ac:dyDescent="0.3">
      <c r="A17189"/>
      <c r="B17189"/>
      <c r="C17189"/>
    </row>
    <row r="17190" spans="1:3" ht="14.4" x14ac:dyDescent="0.3">
      <c r="A17190"/>
      <c r="B17190"/>
      <c r="C17190"/>
    </row>
    <row r="17191" spans="1:3" ht="14.4" x14ac:dyDescent="0.3">
      <c r="A17191"/>
      <c r="B17191"/>
      <c r="C17191"/>
    </row>
    <row r="17192" spans="1:3" ht="14.4" x14ac:dyDescent="0.3">
      <c r="A17192"/>
      <c r="B17192"/>
      <c r="C17192"/>
    </row>
    <row r="17193" spans="1:3" ht="14.4" x14ac:dyDescent="0.3">
      <c r="A17193"/>
      <c r="B17193"/>
      <c r="C17193"/>
    </row>
    <row r="17194" spans="1:3" ht="14.4" x14ac:dyDescent="0.3">
      <c r="A17194"/>
      <c r="B17194"/>
      <c r="C17194"/>
    </row>
    <row r="17195" spans="1:3" ht="14.4" x14ac:dyDescent="0.3">
      <c r="A17195"/>
      <c r="B17195"/>
      <c r="C17195"/>
    </row>
    <row r="17196" spans="1:3" ht="14.4" x14ac:dyDescent="0.3">
      <c r="A17196"/>
      <c r="B17196"/>
      <c r="C17196"/>
    </row>
    <row r="17197" spans="1:3" ht="14.4" x14ac:dyDescent="0.3">
      <c r="A17197"/>
      <c r="B17197"/>
      <c r="C17197"/>
    </row>
    <row r="17198" spans="1:3" ht="14.4" x14ac:dyDescent="0.3">
      <c r="A17198"/>
      <c r="B17198"/>
      <c r="C17198"/>
    </row>
    <row r="17199" spans="1:3" ht="14.4" x14ac:dyDescent="0.3">
      <c r="A17199"/>
      <c r="B17199"/>
      <c r="C17199"/>
    </row>
    <row r="17200" spans="1:3" ht="14.4" x14ac:dyDescent="0.3">
      <c r="A17200"/>
      <c r="B17200"/>
      <c r="C17200"/>
    </row>
    <row r="17201" spans="1:3" ht="14.4" x14ac:dyDescent="0.3">
      <c r="A17201"/>
      <c r="B17201"/>
      <c r="C17201"/>
    </row>
    <row r="17202" spans="1:3" ht="14.4" x14ac:dyDescent="0.3">
      <c r="A17202"/>
      <c r="B17202"/>
      <c r="C17202"/>
    </row>
    <row r="17203" spans="1:3" ht="14.4" x14ac:dyDescent="0.3">
      <c r="A17203"/>
      <c r="B17203"/>
      <c r="C17203"/>
    </row>
    <row r="17204" spans="1:3" ht="14.4" x14ac:dyDescent="0.3">
      <c r="A17204"/>
      <c r="B17204"/>
      <c r="C17204"/>
    </row>
    <row r="17205" spans="1:3" ht="14.4" x14ac:dyDescent="0.3">
      <c r="A17205"/>
      <c r="B17205"/>
      <c r="C17205"/>
    </row>
    <row r="17206" spans="1:3" ht="14.4" x14ac:dyDescent="0.3">
      <c r="A17206"/>
      <c r="B17206"/>
      <c r="C17206"/>
    </row>
    <row r="17207" spans="1:3" ht="14.4" x14ac:dyDescent="0.3">
      <c r="A17207"/>
      <c r="B17207"/>
      <c r="C17207"/>
    </row>
    <row r="17208" spans="1:3" ht="14.4" x14ac:dyDescent="0.3">
      <c r="A17208"/>
      <c r="B17208"/>
      <c r="C17208"/>
    </row>
    <row r="17209" spans="1:3" ht="14.4" x14ac:dyDescent="0.3">
      <c r="A17209"/>
      <c r="B17209"/>
      <c r="C17209"/>
    </row>
    <row r="17210" spans="1:3" ht="14.4" x14ac:dyDescent="0.3">
      <c r="A17210"/>
      <c r="B17210"/>
      <c r="C17210"/>
    </row>
    <row r="17211" spans="1:3" ht="14.4" x14ac:dyDescent="0.3">
      <c r="A17211"/>
      <c r="B17211"/>
      <c r="C17211"/>
    </row>
    <row r="17212" spans="1:3" ht="14.4" x14ac:dyDescent="0.3">
      <c r="A17212"/>
      <c r="B17212"/>
      <c r="C17212"/>
    </row>
    <row r="17213" spans="1:3" ht="14.4" x14ac:dyDescent="0.3">
      <c r="A17213"/>
      <c r="B17213"/>
      <c r="C17213"/>
    </row>
    <row r="17214" spans="1:3" ht="14.4" x14ac:dyDescent="0.3">
      <c r="A17214"/>
      <c r="B17214"/>
      <c r="C17214"/>
    </row>
    <row r="17215" spans="1:3" ht="14.4" x14ac:dyDescent="0.3">
      <c r="A17215"/>
      <c r="B17215"/>
      <c r="C17215"/>
    </row>
    <row r="17216" spans="1:3" ht="14.4" x14ac:dyDescent="0.3">
      <c r="A17216"/>
      <c r="B17216"/>
      <c r="C17216"/>
    </row>
    <row r="17217" spans="1:3" ht="14.4" x14ac:dyDescent="0.3">
      <c r="A17217"/>
      <c r="B17217"/>
      <c r="C17217"/>
    </row>
    <row r="17218" spans="1:3" ht="14.4" x14ac:dyDescent="0.3">
      <c r="A17218"/>
      <c r="B17218"/>
      <c r="C17218"/>
    </row>
    <row r="17219" spans="1:3" ht="14.4" x14ac:dyDescent="0.3">
      <c r="A17219"/>
      <c r="B17219"/>
      <c r="C17219"/>
    </row>
    <row r="17220" spans="1:3" ht="14.4" x14ac:dyDescent="0.3">
      <c r="A17220"/>
      <c r="B17220"/>
      <c r="C17220"/>
    </row>
    <row r="17221" spans="1:3" ht="14.4" x14ac:dyDescent="0.3">
      <c r="A17221"/>
      <c r="B17221"/>
      <c r="C17221"/>
    </row>
    <row r="17222" spans="1:3" ht="14.4" x14ac:dyDescent="0.3">
      <c r="A17222"/>
      <c r="B17222"/>
      <c r="C17222"/>
    </row>
    <row r="17223" spans="1:3" ht="14.4" x14ac:dyDescent="0.3">
      <c r="A17223"/>
      <c r="B17223"/>
      <c r="C17223"/>
    </row>
    <row r="17224" spans="1:3" ht="14.4" x14ac:dyDescent="0.3">
      <c r="A17224"/>
      <c r="B17224"/>
      <c r="C17224"/>
    </row>
    <row r="17225" spans="1:3" ht="14.4" x14ac:dyDescent="0.3">
      <c r="A17225"/>
      <c r="B17225"/>
      <c r="C17225"/>
    </row>
    <row r="17226" spans="1:3" ht="14.4" x14ac:dyDescent="0.3">
      <c r="A17226"/>
      <c r="B17226"/>
      <c r="C17226"/>
    </row>
    <row r="17227" spans="1:3" ht="14.4" x14ac:dyDescent="0.3">
      <c r="A17227"/>
      <c r="B17227"/>
      <c r="C17227"/>
    </row>
    <row r="17228" spans="1:3" ht="14.4" x14ac:dyDescent="0.3">
      <c r="A17228"/>
      <c r="B17228"/>
      <c r="C17228"/>
    </row>
    <row r="17229" spans="1:3" ht="14.4" x14ac:dyDescent="0.3">
      <c r="A17229"/>
      <c r="B17229"/>
      <c r="C17229"/>
    </row>
    <row r="17230" spans="1:3" ht="14.4" x14ac:dyDescent="0.3">
      <c r="A17230"/>
      <c r="B17230"/>
      <c r="C17230"/>
    </row>
    <row r="17231" spans="1:3" ht="14.4" x14ac:dyDescent="0.3">
      <c r="A17231"/>
      <c r="B17231"/>
      <c r="C17231"/>
    </row>
    <row r="17232" spans="1:3" ht="14.4" x14ac:dyDescent="0.3">
      <c r="A17232"/>
      <c r="B17232"/>
      <c r="C17232"/>
    </row>
    <row r="17233" spans="1:3" ht="14.4" x14ac:dyDescent="0.3">
      <c r="A17233"/>
      <c r="B17233"/>
      <c r="C17233"/>
    </row>
    <row r="17234" spans="1:3" ht="14.4" x14ac:dyDescent="0.3">
      <c r="A17234"/>
      <c r="B17234"/>
      <c r="C17234"/>
    </row>
    <row r="17235" spans="1:3" ht="14.4" x14ac:dyDescent="0.3">
      <c r="A17235"/>
      <c r="B17235"/>
      <c r="C17235"/>
    </row>
    <row r="17236" spans="1:3" ht="14.4" x14ac:dyDescent="0.3">
      <c r="A17236"/>
      <c r="B17236"/>
      <c r="C17236"/>
    </row>
    <row r="17237" spans="1:3" ht="14.4" x14ac:dyDescent="0.3">
      <c r="A17237"/>
      <c r="B17237"/>
      <c r="C17237"/>
    </row>
    <row r="17238" spans="1:3" ht="14.4" x14ac:dyDescent="0.3">
      <c r="A17238"/>
      <c r="B17238"/>
      <c r="C17238"/>
    </row>
    <row r="17239" spans="1:3" ht="14.4" x14ac:dyDescent="0.3">
      <c r="A17239"/>
      <c r="B17239"/>
      <c r="C17239"/>
    </row>
    <row r="17240" spans="1:3" ht="14.4" x14ac:dyDescent="0.3">
      <c r="A17240"/>
      <c r="B17240"/>
      <c r="C17240"/>
    </row>
    <row r="17241" spans="1:3" ht="14.4" x14ac:dyDescent="0.3">
      <c r="A17241"/>
      <c r="B17241"/>
      <c r="C17241"/>
    </row>
    <row r="17242" spans="1:3" ht="14.4" x14ac:dyDescent="0.3">
      <c r="A17242"/>
      <c r="B17242"/>
      <c r="C17242"/>
    </row>
    <row r="17243" spans="1:3" ht="14.4" x14ac:dyDescent="0.3">
      <c r="A17243"/>
      <c r="B17243"/>
      <c r="C17243"/>
    </row>
    <row r="17244" spans="1:3" ht="14.4" x14ac:dyDescent="0.3">
      <c r="A17244"/>
      <c r="B17244"/>
      <c r="C17244"/>
    </row>
    <row r="17245" spans="1:3" ht="14.4" x14ac:dyDescent="0.3">
      <c r="A17245"/>
      <c r="B17245"/>
      <c r="C17245"/>
    </row>
    <row r="17246" spans="1:3" ht="14.4" x14ac:dyDescent="0.3">
      <c r="A17246"/>
      <c r="B17246"/>
      <c r="C17246"/>
    </row>
    <row r="17247" spans="1:3" ht="14.4" x14ac:dyDescent="0.3">
      <c r="A17247"/>
      <c r="B17247"/>
      <c r="C17247"/>
    </row>
    <row r="17248" spans="1:3" ht="14.4" x14ac:dyDescent="0.3">
      <c r="A17248"/>
      <c r="B17248"/>
      <c r="C17248"/>
    </row>
    <row r="17249" spans="1:3" ht="14.4" x14ac:dyDescent="0.3">
      <c r="A17249"/>
      <c r="B17249"/>
      <c r="C17249"/>
    </row>
    <row r="17250" spans="1:3" ht="14.4" x14ac:dyDescent="0.3">
      <c r="A17250"/>
      <c r="B17250"/>
      <c r="C17250"/>
    </row>
    <row r="17251" spans="1:3" ht="14.4" x14ac:dyDescent="0.3">
      <c r="A17251"/>
      <c r="B17251"/>
      <c r="C17251"/>
    </row>
    <row r="17252" spans="1:3" ht="14.4" x14ac:dyDescent="0.3">
      <c r="A17252"/>
      <c r="B17252"/>
      <c r="C17252"/>
    </row>
    <row r="17253" spans="1:3" ht="14.4" x14ac:dyDescent="0.3">
      <c r="A17253"/>
      <c r="B17253"/>
      <c r="C17253"/>
    </row>
    <row r="17254" spans="1:3" ht="14.4" x14ac:dyDescent="0.3">
      <c r="A17254"/>
      <c r="B17254"/>
      <c r="C17254"/>
    </row>
    <row r="17255" spans="1:3" ht="14.4" x14ac:dyDescent="0.3">
      <c r="A17255"/>
      <c r="B17255"/>
      <c r="C17255"/>
    </row>
    <row r="17256" spans="1:3" ht="14.4" x14ac:dyDescent="0.3">
      <c r="A17256"/>
      <c r="B17256"/>
      <c r="C17256"/>
    </row>
    <row r="17257" spans="1:3" ht="14.4" x14ac:dyDescent="0.3">
      <c r="A17257"/>
      <c r="B17257"/>
      <c r="C17257"/>
    </row>
    <row r="17258" spans="1:3" ht="14.4" x14ac:dyDescent="0.3">
      <c r="A17258"/>
      <c r="B17258"/>
      <c r="C17258"/>
    </row>
    <row r="17259" spans="1:3" ht="14.4" x14ac:dyDescent="0.3">
      <c r="A17259"/>
      <c r="B17259"/>
      <c r="C17259"/>
    </row>
    <row r="17260" spans="1:3" ht="14.4" x14ac:dyDescent="0.3">
      <c r="A17260"/>
      <c r="B17260"/>
      <c r="C17260"/>
    </row>
    <row r="17261" spans="1:3" ht="14.4" x14ac:dyDescent="0.3">
      <c r="A17261"/>
      <c r="B17261"/>
      <c r="C17261"/>
    </row>
    <row r="17262" spans="1:3" ht="14.4" x14ac:dyDescent="0.3">
      <c r="A17262"/>
      <c r="B17262"/>
      <c r="C17262"/>
    </row>
    <row r="17263" spans="1:3" ht="14.4" x14ac:dyDescent="0.3">
      <c r="A17263"/>
      <c r="B17263"/>
      <c r="C17263"/>
    </row>
    <row r="17264" spans="1:3" ht="14.4" x14ac:dyDescent="0.3">
      <c r="A17264"/>
      <c r="B17264"/>
      <c r="C17264"/>
    </row>
    <row r="17265" spans="1:3" ht="14.4" x14ac:dyDescent="0.3">
      <c r="A17265"/>
      <c r="B17265"/>
      <c r="C17265"/>
    </row>
    <row r="17266" spans="1:3" ht="14.4" x14ac:dyDescent="0.3">
      <c r="A17266"/>
      <c r="B17266"/>
      <c r="C17266"/>
    </row>
    <row r="17267" spans="1:3" ht="14.4" x14ac:dyDescent="0.3">
      <c r="A17267"/>
      <c r="B17267"/>
      <c r="C17267"/>
    </row>
    <row r="17268" spans="1:3" ht="14.4" x14ac:dyDescent="0.3">
      <c r="A17268"/>
      <c r="B17268"/>
      <c r="C17268"/>
    </row>
    <row r="17269" spans="1:3" ht="14.4" x14ac:dyDescent="0.3">
      <c r="A17269"/>
      <c r="B17269"/>
      <c r="C17269"/>
    </row>
    <row r="17270" spans="1:3" ht="14.4" x14ac:dyDescent="0.3">
      <c r="A17270"/>
      <c r="B17270"/>
      <c r="C17270"/>
    </row>
    <row r="17271" spans="1:3" ht="14.4" x14ac:dyDescent="0.3">
      <c r="A17271"/>
      <c r="B17271"/>
      <c r="C17271"/>
    </row>
    <row r="17272" spans="1:3" ht="14.4" x14ac:dyDescent="0.3">
      <c r="A17272"/>
      <c r="B17272"/>
      <c r="C17272"/>
    </row>
    <row r="17273" spans="1:3" ht="14.4" x14ac:dyDescent="0.3">
      <c r="A17273"/>
      <c r="B17273"/>
      <c r="C17273"/>
    </row>
    <row r="17274" spans="1:3" ht="14.4" x14ac:dyDescent="0.3">
      <c r="A17274"/>
      <c r="B17274"/>
      <c r="C17274"/>
    </row>
    <row r="17275" spans="1:3" ht="14.4" x14ac:dyDescent="0.3">
      <c r="A17275"/>
      <c r="B17275"/>
      <c r="C17275"/>
    </row>
    <row r="17276" spans="1:3" ht="14.4" x14ac:dyDescent="0.3">
      <c r="A17276"/>
      <c r="B17276"/>
      <c r="C17276"/>
    </row>
    <row r="17277" spans="1:3" ht="14.4" x14ac:dyDescent="0.3">
      <c r="A17277"/>
      <c r="B17277"/>
      <c r="C17277"/>
    </row>
    <row r="17278" spans="1:3" ht="14.4" x14ac:dyDescent="0.3">
      <c r="A17278"/>
      <c r="B17278"/>
      <c r="C17278"/>
    </row>
    <row r="17279" spans="1:3" ht="14.4" x14ac:dyDescent="0.3">
      <c r="A17279"/>
      <c r="B17279"/>
      <c r="C17279"/>
    </row>
    <row r="17280" spans="1:3" ht="14.4" x14ac:dyDescent="0.3">
      <c r="A17280"/>
      <c r="B17280"/>
      <c r="C17280"/>
    </row>
    <row r="17281" spans="1:3" ht="14.4" x14ac:dyDescent="0.3">
      <c r="A17281"/>
      <c r="B17281"/>
      <c r="C17281"/>
    </row>
    <row r="17282" spans="1:3" ht="14.4" x14ac:dyDescent="0.3">
      <c r="A17282"/>
      <c r="B17282"/>
      <c r="C17282"/>
    </row>
    <row r="17283" spans="1:3" ht="14.4" x14ac:dyDescent="0.3">
      <c r="A17283"/>
      <c r="B17283"/>
      <c r="C17283"/>
    </row>
    <row r="17284" spans="1:3" ht="14.4" x14ac:dyDescent="0.3">
      <c r="A17284"/>
      <c r="B17284"/>
      <c r="C17284"/>
    </row>
    <row r="17285" spans="1:3" ht="14.4" x14ac:dyDescent="0.3">
      <c r="A17285"/>
      <c r="B17285"/>
      <c r="C17285"/>
    </row>
    <row r="17286" spans="1:3" ht="14.4" x14ac:dyDescent="0.3">
      <c r="A17286"/>
      <c r="B17286"/>
      <c r="C17286"/>
    </row>
    <row r="17287" spans="1:3" ht="14.4" x14ac:dyDescent="0.3">
      <c r="A17287"/>
      <c r="B17287"/>
      <c r="C17287"/>
    </row>
    <row r="17288" spans="1:3" ht="14.4" x14ac:dyDescent="0.3">
      <c r="A17288"/>
      <c r="B17288"/>
      <c r="C17288"/>
    </row>
    <row r="17289" spans="1:3" ht="14.4" x14ac:dyDescent="0.3">
      <c r="A17289"/>
      <c r="B17289"/>
      <c r="C17289"/>
    </row>
    <row r="17290" spans="1:3" ht="14.4" x14ac:dyDescent="0.3">
      <c r="A17290"/>
      <c r="B17290"/>
      <c r="C17290"/>
    </row>
    <row r="17291" spans="1:3" ht="14.4" x14ac:dyDescent="0.3">
      <c r="A17291"/>
      <c r="B17291"/>
      <c r="C17291"/>
    </row>
    <row r="17292" spans="1:3" ht="14.4" x14ac:dyDescent="0.3">
      <c r="A17292"/>
      <c r="B17292"/>
      <c r="C17292"/>
    </row>
    <row r="17293" spans="1:3" ht="14.4" x14ac:dyDescent="0.3">
      <c r="A17293"/>
      <c r="B17293"/>
      <c r="C17293"/>
    </row>
    <row r="17294" spans="1:3" ht="14.4" x14ac:dyDescent="0.3">
      <c r="A17294"/>
      <c r="B17294"/>
      <c r="C17294"/>
    </row>
    <row r="17295" spans="1:3" ht="14.4" x14ac:dyDescent="0.3">
      <c r="A17295"/>
      <c r="B17295"/>
      <c r="C17295"/>
    </row>
    <row r="17296" spans="1:3" ht="14.4" x14ac:dyDescent="0.3">
      <c r="A17296"/>
      <c r="B17296"/>
      <c r="C17296"/>
    </row>
    <row r="17297" spans="1:3" ht="14.4" x14ac:dyDescent="0.3">
      <c r="A17297"/>
      <c r="B17297"/>
      <c r="C17297"/>
    </row>
    <row r="17298" spans="1:3" ht="14.4" x14ac:dyDescent="0.3">
      <c r="A17298"/>
      <c r="B17298"/>
      <c r="C17298"/>
    </row>
    <row r="17299" spans="1:3" ht="14.4" x14ac:dyDescent="0.3">
      <c r="A17299"/>
      <c r="B17299"/>
      <c r="C17299"/>
    </row>
    <row r="17300" spans="1:3" ht="14.4" x14ac:dyDescent="0.3">
      <c r="A17300"/>
      <c r="B17300"/>
      <c r="C17300"/>
    </row>
    <row r="17301" spans="1:3" ht="14.4" x14ac:dyDescent="0.3">
      <c r="A17301"/>
      <c r="B17301"/>
      <c r="C17301"/>
    </row>
    <row r="17302" spans="1:3" ht="14.4" x14ac:dyDescent="0.3">
      <c r="A17302"/>
      <c r="B17302"/>
      <c r="C17302"/>
    </row>
    <row r="17303" spans="1:3" ht="14.4" x14ac:dyDescent="0.3">
      <c r="A17303"/>
      <c r="B17303"/>
      <c r="C17303"/>
    </row>
    <row r="17304" spans="1:3" ht="14.4" x14ac:dyDescent="0.3">
      <c r="A17304"/>
      <c r="B17304"/>
      <c r="C17304"/>
    </row>
    <row r="17305" spans="1:3" ht="14.4" x14ac:dyDescent="0.3">
      <c r="A17305"/>
      <c r="B17305"/>
      <c r="C17305"/>
    </row>
    <row r="17306" spans="1:3" ht="14.4" x14ac:dyDescent="0.3">
      <c r="A17306"/>
      <c r="B17306"/>
      <c r="C17306"/>
    </row>
    <row r="17307" spans="1:3" ht="14.4" x14ac:dyDescent="0.3">
      <c r="A17307"/>
      <c r="B17307"/>
      <c r="C17307"/>
    </row>
    <row r="17308" spans="1:3" ht="14.4" x14ac:dyDescent="0.3">
      <c r="A17308"/>
      <c r="B17308"/>
      <c r="C17308"/>
    </row>
    <row r="17309" spans="1:3" ht="14.4" x14ac:dyDescent="0.3">
      <c r="A17309"/>
      <c r="B17309"/>
      <c r="C17309"/>
    </row>
    <row r="17310" spans="1:3" ht="14.4" x14ac:dyDescent="0.3">
      <c r="A17310"/>
      <c r="B17310"/>
      <c r="C17310"/>
    </row>
    <row r="17311" spans="1:3" ht="14.4" x14ac:dyDescent="0.3">
      <c r="A17311"/>
      <c r="B17311"/>
      <c r="C17311"/>
    </row>
    <row r="17312" spans="1:3" ht="14.4" x14ac:dyDescent="0.3">
      <c r="A17312"/>
      <c r="B17312"/>
      <c r="C17312"/>
    </row>
    <row r="17313" spans="1:3" ht="14.4" x14ac:dyDescent="0.3">
      <c r="A17313"/>
      <c r="B17313"/>
      <c r="C17313"/>
    </row>
    <row r="17314" spans="1:3" ht="14.4" x14ac:dyDescent="0.3">
      <c r="A17314"/>
      <c r="B17314"/>
      <c r="C17314"/>
    </row>
    <row r="17315" spans="1:3" ht="14.4" x14ac:dyDescent="0.3">
      <c r="A17315"/>
      <c r="B17315"/>
      <c r="C17315"/>
    </row>
    <row r="17316" spans="1:3" ht="14.4" x14ac:dyDescent="0.3">
      <c r="A17316"/>
      <c r="B17316"/>
      <c r="C17316"/>
    </row>
    <row r="17317" spans="1:3" ht="14.4" x14ac:dyDescent="0.3">
      <c r="A17317"/>
      <c r="B17317"/>
      <c r="C17317"/>
    </row>
    <row r="17318" spans="1:3" ht="14.4" x14ac:dyDescent="0.3">
      <c r="A17318"/>
      <c r="B17318"/>
      <c r="C17318"/>
    </row>
    <row r="17319" spans="1:3" ht="14.4" x14ac:dyDescent="0.3">
      <c r="A17319"/>
      <c r="B17319"/>
      <c r="C17319"/>
    </row>
    <row r="17320" spans="1:3" ht="14.4" x14ac:dyDescent="0.3">
      <c r="A17320"/>
      <c r="B17320"/>
      <c r="C17320"/>
    </row>
    <row r="17321" spans="1:3" ht="14.4" x14ac:dyDescent="0.3">
      <c r="A17321"/>
      <c r="B17321"/>
      <c r="C17321"/>
    </row>
    <row r="17322" spans="1:3" ht="14.4" x14ac:dyDescent="0.3">
      <c r="A17322"/>
      <c r="B17322"/>
      <c r="C17322"/>
    </row>
    <row r="17323" spans="1:3" ht="14.4" x14ac:dyDescent="0.3">
      <c r="A17323"/>
      <c r="B17323"/>
      <c r="C17323"/>
    </row>
    <row r="17324" spans="1:3" ht="14.4" x14ac:dyDescent="0.3">
      <c r="A17324"/>
      <c r="B17324"/>
      <c r="C17324"/>
    </row>
    <row r="17325" spans="1:3" ht="14.4" x14ac:dyDescent="0.3">
      <c r="A17325"/>
      <c r="B17325"/>
      <c r="C17325"/>
    </row>
    <row r="17326" spans="1:3" ht="14.4" x14ac:dyDescent="0.3">
      <c r="A17326"/>
      <c r="B17326"/>
      <c r="C17326"/>
    </row>
    <row r="17327" spans="1:3" ht="14.4" x14ac:dyDescent="0.3">
      <c r="A17327"/>
      <c r="B17327"/>
      <c r="C17327"/>
    </row>
    <row r="17328" spans="1:3" ht="14.4" x14ac:dyDescent="0.3">
      <c r="A17328"/>
      <c r="B17328"/>
      <c r="C17328"/>
    </row>
    <row r="17329" spans="1:3" ht="14.4" x14ac:dyDescent="0.3">
      <c r="A17329"/>
      <c r="B17329"/>
      <c r="C17329"/>
    </row>
    <row r="17330" spans="1:3" ht="14.4" x14ac:dyDescent="0.3">
      <c r="A17330"/>
      <c r="B17330"/>
      <c r="C17330"/>
    </row>
    <row r="17331" spans="1:3" ht="14.4" x14ac:dyDescent="0.3">
      <c r="A17331"/>
      <c r="B17331"/>
      <c r="C17331"/>
    </row>
    <row r="17332" spans="1:3" ht="14.4" x14ac:dyDescent="0.3">
      <c r="A17332"/>
      <c r="B17332"/>
      <c r="C17332"/>
    </row>
    <row r="17333" spans="1:3" ht="14.4" x14ac:dyDescent="0.3">
      <c r="A17333"/>
      <c r="B17333"/>
      <c r="C17333"/>
    </row>
    <row r="17334" spans="1:3" ht="14.4" x14ac:dyDescent="0.3">
      <c r="A17334"/>
      <c r="B17334"/>
      <c r="C17334"/>
    </row>
    <row r="17335" spans="1:3" ht="14.4" x14ac:dyDescent="0.3">
      <c r="A17335"/>
      <c r="B17335"/>
      <c r="C17335"/>
    </row>
    <row r="17336" spans="1:3" ht="14.4" x14ac:dyDescent="0.3">
      <c r="A17336"/>
      <c r="B17336"/>
      <c r="C17336"/>
    </row>
    <row r="17337" spans="1:3" ht="14.4" x14ac:dyDescent="0.3">
      <c r="A17337"/>
      <c r="B17337"/>
      <c r="C17337"/>
    </row>
    <row r="17338" spans="1:3" ht="14.4" x14ac:dyDescent="0.3">
      <c r="A17338"/>
      <c r="B17338"/>
      <c r="C17338"/>
    </row>
    <row r="17339" spans="1:3" ht="14.4" x14ac:dyDescent="0.3">
      <c r="A17339"/>
      <c r="B17339"/>
      <c r="C17339"/>
    </row>
    <row r="17340" spans="1:3" ht="14.4" x14ac:dyDescent="0.3">
      <c r="A17340"/>
      <c r="B17340"/>
      <c r="C17340"/>
    </row>
    <row r="17341" spans="1:3" ht="14.4" x14ac:dyDescent="0.3">
      <c r="A17341"/>
      <c r="B17341"/>
      <c r="C17341"/>
    </row>
    <row r="17342" spans="1:3" ht="14.4" x14ac:dyDescent="0.3">
      <c r="A17342"/>
      <c r="B17342"/>
      <c r="C17342"/>
    </row>
    <row r="17343" spans="1:3" ht="14.4" x14ac:dyDescent="0.3">
      <c r="A17343"/>
      <c r="B17343"/>
      <c r="C17343"/>
    </row>
    <row r="17344" spans="1:3" ht="14.4" x14ac:dyDescent="0.3">
      <c r="A17344"/>
      <c r="B17344"/>
      <c r="C17344"/>
    </row>
    <row r="17345" spans="1:3" ht="14.4" x14ac:dyDescent="0.3">
      <c r="A17345"/>
      <c r="B17345"/>
      <c r="C17345"/>
    </row>
    <row r="17346" spans="1:3" ht="14.4" x14ac:dyDescent="0.3">
      <c r="A17346"/>
      <c r="B17346"/>
      <c r="C17346"/>
    </row>
    <row r="17347" spans="1:3" ht="14.4" x14ac:dyDescent="0.3">
      <c r="A17347"/>
      <c r="B17347"/>
      <c r="C17347"/>
    </row>
    <row r="17348" spans="1:3" ht="14.4" x14ac:dyDescent="0.3">
      <c r="A17348"/>
      <c r="B17348"/>
      <c r="C17348"/>
    </row>
    <row r="17349" spans="1:3" ht="14.4" x14ac:dyDescent="0.3">
      <c r="A17349"/>
      <c r="B17349"/>
      <c r="C17349"/>
    </row>
    <row r="17350" spans="1:3" ht="14.4" x14ac:dyDescent="0.3">
      <c r="A17350"/>
      <c r="B17350"/>
      <c r="C17350"/>
    </row>
    <row r="17351" spans="1:3" ht="14.4" x14ac:dyDescent="0.3">
      <c r="A17351"/>
      <c r="B17351"/>
      <c r="C17351"/>
    </row>
    <row r="17352" spans="1:3" ht="14.4" x14ac:dyDescent="0.3">
      <c r="A17352"/>
      <c r="B17352"/>
      <c r="C17352"/>
    </row>
    <row r="17353" spans="1:3" ht="14.4" x14ac:dyDescent="0.3">
      <c r="A17353"/>
      <c r="B17353"/>
      <c r="C17353"/>
    </row>
    <row r="17354" spans="1:3" ht="14.4" x14ac:dyDescent="0.3">
      <c r="A17354"/>
      <c r="B17354"/>
      <c r="C17354"/>
    </row>
    <row r="17355" spans="1:3" ht="14.4" x14ac:dyDescent="0.3">
      <c r="A17355"/>
      <c r="B17355"/>
      <c r="C17355"/>
    </row>
    <row r="17356" spans="1:3" ht="14.4" x14ac:dyDescent="0.3">
      <c r="A17356"/>
      <c r="B17356"/>
      <c r="C17356"/>
    </row>
    <row r="17357" spans="1:3" ht="14.4" x14ac:dyDescent="0.3">
      <c r="A17357"/>
      <c r="B17357"/>
      <c r="C17357"/>
    </row>
    <row r="17358" spans="1:3" ht="14.4" x14ac:dyDescent="0.3">
      <c r="A17358"/>
      <c r="B17358"/>
      <c r="C17358"/>
    </row>
    <row r="17359" spans="1:3" ht="14.4" x14ac:dyDescent="0.3">
      <c r="A17359"/>
      <c r="B17359"/>
      <c r="C17359"/>
    </row>
    <row r="17360" spans="1:3" ht="14.4" x14ac:dyDescent="0.3">
      <c r="A17360"/>
      <c r="B17360"/>
      <c r="C17360"/>
    </row>
    <row r="17361" spans="1:3" ht="14.4" x14ac:dyDescent="0.3">
      <c r="A17361"/>
      <c r="B17361"/>
      <c r="C17361"/>
    </row>
    <row r="17362" spans="1:3" ht="14.4" x14ac:dyDescent="0.3">
      <c r="A17362"/>
      <c r="B17362"/>
      <c r="C17362"/>
    </row>
    <row r="17363" spans="1:3" ht="14.4" x14ac:dyDescent="0.3">
      <c r="A17363"/>
      <c r="B17363"/>
      <c r="C17363"/>
    </row>
    <row r="17364" spans="1:3" ht="14.4" x14ac:dyDescent="0.3">
      <c r="A17364"/>
      <c r="B17364"/>
      <c r="C17364"/>
    </row>
    <row r="17365" spans="1:3" ht="14.4" x14ac:dyDescent="0.3">
      <c r="A17365"/>
      <c r="B17365"/>
      <c r="C17365"/>
    </row>
    <row r="17366" spans="1:3" ht="14.4" x14ac:dyDescent="0.3">
      <c r="A17366"/>
      <c r="B17366"/>
      <c r="C17366"/>
    </row>
    <row r="17367" spans="1:3" ht="14.4" x14ac:dyDescent="0.3">
      <c r="A17367"/>
      <c r="B17367"/>
      <c r="C17367"/>
    </row>
    <row r="17368" spans="1:3" ht="14.4" x14ac:dyDescent="0.3">
      <c r="A17368"/>
      <c r="B17368"/>
      <c r="C17368"/>
    </row>
    <row r="17369" spans="1:3" ht="14.4" x14ac:dyDescent="0.3">
      <c r="A17369"/>
      <c r="B17369"/>
      <c r="C17369"/>
    </row>
    <row r="17370" spans="1:3" ht="14.4" x14ac:dyDescent="0.3">
      <c r="A17370"/>
      <c r="B17370"/>
      <c r="C17370"/>
    </row>
    <row r="17371" spans="1:3" ht="14.4" x14ac:dyDescent="0.3">
      <c r="A17371"/>
      <c r="B17371"/>
      <c r="C17371"/>
    </row>
    <row r="17372" spans="1:3" ht="14.4" x14ac:dyDescent="0.3">
      <c r="A17372"/>
      <c r="B17372"/>
      <c r="C17372"/>
    </row>
    <row r="17373" spans="1:3" ht="14.4" x14ac:dyDescent="0.3">
      <c r="A17373"/>
      <c r="B17373"/>
      <c r="C17373"/>
    </row>
    <row r="17374" spans="1:3" ht="14.4" x14ac:dyDescent="0.3">
      <c r="A17374"/>
      <c r="B17374"/>
      <c r="C17374"/>
    </row>
    <row r="17375" spans="1:3" ht="14.4" x14ac:dyDescent="0.3">
      <c r="A17375"/>
      <c r="B17375"/>
      <c r="C17375"/>
    </row>
    <row r="17376" spans="1:3" ht="14.4" x14ac:dyDescent="0.3">
      <c r="A17376"/>
      <c r="B17376"/>
      <c r="C17376"/>
    </row>
    <row r="17377" spans="1:3" ht="14.4" x14ac:dyDescent="0.3">
      <c r="A17377"/>
      <c r="B17377"/>
      <c r="C17377"/>
    </row>
    <row r="17378" spans="1:3" ht="14.4" x14ac:dyDescent="0.3">
      <c r="A17378"/>
      <c r="B17378"/>
      <c r="C17378"/>
    </row>
    <row r="17379" spans="1:3" ht="14.4" x14ac:dyDescent="0.3">
      <c r="A17379"/>
      <c r="B17379"/>
      <c r="C17379"/>
    </row>
    <row r="17380" spans="1:3" ht="14.4" x14ac:dyDescent="0.3">
      <c r="A17380"/>
      <c r="B17380"/>
      <c r="C17380"/>
    </row>
    <row r="17381" spans="1:3" ht="14.4" x14ac:dyDescent="0.3">
      <c r="A17381"/>
      <c r="B17381"/>
      <c r="C17381"/>
    </row>
    <row r="17382" spans="1:3" ht="14.4" x14ac:dyDescent="0.3">
      <c r="A17382"/>
      <c r="B17382"/>
      <c r="C17382"/>
    </row>
    <row r="17383" spans="1:3" ht="14.4" x14ac:dyDescent="0.3">
      <c r="A17383"/>
      <c r="B17383"/>
      <c r="C17383"/>
    </row>
    <row r="17384" spans="1:3" ht="14.4" x14ac:dyDescent="0.3">
      <c r="A17384"/>
      <c r="B17384"/>
      <c r="C17384"/>
    </row>
    <row r="17385" spans="1:3" ht="14.4" x14ac:dyDescent="0.3">
      <c r="A17385"/>
      <c r="B17385"/>
      <c r="C17385"/>
    </row>
    <row r="17386" spans="1:3" ht="14.4" x14ac:dyDescent="0.3">
      <c r="A17386"/>
      <c r="B17386"/>
      <c r="C17386"/>
    </row>
    <row r="17387" spans="1:3" ht="14.4" x14ac:dyDescent="0.3">
      <c r="A17387"/>
      <c r="B17387"/>
      <c r="C17387"/>
    </row>
    <row r="17388" spans="1:3" ht="14.4" x14ac:dyDescent="0.3">
      <c r="A17388"/>
      <c r="B17388"/>
      <c r="C17388"/>
    </row>
    <row r="17389" spans="1:3" ht="14.4" x14ac:dyDescent="0.3">
      <c r="A17389"/>
      <c r="B17389"/>
      <c r="C17389"/>
    </row>
    <row r="17390" spans="1:3" ht="14.4" x14ac:dyDescent="0.3">
      <c r="A17390"/>
      <c r="B17390"/>
      <c r="C17390"/>
    </row>
    <row r="17391" spans="1:3" ht="14.4" x14ac:dyDescent="0.3">
      <c r="A17391"/>
      <c r="B17391"/>
      <c r="C17391"/>
    </row>
    <row r="17392" spans="1:3" ht="14.4" x14ac:dyDescent="0.3">
      <c r="A17392"/>
      <c r="B17392"/>
      <c r="C17392"/>
    </row>
    <row r="17393" spans="1:3" ht="14.4" x14ac:dyDescent="0.3">
      <c r="A17393"/>
      <c r="B17393"/>
      <c r="C17393"/>
    </row>
    <row r="17394" spans="1:3" ht="14.4" x14ac:dyDescent="0.3">
      <c r="A17394"/>
      <c r="B17394"/>
      <c r="C17394"/>
    </row>
    <row r="17395" spans="1:3" ht="14.4" x14ac:dyDescent="0.3">
      <c r="A17395"/>
      <c r="B17395"/>
      <c r="C17395"/>
    </row>
    <row r="17396" spans="1:3" ht="14.4" x14ac:dyDescent="0.3">
      <c r="A17396"/>
      <c r="B17396"/>
      <c r="C17396"/>
    </row>
    <row r="17397" spans="1:3" ht="14.4" x14ac:dyDescent="0.3">
      <c r="A17397"/>
      <c r="B17397"/>
      <c r="C17397"/>
    </row>
    <row r="17398" spans="1:3" ht="14.4" x14ac:dyDescent="0.3">
      <c r="A17398"/>
      <c r="B17398"/>
      <c r="C17398"/>
    </row>
    <row r="17399" spans="1:3" ht="14.4" x14ac:dyDescent="0.3">
      <c r="A17399"/>
      <c r="B17399"/>
      <c r="C17399"/>
    </row>
    <row r="17400" spans="1:3" ht="14.4" x14ac:dyDescent="0.3">
      <c r="A17400"/>
      <c r="B17400"/>
      <c r="C17400"/>
    </row>
    <row r="17401" spans="1:3" ht="14.4" x14ac:dyDescent="0.3">
      <c r="A17401"/>
      <c r="B17401"/>
      <c r="C17401"/>
    </row>
    <row r="17402" spans="1:3" ht="14.4" x14ac:dyDescent="0.3">
      <c r="A17402"/>
      <c r="B17402"/>
      <c r="C17402"/>
    </row>
    <row r="17403" spans="1:3" ht="14.4" x14ac:dyDescent="0.3">
      <c r="A17403"/>
      <c r="B17403"/>
      <c r="C17403"/>
    </row>
    <row r="17404" spans="1:3" ht="14.4" x14ac:dyDescent="0.3">
      <c r="A17404"/>
      <c r="B17404"/>
      <c r="C17404"/>
    </row>
    <row r="17405" spans="1:3" ht="14.4" x14ac:dyDescent="0.3">
      <c r="A17405"/>
      <c r="B17405"/>
      <c r="C17405"/>
    </row>
    <row r="17406" spans="1:3" ht="14.4" x14ac:dyDescent="0.3">
      <c r="A17406"/>
      <c r="B17406"/>
      <c r="C17406"/>
    </row>
    <row r="17407" spans="1:3" ht="14.4" x14ac:dyDescent="0.3">
      <c r="A17407"/>
      <c r="B17407"/>
      <c r="C17407"/>
    </row>
    <row r="17408" spans="1:3" ht="14.4" x14ac:dyDescent="0.3">
      <c r="A17408"/>
      <c r="B17408"/>
      <c r="C17408"/>
    </row>
    <row r="17409" spans="1:3" ht="14.4" x14ac:dyDescent="0.3">
      <c r="A17409"/>
      <c r="B17409"/>
      <c r="C17409"/>
    </row>
    <row r="17410" spans="1:3" ht="14.4" x14ac:dyDescent="0.3">
      <c r="A17410"/>
      <c r="B17410"/>
      <c r="C17410"/>
    </row>
    <row r="17411" spans="1:3" ht="14.4" x14ac:dyDescent="0.3">
      <c r="A17411"/>
      <c r="B17411"/>
      <c r="C17411"/>
    </row>
    <row r="17412" spans="1:3" ht="14.4" x14ac:dyDescent="0.3">
      <c r="A17412"/>
      <c r="B17412"/>
      <c r="C17412"/>
    </row>
    <row r="17413" spans="1:3" ht="14.4" x14ac:dyDescent="0.3">
      <c r="A17413"/>
      <c r="B17413"/>
      <c r="C17413"/>
    </row>
    <row r="17414" spans="1:3" ht="14.4" x14ac:dyDescent="0.3">
      <c r="A17414"/>
      <c r="B17414"/>
      <c r="C17414"/>
    </row>
    <row r="17415" spans="1:3" ht="14.4" x14ac:dyDescent="0.3">
      <c r="A17415"/>
      <c r="B17415"/>
      <c r="C17415"/>
    </row>
    <row r="17416" spans="1:3" ht="14.4" x14ac:dyDescent="0.3">
      <c r="A17416"/>
      <c r="B17416"/>
      <c r="C17416"/>
    </row>
    <row r="17417" spans="1:3" ht="14.4" x14ac:dyDescent="0.3">
      <c r="A17417"/>
      <c r="B17417"/>
      <c r="C17417"/>
    </row>
    <row r="17418" spans="1:3" ht="14.4" x14ac:dyDescent="0.3">
      <c r="A17418"/>
      <c r="B17418"/>
      <c r="C17418"/>
    </row>
    <row r="17419" spans="1:3" ht="14.4" x14ac:dyDescent="0.3">
      <c r="A17419"/>
      <c r="B17419"/>
      <c r="C17419"/>
    </row>
    <row r="17420" spans="1:3" ht="14.4" x14ac:dyDescent="0.3">
      <c r="A17420"/>
      <c r="B17420"/>
      <c r="C17420"/>
    </row>
    <row r="17421" spans="1:3" ht="14.4" x14ac:dyDescent="0.3">
      <c r="A17421"/>
      <c r="B17421"/>
      <c r="C17421"/>
    </row>
    <row r="17422" spans="1:3" ht="14.4" x14ac:dyDescent="0.3">
      <c r="A17422"/>
      <c r="B17422"/>
      <c r="C17422"/>
    </row>
    <row r="17423" spans="1:3" ht="14.4" x14ac:dyDescent="0.3">
      <c r="A17423"/>
      <c r="B17423"/>
      <c r="C17423"/>
    </row>
    <row r="17424" spans="1:3" ht="14.4" x14ac:dyDescent="0.3">
      <c r="A17424"/>
      <c r="B17424"/>
      <c r="C17424"/>
    </row>
    <row r="17425" spans="1:3" ht="14.4" x14ac:dyDescent="0.3">
      <c r="A17425"/>
      <c r="B17425"/>
      <c r="C17425"/>
    </row>
    <row r="17426" spans="1:3" ht="14.4" x14ac:dyDescent="0.3">
      <c r="A17426"/>
      <c r="B17426"/>
      <c r="C17426"/>
    </row>
    <row r="17427" spans="1:3" ht="14.4" x14ac:dyDescent="0.3">
      <c r="A17427"/>
      <c r="B17427"/>
      <c r="C17427"/>
    </row>
    <row r="17428" spans="1:3" ht="14.4" x14ac:dyDescent="0.3">
      <c r="A17428"/>
      <c r="B17428"/>
      <c r="C17428"/>
    </row>
    <row r="17429" spans="1:3" ht="14.4" x14ac:dyDescent="0.3">
      <c r="A17429"/>
      <c r="B17429"/>
      <c r="C17429"/>
    </row>
    <row r="17430" spans="1:3" ht="14.4" x14ac:dyDescent="0.3">
      <c r="A17430"/>
      <c r="B17430"/>
      <c r="C17430"/>
    </row>
    <row r="17431" spans="1:3" ht="14.4" x14ac:dyDescent="0.3">
      <c r="A17431"/>
      <c r="B17431"/>
      <c r="C17431"/>
    </row>
    <row r="17432" spans="1:3" ht="14.4" x14ac:dyDescent="0.3">
      <c r="A17432"/>
      <c r="B17432"/>
      <c r="C17432"/>
    </row>
    <row r="17433" spans="1:3" ht="14.4" x14ac:dyDescent="0.3">
      <c r="A17433"/>
      <c r="B17433"/>
      <c r="C17433"/>
    </row>
    <row r="17434" spans="1:3" ht="14.4" x14ac:dyDescent="0.3">
      <c r="A17434"/>
      <c r="B17434"/>
      <c r="C17434"/>
    </row>
    <row r="17435" spans="1:3" ht="14.4" x14ac:dyDescent="0.3">
      <c r="A17435"/>
      <c r="B17435"/>
      <c r="C17435"/>
    </row>
    <row r="17436" spans="1:3" ht="14.4" x14ac:dyDescent="0.3">
      <c r="A17436"/>
      <c r="B17436"/>
      <c r="C17436"/>
    </row>
    <row r="17437" spans="1:3" ht="14.4" x14ac:dyDescent="0.3">
      <c r="A17437"/>
      <c r="B17437"/>
      <c r="C17437"/>
    </row>
    <row r="17438" spans="1:3" ht="14.4" x14ac:dyDescent="0.3">
      <c r="A17438"/>
      <c r="B17438"/>
      <c r="C17438"/>
    </row>
    <row r="17439" spans="1:3" ht="14.4" x14ac:dyDescent="0.3">
      <c r="A17439"/>
      <c r="B17439"/>
      <c r="C17439"/>
    </row>
    <row r="17440" spans="1:3" ht="14.4" x14ac:dyDescent="0.3">
      <c r="A17440"/>
      <c r="B17440"/>
      <c r="C17440"/>
    </row>
    <row r="17441" spans="1:3" ht="14.4" x14ac:dyDescent="0.3">
      <c r="A17441"/>
      <c r="B17441"/>
      <c r="C17441"/>
    </row>
    <row r="17442" spans="1:3" ht="14.4" x14ac:dyDescent="0.3">
      <c r="A17442"/>
      <c r="B17442"/>
      <c r="C17442"/>
    </row>
    <row r="17443" spans="1:3" ht="14.4" x14ac:dyDescent="0.3">
      <c r="A17443"/>
      <c r="B17443"/>
      <c r="C17443"/>
    </row>
    <row r="17444" spans="1:3" ht="14.4" x14ac:dyDescent="0.3">
      <c r="A17444"/>
      <c r="B17444"/>
      <c r="C17444"/>
    </row>
    <row r="17445" spans="1:3" ht="14.4" x14ac:dyDescent="0.3">
      <c r="A17445"/>
      <c r="B17445"/>
      <c r="C17445"/>
    </row>
    <row r="17446" spans="1:3" ht="14.4" x14ac:dyDescent="0.3">
      <c r="A17446"/>
      <c r="B17446"/>
      <c r="C17446"/>
    </row>
    <row r="17447" spans="1:3" ht="14.4" x14ac:dyDescent="0.3">
      <c r="A17447"/>
      <c r="B17447"/>
      <c r="C17447"/>
    </row>
    <row r="17448" spans="1:3" ht="14.4" x14ac:dyDescent="0.3">
      <c r="A17448"/>
      <c r="B17448"/>
      <c r="C17448"/>
    </row>
    <row r="17449" spans="1:3" ht="14.4" x14ac:dyDescent="0.3">
      <c r="A17449"/>
      <c r="B17449"/>
      <c r="C17449"/>
    </row>
    <row r="17450" spans="1:3" ht="14.4" x14ac:dyDescent="0.3">
      <c r="A17450"/>
      <c r="B17450"/>
      <c r="C17450"/>
    </row>
    <row r="17451" spans="1:3" ht="14.4" x14ac:dyDescent="0.3">
      <c r="A17451"/>
      <c r="B17451"/>
      <c r="C17451"/>
    </row>
    <row r="17452" spans="1:3" ht="14.4" x14ac:dyDescent="0.3">
      <c r="A17452"/>
      <c r="B17452"/>
      <c r="C17452"/>
    </row>
    <row r="17453" spans="1:3" ht="14.4" x14ac:dyDescent="0.3">
      <c r="A17453"/>
      <c r="B17453"/>
      <c r="C17453"/>
    </row>
    <row r="17454" spans="1:3" ht="14.4" x14ac:dyDescent="0.3">
      <c r="A17454"/>
      <c r="B17454"/>
      <c r="C17454"/>
    </row>
    <row r="17455" spans="1:3" ht="14.4" x14ac:dyDescent="0.3">
      <c r="A17455"/>
      <c r="B17455"/>
      <c r="C17455"/>
    </row>
    <row r="17456" spans="1:3" ht="14.4" x14ac:dyDescent="0.3">
      <c r="A17456"/>
      <c r="B17456"/>
      <c r="C17456"/>
    </row>
    <row r="17457" spans="1:3" ht="14.4" x14ac:dyDescent="0.3">
      <c r="A17457"/>
      <c r="B17457"/>
      <c r="C17457"/>
    </row>
    <row r="17458" spans="1:3" ht="14.4" x14ac:dyDescent="0.3">
      <c r="A17458"/>
      <c r="B17458"/>
      <c r="C17458"/>
    </row>
    <row r="17459" spans="1:3" ht="14.4" x14ac:dyDescent="0.3">
      <c r="A17459"/>
      <c r="B17459"/>
      <c r="C17459"/>
    </row>
    <row r="17460" spans="1:3" ht="14.4" x14ac:dyDescent="0.3">
      <c r="A17460"/>
      <c r="B17460"/>
      <c r="C17460"/>
    </row>
    <row r="17461" spans="1:3" ht="14.4" x14ac:dyDescent="0.3">
      <c r="A17461"/>
      <c r="B17461"/>
      <c r="C17461"/>
    </row>
    <row r="17462" spans="1:3" ht="14.4" x14ac:dyDescent="0.3">
      <c r="A17462"/>
      <c r="B17462"/>
      <c r="C17462"/>
    </row>
    <row r="17463" spans="1:3" ht="14.4" x14ac:dyDescent="0.3">
      <c r="A17463"/>
      <c r="B17463"/>
      <c r="C17463"/>
    </row>
    <row r="17464" spans="1:3" ht="14.4" x14ac:dyDescent="0.3">
      <c r="A17464"/>
      <c r="B17464"/>
      <c r="C17464"/>
    </row>
    <row r="17465" spans="1:3" ht="14.4" x14ac:dyDescent="0.3">
      <c r="A17465"/>
      <c r="B17465"/>
      <c r="C17465"/>
    </row>
    <row r="17466" spans="1:3" ht="14.4" x14ac:dyDescent="0.3">
      <c r="A17466"/>
      <c r="B17466"/>
      <c r="C17466"/>
    </row>
    <row r="17467" spans="1:3" ht="14.4" x14ac:dyDescent="0.3">
      <c r="A17467"/>
      <c r="B17467"/>
      <c r="C17467"/>
    </row>
    <row r="17468" spans="1:3" ht="14.4" x14ac:dyDescent="0.3">
      <c r="A17468"/>
      <c r="B17468"/>
      <c r="C17468"/>
    </row>
    <row r="17469" spans="1:3" ht="14.4" x14ac:dyDescent="0.3">
      <c r="A17469"/>
      <c r="B17469"/>
      <c r="C17469"/>
    </row>
    <row r="17470" spans="1:3" ht="14.4" x14ac:dyDescent="0.3">
      <c r="A17470"/>
      <c r="B17470"/>
      <c r="C17470"/>
    </row>
    <row r="17471" spans="1:3" ht="14.4" x14ac:dyDescent="0.3">
      <c r="A17471"/>
      <c r="B17471"/>
      <c r="C17471"/>
    </row>
    <row r="17472" spans="1:3" ht="14.4" x14ac:dyDescent="0.3">
      <c r="A17472"/>
      <c r="B17472"/>
      <c r="C17472"/>
    </row>
    <row r="17473" spans="1:3" ht="14.4" x14ac:dyDescent="0.3">
      <c r="A17473"/>
      <c r="B17473"/>
      <c r="C17473"/>
    </row>
    <row r="17474" spans="1:3" ht="14.4" x14ac:dyDescent="0.3">
      <c r="A17474"/>
      <c r="B17474"/>
      <c r="C17474"/>
    </row>
    <row r="17475" spans="1:3" ht="14.4" x14ac:dyDescent="0.3">
      <c r="A17475"/>
      <c r="B17475"/>
      <c r="C17475"/>
    </row>
    <row r="17476" spans="1:3" ht="14.4" x14ac:dyDescent="0.3">
      <c r="A17476"/>
      <c r="B17476"/>
      <c r="C17476"/>
    </row>
    <row r="17477" spans="1:3" ht="14.4" x14ac:dyDescent="0.3">
      <c r="A17477"/>
      <c r="B17477"/>
      <c r="C17477"/>
    </row>
    <row r="17478" spans="1:3" ht="14.4" x14ac:dyDescent="0.3">
      <c r="A17478"/>
      <c r="B17478"/>
      <c r="C17478"/>
    </row>
    <row r="17479" spans="1:3" ht="14.4" x14ac:dyDescent="0.3">
      <c r="A17479"/>
      <c r="B17479"/>
      <c r="C17479"/>
    </row>
    <row r="17480" spans="1:3" ht="14.4" x14ac:dyDescent="0.3">
      <c r="A17480"/>
      <c r="B17480"/>
      <c r="C17480"/>
    </row>
    <row r="17481" spans="1:3" ht="14.4" x14ac:dyDescent="0.3">
      <c r="A17481"/>
      <c r="B17481"/>
      <c r="C17481"/>
    </row>
    <row r="17482" spans="1:3" ht="14.4" x14ac:dyDescent="0.3">
      <c r="A17482"/>
      <c r="B17482"/>
      <c r="C17482"/>
    </row>
    <row r="17483" spans="1:3" ht="14.4" x14ac:dyDescent="0.3">
      <c r="A17483"/>
      <c r="B17483"/>
      <c r="C17483"/>
    </row>
    <row r="17484" spans="1:3" ht="14.4" x14ac:dyDescent="0.3">
      <c r="A17484"/>
      <c r="B17484"/>
      <c r="C17484"/>
    </row>
    <row r="17485" spans="1:3" ht="14.4" x14ac:dyDescent="0.3">
      <c r="A17485"/>
      <c r="B17485"/>
      <c r="C17485"/>
    </row>
    <row r="17486" spans="1:3" ht="14.4" x14ac:dyDescent="0.3">
      <c r="A17486"/>
      <c r="B17486"/>
      <c r="C17486"/>
    </row>
    <row r="17487" spans="1:3" ht="14.4" x14ac:dyDescent="0.3">
      <c r="A17487"/>
      <c r="B17487"/>
      <c r="C17487"/>
    </row>
    <row r="17488" spans="1:3" ht="14.4" x14ac:dyDescent="0.3">
      <c r="A17488"/>
      <c r="B17488"/>
      <c r="C17488"/>
    </row>
    <row r="17489" spans="1:3" ht="14.4" x14ac:dyDescent="0.3">
      <c r="A17489"/>
      <c r="B17489"/>
      <c r="C17489"/>
    </row>
    <row r="17490" spans="1:3" ht="14.4" x14ac:dyDescent="0.3">
      <c r="A17490"/>
      <c r="B17490"/>
      <c r="C17490"/>
    </row>
    <row r="17491" spans="1:3" ht="14.4" x14ac:dyDescent="0.3">
      <c r="A17491"/>
      <c r="B17491"/>
      <c r="C17491"/>
    </row>
    <row r="17492" spans="1:3" ht="14.4" x14ac:dyDescent="0.3">
      <c r="A17492"/>
      <c r="B17492"/>
      <c r="C17492"/>
    </row>
    <row r="17493" spans="1:3" ht="14.4" x14ac:dyDescent="0.3">
      <c r="A17493"/>
      <c r="B17493"/>
      <c r="C17493"/>
    </row>
    <row r="17494" spans="1:3" ht="14.4" x14ac:dyDescent="0.3">
      <c r="A17494"/>
      <c r="B17494"/>
      <c r="C17494"/>
    </row>
    <row r="17495" spans="1:3" ht="14.4" x14ac:dyDescent="0.3">
      <c r="A17495"/>
      <c r="B17495"/>
      <c r="C17495"/>
    </row>
    <row r="17496" spans="1:3" ht="14.4" x14ac:dyDescent="0.3">
      <c r="A17496"/>
      <c r="B17496"/>
      <c r="C17496"/>
    </row>
    <row r="17497" spans="1:3" ht="14.4" x14ac:dyDescent="0.3">
      <c r="A17497"/>
      <c r="B17497"/>
      <c r="C17497"/>
    </row>
    <row r="17498" spans="1:3" ht="14.4" x14ac:dyDescent="0.3">
      <c r="A17498"/>
      <c r="B17498"/>
      <c r="C17498"/>
    </row>
    <row r="17499" spans="1:3" ht="14.4" x14ac:dyDescent="0.3">
      <c r="A17499"/>
      <c r="B17499"/>
      <c r="C17499"/>
    </row>
    <row r="17500" spans="1:3" ht="14.4" x14ac:dyDescent="0.3">
      <c r="A17500"/>
      <c r="B17500"/>
      <c r="C17500"/>
    </row>
    <row r="17501" spans="1:3" ht="14.4" x14ac:dyDescent="0.3">
      <c r="A17501"/>
      <c r="B17501"/>
      <c r="C17501"/>
    </row>
    <row r="17502" spans="1:3" ht="14.4" x14ac:dyDescent="0.3">
      <c r="A17502"/>
      <c r="B17502"/>
      <c r="C17502"/>
    </row>
    <row r="17503" spans="1:3" ht="14.4" x14ac:dyDescent="0.3">
      <c r="A17503"/>
      <c r="B17503"/>
      <c r="C17503"/>
    </row>
    <row r="17504" spans="1:3" ht="14.4" x14ac:dyDescent="0.3">
      <c r="A17504"/>
      <c r="B17504"/>
      <c r="C17504"/>
    </row>
    <row r="17505" spans="1:3" ht="14.4" x14ac:dyDescent="0.3">
      <c r="A17505"/>
      <c r="B17505"/>
      <c r="C17505"/>
    </row>
    <row r="17506" spans="1:3" ht="14.4" x14ac:dyDescent="0.3">
      <c r="A17506"/>
      <c r="B17506"/>
      <c r="C17506"/>
    </row>
    <row r="17507" spans="1:3" ht="14.4" x14ac:dyDescent="0.3">
      <c r="A17507"/>
      <c r="B17507"/>
      <c r="C17507"/>
    </row>
    <row r="17508" spans="1:3" ht="14.4" x14ac:dyDescent="0.3">
      <c r="A17508"/>
      <c r="B17508"/>
      <c r="C17508"/>
    </row>
    <row r="17509" spans="1:3" ht="14.4" x14ac:dyDescent="0.3">
      <c r="A17509"/>
      <c r="B17509"/>
      <c r="C17509"/>
    </row>
    <row r="17510" spans="1:3" ht="14.4" x14ac:dyDescent="0.3">
      <c r="A17510"/>
      <c r="B17510"/>
      <c r="C17510"/>
    </row>
    <row r="17511" spans="1:3" ht="14.4" x14ac:dyDescent="0.3">
      <c r="A17511"/>
      <c r="B17511"/>
      <c r="C17511"/>
    </row>
    <row r="17512" spans="1:3" ht="14.4" x14ac:dyDescent="0.3">
      <c r="A17512"/>
      <c r="B17512"/>
      <c r="C17512"/>
    </row>
    <row r="17513" spans="1:3" ht="14.4" x14ac:dyDescent="0.3">
      <c r="A17513"/>
      <c r="B17513"/>
      <c r="C17513"/>
    </row>
    <row r="17514" spans="1:3" ht="14.4" x14ac:dyDescent="0.3">
      <c r="A17514"/>
      <c r="B17514"/>
      <c r="C17514"/>
    </row>
    <row r="17515" spans="1:3" ht="14.4" x14ac:dyDescent="0.3">
      <c r="A17515"/>
      <c r="B17515"/>
      <c r="C17515"/>
    </row>
    <row r="17516" spans="1:3" ht="14.4" x14ac:dyDescent="0.3">
      <c r="A17516"/>
      <c r="B17516"/>
      <c r="C17516"/>
    </row>
    <row r="17517" spans="1:3" ht="14.4" x14ac:dyDescent="0.3">
      <c r="A17517"/>
      <c r="B17517"/>
      <c r="C17517"/>
    </row>
    <row r="17518" spans="1:3" ht="14.4" x14ac:dyDescent="0.3">
      <c r="A17518"/>
      <c r="B17518"/>
      <c r="C17518"/>
    </row>
    <row r="17519" spans="1:3" ht="14.4" x14ac:dyDescent="0.3">
      <c r="A17519"/>
      <c r="B17519"/>
      <c r="C17519"/>
    </row>
    <row r="17520" spans="1:3" ht="14.4" x14ac:dyDescent="0.3">
      <c r="A17520"/>
      <c r="B17520"/>
      <c r="C17520"/>
    </row>
    <row r="17521" spans="1:3" ht="14.4" x14ac:dyDescent="0.3">
      <c r="A17521"/>
      <c r="B17521"/>
      <c r="C17521"/>
    </row>
    <row r="17522" spans="1:3" ht="14.4" x14ac:dyDescent="0.3">
      <c r="A17522"/>
      <c r="B17522"/>
      <c r="C17522"/>
    </row>
    <row r="17523" spans="1:3" ht="14.4" x14ac:dyDescent="0.3">
      <c r="A17523"/>
      <c r="B17523"/>
      <c r="C17523"/>
    </row>
    <row r="17524" spans="1:3" ht="14.4" x14ac:dyDescent="0.3">
      <c r="A17524"/>
      <c r="B17524"/>
      <c r="C17524"/>
    </row>
    <row r="17525" spans="1:3" ht="14.4" x14ac:dyDescent="0.3">
      <c r="A17525"/>
      <c r="B17525"/>
      <c r="C17525"/>
    </row>
    <row r="17526" spans="1:3" ht="14.4" x14ac:dyDescent="0.3">
      <c r="A17526"/>
      <c r="B17526"/>
      <c r="C17526"/>
    </row>
    <row r="17527" spans="1:3" ht="14.4" x14ac:dyDescent="0.3">
      <c r="A17527"/>
      <c r="B17527"/>
      <c r="C17527"/>
    </row>
    <row r="17528" spans="1:3" ht="14.4" x14ac:dyDescent="0.3">
      <c r="A17528"/>
      <c r="B17528"/>
      <c r="C17528"/>
    </row>
    <row r="17529" spans="1:3" ht="14.4" x14ac:dyDescent="0.3">
      <c r="A17529"/>
      <c r="B17529"/>
      <c r="C17529"/>
    </row>
    <row r="17530" spans="1:3" ht="14.4" x14ac:dyDescent="0.3">
      <c r="A17530"/>
      <c r="B17530"/>
      <c r="C17530"/>
    </row>
    <row r="17531" spans="1:3" ht="14.4" x14ac:dyDescent="0.3">
      <c r="A17531"/>
      <c r="B17531"/>
      <c r="C17531"/>
    </row>
    <row r="17532" spans="1:3" ht="14.4" x14ac:dyDescent="0.3">
      <c r="A17532"/>
      <c r="B17532"/>
      <c r="C17532"/>
    </row>
    <row r="17533" spans="1:3" ht="14.4" x14ac:dyDescent="0.3">
      <c r="A17533"/>
      <c r="B17533"/>
      <c r="C17533"/>
    </row>
    <row r="17534" spans="1:3" ht="14.4" x14ac:dyDescent="0.3">
      <c r="A17534"/>
      <c r="B17534"/>
      <c r="C17534"/>
    </row>
    <row r="17535" spans="1:3" ht="14.4" x14ac:dyDescent="0.3">
      <c r="A17535"/>
      <c r="B17535"/>
      <c r="C17535"/>
    </row>
    <row r="17536" spans="1:3" ht="14.4" x14ac:dyDescent="0.3">
      <c r="A17536"/>
      <c r="B17536"/>
      <c r="C17536"/>
    </row>
    <row r="17537" spans="1:3" ht="14.4" x14ac:dyDescent="0.3">
      <c r="A17537"/>
      <c r="B17537"/>
      <c r="C17537"/>
    </row>
    <row r="17538" spans="1:3" ht="14.4" x14ac:dyDescent="0.3">
      <c r="A17538"/>
      <c r="B17538"/>
      <c r="C17538"/>
    </row>
    <row r="17539" spans="1:3" ht="14.4" x14ac:dyDescent="0.3">
      <c r="A17539"/>
      <c r="B17539"/>
      <c r="C17539"/>
    </row>
    <row r="17540" spans="1:3" ht="14.4" x14ac:dyDescent="0.3">
      <c r="A17540"/>
      <c r="B17540"/>
      <c r="C17540"/>
    </row>
    <row r="17541" spans="1:3" ht="14.4" x14ac:dyDescent="0.3">
      <c r="A17541"/>
      <c r="B17541"/>
      <c r="C17541"/>
    </row>
    <row r="17542" spans="1:3" ht="14.4" x14ac:dyDescent="0.3">
      <c r="A17542"/>
      <c r="B17542"/>
      <c r="C17542"/>
    </row>
    <row r="17543" spans="1:3" ht="14.4" x14ac:dyDescent="0.3">
      <c r="A17543"/>
      <c r="B17543"/>
      <c r="C17543"/>
    </row>
    <row r="17544" spans="1:3" ht="14.4" x14ac:dyDescent="0.3">
      <c r="A17544"/>
      <c r="B17544"/>
      <c r="C17544"/>
    </row>
    <row r="17545" spans="1:3" ht="14.4" x14ac:dyDescent="0.3">
      <c r="A17545"/>
      <c r="B17545"/>
      <c r="C17545"/>
    </row>
    <row r="17546" spans="1:3" ht="14.4" x14ac:dyDescent="0.3">
      <c r="A17546"/>
      <c r="B17546"/>
      <c r="C17546"/>
    </row>
    <row r="17547" spans="1:3" ht="14.4" x14ac:dyDescent="0.3">
      <c r="A17547"/>
      <c r="B17547"/>
      <c r="C17547"/>
    </row>
    <row r="17548" spans="1:3" ht="14.4" x14ac:dyDescent="0.3">
      <c r="A17548"/>
      <c r="B17548"/>
      <c r="C17548"/>
    </row>
    <row r="17549" spans="1:3" ht="14.4" x14ac:dyDescent="0.3">
      <c r="A17549"/>
      <c r="B17549"/>
      <c r="C17549"/>
    </row>
    <row r="17550" spans="1:3" ht="14.4" x14ac:dyDescent="0.3">
      <c r="A17550"/>
      <c r="B17550"/>
      <c r="C17550"/>
    </row>
    <row r="17551" spans="1:3" ht="14.4" x14ac:dyDescent="0.3">
      <c r="A17551"/>
      <c r="B17551"/>
      <c r="C17551"/>
    </row>
    <row r="17552" spans="1:3" ht="14.4" x14ac:dyDescent="0.3">
      <c r="A17552"/>
      <c r="B17552"/>
      <c r="C17552"/>
    </row>
    <row r="17553" spans="1:3" ht="14.4" x14ac:dyDescent="0.3">
      <c r="A17553"/>
      <c r="B17553"/>
      <c r="C17553"/>
    </row>
    <row r="17554" spans="1:3" ht="14.4" x14ac:dyDescent="0.3">
      <c r="A17554"/>
      <c r="B17554"/>
      <c r="C17554"/>
    </row>
    <row r="17555" spans="1:3" ht="14.4" x14ac:dyDescent="0.3">
      <c r="A17555"/>
      <c r="B17555"/>
      <c r="C17555"/>
    </row>
    <row r="17556" spans="1:3" ht="14.4" x14ac:dyDescent="0.3">
      <c r="A17556"/>
      <c r="B17556"/>
      <c r="C17556"/>
    </row>
    <row r="17557" spans="1:3" ht="14.4" x14ac:dyDescent="0.3">
      <c r="A17557"/>
      <c r="B17557"/>
      <c r="C17557"/>
    </row>
    <row r="17558" spans="1:3" ht="14.4" x14ac:dyDescent="0.3">
      <c r="A17558"/>
      <c r="B17558"/>
      <c r="C17558"/>
    </row>
    <row r="17559" spans="1:3" ht="14.4" x14ac:dyDescent="0.3">
      <c r="A17559"/>
      <c r="B17559"/>
      <c r="C17559"/>
    </row>
    <row r="17560" spans="1:3" ht="14.4" x14ac:dyDescent="0.3">
      <c r="A17560"/>
      <c r="B17560"/>
      <c r="C17560"/>
    </row>
    <row r="17561" spans="1:3" ht="14.4" x14ac:dyDescent="0.3">
      <c r="A17561"/>
      <c r="B17561"/>
      <c r="C17561"/>
    </row>
    <row r="17562" spans="1:3" ht="14.4" x14ac:dyDescent="0.3">
      <c r="A17562"/>
      <c r="B17562"/>
      <c r="C17562"/>
    </row>
    <row r="17563" spans="1:3" ht="14.4" x14ac:dyDescent="0.3">
      <c r="A17563"/>
      <c r="B17563"/>
      <c r="C17563"/>
    </row>
    <row r="17564" spans="1:3" ht="14.4" x14ac:dyDescent="0.3">
      <c r="A17564"/>
      <c r="B17564"/>
      <c r="C17564"/>
    </row>
    <row r="17565" spans="1:3" ht="14.4" x14ac:dyDescent="0.3">
      <c r="A17565"/>
      <c r="B17565"/>
      <c r="C17565"/>
    </row>
    <row r="17566" spans="1:3" ht="14.4" x14ac:dyDescent="0.3">
      <c r="A17566"/>
      <c r="B17566"/>
      <c r="C17566"/>
    </row>
    <row r="17567" spans="1:3" ht="14.4" x14ac:dyDescent="0.3">
      <c r="A17567"/>
      <c r="B17567"/>
      <c r="C17567"/>
    </row>
    <row r="17568" spans="1:3" ht="14.4" x14ac:dyDescent="0.3">
      <c r="A17568"/>
      <c r="B17568"/>
      <c r="C17568"/>
    </row>
    <row r="17569" spans="1:3" ht="14.4" x14ac:dyDescent="0.3">
      <c r="A17569"/>
      <c r="B17569"/>
      <c r="C17569"/>
    </row>
    <row r="17570" spans="1:3" ht="14.4" x14ac:dyDescent="0.3">
      <c r="A17570"/>
      <c r="B17570"/>
      <c r="C17570"/>
    </row>
    <row r="17571" spans="1:3" ht="14.4" x14ac:dyDescent="0.3">
      <c r="A17571"/>
      <c r="B17571"/>
      <c r="C17571"/>
    </row>
    <row r="17572" spans="1:3" ht="14.4" x14ac:dyDescent="0.3">
      <c r="A17572"/>
      <c r="B17572"/>
      <c r="C17572"/>
    </row>
    <row r="17573" spans="1:3" ht="14.4" x14ac:dyDescent="0.3">
      <c r="A17573"/>
      <c r="B17573"/>
      <c r="C17573"/>
    </row>
    <row r="17574" spans="1:3" ht="14.4" x14ac:dyDescent="0.3">
      <c r="A17574"/>
      <c r="B17574"/>
      <c r="C17574"/>
    </row>
    <row r="17575" spans="1:3" ht="14.4" x14ac:dyDescent="0.3">
      <c r="A17575"/>
      <c r="B17575"/>
      <c r="C17575"/>
    </row>
    <row r="17576" spans="1:3" ht="14.4" x14ac:dyDescent="0.3">
      <c r="A17576"/>
      <c r="B17576"/>
      <c r="C17576"/>
    </row>
    <row r="17577" spans="1:3" ht="14.4" x14ac:dyDescent="0.3">
      <c r="A17577"/>
      <c r="B17577"/>
      <c r="C17577"/>
    </row>
    <row r="17578" spans="1:3" ht="14.4" x14ac:dyDescent="0.3">
      <c r="A17578"/>
      <c r="B17578"/>
      <c r="C17578"/>
    </row>
    <row r="17579" spans="1:3" ht="14.4" x14ac:dyDescent="0.3">
      <c r="A17579"/>
      <c r="B17579"/>
      <c r="C17579"/>
    </row>
    <row r="17580" spans="1:3" ht="14.4" x14ac:dyDescent="0.3">
      <c r="A17580"/>
      <c r="B17580"/>
      <c r="C17580"/>
    </row>
    <row r="17581" spans="1:3" ht="14.4" x14ac:dyDescent="0.3">
      <c r="A17581"/>
      <c r="B17581"/>
      <c r="C17581"/>
    </row>
    <row r="17582" spans="1:3" ht="14.4" x14ac:dyDescent="0.3">
      <c r="A17582"/>
      <c r="B17582"/>
      <c r="C17582"/>
    </row>
    <row r="17583" spans="1:3" ht="14.4" x14ac:dyDescent="0.3">
      <c r="A17583"/>
      <c r="B17583"/>
      <c r="C17583"/>
    </row>
    <row r="17584" spans="1:3" ht="14.4" x14ac:dyDescent="0.3">
      <c r="A17584"/>
      <c r="B17584"/>
      <c r="C17584"/>
    </row>
    <row r="17585" spans="1:3" ht="14.4" x14ac:dyDescent="0.3">
      <c r="A17585"/>
      <c r="B17585"/>
      <c r="C17585"/>
    </row>
    <row r="17586" spans="1:3" ht="14.4" x14ac:dyDescent="0.3">
      <c r="A17586"/>
      <c r="B17586"/>
      <c r="C17586"/>
    </row>
    <row r="17587" spans="1:3" ht="14.4" x14ac:dyDescent="0.3">
      <c r="A17587"/>
      <c r="B17587"/>
      <c r="C17587"/>
    </row>
    <row r="17588" spans="1:3" ht="14.4" x14ac:dyDescent="0.3">
      <c r="A17588"/>
      <c r="B17588"/>
      <c r="C17588"/>
    </row>
    <row r="17589" spans="1:3" ht="14.4" x14ac:dyDescent="0.3">
      <c r="A17589"/>
      <c r="B17589"/>
      <c r="C17589"/>
    </row>
    <row r="17590" spans="1:3" ht="14.4" x14ac:dyDescent="0.3">
      <c r="A17590"/>
      <c r="B17590"/>
      <c r="C17590"/>
    </row>
    <row r="17591" spans="1:3" ht="14.4" x14ac:dyDescent="0.3">
      <c r="A17591"/>
      <c r="B17591"/>
      <c r="C17591"/>
    </row>
    <row r="17592" spans="1:3" ht="14.4" x14ac:dyDescent="0.3">
      <c r="A17592"/>
      <c r="B17592"/>
      <c r="C17592"/>
    </row>
    <row r="17593" spans="1:3" ht="14.4" x14ac:dyDescent="0.3">
      <c r="A17593"/>
      <c r="B17593"/>
      <c r="C17593"/>
    </row>
    <row r="17594" spans="1:3" ht="14.4" x14ac:dyDescent="0.3">
      <c r="A17594"/>
      <c r="B17594"/>
      <c r="C17594"/>
    </row>
    <row r="17595" spans="1:3" ht="14.4" x14ac:dyDescent="0.3">
      <c r="A17595"/>
      <c r="B17595"/>
      <c r="C17595"/>
    </row>
    <row r="17596" spans="1:3" ht="14.4" x14ac:dyDescent="0.3">
      <c r="A17596"/>
      <c r="B17596"/>
      <c r="C17596"/>
    </row>
    <row r="17597" spans="1:3" ht="14.4" x14ac:dyDescent="0.3">
      <c r="A17597"/>
      <c r="B17597"/>
      <c r="C17597"/>
    </row>
    <row r="17598" spans="1:3" ht="14.4" x14ac:dyDescent="0.3">
      <c r="A17598"/>
      <c r="B17598"/>
      <c r="C17598"/>
    </row>
    <row r="17599" spans="1:3" ht="14.4" x14ac:dyDescent="0.3">
      <c r="A17599"/>
      <c r="B17599"/>
      <c r="C17599"/>
    </row>
    <row r="17600" spans="1:3" ht="14.4" x14ac:dyDescent="0.3">
      <c r="A17600"/>
      <c r="B17600"/>
      <c r="C17600"/>
    </row>
    <row r="17601" spans="1:3" ht="14.4" x14ac:dyDescent="0.3">
      <c r="A17601"/>
      <c r="B17601"/>
      <c r="C17601"/>
    </row>
    <row r="17602" spans="1:3" ht="14.4" x14ac:dyDescent="0.3">
      <c r="A17602"/>
      <c r="B17602"/>
      <c r="C17602"/>
    </row>
    <row r="17603" spans="1:3" ht="14.4" x14ac:dyDescent="0.3">
      <c r="A17603"/>
      <c r="B17603"/>
      <c r="C17603"/>
    </row>
    <row r="17604" spans="1:3" ht="14.4" x14ac:dyDescent="0.3">
      <c r="A17604"/>
      <c r="B17604"/>
      <c r="C17604"/>
    </row>
    <row r="17605" spans="1:3" ht="14.4" x14ac:dyDescent="0.3">
      <c r="A17605"/>
      <c r="B17605"/>
      <c r="C17605"/>
    </row>
    <row r="17606" spans="1:3" ht="14.4" x14ac:dyDescent="0.3">
      <c r="A17606"/>
      <c r="B17606"/>
      <c r="C17606"/>
    </row>
    <row r="17607" spans="1:3" ht="14.4" x14ac:dyDescent="0.3">
      <c r="A17607"/>
      <c r="B17607"/>
      <c r="C17607"/>
    </row>
    <row r="17608" spans="1:3" ht="14.4" x14ac:dyDescent="0.3">
      <c r="A17608"/>
      <c r="B17608"/>
      <c r="C17608"/>
    </row>
    <row r="17609" spans="1:3" ht="14.4" x14ac:dyDescent="0.3">
      <c r="A17609"/>
      <c r="B17609"/>
      <c r="C17609"/>
    </row>
    <row r="17610" spans="1:3" ht="14.4" x14ac:dyDescent="0.3">
      <c r="A17610"/>
      <c r="B17610"/>
      <c r="C17610"/>
    </row>
    <row r="17611" spans="1:3" ht="14.4" x14ac:dyDescent="0.3">
      <c r="A17611"/>
      <c r="B17611"/>
      <c r="C17611"/>
    </row>
    <row r="17612" spans="1:3" ht="14.4" x14ac:dyDescent="0.3">
      <c r="A17612"/>
      <c r="B17612"/>
      <c r="C17612"/>
    </row>
    <row r="17613" spans="1:3" ht="14.4" x14ac:dyDescent="0.3">
      <c r="A17613"/>
      <c r="B17613"/>
      <c r="C17613"/>
    </row>
    <row r="17614" spans="1:3" ht="14.4" x14ac:dyDescent="0.3">
      <c r="A17614"/>
      <c r="B17614"/>
      <c r="C17614"/>
    </row>
    <row r="17615" spans="1:3" ht="14.4" x14ac:dyDescent="0.3">
      <c r="A17615"/>
      <c r="B17615"/>
      <c r="C17615"/>
    </row>
    <row r="17616" spans="1:3" ht="14.4" x14ac:dyDescent="0.3">
      <c r="A17616"/>
      <c r="B17616"/>
      <c r="C17616"/>
    </row>
    <row r="17617" spans="1:3" ht="14.4" x14ac:dyDescent="0.3">
      <c r="A17617"/>
      <c r="B17617"/>
      <c r="C17617"/>
    </row>
    <row r="17618" spans="1:3" ht="14.4" x14ac:dyDescent="0.3">
      <c r="A17618"/>
      <c r="B17618"/>
      <c r="C17618"/>
    </row>
    <row r="17619" spans="1:3" ht="14.4" x14ac:dyDescent="0.3">
      <c r="A17619"/>
      <c r="B17619"/>
      <c r="C17619"/>
    </row>
    <row r="17620" spans="1:3" ht="14.4" x14ac:dyDescent="0.3">
      <c r="A17620"/>
      <c r="B17620"/>
      <c r="C17620"/>
    </row>
    <row r="17621" spans="1:3" ht="14.4" x14ac:dyDescent="0.3">
      <c r="A17621"/>
      <c r="B17621"/>
      <c r="C17621"/>
    </row>
    <row r="17622" spans="1:3" ht="14.4" x14ac:dyDescent="0.3">
      <c r="A17622"/>
      <c r="B17622"/>
      <c r="C17622"/>
    </row>
    <row r="17623" spans="1:3" ht="14.4" x14ac:dyDescent="0.3">
      <c r="A17623"/>
      <c r="B17623"/>
      <c r="C17623"/>
    </row>
    <row r="17624" spans="1:3" ht="14.4" x14ac:dyDescent="0.3">
      <c r="A17624"/>
      <c r="B17624"/>
      <c r="C17624"/>
    </row>
    <row r="17625" spans="1:3" ht="14.4" x14ac:dyDescent="0.3">
      <c r="A17625"/>
      <c r="B17625"/>
      <c r="C17625"/>
    </row>
    <row r="17626" spans="1:3" ht="14.4" x14ac:dyDescent="0.3">
      <c r="A17626"/>
      <c r="B17626"/>
      <c r="C17626"/>
    </row>
    <row r="17627" spans="1:3" ht="14.4" x14ac:dyDescent="0.3">
      <c r="A17627"/>
      <c r="B17627"/>
      <c r="C17627"/>
    </row>
    <row r="17628" spans="1:3" ht="14.4" x14ac:dyDescent="0.3">
      <c r="A17628"/>
      <c r="B17628"/>
      <c r="C17628"/>
    </row>
    <row r="17629" spans="1:3" ht="14.4" x14ac:dyDescent="0.3">
      <c r="A17629"/>
      <c r="B17629"/>
      <c r="C17629"/>
    </row>
    <row r="17630" spans="1:3" ht="14.4" x14ac:dyDescent="0.3">
      <c r="A17630"/>
      <c r="B17630"/>
      <c r="C17630"/>
    </row>
    <row r="17631" spans="1:3" ht="14.4" x14ac:dyDescent="0.3">
      <c r="A17631"/>
      <c r="B17631"/>
      <c r="C17631"/>
    </row>
    <row r="17632" spans="1:3" ht="14.4" x14ac:dyDescent="0.3">
      <c r="A17632"/>
      <c r="B17632"/>
      <c r="C17632"/>
    </row>
    <row r="17633" spans="1:3" ht="14.4" x14ac:dyDescent="0.3">
      <c r="A17633"/>
      <c r="B17633"/>
      <c r="C17633"/>
    </row>
    <row r="17634" spans="1:3" ht="14.4" x14ac:dyDescent="0.3">
      <c r="A17634"/>
      <c r="B17634"/>
      <c r="C17634"/>
    </row>
    <row r="17635" spans="1:3" ht="14.4" x14ac:dyDescent="0.3">
      <c r="A17635"/>
      <c r="B17635"/>
      <c r="C17635"/>
    </row>
    <row r="17636" spans="1:3" ht="14.4" x14ac:dyDescent="0.3">
      <c r="A17636"/>
      <c r="B17636"/>
      <c r="C17636"/>
    </row>
    <row r="17637" spans="1:3" ht="14.4" x14ac:dyDescent="0.3">
      <c r="A17637"/>
      <c r="B17637"/>
      <c r="C17637"/>
    </row>
    <row r="17638" spans="1:3" ht="14.4" x14ac:dyDescent="0.3">
      <c r="A17638"/>
      <c r="B17638"/>
      <c r="C17638"/>
    </row>
    <row r="17639" spans="1:3" ht="14.4" x14ac:dyDescent="0.3">
      <c r="A17639"/>
      <c r="B17639"/>
      <c r="C17639"/>
    </row>
    <row r="17640" spans="1:3" ht="14.4" x14ac:dyDescent="0.3">
      <c r="A17640"/>
      <c r="B17640"/>
      <c r="C17640"/>
    </row>
    <row r="17641" spans="1:3" ht="14.4" x14ac:dyDescent="0.3">
      <c r="A17641"/>
      <c r="B17641"/>
      <c r="C17641"/>
    </row>
    <row r="17642" spans="1:3" ht="14.4" x14ac:dyDescent="0.3">
      <c r="A17642"/>
      <c r="B17642"/>
      <c r="C17642"/>
    </row>
    <row r="17643" spans="1:3" ht="14.4" x14ac:dyDescent="0.3">
      <c r="A17643"/>
      <c r="B17643"/>
      <c r="C17643"/>
    </row>
    <row r="17644" spans="1:3" ht="14.4" x14ac:dyDescent="0.3">
      <c r="A17644"/>
      <c r="B17644"/>
      <c r="C17644"/>
    </row>
    <row r="17645" spans="1:3" ht="14.4" x14ac:dyDescent="0.3">
      <c r="A17645"/>
      <c r="B17645"/>
      <c r="C17645"/>
    </row>
    <row r="17646" spans="1:3" ht="14.4" x14ac:dyDescent="0.3">
      <c r="A17646"/>
      <c r="B17646"/>
      <c r="C17646"/>
    </row>
    <row r="17647" spans="1:3" ht="14.4" x14ac:dyDescent="0.3">
      <c r="A17647"/>
      <c r="B17647"/>
      <c r="C17647"/>
    </row>
    <row r="17648" spans="1:3" ht="14.4" x14ac:dyDescent="0.3">
      <c r="A17648"/>
      <c r="B17648"/>
      <c r="C17648"/>
    </row>
    <row r="17649" spans="1:3" ht="14.4" x14ac:dyDescent="0.3">
      <c r="A17649"/>
      <c r="B17649"/>
      <c r="C17649"/>
    </row>
    <row r="17650" spans="1:3" ht="14.4" x14ac:dyDescent="0.3">
      <c r="A17650"/>
      <c r="B17650"/>
      <c r="C17650"/>
    </row>
    <row r="17651" spans="1:3" ht="14.4" x14ac:dyDescent="0.3">
      <c r="A17651"/>
      <c r="B17651"/>
      <c r="C17651"/>
    </row>
    <row r="17652" spans="1:3" ht="14.4" x14ac:dyDescent="0.3">
      <c r="A17652"/>
      <c r="B17652"/>
      <c r="C17652"/>
    </row>
    <row r="17653" spans="1:3" ht="14.4" x14ac:dyDescent="0.3">
      <c r="A17653"/>
      <c r="B17653"/>
      <c r="C17653"/>
    </row>
    <row r="17654" spans="1:3" ht="14.4" x14ac:dyDescent="0.3">
      <c r="A17654"/>
      <c r="B17654"/>
      <c r="C17654"/>
    </row>
    <row r="17655" spans="1:3" ht="14.4" x14ac:dyDescent="0.3">
      <c r="A17655"/>
      <c r="B17655"/>
      <c r="C17655"/>
    </row>
    <row r="17656" spans="1:3" ht="14.4" x14ac:dyDescent="0.3">
      <c r="A17656"/>
      <c r="B17656"/>
      <c r="C17656"/>
    </row>
    <row r="17657" spans="1:3" ht="14.4" x14ac:dyDescent="0.3">
      <c r="A17657"/>
      <c r="B17657"/>
      <c r="C17657"/>
    </row>
    <row r="17658" spans="1:3" ht="14.4" x14ac:dyDescent="0.3">
      <c r="A17658"/>
      <c r="B17658"/>
      <c r="C17658"/>
    </row>
    <row r="17659" spans="1:3" ht="14.4" x14ac:dyDescent="0.3">
      <c r="A17659"/>
      <c r="B17659"/>
      <c r="C17659"/>
    </row>
    <row r="17660" spans="1:3" ht="14.4" x14ac:dyDescent="0.3">
      <c r="A17660"/>
      <c r="B17660"/>
      <c r="C17660"/>
    </row>
    <row r="17661" spans="1:3" ht="14.4" x14ac:dyDescent="0.3">
      <c r="A17661"/>
      <c r="B17661"/>
      <c r="C17661"/>
    </row>
    <row r="17662" spans="1:3" ht="14.4" x14ac:dyDescent="0.3">
      <c r="A17662"/>
      <c r="B17662"/>
      <c r="C17662"/>
    </row>
    <row r="17663" spans="1:3" ht="14.4" x14ac:dyDescent="0.3">
      <c r="A17663"/>
      <c r="B17663"/>
      <c r="C17663"/>
    </row>
    <row r="17664" spans="1:3" ht="14.4" x14ac:dyDescent="0.3">
      <c r="A17664"/>
      <c r="B17664"/>
      <c r="C17664"/>
    </row>
    <row r="17665" spans="1:3" ht="14.4" x14ac:dyDescent="0.3">
      <c r="A17665"/>
      <c r="B17665"/>
      <c r="C17665"/>
    </row>
    <row r="17666" spans="1:3" ht="14.4" x14ac:dyDescent="0.3">
      <c r="A17666"/>
      <c r="B17666"/>
      <c r="C17666"/>
    </row>
    <row r="17667" spans="1:3" ht="14.4" x14ac:dyDescent="0.3">
      <c r="A17667"/>
      <c r="B17667"/>
      <c r="C17667"/>
    </row>
    <row r="17668" spans="1:3" ht="14.4" x14ac:dyDescent="0.3">
      <c r="A17668"/>
      <c r="B17668"/>
      <c r="C17668"/>
    </row>
    <row r="17669" spans="1:3" ht="14.4" x14ac:dyDescent="0.3">
      <c r="A17669"/>
      <c r="B17669"/>
      <c r="C17669"/>
    </row>
    <row r="17670" spans="1:3" ht="14.4" x14ac:dyDescent="0.3">
      <c r="A17670"/>
      <c r="B17670"/>
      <c r="C17670"/>
    </row>
    <row r="17671" spans="1:3" ht="14.4" x14ac:dyDescent="0.3">
      <c r="A17671"/>
      <c r="B17671"/>
      <c r="C17671"/>
    </row>
    <row r="17672" spans="1:3" ht="14.4" x14ac:dyDescent="0.3">
      <c r="A17672"/>
      <c r="B17672"/>
      <c r="C17672"/>
    </row>
    <row r="17673" spans="1:3" ht="14.4" x14ac:dyDescent="0.3">
      <c r="A17673"/>
      <c r="B17673"/>
      <c r="C17673"/>
    </row>
    <row r="17674" spans="1:3" ht="14.4" x14ac:dyDescent="0.3">
      <c r="A17674"/>
      <c r="B17674"/>
      <c r="C17674"/>
    </row>
    <row r="17675" spans="1:3" ht="14.4" x14ac:dyDescent="0.3">
      <c r="A17675"/>
      <c r="B17675"/>
      <c r="C17675"/>
    </row>
    <row r="17676" spans="1:3" ht="14.4" x14ac:dyDescent="0.3">
      <c r="A17676"/>
      <c r="B17676"/>
      <c r="C17676"/>
    </row>
    <row r="17677" spans="1:3" ht="14.4" x14ac:dyDescent="0.3">
      <c r="A17677"/>
      <c r="B17677"/>
      <c r="C17677"/>
    </row>
    <row r="17678" spans="1:3" ht="14.4" x14ac:dyDescent="0.3">
      <c r="A17678"/>
      <c r="B17678"/>
      <c r="C17678"/>
    </row>
    <row r="17679" spans="1:3" ht="14.4" x14ac:dyDescent="0.3">
      <c r="A17679"/>
      <c r="B17679"/>
      <c r="C17679"/>
    </row>
    <row r="17680" spans="1:3" ht="14.4" x14ac:dyDescent="0.3">
      <c r="A17680"/>
      <c r="B17680"/>
      <c r="C17680"/>
    </row>
    <row r="17681" spans="1:3" ht="14.4" x14ac:dyDescent="0.3">
      <c r="A17681"/>
      <c r="B17681"/>
      <c r="C17681"/>
    </row>
    <row r="17682" spans="1:3" ht="14.4" x14ac:dyDescent="0.3">
      <c r="A17682"/>
      <c r="B17682"/>
      <c r="C17682"/>
    </row>
    <row r="17683" spans="1:3" ht="14.4" x14ac:dyDescent="0.3">
      <c r="A17683"/>
      <c r="B17683"/>
      <c r="C17683"/>
    </row>
    <row r="17684" spans="1:3" ht="14.4" x14ac:dyDescent="0.3">
      <c r="A17684"/>
      <c r="B17684"/>
      <c r="C17684"/>
    </row>
    <row r="17685" spans="1:3" ht="14.4" x14ac:dyDescent="0.3">
      <c r="A17685"/>
      <c r="B17685"/>
      <c r="C17685"/>
    </row>
    <row r="17686" spans="1:3" ht="14.4" x14ac:dyDescent="0.3">
      <c r="A17686"/>
      <c r="B17686"/>
      <c r="C17686"/>
    </row>
    <row r="17687" spans="1:3" ht="14.4" x14ac:dyDescent="0.3">
      <c r="A17687"/>
      <c r="B17687"/>
      <c r="C17687"/>
    </row>
    <row r="17688" spans="1:3" ht="14.4" x14ac:dyDescent="0.3">
      <c r="A17688"/>
      <c r="B17688"/>
      <c r="C17688"/>
    </row>
    <row r="17689" spans="1:3" ht="14.4" x14ac:dyDescent="0.3">
      <c r="A17689"/>
      <c r="B17689"/>
      <c r="C17689"/>
    </row>
    <row r="17690" spans="1:3" ht="14.4" x14ac:dyDescent="0.3">
      <c r="A17690"/>
      <c r="B17690"/>
      <c r="C17690"/>
    </row>
    <row r="17691" spans="1:3" ht="14.4" x14ac:dyDescent="0.3">
      <c r="A17691"/>
      <c r="B17691"/>
      <c r="C17691"/>
    </row>
    <row r="17692" spans="1:3" ht="14.4" x14ac:dyDescent="0.3">
      <c r="A17692"/>
      <c r="B17692"/>
      <c r="C17692"/>
    </row>
    <row r="17693" spans="1:3" ht="14.4" x14ac:dyDescent="0.3">
      <c r="A17693"/>
      <c r="B17693"/>
      <c r="C17693"/>
    </row>
    <row r="17694" spans="1:3" ht="14.4" x14ac:dyDescent="0.3">
      <c r="A17694"/>
      <c r="B17694"/>
      <c r="C17694"/>
    </row>
    <row r="17695" spans="1:3" ht="14.4" x14ac:dyDescent="0.3">
      <c r="A17695"/>
      <c r="B17695"/>
      <c r="C17695"/>
    </row>
    <row r="17696" spans="1:3" ht="14.4" x14ac:dyDescent="0.3">
      <c r="A17696"/>
      <c r="B17696"/>
      <c r="C17696"/>
    </row>
    <row r="17697" spans="1:3" ht="14.4" x14ac:dyDescent="0.3">
      <c r="A17697"/>
      <c r="B17697"/>
      <c r="C17697"/>
    </row>
    <row r="17698" spans="1:3" ht="14.4" x14ac:dyDescent="0.3">
      <c r="A17698"/>
      <c r="B17698"/>
      <c r="C17698"/>
    </row>
    <row r="17699" spans="1:3" ht="14.4" x14ac:dyDescent="0.3">
      <c r="A17699"/>
      <c r="B17699"/>
      <c r="C17699"/>
    </row>
    <row r="17700" spans="1:3" ht="14.4" x14ac:dyDescent="0.3">
      <c r="A17700"/>
      <c r="B17700"/>
      <c r="C17700"/>
    </row>
    <row r="17701" spans="1:3" ht="14.4" x14ac:dyDescent="0.3">
      <c r="A17701"/>
      <c r="B17701"/>
      <c r="C17701"/>
    </row>
    <row r="17702" spans="1:3" ht="14.4" x14ac:dyDescent="0.3">
      <c r="A17702"/>
      <c r="B17702"/>
      <c r="C17702"/>
    </row>
    <row r="17703" spans="1:3" ht="14.4" x14ac:dyDescent="0.3">
      <c r="A17703"/>
      <c r="B17703"/>
      <c r="C17703"/>
    </row>
    <row r="17704" spans="1:3" ht="14.4" x14ac:dyDescent="0.3">
      <c r="A17704"/>
      <c r="B17704"/>
      <c r="C17704"/>
    </row>
    <row r="17705" spans="1:3" ht="14.4" x14ac:dyDescent="0.3">
      <c r="A17705"/>
      <c r="B17705"/>
      <c r="C17705"/>
    </row>
    <row r="17706" spans="1:3" ht="14.4" x14ac:dyDescent="0.3">
      <c r="A17706"/>
      <c r="B17706"/>
      <c r="C17706"/>
    </row>
    <row r="17707" spans="1:3" ht="14.4" x14ac:dyDescent="0.3">
      <c r="A17707"/>
      <c r="B17707"/>
      <c r="C17707"/>
    </row>
    <row r="17708" spans="1:3" ht="14.4" x14ac:dyDescent="0.3">
      <c r="A17708"/>
      <c r="B17708"/>
      <c r="C17708"/>
    </row>
    <row r="17709" spans="1:3" ht="14.4" x14ac:dyDescent="0.3">
      <c r="A17709"/>
      <c r="B17709"/>
      <c r="C17709"/>
    </row>
    <row r="17710" spans="1:3" ht="14.4" x14ac:dyDescent="0.3">
      <c r="A17710"/>
      <c r="B17710"/>
      <c r="C17710"/>
    </row>
    <row r="17711" spans="1:3" ht="14.4" x14ac:dyDescent="0.3">
      <c r="A17711"/>
      <c r="B17711"/>
      <c r="C17711"/>
    </row>
    <row r="17712" spans="1:3" ht="14.4" x14ac:dyDescent="0.3">
      <c r="A17712"/>
      <c r="B17712"/>
      <c r="C17712"/>
    </row>
    <row r="17713" spans="1:3" ht="14.4" x14ac:dyDescent="0.3">
      <c r="A17713"/>
      <c r="B17713"/>
      <c r="C17713"/>
    </row>
    <row r="17714" spans="1:3" ht="14.4" x14ac:dyDescent="0.3">
      <c r="A17714"/>
      <c r="B17714"/>
      <c r="C17714"/>
    </row>
    <row r="17715" spans="1:3" ht="14.4" x14ac:dyDescent="0.3">
      <c r="A17715"/>
      <c r="B17715"/>
      <c r="C17715"/>
    </row>
    <row r="17716" spans="1:3" ht="14.4" x14ac:dyDescent="0.3">
      <c r="A17716"/>
      <c r="B17716"/>
      <c r="C17716"/>
    </row>
    <row r="17717" spans="1:3" ht="14.4" x14ac:dyDescent="0.3">
      <c r="A17717"/>
      <c r="B17717"/>
      <c r="C17717"/>
    </row>
    <row r="17718" spans="1:3" ht="14.4" x14ac:dyDescent="0.3">
      <c r="A17718"/>
      <c r="B17718"/>
      <c r="C17718"/>
    </row>
    <row r="17719" spans="1:3" ht="14.4" x14ac:dyDescent="0.3">
      <c r="A17719"/>
      <c r="B17719"/>
      <c r="C17719"/>
    </row>
    <row r="17720" spans="1:3" ht="14.4" x14ac:dyDescent="0.3">
      <c r="A17720"/>
      <c r="B17720"/>
      <c r="C17720"/>
    </row>
    <row r="17721" spans="1:3" ht="14.4" x14ac:dyDescent="0.3">
      <c r="A17721"/>
      <c r="B17721"/>
      <c r="C17721"/>
    </row>
    <row r="17722" spans="1:3" ht="14.4" x14ac:dyDescent="0.3">
      <c r="A17722"/>
      <c r="B17722"/>
      <c r="C17722"/>
    </row>
    <row r="17723" spans="1:3" ht="14.4" x14ac:dyDescent="0.3">
      <c r="A17723"/>
      <c r="B17723"/>
      <c r="C17723"/>
    </row>
    <row r="17724" spans="1:3" ht="14.4" x14ac:dyDescent="0.3">
      <c r="A17724"/>
      <c r="B17724"/>
      <c r="C17724"/>
    </row>
    <row r="17725" spans="1:3" ht="14.4" x14ac:dyDescent="0.3">
      <c r="A17725"/>
      <c r="B17725"/>
      <c r="C17725"/>
    </row>
    <row r="17726" spans="1:3" ht="14.4" x14ac:dyDescent="0.3">
      <c r="A17726"/>
      <c r="B17726"/>
      <c r="C17726"/>
    </row>
    <row r="17727" spans="1:3" ht="14.4" x14ac:dyDescent="0.3">
      <c r="A17727"/>
      <c r="B17727"/>
      <c r="C17727"/>
    </row>
    <row r="17728" spans="1:3" ht="14.4" x14ac:dyDescent="0.3">
      <c r="A17728"/>
      <c r="B17728"/>
      <c r="C17728"/>
    </row>
    <row r="17729" spans="1:3" ht="14.4" x14ac:dyDescent="0.3">
      <c r="A17729"/>
      <c r="B17729"/>
      <c r="C17729"/>
    </row>
    <row r="17730" spans="1:3" ht="14.4" x14ac:dyDescent="0.3">
      <c r="A17730"/>
      <c r="B17730"/>
      <c r="C17730"/>
    </row>
    <row r="17731" spans="1:3" ht="14.4" x14ac:dyDescent="0.3">
      <c r="A17731"/>
      <c r="B17731"/>
      <c r="C17731"/>
    </row>
    <row r="17732" spans="1:3" ht="14.4" x14ac:dyDescent="0.3">
      <c r="A17732"/>
      <c r="B17732"/>
      <c r="C17732"/>
    </row>
    <row r="17733" spans="1:3" ht="14.4" x14ac:dyDescent="0.3">
      <c r="A17733"/>
      <c r="B17733"/>
      <c r="C17733"/>
    </row>
    <row r="17734" spans="1:3" ht="14.4" x14ac:dyDescent="0.3">
      <c r="A17734"/>
      <c r="B17734"/>
      <c r="C17734"/>
    </row>
    <row r="17735" spans="1:3" ht="14.4" x14ac:dyDescent="0.3">
      <c r="A17735"/>
      <c r="B17735"/>
      <c r="C17735"/>
    </row>
    <row r="17736" spans="1:3" ht="14.4" x14ac:dyDescent="0.3">
      <c r="A17736"/>
      <c r="B17736"/>
      <c r="C17736"/>
    </row>
    <row r="17737" spans="1:3" ht="14.4" x14ac:dyDescent="0.3">
      <c r="A17737"/>
      <c r="B17737"/>
      <c r="C17737"/>
    </row>
    <row r="17738" spans="1:3" ht="14.4" x14ac:dyDescent="0.3">
      <c r="A17738"/>
      <c r="B17738"/>
      <c r="C17738"/>
    </row>
    <row r="17739" spans="1:3" ht="14.4" x14ac:dyDescent="0.3">
      <c r="A17739"/>
      <c r="B17739"/>
      <c r="C17739"/>
    </row>
    <row r="17740" spans="1:3" ht="14.4" x14ac:dyDescent="0.3">
      <c r="A17740"/>
      <c r="B17740"/>
      <c r="C17740"/>
    </row>
    <row r="17741" spans="1:3" ht="14.4" x14ac:dyDescent="0.3">
      <c r="A17741"/>
      <c r="B17741"/>
      <c r="C17741"/>
    </row>
    <row r="17742" spans="1:3" ht="14.4" x14ac:dyDescent="0.3">
      <c r="A17742"/>
      <c r="B17742"/>
      <c r="C17742"/>
    </row>
    <row r="17743" spans="1:3" ht="14.4" x14ac:dyDescent="0.3">
      <c r="A17743"/>
      <c r="B17743"/>
      <c r="C17743"/>
    </row>
    <row r="17744" spans="1:3" ht="14.4" x14ac:dyDescent="0.3">
      <c r="A17744"/>
      <c r="B17744"/>
      <c r="C17744"/>
    </row>
    <row r="17745" spans="1:3" ht="14.4" x14ac:dyDescent="0.3">
      <c r="A17745"/>
      <c r="B17745"/>
      <c r="C17745"/>
    </row>
    <row r="17746" spans="1:3" ht="14.4" x14ac:dyDescent="0.3">
      <c r="A17746"/>
      <c r="B17746"/>
      <c r="C17746"/>
    </row>
    <row r="17747" spans="1:3" ht="14.4" x14ac:dyDescent="0.3">
      <c r="A17747"/>
      <c r="B17747"/>
      <c r="C17747"/>
    </row>
    <row r="17748" spans="1:3" ht="14.4" x14ac:dyDescent="0.3">
      <c r="A17748"/>
      <c r="B17748"/>
      <c r="C17748"/>
    </row>
    <row r="17749" spans="1:3" ht="14.4" x14ac:dyDescent="0.3">
      <c r="A17749"/>
      <c r="B17749"/>
      <c r="C17749"/>
    </row>
    <row r="17750" spans="1:3" ht="14.4" x14ac:dyDescent="0.3">
      <c r="A17750"/>
      <c r="B17750"/>
      <c r="C17750"/>
    </row>
    <row r="17751" spans="1:3" ht="14.4" x14ac:dyDescent="0.3">
      <c r="A17751"/>
      <c r="B17751"/>
      <c r="C17751"/>
    </row>
    <row r="17752" spans="1:3" ht="14.4" x14ac:dyDescent="0.3">
      <c r="A17752"/>
      <c r="B17752"/>
      <c r="C17752"/>
    </row>
    <row r="17753" spans="1:3" ht="14.4" x14ac:dyDescent="0.3">
      <c r="A17753"/>
      <c r="B17753"/>
      <c r="C17753"/>
    </row>
    <row r="17754" spans="1:3" ht="14.4" x14ac:dyDescent="0.3">
      <c r="A17754"/>
      <c r="B17754"/>
      <c r="C17754"/>
    </row>
    <row r="17755" spans="1:3" ht="14.4" x14ac:dyDescent="0.3">
      <c r="A17755"/>
      <c r="B17755"/>
      <c r="C17755"/>
    </row>
    <row r="17756" spans="1:3" ht="14.4" x14ac:dyDescent="0.3">
      <c r="A17756"/>
      <c r="B17756"/>
      <c r="C17756"/>
    </row>
    <row r="17757" spans="1:3" ht="14.4" x14ac:dyDescent="0.3">
      <c r="A17757"/>
      <c r="B17757"/>
      <c r="C17757"/>
    </row>
    <row r="17758" spans="1:3" ht="14.4" x14ac:dyDescent="0.3">
      <c r="A17758"/>
      <c r="B17758"/>
      <c r="C17758"/>
    </row>
    <row r="17759" spans="1:3" ht="14.4" x14ac:dyDescent="0.3">
      <c r="A17759"/>
      <c r="B17759"/>
      <c r="C17759"/>
    </row>
    <row r="17760" spans="1:3" ht="14.4" x14ac:dyDescent="0.3">
      <c r="A17760"/>
      <c r="B17760"/>
      <c r="C17760"/>
    </row>
    <row r="17761" spans="1:3" ht="14.4" x14ac:dyDescent="0.3">
      <c r="A17761"/>
      <c r="B17761"/>
      <c r="C17761"/>
    </row>
    <row r="17762" spans="1:3" ht="14.4" x14ac:dyDescent="0.3">
      <c r="A17762"/>
      <c r="B17762"/>
      <c r="C17762"/>
    </row>
    <row r="17763" spans="1:3" ht="14.4" x14ac:dyDescent="0.3">
      <c r="A17763"/>
      <c r="B17763"/>
      <c r="C17763"/>
    </row>
    <row r="17764" spans="1:3" ht="14.4" x14ac:dyDescent="0.3">
      <c r="A17764"/>
      <c r="B17764"/>
      <c r="C17764"/>
    </row>
    <row r="17765" spans="1:3" ht="14.4" x14ac:dyDescent="0.3">
      <c r="A17765"/>
      <c r="B17765"/>
      <c r="C17765"/>
    </row>
    <row r="17766" spans="1:3" ht="14.4" x14ac:dyDescent="0.3">
      <c r="A17766"/>
      <c r="B17766"/>
      <c r="C17766"/>
    </row>
    <row r="17767" spans="1:3" ht="14.4" x14ac:dyDescent="0.3">
      <c r="A17767"/>
      <c r="B17767"/>
      <c r="C17767"/>
    </row>
    <row r="17768" spans="1:3" ht="14.4" x14ac:dyDescent="0.3">
      <c r="A17768"/>
      <c r="B17768"/>
      <c r="C17768"/>
    </row>
    <row r="17769" spans="1:3" ht="14.4" x14ac:dyDescent="0.3">
      <c r="A17769"/>
      <c r="B17769"/>
      <c r="C17769"/>
    </row>
    <row r="17770" spans="1:3" ht="14.4" x14ac:dyDescent="0.3">
      <c r="A17770"/>
      <c r="B17770"/>
      <c r="C17770"/>
    </row>
    <row r="17771" spans="1:3" ht="14.4" x14ac:dyDescent="0.3">
      <c r="A17771"/>
      <c r="B17771"/>
      <c r="C17771"/>
    </row>
    <row r="17772" spans="1:3" ht="14.4" x14ac:dyDescent="0.3">
      <c r="A17772"/>
      <c r="B17772"/>
      <c r="C17772"/>
    </row>
    <row r="17773" spans="1:3" ht="14.4" x14ac:dyDescent="0.3">
      <c r="A17773"/>
      <c r="B17773"/>
      <c r="C17773"/>
    </row>
    <row r="17774" spans="1:3" ht="14.4" x14ac:dyDescent="0.3">
      <c r="A17774"/>
      <c r="B17774"/>
      <c r="C17774"/>
    </row>
    <row r="17775" spans="1:3" ht="14.4" x14ac:dyDescent="0.3">
      <c r="A17775"/>
      <c r="B17775"/>
      <c r="C17775"/>
    </row>
    <row r="17776" spans="1:3" ht="14.4" x14ac:dyDescent="0.3">
      <c r="A17776"/>
      <c r="B17776"/>
      <c r="C17776"/>
    </row>
    <row r="17777" spans="1:3" ht="14.4" x14ac:dyDescent="0.3">
      <c r="A17777"/>
      <c r="B17777"/>
      <c r="C17777"/>
    </row>
    <row r="17778" spans="1:3" ht="14.4" x14ac:dyDescent="0.3">
      <c r="A17778"/>
      <c r="B17778"/>
      <c r="C17778"/>
    </row>
    <row r="17779" spans="1:3" ht="14.4" x14ac:dyDescent="0.3">
      <c r="A17779"/>
      <c r="B17779"/>
      <c r="C17779"/>
    </row>
    <row r="17780" spans="1:3" ht="14.4" x14ac:dyDescent="0.3">
      <c r="A17780"/>
      <c r="B17780"/>
      <c r="C17780"/>
    </row>
    <row r="17781" spans="1:3" ht="14.4" x14ac:dyDescent="0.3">
      <c r="A17781"/>
      <c r="B17781"/>
      <c r="C17781"/>
    </row>
    <row r="17782" spans="1:3" ht="14.4" x14ac:dyDescent="0.3">
      <c r="A17782"/>
      <c r="B17782"/>
      <c r="C17782"/>
    </row>
    <row r="17783" spans="1:3" ht="14.4" x14ac:dyDescent="0.3">
      <c r="A17783"/>
      <c r="B17783"/>
      <c r="C17783"/>
    </row>
    <row r="17784" spans="1:3" ht="14.4" x14ac:dyDescent="0.3">
      <c r="A17784"/>
      <c r="B17784"/>
      <c r="C17784"/>
    </row>
    <row r="17785" spans="1:3" ht="14.4" x14ac:dyDescent="0.3">
      <c r="A17785"/>
      <c r="B17785"/>
      <c r="C17785"/>
    </row>
    <row r="17786" spans="1:3" ht="14.4" x14ac:dyDescent="0.3">
      <c r="A17786"/>
      <c r="B17786"/>
      <c r="C17786"/>
    </row>
    <row r="17787" spans="1:3" ht="14.4" x14ac:dyDescent="0.3">
      <c r="A17787"/>
      <c r="B17787"/>
      <c r="C17787"/>
    </row>
    <row r="17788" spans="1:3" ht="14.4" x14ac:dyDescent="0.3">
      <c r="A17788"/>
      <c r="B17788"/>
      <c r="C17788"/>
    </row>
    <row r="17789" spans="1:3" ht="14.4" x14ac:dyDescent="0.3">
      <c r="A17789"/>
      <c r="B17789"/>
      <c r="C17789"/>
    </row>
    <row r="17790" spans="1:3" ht="14.4" x14ac:dyDescent="0.3">
      <c r="A17790"/>
      <c r="B17790"/>
      <c r="C17790"/>
    </row>
    <row r="17791" spans="1:3" ht="14.4" x14ac:dyDescent="0.3">
      <c r="A17791"/>
      <c r="B17791"/>
      <c r="C17791"/>
    </row>
    <row r="17792" spans="1:3" ht="14.4" x14ac:dyDescent="0.3">
      <c r="A17792"/>
      <c r="B17792"/>
      <c r="C17792"/>
    </row>
    <row r="17793" spans="1:3" ht="14.4" x14ac:dyDescent="0.3">
      <c r="A17793"/>
      <c r="B17793"/>
      <c r="C17793"/>
    </row>
    <row r="17794" spans="1:3" ht="14.4" x14ac:dyDescent="0.3">
      <c r="A17794"/>
      <c r="B17794"/>
      <c r="C17794"/>
    </row>
    <row r="17795" spans="1:3" ht="14.4" x14ac:dyDescent="0.3">
      <c r="A17795"/>
      <c r="B17795"/>
      <c r="C17795"/>
    </row>
    <row r="17796" spans="1:3" ht="14.4" x14ac:dyDescent="0.3">
      <c r="A17796"/>
      <c r="B17796"/>
      <c r="C17796"/>
    </row>
    <row r="17797" spans="1:3" ht="14.4" x14ac:dyDescent="0.3">
      <c r="A17797"/>
      <c r="B17797"/>
      <c r="C17797"/>
    </row>
    <row r="17798" spans="1:3" ht="14.4" x14ac:dyDescent="0.3">
      <c r="A17798"/>
      <c r="B17798"/>
      <c r="C17798"/>
    </row>
    <row r="17799" spans="1:3" ht="14.4" x14ac:dyDescent="0.3">
      <c r="A17799"/>
      <c r="B17799"/>
      <c r="C17799"/>
    </row>
    <row r="17800" spans="1:3" ht="14.4" x14ac:dyDescent="0.3">
      <c r="A17800"/>
      <c r="B17800"/>
      <c r="C17800"/>
    </row>
    <row r="17801" spans="1:3" ht="14.4" x14ac:dyDescent="0.3">
      <c r="A17801"/>
      <c r="B17801"/>
      <c r="C17801"/>
    </row>
    <row r="17802" spans="1:3" ht="14.4" x14ac:dyDescent="0.3">
      <c r="A17802"/>
      <c r="B17802"/>
      <c r="C17802"/>
    </row>
    <row r="17803" spans="1:3" ht="14.4" x14ac:dyDescent="0.3">
      <c r="A17803"/>
      <c r="B17803"/>
      <c r="C17803"/>
    </row>
    <row r="17804" spans="1:3" ht="14.4" x14ac:dyDescent="0.3">
      <c r="A17804"/>
      <c r="B17804"/>
      <c r="C17804"/>
    </row>
    <row r="17805" spans="1:3" ht="14.4" x14ac:dyDescent="0.3">
      <c r="A17805"/>
      <c r="B17805"/>
      <c r="C17805"/>
    </row>
    <row r="17806" spans="1:3" ht="14.4" x14ac:dyDescent="0.3">
      <c r="A17806"/>
      <c r="B17806"/>
      <c r="C17806"/>
    </row>
    <row r="17807" spans="1:3" ht="14.4" x14ac:dyDescent="0.3">
      <c r="A17807"/>
      <c r="B17807"/>
      <c r="C17807"/>
    </row>
    <row r="17808" spans="1:3" ht="14.4" x14ac:dyDescent="0.3">
      <c r="A17808"/>
      <c r="B17808"/>
      <c r="C17808"/>
    </row>
    <row r="17809" spans="1:3" ht="14.4" x14ac:dyDescent="0.3">
      <c r="A17809"/>
      <c r="B17809"/>
      <c r="C17809"/>
    </row>
    <row r="17810" spans="1:3" ht="14.4" x14ac:dyDescent="0.3">
      <c r="A17810"/>
      <c r="B17810"/>
      <c r="C17810"/>
    </row>
    <row r="17811" spans="1:3" ht="14.4" x14ac:dyDescent="0.3">
      <c r="A17811"/>
      <c r="B17811"/>
      <c r="C17811"/>
    </row>
    <row r="17812" spans="1:3" ht="14.4" x14ac:dyDescent="0.3">
      <c r="A17812"/>
      <c r="B17812"/>
      <c r="C17812"/>
    </row>
    <row r="17813" spans="1:3" ht="14.4" x14ac:dyDescent="0.3">
      <c r="A17813"/>
      <c r="B17813"/>
      <c r="C17813"/>
    </row>
    <row r="17814" spans="1:3" ht="14.4" x14ac:dyDescent="0.3">
      <c r="A17814"/>
      <c r="B17814"/>
      <c r="C17814"/>
    </row>
    <row r="17815" spans="1:3" ht="14.4" x14ac:dyDescent="0.3">
      <c r="A17815"/>
      <c r="B17815"/>
      <c r="C17815"/>
    </row>
    <row r="17816" spans="1:3" ht="14.4" x14ac:dyDescent="0.3">
      <c r="A17816"/>
      <c r="B17816"/>
      <c r="C17816"/>
    </row>
    <row r="17817" spans="1:3" ht="14.4" x14ac:dyDescent="0.3">
      <c r="A17817"/>
      <c r="B17817"/>
      <c r="C17817"/>
    </row>
    <row r="17818" spans="1:3" ht="14.4" x14ac:dyDescent="0.3">
      <c r="A17818"/>
      <c r="B17818"/>
      <c r="C17818"/>
    </row>
    <row r="17819" spans="1:3" ht="14.4" x14ac:dyDescent="0.3">
      <c r="A17819"/>
      <c r="B17819"/>
      <c r="C17819"/>
    </row>
    <row r="17820" spans="1:3" ht="14.4" x14ac:dyDescent="0.3">
      <c r="A17820"/>
      <c r="B17820"/>
      <c r="C17820"/>
    </row>
    <row r="17821" spans="1:3" ht="14.4" x14ac:dyDescent="0.3">
      <c r="A17821"/>
      <c r="B17821"/>
      <c r="C17821"/>
    </row>
    <row r="17822" spans="1:3" ht="14.4" x14ac:dyDescent="0.3">
      <c r="A17822"/>
      <c r="B17822"/>
      <c r="C17822"/>
    </row>
    <row r="17823" spans="1:3" ht="14.4" x14ac:dyDescent="0.3">
      <c r="A17823"/>
      <c r="B17823"/>
      <c r="C17823"/>
    </row>
    <row r="17824" spans="1:3" ht="14.4" x14ac:dyDescent="0.3">
      <c r="A17824"/>
      <c r="B17824"/>
      <c r="C17824"/>
    </row>
    <row r="17825" spans="1:3" ht="14.4" x14ac:dyDescent="0.3">
      <c r="A17825"/>
      <c r="B17825"/>
      <c r="C17825"/>
    </row>
    <row r="17826" spans="1:3" ht="14.4" x14ac:dyDescent="0.3">
      <c r="A17826"/>
      <c r="B17826"/>
      <c r="C17826"/>
    </row>
    <row r="17827" spans="1:3" ht="14.4" x14ac:dyDescent="0.3">
      <c r="A17827"/>
      <c r="B17827"/>
      <c r="C17827"/>
    </row>
    <row r="17828" spans="1:3" ht="14.4" x14ac:dyDescent="0.3">
      <c r="A17828"/>
      <c r="B17828"/>
      <c r="C17828"/>
    </row>
    <row r="17829" spans="1:3" ht="14.4" x14ac:dyDescent="0.3">
      <c r="A17829"/>
      <c r="B17829"/>
      <c r="C17829"/>
    </row>
    <row r="17830" spans="1:3" ht="14.4" x14ac:dyDescent="0.3">
      <c r="A17830"/>
      <c r="B17830"/>
      <c r="C17830"/>
    </row>
    <row r="17831" spans="1:3" ht="14.4" x14ac:dyDescent="0.3">
      <c r="A17831"/>
      <c r="B17831"/>
      <c r="C17831"/>
    </row>
    <row r="17832" spans="1:3" ht="14.4" x14ac:dyDescent="0.3">
      <c r="A17832"/>
      <c r="B17832"/>
      <c r="C17832"/>
    </row>
    <row r="17833" spans="1:3" ht="14.4" x14ac:dyDescent="0.3">
      <c r="A17833"/>
      <c r="B17833"/>
      <c r="C17833"/>
    </row>
    <row r="17834" spans="1:3" ht="14.4" x14ac:dyDescent="0.3">
      <c r="A17834"/>
      <c r="B17834"/>
      <c r="C17834"/>
    </row>
    <row r="17835" spans="1:3" ht="14.4" x14ac:dyDescent="0.3">
      <c r="A17835"/>
      <c r="B17835"/>
      <c r="C17835"/>
    </row>
    <row r="17836" spans="1:3" ht="14.4" x14ac:dyDescent="0.3">
      <c r="A17836"/>
      <c r="B17836"/>
      <c r="C17836"/>
    </row>
    <row r="17837" spans="1:3" ht="14.4" x14ac:dyDescent="0.3">
      <c r="A17837"/>
      <c r="B17837"/>
      <c r="C17837"/>
    </row>
    <row r="17838" spans="1:3" ht="14.4" x14ac:dyDescent="0.3">
      <c r="A17838"/>
      <c r="B17838"/>
      <c r="C17838"/>
    </row>
    <row r="17839" spans="1:3" ht="14.4" x14ac:dyDescent="0.3">
      <c r="A17839"/>
      <c r="B17839"/>
      <c r="C17839"/>
    </row>
    <row r="17840" spans="1:3" ht="14.4" x14ac:dyDescent="0.3">
      <c r="A17840"/>
      <c r="B17840"/>
      <c r="C17840"/>
    </row>
    <row r="17841" spans="1:3" ht="14.4" x14ac:dyDescent="0.3">
      <c r="A17841"/>
      <c r="B17841"/>
      <c r="C17841"/>
    </row>
    <row r="17842" spans="1:3" ht="14.4" x14ac:dyDescent="0.3">
      <c r="A17842"/>
      <c r="B17842"/>
      <c r="C17842"/>
    </row>
    <row r="17843" spans="1:3" ht="14.4" x14ac:dyDescent="0.3">
      <c r="A17843"/>
      <c r="B17843"/>
      <c r="C17843"/>
    </row>
    <row r="17844" spans="1:3" ht="14.4" x14ac:dyDescent="0.3">
      <c r="A17844"/>
      <c r="B17844"/>
      <c r="C17844"/>
    </row>
    <row r="17845" spans="1:3" ht="14.4" x14ac:dyDescent="0.3">
      <c r="A17845"/>
      <c r="B17845"/>
      <c r="C17845"/>
    </row>
    <row r="17846" spans="1:3" ht="14.4" x14ac:dyDescent="0.3">
      <c r="A17846"/>
      <c r="B17846"/>
      <c r="C17846"/>
    </row>
    <row r="17847" spans="1:3" ht="14.4" x14ac:dyDescent="0.3">
      <c r="A17847"/>
      <c r="B17847"/>
      <c r="C17847"/>
    </row>
    <row r="17848" spans="1:3" ht="14.4" x14ac:dyDescent="0.3">
      <c r="A17848"/>
      <c r="B17848"/>
      <c r="C17848"/>
    </row>
    <row r="17849" spans="1:3" ht="14.4" x14ac:dyDescent="0.3">
      <c r="A17849"/>
      <c r="B17849"/>
      <c r="C17849"/>
    </row>
    <row r="17850" spans="1:3" ht="14.4" x14ac:dyDescent="0.3">
      <c r="A17850"/>
      <c r="B17850"/>
      <c r="C17850"/>
    </row>
    <row r="17851" spans="1:3" ht="14.4" x14ac:dyDescent="0.3">
      <c r="A17851"/>
      <c r="B17851"/>
      <c r="C17851"/>
    </row>
    <row r="17852" spans="1:3" ht="14.4" x14ac:dyDescent="0.3">
      <c r="A17852"/>
      <c r="B17852"/>
      <c r="C17852"/>
    </row>
    <row r="17853" spans="1:3" ht="14.4" x14ac:dyDescent="0.3">
      <c r="A17853"/>
      <c r="B17853"/>
      <c r="C17853"/>
    </row>
    <row r="17854" spans="1:3" ht="14.4" x14ac:dyDescent="0.3">
      <c r="A17854"/>
      <c r="B17854"/>
      <c r="C17854"/>
    </row>
    <row r="17855" spans="1:3" ht="14.4" x14ac:dyDescent="0.3">
      <c r="A17855"/>
      <c r="B17855"/>
      <c r="C17855"/>
    </row>
    <row r="17856" spans="1:3" ht="14.4" x14ac:dyDescent="0.3">
      <c r="A17856"/>
      <c r="B17856"/>
      <c r="C17856"/>
    </row>
    <row r="17857" spans="1:3" ht="14.4" x14ac:dyDescent="0.3">
      <c r="A17857"/>
      <c r="B17857"/>
      <c r="C17857"/>
    </row>
    <row r="17858" spans="1:3" ht="14.4" x14ac:dyDescent="0.3">
      <c r="A17858"/>
      <c r="B17858"/>
      <c r="C17858"/>
    </row>
    <row r="17859" spans="1:3" ht="14.4" x14ac:dyDescent="0.3">
      <c r="A17859"/>
      <c r="B17859"/>
      <c r="C17859"/>
    </row>
    <row r="17860" spans="1:3" ht="14.4" x14ac:dyDescent="0.3">
      <c r="A17860"/>
      <c r="B17860"/>
      <c r="C17860"/>
    </row>
    <row r="17861" spans="1:3" ht="14.4" x14ac:dyDescent="0.3">
      <c r="A17861"/>
      <c r="B17861"/>
      <c r="C17861"/>
    </row>
    <row r="17862" spans="1:3" ht="14.4" x14ac:dyDescent="0.3">
      <c r="A17862"/>
      <c r="B17862"/>
      <c r="C17862"/>
    </row>
    <row r="17863" spans="1:3" ht="14.4" x14ac:dyDescent="0.3">
      <c r="A17863"/>
      <c r="B17863"/>
      <c r="C17863"/>
    </row>
    <row r="17864" spans="1:3" ht="14.4" x14ac:dyDescent="0.3">
      <c r="A17864"/>
      <c r="B17864"/>
      <c r="C17864"/>
    </row>
    <row r="17865" spans="1:3" ht="14.4" x14ac:dyDescent="0.3">
      <c r="A17865"/>
      <c r="B17865"/>
      <c r="C17865"/>
    </row>
    <row r="17866" spans="1:3" ht="14.4" x14ac:dyDescent="0.3">
      <c r="A17866"/>
      <c r="B17866"/>
      <c r="C17866"/>
    </row>
    <row r="17867" spans="1:3" ht="14.4" x14ac:dyDescent="0.3">
      <c r="A17867"/>
      <c r="B17867"/>
      <c r="C17867"/>
    </row>
    <row r="17868" spans="1:3" ht="14.4" x14ac:dyDescent="0.3">
      <c r="A17868"/>
      <c r="B17868"/>
      <c r="C17868"/>
    </row>
    <row r="17869" spans="1:3" ht="14.4" x14ac:dyDescent="0.3">
      <c r="A17869"/>
      <c r="B17869"/>
      <c r="C17869"/>
    </row>
    <row r="17870" spans="1:3" ht="14.4" x14ac:dyDescent="0.3">
      <c r="A17870"/>
      <c r="B17870"/>
      <c r="C17870"/>
    </row>
    <row r="17871" spans="1:3" ht="14.4" x14ac:dyDescent="0.3">
      <c r="A17871"/>
      <c r="B17871"/>
      <c r="C17871"/>
    </row>
    <row r="17872" spans="1:3" ht="14.4" x14ac:dyDescent="0.3">
      <c r="A17872"/>
      <c r="B17872"/>
      <c r="C17872"/>
    </row>
    <row r="17873" spans="1:3" ht="14.4" x14ac:dyDescent="0.3">
      <c r="A17873"/>
      <c r="B17873"/>
      <c r="C17873"/>
    </row>
    <row r="17874" spans="1:3" ht="14.4" x14ac:dyDescent="0.3">
      <c r="A17874"/>
      <c r="B17874"/>
      <c r="C17874"/>
    </row>
    <row r="17875" spans="1:3" ht="14.4" x14ac:dyDescent="0.3">
      <c r="A17875"/>
      <c r="B17875"/>
      <c r="C17875"/>
    </row>
    <row r="17876" spans="1:3" ht="14.4" x14ac:dyDescent="0.3">
      <c r="A17876"/>
      <c r="B17876"/>
      <c r="C17876"/>
    </row>
    <row r="17877" spans="1:3" ht="14.4" x14ac:dyDescent="0.3">
      <c r="A17877"/>
      <c r="B17877"/>
      <c r="C17877"/>
    </row>
    <row r="17878" spans="1:3" ht="14.4" x14ac:dyDescent="0.3">
      <c r="A17878"/>
      <c r="B17878"/>
      <c r="C17878"/>
    </row>
    <row r="17879" spans="1:3" ht="14.4" x14ac:dyDescent="0.3">
      <c r="A17879"/>
      <c r="B17879"/>
      <c r="C17879"/>
    </row>
    <row r="17880" spans="1:3" ht="14.4" x14ac:dyDescent="0.3">
      <c r="A17880"/>
      <c r="B17880"/>
      <c r="C17880"/>
    </row>
    <row r="17881" spans="1:3" ht="14.4" x14ac:dyDescent="0.3">
      <c r="A17881"/>
      <c r="B17881"/>
      <c r="C17881"/>
    </row>
    <row r="17882" spans="1:3" ht="14.4" x14ac:dyDescent="0.3">
      <c r="A17882"/>
      <c r="B17882"/>
      <c r="C17882"/>
    </row>
    <row r="17883" spans="1:3" ht="14.4" x14ac:dyDescent="0.3">
      <c r="A17883"/>
      <c r="B17883"/>
      <c r="C17883"/>
    </row>
    <row r="17884" spans="1:3" ht="14.4" x14ac:dyDescent="0.3">
      <c r="A17884"/>
      <c r="B17884"/>
      <c r="C17884"/>
    </row>
    <row r="17885" spans="1:3" ht="14.4" x14ac:dyDescent="0.3">
      <c r="A17885"/>
      <c r="B17885"/>
      <c r="C17885"/>
    </row>
    <row r="17886" spans="1:3" ht="14.4" x14ac:dyDescent="0.3">
      <c r="A17886"/>
      <c r="B17886"/>
      <c r="C17886"/>
    </row>
    <row r="17887" spans="1:3" ht="14.4" x14ac:dyDescent="0.3">
      <c r="A17887"/>
      <c r="B17887"/>
      <c r="C17887"/>
    </row>
    <row r="17888" spans="1:3" ht="14.4" x14ac:dyDescent="0.3">
      <c r="A17888"/>
      <c r="B17888"/>
      <c r="C17888"/>
    </row>
    <row r="17889" spans="1:3" ht="14.4" x14ac:dyDescent="0.3">
      <c r="A17889"/>
      <c r="B17889"/>
      <c r="C17889"/>
    </row>
    <row r="17890" spans="1:3" ht="14.4" x14ac:dyDescent="0.3">
      <c r="A17890"/>
      <c r="B17890"/>
      <c r="C17890"/>
    </row>
    <row r="17891" spans="1:3" ht="14.4" x14ac:dyDescent="0.3">
      <c r="A17891"/>
      <c r="B17891"/>
      <c r="C17891"/>
    </row>
    <row r="17892" spans="1:3" ht="14.4" x14ac:dyDescent="0.3">
      <c r="A17892"/>
      <c r="B17892"/>
      <c r="C17892"/>
    </row>
    <row r="17893" spans="1:3" ht="14.4" x14ac:dyDescent="0.3">
      <c r="A17893"/>
      <c r="B17893"/>
      <c r="C17893"/>
    </row>
    <row r="17894" spans="1:3" ht="14.4" x14ac:dyDescent="0.3">
      <c r="A17894"/>
      <c r="B17894"/>
      <c r="C17894"/>
    </row>
    <row r="17895" spans="1:3" ht="14.4" x14ac:dyDescent="0.3">
      <c r="A17895"/>
      <c r="B17895"/>
      <c r="C17895"/>
    </row>
    <row r="17896" spans="1:3" ht="14.4" x14ac:dyDescent="0.3">
      <c r="A17896"/>
      <c r="B17896"/>
      <c r="C17896"/>
    </row>
    <row r="17897" spans="1:3" ht="14.4" x14ac:dyDescent="0.3">
      <c r="A17897"/>
      <c r="B17897"/>
      <c r="C17897"/>
    </row>
    <row r="17898" spans="1:3" ht="14.4" x14ac:dyDescent="0.3">
      <c r="A17898"/>
      <c r="B17898"/>
      <c r="C17898"/>
    </row>
    <row r="17899" spans="1:3" ht="14.4" x14ac:dyDescent="0.3">
      <c r="A17899"/>
      <c r="B17899"/>
      <c r="C17899"/>
    </row>
    <row r="17900" spans="1:3" ht="14.4" x14ac:dyDescent="0.3">
      <c r="A17900"/>
      <c r="B17900"/>
      <c r="C17900"/>
    </row>
    <row r="17901" spans="1:3" ht="14.4" x14ac:dyDescent="0.3">
      <c r="A17901"/>
      <c r="B17901"/>
      <c r="C17901"/>
    </row>
    <row r="17902" spans="1:3" ht="14.4" x14ac:dyDescent="0.3">
      <c r="A17902"/>
      <c r="B17902"/>
      <c r="C17902"/>
    </row>
    <row r="17903" spans="1:3" ht="14.4" x14ac:dyDescent="0.3">
      <c r="A17903"/>
      <c r="B17903"/>
      <c r="C17903"/>
    </row>
    <row r="17904" spans="1:3" ht="14.4" x14ac:dyDescent="0.3">
      <c r="A17904"/>
      <c r="B17904"/>
      <c r="C17904"/>
    </row>
    <row r="17905" spans="1:3" ht="14.4" x14ac:dyDescent="0.3">
      <c r="A17905"/>
      <c r="B17905"/>
      <c r="C17905"/>
    </row>
    <row r="17906" spans="1:3" ht="14.4" x14ac:dyDescent="0.3">
      <c r="A17906"/>
      <c r="B17906"/>
      <c r="C17906"/>
    </row>
    <row r="17907" spans="1:3" ht="14.4" x14ac:dyDescent="0.3">
      <c r="A17907"/>
      <c r="B17907"/>
      <c r="C17907"/>
    </row>
    <row r="17908" spans="1:3" ht="14.4" x14ac:dyDescent="0.3">
      <c r="A17908"/>
      <c r="B17908"/>
      <c r="C17908"/>
    </row>
    <row r="17909" spans="1:3" ht="14.4" x14ac:dyDescent="0.3">
      <c r="A17909"/>
      <c r="B17909"/>
      <c r="C17909"/>
    </row>
    <row r="17910" spans="1:3" ht="14.4" x14ac:dyDescent="0.3">
      <c r="A17910"/>
      <c r="B17910"/>
      <c r="C17910"/>
    </row>
    <row r="17911" spans="1:3" ht="14.4" x14ac:dyDescent="0.3">
      <c r="A17911"/>
      <c r="B17911"/>
      <c r="C17911"/>
    </row>
    <row r="17912" spans="1:3" ht="14.4" x14ac:dyDescent="0.3">
      <c r="A17912"/>
      <c r="B17912"/>
      <c r="C17912"/>
    </row>
    <row r="17913" spans="1:3" ht="14.4" x14ac:dyDescent="0.3">
      <c r="A17913"/>
      <c r="B17913"/>
      <c r="C17913"/>
    </row>
    <row r="17914" spans="1:3" ht="14.4" x14ac:dyDescent="0.3">
      <c r="A17914"/>
      <c r="B17914"/>
      <c r="C17914"/>
    </row>
    <row r="17915" spans="1:3" ht="14.4" x14ac:dyDescent="0.3">
      <c r="A17915"/>
      <c r="B17915"/>
      <c r="C17915"/>
    </row>
    <row r="17916" spans="1:3" ht="14.4" x14ac:dyDescent="0.3">
      <c r="A17916"/>
      <c r="B17916"/>
      <c r="C17916"/>
    </row>
    <row r="17917" spans="1:3" ht="14.4" x14ac:dyDescent="0.3">
      <c r="A17917"/>
      <c r="B17917"/>
      <c r="C17917"/>
    </row>
    <row r="17918" spans="1:3" ht="14.4" x14ac:dyDescent="0.3">
      <c r="A17918"/>
      <c r="B17918"/>
      <c r="C17918"/>
    </row>
    <row r="17919" spans="1:3" ht="14.4" x14ac:dyDescent="0.3">
      <c r="A17919"/>
      <c r="B17919"/>
      <c r="C17919"/>
    </row>
    <row r="17920" spans="1:3" ht="14.4" x14ac:dyDescent="0.3">
      <c r="A17920"/>
      <c r="B17920"/>
      <c r="C17920"/>
    </row>
    <row r="17921" spans="1:3" ht="14.4" x14ac:dyDescent="0.3">
      <c r="A17921"/>
      <c r="B17921"/>
      <c r="C17921"/>
    </row>
    <row r="17922" spans="1:3" ht="14.4" x14ac:dyDescent="0.3">
      <c r="A17922"/>
      <c r="B17922"/>
      <c r="C17922"/>
    </row>
    <row r="17923" spans="1:3" ht="14.4" x14ac:dyDescent="0.3">
      <c r="A17923"/>
      <c r="B17923"/>
      <c r="C17923"/>
    </row>
    <row r="17924" spans="1:3" ht="14.4" x14ac:dyDescent="0.3">
      <c r="A17924"/>
      <c r="B17924"/>
      <c r="C17924"/>
    </row>
    <row r="17925" spans="1:3" ht="14.4" x14ac:dyDescent="0.3">
      <c r="A17925"/>
      <c r="B17925"/>
      <c r="C17925"/>
    </row>
    <row r="17926" spans="1:3" ht="14.4" x14ac:dyDescent="0.3">
      <c r="A17926"/>
      <c r="B17926"/>
      <c r="C17926"/>
    </row>
    <row r="17927" spans="1:3" ht="14.4" x14ac:dyDescent="0.3">
      <c r="A17927"/>
      <c r="B17927"/>
      <c r="C17927"/>
    </row>
    <row r="17928" spans="1:3" ht="14.4" x14ac:dyDescent="0.3">
      <c r="A17928"/>
      <c r="B17928"/>
      <c r="C17928"/>
    </row>
    <row r="17929" spans="1:3" ht="14.4" x14ac:dyDescent="0.3">
      <c r="A17929"/>
      <c r="B17929"/>
      <c r="C17929"/>
    </row>
    <row r="17930" spans="1:3" ht="14.4" x14ac:dyDescent="0.3">
      <c r="A17930"/>
      <c r="B17930"/>
      <c r="C17930"/>
    </row>
    <row r="17931" spans="1:3" ht="14.4" x14ac:dyDescent="0.3">
      <c r="A17931"/>
      <c r="B17931"/>
      <c r="C17931"/>
    </row>
    <row r="17932" spans="1:3" ht="14.4" x14ac:dyDescent="0.3">
      <c r="A17932"/>
      <c r="B17932"/>
      <c r="C17932"/>
    </row>
    <row r="17933" spans="1:3" ht="14.4" x14ac:dyDescent="0.3">
      <c r="A17933"/>
      <c r="B17933"/>
      <c r="C17933"/>
    </row>
    <row r="17934" spans="1:3" ht="14.4" x14ac:dyDescent="0.3">
      <c r="A17934"/>
      <c r="B17934"/>
      <c r="C17934"/>
    </row>
    <row r="17935" spans="1:3" ht="14.4" x14ac:dyDescent="0.3">
      <c r="A17935"/>
      <c r="B17935"/>
      <c r="C17935"/>
    </row>
    <row r="17936" spans="1:3" ht="14.4" x14ac:dyDescent="0.3">
      <c r="A17936"/>
      <c r="B17936"/>
      <c r="C17936"/>
    </row>
    <row r="17937" spans="1:3" ht="14.4" x14ac:dyDescent="0.3">
      <c r="A17937"/>
      <c r="B17937"/>
      <c r="C17937"/>
    </row>
    <row r="17938" spans="1:3" ht="14.4" x14ac:dyDescent="0.3">
      <c r="A17938"/>
      <c r="B17938"/>
      <c r="C17938"/>
    </row>
    <row r="17939" spans="1:3" ht="14.4" x14ac:dyDescent="0.3">
      <c r="A17939"/>
      <c r="B17939"/>
      <c r="C17939"/>
    </row>
    <row r="17940" spans="1:3" ht="14.4" x14ac:dyDescent="0.3">
      <c r="A17940"/>
      <c r="B17940"/>
      <c r="C17940"/>
    </row>
    <row r="17941" spans="1:3" ht="14.4" x14ac:dyDescent="0.3">
      <c r="A17941"/>
      <c r="B17941"/>
      <c r="C17941"/>
    </row>
    <row r="17942" spans="1:3" ht="14.4" x14ac:dyDescent="0.3">
      <c r="A17942"/>
      <c r="B17942"/>
      <c r="C17942"/>
    </row>
    <row r="17943" spans="1:3" ht="14.4" x14ac:dyDescent="0.3">
      <c r="A17943"/>
      <c r="B17943"/>
      <c r="C17943"/>
    </row>
    <row r="17944" spans="1:3" ht="14.4" x14ac:dyDescent="0.3">
      <c r="A17944"/>
      <c r="B17944"/>
      <c r="C17944"/>
    </row>
    <row r="17945" spans="1:3" ht="14.4" x14ac:dyDescent="0.3">
      <c r="A17945"/>
      <c r="B17945"/>
      <c r="C17945"/>
    </row>
    <row r="17946" spans="1:3" ht="14.4" x14ac:dyDescent="0.3">
      <c r="A17946"/>
      <c r="B17946"/>
      <c r="C17946"/>
    </row>
    <row r="17947" spans="1:3" ht="14.4" x14ac:dyDescent="0.3">
      <c r="A17947"/>
      <c r="B17947"/>
      <c r="C17947"/>
    </row>
    <row r="17948" spans="1:3" ht="14.4" x14ac:dyDescent="0.3">
      <c r="A17948"/>
      <c r="B17948"/>
      <c r="C17948"/>
    </row>
    <row r="17949" spans="1:3" ht="14.4" x14ac:dyDescent="0.3">
      <c r="A17949"/>
      <c r="B17949"/>
      <c r="C17949"/>
    </row>
    <row r="17950" spans="1:3" ht="14.4" x14ac:dyDescent="0.3">
      <c r="A17950"/>
      <c r="B17950"/>
      <c r="C17950"/>
    </row>
    <row r="17951" spans="1:3" ht="14.4" x14ac:dyDescent="0.3">
      <c r="A17951"/>
      <c r="B17951"/>
      <c r="C17951"/>
    </row>
    <row r="17952" spans="1:3" ht="14.4" x14ac:dyDescent="0.3">
      <c r="A17952"/>
      <c r="B17952"/>
      <c r="C17952"/>
    </row>
    <row r="17953" spans="1:3" ht="14.4" x14ac:dyDescent="0.3">
      <c r="A17953"/>
      <c r="B17953"/>
      <c r="C17953"/>
    </row>
    <row r="17954" spans="1:3" ht="14.4" x14ac:dyDescent="0.3">
      <c r="A17954"/>
      <c r="B17954"/>
      <c r="C17954"/>
    </row>
    <row r="17955" spans="1:3" ht="14.4" x14ac:dyDescent="0.3">
      <c r="A17955"/>
      <c r="B17955"/>
      <c r="C17955"/>
    </row>
    <row r="17956" spans="1:3" ht="14.4" x14ac:dyDescent="0.3">
      <c r="A17956"/>
      <c r="B17956"/>
      <c r="C17956"/>
    </row>
    <row r="17957" spans="1:3" ht="14.4" x14ac:dyDescent="0.3">
      <c r="A17957"/>
      <c r="B17957"/>
      <c r="C17957"/>
    </row>
    <row r="17958" spans="1:3" ht="14.4" x14ac:dyDescent="0.3">
      <c r="A17958"/>
      <c r="B17958"/>
      <c r="C17958"/>
    </row>
    <row r="17959" spans="1:3" ht="14.4" x14ac:dyDescent="0.3">
      <c r="A17959"/>
      <c r="B17959"/>
      <c r="C17959"/>
    </row>
    <row r="17960" spans="1:3" ht="14.4" x14ac:dyDescent="0.3">
      <c r="A17960"/>
      <c r="B17960"/>
      <c r="C17960"/>
    </row>
    <row r="17961" spans="1:3" ht="14.4" x14ac:dyDescent="0.3">
      <c r="A17961"/>
      <c r="B17961"/>
      <c r="C17961"/>
    </row>
    <row r="17962" spans="1:3" ht="14.4" x14ac:dyDescent="0.3">
      <c r="A17962"/>
      <c r="B17962"/>
      <c r="C17962"/>
    </row>
    <row r="17963" spans="1:3" ht="14.4" x14ac:dyDescent="0.3">
      <c r="A17963"/>
      <c r="B17963"/>
      <c r="C17963"/>
    </row>
    <row r="17964" spans="1:3" ht="14.4" x14ac:dyDescent="0.3">
      <c r="A17964"/>
      <c r="B17964"/>
      <c r="C17964"/>
    </row>
    <row r="17965" spans="1:3" ht="14.4" x14ac:dyDescent="0.3">
      <c r="A17965"/>
      <c r="B17965"/>
      <c r="C17965"/>
    </row>
    <row r="17966" spans="1:3" ht="14.4" x14ac:dyDescent="0.3">
      <c r="A17966"/>
      <c r="B17966"/>
      <c r="C17966"/>
    </row>
    <row r="17967" spans="1:3" ht="14.4" x14ac:dyDescent="0.3">
      <c r="A17967"/>
      <c r="B17967"/>
      <c r="C17967"/>
    </row>
    <row r="17968" spans="1:3" ht="14.4" x14ac:dyDescent="0.3">
      <c r="A17968"/>
      <c r="B17968"/>
      <c r="C17968"/>
    </row>
    <row r="17969" spans="1:3" ht="14.4" x14ac:dyDescent="0.3">
      <c r="A17969"/>
      <c r="B17969"/>
      <c r="C17969"/>
    </row>
    <row r="17970" spans="1:3" ht="14.4" x14ac:dyDescent="0.3">
      <c r="A17970"/>
      <c r="B17970"/>
      <c r="C17970"/>
    </row>
    <row r="17971" spans="1:3" ht="14.4" x14ac:dyDescent="0.3">
      <c r="A17971"/>
      <c r="B17971"/>
      <c r="C17971"/>
    </row>
    <row r="17972" spans="1:3" ht="14.4" x14ac:dyDescent="0.3">
      <c r="A17972"/>
      <c r="B17972"/>
      <c r="C17972"/>
    </row>
    <row r="17973" spans="1:3" ht="14.4" x14ac:dyDescent="0.3">
      <c r="A17973"/>
      <c r="B17973"/>
      <c r="C17973"/>
    </row>
    <row r="17974" spans="1:3" ht="14.4" x14ac:dyDescent="0.3">
      <c r="A17974"/>
      <c r="B17974"/>
      <c r="C17974"/>
    </row>
    <row r="17975" spans="1:3" ht="14.4" x14ac:dyDescent="0.3">
      <c r="A17975"/>
      <c r="B17975"/>
      <c r="C17975"/>
    </row>
    <row r="17976" spans="1:3" ht="14.4" x14ac:dyDescent="0.3">
      <c r="A17976"/>
      <c r="B17976"/>
      <c r="C17976"/>
    </row>
    <row r="17977" spans="1:3" ht="14.4" x14ac:dyDescent="0.3">
      <c r="A17977"/>
      <c r="B17977"/>
      <c r="C17977"/>
    </row>
    <row r="17978" spans="1:3" ht="14.4" x14ac:dyDescent="0.3">
      <c r="A17978"/>
      <c r="B17978"/>
      <c r="C17978"/>
    </row>
    <row r="17979" spans="1:3" ht="14.4" x14ac:dyDescent="0.3">
      <c r="A17979"/>
      <c r="B17979"/>
      <c r="C17979"/>
    </row>
    <row r="17980" spans="1:3" ht="14.4" x14ac:dyDescent="0.3">
      <c r="A17980"/>
      <c r="B17980"/>
      <c r="C17980"/>
    </row>
    <row r="17981" spans="1:3" ht="14.4" x14ac:dyDescent="0.3">
      <c r="A17981"/>
      <c r="B17981"/>
      <c r="C17981"/>
    </row>
    <row r="17982" spans="1:3" ht="14.4" x14ac:dyDescent="0.3">
      <c r="A17982"/>
      <c r="B17982"/>
      <c r="C17982"/>
    </row>
    <row r="17983" spans="1:3" ht="14.4" x14ac:dyDescent="0.3">
      <c r="A17983"/>
      <c r="B17983"/>
      <c r="C17983"/>
    </row>
    <row r="17984" spans="1:3" ht="14.4" x14ac:dyDescent="0.3">
      <c r="A17984"/>
      <c r="B17984"/>
      <c r="C17984"/>
    </row>
    <row r="17985" spans="1:3" ht="14.4" x14ac:dyDescent="0.3">
      <c r="A17985"/>
      <c r="B17985"/>
      <c r="C17985"/>
    </row>
    <row r="17986" spans="1:3" ht="14.4" x14ac:dyDescent="0.3">
      <c r="A17986"/>
      <c r="B17986"/>
      <c r="C17986"/>
    </row>
    <row r="17987" spans="1:3" ht="14.4" x14ac:dyDescent="0.3">
      <c r="A17987"/>
      <c r="B17987"/>
      <c r="C17987"/>
    </row>
    <row r="17988" spans="1:3" ht="14.4" x14ac:dyDescent="0.3">
      <c r="A17988"/>
      <c r="B17988"/>
      <c r="C17988"/>
    </row>
    <row r="17989" spans="1:3" ht="14.4" x14ac:dyDescent="0.3">
      <c r="A17989"/>
      <c r="B17989"/>
      <c r="C17989"/>
    </row>
    <row r="17990" spans="1:3" ht="14.4" x14ac:dyDescent="0.3">
      <c r="A17990"/>
      <c r="B17990"/>
      <c r="C17990"/>
    </row>
    <row r="17991" spans="1:3" ht="14.4" x14ac:dyDescent="0.3">
      <c r="A17991"/>
      <c r="B17991"/>
      <c r="C17991"/>
    </row>
    <row r="17992" spans="1:3" ht="14.4" x14ac:dyDescent="0.3">
      <c r="A17992"/>
      <c r="B17992"/>
      <c r="C17992"/>
    </row>
    <row r="17993" spans="1:3" ht="14.4" x14ac:dyDescent="0.3">
      <c r="A17993"/>
      <c r="B17993"/>
      <c r="C17993"/>
    </row>
    <row r="17994" spans="1:3" ht="14.4" x14ac:dyDescent="0.3">
      <c r="A17994"/>
      <c r="B17994"/>
      <c r="C17994"/>
    </row>
    <row r="17995" spans="1:3" ht="14.4" x14ac:dyDescent="0.3">
      <c r="A17995"/>
      <c r="B17995"/>
      <c r="C17995"/>
    </row>
    <row r="17996" spans="1:3" ht="14.4" x14ac:dyDescent="0.3">
      <c r="A17996"/>
      <c r="B17996"/>
      <c r="C17996"/>
    </row>
    <row r="17997" spans="1:3" ht="14.4" x14ac:dyDescent="0.3">
      <c r="A17997"/>
      <c r="B17997"/>
      <c r="C17997"/>
    </row>
    <row r="17998" spans="1:3" ht="14.4" x14ac:dyDescent="0.3">
      <c r="A17998"/>
      <c r="B17998"/>
      <c r="C17998"/>
    </row>
    <row r="17999" spans="1:3" ht="14.4" x14ac:dyDescent="0.3">
      <c r="A17999"/>
      <c r="B17999"/>
      <c r="C17999"/>
    </row>
    <row r="18000" spans="1:3" ht="14.4" x14ac:dyDescent="0.3">
      <c r="A18000"/>
      <c r="B18000"/>
      <c r="C18000"/>
    </row>
    <row r="18001" spans="1:3" ht="14.4" x14ac:dyDescent="0.3">
      <c r="A18001"/>
      <c r="B18001"/>
      <c r="C18001"/>
    </row>
    <row r="18002" spans="1:3" ht="14.4" x14ac:dyDescent="0.3">
      <c r="A18002"/>
      <c r="B18002"/>
      <c r="C18002"/>
    </row>
    <row r="18003" spans="1:3" ht="14.4" x14ac:dyDescent="0.3">
      <c r="A18003"/>
      <c r="B18003"/>
      <c r="C18003"/>
    </row>
    <row r="18004" spans="1:3" ht="14.4" x14ac:dyDescent="0.3">
      <c r="A18004"/>
      <c r="B18004"/>
      <c r="C18004"/>
    </row>
    <row r="18005" spans="1:3" ht="14.4" x14ac:dyDescent="0.3">
      <c r="A18005"/>
      <c r="B18005"/>
      <c r="C18005"/>
    </row>
    <row r="18006" spans="1:3" ht="14.4" x14ac:dyDescent="0.3">
      <c r="A18006"/>
      <c r="B18006"/>
      <c r="C18006"/>
    </row>
    <row r="18007" spans="1:3" ht="14.4" x14ac:dyDescent="0.3">
      <c r="A18007"/>
      <c r="B18007"/>
      <c r="C18007"/>
    </row>
    <row r="18008" spans="1:3" ht="14.4" x14ac:dyDescent="0.3">
      <c r="A18008"/>
      <c r="B18008"/>
      <c r="C18008"/>
    </row>
    <row r="18009" spans="1:3" ht="14.4" x14ac:dyDescent="0.3">
      <c r="A18009"/>
      <c r="B18009"/>
      <c r="C18009"/>
    </row>
    <row r="18010" spans="1:3" ht="14.4" x14ac:dyDescent="0.3">
      <c r="A18010"/>
      <c r="B18010"/>
      <c r="C18010"/>
    </row>
    <row r="18011" spans="1:3" ht="14.4" x14ac:dyDescent="0.3">
      <c r="A18011"/>
      <c r="B18011"/>
      <c r="C18011"/>
    </row>
    <row r="18012" spans="1:3" ht="14.4" x14ac:dyDescent="0.3">
      <c r="A18012"/>
      <c r="B18012"/>
      <c r="C18012"/>
    </row>
    <row r="18013" spans="1:3" ht="14.4" x14ac:dyDescent="0.3">
      <c r="A18013"/>
      <c r="B18013"/>
      <c r="C18013"/>
    </row>
    <row r="18014" spans="1:3" ht="14.4" x14ac:dyDescent="0.3">
      <c r="A18014"/>
      <c r="B18014"/>
      <c r="C18014"/>
    </row>
    <row r="18015" spans="1:3" ht="14.4" x14ac:dyDescent="0.3">
      <c r="A18015"/>
      <c r="B18015"/>
      <c r="C18015"/>
    </row>
    <row r="18016" spans="1:3" ht="14.4" x14ac:dyDescent="0.3">
      <c r="A18016"/>
      <c r="B18016"/>
      <c r="C18016"/>
    </row>
    <row r="18017" spans="1:3" ht="14.4" x14ac:dyDescent="0.3">
      <c r="A18017"/>
      <c r="B18017"/>
      <c r="C18017"/>
    </row>
    <row r="18018" spans="1:3" ht="14.4" x14ac:dyDescent="0.3">
      <c r="A18018"/>
      <c r="B18018"/>
      <c r="C18018"/>
    </row>
    <row r="18019" spans="1:3" ht="14.4" x14ac:dyDescent="0.3">
      <c r="A18019"/>
      <c r="B18019"/>
      <c r="C18019"/>
    </row>
    <row r="18020" spans="1:3" ht="14.4" x14ac:dyDescent="0.3">
      <c r="A18020"/>
      <c r="B18020"/>
      <c r="C18020"/>
    </row>
    <row r="18021" spans="1:3" ht="14.4" x14ac:dyDescent="0.3">
      <c r="A18021"/>
      <c r="B18021"/>
      <c r="C18021"/>
    </row>
    <row r="18022" spans="1:3" ht="14.4" x14ac:dyDescent="0.3">
      <c r="A18022"/>
      <c r="B18022"/>
      <c r="C18022"/>
    </row>
    <row r="18023" spans="1:3" ht="14.4" x14ac:dyDescent="0.3">
      <c r="A18023"/>
      <c r="B18023"/>
      <c r="C18023"/>
    </row>
    <row r="18024" spans="1:3" ht="14.4" x14ac:dyDescent="0.3">
      <c r="A18024"/>
      <c r="B18024"/>
      <c r="C18024"/>
    </row>
    <row r="18025" spans="1:3" ht="14.4" x14ac:dyDescent="0.3">
      <c r="A18025"/>
      <c r="B18025"/>
      <c r="C18025"/>
    </row>
    <row r="18026" spans="1:3" ht="14.4" x14ac:dyDescent="0.3">
      <c r="A18026"/>
      <c r="B18026"/>
      <c r="C18026"/>
    </row>
    <row r="18027" spans="1:3" ht="14.4" x14ac:dyDescent="0.3">
      <c r="A18027"/>
      <c r="B18027"/>
      <c r="C18027"/>
    </row>
    <row r="18028" spans="1:3" ht="14.4" x14ac:dyDescent="0.3">
      <c r="A18028"/>
      <c r="B18028"/>
      <c r="C18028"/>
    </row>
    <row r="18029" spans="1:3" ht="14.4" x14ac:dyDescent="0.3">
      <c r="A18029"/>
      <c r="B18029"/>
      <c r="C18029"/>
    </row>
    <row r="18030" spans="1:3" ht="14.4" x14ac:dyDescent="0.3">
      <c r="A18030"/>
      <c r="B18030"/>
      <c r="C18030"/>
    </row>
    <row r="18031" spans="1:3" ht="14.4" x14ac:dyDescent="0.3">
      <c r="A18031"/>
      <c r="B18031"/>
      <c r="C18031"/>
    </row>
    <row r="18032" spans="1:3" ht="14.4" x14ac:dyDescent="0.3">
      <c r="A18032"/>
      <c r="B18032"/>
      <c r="C18032"/>
    </row>
    <row r="18033" spans="1:3" ht="14.4" x14ac:dyDescent="0.3">
      <c r="A18033"/>
      <c r="B18033"/>
      <c r="C18033"/>
    </row>
    <row r="18034" spans="1:3" ht="14.4" x14ac:dyDescent="0.3">
      <c r="A18034"/>
      <c r="B18034"/>
      <c r="C18034"/>
    </row>
    <row r="18035" spans="1:3" ht="14.4" x14ac:dyDescent="0.3">
      <c r="A18035"/>
      <c r="B18035"/>
      <c r="C18035"/>
    </row>
    <row r="18036" spans="1:3" ht="14.4" x14ac:dyDescent="0.3">
      <c r="A18036"/>
      <c r="B18036"/>
      <c r="C18036"/>
    </row>
    <row r="18037" spans="1:3" ht="14.4" x14ac:dyDescent="0.3">
      <c r="A18037"/>
      <c r="B18037"/>
      <c r="C18037"/>
    </row>
    <row r="18038" spans="1:3" ht="14.4" x14ac:dyDescent="0.3">
      <c r="A18038"/>
      <c r="B18038"/>
      <c r="C18038"/>
    </row>
    <row r="18039" spans="1:3" ht="14.4" x14ac:dyDescent="0.3">
      <c r="A18039"/>
      <c r="B18039"/>
      <c r="C18039"/>
    </row>
    <row r="18040" spans="1:3" ht="14.4" x14ac:dyDescent="0.3">
      <c r="A18040"/>
      <c r="B18040"/>
      <c r="C18040"/>
    </row>
    <row r="18041" spans="1:3" ht="14.4" x14ac:dyDescent="0.3">
      <c r="A18041"/>
      <c r="B18041"/>
      <c r="C18041"/>
    </row>
    <row r="18042" spans="1:3" ht="14.4" x14ac:dyDescent="0.3">
      <c r="A18042"/>
      <c r="B18042"/>
      <c r="C18042"/>
    </row>
    <row r="18043" spans="1:3" ht="14.4" x14ac:dyDescent="0.3">
      <c r="A18043"/>
      <c r="B18043"/>
      <c r="C18043"/>
    </row>
    <row r="18044" spans="1:3" ht="14.4" x14ac:dyDescent="0.3">
      <c r="A18044"/>
      <c r="B18044"/>
      <c r="C18044"/>
    </row>
    <row r="18045" spans="1:3" ht="14.4" x14ac:dyDescent="0.3">
      <c r="A18045"/>
      <c r="B18045"/>
      <c r="C18045"/>
    </row>
    <row r="18046" spans="1:3" ht="14.4" x14ac:dyDescent="0.3">
      <c r="A18046"/>
      <c r="B18046"/>
      <c r="C18046"/>
    </row>
    <row r="18047" spans="1:3" ht="14.4" x14ac:dyDescent="0.3">
      <c r="A18047"/>
      <c r="B18047"/>
      <c r="C18047"/>
    </row>
    <row r="18048" spans="1:3" ht="14.4" x14ac:dyDescent="0.3">
      <c r="A18048"/>
      <c r="B18048"/>
      <c r="C18048"/>
    </row>
    <row r="18049" spans="1:3" ht="14.4" x14ac:dyDescent="0.3">
      <c r="A18049"/>
      <c r="B18049"/>
      <c r="C18049"/>
    </row>
    <row r="18050" spans="1:3" ht="14.4" x14ac:dyDescent="0.3">
      <c r="A18050"/>
      <c r="B18050"/>
      <c r="C18050"/>
    </row>
    <row r="18051" spans="1:3" ht="14.4" x14ac:dyDescent="0.3">
      <c r="A18051"/>
      <c r="B18051"/>
      <c r="C18051"/>
    </row>
    <row r="18052" spans="1:3" ht="14.4" x14ac:dyDescent="0.3">
      <c r="A18052"/>
      <c r="B18052"/>
      <c r="C18052"/>
    </row>
    <row r="18053" spans="1:3" ht="14.4" x14ac:dyDescent="0.3">
      <c r="A18053"/>
      <c r="B18053"/>
      <c r="C18053"/>
    </row>
    <row r="18054" spans="1:3" ht="14.4" x14ac:dyDescent="0.3">
      <c r="A18054"/>
      <c r="B18054"/>
      <c r="C18054"/>
    </row>
    <row r="18055" spans="1:3" ht="14.4" x14ac:dyDescent="0.3">
      <c r="A18055"/>
      <c r="B18055"/>
      <c r="C18055"/>
    </row>
    <row r="18056" spans="1:3" ht="14.4" x14ac:dyDescent="0.3">
      <c r="A18056"/>
      <c r="B18056"/>
      <c r="C18056"/>
    </row>
    <row r="18057" spans="1:3" ht="14.4" x14ac:dyDescent="0.3">
      <c r="A18057"/>
      <c r="B18057"/>
      <c r="C18057"/>
    </row>
    <row r="18058" spans="1:3" ht="14.4" x14ac:dyDescent="0.3">
      <c r="A18058"/>
      <c r="B18058"/>
      <c r="C18058"/>
    </row>
    <row r="18059" spans="1:3" ht="14.4" x14ac:dyDescent="0.3">
      <c r="A18059"/>
      <c r="B18059"/>
      <c r="C18059"/>
    </row>
    <row r="18060" spans="1:3" ht="14.4" x14ac:dyDescent="0.3">
      <c r="A18060"/>
      <c r="B18060"/>
      <c r="C18060"/>
    </row>
    <row r="18061" spans="1:3" ht="14.4" x14ac:dyDescent="0.3">
      <c r="A18061"/>
      <c r="B18061"/>
      <c r="C18061"/>
    </row>
    <row r="18062" spans="1:3" ht="14.4" x14ac:dyDescent="0.3">
      <c r="A18062"/>
      <c r="B18062"/>
      <c r="C18062"/>
    </row>
    <row r="18063" spans="1:3" ht="14.4" x14ac:dyDescent="0.3">
      <c r="A18063"/>
      <c r="B18063"/>
      <c r="C18063"/>
    </row>
    <row r="18064" spans="1:3" ht="14.4" x14ac:dyDescent="0.3">
      <c r="A18064"/>
      <c r="B18064"/>
      <c r="C18064"/>
    </row>
    <row r="18065" spans="1:3" ht="14.4" x14ac:dyDescent="0.3">
      <c r="A18065"/>
      <c r="B18065"/>
      <c r="C18065"/>
    </row>
    <row r="18066" spans="1:3" ht="14.4" x14ac:dyDescent="0.3">
      <c r="A18066"/>
      <c r="B18066"/>
      <c r="C18066"/>
    </row>
    <row r="18067" spans="1:3" ht="14.4" x14ac:dyDescent="0.3">
      <c r="A18067"/>
      <c r="B18067"/>
      <c r="C18067"/>
    </row>
    <row r="18068" spans="1:3" ht="14.4" x14ac:dyDescent="0.3">
      <c r="A18068"/>
      <c r="B18068"/>
      <c r="C18068"/>
    </row>
    <row r="18069" spans="1:3" ht="14.4" x14ac:dyDescent="0.3">
      <c r="A18069"/>
      <c r="B18069"/>
      <c r="C18069"/>
    </row>
    <row r="18070" spans="1:3" ht="14.4" x14ac:dyDescent="0.3">
      <c r="A18070"/>
      <c r="B18070"/>
      <c r="C18070"/>
    </row>
    <row r="18071" spans="1:3" ht="14.4" x14ac:dyDescent="0.3">
      <c r="A18071"/>
      <c r="B18071"/>
      <c r="C18071"/>
    </row>
    <row r="18072" spans="1:3" ht="14.4" x14ac:dyDescent="0.3">
      <c r="A18072"/>
      <c r="B18072"/>
      <c r="C18072"/>
    </row>
    <row r="18073" spans="1:3" ht="14.4" x14ac:dyDescent="0.3">
      <c r="A18073"/>
      <c r="B18073"/>
      <c r="C18073"/>
    </row>
    <row r="18074" spans="1:3" ht="14.4" x14ac:dyDescent="0.3">
      <c r="A18074"/>
      <c r="B18074"/>
      <c r="C18074"/>
    </row>
    <row r="18075" spans="1:3" ht="14.4" x14ac:dyDescent="0.3">
      <c r="A18075"/>
      <c r="B18075"/>
      <c r="C18075"/>
    </row>
    <row r="18076" spans="1:3" ht="14.4" x14ac:dyDescent="0.3">
      <c r="A18076"/>
      <c r="B18076"/>
      <c r="C18076"/>
    </row>
    <row r="18077" spans="1:3" ht="14.4" x14ac:dyDescent="0.3">
      <c r="A18077"/>
      <c r="B18077"/>
      <c r="C18077"/>
    </row>
    <row r="18078" spans="1:3" ht="14.4" x14ac:dyDescent="0.3">
      <c r="A18078"/>
      <c r="B18078"/>
      <c r="C18078"/>
    </row>
    <row r="18079" spans="1:3" ht="14.4" x14ac:dyDescent="0.3">
      <c r="A18079"/>
      <c r="B18079"/>
      <c r="C18079"/>
    </row>
    <row r="18080" spans="1:3" ht="14.4" x14ac:dyDescent="0.3">
      <c r="A18080"/>
      <c r="B18080"/>
      <c r="C18080"/>
    </row>
    <row r="18081" spans="1:3" ht="14.4" x14ac:dyDescent="0.3">
      <c r="A18081"/>
      <c r="B18081"/>
      <c r="C18081"/>
    </row>
    <row r="18082" spans="1:3" ht="14.4" x14ac:dyDescent="0.3">
      <c r="A18082"/>
      <c r="B18082"/>
      <c r="C18082"/>
    </row>
    <row r="18083" spans="1:3" ht="14.4" x14ac:dyDescent="0.3">
      <c r="A18083"/>
      <c r="B18083"/>
      <c r="C18083"/>
    </row>
    <row r="18084" spans="1:3" ht="14.4" x14ac:dyDescent="0.3">
      <c r="A18084"/>
      <c r="B18084"/>
      <c r="C18084"/>
    </row>
    <row r="18085" spans="1:3" ht="14.4" x14ac:dyDescent="0.3">
      <c r="A18085"/>
      <c r="B18085"/>
      <c r="C18085"/>
    </row>
    <row r="18086" spans="1:3" ht="14.4" x14ac:dyDescent="0.3">
      <c r="A18086"/>
      <c r="B18086"/>
      <c r="C18086"/>
    </row>
    <row r="18087" spans="1:3" ht="14.4" x14ac:dyDescent="0.3">
      <c r="A18087"/>
      <c r="B18087"/>
      <c r="C18087"/>
    </row>
    <row r="18088" spans="1:3" ht="14.4" x14ac:dyDescent="0.3">
      <c r="A18088"/>
      <c r="B18088"/>
      <c r="C18088"/>
    </row>
    <row r="18089" spans="1:3" ht="14.4" x14ac:dyDescent="0.3">
      <c r="A18089"/>
      <c r="B18089"/>
      <c r="C18089"/>
    </row>
    <row r="18090" spans="1:3" ht="14.4" x14ac:dyDescent="0.3">
      <c r="A18090"/>
      <c r="B18090"/>
      <c r="C18090"/>
    </row>
    <row r="18091" spans="1:3" ht="14.4" x14ac:dyDescent="0.3">
      <c r="A18091"/>
      <c r="B18091"/>
      <c r="C18091"/>
    </row>
    <row r="18092" spans="1:3" ht="14.4" x14ac:dyDescent="0.3">
      <c r="A18092"/>
      <c r="B18092"/>
      <c r="C18092"/>
    </row>
    <row r="18093" spans="1:3" ht="14.4" x14ac:dyDescent="0.3">
      <c r="A18093"/>
      <c r="B18093"/>
      <c r="C18093"/>
    </row>
    <row r="18094" spans="1:3" ht="14.4" x14ac:dyDescent="0.3">
      <c r="A18094"/>
      <c r="B18094"/>
      <c r="C18094"/>
    </row>
    <row r="18095" spans="1:3" ht="14.4" x14ac:dyDescent="0.3">
      <c r="A18095"/>
      <c r="B18095"/>
      <c r="C18095"/>
    </row>
    <row r="18096" spans="1:3" ht="14.4" x14ac:dyDescent="0.3">
      <c r="A18096"/>
      <c r="B18096"/>
      <c r="C18096"/>
    </row>
    <row r="18097" spans="1:3" ht="14.4" x14ac:dyDescent="0.3">
      <c r="A18097"/>
      <c r="B18097"/>
      <c r="C18097"/>
    </row>
    <row r="18098" spans="1:3" ht="14.4" x14ac:dyDescent="0.3">
      <c r="A18098"/>
      <c r="B18098"/>
      <c r="C18098"/>
    </row>
    <row r="18099" spans="1:3" ht="14.4" x14ac:dyDescent="0.3">
      <c r="A18099"/>
      <c r="B18099"/>
      <c r="C18099"/>
    </row>
    <row r="18100" spans="1:3" ht="14.4" x14ac:dyDescent="0.3">
      <c r="A18100"/>
      <c r="B18100"/>
      <c r="C18100"/>
    </row>
    <row r="18101" spans="1:3" ht="14.4" x14ac:dyDescent="0.3">
      <c r="A18101"/>
      <c r="B18101"/>
      <c r="C18101"/>
    </row>
    <row r="18102" spans="1:3" ht="14.4" x14ac:dyDescent="0.3">
      <c r="A18102"/>
      <c r="B18102"/>
      <c r="C18102"/>
    </row>
    <row r="18103" spans="1:3" ht="14.4" x14ac:dyDescent="0.3">
      <c r="A18103"/>
      <c r="B18103"/>
      <c r="C18103"/>
    </row>
    <row r="18104" spans="1:3" ht="14.4" x14ac:dyDescent="0.3">
      <c r="A18104"/>
      <c r="B18104"/>
      <c r="C18104"/>
    </row>
    <row r="18105" spans="1:3" ht="14.4" x14ac:dyDescent="0.3">
      <c r="A18105"/>
      <c r="B18105"/>
      <c r="C18105"/>
    </row>
    <row r="18106" spans="1:3" ht="14.4" x14ac:dyDescent="0.3">
      <c r="A18106"/>
      <c r="B18106"/>
      <c r="C18106"/>
    </row>
    <row r="18107" spans="1:3" ht="14.4" x14ac:dyDescent="0.3">
      <c r="A18107"/>
      <c r="B18107"/>
      <c r="C18107"/>
    </row>
    <row r="18108" spans="1:3" ht="14.4" x14ac:dyDescent="0.3">
      <c r="A18108"/>
      <c r="B18108"/>
      <c r="C18108"/>
    </row>
    <row r="18109" spans="1:3" ht="14.4" x14ac:dyDescent="0.3">
      <c r="A18109"/>
      <c r="B18109"/>
      <c r="C18109"/>
    </row>
    <row r="18110" spans="1:3" ht="14.4" x14ac:dyDescent="0.3">
      <c r="A18110"/>
      <c r="B18110"/>
      <c r="C18110"/>
    </row>
    <row r="18111" spans="1:3" ht="14.4" x14ac:dyDescent="0.3">
      <c r="A18111"/>
      <c r="B18111"/>
      <c r="C18111"/>
    </row>
    <row r="18112" spans="1:3" ht="14.4" x14ac:dyDescent="0.3">
      <c r="A18112"/>
      <c r="B18112"/>
      <c r="C18112"/>
    </row>
    <row r="18113" spans="1:3" ht="14.4" x14ac:dyDescent="0.3">
      <c r="A18113"/>
      <c r="B18113"/>
      <c r="C18113"/>
    </row>
    <row r="18114" spans="1:3" ht="14.4" x14ac:dyDescent="0.3">
      <c r="A18114"/>
      <c r="B18114"/>
      <c r="C18114"/>
    </row>
    <row r="18115" spans="1:3" ht="14.4" x14ac:dyDescent="0.3">
      <c r="A18115"/>
      <c r="B18115"/>
      <c r="C18115"/>
    </row>
    <row r="18116" spans="1:3" ht="14.4" x14ac:dyDescent="0.3">
      <c r="A18116"/>
      <c r="B18116"/>
      <c r="C18116"/>
    </row>
    <row r="18117" spans="1:3" ht="14.4" x14ac:dyDescent="0.3">
      <c r="A18117"/>
      <c r="B18117"/>
      <c r="C18117"/>
    </row>
    <row r="18118" spans="1:3" ht="14.4" x14ac:dyDescent="0.3">
      <c r="A18118"/>
      <c r="B18118"/>
      <c r="C18118"/>
    </row>
    <row r="18119" spans="1:3" ht="14.4" x14ac:dyDescent="0.3">
      <c r="A18119"/>
      <c r="B18119"/>
      <c r="C18119"/>
    </row>
    <row r="18120" spans="1:3" ht="14.4" x14ac:dyDescent="0.3">
      <c r="A18120"/>
      <c r="B18120"/>
      <c r="C18120"/>
    </row>
    <row r="18121" spans="1:3" ht="14.4" x14ac:dyDescent="0.3">
      <c r="A18121"/>
      <c r="B18121"/>
      <c r="C18121"/>
    </row>
    <row r="18122" spans="1:3" ht="14.4" x14ac:dyDescent="0.3">
      <c r="A18122"/>
      <c r="B18122"/>
      <c r="C18122"/>
    </row>
    <row r="18123" spans="1:3" ht="14.4" x14ac:dyDescent="0.3">
      <c r="A18123"/>
      <c r="B18123"/>
      <c r="C18123"/>
    </row>
    <row r="18124" spans="1:3" ht="14.4" x14ac:dyDescent="0.3">
      <c r="A18124"/>
      <c r="B18124"/>
      <c r="C18124"/>
    </row>
    <row r="18125" spans="1:3" ht="14.4" x14ac:dyDescent="0.3">
      <c r="A18125"/>
      <c r="B18125"/>
      <c r="C18125"/>
    </row>
    <row r="18126" spans="1:3" ht="14.4" x14ac:dyDescent="0.3">
      <c r="A18126"/>
      <c r="B18126"/>
      <c r="C18126"/>
    </row>
    <row r="18127" spans="1:3" ht="14.4" x14ac:dyDescent="0.3">
      <c r="A18127"/>
      <c r="B18127"/>
      <c r="C18127"/>
    </row>
    <row r="18128" spans="1:3" ht="14.4" x14ac:dyDescent="0.3">
      <c r="A18128"/>
      <c r="B18128"/>
      <c r="C18128"/>
    </row>
    <row r="18129" spans="1:3" ht="14.4" x14ac:dyDescent="0.3">
      <c r="A18129"/>
      <c r="B18129"/>
      <c r="C18129"/>
    </row>
    <row r="18130" spans="1:3" ht="14.4" x14ac:dyDescent="0.3">
      <c r="A18130"/>
      <c r="B18130"/>
      <c r="C18130"/>
    </row>
    <row r="18131" spans="1:3" ht="14.4" x14ac:dyDescent="0.3">
      <c r="A18131"/>
      <c r="B18131"/>
      <c r="C18131"/>
    </row>
    <row r="18132" spans="1:3" ht="14.4" x14ac:dyDescent="0.3">
      <c r="A18132"/>
      <c r="B18132"/>
      <c r="C18132"/>
    </row>
    <row r="18133" spans="1:3" ht="14.4" x14ac:dyDescent="0.3">
      <c r="A18133"/>
      <c r="B18133"/>
      <c r="C18133"/>
    </row>
    <row r="18134" spans="1:3" ht="14.4" x14ac:dyDescent="0.3">
      <c r="A18134"/>
      <c r="B18134"/>
      <c r="C18134"/>
    </row>
    <row r="18135" spans="1:3" ht="14.4" x14ac:dyDescent="0.3">
      <c r="A18135"/>
      <c r="B18135"/>
      <c r="C18135"/>
    </row>
    <row r="18136" spans="1:3" ht="14.4" x14ac:dyDescent="0.3">
      <c r="A18136"/>
      <c r="B18136"/>
      <c r="C18136"/>
    </row>
    <row r="18137" spans="1:3" ht="14.4" x14ac:dyDescent="0.3">
      <c r="A18137"/>
      <c r="B18137"/>
      <c r="C18137"/>
    </row>
    <row r="18138" spans="1:3" ht="14.4" x14ac:dyDescent="0.3">
      <c r="A18138"/>
      <c r="B18138"/>
      <c r="C18138"/>
    </row>
    <row r="18139" spans="1:3" ht="14.4" x14ac:dyDescent="0.3">
      <c r="A18139"/>
      <c r="B18139"/>
      <c r="C18139"/>
    </row>
    <row r="18140" spans="1:3" ht="14.4" x14ac:dyDescent="0.3">
      <c r="A18140"/>
      <c r="B18140"/>
      <c r="C18140"/>
    </row>
    <row r="18141" spans="1:3" ht="14.4" x14ac:dyDescent="0.3">
      <c r="A18141"/>
      <c r="B18141"/>
      <c r="C18141"/>
    </row>
    <row r="18142" spans="1:3" ht="14.4" x14ac:dyDescent="0.3">
      <c r="A18142"/>
      <c r="B18142"/>
      <c r="C18142"/>
    </row>
    <row r="18143" spans="1:3" ht="14.4" x14ac:dyDescent="0.3">
      <c r="A18143"/>
      <c r="B18143"/>
      <c r="C18143"/>
    </row>
    <row r="18144" spans="1:3" ht="14.4" x14ac:dyDescent="0.3">
      <c r="A18144"/>
      <c r="B18144"/>
      <c r="C18144"/>
    </row>
    <row r="18145" spans="1:3" ht="14.4" x14ac:dyDescent="0.3">
      <c r="A18145"/>
      <c r="B18145"/>
      <c r="C18145"/>
    </row>
    <row r="18146" spans="1:3" ht="14.4" x14ac:dyDescent="0.3">
      <c r="A18146"/>
      <c r="B18146"/>
      <c r="C18146"/>
    </row>
    <row r="18147" spans="1:3" ht="14.4" x14ac:dyDescent="0.3">
      <c r="A18147"/>
      <c r="B18147"/>
      <c r="C18147"/>
    </row>
    <row r="18148" spans="1:3" ht="14.4" x14ac:dyDescent="0.3">
      <c r="A18148"/>
      <c r="B18148"/>
      <c r="C18148"/>
    </row>
    <row r="18149" spans="1:3" ht="14.4" x14ac:dyDescent="0.3">
      <c r="A18149"/>
      <c r="B18149"/>
      <c r="C18149"/>
    </row>
    <row r="18150" spans="1:3" ht="14.4" x14ac:dyDescent="0.3">
      <c r="A18150"/>
      <c r="B18150"/>
      <c r="C18150"/>
    </row>
    <row r="18151" spans="1:3" ht="14.4" x14ac:dyDescent="0.3">
      <c r="A18151"/>
      <c r="B18151"/>
      <c r="C18151"/>
    </row>
    <row r="18152" spans="1:3" ht="14.4" x14ac:dyDescent="0.3">
      <c r="A18152"/>
      <c r="B18152"/>
      <c r="C18152"/>
    </row>
    <row r="18153" spans="1:3" ht="14.4" x14ac:dyDescent="0.3">
      <c r="A18153"/>
      <c r="B18153"/>
      <c r="C18153"/>
    </row>
    <row r="18154" spans="1:3" ht="14.4" x14ac:dyDescent="0.3">
      <c r="A18154"/>
      <c r="B18154"/>
      <c r="C18154"/>
    </row>
    <row r="18155" spans="1:3" ht="14.4" x14ac:dyDescent="0.3">
      <c r="A18155"/>
      <c r="B18155"/>
      <c r="C18155"/>
    </row>
    <row r="18156" spans="1:3" ht="14.4" x14ac:dyDescent="0.3">
      <c r="A18156"/>
      <c r="B18156"/>
      <c r="C18156"/>
    </row>
    <row r="18157" spans="1:3" ht="14.4" x14ac:dyDescent="0.3">
      <c r="A18157"/>
      <c r="B18157"/>
      <c r="C18157"/>
    </row>
    <row r="18158" spans="1:3" ht="14.4" x14ac:dyDescent="0.3">
      <c r="A18158"/>
      <c r="B18158"/>
      <c r="C18158"/>
    </row>
    <row r="18159" spans="1:3" ht="14.4" x14ac:dyDescent="0.3">
      <c r="A18159"/>
      <c r="B18159"/>
      <c r="C18159"/>
    </row>
    <row r="18160" spans="1:3" ht="14.4" x14ac:dyDescent="0.3">
      <c r="A18160"/>
      <c r="B18160"/>
      <c r="C18160"/>
    </row>
    <row r="18161" spans="1:3" ht="14.4" x14ac:dyDescent="0.3">
      <c r="A18161"/>
      <c r="B18161"/>
      <c r="C18161"/>
    </row>
    <row r="18162" spans="1:3" ht="14.4" x14ac:dyDescent="0.3">
      <c r="A18162"/>
      <c r="B18162"/>
      <c r="C18162"/>
    </row>
    <row r="18163" spans="1:3" ht="14.4" x14ac:dyDescent="0.3">
      <c r="A18163"/>
      <c r="B18163"/>
      <c r="C18163"/>
    </row>
    <row r="18164" spans="1:3" ht="14.4" x14ac:dyDescent="0.3">
      <c r="A18164"/>
      <c r="B18164"/>
      <c r="C18164"/>
    </row>
    <row r="18165" spans="1:3" ht="14.4" x14ac:dyDescent="0.3">
      <c r="A18165"/>
      <c r="B18165"/>
      <c r="C18165"/>
    </row>
    <row r="18166" spans="1:3" ht="14.4" x14ac:dyDescent="0.3">
      <c r="A18166"/>
      <c r="B18166"/>
      <c r="C18166"/>
    </row>
    <row r="18167" spans="1:3" ht="14.4" x14ac:dyDescent="0.3">
      <c r="A18167"/>
      <c r="B18167"/>
      <c r="C18167"/>
    </row>
    <row r="18168" spans="1:3" ht="14.4" x14ac:dyDescent="0.3">
      <c r="A18168"/>
      <c r="B18168"/>
      <c r="C18168"/>
    </row>
    <row r="18169" spans="1:3" ht="14.4" x14ac:dyDescent="0.3">
      <c r="A18169"/>
      <c r="B18169"/>
      <c r="C18169"/>
    </row>
    <row r="18170" spans="1:3" ht="14.4" x14ac:dyDescent="0.3">
      <c r="A18170"/>
      <c r="B18170"/>
      <c r="C18170"/>
    </row>
    <row r="18171" spans="1:3" ht="14.4" x14ac:dyDescent="0.3">
      <c r="A18171"/>
      <c r="B18171"/>
      <c r="C18171"/>
    </row>
    <row r="18172" spans="1:3" ht="14.4" x14ac:dyDescent="0.3">
      <c r="A18172"/>
      <c r="B18172"/>
      <c r="C18172"/>
    </row>
    <row r="18173" spans="1:3" ht="14.4" x14ac:dyDescent="0.3">
      <c r="A18173"/>
      <c r="B18173"/>
      <c r="C18173"/>
    </row>
    <row r="18174" spans="1:3" ht="14.4" x14ac:dyDescent="0.3">
      <c r="A18174"/>
      <c r="B18174"/>
      <c r="C18174"/>
    </row>
    <row r="18175" spans="1:3" ht="14.4" x14ac:dyDescent="0.3">
      <c r="A18175"/>
      <c r="B18175"/>
      <c r="C18175"/>
    </row>
    <row r="18176" spans="1:3" ht="14.4" x14ac:dyDescent="0.3">
      <c r="A18176"/>
      <c r="B18176"/>
      <c r="C18176"/>
    </row>
    <row r="18177" spans="1:3" ht="14.4" x14ac:dyDescent="0.3">
      <c r="A18177"/>
      <c r="B18177"/>
      <c r="C18177"/>
    </row>
    <row r="18178" spans="1:3" ht="14.4" x14ac:dyDescent="0.3">
      <c r="A18178"/>
      <c r="B18178"/>
      <c r="C18178"/>
    </row>
    <row r="18179" spans="1:3" ht="14.4" x14ac:dyDescent="0.3">
      <c r="A18179"/>
      <c r="B18179"/>
      <c r="C18179"/>
    </row>
    <row r="18180" spans="1:3" ht="14.4" x14ac:dyDescent="0.3">
      <c r="A18180"/>
      <c r="B18180"/>
      <c r="C18180"/>
    </row>
    <row r="18181" spans="1:3" ht="14.4" x14ac:dyDescent="0.3">
      <c r="A18181"/>
      <c r="B18181"/>
      <c r="C18181"/>
    </row>
    <row r="18182" spans="1:3" ht="14.4" x14ac:dyDescent="0.3">
      <c r="A18182"/>
      <c r="B18182"/>
      <c r="C18182"/>
    </row>
    <row r="18183" spans="1:3" ht="14.4" x14ac:dyDescent="0.3">
      <c r="A18183"/>
      <c r="B18183"/>
      <c r="C18183"/>
    </row>
    <row r="18184" spans="1:3" ht="14.4" x14ac:dyDescent="0.3">
      <c r="A18184"/>
      <c r="B18184"/>
      <c r="C18184"/>
    </row>
    <row r="18185" spans="1:3" ht="14.4" x14ac:dyDescent="0.3">
      <c r="A18185"/>
      <c r="B18185"/>
      <c r="C18185"/>
    </row>
    <row r="18186" spans="1:3" ht="14.4" x14ac:dyDescent="0.3">
      <c r="A18186"/>
      <c r="B18186"/>
      <c r="C18186"/>
    </row>
    <row r="18187" spans="1:3" ht="14.4" x14ac:dyDescent="0.3">
      <c r="A18187"/>
      <c r="B18187"/>
      <c r="C18187"/>
    </row>
    <row r="18188" spans="1:3" ht="14.4" x14ac:dyDescent="0.3">
      <c r="A18188"/>
      <c r="B18188"/>
      <c r="C18188"/>
    </row>
    <row r="18189" spans="1:3" ht="14.4" x14ac:dyDescent="0.3">
      <c r="A18189"/>
      <c r="B18189"/>
      <c r="C18189"/>
    </row>
    <row r="18190" spans="1:3" ht="14.4" x14ac:dyDescent="0.3">
      <c r="A18190"/>
      <c r="B18190"/>
      <c r="C18190"/>
    </row>
    <row r="18191" spans="1:3" ht="14.4" x14ac:dyDescent="0.3">
      <c r="A18191"/>
      <c r="B18191"/>
      <c r="C18191"/>
    </row>
    <row r="18192" spans="1:3" ht="14.4" x14ac:dyDescent="0.3">
      <c r="A18192"/>
      <c r="B18192"/>
      <c r="C18192"/>
    </row>
    <row r="18193" spans="1:3" ht="14.4" x14ac:dyDescent="0.3">
      <c r="A18193"/>
      <c r="B18193"/>
      <c r="C18193"/>
    </row>
    <row r="18194" spans="1:3" ht="14.4" x14ac:dyDescent="0.3">
      <c r="A18194"/>
      <c r="B18194"/>
      <c r="C18194"/>
    </row>
    <row r="18195" spans="1:3" ht="14.4" x14ac:dyDescent="0.3">
      <c r="A18195"/>
      <c r="B18195"/>
      <c r="C18195"/>
    </row>
    <row r="18196" spans="1:3" ht="14.4" x14ac:dyDescent="0.3">
      <c r="A18196"/>
      <c r="B18196"/>
      <c r="C18196"/>
    </row>
    <row r="18197" spans="1:3" ht="14.4" x14ac:dyDescent="0.3">
      <c r="A18197"/>
      <c r="B18197"/>
      <c r="C18197"/>
    </row>
    <row r="18198" spans="1:3" ht="14.4" x14ac:dyDescent="0.3">
      <c r="A18198"/>
      <c r="B18198"/>
      <c r="C18198"/>
    </row>
    <row r="18199" spans="1:3" ht="14.4" x14ac:dyDescent="0.3">
      <c r="A18199"/>
      <c r="B18199"/>
      <c r="C18199"/>
    </row>
    <row r="18200" spans="1:3" ht="14.4" x14ac:dyDescent="0.3">
      <c r="A18200"/>
      <c r="B18200"/>
      <c r="C18200"/>
    </row>
    <row r="18201" spans="1:3" ht="14.4" x14ac:dyDescent="0.3">
      <c r="A18201"/>
      <c r="B18201"/>
      <c r="C18201"/>
    </row>
    <row r="18202" spans="1:3" ht="14.4" x14ac:dyDescent="0.3">
      <c r="A18202"/>
      <c r="B18202"/>
      <c r="C18202"/>
    </row>
    <row r="18203" spans="1:3" ht="14.4" x14ac:dyDescent="0.3">
      <c r="A18203"/>
      <c r="B18203"/>
      <c r="C18203"/>
    </row>
    <row r="18204" spans="1:3" ht="14.4" x14ac:dyDescent="0.3">
      <c r="A18204"/>
      <c r="B18204"/>
      <c r="C18204"/>
    </row>
    <row r="18205" spans="1:3" ht="14.4" x14ac:dyDescent="0.3">
      <c r="A18205"/>
      <c r="B18205"/>
      <c r="C18205"/>
    </row>
    <row r="18206" spans="1:3" ht="14.4" x14ac:dyDescent="0.3">
      <c r="A18206"/>
      <c r="B18206"/>
      <c r="C18206"/>
    </row>
    <row r="18207" spans="1:3" ht="14.4" x14ac:dyDescent="0.3">
      <c r="A18207"/>
      <c r="B18207"/>
      <c r="C18207"/>
    </row>
    <row r="18208" spans="1:3" ht="14.4" x14ac:dyDescent="0.3">
      <c r="A18208"/>
      <c r="B18208"/>
      <c r="C18208"/>
    </row>
    <row r="18209" spans="1:3" ht="14.4" x14ac:dyDescent="0.3">
      <c r="A18209"/>
      <c r="B18209"/>
      <c r="C18209"/>
    </row>
    <row r="18210" spans="1:3" ht="14.4" x14ac:dyDescent="0.3">
      <c r="A18210"/>
      <c r="B18210"/>
      <c r="C18210"/>
    </row>
    <row r="18211" spans="1:3" ht="14.4" x14ac:dyDescent="0.3">
      <c r="A18211"/>
      <c r="B18211"/>
      <c r="C18211"/>
    </row>
    <row r="18212" spans="1:3" ht="14.4" x14ac:dyDescent="0.3">
      <c r="A18212"/>
      <c r="B18212"/>
      <c r="C18212"/>
    </row>
    <row r="18213" spans="1:3" ht="14.4" x14ac:dyDescent="0.3">
      <c r="A18213"/>
      <c r="B18213"/>
      <c r="C18213"/>
    </row>
    <row r="18214" spans="1:3" ht="14.4" x14ac:dyDescent="0.3">
      <c r="A18214"/>
      <c r="B18214"/>
      <c r="C18214"/>
    </row>
    <row r="18215" spans="1:3" ht="14.4" x14ac:dyDescent="0.3">
      <c r="A18215"/>
      <c r="B18215"/>
      <c r="C18215"/>
    </row>
    <row r="18216" spans="1:3" ht="14.4" x14ac:dyDescent="0.3">
      <c r="A18216"/>
      <c r="B18216"/>
      <c r="C18216"/>
    </row>
    <row r="18217" spans="1:3" ht="14.4" x14ac:dyDescent="0.3">
      <c r="A18217"/>
      <c r="B18217"/>
      <c r="C18217"/>
    </row>
    <row r="18218" spans="1:3" ht="14.4" x14ac:dyDescent="0.3">
      <c r="A18218"/>
      <c r="B18218"/>
      <c r="C18218"/>
    </row>
    <row r="18219" spans="1:3" ht="14.4" x14ac:dyDescent="0.3">
      <c r="A18219"/>
      <c r="B18219"/>
      <c r="C18219"/>
    </row>
    <row r="18220" spans="1:3" ht="14.4" x14ac:dyDescent="0.3">
      <c r="A18220"/>
      <c r="B18220"/>
      <c r="C18220"/>
    </row>
    <row r="18221" spans="1:3" ht="14.4" x14ac:dyDescent="0.3">
      <c r="A18221"/>
      <c r="B18221"/>
      <c r="C18221"/>
    </row>
    <row r="18222" spans="1:3" ht="14.4" x14ac:dyDescent="0.3">
      <c r="A18222"/>
      <c r="B18222"/>
      <c r="C18222"/>
    </row>
    <row r="18223" spans="1:3" ht="14.4" x14ac:dyDescent="0.3">
      <c r="A18223"/>
      <c r="B18223"/>
      <c r="C18223"/>
    </row>
    <row r="18224" spans="1:3" ht="14.4" x14ac:dyDescent="0.3">
      <c r="A18224"/>
      <c r="B18224"/>
      <c r="C18224"/>
    </row>
    <row r="18225" spans="1:3" ht="14.4" x14ac:dyDescent="0.3">
      <c r="A18225"/>
      <c r="B18225"/>
      <c r="C18225"/>
    </row>
    <row r="18226" spans="1:3" ht="14.4" x14ac:dyDescent="0.3">
      <c r="A18226"/>
      <c r="B18226"/>
      <c r="C18226"/>
    </row>
    <row r="18227" spans="1:3" ht="14.4" x14ac:dyDescent="0.3">
      <c r="A18227"/>
      <c r="B18227"/>
      <c r="C18227"/>
    </row>
    <row r="18228" spans="1:3" ht="14.4" x14ac:dyDescent="0.3">
      <c r="A18228"/>
      <c r="B18228"/>
      <c r="C18228"/>
    </row>
    <row r="18229" spans="1:3" ht="14.4" x14ac:dyDescent="0.3">
      <c r="A18229"/>
      <c r="B18229"/>
      <c r="C18229"/>
    </row>
    <row r="18230" spans="1:3" ht="14.4" x14ac:dyDescent="0.3">
      <c r="A18230"/>
      <c r="B18230"/>
      <c r="C18230"/>
    </row>
    <row r="18231" spans="1:3" ht="14.4" x14ac:dyDescent="0.3">
      <c r="A18231"/>
      <c r="B18231"/>
      <c r="C18231"/>
    </row>
    <row r="18232" spans="1:3" ht="14.4" x14ac:dyDescent="0.3">
      <c r="A18232"/>
      <c r="B18232"/>
      <c r="C18232"/>
    </row>
    <row r="18233" spans="1:3" ht="14.4" x14ac:dyDescent="0.3">
      <c r="A18233"/>
      <c r="B18233"/>
      <c r="C18233"/>
    </row>
    <row r="18234" spans="1:3" ht="14.4" x14ac:dyDescent="0.3">
      <c r="A18234"/>
      <c r="B18234"/>
      <c r="C18234"/>
    </row>
    <row r="18235" spans="1:3" ht="14.4" x14ac:dyDescent="0.3">
      <c r="A18235"/>
      <c r="B18235"/>
      <c r="C18235"/>
    </row>
    <row r="18236" spans="1:3" ht="14.4" x14ac:dyDescent="0.3">
      <c r="A18236"/>
      <c r="B18236"/>
      <c r="C18236"/>
    </row>
    <row r="18237" spans="1:3" ht="14.4" x14ac:dyDescent="0.3">
      <c r="A18237"/>
      <c r="B18237"/>
      <c r="C18237"/>
    </row>
    <row r="18238" spans="1:3" ht="14.4" x14ac:dyDescent="0.3">
      <c r="A18238"/>
      <c r="B18238"/>
      <c r="C18238"/>
    </row>
    <row r="18239" spans="1:3" ht="14.4" x14ac:dyDescent="0.3">
      <c r="A18239"/>
      <c r="B18239"/>
      <c r="C18239"/>
    </row>
    <row r="18240" spans="1:3" ht="14.4" x14ac:dyDescent="0.3">
      <c r="A18240"/>
      <c r="B18240"/>
      <c r="C18240"/>
    </row>
    <row r="18241" spans="1:3" ht="14.4" x14ac:dyDescent="0.3">
      <c r="A18241"/>
      <c r="B18241"/>
      <c r="C18241"/>
    </row>
    <row r="18242" spans="1:3" ht="14.4" x14ac:dyDescent="0.3">
      <c r="A18242"/>
      <c r="B18242"/>
      <c r="C18242"/>
    </row>
    <row r="18243" spans="1:3" ht="14.4" x14ac:dyDescent="0.3">
      <c r="A18243"/>
      <c r="B18243"/>
      <c r="C18243"/>
    </row>
    <row r="18244" spans="1:3" ht="14.4" x14ac:dyDescent="0.3">
      <c r="A18244"/>
      <c r="B18244"/>
      <c r="C18244"/>
    </row>
    <row r="18245" spans="1:3" ht="14.4" x14ac:dyDescent="0.3">
      <c r="A18245"/>
      <c r="B18245"/>
      <c r="C18245"/>
    </row>
    <row r="18246" spans="1:3" ht="14.4" x14ac:dyDescent="0.3">
      <c r="A18246"/>
      <c r="B18246"/>
      <c r="C18246"/>
    </row>
    <row r="18247" spans="1:3" ht="14.4" x14ac:dyDescent="0.3">
      <c r="A18247"/>
      <c r="B18247"/>
      <c r="C18247"/>
    </row>
    <row r="18248" spans="1:3" ht="14.4" x14ac:dyDescent="0.3">
      <c r="A18248"/>
      <c r="B18248"/>
      <c r="C18248"/>
    </row>
    <row r="18249" spans="1:3" ht="14.4" x14ac:dyDescent="0.3">
      <c r="A18249"/>
      <c r="B18249"/>
      <c r="C18249"/>
    </row>
    <row r="18250" spans="1:3" ht="14.4" x14ac:dyDescent="0.3">
      <c r="A18250"/>
      <c r="B18250"/>
      <c r="C18250"/>
    </row>
    <row r="18251" spans="1:3" ht="14.4" x14ac:dyDescent="0.3">
      <c r="A18251"/>
      <c r="B18251"/>
      <c r="C18251"/>
    </row>
    <row r="18252" spans="1:3" ht="14.4" x14ac:dyDescent="0.3">
      <c r="A18252"/>
      <c r="B18252"/>
      <c r="C18252"/>
    </row>
    <row r="18253" spans="1:3" ht="14.4" x14ac:dyDescent="0.3">
      <c r="A18253"/>
      <c r="B18253"/>
      <c r="C18253"/>
    </row>
    <row r="18254" spans="1:3" ht="14.4" x14ac:dyDescent="0.3">
      <c r="A18254"/>
      <c r="B18254"/>
      <c r="C18254"/>
    </row>
    <row r="18255" spans="1:3" ht="14.4" x14ac:dyDescent="0.3">
      <c r="A18255"/>
      <c r="B18255"/>
      <c r="C18255"/>
    </row>
    <row r="18256" spans="1:3" ht="14.4" x14ac:dyDescent="0.3">
      <c r="A18256"/>
      <c r="B18256"/>
      <c r="C18256"/>
    </row>
    <row r="18257" spans="1:3" ht="14.4" x14ac:dyDescent="0.3">
      <c r="A18257"/>
      <c r="B18257"/>
      <c r="C18257"/>
    </row>
    <row r="18258" spans="1:3" ht="14.4" x14ac:dyDescent="0.3">
      <c r="A18258"/>
      <c r="B18258"/>
      <c r="C18258"/>
    </row>
    <row r="18259" spans="1:3" ht="14.4" x14ac:dyDescent="0.3">
      <c r="A18259"/>
      <c r="B18259"/>
      <c r="C18259"/>
    </row>
    <row r="18260" spans="1:3" ht="14.4" x14ac:dyDescent="0.3">
      <c r="A18260"/>
      <c r="B18260"/>
      <c r="C18260"/>
    </row>
    <row r="18261" spans="1:3" ht="14.4" x14ac:dyDescent="0.3">
      <c r="A18261"/>
      <c r="B18261"/>
      <c r="C18261"/>
    </row>
    <row r="18262" spans="1:3" ht="14.4" x14ac:dyDescent="0.3">
      <c r="A18262"/>
      <c r="B18262"/>
      <c r="C18262"/>
    </row>
    <row r="18263" spans="1:3" ht="14.4" x14ac:dyDescent="0.3">
      <c r="A18263"/>
      <c r="B18263"/>
      <c r="C18263"/>
    </row>
    <row r="18264" spans="1:3" ht="14.4" x14ac:dyDescent="0.3">
      <c r="A18264"/>
      <c r="B18264"/>
      <c r="C18264"/>
    </row>
    <row r="18265" spans="1:3" ht="14.4" x14ac:dyDescent="0.3">
      <c r="A18265"/>
      <c r="B18265"/>
      <c r="C18265"/>
    </row>
    <row r="18266" spans="1:3" ht="14.4" x14ac:dyDescent="0.3">
      <c r="A18266"/>
      <c r="B18266"/>
      <c r="C18266"/>
    </row>
    <row r="18267" spans="1:3" ht="14.4" x14ac:dyDescent="0.3">
      <c r="A18267"/>
      <c r="B18267"/>
      <c r="C18267"/>
    </row>
    <row r="18268" spans="1:3" ht="14.4" x14ac:dyDescent="0.3">
      <c r="A18268"/>
      <c r="B18268"/>
      <c r="C18268"/>
    </row>
    <row r="18269" spans="1:3" ht="14.4" x14ac:dyDescent="0.3">
      <c r="A18269"/>
      <c r="B18269"/>
      <c r="C18269"/>
    </row>
    <row r="18270" spans="1:3" ht="14.4" x14ac:dyDescent="0.3">
      <c r="A18270"/>
      <c r="B18270"/>
      <c r="C18270"/>
    </row>
    <row r="18271" spans="1:3" ht="14.4" x14ac:dyDescent="0.3">
      <c r="A18271"/>
      <c r="B18271"/>
      <c r="C18271"/>
    </row>
    <row r="18272" spans="1:3" ht="14.4" x14ac:dyDescent="0.3">
      <c r="A18272"/>
      <c r="B18272"/>
      <c r="C18272"/>
    </row>
    <row r="18273" spans="1:3" ht="14.4" x14ac:dyDescent="0.3">
      <c r="A18273"/>
      <c r="B18273"/>
      <c r="C18273"/>
    </row>
    <row r="18274" spans="1:3" ht="14.4" x14ac:dyDescent="0.3">
      <c r="A18274"/>
      <c r="B18274"/>
      <c r="C18274"/>
    </row>
    <row r="18275" spans="1:3" ht="14.4" x14ac:dyDescent="0.3">
      <c r="A18275"/>
      <c r="B18275"/>
      <c r="C18275"/>
    </row>
    <row r="18276" spans="1:3" ht="14.4" x14ac:dyDescent="0.3">
      <c r="A18276"/>
      <c r="B18276"/>
      <c r="C18276"/>
    </row>
    <row r="18277" spans="1:3" ht="14.4" x14ac:dyDescent="0.3">
      <c r="A18277"/>
      <c r="B18277"/>
      <c r="C18277"/>
    </row>
    <row r="18278" spans="1:3" ht="14.4" x14ac:dyDescent="0.3">
      <c r="A18278"/>
      <c r="B18278"/>
      <c r="C18278"/>
    </row>
    <row r="18279" spans="1:3" ht="14.4" x14ac:dyDescent="0.3">
      <c r="A18279"/>
      <c r="B18279"/>
      <c r="C18279"/>
    </row>
    <row r="18280" spans="1:3" ht="14.4" x14ac:dyDescent="0.3">
      <c r="A18280"/>
      <c r="B18280"/>
      <c r="C18280"/>
    </row>
    <row r="18281" spans="1:3" ht="14.4" x14ac:dyDescent="0.3">
      <c r="A18281"/>
      <c r="B18281"/>
      <c r="C18281"/>
    </row>
    <row r="18282" spans="1:3" ht="14.4" x14ac:dyDescent="0.3">
      <c r="A18282"/>
      <c r="B18282"/>
      <c r="C18282"/>
    </row>
    <row r="18283" spans="1:3" ht="14.4" x14ac:dyDescent="0.3">
      <c r="A18283"/>
      <c r="B18283"/>
      <c r="C18283"/>
    </row>
    <row r="18284" spans="1:3" ht="14.4" x14ac:dyDescent="0.3">
      <c r="A18284"/>
      <c r="B18284"/>
      <c r="C18284"/>
    </row>
    <row r="18285" spans="1:3" ht="14.4" x14ac:dyDescent="0.3">
      <c r="A18285"/>
      <c r="B18285"/>
      <c r="C18285"/>
    </row>
    <row r="18286" spans="1:3" ht="14.4" x14ac:dyDescent="0.3">
      <c r="A18286"/>
      <c r="B18286"/>
      <c r="C18286"/>
    </row>
    <row r="18287" spans="1:3" ht="14.4" x14ac:dyDescent="0.3">
      <c r="A18287"/>
      <c r="B18287"/>
      <c r="C18287"/>
    </row>
    <row r="18288" spans="1:3" ht="14.4" x14ac:dyDescent="0.3">
      <c r="A18288"/>
      <c r="B18288"/>
      <c r="C18288"/>
    </row>
    <row r="18289" spans="1:3" ht="14.4" x14ac:dyDescent="0.3">
      <c r="A18289"/>
      <c r="B18289"/>
      <c r="C18289"/>
    </row>
    <row r="18290" spans="1:3" ht="14.4" x14ac:dyDescent="0.3">
      <c r="A18290"/>
      <c r="B18290"/>
      <c r="C18290"/>
    </row>
    <row r="18291" spans="1:3" ht="14.4" x14ac:dyDescent="0.3">
      <c r="A18291"/>
      <c r="B18291"/>
      <c r="C18291"/>
    </row>
    <row r="18292" spans="1:3" ht="14.4" x14ac:dyDescent="0.3">
      <c r="A18292"/>
      <c r="B18292"/>
      <c r="C18292"/>
    </row>
    <row r="18293" spans="1:3" ht="14.4" x14ac:dyDescent="0.3">
      <c r="A18293"/>
      <c r="B18293"/>
      <c r="C18293"/>
    </row>
    <row r="18294" spans="1:3" ht="14.4" x14ac:dyDescent="0.3">
      <c r="A18294"/>
      <c r="B18294"/>
      <c r="C18294"/>
    </row>
    <row r="18295" spans="1:3" ht="14.4" x14ac:dyDescent="0.3">
      <c r="A18295"/>
      <c r="B18295"/>
      <c r="C18295"/>
    </row>
    <row r="18296" spans="1:3" ht="14.4" x14ac:dyDescent="0.3">
      <c r="A18296"/>
      <c r="B18296"/>
      <c r="C18296"/>
    </row>
    <row r="18297" spans="1:3" ht="14.4" x14ac:dyDescent="0.3">
      <c r="A18297"/>
      <c r="B18297"/>
      <c r="C18297"/>
    </row>
    <row r="18298" spans="1:3" ht="14.4" x14ac:dyDescent="0.3">
      <c r="A18298"/>
      <c r="B18298"/>
      <c r="C18298"/>
    </row>
    <row r="18299" spans="1:3" ht="14.4" x14ac:dyDescent="0.3">
      <c r="A18299"/>
      <c r="B18299"/>
      <c r="C18299"/>
    </row>
    <row r="18300" spans="1:3" ht="14.4" x14ac:dyDescent="0.3">
      <c r="A18300"/>
      <c r="B18300"/>
      <c r="C18300"/>
    </row>
    <row r="18301" spans="1:3" ht="14.4" x14ac:dyDescent="0.3">
      <c r="A18301"/>
      <c r="B18301"/>
      <c r="C18301"/>
    </row>
    <row r="18302" spans="1:3" ht="14.4" x14ac:dyDescent="0.3">
      <c r="A18302"/>
      <c r="B18302"/>
      <c r="C18302"/>
    </row>
    <row r="18303" spans="1:3" ht="14.4" x14ac:dyDescent="0.3">
      <c r="A18303"/>
      <c r="B18303"/>
      <c r="C18303"/>
    </row>
    <row r="18304" spans="1:3" ht="14.4" x14ac:dyDescent="0.3">
      <c r="A18304"/>
      <c r="B18304"/>
      <c r="C18304"/>
    </row>
    <row r="18305" spans="1:3" ht="14.4" x14ac:dyDescent="0.3">
      <c r="A18305"/>
      <c r="B18305"/>
      <c r="C18305"/>
    </row>
    <row r="18306" spans="1:3" ht="14.4" x14ac:dyDescent="0.3">
      <c r="A18306"/>
      <c r="B18306"/>
      <c r="C18306"/>
    </row>
    <row r="18307" spans="1:3" ht="14.4" x14ac:dyDescent="0.3">
      <c r="A18307"/>
      <c r="B18307"/>
      <c r="C18307"/>
    </row>
    <row r="18308" spans="1:3" ht="14.4" x14ac:dyDescent="0.3">
      <c r="A18308"/>
      <c r="B18308"/>
      <c r="C18308"/>
    </row>
    <row r="18309" spans="1:3" ht="14.4" x14ac:dyDescent="0.3">
      <c r="A18309"/>
      <c r="B18309"/>
      <c r="C18309"/>
    </row>
    <row r="18310" spans="1:3" ht="14.4" x14ac:dyDescent="0.3">
      <c r="A18310"/>
      <c r="B18310"/>
      <c r="C18310"/>
    </row>
    <row r="18311" spans="1:3" ht="14.4" x14ac:dyDescent="0.3">
      <c r="A18311"/>
      <c r="B18311"/>
      <c r="C18311"/>
    </row>
    <row r="18312" spans="1:3" ht="14.4" x14ac:dyDescent="0.3">
      <c r="A18312"/>
      <c r="B18312"/>
      <c r="C18312"/>
    </row>
    <row r="18313" spans="1:3" ht="14.4" x14ac:dyDescent="0.3">
      <c r="A18313"/>
      <c r="B18313"/>
      <c r="C18313"/>
    </row>
    <row r="18314" spans="1:3" ht="14.4" x14ac:dyDescent="0.3">
      <c r="A18314"/>
      <c r="B18314"/>
      <c r="C18314"/>
    </row>
    <row r="18315" spans="1:3" ht="14.4" x14ac:dyDescent="0.3">
      <c r="A18315"/>
      <c r="B18315"/>
      <c r="C18315"/>
    </row>
    <row r="18316" spans="1:3" ht="14.4" x14ac:dyDescent="0.3">
      <c r="A18316"/>
      <c r="B18316"/>
      <c r="C18316"/>
    </row>
    <row r="18317" spans="1:3" ht="14.4" x14ac:dyDescent="0.3">
      <c r="A18317"/>
      <c r="B18317"/>
      <c r="C18317"/>
    </row>
    <row r="18318" spans="1:3" ht="14.4" x14ac:dyDescent="0.3">
      <c r="A18318"/>
      <c r="B18318"/>
      <c r="C18318"/>
    </row>
    <row r="18319" spans="1:3" ht="14.4" x14ac:dyDescent="0.3">
      <c r="A18319"/>
      <c r="B18319"/>
      <c r="C18319"/>
    </row>
    <row r="18320" spans="1:3" ht="14.4" x14ac:dyDescent="0.3">
      <c r="A18320"/>
      <c r="B18320"/>
      <c r="C18320"/>
    </row>
    <row r="18321" spans="1:3" ht="14.4" x14ac:dyDescent="0.3">
      <c r="A18321"/>
      <c r="B18321"/>
      <c r="C18321"/>
    </row>
    <row r="18322" spans="1:3" ht="14.4" x14ac:dyDescent="0.3">
      <c r="A18322"/>
      <c r="B18322"/>
      <c r="C18322"/>
    </row>
    <row r="18323" spans="1:3" ht="14.4" x14ac:dyDescent="0.3">
      <c r="A18323"/>
      <c r="B18323"/>
      <c r="C18323"/>
    </row>
    <row r="18324" spans="1:3" ht="14.4" x14ac:dyDescent="0.3">
      <c r="A18324"/>
      <c r="B18324"/>
      <c r="C18324"/>
    </row>
    <row r="18325" spans="1:3" ht="14.4" x14ac:dyDescent="0.3">
      <c r="A18325"/>
      <c r="B18325"/>
      <c r="C18325"/>
    </row>
    <row r="18326" spans="1:3" ht="14.4" x14ac:dyDescent="0.3">
      <c r="A18326"/>
      <c r="B18326"/>
      <c r="C18326"/>
    </row>
    <row r="18327" spans="1:3" ht="14.4" x14ac:dyDescent="0.3">
      <c r="A18327"/>
      <c r="B18327"/>
      <c r="C18327"/>
    </row>
    <row r="18328" spans="1:3" ht="14.4" x14ac:dyDescent="0.3">
      <c r="A18328"/>
      <c r="B18328"/>
      <c r="C18328"/>
    </row>
    <row r="18329" spans="1:3" ht="14.4" x14ac:dyDescent="0.3">
      <c r="A18329"/>
      <c r="B18329"/>
      <c r="C18329"/>
    </row>
    <row r="18330" spans="1:3" ht="14.4" x14ac:dyDescent="0.3">
      <c r="A18330"/>
      <c r="B18330"/>
      <c r="C18330"/>
    </row>
    <row r="18331" spans="1:3" ht="14.4" x14ac:dyDescent="0.3">
      <c r="A18331"/>
      <c r="B18331"/>
      <c r="C18331"/>
    </row>
    <row r="18332" spans="1:3" ht="14.4" x14ac:dyDescent="0.3">
      <c r="A18332"/>
      <c r="B18332"/>
      <c r="C18332"/>
    </row>
    <row r="18333" spans="1:3" ht="14.4" x14ac:dyDescent="0.3">
      <c r="A18333"/>
      <c r="B18333"/>
      <c r="C18333"/>
    </row>
    <row r="18334" spans="1:3" ht="14.4" x14ac:dyDescent="0.3">
      <c r="A18334"/>
      <c r="B18334"/>
      <c r="C18334"/>
    </row>
    <row r="18335" spans="1:3" ht="14.4" x14ac:dyDescent="0.3">
      <c r="A18335"/>
      <c r="B18335"/>
      <c r="C18335"/>
    </row>
    <row r="18336" spans="1:3" ht="14.4" x14ac:dyDescent="0.3">
      <c r="A18336"/>
      <c r="B18336"/>
      <c r="C18336"/>
    </row>
    <row r="18337" spans="1:3" ht="14.4" x14ac:dyDescent="0.3">
      <c r="A18337"/>
      <c r="B18337"/>
      <c r="C18337"/>
    </row>
    <row r="18338" spans="1:3" ht="14.4" x14ac:dyDescent="0.3">
      <c r="A18338"/>
      <c r="B18338"/>
      <c r="C18338"/>
    </row>
    <row r="18339" spans="1:3" ht="14.4" x14ac:dyDescent="0.3">
      <c r="A18339"/>
      <c r="B18339"/>
      <c r="C18339"/>
    </row>
    <row r="18340" spans="1:3" ht="14.4" x14ac:dyDescent="0.3">
      <c r="A18340"/>
      <c r="B18340"/>
      <c r="C18340"/>
    </row>
    <row r="18341" spans="1:3" ht="14.4" x14ac:dyDescent="0.3">
      <c r="A18341"/>
      <c r="B18341"/>
      <c r="C18341"/>
    </row>
    <row r="18342" spans="1:3" ht="14.4" x14ac:dyDescent="0.3">
      <c r="A18342"/>
      <c r="B18342"/>
      <c r="C18342"/>
    </row>
    <row r="18343" spans="1:3" ht="14.4" x14ac:dyDescent="0.3">
      <c r="A18343"/>
      <c r="B18343"/>
      <c r="C18343"/>
    </row>
    <row r="18344" spans="1:3" ht="14.4" x14ac:dyDescent="0.3">
      <c r="A18344"/>
      <c r="B18344"/>
      <c r="C18344"/>
    </row>
    <row r="18345" spans="1:3" ht="14.4" x14ac:dyDescent="0.3">
      <c r="A18345"/>
      <c r="B18345"/>
      <c r="C18345"/>
    </row>
    <row r="18346" spans="1:3" ht="14.4" x14ac:dyDescent="0.3">
      <c r="A18346"/>
      <c r="B18346"/>
      <c r="C18346"/>
    </row>
    <row r="18347" spans="1:3" ht="14.4" x14ac:dyDescent="0.3">
      <c r="A18347"/>
      <c r="B18347"/>
      <c r="C18347"/>
    </row>
    <row r="18348" spans="1:3" ht="14.4" x14ac:dyDescent="0.3">
      <c r="A18348"/>
      <c r="B18348"/>
      <c r="C18348"/>
    </row>
    <row r="18349" spans="1:3" ht="14.4" x14ac:dyDescent="0.3">
      <c r="A18349"/>
      <c r="B18349"/>
      <c r="C18349"/>
    </row>
    <row r="18350" spans="1:3" ht="14.4" x14ac:dyDescent="0.3">
      <c r="A18350"/>
      <c r="B18350"/>
      <c r="C18350"/>
    </row>
    <row r="18351" spans="1:3" ht="14.4" x14ac:dyDescent="0.3">
      <c r="A18351"/>
      <c r="B18351"/>
      <c r="C18351"/>
    </row>
    <row r="18352" spans="1:3" ht="14.4" x14ac:dyDescent="0.3">
      <c r="A18352"/>
      <c r="B18352"/>
      <c r="C18352"/>
    </row>
    <row r="18353" spans="1:3" ht="14.4" x14ac:dyDescent="0.3">
      <c r="A18353"/>
      <c r="B18353"/>
      <c r="C18353"/>
    </row>
    <row r="18354" spans="1:3" ht="14.4" x14ac:dyDescent="0.3">
      <c r="A18354"/>
      <c r="B18354"/>
      <c r="C18354"/>
    </row>
    <row r="18355" spans="1:3" ht="14.4" x14ac:dyDescent="0.3">
      <c r="A18355"/>
      <c r="B18355"/>
      <c r="C18355"/>
    </row>
    <row r="18356" spans="1:3" ht="14.4" x14ac:dyDescent="0.3">
      <c r="A18356"/>
      <c r="B18356"/>
      <c r="C18356"/>
    </row>
    <row r="18357" spans="1:3" ht="14.4" x14ac:dyDescent="0.3">
      <c r="A18357"/>
      <c r="B18357"/>
      <c r="C18357"/>
    </row>
    <row r="18358" spans="1:3" ht="14.4" x14ac:dyDescent="0.3">
      <c r="A18358"/>
      <c r="B18358"/>
      <c r="C18358"/>
    </row>
    <row r="18359" spans="1:3" ht="14.4" x14ac:dyDescent="0.3">
      <c r="A18359"/>
      <c r="B18359"/>
      <c r="C18359"/>
    </row>
    <row r="18360" spans="1:3" ht="14.4" x14ac:dyDescent="0.3">
      <c r="A18360"/>
      <c r="B18360"/>
      <c r="C18360"/>
    </row>
    <row r="18361" spans="1:3" ht="14.4" x14ac:dyDescent="0.3">
      <c r="A18361"/>
      <c r="B18361"/>
      <c r="C18361"/>
    </row>
    <row r="18362" spans="1:3" ht="14.4" x14ac:dyDescent="0.3">
      <c r="A18362"/>
      <c r="B18362"/>
      <c r="C18362"/>
    </row>
    <row r="18363" spans="1:3" ht="14.4" x14ac:dyDescent="0.3">
      <c r="A18363"/>
      <c r="B18363"/>
      <c r="C18363"/>
    </row>
    <row r="18364" spans="1:3" ht="14.4" x14ac:dyDescent="0.3">
      <c r="A18364"/>
      <c r="B18364"/>
      <c r="C18364"/>
    </row>
    <row r="18365" spans="1:3" ht="14.4" x14ac:dyDescent="0.3">
      <c r="A18365"/>
      <c r="B18365"/>
      <c r="C18365"/>
    </row>
    <row r="18366" spans="1:3" ht="14.4" x14ac:dyDescent="0.3">
      <c r="A18366"/>
      <c r="B18366"/>
      <c r="C18366"/>
    </row>
    <row r="18367" spans="1:3" ht="14.4" x14ac:dyDescent="0.3">
      <c r="A18367"/>
      <c r="B18367"/>
      <c r="C18367"/>
    </row>
    <row r="18368" spans="1:3" ht="14.4" x14ac:dyDescent="0.3">
      <c r="A18368"/>
      <c r="B18368"/>
      <c r="C18368"/>
    </row>
    <row r="18369" spans="1:3" ht="14.4" x14ac:dyDescent="0.3">
      <c r="A18369"/>
      <c r="B18369"/>
      <c r="C18369"/>
    </row>
    <row r="18370" spans="1:3" ht="14.4" x14ac:dyDescent="0.3">
      <c r="A18370"/>
      <c r="B18370"/>
      <c r="C18370"/>
    </row>
    <row r="18371" spans="1:3" ht="14.4" x14ac:dyDescent="0.3">
      <c r="A18371"/>
      <c r="B18371"/>
      <c r="C18371"/>
    </row>
    <row r="18372" spans="1:3" ht="14.4" x14ac:dyDescent="0.3">
      <c r="A18372"/>
      <c r="B18372"/>
      <c r="C18372"/>
    </row>
    <row r="18373" spans="1:3" ht="14.4" x14ac:dyDescent="0.3">
      <c r="A18373"/>
      <c r="B18373"/>
      <c r="C18373"/>
    </row>
    <row r="18374" spans="1:3" ht="14.4" x14ac:dyDescent="0.3">
      <c r="A18374"/>
      <c r="B18374"/>
      <c r="C18374"/>
    </row>
    <row r="18375" spans="1:3" ht="14.4" x14ac:dyDescent="0.3">
      <c r="A18375"/>
      <c r="B18375"/>
      <c r="C18375"/>
    </row>
    <row r="18376" spans="1:3" ht="14.4" x14ac:dyDescent="0.3">
      <c r="A18376"/>
      <c r="B18376"/>
      <c r="C18376"/>
    </row>
    <row r="18377" spans="1:3" ht="14.4" x14ac:dyDescent="0.3">
      <c r="A18377"/>
      <c r="B18377"/>
      <c r="C18377"/>
    </row>
    <row r="18378" spans="1:3" ht="14.4" x14ac:dyDescent="0.3">
      <c r="A18378"/>
      <c r="B18378"/>
      <c r="C18378"/>
    </row>
    <row r="18379" spans="1:3" ht="14.4" x14ac:dyDescent="0.3">
      <c r="A18379"/>
      <c r="B18379"/>
      <c r="C18379"/>
    </row>
    <row r="18380" spans="1:3" ht="14.4" x14ac:dyDescent="0.3">
      <c r="A18380"/>
      <c r="B18380"/>
      <c r="C18380"/>
    </row>
    <row r="18381" spans="1:3" ht="14.4" x14ac:dyDescent="0.3">
      <c r="A18381"/>
      <c r="B18381"/>
      <c r="C18381"/>
    </row>
    <row r="18382" spans="1:3" ht="14.4" x14ac:dyDescent="0.3">
      <c r="A18382"/>
      <c r="B18382"/>
      <c r="C18382"/>
    </row>
    <row r="18383" spans="1:3" ht="14.4" x14ac:dyDescent="0.3">
      <c r="A18383"/>
      <c r="B18383"/>
      <c r="C18383"/>
    </row>
    <row r="18384" spans="1:3" ht="14.4" x14ac:dyDescent="0.3">
      <c r="A18384"/>
      <c r="B18384"/>
      <c r="C18384"/>
    </row>
    <row r="18385" spans="1:3" ht="14.4" x14ac:dyDescent="0.3">
      <c r="A18385"/>
      <c r="B18385"/>
      <c r="C18385"/>
    </row>
    <row r="18386" spans="1:3" ht="14.4" x14ac:dyDescent="0.3">
      <c r="A18386"/>
      <c r="B18386"/>
      <c r="C18386"/>
    </row>
    <row r="18387" spans="1:3" ht="14.4" x14ac:dyDescent="0.3">
      <c r="A18387"/>
      <c r="B18387"/>
      <c r="C18387"/>
    </row>
    <row r="18388" spans="1:3" ht="14.4" x14ac:dyDescent="0.3">
      <c r="A18388"/>
      <c r="B18388"/>
      <c r="C18388"/>
    </row>
    <row r="18389" spans="1:3" ht="14.4" x14ac:dyDescent="0.3">
      <c r="A18389"/>
      <c r="B18389"/>
      <c r="C18389"/>
    </row>
    <row r="18390" spans="1:3" ht="14.4" x14ac:dyDescent="0.3">
      <c r="A18390"/>
      <c r="B18390"/>
      <c r="C18390"/>
    </row>
    <row r="18391" spans="1:3" ht="14.4" x14ac:dyDescent="0.3">
      <c r="A18391"/>
      <c r="B18391"/>
      <c r="C18391"/>
    </row>
    <row r="18392" spans="1:3" ht="14.4" x14ac:dyDescent="0.3">
      <c r="A18392"/>
      <c r="B18392"/>
      <c r="C18392"/>
    </row>
    <row r="18393" spans="1:3" ht="14.4" x14ac:dyDescent="0.3">
      <c r="A18393"/>
      <c r="B18393"/>
      <c r="C18393"/>
    </row>
    <row r="18394" spans="1:3" ht="14.4" x14ac:dyDescent="0.3">
      <c r="A18394"/>
      <c r="B18394"/>
      <c r="C18394"/>
    </row>
    <row r="18395" spans="1:3" ht="14.4" x14ac:dyDescent="0.3">
      <c r="A18395"/>
      <c r="B18395"/>
      <c r="C18395"/>
    </row>
    <row r="18396" spans="1:3" ht="14.4" x14ac:dyDescent="0.3">
      <c r="A18396"/>
      <c r="B18396"/>
      <c r="C18396"/>
    </row>
    <row r="18397" spans="1:3" ht="14.4" x14ac:dyDescent="0.3">
      <c r="A18397"/>
      <c r="B18397"/>
      <c r="C18397"/>
    </row>
    <row r="18398" spans="1:3" ht="14.4" x14ac:dyDescent="0.3">
      <c r="A18398"/>
      <c r="B18398"/>
      <c r="C18398"/>
    </row>
    <row r="18399" spans="1:3" ht="14.4" x14ac:dyDescent="0.3">
      <c r="A18399"/>
      <c r="B18399"/>
      <c r="C18399"/>
    </row>
    <row r="18400" spans="1:3" ht="14.4" x14ac:dyDescent="0.3">
      <c r="A18400"/>
      <c r="B18400"/>
      <c r="C18400"/>
    </row>
    <row r="18401" spans="1:3" ht="14.4" x14ac:dyDescent="0.3">
      <c r="A18401"/>
      <c r="B18401"/>
      <c r="C18401"/>
    </row>
    <row r="18402" spans="1:3" ht="14.4" x14ac:dyDescent="0.3">
      <c r="A18402"/>
      <c r="B18402"/>
      <c r="C18402"/>
    </row>
    <row r="18403" spans="1:3" ht="14.4" x14ac:dyDescent="0.3">
      <c r="A18403"/>
      <c r="B18403"/>
      <c r="C18403"/>
    </row>
    <row r="18404" spans="1:3" ht="14.4" x14ac:dyDescent="0.3">
      <c r="A18404"/>
      <c r="B18404"/>
      <c r="C18404"/>
    </row>
    <row r="18405" spans="1:3" ht="14.4" x14ac:dyDescent="0.3">
      <c r="A18405"/>
      <c r="B18405"/>
      <c r="C18405"/>
    </row>
    <row r="18406" spans="1:3" ht="14.4" x14ac:dyDescent="0.3">
      <c r="A18406"/>
      <c r="B18406"/>
      <c r="C18406"/>
    </row>
    <row r="18407" spans="1:3" ht="14.4" x14ac:dyDescent="0.3">
      <c r="A18407"/>
      <c r="B18407"/>
      <c r="C18407"/>
    </row>
    <row r="18408" spans="1:3" ht="14.4" x14ac:dyDescent="0.3">
      <c r="A18408"/>
      <c r="B18408"/>
      <c r="C18408"/>
    </row>
    <row r="18409" spans="1:3" ht="14.4" x14ac:dyDescent="0.3">
      <c r="A18409"/>
      <c r="B18409"/>
      <c r="C18409"/>
    </row>
    <row r="18410" spans="1:3" ht="14.4" x14ac:dyDescent="0.3">
      <c r="A18410"/>
      <c r="B18410"/>
      <c r="C18410"/>
    </row>
    <row r="18411" spans="1:3" ht="14.4" x14ac:dyDescent="0.3">
      <c r="A18411"/>
      <c r="B18411"/>
      <c r="C18411"/>
    </row>
    <row r="18412" spans="1:3" ht="14.4" x14ac:dyDescent="0.3">
      <c r="A18412"/>
      <c r="B18412"/>
      <c r="C18412"/>
    </row>
    <row r="18413" spans="1:3" ht="14.4" x14ac:dyDescent="0.3">
      <c r="A18413"/>
      <c r="B18413"/>
      <c r="C18413"/>
    </row>
    <row r="18414" spans="1:3" ht="14.4" x14ac:dyDescent="0.3">
      <c r="A18414"/>
      <c r="B18414"/>
      <c r="C18414"/>
    </row>
    <row r="18415" spans="1:3" ht="14.4" x14ac:dyDescent="0.3">
      <c r="A18415"/>
      <c r="B18415"/>
      <c r="C18415"/>
    </row>
    <row r="18416" spans="1:3" ht="14.4" x14ac:dyDescent="0.3">
      <c r="A18416"/>
      <c r="B18416"/>
      <c r="C18416"/>
    </row>
    <row r="18417" spans="1:3" ht="14.4" x14ac:dyDescent="0.3">
      <c r="A18417"/>
      <c r="B18417"/>
      <c r="C18417"/>
    </row>
    <row r="18418" spans="1:3" ht="14.4" x14ac:dyDescent="0.3">
      <c r="A18418"/>
      <c r="B18418"/>
      <c r="C18418"/>
    </row>
    <row r="18419" spans="1:3" ht="14.4" x14ac:dyDescent="0.3">
      <c r="A18419"/>
      <c r="B18419"/>
      <c r="C18419"/>
    </row>
    <row r="18420" spans="1:3" ht="14.4" x14ac:dyDescent="0.3">
      <c r="A18420"/>
      <c r="B18420"/>
      <c r="C18420"/>
    </row>
    <row r="18421" spans="1:3" ht="14.4" x14ac:dyDescent="0.3">
      <c r="A18421"/>
      <c r="B18421"/>
      <c r="C18421"/>
    </row>
    <row r="18422" spans="1:3" ht="14.4" x14ac:dyDescent="0.3">
      <c r="A18422"/>
      <c r="B18422"/>
      <c r="C18422"/>
    </row>
    <row r="18423" spans="1:3" ht="14.4" x14ac:dyDescent="0.3">
      <c r="A18423"/>
      <c r="B18423"/>
      <c r="C18423"/>
    </row>
    <row r="18424" spans="1:3" ht="14.4" x14ac:dyDescent="0.3">
      <c r="A18424"/>
      <c r="B18424"/>
      <c r="C18424"/>
    </row>
    <row r="18425" spans="1:3" ht="14.4" x14ac:dyDescent="0.3">
      <c r="A18425"/>
      <c r="B18425"/>
      <c r="C18425"/>
    </row>
    <row r="18426" spans="1:3" ht="14.4" x14ac:dyDescent="0.3">
      <c r="A18426"/>
      <c r="B18426"/>
      <c r="C18426"/>
    </row>
    <row r="18427" spans="1:3" ht="14.4" x14ac:dyDescent="0.3">
      <c r="A18427"/>
      <c r="B18427"/>
      <c r="C18427"/>
    </row>
    <row r="18428" spans="1:3" ht="14.4" x14ac:dyDescent="0.3">
      <c r="A18428"/>
      <c r="B18428"/>
      <c r="C18428"/>
    </row>
    <row r="18429" spans="1:3" ht="14.4" x14ac:dyDescent="0.3">
      <c r="A18429"/>
      <c r="B18429"/>
      <c r="C18429"/>
    </row>
    <row r="18430" spans="1:3" ht="14.4" x14ac:dyDescent="0.3">
      <c r="A18430"/>
      <c r="B18430"/>
      <c r="C18430"/>
    </row>
    <row r="18431" spans="1:3" ht="14.4" x14ac:dyDescent="0.3">
      <c r="A18431"/>
      <c r="B18431"/>
      <c r="C18431"/>
    </row>
    <row r="18432" spans="1:3" ht="14.4" x14ac:dyDescent="0.3">
      <c r="A18432"/>
      <c r="B18432"/>
      <c r="C18432"/>
    </row>
    <row r="18433" spans="1:3" ht="14.4" x14ac:dyDescent="0.3">
      <c r="A18433"/>
      <c r="B18433"/>
      <c r="C18433"/>
    </row>
    <row r="18434" spans="1:3" ht="14.4" x14ac:dyDescent="0.3">
      <c r="A18434"/>
      <c r="B18434"/>
      <c r="C18434"/>
    </row>
    <row r="18435" spans="1:3" ht="14.4" x14ac:dyDescent="0.3">
      <c r="A18435"/>
      <c r="B18435"/>
      <c r="C18435"/>
    </row>
    <row r="18436" spans="1:3" ht="14.4" x14ac:dyDescent="0.3">
      <c r="A18436"/>
      <c r="B18436"/>
      <c r="C18436"/>
    </row>
    <row r="18437" spans="1:3" ht="14.4" x14ac:dyDescent="0.3">
      <c r="A18437"/>
      <c r="B18437"/>
      <c r="C18437"/>
    </row>
    <row r="18438" spans="1:3" ht="14.4" x14ac:dyDescent="0.3">
      <c r="A18438"/>
      <c r="B18438"/>
      <c r="C18438"/>
    </row>
    <row r="18439" spans="1:3" ht="14.4" x14ac:dyDescent="0.3">
      <c r="A18439"/>
      <c r="B18439"/>
      <c r="C18439"/>
    </row>
    <row r="18440" spans="1:3" ht="14.4" x14ac:dyDescent="0.3">
      <c r="A18440"/>
      <c r="B18440"/>
      <c r="C18440"/>
    </row>
    <row r="18441" spans="1:3" ht="14.4" x14ac:dyDescent="0.3">
      <c r="A18441"/>
      <c r="B18441"/>
      <c r="C18441"/>
    </row>
    <row r="18442" spans="1:3" ht="14.4" x14ac:dyDescent="0.3">
      <c r="A18442"/>
      <c r="B18442"/>
      <c r="C18442"/>
    </row>
    <row r="18443" spans="1:3" ht="14.4" x14ac:dyDescent="0.3">
      <c r="A18443"/>
      <c r="B18443"/>
      <c r="C18443"/>
    </row>
    <row r="18444" spans="1:3" ht="14.4" x14ac:dyDescent="0.3">
      <c r="A18444"/>
      <c r="B18444"/>
      <c r="C18444"/>
    </row>
    <row r="18445" spans="1:3" ht="14.4" x14ac:dyDescent="0.3">
      <c r="A18445"/>
      <c r="B18445"/>
      <c r="C18445"/>
    </row>
    <row r="18446" spans="1:3" ht="14.4" x14ac:dyDescent="0.3">
      <c r="A18446"/>
      <c r="B18446"/>
      <c r="C18446"/>
    </row>
    <row r="18447" spans="1:3" ht="14.4" x14ac:dyDescent="0.3">
      <c r="A18447"/>
      <c r="B18447"/>
      <c r="C18447"/>
    </row>
    <row r="18448" spans="1:3" ht="14.4" x14ac:dyDescent="0.3">
      <c r="A18448"/>
      <c r="B18448"/>
      <c r="C18448"/>
    </row>
    <row r="18449" spans="1:3" ht="14.4" x14ac:dyDescent="0.3">
      <c r="A18449"/>
      <c r="B18449"/>
      <c r="C18449"/>
    </row>
    <row r="18450" spans="1:3" ht="14.4" x14ac:dyDescent="0.3">
      <c r="A18450"/>
      <c r="B18450"/>
      <c r="C18450"/>
    </row>
    <row r="18451" spans="1:3" ht="14.4" x14ac:dyDescent="0.3">
      <c r="A18451"/>
      <c r="B18451"/>
      <c r="C18451"/>
    </row>
    <row r="18452" spans="1:3" ht="14.4" x14ac:dyDescent="0.3">
      <c r="A18452"/>
      <c r="B18452"/>
      <c r="C18452"/>
    </row>
    <row r="18453" spans="1:3" ht="14.4" x14ac:dyDescent="0.3">
      <c r="A18453"/>
      <c r="B18453"/>
      <c r="C18453"/>
    </row>
    <row r="18454" spans="1:3" ht="14.4" x14ac:dyDescent="0.3">
      <c r="A18454"/>
      <c r="B18454"/>
      <c r="C18454"/>
    </row>
    <row r="18455" spans="1:3" ht="14.4" x14ac:dyDescent="0.3">
      <c r="A18455"/>
      <c r="B18455"/>
      <c r="C18455"/>
    </row>
    <row r="18456" spans="1:3" ht="14.4" x14ac:dyDescent="0.3">
      <c r="A18456"/>
      <c r="B18456"/>
      <c r="C18456"/>
    </row>
    <row r="18457" spans="1:3" ht="14.4" x14ac:dyDescent="0.3">
      <c r="A18457"/>
      <c r="B18457"/>
      <c r="C18457"/>
    </row>
    <row r="18458" spans="1:3" ht="14.4" x14ac:dyDescent="0.3">
      <c r="A18458"/>
      <c r="B18458"/>
      <c r="C18458"/>
    </row>
    <row r="18459" spans="1:3" ht="14.4" x14ac:dyDescent="0.3">
      <c r="A18459"/>
      <c r="B18459"/>
      <c r="C18459"/>
    </row>
    <row r="18460" spans="1:3" ht="14.4" x14ac:dyDescent="0.3">
      <c r="A18460"/>
      <c r="B18460"/>
      <c r="C18460"/>
    </row>
    <row r="18461" spans="1:3" ht="14.4" x14ac:dyDescent="0.3">
      <c r="A18461"/>
      <c r="B18461"/>
      <c r="C18461"/>
    </row>
    <row r="18462" spans="1:3" ht="14.4" x14ac:dyDescent="0.3">
      <c r="A18462"/>
      <c r="B18462"/>
      <c r="C18462"/>
    </row>
    <row r="18463" spans="1:3" ht="14.4" x14ac:dyDescent="0.3">
      <c r="A18463"/>
      <c r="B18463"/>
      <c r="C18463"/>
    </row>
    <row r="18464" spans="1:3" ht="14.4" x14ac:dyDescent="0.3">
      <c r="A18464"/>
      <c r="B18464"/>
      <c r="C18464"/>
    </row>
    <row r="18465" spans="1:3" ht="14.4" x14ac:dyDescent="0.3">
      <c r="A18465"/>
      <c r="B18465"/>
      <c r="C18465"/>
    </row>
    <row r="18466" spans="1:3" ht="14.4" x14ac:dyDescent="0.3">
      <c r="A18466"/>
      <c r="B18466"/>
      <c r="C18466"/>
    </row>
    <row r="18467" spans="1:3" ht="14.4" x14ac:dyDescent="0.3">
      <c r="A18467"/>
      <c r="B18467"/>
      <c r="C18467"/>
    </row>
    <row r="18468" spans="1:3" ht="14.4" x14ac:dyDescent="0.3">
      <c r="A18468"/>
      <c r="B18468"/>
      <c r="C18468"/>
    </row>
    <row r="18469" spans="1:3" ht="14.4" x14ac:dyDescent="0.3">
      <c r="A18469"/>
      <c r="B18469"/>
      <c r="C18469"/>
    </row>
    <row r="18470" spans="1:3" ht="14.4" x14ac:dyDescent="0.3">
      <c r="A18470"/>
      <c r="B18470"/>
      <c r="C18470"/>
    </row>
    <row r="18471" spans="1:3" ht="14.4" x14ac:dyDescent="0.3">
      <c r="A18471"/>
      <c r="B18471"/>
      <c r="C18471"/>
    </row>
    <row r="18472" spans="1:3" ht="14.4" x14ac:dyDescent="0.3">
      <c r="A18472"/>
      <c r="B18472"/>
      <c r="C18472"/>
    </row>
    <row r="18473" spans="1:3" ht="14.4" x14ac:dyDescent="0.3">
      <c r="A18473"/>
      <c r="B18473"/>
      <c r="C18473"/>
    </row>
    <row r="18474" spans="1:3" ht="14.4" x14ac:dyDescent="0.3">
      <c r="A18474"/>
      <c r="B18474"/>
      <c r="C18474"/>
    </row>
    <row r="18475" spans="1:3" ht="14.4" x14ac:dyDescent="0.3">
      <c r="A18475"/>
      <c r="B18475"/>
      <c r="C18475"/>
    </row>
    <row r="18476" spans="1:3" ht="14.4" x14ac:dyDescent="0.3">
      <c r="A18476"/>
      <c r="B18476"/>
      <c r="C18476"/>
    </row>
    <row r="18477" spans="1:3" ht="14.4" x14ac:dyDescent="0.3">
      <c r="A18477"/>
      <c r="B18477"/>
      <c r="C18477"/>
    </row>
    <row r="18478" spans="1:3" ht="14.4" x14ac:dyDescent="0.3">
      <c r="A18478"/>
      <c r="B18478"/>
      <c r="C18478"/>
    </row>
    <row r="18479" spans="1:3" ht="14.4" x14ac:dyDescent="0.3">
      <c r="A18479"/>
      <c r="B18479"/>
      <c r="C18479"/>
    </row>
    <row r="18480" spans="1:3" ht="14.4" x14ac:dyDescent="0.3">
      <c r="A18480"/>
      <c r="B18480"/>
      <c r="C18480"/>
    </row>
    <row r="18481" spans="1:3" ht="14.4" x14ac:dyDescent="0.3">
      <c r="A18481"/>
      <c r="B18481"/>
      <c r="C18481"/>
    </row>
    <row r="18482" spans="1:3" ht="14.4" x14ac:dyDescent="0.3">
      <c r="A18482"/>
      <c r="B18482"/>
      <c r="C18482"/>
    </row>
    <row r="18483" spans="1:3" ht="14.4" x14ac:dyDescent="0.3">
      <c r="A18483"/>
      <c r="B18483"/>
      <c r="C18483"/>
    </row>
    <row r="18484" spans="1:3" ht="14.4" x14ac:dyDescent="0.3">
      <c r="A18484"/>
      <c r="B18484"/>
      <c r="C18484"/>
    </row>
    <row r="18485" spans="1:3" ht="14.4" x14ac:dyDescent="0.3">
      <c r="A18485"/>
      <c r="B18485"/>
      <c r="C18485"/>
    </row>
    <row r="18486" spans="1:3" ht="14.4" x14ac:dyDescent="0.3">
      <c r="A18486"/>
      <c r="B18486"/>
      <c r="C18486"/>
    </row>
    <row r="18487" spans="1:3" ht="14.4" x14ac:dyDescent="0.3">
      <c r="A18487"/>
      <c r="B18487"/>
      <c r="C18487"/>
    </row>
    <row r="18488" spans="1:3" ht="14.4" x14ac:dyDescent="0.3">
      <c r="A18488"/>
      <c r="B18488"/>
      <c r="C18488"/>
    </row>
    <row r="18489" spans="1:3" ht="14.4" x14ac:dyDescent="0.3">
      <c r="A18489"/>
      <c r="B18489"/>
      <c r="C18489"/>
    </row>
    <row r="18490" spans="1:3" ht="14.4" x14ac:dyDescent="0.3">
      <c r="A18490"/>
      <c r="B18490"/>
      <c r="C18490"/>
    </row>
    <row r="18491" spans="1:3" ht="14.4" x14ac:dyDescent="0.3">
      <c r="A18491"/>
      <c r="B18491"/>
      <c r="C18491"/>
    </row>
    <row r="18492" spans="1:3" ht="14.4" x14ac:dyDescent="0.3">
      <c r="A18492"/>
      <c r="B18492"/>
      <c r="C18492"/>
    </row>
    <row r="18493" spans="1:3" ht="14.4" x14ac:dyDescent="0.3">
      <c r="A18493"/>
      <c r="B18493"/>
      <c r="C18493"/>
    </row>
    <row r="18494" spans="1:3" ht="14.4" x14ac:dyDescent="0.3">
      <c r="A18494"/>
      <c r="B18494"/>
      <c r="C18494"/>
    </row>
    <row r="18495" spans="1:3" ht="14.4" x14ac:dyDescent="0.3">
      <c r="A18495"/>
      <c r="B18495"/>
      <c r="C18495"/>
    </row>
    <row r="18496" spans="1:3" ht="14.4" x14ac:dyDescent="0.3">
      <c r="A18496"/>
      <c r="B18496"/>
      <c r="C18496"/>
    </row>
    <row r="18497" spans="1:3" ht="14.4" x14ac:dyDescent="0.3">
      <c r="A18497"/>
      <c r="B18497"/>
      <c r="C18497"/>
    </row>
    <row r="18498" spans="1:3" ht="14.4" x14ac:dyDescent="0.3">
      <c r="A18498"/>
      <c r="B18498"/>
      <c r="C18498"/>
    </row>
    <row r="18499" spans="1:3" ht="14.4" x14ac:dyDescent="0.3">
      <c r="A18499"/>
      <c r="B18499"/>
      <c r="C18499"/>
    </row>
    <row r="18500" spans="1:3" ht="14.4" x14ac:dyDescent="0.3">
      <c r="A18500"/>
      <c r="B18500"/>
      <c r="C18500"/>
    </row>
    <row r="18501" spans="1:3" ht="14.4" x14ac:dyDescent="0.3">
      <c r="A18501"/>
      <c r="B18501"/>
      <c r="C18501"/>
    </row>
    <row r="18502" spans="1:3" ht="14.4" x14ac:dyDescent="0.3">
      <c r="A18502"/>
      <c r="B18502"/>
      <c r="C18502"/>
    </row>
    <row r="18503" spans="1:3" ht="14.4" x14ac:dyDescent="0.3">
      <c r="A18503"/>
      <c r="B18503"/>
      <c r="C18503"/>
    </row>
    <row r="18504" spans="1:3" ht="14.4" x14ac:dyDescent="0.3">
      <c r="A18504"/>
      <c r="B18504"/>
      <c r="C18504"/>
    </row>
    <row r="18505" spans="1:3" ht="14.4" x14ac:dyDescent="0.3">
      <c r="A18505"/>
      <c r="B18505"/>
      <c r="C18505"/>
    </row>
    <row r="18506" spans="1:3" ht="14.4" x14ac:dyDescent="0.3">
      <c r="A18506"/>
      <c r="B18506"/>
      <c r="C18506"/>
    </row>
    <row r="18507" spans="1:3" ht="14.4" x14ac:dyDescent="0.3">
      <c r="A18507"/>
      <c r="B18507"/>
      <c r="C18507"/>
    </row>
    <row r="18508" spans="1:3" ht="14.4" x14ac:dyDescent="0.3">
      <c r="A18508"/>
      <c r="B18508"/>
      <c r="C18508"/>
    </row>
    <row r="18509" spans="1:3" ht="14.4" x14ac:dyDescent="0.3">
      <c r="A18509"/>
      <c r="B18509"/>
      <c r="C18509"/>
    </row>
    <row r="18510" spans="1:3" ht="14.4" x14ac:dyDescent="0.3">
      <c r="A18510"/>
      <c r="B18510"/>
      <c r="C18510"/>
    </row>
    <row r="18511" spans="1:3" ht="14.4" x14ac:dyDescent="0.3">
      <c r="A18511"/>
      <c r="B18511"/>
      <c r="C18511"/>
    </row>
    <row r="18512" spans="1:3" ht="14.4" x14ac:dyDescent="0.3">
      <c r="A18512"/>
      <c r="B18512"/>
      <c r="C18512"/>
    </row>
    <row r="18513" spans="1:3" ht="14.4" x14ac:dyDescent="0.3">
      <c r="A18513"/>
      <c r="B18513"/>
      <c r="C18513"/>
    </row>
    <row r="18514" spans="1:3" ht="14.4" x14ac:dyDescent="0.3">
      <c r="A18514"/>
      <c r="B18514"/>
      <c r="C18514"/>
    </row>
    <row r="18515" spans="1:3" ht="14.4" x14ac:dyDescent="0.3">
      <c r="A18515"/>
      <c r="B18515"/>
      <c r="C18515"/>
    </row>
    <row r="18516" spans="1:3" ht="14.4" x14ac:dyDescent="0.3">
      <c r="A18516"/>
      <c r="B18516"/>
      <c r="C18516"/>
    </row>
    <row r="18517" spans="1:3" ht="14.4" x14ac:dyDescent="0.3">
      <c r="A18517"/>
      <c r="B18517"/>
      <c r="C18517"/>
    </row>
    <row r="18518" spans="1:3" ht="14.4" x14ac:dyDescent="0.3">
      <c r="A18518"/>
      <c r="B18518"/>
      <c r="C18518"/>
    </row>
    <row r="18519" spans="1:3" ht="14.4" x14ac:dyDescent="0.3">
      <c r="A18519"/>
      <c r="B18519"/>
      <c r="C18519"/>
    </row>
    <row r="18520" spans="1:3" ht="14.4" x14ac:dyDescent="0.3">
      <c r="A18520"/>
      <c r="B18520"/>
      <c r="C18520"/>
    </row>
    <row r="18521" spans="1:3" ht="14.4" x14ac:dyDescent="0.3">
      <c r="A18521"/>
      <c r="B18521"/>
      <c r="C18521"/>
    </row>
    <row r="18522" spans="1:3" ht="14.4" x14ac:dyDescent="0.3">
      <c r="A18522"/>
      <c r="B18522"/>
      <c r="C18522"/>
    </row>
    <row r="18523" spans="1:3" ht="14.4" x14ac:dyDescent="0.3">
      <c r="A18523"/>
      <c r="B18523"/>
      <c r="C18523"/>
    </row>
    <row r="18524" spans="1:3" ht="14.4" x14ac:dyDescent="0.3">
      <c r="A18524"/>
      <c r="B18524"/>
      <c r="C18524"/>
    </row>
    <row r="18525" spans="1:3" ht="14.4" x14ac:dyDescent="0.3">
      <c r="A18525"/>
      <c r="B18525"/>
      <c r="C18525"/>
    </row>
    <row r="18526" spans="1:3" ht="14.4" x14ac:dyDescent="0.3">
      <c r="A18526"/>
      <c r="B18526"/>
      <c r="C18526"/>
    </row>
    <row r="18527" spans="1:3" ht="14.4" x14ac:dyDescent="0.3">
      <c r="A18527"/>
      <c r="B18527"/>
      <c r="C18527"/>
    </row>
    <row r="18528" spans="1:3" ht="14.4" x14ac:dyDescent="0.3">
      <c r="A18528"/>
      <c r="B18528"/>
      <c r="C18528"/>
    </row>
    <row r="18529" spans="1:3" ht="14.4" x14ac:dyDescent="0.3">
      <c r="A18529"/>
      <c r="B18529"/>
      <c r="C18529"/>
    </row>
    <row r="18530" spans="1:3" ht="14.4" x14ac:dyDescent="0.3">
      <c r="A18530"/>
      <c r="B18530"/>
      <c r="C18530"/>
    </row>
    <row r="18531" spans="1:3" ht="14.4" x14ac:dyDescent="0.3">
      <c r="A18531"/>
      <c r="B18531"/>
      <c r="C18531"/>
    </row>
    <row r="18532" spans="1:3" ht="14.4" x14ac:dyDescent="0.3">
      <c r="A18532"/>
      <c r="B18532"/>
      <c r="C18532"/>
    </row>
    <row r="18533" spans="1:3" ht="14.4" x14ac:dyDescent="0.3">
      <c r="A18533"/>
      <c r="B18533"/>
      <c r="C18533"/>
    </row>
    <row r="18534" spans="1:3" ht="14.4" x14ac:dyDescent="0.3">
      <c r="A18534"/>
      <c r="B18534"/>
      <c r="C18534"/>
    </row>
    <row r="18535" spans="1:3" ht="14.4" x14ac:dyDescent="0.3">
      <c r="A18535"/>
      <c r="B18535"/>
      <c r="C18535"/>
    </row>
    <row r="18536" spans="1:3" ht="14.4" x14ac:dyDescent="0.3">
      <c r="A18536"/>
      <c r="B18536"/>
      <c r="C18536"/>
    </row>
    <row r="18537" spans="1:3" ht="14.4" x14ac:dyDescent="0.3">
      <c r="A18537"/>
      <c r="B18537"/>
      <c r="C18537"/>
    </row>
    <row r="18538" spans="1:3" ht="14.4" x14ac:dyDescent="0.3">
      <c r="A18538"/>
      <c r="B18538"/>
      <c r="C18538"/>
    </row>
    <row r="18539" spans="1:3" ht="14.4" x14ac:dyDescent="0.3">
      <c r="A18539"/>
      <c r="B18539"/>
      <c r="C18539"/>
    </row>
    <row r="18540" spans="1:3" ht="14.4" x14ac:dyDescent="0.3">
      <c r="A18540"/>
      <c r="B18540"/>
      <c r="C18540"/>
    </row>
    <row r="18541" spans="1:3" ht="14.4" x14ac:dyDescent="0.3">
      <c r="A18541"/>
      <c r="B18541"/>
      <c r="C18541"/>
    </row>
    <row r="18542" spans="1:3" ht="14.4" x14ac:dyDescent="0.3">
      <c r="A18542"/>
      <c r="B18542"/>
      <c r="C18542"/>
    </row>
    <row r="18543" spans="1:3" ht="14.4" x14ac:dyDescent="0.3">
      <c r="A18543"/>
      <c r="B18543"/>
      <c r="C18543"/>
    </row>
    <row r="18544" spans="1:3" ht="14.4" x14ac:dyDescent="0.3">
      <c r="A18544"/>
      <c r="B18544"/>
      <c r="C18544"/>
    </row>
    <row r="18545" spans="1:3" ht="14.4" x14ac:dyDescent="0.3">
      <c r="A18545"/>
      <c r="B18545"/>
      <c r="C18545"/>
    </row>
    <row r="18546" spans="1:3" ht="14.4" x14ac:dyDescent="0.3">
      <c r="A18546"/>
      <c r="B18546"/>
      <c r="C18546"/>
    </row>
    <row r="18547" spans="1:3" ht="14.4" x14ac:dyDescent="0.3">
      <c r="A18547"/>
      <c r="B18547"/>
      <c r="C18547"/>
    </row>
    <row r="18548" spans="1:3" ht="14.4" x14ac:dyDescent="0.3">
      <c r="A18548"/>
      <c r="B18548"/>
      <c r="C18548"/>
    </row>
    <row r="18549" spans="1:3" ht="14.4" x14ac:dyDescent="0.3">
      <c r="A18549"/>
      <c r="B18549"/>
      <c r="C18549"/>
    </row>
    <row r="18550" spans="1:3" ht="14.4" x14ac:dyDescent="0.3">
      <c r="A18550"/>
      <c r="B18550"/>
      <c r="C18550"/>
    </row>
    <row r="18551" spans="1:3" ht="14.4" x14ac:dyDescent="0.3">
      <c r="A18551"/>
      <c r="B18551"/>
      <c r="C18551"/>
    </row>
    <row r="18552" spans="1:3" ht="14.4" x14ac:dyDescent="0.3">
      <c r="A18552"/>
      <c r="B18552"/>
      <c r="C18552"/>
    </row>
    <row r="18553" spans="1:3" ht="14.4" x14ac:dyDescent="0.3">
      <c r="A18553"/>
      <c r="B18553"/>
      <c r="C18553"/>
    </row>
    <row r="18554" spans="1:3" ht="14.4" x14ac:dyDescent="0.3">
      <c r="A18554"/>
      <c r="B18554"/>
      <c r="C18554"/>
    </row>
    <row r="18555" spans="1:3" ht="14.4" x14ac:dyDescent="0.3">
      <c r="A18555"/>
      <c r="B18555"/>
      <c r="C18555"/>
    </row>
    <row r="18556" spans="1:3" ht="14.4" x14ac:dyDescent="0.3">
      <c r="A18556"/>
      <c r="B18556"/>
      <c r="C18556"/>
    </row>
    <row r="18557" spans="1:3" ht="14.4" x14ac:dyDescent="0.3">
      <c r="A18557"/>
      <c r="B18557"/>
      <c r="C18557"/>
    </row>
    <row r="18558" spans="1:3" ht="14.4" x14ac:dyDescent="0.3">
      <c r="A18558"/>
      <c r="B18558"/>
      <c r="C18558"/>
    </row>
    <row r="18559" spans="1:3" ht="14.4" x14ac:dyDescent="0.3">
      <c r="A18559"/>
      <c r="B18559"/>
      <c r="C18559"/>
    </row>
    <row r="18560" spans="1:3" ht="14.4" x14ac:dyDescent="0.3">
      <c r="A18560"/>
      <c r="B18560"/>
      <c r="C18560"/>
    </row>
    <row r="18561" spans="1:3" ht="14.4" x14ac:dyDescent="0.3">
      <c r="A18561"/>
      <c r="B18561"/>
      <c r="C18561"/>
    </row>
    <row r="18562" spans="1:3" ht="14.4" x14ac:dyDescent="0.3">
      <c r="A18562"/>
      <c r="B18562"/>
      <c r="C18562"/>
    </row>
    <row r="18563" spans="1:3" ht="14.4" x14ac:dyDescent="0.3">
      <c r="A18563"/>
      <c r="B18563"/>
      <c r="C18563"/>
    </row>
    <row r="18564" spans="1:3" ht="14.4" x14ac:dyDescent="0.3">
      <c r="A18564"/>
      <c r="B18564"/>
      <c r="C18564"/>
    </row>
    <row r="18565" spans="1:3" ht="14.4" x14ac:dyDescent="0.3">
      <c r="A18565"/>
      <c r="B18565"/>
      <c r="C18565"/>
    </row>
    <row r="18566" spans="1:3" ht="14.4" x14ac:dyDescent="0.3">
      <c r="A18566"/>
      <c r="B18566"/>
      <c r="C18566"/>
    </row>
    <row r="18567" spans="1:3" ht="14.4" x14ac:dyDescent="0.3">
      <c r="A18567"/>
      <c r="B18567"/>
      <c r="C18567"/>
    </row>
    <row r="18568" spans="1:3" ht="14.4" x14ac:dyDescent="0.3">
      <c r="A18568"/>
      <c r="B18568"/>
      <c r="C18568"/>
    </row>
    <row r="18569" spans="1:3" ht="14.4" x14ac:dyDescent="0.3">
      <c r="A18569"/>
      <c r="B18569"/>
      <c r="C18569"/>
    </row>
    <row r="18570" spans="1:3" ht="14.4" x14ac:dyDescent="0.3">
      <c r="A18570"/>
      <c r="B18570"/>
      <c r="C18570"/>
    </row>
    <row r="18571" spans="1:3" ht="14.4" x14ac:dyDescent="0.3">
      <c r="A18571"/>
      <c r="B18571"/>
      <c r="C18571"/>
    </row>
    <row r="18572" spans="1:3" ht="14.4" x14ac:dyDescent="0.3">
      <c r="A18572"/>
      <c r="B18572"/>
      <c r="C18572"/>
    </row>
    <row r="18573" spans="1:3" ht="14.4" x14ac:dyDescent="0.3">
      <c r="A18573"/>
      <c r="B18573"/>
      <c r="C18573"/>
    </row>
    <row r="18574" spans="1:3" ht="14.4" x14ac:dyDescent="0.3">
      <c r="A18574"/>
      <c r="B18574"/>
      <c r="C18574"/>
    </row>
    <row r="18575" spans="1:3" ht="14.4" x14ac:dyDescent="0.3">
      <c r="A18575"/>
      <c r="B18575"/>
      <c r="C18575"/>
    </row>
    <row r="18576" spans="1:3" ht="14.4" x14ac:dyDescent="0.3">
      <c r="A18576"/>
      <c r="B18576"/>
      <c r="C18576"/>
    </row>
    <row r="18577" spans="1:3" ht="14.4" x14ac:dyDescent="0.3">
      <c r="A18577"/>
      <c r="B18577"/>
      <c r="C18577"/>
    </row>
    <row r="18578" spans="1:3" ht="14.4" x14ac:dyDescent="0.3">
      <c r="A18578"/>
      <c r="B18578"/>
      <c r="C18578"/>
    </row>
    <row r="18579" spans="1:3" ht="14.4" x14ac:dyDescent="0.3">
      <c r="A18579"/>
      <c r="B18579"/>
      <c r="C18579"/>
    </row>
    <row r="18580" spans="1:3" ht="14.4" x14ac:dyDescent="0.3">
      <c r="A18580"/>
      <c r="B18580"/>
      <c r="C18580"/>
    </row>
    <row r="18581" spans="1:3" ht="14.4" x14ac:dyDescent="0.3">
      <c r="A18581"/>
      <c r="B18581"/>
      <c r="C18581"/>
    </row>
    <row r="18582" spans="1:3" ht="14.4" x14ac:dyDescent="0.3">
      <c r="A18582"/>
      <c r="B18582"/>
      <c r="C18582"/>
    </row>
    <row r="18583" spans="1:3" ht="14.4" x14ac:dyDescent="0.3">
      <c r="A18583"/>
      <c r="B18583"/>
      <c r="C18583"/>
    </row>
    <row r="18584" spans="1:3" ht="14.4" x14ac:dyDescent="0.3">
      <c r="A18584"/>
      <c r="B18584"/>
      <c r="C18584"/>
    </row>
    <row r="18585" spans="1:3" ht="14.4" x14ac:dyDescent="0.3">
      <c r="A18585"/>
      <c r="B18585"/>
      <c r="C18585"/>
    </row>
    <row r="18586" spans="1:3" ht="14.4" x14ac:dyDescent="0.3">
      <c r="A18586"/>
      <c r="B18586"/>
      <c r="C18586"/>
    </row>
    <row r="18587" spans="1:3" ht="14.4" x14ac:dyDescent="0.3">
      <c r="A18587"/>
      <c r="B18587"/>
      <c r="C18587"/>
    </row>
    <row r="18588" spans="1:3" ht="14.4" x14ac:dyDescent="0.3">
      <c r="A18588"/>
      <c r="B18588"/>
      <c r="C18588"/>
    </row>
    <row r="18589" spans="1:3" ht="14.4" x14ac:dyDescent="0.3">
      <c r="A18589"/>
      <c r="B18589"/>
      <c r="C18589"/>
    </row>
    <row r="18590" spans="1:3" ht="14.4" x14ac:dyDescent="0.3">
      <c r="A18590"/>
      <c r="B18590"/>
      <c r="C18590"/>
    </row>
    <row r="18591" spans="1:3" ht="14.4" x14ac:dyDescent="0.3">
      <c r="A18591"/>
      <c r="B18591"/>
      <c r="C18591"/>
    </row>
    <row r="18592" spans="1:3" ht="14.4" x14ac:dyDescent="0.3">
      <c r="A18592"/>
      <c r="B18592"/>
      <c r="C18592"/>
    </row>
    <row r="18593" spans="1:3" ht="14.4" x14ac:dyDescent="0.3">
      <c r="A18593"/>
      <c r="B18593"/>
      <c r="C18593"/>
    </row>
    <row r="18594" spans="1:3" ht="14.4" x14ac:dyDescent="0.3">
      <c r="A18594"/>
      <c r="B18594"/>
      <c r="C18594"/>
    </row>
    <row r="18595" spans="1:3" ht="14.4" x14ac:dyDescent="0.3">
      <c r="A18595"/>
      <c r="B18595"/>
      <c r="C18595"/>
    </row>
    <row r="18596" spans="1:3" ht="14.4" x14ac:dyDescent="0.3">
      <c r="A18596"/>
      <c r="B18596"/>
      <c r="C18596"/>
    </row>
    <row r="18597" spans="1:3" ht="14.4" x14ac:dyDescent="0.3">
      <c r="A18597"/>
      <c r="B18597"/>
      <c r="C18597"/>
    </row>
    <row r="18598" spans="1:3" ht="14.4" x14ac:dyDescent="0.3">
      <c r="A18598"/>
      <c r="B18598"/>
      <c r="C18598"/>
    </row>
    <row r="18599" spans="1:3" ht="14.4" x14ac:dyDescent="0.3">
      <c r="A18599"/>
      <c r="B18599"/>
      <c r="C18599"/>
    </row>
    <row r="18600" spans="1:3" ht="14.4" x14ac:dyDescent="0.3">
      <c r="A18600"/>
      <c r="B18600"/>
      <c r="C18600"/>
    </row>
    <row r="18601" spans="1:3" ht="14.4" x14ac:dyDescent="0.3">
      <c r="A18601"/>
      <c r="B18601"/>
      <c r="C18601"/>
    </row>
    <row r="18602" spans="1:3" ht="14.4" x14ac:dyDescent="0.3">
      <c r="A18602"/>
      <c r="B18602"/>
      <c r="C18602"/>
    </row>
    <row r="18603" spans="1:3" ht="14.4" x14ac:dyDescent="0.3">
      <c r="A18603"/>
      <c r="B18603"/>
      <c r="C18603"/>
    </row>
    <row r="18604" spans="1:3" ht="14.4" x14ac:dyDescent="0.3">
      <c r="A18604"/>
      <c r="B18604"/>
      <c r="C18604"/>
    </row>
    <row r="18605" spans="1:3" ht="14.4" x14ac:dyDescent="0.3">
      <c r="A18605"/>
      <c r="B18605"/>
      <c r="C18605"/>
    </row>
    <row r="18606" spans="1:3" ht="14.4" x14ac:dyDescent="0.3">
      <c r="A18606"/>
      <c r="B18606"/>
      <c r="C18606"/>
    </row>
    <row r="18607" spans="1:3" ht="14.4" x14ac:dyDescent="0.3">
      <c r="A18607"/>
      <c r="B18607"/>
      <c r="C18607"/>
    </row>
    <row r="18608" spans="1:3" ht="14.4" x14ac:dyDescent="0.3">
      <c r="A18608"/>
      <c r="B18608"/>
      <c r="C18608"/>
    </row>
    <row r="18609" spans="1:3" ht="14.4" x14ac:dyDescent="0.3">
      <c r="A18609"/>
      <c r="B18609"/>
      <c r="C18609"/>
    </row>
    <row r="18610" spans="1:3" ht="14.4" x14ac:dyDescent="0.3">
      <c r="A18610"/>
      <c r="B18610"/>
      <c r="C18610"/>
    </row>
    <row r="18611" spans="1:3" ht="14.4" x14ac:dyDescent="0.3">
      <c r="A18611"/>
      <c r="B18611"/>
      <c r="C18611"/>
    </row>
    <row r="18612" spans="1:3" ht="14.4" x14ac:dyDescent="0.3">
      <c r="A18612"/>
      <c r="B18612"/>
      <c r="C18612"/>
    </row>
    <row r="18613" spans="1:3" ht="14.4" x14ac:dyDescent="0.3">
      <c r="A18613"/>
      <c r="B18613"/>
      <c r="C18613"/>
    </row>
    <row r="18614" spans="1:3" ht="14.4" x14ac:dyDescent="0.3">
      <c r="A18614"/>
      <c r="B18614"/>
      <c r="C18614"/>
    </row>
    <row r="18615" spans="1:3" ht="14.4" x14ac:dyDescent="0.3">
      <c r="A18615"/>
      <c r="B18615"/>
      <c r="C18615"/>
    </row>
    <row r="18616" spans="1:3" ht="14.4" x14ac:dyDescent="0.3">
      <c r="A18616"/>
      <c r="B18616"/>
      <c r="C18616"/>
    </row>
    <row r="18617" spans="1:3" ht="14.4" x14ac:dyDescent="0.3">
      <c r="A18617"/>
      <c r="B18617"/>
      <c r="C18617"/>
    </row>
    <row r="18618" spans="1:3" ht="14.4" x14ac:dyDescent="0.3">
      <c r="A18618"/>
      <c r="B18618"/>
      <c r="C18618"/>
    </row>
    <row r="18619" spans="1:3" ht="14.4" x14ac:dyDescent="0.3">
      <c r="A18619"/>
      <c r="B18619"/>
      <c r="C18619"/>
    </row>
    <row r="18620" spans="1:3" ht="14.4" x14ac:dyDescent="0.3">
      <c r="A18620"/>
      <c r="B18620"/>
      <c r="C18620"/>
    </row>
    <row r="18621" spans="1:3" ht="14.4" x14ac:dyDescent="0.3">
      <c r="A18621"/>
      <c r="B18621"/>
      <c r="C18621"/>
    </row>
    <row r="18622" spans="1:3" ht="14.4" x14ac:dyDescent="0.3">
      <c r="A18622"/>
      <c r="B18622"/>
      <c r="C18622"/>
    </row>
    <row r="18623" spans="1:3" ht="14.4" x14ac:dyDescent="0.3">
      <c r="A18623"/>
      <c r="B18623"/>
      <c r="C18623"/>
    </row>
    <row r="18624" spans="1:3" ht="14.4" x14ac:dyDescent="0.3">
      <c r="A18624"/>
      <c r="B18624"/>
      <c r="C18624"/>
    </row>
    <row r="18625" spans="1:3" ht="14.4" x14ac:dyDescent="0.3">
      <c r="A18625"/>
      <c r="B18625"/>
      <c r="C18625"/>
    </row>
    <row r="18626" spans="1:3" ht="14.4" x14ac:dyDescent="0.3">
      <c r="A18626"/>
      <c r="B18626"/>
      <c r="C18626"/>
    </row>
    <row r="18627" spans="1:3" ht="14.4" x14ac:dyDescent="0.3">
      <c r="A18627"/>
      <c r="B18627"/>
      <c r="C18627"/>
    </row>
    <row r="18628" spans="1:3" ht="14.4" x14ac:dyDescent="0.3">
      <c r="A18628"/>
      <c r="B18628"/>
      <c r="C18628"/>
    </row>
    <row r="18629" spans="1:3" ht="14.4" x14ac:dyDescent="0.3">
      <c r="A18629"/>
      <c r="B18629"/>
      <c r="C18629"/>
    </row>
    <row r="18630" spans="1:3" ht="14.4" x14ac:dyDescent="0.3">
      <c r="A18630"/>
      <c r="B18630"/>
      <c r="C18630"/>
    </row>
    <row r="18631" spans="1:3" ht="14.4" x14ac:dyDescent="0.3">
      <c r="A18631"/>
      <c r="B18631"/>
      <c r="C18631"/>
    </row>
    <row r="18632" spans="1:3" ht="14.4" x14ac:dyDescent="0.3">
      <c r="A18632"/>
      <c r="B18632"/>
      <c r="C18632"/>
    </row>
    <row r="18633" spans="1:3" ht="14.4" x14ac:dyDescent="0.3">
      <c r="A18633"/>
      <c r="B18633"/>
      <c r="C18633"/>
    </row>
    <row r="18634" spans="1:3" ht="14.4" x14ac:dyDescent="0.3">
      <c r="A18634"/>
      <c r="B18634"/>
      <c r="C18634"/>
    </row>
    <row r="18635" spans="1:3" ht="14.4" x14ac:dyDescent="0.3">
      <c r="A18635"/>
      <c r="B18635"/>
      <c r="C18635"/>
    </row>
    <row r="18636" spans="1:3" ht="14.4" x14ac:dyDescent="0.3">
      <c r="A18636"/>
      <c r="B18636"/>
      <c r="C18636"/>
    </row>
    <row r="18637" spans="1:3" ht="14.4" x14ac:dyDescent="0.3">
      <c r="A18637"/>
      <c r="B18637"/>
      <c r="C18637"/>
    </row>
    <row r="18638" spans="1:3" ht="14.4" x14ac:dyDescent="0.3">
      <c r="A18638"/>
      <c r="B18638"/>
      <c r="C18638"/>
    </row>
    <row r="18639" spans="1:3" ht="14.4" x14ac:dyDescent="0.3">
      <c r="A18639"/>
      <c r="B18639"/>
      <c r="C18639"/>
    </row>
    <row r="18640" spans="1:3" ht="14.4" x14ac:dyDescent="0.3">
      <c r="A18640"/>
      <c r="B18640"/>
      <c r="C18640"/>
    </row>
    <row r="18641" spans="1:3" ht="14.4" x14ac:dyDescent="0.3">
      <c r="A18641"/>
      <c r="B18641"/>
      <c r="C18641"/>
    </row>
    <row r="18642" spans="1:3" ht="14.4" x14ac:dyDescent="0.3">
      <c r="A18642"/>
      <c r="B18642"/>
      <c r="C18642"/>
    </row>
    <row r="18643" spans="1:3" ht="14.4" x14ac:dyDescent="0.3">
      <c r="A18643"/>
      <c r="B18643"/>
      <c r="C18643"/>
    </row>
    <row r="18644" spans="1:3" ht="14.4" x14ac:dyDescent="0.3">
      <c r="A18644"/>
      <c r="B18644"/>
      <c r="C18644"/>
    </row>
    <row r="18645" spans="1:3" ht="14.4" x14ac:dyDescent="0.3">
      <c r="A18645"/>
      <c r="B18645"/>
      <c r="C18645"/>
    </row>
    <row r="18646" spans="1:3" ht="14.4" x14ac:dyDescent="0.3">
      <c r="A18646"/>
      <c r="B18646"/>
      <c r="C18646"/>
    </row>
    <row r="18647" spans="1:3" ht="14.4" x14ac:dyDescent="0.3">
      <c r="A18647"/>
      <c r="B18647"/>
      <c r="C18647"/>
    </row>
    <row r="18648" spans="1:3" ht="14.4" x14ac:dyDescent="0.3">
      <c r="A18648"/>
      <c r="B18648"/>
      <c r="C18648"/>
    </row>
    <row r="18649" spans="1:3" ht="14.4" x14ac:dyDescent="0.3">
      <c r="A18649"/>
      <c r="B18649"/>
      <c r="C18649"/>
    </row>
    <row r="18650" spans="1:3" ht="14.4" x14ac:dyDescent="0.3">
      <c r="A18650"/>
      <c r="B18650"/>
      <c r="C18650"/>
    </row>
    <row r="18651" spans="1:3" ht="14.4" x14ac:dyDescent="0.3">
      <c r="A18651"/>
      <c r="B18651"/>
      <c r="C18651"/>
    </row>
    <row r="18652" spans="1:3" ht="14.4" x14ac:dyDescent="0.3">
      <c r="A18652"/>
      <c r="B18652"/>
      <c r="C18652"/>
    </row>
    <row r="18653" spans="1:3" ht="14.4" x14ac:dyDescent="0.3">
      <c r="A18653"/>
      <c r="B18653"/>
      <c r="C18653"/>
    </row>
    <row r="18654" spans="1:3" ht="14.4" x14ac:dyDescent="0.3">
      <c r="A18654"/>
      <c r="B18654"/>
      <c r="C18654"/>
    </row>
    <row r="18655" spans="1:3" ht="14.4" x14ac:dyDescent="0.3">
      <c r="A18655"/>
      <c r="B18655"/>
      <c r="C18655"/>
    </row>
    <row r="18656" spans="1:3" ht="14.4" x14ac:dyDescent="0.3">
      <c r="A18656"/>
      <c r="B18656"/>
      <c r="C18656"/>
    </row>
    <row r="18657" spans="1:3" ht="14.4" x14ac:dyDescent="0.3">
      <c r="A18657"/>
      <c r="B18657"/>
      <c r="C18657"/>
    </row>
    <row r="18658" spans="1:3" ht="14.4" x14ac:dyDescent="0.3">
      <c r="A18658"/>
      <c r="B18658"/>
      <c r="C18658"/>
    </row>
    <row r="18659" spans="1:3" ht="14.4" x14ac:dyDescent="0.3">
      <c r="A18659"/>
      <c r="B18659"/>
      <c r="C18659"/>
    </row>
    <row r="18660" spans="1:3" ht="14.4" x14ac:dyDescent="0.3">
      <c r="A18660"/>
      <c r="B18660"/>
      <c r="C18660"/>
    </row>
    <row r="18661" spans="1:3" ht="14.4" x14ac:dyDescent="0.3">
      <c r="A18661"/>
      <c r="B18661"/>
      <c r="C18661"/>
    </row>
    <row r="18662" spans="1:3" ht="14.4" x14ac:dyDescent="0.3">
      <c r="A18662"/>
      <c r="B18662"/>
      <c r="C18662"/>
    </row>
    <row r="18663" spans="1:3" ht="14.4" x14ac:dyDescent="0.3">
      <c r="A18663"/>
      <c r="B18663"/>
      <c r="C18663"/>
    </row>
    <row r="18664" spans="1:3" ht="14.4" x14ac:dyDescent="0.3">
      <c r="A18664"/>
      <c r="B18664"/>
      <c r="C18664"/>
    </row>
    <row r="18665" spans="1:3" ht="14.4" x14ac:dyDescent="0.3">
      <c r="A18665"/>
      <c r="B18665"/>
      <c r="C18665"/>
    </row>
    <row r="18666" spans="1:3" ht="14.4" x14ac:dyDescent="0.3">
      <c r="A18666"/>
      <c r="B18666"/>
      <c r="C18666"/>
    </row>
    <row r="18667" spans="1:3" ht="14.4" x14ac:dyDescent="0.3">
      <c r="A18667"/>
      <c r="B18667"/>
      <c r="C18667"/>
    </row>
    <row r="18668" spans="1:3" ht="14.4" x14ac:dyDescent="0.3">
      <c r="A18668"/>
      <c r="B18668"/>
      <c r="C18668"/>
    </row>
    <row r="18669" spans="1:3" ht="14.4" x14ac:dyDescent="0.3">
      <c r="A18669"/>
      <c r="B18669"/>
      <c r="C18669"/>
    </row>
    <row r="18670" spans="1:3" ht="14.4" x14ac:dyDescent="0.3">
      <c r="A18670"/>
      <c r="B18670"/>
      <c r="C18670"/>
    </row>
    <row r="18671" spans="1:3" ht="14.4" x14ac:dyDescent="0.3">
      <c r="A18671"/>
      <c r="B18671"/>
      <c r="C18671"/>
    </row>
    <row r="18672" spans="1:3" ht="14.4" x14ac:dyDescent="0.3">
      <c r="A18672"/>
      <c r="B18672"/>
      <c r="C18672"/>
    </row>
    <row r="18673" spans="1:3" ht="14.4" x14ac:dyDescent="0.3">
      <c r="A18673"/>
      <c r="B18673"/>
      <c r="C18673"/>
    </row>
    <row r="18674" spans="1:3" ht="14.4" x14ac:dyDescent="0.3">
      <c r="A18674"/>
      <c r="B18674"/>
      <c r="C18674"/>
    </row>
    <row r="18675" spans="1:3" ht="14.4" x14ac:dyDescent="0.3">
      <c r="A18675"/>
      <c r="B18675"/>
      <c r="C18675"/>
    </row>
    <row r="18676" spans="1:3" ht="14.4" x14ac:dyDescent="0.3">
      <c r="A18676"/>
      <c r="B18676"/>
      <c r="C18676"/>
    </row>
    <row r="18677" spans="1:3" ht="14.4" x14ac:dyDescent="0.3">
      <c r="A18677"/>
      <c r="B18677"/>
      <c r="C18677"/>
    </row>
    <row r="18678" spans="1:3" ht="14.4" x14ac:dyDescent="0.3">
      <c r="A18678"/>
      <c r="B18678"/>
      <c r="C18678"/>
    </row>
    <row r="18679" spans="1:3" ht="14.4" x14ac:dyDescent="0.3">
      <c r="A18679"/>
      <c r="B18679"/>
      <c r="C18679"/>
    </row>
    <row r="18680" spans="1:3" ht="14.4" x14ac:dyDescent="0.3">
      <c r="A18680"/>
      <c r="B18680"/>
      <c r="C18680"/>
    </row>
    <row r="18681" spans="1:3" ht="14.4" x14ac:dyDescent="0.3">
      <c r="A18681"/>
      <c r="B18681"/>
      <c r="C18681"/>
    </row>
    <row r="18682" spans="1:3" ht="14.4" x14ac:dyDescent="0.3">
      <c r="A18682"/>
      <c r="B18682"/>
      <c r="C18682"/>
    </row>
    <row r="18683" spans="1:3" ht="14.4" x14ac:dyDescent="0.3">
      <c r="A18683"/>
      <c r="B18683"/>
      <c r="C18683"/>
    </row>
    <row r="18684" spans="1:3" ht="14.4" x14ac:dyDescent="0.3">
      <c r="A18684"/>
      <c r="B18684"/>
      <c r="C18684"/>
    </row>
    <row r="18685" spans="1:3" ht="14.4" x14ac:dyDescent="0.3">
      <c r="A18685"/>
      <c r="B18685"/>
      <c r="C18685"/>
    </row>
    <row r="18686" spans="1:3" ht="14.4" x14ac:dyDescent="0.3">
      <c r="A18686"/>
      <c r="B18686"/>
      <c r="C18686"/>
    </row>
    <row r="18687" spans="1:3" ht="14.4" x14ac:dyDescent="0.3">
      <c r="A18687"/>
      <c r="B18687"/>
      <c r="C18687"/>
    </row>
    <row r="18688" spans="1:3" ht="14.4" x14ac:dyDescent="0.3">
      <c r="A18688"/>
      <c r="B18688"/>
      <c r="C18688"/>
    </row>
    <row r="18689" spans="1:3" ht="14.4" x14ac:dyDescent="0.3">
      <c r="A18689"/>
      <c r="B18689"/>
      <c r="C18689"/>
    </row>
    <row r="18690" spans="1:3" ht="14.4" x14ac:dyDescent="0.3">
      <c r="A18690"/>
      <c r="B18690"/>
      <c r="C18690"/>
    </row>
    <row r="18691" spans="1:3" ht="14.4" x14ac:dyDescent="0.3">
      <c r="A18691"/>
      <c r="B18691"/>
      <c r="C18691"/>
    </row>
    <row r="18692" spans="1:3" ht="14.4" x14ac:dyDescent="0.3">
      <c r="A18692"/>
      <c r="B18692"/>
      <c r="C18692"/>
    </row>
    <row r="18693" spans="1:3" ht="14.4" x14ac:dyDescent="0.3">
      <c r="A18693"/>
      <c r="B18693"/>
      <c r="C18693"/>
    </row>
    <row r="18694" spans="1:3" ht="14.4" x14ac:dyDescent="0.3">
      <c r="A18694"/>
      <c r="B18694"/>
      <c r="C18694"/>
    </row>
    <row r="18695" spans="1:3" ht="14.4" x14ac:dyDescent="0.3">
      <c r="A18695"/>
      <c r="B18695"/>
      <c r="C18695"/>
    </row>
    <row r="18696" spans="1:3" ht="14.4" x14ac:dyDescent="0.3">
      <c r="A18696"/>
      <c r="B18696"/>
      <c r="C18696"/>
    </row>
    <row r="18697" spans="1:3" ht="14.4" x14ac:dyDescent="0.3">
      <c r="A18697"/>
      <c r="B18697"/>
      <c r="C18697"/>
    </row>
    <row r="18698" spans="1:3" ht="14.4" x14ac:dyDescent="0.3">
      <c r="A18698"/>
      <c r="B18698"/>
      <c r="C18698"/>
    </row>
    <row r="18699" spans="1:3" ht="14.4" x14ac:dyDescent="0.3">
      <c r="A18699"/>
      <c r="B18699"/>
      <c r="C18699"/>
    </row>
    <row r="18700" spans="1:3" ht="14.4" x14ac:dyDescent="0.3">
      <c r="A18700"/>
      <c r="B18700"/>
      <c r="C18700"/>
    </row>
    <row r="18701" spans="1:3" ht="14.4" x14ac:dyDescent="0.3">
      <c r="A18701"/>
      <c r="B18701"/>
      <c r="C18701"/>
    </row>
    <row r="18702" spans="1:3" ht="14.4" x14ac:dyDescent="0.3">
      <c r="A18702"/>
      <c r="B18702"/>
      <c r="C18702"/>
    </row>
    <row r="18703" spans="1:3" ht="14.4" x14ac:dyDescent="0.3">
      <c r="A18703"/>
      <c r="B18703"/>
      <c r="C18703"/>
    </row>
    <row r="18704" spans="1:3" ht="14.4" x14ac:dyDescent="0.3">
      <c r="A18704"/>
      <c r="B18704"/>
      <c r="C18704"/>
    </row>
    <row r="18705" spans="1:3" ht="14.4" x14ac:dyDescent="0.3">
      <c r="A18705"/>
      <c r="B18705"/>
      <c r="C18705"/>
    </row>
    <row r="18706" spans="1:3" ht="14.4" x14ac:dyDescent="0.3">
      <c r="A18706"/>
      <c r="B18706"/>
      <c r="C18706"/>
    </row>
    <row r="18707" spans="1:3" ht="14.4" x14ac:dyDescent="0.3">
      <c r="A18707"/>
      <c r="B18707"/>
      <c r="C18707"/>
    </row>
    <row r="18708" spans="1:3" ht="14.4" x14ac:dyDescent="0.3">
      <c r="A18708"/>
      <c r="B18708"/>
      <c r="C18708"/>
    </row>
    <row r="18709" spans="1:3" ht="14.4" x14ac:dyDescent="0.3">
      <c r="A18709"/>
      <c r="B18709"/>
      <c r="C18709"/>
    </row>
    <row r="18710" spans="1:3" ht="14.4" x14ac:dyDescent="0.3">
      <c r="A18710"/>
      <c r="B18710"/>
      <c r="C18710"/>
    </row>
    <row r="18711" spans="1:3" ht="14.4" x14ac:dyDescent="0.3">
      <c r="A18711"/>
      <c r="B18711"/>
      <c r="C18711"/>
    </row>
    <row r="18712" spans="1:3" ht="14.4" x14ac:dyDescent="0.3">
      <c r="A18712"/>
      <c r="B18712"/>
      <c r="C18712"/>
    </row>
    <row r="18713" spans="1:3" ht="14.4" x14ac:dyDescent="0.3">
      <c r="A18713"/>
      <c r="B18713"/>
      <c r="C18713"/>
    </row>
    <row r="18714" spans="1:3" ht="14.4" x14ac:dyDescent="0.3">
      <c r="A18714"/>
      <c r="B18714"/>
      <c r="C18714"/>
    </row>
    <row r="18715" spans="1:3" ht="14.4" x14ac:dyDescent="0.3">
      <c r="A18715"/>
      <c r="B18715"/>
      <c r="C18715"/>
    </row>
    <row r="18716" spans="1:3" ht="14.4" x14ac:dyDescent="0.3">
      <c r="A18716"/>
      <c r="B18716"/>
      <c r="C18716"/>
    </row>
    <row r="18717" spans="1:3" ht="14.4" x14ac:dyDescent="0.3">
      <c r="A18717"/>
      <c r="B18717"/>
      <c r="C18717"/>
    </row>
    <row r="18718" spans="1:3" ht="14.4" x14ac:dyDescent="0.3">
      <c r="A18718"/>
      <c r="B18718"/>
      <c r="C18718"/>
    </row>
    <row r="18719" spans="1:3" ht="14.4" x14ac:dyDescent="0.3">
      <c r="A18719"/>
      <c r="B18719"/>
      <c r="C18719"/>
    </row>
    <row r="18720" spans="1:3" ht="14.4" x14ac:dyDescent="0.3">
      <c r="A18720"/>
      <c r="B18720"/>
      <c r="C18720"/>
    </row>
    <row r="18721" spans="1:3" ht="14.4" x14ac:dyDescent="0.3">
      <c r="A18721"/>
      <c r="B18721"/>
      <c r="C18721"/>
    </row>
    <row r="18722" spans="1:3" ht="14.4" x14ac:dyDescent="0.3">
      <c r="A18722"/>
      <c r="B18722"/>
      <c r="C18722"/>
    </row>
    <row r="18723" spans="1:3" ht="14.4" x14ac:dyDescent="0.3">
      <c r="A18723"/>
      <c r="B18723"/>
      <c r="C18723"/>
    </row>
    <row r="18724" spans="1:3" ht="14.4" x14ac:dyDescent="0.3">
      <c r="A18724"/>
      <c r="B18724"/>
      <c r="C18724"/>
    </row>
    <row r="18725" spans="1:3" ht="14.4" x14ac:dyDescent="0.3">
      <c r="A18725"/>
      <c r="B18725"/>
      <c r="C18725"/>
    </row>
    <row r="18726" spans="1:3" ht="14.4" x14ac:dyDescent="0.3">
      <c r="A18726"/>
      <c r="B18726"/>
      <c r="C18726"/>
    </row>
    <row r="18727" spans="1:3" ht="14.4" x14ac:dyDescent="0.3">
      <c r="A18727"/>
      <c r="B18727"/>
      <c r="C18727"/>
    </row>
    <row r="18728" spans="1:3" ht="14.4" x14ac:dyDescent="0.3">
      <c r="A18728"/>
      <c r="B18728"/>
      <c r="C18728"/>
    </row>
    <row r="18729" spans="1:3" ht="14.4" x14ac:dyDescent="0.3">
      <c r="A18729"/>
      <c r="B18729"/>
      <c r="C18729"/>
    </row>
    <row r="18730" spans="1:3" ht="14.4" x14ac:dyDescent="0.3">
      <c r="A18730"/>
      <c r="B18730"/>
      <c r="C18730"/>
    </row>
    <row r="18731" spans="1:3" ht="14.4" x14ac:dyDescent="0.3">
      <c r="A18731"/>
      <c r="B18731"/>
      <c r="C18731"/>
    </row>
    <row r="18732" spans="1:3" ht="14.4" x14ac:dyDescent="0.3">
      <c r="A18732"/>
      <c r="B18732"/>
      <c r="C18732"/>
    </row>
    <row r="18733" spans="1:3" ht="14.4" x14ac:dyDescent="0.3">
      <c r="A18733"/>
      <c r="B18733"/>
      <c r="C18733"/>
    </row>
    <row r="18734" spans="1:3" ht="14.4" x14ac:dyDescent="0.3">
      <c r="A18734"/>
      <c r="B18734"/>
      <c r="C18734"/>
    </row>
    <row r="18735" spans="1:3" ht="14.4" x14ac:dyDescent="0.3">
      <c r="A18735"/>
      <c r="B18735"/>
      <c r="C18735"/>
    </row>
    <row r="18736" spans="1:3" ht="14.4" x14ac:dyDescent="0.3">
      <c r="A18736"/>
      <c r="B18736"/>
      <c r="C18736"/>
    </row>
    <row r="18737" spans="1:3" ht="14.4" x14ac:dyDescent="0.3">
      <c r="A18737"/>
      <c r="B18737"/>
      <c r="C18737"/>
    </row>
    <row r="18738" spans="1:3" ht="14.4" x14ac:dyDescent="0.3">
      <c r="A18738"/>
      <c r="B18738"/>
      <c r="C18738"/>
    </row>
    <row r="18739" spans="1:3" ht="14.4" x14ac:dyDescent="0.3">
      <c r="A18739"/>
      <c r="B18739"/>
      <c r="C18739"/>
    </row>
    <row r="18740" spans="1:3" ht="14.4" x14ac:dyDescent="0.3">
      <c r="A18740"/>
      <c r="B18740"/>
      <c r="C18740"/>
    </row>
    <row r="18741" spans="1:3" ht="14.4" x14ac:dyDescent="0.3">
      <c r="A18741"/>
      <c r="B18741"/>
      <c r="C18741"/>
    </row>
    <row r="18742" spans="1:3" ht="14.4" x14ac:dyDescent="0.3">
      <c r="A18742"/>
      <c r="B18742"/>
      <c r="C18742"/>
    </row>
    <row r="18743" spans="1:3" ht="14.4" x14ac:dyDescent="0.3">
      <c r="A18743"/>
      <c r="B18743"/>
      <c r="C18743"/>
    </row>
    <row r="18744" spans="1:3" ht="14.4" x14ac:dyDescent="0.3">
      <c r="A18744"/>
      <c r="B18744"/>
      <c r="C18744"/>
    </row>
    <row r="18745" spans="1:3" ht="14.4" x14ac:dyDescent="0.3">
      <c r="A18745"/>
      <c r="B18745"/>
      <c r="C18745"/>
    </row>
    <row r="18746" spans="1:3" ht="14.4" x14ac:dyDescent="0.3">
      <c r="A18746"/>
      <c r="B18746"/>
      <c r="C18746"/>
    </row>
    <row r="18747" spans="1:3" ht="14.4" x14ac:dyDescent="0.3">
      <c r="A18747"/>
      <c r="B18747"/>
      <c r="C18747"/>
    </row>
    <row r="18748" spans="1:3" ht="14.4" x14ac:dyDescent="0.3">
      <c r="A18748"/>
      <c r="B18748"/>
      <c r="C18748"/>
    </row>
    <row r="18749" spans="1:3" ht="14.4" x14ac:dyDescent="0.3">
      <c r="A18749"/>
      <c r="B18749"/>
      <c r="C18749"/>
    </row>
    <row r="18750" spans="1:3" ht="14.4" x14ac:dyDescent="0.3">
      <c r="A18750"/>
      <c r="B18750"/>
      <c r="C18750"/>
    </row>
    <row r="18751" spans="1:3" ht="14.4" x14ac:dyDescent="0.3">
      <c r="A18751"/>
      <c r="B18751"/>
      <c r="C18751"/>
    </row>
    <row r="18752" spans="1:3" ht="14.4" x14ac:dyDescent="0.3">
      <c r="A18752"/>
      <c r="B18752"/>
      <c r="C18752"/>
    </row>
    <row r="18753" spans="1:3" ht="14.4" x14ac:dyDescent="0.3">
      <c r="A18753"/>
      <c r="B18753"/>
      <c r="C18753"/>
    </row>
    <row r="18754" spans="1:3" ht="14.4" x14ac:dyDescent="0.3">
      <c r="A18754"/>
      <c r="B18754"/>
      <c r="C18754"/>
    </row>
    <row r="18755" spans="1:3" ht="14.4" x14ac:dyDescent="0.3">
      <c r="A18755"/>
      <c r="B18755"/>
      <c r="C18755"/>
    </row>
    <row r="18756" spans="1:3" ht="14.4" x14ac:dyDescent="0.3">
      <c r="A18756"/>
      <c r="B18756"/>
      <c r="C18756"/>
    </row>
    <row r="18757" spans="1:3" ht="14.4" x14ac:dyDescent="0.3">
      <c r="A18757"/>
      <c r="B18757"/>
      <c r="C18757"/>
    </row>
    <row r="18758" spans="1:3" ht="14.4" x14ac:dyDescent="0.3">
      <c r="A18758"/>
      <c r="B18758"/>
      <c r="C18758"/>
    </row>
    <row r="18759" spans="1:3" ht="14.4" x14ac:dyDescent="0.3">
      <c r="A18759"/>
      <c r="B18759"/>
      <c r="C18759"/>
    </row>
    <row r="18760" spans="1:3" ht="14.4" x14ac:dyDescent="0.3">
      <c r="A18760"/>
      <c r="B18760"/>
      <c r="C18760"/>
    </row>
    <row r="18761" spans="1:3" ht="14.4" x14ac:dyDescent="0.3">
      <c r="A18761"/>
      <c r="B18761"/>
      <c r="C18761"/>
    </row>
    <row r="18762" spans="1:3" ht="14.4" x14ac:dyDescent="0.3">
      <c r="A18762"/>
      <c r="B18762"/>
      <c r="C18762"/>
    </row>
    <row r="18763" spans="1:3" ht="14.4" x14ac:dyDescent="0.3">
      <c r="A18763"/>
      <c r="B18763"/>
      <c r="C18763"/>
    </row>
    <row r="18764" spans="1:3" ht="14.4" x14ac:dyDescent="0.3">
      <c r="A18764"/>
      <c r="B18764"/>
      <c r="C18764"/>
    </row>
    <row r="18765" spans="1:3" ht="14.4" x14ac:dyDescent="0.3">
      <c r="A18765"/>
      <c r="B18765"/>
      <c r="C18765"/>
    </row>
    <row r="18766" spans="1:3" ht="14.4" x14ac:dyDescent="0.3">
      <c r="A18766"/>
      <c r="B18766"/>
      <c r="C18766"/>
    </row>
    <row r="18767" spans="1:3" ht="14.4" x14ac:dyDescent="0.3">
      <c r="A18767"/>
      <c r="B18767"/>
      <c r="C18767"/>
    </row>
    <row r="18768" spans="1:3" ht="14.4" x14ac:dyDescent="0.3">
      <c r="A18768"/>
      <c r="B18768"/>
      <c r="C18768"/>
    </row>
    <row r="18769" spans="1:3" ht="14.4" x14ac:dyDescent="0.3">
      <c r="A18769"/>
      <c r="B18769"/>
      <c r="C18769"/>
    </row>
    <row r="18770" spans="1:3" ht="14.4" x14ac:dyDescent="0.3">
      <c r="A18770"/>
      <c r="B18770"/>
      <c r="C18770"/>
    </row>
    <row r="18771" spans="1:3" ht="14.4" x14ac:dyDescent="0.3">
      <c r="A18771"/>
      <c r="B18771"/>
      <c r="C18771"/>
    </row>
    <row r="18772" spans="1:3" ht="14.4" x14ac:dyDescent="0.3">
      <c r="A18772"/>
      <c r="B18772"/>
      <c r="C18772"/>
    </row>
    <row r="18773" spans="1:3" ht="14.4" x14ac:dyDescent="0.3">
      <c r="A18773"/>
      <c r="B18773"/>
      <c r="C18773"/>
    </row>
    <row r="18774" spans="1:3" ht="14.4" x14ac:dyDescent="0.3">
      <c r="A18774"/>
      <c r="B18774"/>
      <c r="C18774"/>
    </row>
    <row r="18775" spans="1:3" ht="14.4" x14ac:dyDescent="0.3">
      <c r="A18775"/>
      <c r="B18775"/>
      <c r="C18775"/>
    </row>
    <row r="18776" spans="1:3" ht="14.4" x14ac:dyDescent="0.3">
      <c r="A18776"/>
      <c r="B18776"/>
      <c r="C18776"/>
    </row>
    <row r="18777" spans="1:3" ht="14.4" x14ac:dyDescent="0.3">
      <c r="A18777"/>
      <c r="B18777"/>
      <c r="C18777"/>
    </row>
    <row r="18778" spans="1:3" ht="14.4" x14ac:dyDescent="0.3">
      <c r="A18778"/>
      <c r="B18778"/>
      <c r="C18778"/>
    </row>
    <row r="18779" spans="1:3" ht="14.4" x14ac:dyDescent="0.3">
      <c r="A18779"/>
      <c r="B18779"/>
      <c r="C18779"/>
    </row>
    <row r="18780" spans="1:3" ht="14.4" x14ac:dyDescent="0.3">
      <c r="A18780"/>
      <c r="B18780"/>
      <c r="C18780"/>
    </row>
    <row r="18781" spans="1:3" ht="14.4" x14ac:dyDescent="0.3">
      <c r="A18781"/>
      <c r="B18781"/>
      <c r="C18781"/>
    </row>
    <row r="18782" spans="1:3" ht="14.4" x14ac:dyDescent="0.3">
      <c r="A18782"/>
      <c r="B18782"/>
      <c r="C18782"/>
    </row>
    <row r="18783" spans="1:3" ht="14.4" x14ac:dyDescent="0.3">
      <c r="A18783"/>
      <c r="B18783"/>
      <c r="C18783"/>
    </row>
    <row r="18784" spans="1:3" ht="14.4" x14ac:dyDescent="0.3">
      <c r="A18784"/>
      <c r="B18784"/>
      <c r="C18784"/>
    </row>
    <row r="18785" spans="1:3" ht="14.4" x14ac:dyDescent="0.3">
      <c r="A18785"/>
      <c r="B18785"/>
      <c r="C18785"/>
    </row>
    <row r="18786" spans="1:3" ht="14.4" x14ac:dyDescent="0.3">
      <c r="A18786"/>
      <c r="B18786"/>
      <c r="C18786"/>
    </row>
    <row r="18787" spans="1:3" ht="14.4" x14ac:dyDescent="0.3">
      <c r="A18787"/>
      <c r="B18787"/>
      <c r="C18787"/>
    </row>
    <row r="18788" spans="1:3" ht="14.4" x14ac:dyDescent="0.3">
      <c r="A18788"/>
      <c r="B18788"/>
      <c r="C18788"/>
    </row>
    <row r="18789" spans="1:3" ht="14.4" x14ac:dyDescent="0.3">
      <c r="A18789"/>
      <c r="B18789"/>
      <c r="C18789"/>
    </row>
    <row r="18790" spans="1:3" ht="14.4" x14ac:dyDescent="0.3">
      <c r="A18790"/>
      <c r="B18790"/>
      <c r="C18790"/>
    </row>
    <row r="18791" spans="1:3" ht="14.4" x14ac:dyDescent="0.3">
      <c r="A18791"/>
      <c r="B18791"/>
      <c r="C18791"/>
    </row>
    <row r="18792" spans="1:3" ht="14.4" x14ac:dyDescent="0.3">
      <c r="A18792"/>
      <c r="B18792"/>
      <c r="C18792"/>
    </row>
    <row r="18793" spans="1:3" ht="14.4" x14ac:dyDescent="0.3">
      <c r="A18793"/>
      <c r="B18793"/>
      <c r="C18793"/>
    </row>
    <row r="18794" spans="1:3" ht="14.4" x14ac:dyDescent="0.3">
      <c r="A18794"/>
      <c r="B18794"/>
      <c r="C18794"/>
    </row>
    <row r="18795" spans="1:3" ht="14.4" x14ac:dyDescent="0.3">
      <c r="A18795"/>
      <c r="B18795"/>
      <c r="C18795"/>
    </row>
    <row r="18796" spans="1:3" ht="14.4" x14ac:dyDescent="0.3">
      <c r="A18796"/>
      <c r="B18796"/>
      <c r="C18796"/>
    </row>
    <row r="18797" spans="1:3" ht="14.4" x14ac:dyDescent="0.3">
      <c r="A18797"/>
      <c r="B18797"/>
      <c r="C18797"/>
    </row>
    <row r="18798" spans="1:3" ht="14.4" x14ac:dyDescent="0.3">
      <c r="A18798"/>
      <c r="B18798"/>
      <c r="C18798"/>
    </row>
    <row r="18799" spans="1:3" ht="14.4" x14ac:dyDescent="0.3">
      <c r="A18799"/>
      <c r="B18799"/>
      <c r="C18799"/>
    </row>
    <row r="18800" spans="1:3" ht="14.4" x14ac:dyDescent="0.3">
      <c r="A18800"/>
      <c r="B18800"/>
      <c r="C18800"/>
    </row>
    <row r="18801" spans="1:3" ht="14.4" x14ac:dyDescent="0.3">
      <c r="A18801"/>
      <c r="B18801"/>
      <c r="C18801"/>
    </row>
    <row r="18802" spans="1:3" ht="14.4" x14ac:dyDescent="0.3">
      <c r="A18802"/>
      <c r="B18802"/>
      <c r="C18802"/>
    </row>
    <row r="18803" spans="1:3" ht="14.4" x14ac:dyDescent="0.3">
      <c r="A18803"/>
      <c r="B18803"/>
      <c r="C18803"/>
    </row>
    <row r="18804" spans="1:3" ht="14.4" x14ac:dyDescent="0.3">
      <c r="A18804"/>
      <c r="B18804"/>
      <c r="C18804"/>
    </row>
    <row r="18805" spans="1:3" ht="14.4" x14ac:dyDescent="0.3">
      <c r="A18805"/>
      <c r="B18805"/>
      <c r="C18805"/>
    </row>
    <row r="18806" spans="1:3" ht="14.4" x14ac:dyDescent="0.3">
      <c r="A18806"/>
      <c r="B18806"/>
      <c r="C18806"/>
    </row>
    <row r="18807" spans="1:3" ht="14.4" x14ac:dyDescent="0.3">
      <c r="A18807"/>
      <c r="B18807"/>
      <c r="C18807"/>
    </row>
    <row r="18808" spans="1:3" ht="14.4" x14ac:dyDescent="0.3">
      <c r="A18808"/>
      <c r="B18808"/>
      <c r="C18808"/>
    </row>
    <row r="18809" spans="1:3" ht="14.4" x14ac:dyDescent="0.3">
      <c r="A18809"/>
      <c r="B18809"/>
      <c r="C18809"/>
    </row>
    <row r="18810" spans="1:3" ht="14.4" x14ac:dyDescent="0.3">
      <c r="A18810"/>
      <c r="B18810"/>
      <c r="C18810"/>
    </row>
    <row r="18811" spans="1:3" ht="14.4" x14ac:dyDescent="0.3">
      <c r="A18811"/>
      <c r="B18811"/>
      <c r="C18811"/>
    </row>
    <row r="18812" spans="1:3" ht="14.4" x14ac:dyDescent="0.3">
      <c r="A18812"/>
      <c r="B18812"/>
      <c r="C18812"/>
    </row>
    <row r="18813" spans="1:3" ht="14.4" x14ac:dyDescent="0.3">
      <c r="A18813"/>
      <c r="B18813"/>
      <c r="C18813"/>
    </row>
    <row r="18814" spans="1:3" ht="14.4" x14ac:dyDescent="0.3">
      <c r="A18814"/>
      <c r="B18814"/>
      <c r="C18814"/>
    </row>
    <row r="18815" spans="1:3" ht="14.4" x14ac:dyDescent="0.3">
      <c r="A18815"/>
      <c r="B18815"/>
      <c r="C18815"/>
    </row>
    <row r="18816" spans="1:3" ht="14.4" x14ac:dyDescent="0.3">
      <c r="A18816"/>
      <c r="B18816"/>
      <c r="C18816"/>
    </row>
    <row r="18817" spans="1:3" ht="14.4" x14ac:dyDescent="0.3">
      <c r="A18817"/>
      <c r="B18817"/>
      <c r="C18817"/>
    </row>
    <row r="18818" spans="1:3" ht="14.4" x14ac:dyDescent="0.3">
      <c r="A18818"/>
      <c r="B18818"/>
      <c r="C18818"/>
    </row>
    <row r="18819" spans="1:3" ht="14.4" x14ac:dyDescent="0.3">
      <c r="A18819"/>
      <c r="B18819"/>
      <c r="C18819"/>
    </row>
    <row r="18820" spans="1:3" ht="14.4" x14ac:dyDescent="0.3">
      <c r="A18820"/>
      <c r="B18820"/>
      <c r="C18820"/>
    </row>
    <row r="18821" spans="1:3" ht="14.4" x14ac:dyDescent="0.3">
      <c r="A18821"/>
      <c r="B18821"/>
      <c r="C18821"/>
    </row>
    <row r="18822" spans="1:3" ht="14.4" x14ac:dyDescent="0.3">
      <c r="A18822"/>
      <c r="B18822"/>
      <c r="C18822"/>
    </row>
    <row r="18823" spans="1:3" ht="14.4" x14ac:dyDescent="0.3">
      <c r="A18823"/>
      <c r="B18823"/>
      <c r="C18823"/>
    </row>
    <row r="18824" spans="1:3" ht="14.4" x14ac:dyDescent="0.3">
      <c r="A18824"/>
      <c r="B18824"/>
      <c r="C18824"/>
    </row>
    <row r="18825" spans="1:3" ht="14.4" x14ac:dyDescent="0.3">
      <c r="A18825"/>
      <c r="B18825"/>
      <c r="C18825"/>
    </row>
    <row r="18826" spans="1:3" ht="14.4" x14ac:dyDescent="0.3">
      <c r="A18826"/>
      <c r="B18826"/>
      <c r="C18826"/>
    </row>
    <row r="18827" spans="1:3" ht="14.4" x14ac:dyDescent="0.3">
      <c r="A18827"/>
      <c r="B18827"/>
      <c r="C18827"/>
    </row>
    <row r="18828" spans="1:3" ht="14.4" x14ac:dyDescent="0.3">
      <c r="A18828"/>
      <c r="B18828"/>
      <c r="C18828"/>
    </row>
    <row r="18829" spans="1:3" ht="14.4" x14ac:dyDescent="0.3">
      <c r="A18829"/>
      <c r="B18829"/>
      <c r="C18829"/>
    </row>
    <row r="18830" spans="1:3" ht="14.4" x14ac:dyDescent="0.3">
      <c r="A18830"/>
      <c r="B18830"/>
      <c r="C18830"/>
    </row>
    <row r="18831" spans="1:3" ht="14.4" x14ac:dyDescent="0.3">
      <c r="A18831"/>
      <c r="B18831"/>
      <c r="C18831"/>
    </row>
    <row r="18832" spans="1:3" ht="14.4" x14ac:dyDescent="0.3">
      <c r="A18832"/>
      <c r="B18832"/>
      <c r="C18832"/>
    </row>
    <row r="18833" spans="1:3" ht="14.4" x14ac:dyDescent="0.3">
      <c r="A18833"/>
      <c r="B18833"/>
      <c r="C18833"/>
    </row>
    <row r="18834" spans="1:3" ht="14.4" x14ac:dyDescent="0.3">
      <c r="A18834"/>
      <c r="B18834"/>
      <c r="C18834"/>
    </row>
    <row r="18835" spans="1:3" ht="14.4" x14ac:dyDescent="0.3">
      <c r="A18835"/>
      <c r="B18835"/>
      <c r="C18835"/>
    </row>
    <row r="18836" spans="1:3" ht="14.4" x14ac:dyDescent="0.3">
      <c r="A18836"/>
      <c r="B18836"/>
      <c r="C18836"/>
    </row>
    <row r="18837" spans="1:3" ht="14.4" x14ac:dyDescent="0.3">
      <c r="A18837"/>
      <c r="B18837"/>
      <c r="C18837"/>
    </row>
    <row r="18838" spans="1:3" ht="14.4" x14ac:dyDescent="0.3">
      <c r="A18838"/>
      <c r="B18838"/>
      <c r="C18838"/>
    </row>
    <row r="18839" spans="1:3" ht="14.4" x14ac:dyDescent="0.3">
      <c r="A18839"/>
      <c r="B18839"/>
      <c r="C18839"/>
    </row>
    <row r="18840" spans="1:3" ht="14.4" x14ac:dyDescent="0.3">
      <c r="A18840"/>
      <c r="B18840"/>
      <c r="C18840"/>
    </row>
    <row r="18841" spans="1:3" ht="14.4" x14ac:dyDescent="0.3">
      <c r="A18841"/>
      <c r="B18841"/>
      <c r="C18841"/>
    </row>
    <row r="18842" spans="1:3" ht="14.4" x14ac:dyDescent="0.3">
      <c r="A18842"/>
      <c r="B18842"/>
      <c r="C18842"/>
    </row>
    <row r="18843" spans="1:3" ht="14.4" x14ac:dyDescent="0.3">
      <c r="A18843"/>
      <c r="B18843"/>
      <c r="C18843"/>
    </row>
    <row r="18844" spans="1:3" ht="14.4" x14ac:dyDescent="0.3">
      <c r="A18844"/>
      <c r="B18844"/>
      <c r="C18844"/>
    </row>
    <row r="18845" spans="1:3" ht="14.4" x14ac:dyDescent="0.3">
      <c r="A18845"/>
      <c r="B18845"/>
      <c r="C18845"/>
    </row>
    <row r="18846" spans="1:3" ht="14.4" x14ac:dyDescent="0.3">
      <c r="A18846"/>
      <c r="B18846"/>
      <c r="C18846"/>
    </row>
    <row r="18847" spans="1:3" ht="14.4" x14ac:dyDescent="0.3">
      <c r="A18847"/>
      <c r="B18847"/>
      <c r="C18847"/>
    </row>
    <row r="18848" spans="1:3" ht="14.4" x14ac:dyDescent="0.3">
      <c r="A18848"/>
      <c r="B18848"/>
      <c r="C18848"/>
    </row>
    <row r="18849" spans="1:3" ht="14.4" x14ac:dyDescent="0.3">
      <c r="A18849"/>
      <c r="B18849"/>
      <c r="C18849"/>
    </row>
    <row r="18850" spans="1:3" ht="14.4" x14ac:dyDescent="0.3">
      <c r="A18850"/>
      <c r="B18850"/>
      <c r="C18850"/>
    </row>
    <row r="18851" spans="1:3" ht="14.4" x14ac:dyDescent="0.3">
      <c r="A18851"/>
      <c r="B18851"/>
      <c r="C18851"/>
    </row>
    <row r="18852" spans="1:3" ht="14.4" x14ac:dyDescent="0.3">
      <c r="A18852"/>
      <c r="B18852"/>
      <c r="C18852"/>
    </row>
    <row r="18853" spans="1:3" ht="14.4" x14ac:dyDescent="0.3">
      <c r="A18853"/>
      <c r="B18853"/>
      <c r="C18853"/>
    </row>
    <row r="18854" spans="1:3" ht="14.4" x14ac:dyDescent="0.3">
      <c r="A18854"/>
      <c r="B18854"/>
      <c r="C18854"/>
    </row>
    <row r="18855" spans="1:3" ht="14.4" x14ac:dyDescent="0.3">
      <c r="A18855"/>
      <c r="B18855"/>
      <c r="C18855"/>
    </row>
    <row r="18856" spans="1:3" ht="14.4" x14ac:dyDescent="0.3">
      <c r="A18856"/>
      <c r="B18856"/>
      <c r="C18856"/>
    </row>
    <row r="18857" spans="1:3" ht="14.4" x14ac:dyDescent="0.3">
      <c r="A18857"/>
      <c r="B18857"/>
      <c r="C18857"/>
    </row>
    <row r="18858" spans="1:3" ht="14.4" x14ac:dyDescent="0.3">
      <c r="A18858"/>
      <c r="B18858"/>
      <c r="C18858"/>
    </row>
    <row r="18859" spans="1:3" ht="14.4" x14ac:dyDescent="0.3">
      <c r="A18859"/>
      <c r="B18859"/>
      <c r="C18859"/>
    </row>
    <row r="18860" spans="1:3" ht="14.4" x14ac:dyDescent="0.3">
      <c r="A18860"/>
      <c r="B18860"/>
      <c r="C18860"/>
    </row>
    <row r="18861" spans="1:3" ht="14.4" x14ac:dyDescent="0.3">
      <c r="A18861"/>
      <c r="B18861"/>
      <c r="C18861"/>
    </row>
    <row r="18862" spans="1:3" ht="14.4" x14ac:dyDescent="0.3">
      <c r="A18862"/>
      <c r="B18862"/>
      <c r="C18862"/>
    </row>
    <row r="18863" spans="1:3" ht="14.4" x14ac:dyDescent="0.3">
      <c r="A18863"/>
      <c r="B18863"/>
      <c r="C18863"/>
    </row>
    <row r="18864" spans="1:3" ht="14.4" x14ac:dyDescent="0.3">
      <c r="A18864"/>
      <c r="B18864"/>
      <c r="C18864"/>
    </row>
    <row r="18865" spans="1:3" ht="14.4" x14ac:dyDescent="0.3">
      <c r="A18865"/>
      <c r="B18865"/>
      <c r="C18865"/>
    </row>
    <row r="18866" spans="1:3" ht="14.4" x14ac:dyDescent="0.3">
      <c r="A18866"/>
      <c r="B18866"/>
      <c r="C18866"/>
    </row>
    <row r="18867" spans="1:3" ht="14.4" x14ac:dyDescent="0.3">
      <c r="A18867"/>
      <c r="B18867"/>
      <c r="C18867"/>
    </row>
    <row r="18868" spans="1:3" ht="14.4" x14ac:dyDescent="0.3">
      <c r="A18868"/>
      <c r="B18868"/>
      <c r="C18868"/>
    </row>
    <row r="18869" spans="1:3" ht="14.4" x14ac:dyDescent="0.3">
      <c r="A18869"/>
      <c r="B18869"/>
      <c r="C18869"/>
    </row>
    <row r="18870" spans="1:3" ht="14.4" x14ac:dyDescent="0.3">
      <c r="A18870"/>
      <c r="B18870"/>
      <c r="C18870"/>
    </row>
    <row r="18871" spans="1:3" ht="14.4" x14ac:dyDescent="0.3">
      <c r="A18871"/>
      <c r="B18871"/>
      <c r="C18871"/>
    </row>
    <row r="18872" spans="1:3" ht="14.4" x14ac:dyDescent="0.3">
      <c r="A18872"/>
      <c r="B18872"/>
      <c r="C18872"/>
    </row>
    <row r="18873" spans="1:3" ht="14.4" x14ac:dyDescent="0.3">
      <c r="A18873"/>
      <c r="B18873"/>
      <c r="C18873"/>
    </row>
    <row r="18874" spans="1:3" ht="14.4" x14ac:dyDescent="0.3">
      <c r="A18874"/>
      <c r="B18874"/>
      <c r="C18874"/>
    </row>
    <row r="18875" spans="1:3" ht="14.4" x14ac:dyDescent="0.3">
      <c r="A18875"/>
      <c r="B18875"/>
      <c r="C18875"/>
    </row>
    <row r="18876" spans="1:3" ht="14.4" x14ac:dyDescent="0.3">
      <c r="A18876"/>
      <c r="B18876"/>
      <c r="C18876"/>
    </row>
    <row r="18877" spans="1:3" ht="14.4" x14ac:dyDescent="0.3">
      <c r="A18877"/>
      <c r="B18877"/>
      <c r="C18877"/>
    </row>
    <row r="18878" spans="1:3" ht="14.4" x14ac:dyDescent="0.3">
      <c r="A18878"/>
      <c r="B18878"/>
      <c r="C18878"/>
    </row>
    <row r="18879" spans="1:3" ht="14.4" x14ac:dyDescent="0.3">
      <c r="A18879"/>
      <c r="B18879"/>
      <c r="C18879"/>
    </row>
    <row r="18880" spans="1:3" ht="14.4" x14ac:dyDescent="0.3">
      <c r="A18880"/>
      <c r="B18880"/>
      <c r="C18880"/>
    </row>
    <row r="18881" spans="1:3" ht="14.4" x14ac:dyDescent="0.3">
      <c r="A18881"/>
      <c r="B18881"/>
      <c r="C18881"/>
    </row>
    <row r="18882" spans="1:3" ht="14.4" x14ac:dyDescent="0.3">
      <c r="A18882"/>
      <c r="B18882"/>
      <c r="C18882"/>
    </row>
    <row r="18883" spans="1:3" ht="14.4" x14ac:dyDescent="0.3">
      <c r="A18883"/>
      <c r="B18883"/>
      <c r="C18883"/>
    </row>
    <row r="18884" spans="1:3" ht="14.4" x14ac:dyDescent="0.3">
      <c r="A18884"/>
      <c r="B18884"/>
      <c r="C18884"/>
    </row>
    <row r="18885" spans="1:3" ht="14.4" x14ac:dyDescent="0.3">
      <c r="A18885"/>
      <c r="B18885"/>
      <c r="C18885"/>
    </row>
    <row r="18886" spans="1:3" ht="14.4" x14ac:dyDescent="0.3">
      <c r="A18886"/>
      <c r="B18886"/>
      <c r="C18886"/>
    </row>
    <row r="18887" spans="1:3" ht="14.4" x14ac:dyDescent="0.3">
      <c r="A18887"/>
      <c r="B18887"/>
      <c r="C18887"/>
    </row>
    <row r="18888" spans="1:3" ht="14.4" x14ac:dyDescent="0.3">
      <c r="A18888"/>
      <c r="B18888"/>
      <c r="C18888"/>
    </row>
    <row r="18889" spans="1:3" ht="14.4" x14ac:dyDescent="0.3">
      <c r="A18889"/>
      <c r="B18889"/>
      <c r="C18889"/>
    </row>
    <row r="18890" spans="1:3" ht="14.4" x14ac:dyDescent="0.3">
      <c r="A18890"/>
      <c r="B18890"/>
      <c r="C18890"/>
    </row>
    <row r="18891" spans="1:3" ht="14.4" x14ac:dyDescent="0.3">
      <c r="A18891"/>
      <c r="B18891"/>
      <c r="C18891"/>
    </row>
    <row r="18892" spans="1:3" ht="14.4" x14ac:dyDescent="0.3">
      <c r="A18892"/>
      <c r="B18892"/>
      <c r="C18892"/>
    </row>
    <row r="18893" spans="1:3" ht="14.4" x14ac:dyDescent="0.3">
      <c r="A18893"/>
      <c r="B18893"/>
      <c r="C18893"/>
    </row>
    <row r="18894" spans="1:3" ht="14.4" x14ac:dyDescent="0.3">
      <c r="A18894"/>
      <c r="B18894"/>
      <c r="C18894"/>
    </row>
    <row r="18895" spans="1:3" ht="14.4" x14ac:dyDescent="0.3">
      <c r="A18895"/>
      <c r="B18895"/>
      <c r="C18895"/>
    </row>
    <row r="18896" spans="1:3" ht="14.4" x14ac:dyDescent="0.3">
      <c r="A18896"/>
      <c r="B18896"/>
      <c r="C18896"/>
    </row>
    <row r="18897" spans="1:3" ht="14.4" x14ac:dyDescent="0.3">
      <c r="A18897"/>
      <c r="B18897"/>
      <c r="C18897"/>
    </row>
    <row r="18898" spans="1:3" ht="14.4" x14ac:dyDescent="0.3">
      <c r="A18898"/>
      <c r="B18898"/>
      <c r="C18898"/>
    </row>
    <row r="18899" spans="1:3" ht="14.4" x14ac:dyDescent="0.3">
      <c r="A18899"/>
      <c r="B18899"/>
      <c r="C18899"/>
    </row>
    <row r="18900" spans="1:3" ht="14.4" x14ac:dyDescent="0.3">
      <c r="A18900"/>
      <c r="B18900"/>
      <c r="C18900"/>
    </row>
    <row r="18901" spans="1:3" ht="14.4" x14ac:dyDescent="0.3">
      <c r="A18901"/>
      <c r="B18901"/>
      <c r="C18901"/>
    </row>
    <row r="18902" spans="1:3" ht="14.4" x14ac:dyDescent="0.3">
      <c r="A18902"/>
      <c r="B18902"/>
      <c r="C18902"/>
    </row>
    <row r="18903" spans="1:3" ht="14.4" x14ac:dyDescent="0.3">
      <c r="A18903"/>
      <c r="B18903"/>
      <c r="C18903"/>
    </row>
    <row r="18904" spans="1:3" ht="14.4" x14ac:dyDescent="0.3">
      <c r="A18904"/>
      <c r="B18904"/>
      <c r="C18904"/>
    </row>
    <row r="18905" spans="1:3" ht="14.4" x14ac:dyDescent="0.3">
      <c r="A18905"/>
      <c r="B18905"/>
      <c r="C18905"/>
    </row>
    <row r="18906" spans="1:3" ht="14.4" x14ac:dyDescent="0.3">
      <c r="A18906"/>
      <c r="B18906"/>
      <c r="C18906"/>
    </row>
    <row r="18907" spans="1:3" ht="14.4" x14ac:dyDescent="0.3">
      <c r="A18907"/>
      <c r="B18907"/>
      <c r="C18907"/>
    </row>
    <row r="18908" spans="1:3" ht="14.4" x14ac:dyDescent="0.3">
      <c r="A18908"/>
      <c r="B18908"/>
      <c r="C18908"/>
    </row>
    <row r="18909" spans="1:3" ht="14.4" x14ac:dyDescent="0.3">
      <c r="A18909"/>
      <c r="B18909"/>
      <c r="C18909"/>
    </row>
    <row r="18910" spans="1:3" ht="14.4" x14ac:dyDescent="0.3">
      <c r="A18910"/>
      <c r="B18910"/>
      <c r="C18910"/>
    </row>
    <row r="18911" spans="1:3" ht="14.4" x14ac:dyDescent="0.3">
      <c r="A18911"/>
      <c r="B18911"/>
      <c r="C18911"/>
    </row>
    <row r="18912" spans="1:3" ht="14.4" x14ac:dyDescent="0.3">
      <c r="A18912"/>
      <c r="B18912"/>
      <c r="C18912"/>
    </row>
    <row r="18913" spans="1:3" ht="14.4" x14ac:dyDescent="0.3">
      <c r="A18913"/>
      <c r="B18913"/>
      <c r="C18913"/>
    </row>
    <row r="18914" spans="1:3" ht="14.4" x14ac:dyDescent="0.3">
      <c r="A18914"/>
      <c r="B18914"/>
      <c r="C18914"/>
    </row>
    <row r="18915" spans="1:3" ht="14.4" x14ac:dyDescent="0.3">
      <c r="A18915"/>
      <c r="B18915"/>
      <c r="C18915"/>
    </row>
    <row r="18916" spans="1:3" ht="14.4" x14ac:dyDescent="0.3">
      <c r="A18916"/>
      <c r="B18916"/>
      <c r="C18916"/>
    </row>
    <row r="18917" spans="1:3" ht="14.4" x14ac:dyDescent="0.3">
      <c r="A18917"/>
      <c r="B18917"/>
      <c r="C18917"/>
    </row>
    <row r="18918" spans="1:3" ht="14.4" x14ac:dyDescent="0.3">
      <c r="A18918"/>
      <c r="B18918"/>
      <c r="C18918"/>
    </row>
    <row r="18919" spans="1:3" ht="14.4" x14ac:dyDescent="0.3">
      <c r="A18919"/>
      <c r="B18919"/>
      <c r="C18919"/>
    </row>
    <row r="18920" spans="1:3" ht="14.4" x14ac:dyDescent="0.3">
      <c r="A18920"/>
      <c r="B18920"/>
      <c r="C18920"/>
    </row>
    <row r="18921" spans="1:3" ht="14.4" x14ac:dyDescent="0.3">
      <c r="A18921"/>
      <c r="B18921"/>
      <c r="C18921"/>
    </row>
    <row r="18922" spans="1:3" ht="14.4" x14ac:dyDescent="0.3">
      <c r="A18922"/>
      <c r="B18922"/>
      <c r="C18922"/>
    </row>
    <row r="18923" spans="1:3" ht="14.4" x14ac:dyDescent="0.3">
      <c r="A18923"/>
      <c r="B18923"/>
      <c r="C18923"/>
    </row>
    <row r="18924" spans="1:3" ht="14.4" x14ac:dyDescent="0.3">
      <c r="A18924"/>
      <c r="B18924"/>
      <c r="C18924"/>
    </row>
    <row r="18925" spans="1:3" ht="14.4" x14ac:dyDescent="0.3">
      <c r="A18925"/>
      <c r="B18925"/>
      <c r="C18925"/>
    </row>
    <row r="18926" spans="1:3" ht="14.4" x14ac:dyDescent="0.3">
      <c r="A18926"/>
      <c r="B18926"/>
      <c r="C18926"/>
    </row>
    <row r="18927" spans="1:3" ht="14.4" x14ac:dyDescent="0.3">
      <c r="A18927"/>
      <c r="B18927"/>
      <c r="C18927"/>
    </row>
    <row r="18928" spans="1:3" ht="14.4" x14ac:dyDescent="0.3">
      <c r="A18928"/>
      <c r="B18928"/>
      <c r="C18928"/>
    </row>
    <row r="18929" spans="1:3" ht="14.4" x14ac:dyDescent="0.3">
      <c r="A18929"/>
      <c r="B18929"/>
      <c r="C18929"/>
    </row>
    <row r="18930" spans="1:3" ht="14.4" x14ac:dyDescent="0.3">
      <c r="A18930"/>
      <c r="B18930"/>
      <c r="C18930"/>
    </row>
    <row r="18931" spans="1:3" ht="14.4" x14ac:dyDescent="0.3">
      <c r="A18931"/>
      <c r="B18931"/>
      <c r="C18931"/>
    </row>
    <row r="18932" spans="1:3" ht="14.4" x14ac:dyDescent="0.3">
      <c r="A18932"/>
      <c r="B18932"/>
      <c r="C18932"/>
    </row>
    <row r="18933" spans="1:3" ht="14.4" x14ac:dyDescent="0.3">
      <c r="A18933"/>
      <c r="B18933"/>
      <c r="C18933"/>
    </row>
    <row r="18934" spans="1:3" ht="14.4" x14ac:dyDescent="0.3">
      <c r="A18934"/>
      <c r="B18934"/>
      <c r="C18934"/>
    </row>
    <row r="18935" spans="1:3" ht="14.4" x14ac:dyDescent="0.3">
      <c r="A18935"/>
      <c r="B18935"/>
      <c r="C18935"/>
    </row>
    <row r="18936" spans="1:3" ht="14.4" x14ac:dyDescent="0.3">
      <c r="A18936"/>
      <c r="B18936"/>
      <c r="C18936"/>
    </row>
    <row r="18937" spans="1:3" ht="14.4" x14ac:dyDescent="0.3">
      <c r="A18937"/>
      <c r="B18937"/>
      <c r="C18937"/>
    </row>
    <row r="18938" spans="1:3" ht="14.4" x14ac:dyDescent="0.3">
      <c r="A18938"/>
      <c r="B18938"/>
      <c r="C18938"/>
    </row>
    <row r="18939" spans="1:3" ht="14.4" x14ac:dyDescent="0.3">
      <c r="A18939"/>
      <c r="B18939"/>
      <c r="C18939"/>
    </row>
    <row r="18940" spans="1:3" ht="14.4" x14ac:dyDescent="0.3">
      <c r="A18940"/>
      <c r="B18940"/>
      <c r="C18940"/>
    </row>
    <row r="18941" spans="1:3" ht="14.4" x14ac:dyDescent="0.3">
      <c r="A18941"/>
      <c r="B18941"/>
      <c r="C18941"/>
    </row>
    <row r="18942" spans="1:3" ht="14.4" x14ac:dyDescent="0.3">
      <c r="A18942"/>
      <c r="B18942"/>
      <c r="C18942"/>
    </row>
    <row r="18943" spans="1:3" ht="14.4" x14ac:dyDescent="0.3">
      <c r="A18943"/>
      <c r="B18943"/>
      <c r="C18943"/>
    </row>
    <row r="18944" spans="1:3" ht="14.4" x14ac:dyDescent="0.3">
      <c r="A18944"/>
      <c r="B18944"/>
      <c r="C18944"/>
    </row>
    <row r="18945" spans="1:3" ht="14.4" x14ac:dyDescent="0.3">
      <c r="A18945"/>
      <c r="B18945"/>
      <c r="C18945"/>
    </row>
    <row r="18946" spans="1:3" ht="14.4" x14ac:dyDescent="0.3">
      <c r="A18946"/>
      <c r="B18946"/>
      <c r="C18946"/>
    </row>
    <row r="18947" spans="1:3" ht="14.4" x14ac:dyDescent="0.3">
      <c r="A18947"/>
      <c r="B18947"/>
      <c r="C18947"/>
    </row>
    <row r="18948" spans="1:3" ht="14.4" x14ac:dyDescent="0.3">
      <c r="A18948"/>
      <c r="B18948"/>
      <c r="C18948"/>
    </row>
    <row r="18949" spans="1:3" ht="14.4" x14ac:dyDescent="0.3">
      <c r="A18949"/>
      <c r="B18949"/>
      <c r="C18949"/>
    </row>
    <row r="18950" spans="1:3" ht="14.4" x14ac:dyDescent="0.3">
      <c r="A18950"/>
      <c r="B18950"/>
      <c r="C18950"/>
    </row>
    <row r="18951" spans="1:3" ht="14.4" x14ac:dyDescent="0.3">
      <c r="A18951"/>
      <c r="B18951"/>
      <c r="C18951"/>
    </row>
    <row r="18952" spans="1:3" ht="14.4" x14ac:dyDescent="0.3">
      <c r="A18952"/>
      <c r="B18952"/>
      <c r="C18952"/>
    </row>
    <row r="18953" spans="1:3" ht="14.4" x14ac:dyDescent="0.3">
      <c r="A18953"/>
      <c r="B18953"/>
      <c r="C18953"/>
    </row>
    <row r="18954" spans="1:3" ht="14.4" x14ac:dyDescent="0.3">
      <c r="A18954"/>
      <c r="B18954"/>
      <c r="C18954"/>
    </row>
    <row r="18955" spans="1:3" ht="14.4" x14ac:dyDescent="0.3">
      <c r="A18955"/>
      <c r="B18955"/>
      <c r="C18955"/>
    </row>
    <row r="18956" spans="1:3" ht="14.4" x14ac:dyDescent="0.3">
      <c r="A18956"/>
      <c r="B18956"/>
      <c r="C18956"/>
    </row>
    <row r="18957" spans="1:3" ht="14.4" x14ac:dyDescent="0.3">
      <c r="A18957"/>
      <c r="B18957"/>
      <c r="C18957"/>
    </row>
    <row r="18958" spans="1:3" ht="14.4" x14ac:dyDescent="0.3">
      <c r="A18958"/>
      <c r="B18958"/>
      <c r="C18958"/>
    </row>
    <row r="18959" spans="1:3" ht="14.4" x14ac:dyDescent="0.3">
      <c r="A18959"/>
      <c r="B18959"/>
      <c r="C18959"/>
    </row>
    <row r="18960" spans="1:3" ht="14.4" x14ac:dyDescent="0.3">
      <c r="A18960"/>
      <c r="B18960"/>
      <c r="C18960"/>
    </row>
    <row r="18961" spans="1:3" ht="14.4" x14ac:dyDescent="0.3">
      <c r="A18961"/>
      <c r="B18961"/>
      <c r="C18961"/>
    </row>
    <row r="18962" spans="1:3" ht="14.4" x14ac:dyDescent="0.3">
      <c r="A18962"/>
      <c r="B18962"/>
      <c r="C18962"/>
    </row>
    <row r="18963" spans="1:3" ht="14.4" x14ac:dyDescent="0.3">
      <c r="A18963"/>
      <c r="B18963"/>
      <c r="C18963"/>
    </row>
    <row r="18964" spans="1:3" ht="14.4" x14ac:dyDescent="0.3">
      <c r="A18964"/>
      <c r="B18964"/>
      <c r="C18964"/>
    </row>
    <row r="18965" spans="1:3" ht="14.4" x14ac:dyDescent="0.3">
      <c r="A18965"/>
      <c r="B18965"/>
      <c r="C18965"/>
    </row>
    <row r="18966" spans="1:3" ht="14.4" x14ac:dyDescent="0.3">
      <c r="A18966"/>
      <c r="B18966"/>
      <c r="C18966"/>
    </row>
    <row r="18967" spans="1:3" ht="14.4" x14ac:dyDescent="0.3">
      <c r="A18967"/>
      <c r="B18967"/>
      <c r="C18967"/>
    </row>
    <row r="18968" spans="1:3" ht="14.4" x14ac:dyDescent="0.3">
      <c r="A18968"/>
      <c r="B18968"/>
      <c r="C18968"/>
    </row>
    <row r="18969" spans="1:3" ht="14.4" x14ac:dyDescent="0.3">
      <c r="A18969"/>
      <c r="B18969"/>
      <c r="C18969"/>
    </row>
    <row r="18970" spans="1:3" ht="14.4" x14ac:dyDescent="0.3">
      <c r="A18970"/>
      <c r="B18970"/>
      <c r="C18970"/>
    </row>
    <row r="18971" spans="1:3" ht="14.4" x14ac:dyDescent="0.3">
      <c r="A18971"/>
      <c r="B18971"/>
      <c r="C18971"/>
    </row>
    <row r="18972" spans="1:3" ht="14.4" x14ac:dyDescent="0.3">
      <c r="A18972"/>
      <c r="B18972"/>
      <c r="C18972"/>
    </row>
    <row r="18973" spans="1:3" ht="14.4" x14ac:dyDescent="0.3">
      <c r="A18973"/>
      <c r="B18973"/>
      <c r="C18973"/>
    </row>
    <row r="18974" spans="1:3" ht="14.4" x14ac:dyDescent="0.3">
      <c r="A18974"/>
      <c r="B18974"/>
      <c r="C18974"/>
    </row>
    <row r="18975" spans="1:3" ht="14.4" x14ac:dyDescent="0.3">
      <c r="A18975"/>
      <c r="B18975"/>
      <c r="C18975"/>
    </row>
    <row r="18976" spans="1:3" ht="14.4" x14ac:dyDescent="0.3">
      <c r="A18976"/>
      <c r="B18976"/>
      <c r="C18976"/>
    </row>
    <row r="18977" spans="1:3" ht="14.4" x14ac:dyDescent="0.3">
      <c r="A18977"/>
      <c r="B18977"/>
      <c r="C18977"/>
    </row>
    <row r="18978" spans="1:3" ht="14.4" x14ac:dyDescent="0.3">
      <c r="A18978"/>
      <c r="B18978"/>
      <c r="C18978"/>
    </row>
    <row r="18979" spans="1:3" ht="14.4" x14ac:dyDescent="0.3">
      <c r="A18979"/>
      <c r="B18979"/>
      <c r="C18979"/>
    </row>
    <row r="18980" spans="1:3" ht="14.4" x14ac:dyDescent="0.3">
      <c r="A18980"/>
      <c r="B18980"/>
      <c r="C18980"/>
    </row>
    <row r="18981" spans="1:3" ht="14.4" x14ac:dyDescent="0.3">
      <c r="A18981"/>
      <c r="B18981"/>
      <c r="C18981"/>
    </row>
    <row r="18982" spans="1:3" ht="14.4" x14ac:dyDescent="0.3">
      <c r="A18982"/>
      <c r="B18982"/>
      <c r="C18982"/>
    </row>
    <row r="18983" spans="1:3" ht="14.4" x14ac:dyDescent="0.3">
      <c r="A18983"/>
      <c r="B18983"/>
      <c r="C18983"/>
    </row>
    <row r="18984" spans="1:3" ht="14.4" x14ac:dyDescent="0.3">
      <c r="A18984"/>
      <c r="B18984"/>
      <c r="C18984"/>
    </row>
    <row r="18985" spans="1:3" ht="14.4" x14ac:dyDescent="0.3">
      <c r="A18985"/>
      <c r="B18985"/>
      <c r="C18985"/>
    </row>
    <row r="18986" spans="1:3" ht="14.4" x14ac:dyDescent="0.3">
      <c r="A18986"/>
      <c r="B18986"/>
      <c r="C18986"/>
    </row>
    <row r="18987" spans="1:3" ht="14.4" x14ac:dyDescent="0.3">
      <c r="A18987"/>
      <c r="B18987"/>
      <c r="C18987"/>
    </row>
    <row r="18988" spans="1:3" ht="14.4" x14ac:dyDescent="0.3">
      <c r="A18988"/>
      <c r="B18988"/>
      <c r="C18988"/>
    </row>
    <row r="18989" spans="1:3" ht="14.4" x14ac:dyDescent="0.3">
      <c r="A18989"/>
      <c r="B18989"/>
      <c r="C18989"/>
    </row>
    <row r="18990" spans="1:3" ht="14.4" x14ac:dyDescent="0.3">
      <c r="A18990"/>
      <c r="B18990"/>
      <c r="C18990"/>
    </row>
    <row r="18991" spans="1:3" ht="14.4" x14ac:dyDescent="0.3">
      <c r="A18991"/>
      <c r="B18991"/>
      <c r="C18991"/>
    </row>
    <row r="18992" spans="1:3" ht="14.4" x14ac:dyDescent="0.3">
      <c r="A18992"/>
      <c r="B18992"/>
      <c r="C18992"/>
    </row>
    <row r="18993" spans="1:3" ht="14.4" x14ac:dyDescent="0.3">
      <c r="A18993"/>
      <c r="B18993"/>
      <c r="C18993"/>
    </row>
    <row r="18994" spans="1:3" ht="14.4" x14ac:dyDescent="0.3">
      <c r="A18994"/>
      <c r="B18994"/>
      <c r="C18994"/>
    </row>
    <row r="18995" spans="1:3" ht="14.4" x14ac:dyDescent="0.3">
      <c r="A18995"/>
      <c r="B18995"/>
      <c r="C18995"/>
    </row>
    <row r="18996" spans="1:3" ht="14.4" x14ac:dyDescent="0.3">
      <c r="A18996"/>
      <c r="B18996"/>
      <c r="C18996"/>
    </row>
    <row r="18997" spans="1:3" ht="14.4" x14ac:dyDescent="0.3">
      <c r="A18997"/>
      <c r="B18997"/>
      <c r="C18997"/>
    </row>
    <row r="18998" spans="1:3" ht="14.4" x14ac:dyDescent="0.3">
      <c r="A18998"/>
      <c r="B18998"/>
      <c r="C18998"/>
    </row>
    <row r="18999" spans="1:3" ht="14.4" x14ac:dyDescent="0.3">
      <c r="A18999"/>
      <c r="B18999"/>
      <c r="C18999"/>
    </row>
    <row r="19000" spans="1:3" ht="14.4" x14ac:dyDescent="0.3">
      <c r="A19000"/>
      <c r="B19000"/>
      <c r="C19000"/>
    </row>
    <row r="19001" spans="1:3" ht="14.4" x14ac:dyDescent="0.3">
      <c r="A19001"/>
      <c r="B19001"/>
      <c r="C19001"/>
    </row>
    <row r="19002" spans="1:3" ht="14.4" x14ac:dyDescent="0.3">
      <c r="A19002"/>
      <c r="B19002"/>
      <c r="C19002"/>
    </row>
    <row r="19003" spans="1:3" ht="14.4" x14ac:dyDescent="0.3">
      <c r="A19003"/>
      <c r="B19003"/>
      <c r="C19003"/>
    </row>
    <row r="19004" spans="1:3" ht="14.4" x14ac:dyDescent="0.3">
      <c r="A19004"/>
      <c r="B19004"/>
      <c r="C19004"/>
    </row>
    <row r="19005" spans="1:3" ht="14.4" x14ac:dyDescent="0.3">
      <c r="A19005"/>
      <c r="B19005"/>
      <c r="C19005"/>
    </row>
    <row r="19006" spans="1:3" ht="14.4" x14ac:dyDescent="0.3">
      <c r="A19006"/>
      <c r="B19006"/>
      <c r="C19006"/>
    </row>
    <row r="19007" spans="1:3" ht="14.4" x14ac:dyDescent="0.3">
      <c r="A19007"/>
      <c r="B19007"/>
      <c r="C19007"/>
    </row>
    <row r="19008" spans="1:3" ht="14.4" x14ac:dyDescent="0.3">
      <c r="A19008"/>
      <c r="B19008"/>
      <c r="C19008"/>
    </row>
    <row r="19009" spans="1:3" ht="14.4" x14ac:dyDescent="0.3">
      <c r="A19009"/>
      <c r="B19009"/>
      <c r="C19009"/>
    </row>
    <row r="19010" spans="1:3" ht="14.4" x14ac:dyDescent="0.3">
      <c r="A19010"/>
      <c r="B19010"/>
      <c r="C19010"/>
    </row>
    <row r="19011" spans="1:3" ht="14.4" x14ac:dyDescent="0.3">
      <c r="A19011"/>
      <c r="B19011"/>
      <c r="C19011"/>
    </row>
    <row r="19012" spans="1:3" ht="14.4" x14ac:dyDescent="0.3">
      <c r="A19012"/>
      <c r="B19012"/>
      <c r="C19012"/>
    </row>
    <row r="19013" spans="1:3" ht="14.4" x14ac:dyDescent="0.3">
      <c r="A19013"/>
      <c r="B19013"/>
      <c r="C19013"/>
    </row>
    <row r="19014" spans="1:3" ht="14.4" x14ac:dyDescent="0.3">
      <c r="A19014"/>
      <c r="B19014"/>
      <c r="C19014"/>
    </row>
    <row r="19015" spans="1:3" ht="14.4" x14ac:dyDescent="0.3">
      <c r="A19015"/>
      <c r="B19015"/>
      <c r="C19015"/>
    </row>
    <row r="19016" spans="1:3" ht="14.4" x14ac:dyDescent="0.3">
      <c r="A19016"/>
      <c r="B19016"/>
      <c r="C19016"/>
    </row>
    <row r="19017" spans="1:3" ht="14.4" x14ac:dyDescent="0.3">
      <c r="A19017"/>
      <c r="B19017"/>
      <c r="C19017"/>
    </row>
    <row r="19018" spans="1:3" ht="14.4" x14ac:dyDescent="0.3">
      <c r="A19018"/>
      <c r="B19018"/>
      <c r="C19018"/>
    </row>
    <row r="19019" spans="1:3" ht="14.4" x14ac:dyDescent="0.3">
      <c r="A19019"/>
      <c r="B19019"/>
      <c r="C19019"/>
    </row>
    <row r="19020" spans="1:3" ht="14.4" x14ac:dyDescent="0.3">
      <c r="A19020"/>
      <c r="B19020"/>
      <c r="C19020"/>
    </row>
    <row r="19021" spans="1:3" ht="14.4" x14ac:dyDescent="0.3">
      <c r="A19021"/>
      <c r="B19021"/>
      <c r="C19021"/>
    </row>
    <row r="19022" spans="1:3" ht="14.4" x14ac:dyDescent="0.3">
      <c r="A19022"/>
      <c r="B19022"/>
      <c r="C19022"/>
    </row>
    <row r="19023" spans="1:3" ht="14.4" x14ac:dyDescent="0.3">
      <c r="A19023"/>
      <c r="B19023"/>
      <c r="C19023"/>
    </row>
    <row r="19024" spans="1:3" ht="14.4" x14ac:dyDescent="0.3">
      <c r="A19024"/>
      <c r="B19024"/>
      <c r="C19024"/>
    </row>
    <row r="19025" spans="1:3" ht="14.4" x14ac:dyDescent="0.3">
      <c r="A19025"/>
      <c r="B19025"/>
      <c r="C19025"/>
    </row>
    <row r="19026" spans="1:3" ht="14.4" x14ac:dyDescent="0.3">
      <c r="A19026"/>
      <c r="B19026"/>
      <c r="C19026"/>
    </row>
    <row r="19027" spans="1:3" ht="14.4" x14ac:dyDescent="0.3">
      <c r="A19027"/>
      <c r="B19027"/>
      <c r="C19027"/>
    </row>
    <row r="19028" spans="1:3" ht="14.4" x14ac:dyDescent="0.3">
      <c r="A19028"/>
      <c r="B19028"/>
      <c r="C19028"/>
    </row>
    <row r="19029" spans="1:3" ht="14.4" x14ac:dyDescent="0.3">
      <c r="A19029"/>
      <c r="B19029"/>
      <c r="C19029"/>
    </row>
    <row r="19030" spans="1:3" ht="14.4" x14ac:dyDescent="0.3">
      <c r="A19030"/>
      <c r="B19030"/>
      <c r="C19030"/>
    </row>
    <row r="19031" spans="1:3" ht="14.4" x14ac:dyDescent="0.3">
      <c r="A19031"/>
      <c r="B19031"/>
      <c r="C19031"/>
    </row>
    <row r="19032" spans="1:3" ht="14.4" x14ac:dyDescent="0.3">
      <c r="A19032"/>
      <c r="B19032"/>
      <c r="C19032"/>
    </row>
    <row r="19033" spans="1:3" ht="14.4" x14ac:dyDescent="0.3">
      <c r="A19033"/>
      <c r="B19033"/>
      <c r="C19033"/>
    </row>
    <row r="19034" spans="1:3" ht="14.4" x14ac:dyDescent="0.3">
      <c r="A19034"/>
      <c r="B19034"/>
      <c r="C19034"/>
    </row>
    <row r="19035" spans="1:3" ht="14.4" x14ac:dyDescent="0.3">
      <c r="A19035"/>
      <c r="B19035"/>
      <c r="C19035"/>
    </row>
    <row r="19036" spans="1:3" ht="14.4" x14ac:dyDescent="0.3">
      <c r="A19036"/>
      <c r="B19036"/>
      <c r="C19036"/>
    </row>
    <row r="19037" spans="1:3" ht="14.4" x14ac:dyDescent="0.3">
      <c r="A19037"/>
      <c r="B19037"/>
      <c r="C19037"/>
    </row>
    <row r="19038" spans="1:3" ht="14.4" x14ac:dyDescent="0.3">
      <c r="A19038"/>
      <c r="B19038"/>
      <c r="C19038"/>
    </row>
    <row r="19039" spans="1:3" ht="14.4" x14ac:dyDescent="0.3">
      <c r="A19039"/>
      <c r="B19039"/>
      <c r="C19039"/>
    </row>
    <row r="19040" spans="1:3" ht="14.4" x14ac:dyDescent="0.3">
      <c r="A19040"/>
      <c r="B19040"/>
      <c r="C19040"/>
    </row>
    <row r="19041" spans="1:3" ht="14.4" x14ac:dyDescent="0.3">
      <c r="A19041"/>
      <c r="B19041"/>
      <c r="C19041"/>
    </row>
    <row r="19042" spans="1:3" ht="14.4" x14ac:dyDescent="0.3">
      <c r="A19042"/>
      <c r="B19042"/>
      <c r="C19042"/>
    </row>
    <row r="19043" spans="1:3" ht="14.4" x14ac:dyDescent="0.3">
      <c r="A19043"/>
      <c r="B19043"/>
      <c r="C19043"/>
    </row>
    <row r="19044" spans="1:3" ht="14.4" x14ac:dyDescent="0.3">
      <c r="A19044"/>
      <c r="B19044"/>
      <c r="C19044"/>
    </row>
    <row r="19045" spans="1:3" ht="14.4" x14ac:dyDescent="0.3">
      <c r="A19045"/>
      <c r="B19045"/>
      <c r="C19045"/>
    </row>
    <row r="19046" spans="1:3" ht="14.4" x14ac:dyDescent="0.3">
      <c r="A19046"/>
      <c r="B19046"/>
      <c r="C19046"/>
    </row>
    <row r="19047" spans="1:3" ht="14.4" x14ac:dyDescent="0.3">
      <c r="A19047"/>
      <c r="B19047"/>
      <c r="C19047"/>
    </row>
    <row r="19048" spans="1:3" ht="14.4" x14ac:dyDescent="0.3">
      <c r="A19048"/>
      <c r="B19048"/>
      <c r="C19048"/>
    </row>
    <row r="19049" spans="1:3" ht="14.4" x14ac:dyDescent="0.3">
      <c r="A19049"/>
      <c r="B19049"/>
      <c r="C19049"/>
    </row>
    <row r="19050" spans="1:3" ht="14.4" x14ac:dyDescent="0.3">
      <c r="A19050"/>
      <c r="B19050"/>
      <c r="C19050"/>
    </row>
    <row r="19051" spans="1:3" ht="14.4" x14ac:dyDescent="0.3">
      <c r="A19051"/>
      <c r="B19051"/>
      <c r="C19051"/>
    </row>
    <row r="19052" spans="1:3" ht="14.4" x14ac:dyDescent="0.3">
      <c r="A19052"/>
      <c r="B19052"/>
      <c r="C19052"/>
    </row>
    <row r="19053" spans="1:3" ht="14.4" x14ac:dyDescent="0.3">
      <c r="A19053"/>
      <c r="B19053"/>
      <c r="C19053"/>
    </row>
    <row r="19054" spans="1:3" ht="14.4" x14ac:dyDescent="0.3">
      <c r="A19054"/>
      <c r="B19054"/>
      <c r="C19054"/>
    </row>
    <row r="19055" spans="1:3" ht="14.4" x14ac:dyDescent="0.3">
      <c r="A19055"/>
      <c r="B19055"/>
      <c r="C19055"/>
    </row>
    <row r="19056" spans="1:3" ht="14.4" x14ac:dyDescent="0.3">
      <c r="A19056"/>
      <c r="B19056"/>
      <c r="C19056"/>
    </row>
    <row r="19057" spans="1:3" ht="14.4" x14ac:dyDescent="0.3">
      <c r="A19057"/>
      <c r="B19057"/>
      <c r="C19057"/>
    </row>
    <row r="19058" spans="1:3" ht="14.4" x14ac:dyDescent="0.3">
      <c r="A19058"/>
      <c r="B19058"/>
      <c r="C19058"/>
    </row>
    <row r="19059" spans="1:3" ht="14.4" x14ac:dyDescent="0.3">
      <c r="A19059"/>
      <c r="B19059"/>
      <c r="C19059"/>
    </row>
    <row r="19060" spans="1:3" ht="14.4" x14ac:dyDescent="0.3">
      <c r="A19060"/>
      <c r="B19060"/>
      <c r="C19060"/>
    </row>
    <row r="19061" spans="1:3" ht="14.4" x14ac:dyDescent="0.3">
      <c r="A19061"/>
      <c r="B19061"/>
      <c r="C19061"/>
    </row>
    <row r="19062" spans="1:3" ht="14.4" x14ac:dyDescent="0.3">
      <c r="A19062"/>
      <c r="B19062"/>
      <c r="C19062"/>
    </row>
    <row r="19063" spans="1:3" ht="14.4" x14ac:dyDescent="0.3">
      <c r="A19063"/>
      <c r="B19063"/>
      <c r="C19063"/>
    </row>
    <row r="19064" spans="1:3" ht="14.4" x14ac:dyDescent="0.3">
      <c r="A19064"/>
      <c r="B19064"/>
      <c r="C19064"/>
    </row>
    <row r="19065" spans="1:3" ht="14.4" x14ac:dyDescent="0.3">
      <c r="A19065"/>
      <c r="B19065"/>
      <c r="C19065"/>
    </row>
    <row r="19066" spans="1:3" ht="14.4" x14ac:dyDescent="0.3">
      <c r="A19066"/>
      <c r="B19066"/>
      <c r="C19066"/>
    </row>
    <row r="19067" spans="1:3" ht="14.4" x14ac:dyDescent="0.3">
      <c r="A19067"/>
      <c r="B19067"/>
      <c r="C19067"/>
    </row>
    <row r="19068" spans="1:3" ht="14.4" x14ac:dyDescent="0.3">
      <c r="A19068"/>
      <c r="B19068"/>
      <c r="C19068"/>
    </row>
    <row r="19069" spans="1:3" ht="14.4" x14ac:dyDescent="0.3">
      <c r="A19069"/>
      <c r="B19069"/>
      <c r="C19069"/>
    </row>
    <row r="19070" spans="1:3" ht="14.4" x14ac:dyDescent="0.3">
      <c r="A19070"/>
      <c r="B19070"/>
      <c r="C19070"/>
    </row>
    <row r="19071" spans="1:3" ht="14.4" x14ac:dyDescent="0.3">
      <c r="A19071"/>
      <c r="B19071"/>
      <c r="C19071"/>
    </row>
    <row r="19072" spans="1:3" ht="14.4" x14ac:dyDescent="0.3">
      <c r="A19072"/>
      <c r="B19072"/>
      <c r="C19072"/>
    </row>
    <row r="19073" spans="1:3" ht="14.4" x14ac:dyDescent="0.3">
      <c r="A19073"/>
      <c r="B19073"/>
      <c r="C19073"/>
    </row>
    <row r="19074" spans="1:3" ht="14.4" x14ac:dyDescent="0.3">
      <c r="A19074"/>
      <c r="B19074"/>
      <c r="C19074"/>
    </row>
    <row r="19075" spans="1:3" ht="14.4" x14ac:dyDescent="0.3">
      <c r="A19075"/>
      <c r="B19075"/>
      <c r="C19075"/>
    </row>
    <row r="19076" spans="1:3" ht="14.4" x14ac:dyDescent="0.3">
      <c r="A19076"/>
      <c r="B19076"/>
      <c r="C19076"/>
    </row>
    <row r="19077" spans="1:3" ht="14.4" x14ac:dyDescent="0.3">
      <c r="A19077"/>
      <c r="B19077"/>
      <c r="C19077"/>
    </row>
    <row r="19078" spans="1:3" ht="14.4" x14ac:dyDescent="0.3">
      <c r="A19078"/>
      <c r="B19078"/>
      <c r="C19078"/>
    </row>
    <row r="19079" spans="1:3" ht="14.4" x14ac:dyDescent="0.3">
      <c r="A19079"/>
      <c r="B19079"/>
      <c r="C19079"/>
    </row>
    <row r="19080" spans="1:3" ht="14.4" x14ac:dyDescent="0.3">
      <c r="A19080"/>
      <c r="B19080"/>
      <c r="C19080"/>
    </row>
    <row r="19081" spans="1:3" ht="14.4" x14ac:dyDescent="0.3">
      <c r="A19081"/>
      <c r="B19081"/>
      <c r="C19081"/>
    </row>
    <row r="19082" spans="1:3" ht="14.4" x14ac:dyDescent="0.3">
      <c r="A19082"/>
      <c r="B19082"/>
      <c r="C19082"/>
    </row>
    <row r="19083" spans="1:3" ht="14.4" x14ac:dyDescent="0.3">
      <c r="A19083"/>
      <c r="B19083"/>
      <c r="C19083"/>
    </row>
    <row r="19084" spans="1:3" ht="14.4" x14ac:dyDescent="0.3">
      <c r="A19084"/>
      <c r="B19084"/>
      <c r="C19084"/>
    </row>
    <row r="19085" spans="1:3" ht="14.4" x14ac:dyDescent="0.3">
      <c r="A19085"/>
      <c r="B19085"/>
      <c r="C19085"/>
    </row>
    <row r="19086" spans="1:3" ht="14.4" x14ac:dyDescent="0.3">
      <c r="A19086"/>
      <c r="B19086"/>
      <c r="C19086"/>
    </row>
    <row r="19087" spans="1:3" ht="14.4" x14ac:dyDescent="0.3">
      <c r="A19087"/>
      <c r="B19087"/>
      <c r="C19087"/>
    </row>
    <row r="19088" spans="1:3" ht="14.4" x14ac:dyDescent="0.3">
      <c r="A19088"/>
      <c r="B19088"/>
      <c r="C19088"/>
    </row>
    <row r="19089" spans="1:3" ht="14.4" x14ac:dyDescent="0.3">
      <c r="A19089"/>
      <c r="B19089"/>
      <c r="C19089"/>
    </row>
    <row r="19090" spans="1:3" ht="14.4" x14ac:dyDescent="0.3">
      <c r="A19090"/>
      <c r="B19090"/>
      <c r="C19090"/>
    </row>
    <row r="19091" spans="1:3" ht="14.4" x14ac:dyDescent="0.3">
      <c r="A19091"/>
      <c r="B19091"/>
      <c r="C19091"/>
    </row>
    <row r="19092" spans="1:3" ht="14.4" x14ac:dyDescent="0.3">
      <c r="A19092"/>
      <c r="B19092"/>
      <c r="C19092"/>
    </row>
    <row r="19093" spans="1:3" ht="14.4" x14ac:dyDescent="0.3">
      <c r="A19093"/>
      <c r="B19093"/>
      <c r="C19093"/>
    </row>
    <row r="19094" spans="1:3" ht="14.4" x14ac:dyDescent="0.3">
      <c r="A19094"/>
      <c r="B19094"/>
      <c r="C19094"/>
    </row>
    <row r="19095" spans="1:3" ht="14.4" x14ac:dyDescent="0.3">
      <c r="A19095"/>
      <c r="B19095"/>
      <c r="C19095"/>
    </row>
    <row r="19096" spans="1:3" ht="14.4" x14ac:dyDescent="0.3">
      <c r="A19096"/>
      <c r="B19096"/>
      <c r="C19096"/>
    </row>
    <row r="19097" spans="1:3" ht="14.4" x14ac:dyDescent="0.3">
      <c r="A19097"/>
      <c r="B19097"/>
      <c r="C19097"/>
    </row>
    <row r="19098" spans="1:3" ht="14.4" x14ac:dyDescent="0.3">
      <c r="A19098"/>
      <c r="B19098"/>
      <c r="C19098"/>
    </row>
    <row r="19099" spans="1:3" ht="14.4" x14ac:dyDescent="0.3">
      <c r="A19099"/>
      <c r="B19099"/>
      <c r="C19099"/>
    </row>
    <row r="19100" spans="1:3" ht="14.4" x14ac:dyDescent="0.3">
      <c r="A19100"/>
      <c r="B19100"/>
      <c r="C19100"/>
    </row>
    <row r="19101" spans="1:3" ht="14.4" x14ac:dyDescent="0.3">
      <c r="A19101"/>
      <c r="B19101"/>
      <c r="C19101"/>
    </row>
    <row r="19102" spans="1:3" ht="14.4" x14ac:dyDescent="0.3">
      <c r="A19102"/>
      <c r="B19102"/>
      <c r="C19102"/>
    </row>
    <row r="19103" spans="1:3" ht="14.4" x14ac:dyDescent="0.3">
      <c r="A19103"/>
      <c r="B19103"/>
      <c r="C19103"/>
    </row>
    <row r="19104" spans="1:3" ht="14.4" x14ac:dyDescent="0.3">
      <c r="A19104"/>
      <c r="B19104"/>
      <c r="C19104"/>
    </row>
    <row r="19105" spans="1:3" ht="14.4" x14ac:dyDescent="0.3">
      <c r="A19105"/>
      <c r="B19105"/>
      <c r="C19105"/>
    </row>
    <row r="19106" spans="1:3" ht="14.4" x14ac:dyDescent="0.3">
      <c r="A19106"/>
      <c r="B19106"/>
      <c r="C19106"/>
    </row>
    <row r="19107" spans="1:3" ht="14.4" x14ac:dyDescent="0.3">
      <c r="A19107"/>
      <c r="B19107"/>
      <c r="C19107"/>
    </row>
    <row r="19108" spans="1:3" ht="14.4" x14ac:dyDescent="0.3">
      <c r="A19108"/>
      <c r="B19108"/>
      <c r="C19108"/>
    </row>
    <row r="19109" spans="1:3" ht="14.4" x14ac:dyDescent="0.3">
      <c r="A19109"/>
      <c r="B19109"/>
      <c r="C19109"/>
    </row>
    <row r="19110" spans="1:3" ht="14.4" x14ac:dyDescent="0.3">
      <c r="A19110"/>
      <c r="B19110"/>
      <c r="C19110"/>
    </row>
    <row r="19111" spans="1:3" ht="14.4" x14ac:dyDescent="0.3">
      <c r="A19111"/>
      <c r="B19111"/>
      <c r="C19111"/>
    </row>
    <row r="19112" spans="1:3" ht="14.4" x14ac:dyDescent="0.3">
      <c r="A19112"/>
      <c r="B19112"/>
      <c r="C19112"/>
    </row>
    <row r="19113" spans="1:3" ht="14.4" x14ac:dyDescent="0.3">
      <c r="A19113"/>
      <c r="B19113"/>
      <c r="C19113"/>
    </row>
    <row r="19114" spans="1:3" ht="14.4" x14ac:dyDescent="0.3">
      <c r="A19114"/>
      <c r="B19114"/>
      <c r="C19114"/>
    </row>
    <row r="19115" spans="1:3" ht="14.4" x14ac:dyDescent="0.3">
      <c r="A19115"/>
      <c r="B19115"/>
      <c r="C19115"/>
    </row>
    <row r="19116" spans="1:3" ht="14.4" x14ac:dyDescent="0.3">
      <c r="A19116"/>
      <c r="B19116"/>
      <c r="C19116"/>
    </row>
    <row r="19117" spans="1:3" ht="14.4" x14ac:dyDescent="0.3">
      <c r="A19117"/>
      <c r="B19117"/>
      <c r="C19117"/>
    </row>
    <row r="19118" spans="1:3" ht="14.4" x14ac:dyDescent="0.3">
      <c r="A19118"/>
      <c r="B19118"/>
      <c r="C19118"/>
    </row>
    <row r="19119" spans="1:3" ht="14.4" x14ac:dyDescent="0.3">
      <c r="A19119"/>
      <c r="B19119"/>
      <c r="C19119"/>
    </row>
    <row r="19120" spans="1:3" ht="14.4" x14ac:dyDescent="0.3">
      <c r="A19120"/>
      <c r="B19120"/>
      <c r="C19120"/>
    </row>
    <row r="19121" spans="1:3" ht="14.4" x14ac:dyDescent="0.3">
      <c r="A19121"/>
      <c r="B19121"/>
      <c r="C19121"/>
    </row>
    <row r="19122" spans="1:3" ht="14.4" x14ac:dyDescent="0.3">
      <c r="A19122"/>
      <c r="B19122"/>
      <c r="C19122"/>
    </row>
    <row r="19123" spans="1:3" ht="14.4" x14ac:dyDescent="0.3">
      <c r="A19123"/>
      <c r="B19123"/>
      <c r="C19123"/>
    </row>
    <row r="19124" spans="1:3" ht="14.4" x14ac:dyDescent="0.3">
      <c r="A19124"/>
      <c r="B19124"/>
      <c r="C19124"/>
    </row>
    <row r="19125" spans="1:3" ht="14.4" x14ac:dyDescent="0.3">
      <c r="A19125"/>
      <c r="B19125"/>
      <c r="C19125"/>
    </row>
    <row r="19126" spans="1:3" ht="14.4" x14ac:dyDescent="0.3">
      <c r="A19126"/>
      <c r="B19126"/>
      <c r="C19126"/>
    </row>
    <row r="19127" spans="1:3" ht="14.4" x14ac:dyDescent="0.3">
      <c r="A19127"/>
      <c r="B19127"/>
      <c r="C19127"/>
    </row>
    <row r="19128" spans="1:3" ht="14.4" x14ac:dyDescent="0.3">
      <c r="A19128"/>
      <c r="B19128"/>
      <c r="C19128"/>
    </row>
    <row r="19129" spans="1:3" ht="14.4" x14ac:dyDescent="0.3">
      <c r="A19129"/>
      <c r="B19129"/>
      <c r="C19129"/>
    </row>
    <row r="19130" spans="1:3" ht="14.4" x14ac:dyDescent="0.3">
      <c r="A19130"/>
      <c r="B19130"/>
      <c r="C19130"/>
    </row>
    <row r="19131" spans="1:3" ht="14.4" x14ac:dyDescent="0.3">
      <c r="A19131"/>
      <c r="B19131"/>
      <c r="C19131"/>
    </row>
    <row r="19132" spans="1:3" ht="14.4" x14ac:dyDescent="0.3">
      <c r="A19132"/>
      <c r="B19132"/>
      <c r="C19132"/>
    </row>
    <row r="19133" spans="1:3" ht="14.4" x14ac:dyDescent="0.3">
      <c r="A19133"/>
      <c r="B19133"/>
      <c r="C19133"/>
    </row>
    <row r="19134" spans="1:3" ht="14.4" x14ac:dyDescent="0.3">
      <c r="A19134"/>
      <c r="B19134"/>
      <c r="C19134"/>
    </row>
    <row r="19135" spans="1:3" ht="14.4" x14ac:dyDescent="0.3">
      <c r="A19135"/>
      <c r="B19135"/>
      <c r="C19135"/>
    </row>
    <row r="19136" spans="1:3" ht="14.4" x14ac:dyDescent="0.3">
      <c r="A19136"/>
      <c r="B19136"/>
      <c r="C19136"/>
    </row>
    <row r="19137" spans="1:3" ht="14.4" x14ac:dyDescent="0.3">
      <c r="A19137"/>
      <c r="B19137"/>
      <c r="C19137"/>
    </row>
    <row r="19138" spans="1:3" ht="14.4" x14ac:dyDescent="0.3">
      <c r="A19138"/>
      <c r="B19138"/>
      <c r="C19138"/>
    </row>
    <row r="19139" spans="1:3" ht="14.4" x14ac:dyDescent="0.3">
      <c r="A19139"/>
      <c r="B19139"/>
      <c r="C19139"/>
    </row>
    <row r="19140" spans="1:3" ht="14.4" x14ac:dyDescent="0.3">
      <c r="A19140"/>
      <c r="B19140"/>
      <c r="C19140"/>
    </row>
    <row r="19141" spans="1:3" ht="14.4" x14ac:dyDescent="0.3">
      <c r="A19141"/>
      <c r="B19141"/>
      <c r="C19141"/>
    </row>
    <row r="19142" spans="1:3" ht="14.4" x14ac:dyDescent="0.3">
      <c r="A19142"/>
      <c r="B19142"/>
      <c r="C19142"/>
    </row>
    <row r="19143" spans="1:3" ht="14.4" x14ac:dyDescent="0.3">
      <c r="A19143"/>
      <c r="B19143"/>
      <c r="C19143"/>
    </row>
    <row r="19144" spans="1:3" ht="14.4" x14ac:dyDescent="0.3">
      <c r="A19144"/>
      <c r="B19144"/>
      <c r="C19144"/>
    </row>
    <row r="19145" spans="1:3" ht="14.4" x14ac:dyDescent="0.3">
      <c r="A19145"/>
      <c r="B19145"/>
      <c r="C19145"/>
    </row>
    <row r="19146" spans="1:3" ht="14.4" x14ac:dyDescent="0.3">
      <c r="A19146"/>
      <c r="B19146"/>
      <c r="C19146"/>
    </row>
    <row r="19147" spans="1:3" ht="14.4" x14ac:dyDescent="0.3">
      <c r="A19147"/>
      <c r="B19147"/>
      <c r="C19147"/>
    </row>
    <row r="19148" spans="1:3" ht="14.4" x14ac:dyDescent="0.3">
      <c r="A19148"/>
      <c r="B19148"/>
      <c r="C19148"/>
    </row>
    <row r="19149" spans="1:3" ht="14.4" x14ac:dyDescent="0.3">
      <c r="A19149"/>
      <c r="B19149"/>
      <c r="C19149"/>
    </row>
    <row r="19150" spans="1:3" ht="14.4" x14ac:dyDescent="0.3">
      <c r="A19150"/>
      <c r="B19150"/>
      <c r="C19150"/>
    </row>
    <row r="19151" spans="1:3" ht="14.4" x14ac:dyDescent="0.3">
      <c r="A19151"/>
      <c r="B19151"/>
      <c r="C19151"/>
    </row>
    <row r="19152" spans="1:3" ht="14.4" x14ac:dyDescent="0.3">
      <c r="A19152"/>
      <c r="B19152"/>
      <c r="C19152"/>
    </row>
    <row r="19153" spans="1:3" ht="14.4" x14ac:dyDescent="0.3">
      <c r="A19153"/>
      <c r="B19153"/>
      <c r="C19153"/>
    </row>
    <row r="19154" spans="1:3" ht="14.4" x14ac:dyDescent="0.3">
      <c r="A19154"/>
      <c r="B19154"/>
      <c r="C19154"/>
    </row>
    <row r="19155" spans="1:3" ht="14.4" x14ac:dyDescent="0.3">
      <c r="A19155"/>
      <c r="B19155"/>
      <c r="C19155"/>
    </row>
    <row r="19156" spans="1:3" ht="14.4" x14ac:dyDescent="0.3">
      <c r="A19156"/>
      <c r="B19156"/>
      <c r="C19156"/>
    </row>
    <row r="19157" spans="1:3" ht="14.4" x14ac:dyDescent="0.3">
      <c r="A19157"/>
      <c r="B19157"/>
      <c r="C19157"/>
    </row>
    <row r="19158" spans="1:3" ht="14.4" x14ac:dyDescent="0.3">
      <c r="A19158"/>
      <c r="B19158"/>
      <c r="C19158"/>
    </row>
    <row r="19159" spans="1:3" ht="14.4" x14ac:dyDescent="0.3">
      <c r="A19159"/>
      <c r="B19159"/>
      <c r="C19159"/>
    </row>
    <row r="19160" spans="1:3" ht="14.4" x14ac:dyDescent="0.3">
      <c r="A19160"/>
      <c r="B19160"/>
      <c r="C19160"/>
    </row>
    <row r="19161" spans="1:3" ht="14.4" x14ac:dyDescent="0.3">
      <c r="A19161"/>
      <c r="B19161"/>
      <c r="C19161"/>
    </row>
    <row r="19162" spans="1:3" ht="14.4" x14ac:dyDescent="0.3">
      <c r="A19162"/>
      <c r="B19162"/>
      <c r="C19162"/>
    </row>
    <row r="19163" spans="1:3" ht="14.4" x14ac:dyDescent="0.3">
      <c r="A19163"/>
      <c r="B19163"/>
      <c r="C19163"/>
    </row>
    <row r="19164" spans="1:3" ht="14.4" x14ac:dyDescent="0.3">
      <c r="A19164"/>
      <c r="B19164"/>
      <c r="C19164"/>
    </row>
    <row r="19165" spans="1:3" ht="14.4" x14ac:dyDescent="0.3">
      <c r="A19165"/>
      <c r="B19165"/>
      <c r="C19165"/>
    </row>
    <row r="19166" spans="1:3" ht="14.4" x14ac:dyDescent="0.3">
      <c r="A19166"/>
      <c r="B19166"/>
      <c r="C19166"/>
    </row>
    <row r="19167" spans="1:3" ht="14.4" x14ac:dyDescent="0.3">
      <c r="A19167"/>
      <c r="B19167"/>
      <c r="C19167"/>
    </row>
    <row r="19168" spans="1:3" ht="14.4" x14ac:dyDescent="0.3">
      <c r="A19168"/>
      <c r="B19168"/>
      <c r="C19168"/>
    </row>
    <row r="19169" spans="1:3" ht="14.4" x14ac:dyDescent="0.3">
      <c r="A19169"/>
      <c r="B19169"/>
      <c r="C19169"/>
    </row>
    <row r="19170" spans="1:3" ht="14.4" x14ac:dyDescent="0.3">
      <c r="A19170"/>
      <c r="B19170"/>
      <c r="C19170"/>
    </row>
    <row r="19171" spans="1:3" ht="14.4" x14ac:dyDescent="0.3">
      <c r="A19171"/>
      <c r="B19171"/>
      <c r="C19171"/>
    </row>
    <row r="19172" spans="1:3" ht="14.4" x14ac:dyDescent="0.3">
      <c r="A19172"/>
      <c r="B19172"/>
      <c r="C19172"/>
    </row>
    <row r="19173" spans="1:3" ht="14.4" x14ac:dyDescent="0.3">
      <c r="A19173"/>
      <c r="B19173"/>
      <c r="C19173"/>
    </row>
    <row r="19174" spans="1:3" ht="14.4" x14ac:dyDescent="0.3">
      <c r="A19174"/>
      <c r="B19174"/>
      <c r="C19174"/>
    </row>
    <row r="19175" spans="1:3" ht="14.4" x14ac:dyDescent="0.3">
      <c r="A19175"/>
      <c r="B19175"/>
      <c r="C19175"/>
    </row>
    <row r="19176" spans="1:3" ht="14.4" x14ac:dyDescent="0.3">
      <c r="A19176"/>
      <c r="B19176"/>
      <c r="C19176"/>
    </row>
    <row r="19177" spans="1:3" ht="14.4" x14ac:dyDescent="0.3">
      <c r="A19177"/>
      <c r="B19177"/>
      <c r="C19177"/>
    </row>
    <row r="19178" spans="1:3" ht="14.4" x14ac:dyDescent="0.3">
      <c r="A19178"/>
      <c r="B19178"/>
      <c r="C19178"/>
    </row>
    <row r="19179" spans="1:3" ht="14.4" x14ac:dyDescent="0.3">
      <c r="A19179"/>
      <c r="B19179"/>
      <c r="C19179"/>
    </row>
    <row r="19180" spans="1:3" ht="14.4" x14ac:dyDescent="0.3">
      <c r="A19180"/>
      <c r="B19180"/>
      <c r="C19180"/>
    </row>
    <row r="19181" spans="1:3" ht="14.4" x14ac:dyDescent="0.3">
      <c r="A19181"/>
      <c r="B19181"/>
      <c r="C19181"/>
    </row>
    <row r="19182" spans="1:3" ht="14.4" x14ac:dyDescent="0.3">
      <c r="A19182"/>
      <c r="B19182"/>
      <c r="C19182"/>
    </row>
    <row r="19183" spans="1:3" ht="14.4" x14ac:dyDescent="0.3">
      <c r="A19183"/>
      <c r="B19183"/>
      <c r="C19183"/>
    </row>
    <row r="19184" spans="1:3" ht="14.4" x14ac:dyDescent="0.3">
      <c r="A19184"/>
      <c r="B19184"/>
      <c r="C19184"/>
    </row>
    <row r="19185" spans="1:3" ht="14.4" x14ac:dyDescent="0.3">
      <c r="A19185"/>
      <c r="B19185"/>
      <c r="C19185"/>
    </row>
    <row r="19186" spans="1:3" ht="14.4" x14ac:dyDescent="0.3">
      <c r="A19186"/>
      <c r="B19186"/>
      <c r="C19186"/>
    </row>
    <row r="19187" spans="1:3" ht="14.4" x14ac:dyDescent="0.3">
      <c r="A19187"/>
      <c r="B19187"/>
      <c r="C19187"/>
    </row>
    <row r="19188" spans="1:3" ht="14.4" x14ac:dyDescent="0.3">
      <c r="A19188"/>
      <c r="B19188"/>
      <c r="C19188"/>
    </row>
    <row r="19189" spans="1:3" ht="14.4" x14ac:dyDescent="0.3">
      <c r="A19189"/>
      <c r="B19189"/>
      <c r="C19189"/>
    </row>
    <row r="19190" spans="1:3" ht="14.4" x14ac:dyDescent="0.3">
      <c r="A19190"/>
      <c r="B19190"/>
      <c r="C19190"/>
    </row>
    <row r="19191" spans="1:3" ht="14.4" x14ac:dyDescent="0.3">
      <c r="A19191"/>
      <c r="B19191"/>
      <c r="C19191"/>
    </row>
    <row r="19192" spans="1:3" ht="14.4" x14ac:dyDescent="0.3">
      <c r="A19192"/>
      <c r="B19192"/>
      <c r="C19192"/>
    </row>
    <row r="19193" spans="1:3" ht="14.4" x14ac:dyDescent="0.3">
      <c r="A19193"/>
      <c r="B19193"/>
      <c r="C19193"/>
    </row>
    <row r="19194" spans="1:3" ht="14.4" x14ac:dyDescent="0.3">
      <c r="A19194"/>
      <c r="B19194"/>
      <c r="C19194"/>
    </row>
    <row r="19195" spans="1:3" ht="14.4" x14ac:dyDescent="0.3">
      <c r="A19195"/>
      <c r="B19195"/>
      <c r="C19195"/>
    </row>
    <row r="19196" spans="1:3" ht="14.4" x14ac:dyDescent="0.3">
      <c r="A19196"/>
      <c r="B19196"/>
      <c r="C19196"/>
    </row>
    <row r="19197" spans="1:3" ht="14.4" x14ac:dyDescent="0.3">
      <c r="A19197"/>
      <c r="B19197"/>
      <c r="C19197"/>
    </row>
    <row r="19198" spans="1:3" ht="14.4" x14ac:dyDescent="0.3">
      <c r="A19198"/>
      <c r="B19198"/>
      <c r="C19198"/>
    </row>
    <row r="19199" spans="1:3" ht="14.4" x14ac:dyDescent="0.3">
      <c r="A19199"/>
      <c r="B19199"/>
      <c r="C19199"/>
    </row>
    <row r="19200" spans="1:3" ht="14.4" x14ac:dyDescent="0.3">
      <c r="A19200"/>
      <c r="B19200"/>
      <c r="C19200"/>
    </row>
    <row r="19201" spans="1:3" ht="14.4" x14ac:dyDescent="0.3">
      <c r="A19201"/>
      <c r="B19201"/>
      <c r="C19201"/>
    </row>
    <row r="19202" spans="1:3" ht="14.4" x14ac:dyDescent="0.3">
      <c r="A19202"/>
      <c r="B19202"/>
      <c r="C19202"/>
    </row>
    <row r="19203" spans="1:3" ht="14.4" x14ac:dyDescent="0.3">
      <c r="A19203"/>
      <c r="B19203"/>
      <c r="C19203"/>
    </row>
    <row r="19204" spans="1:3" ht="14.4" x14ac:dyDescent="0.3">
      <c r="A19204"/>
      <c r="B19204"/>
      <c r="C19204"/>
    </row>
    <row r="19205" spans="1:3" ht="14.4" x14ac:dyDescent="0.3">
      <c r="A19205"/>
      <c r="B19205"/>
      <c r="C19205"/>
    </row>
    <row r="19206" spans="1:3" ht="14.4" x14ac:dyDescent="0.3">
      <c r="A19206"/>
      <c r="B19206"/>
      <c r="C19206"/>
    </row>
    <row r="19207" spans="1:3" ht="14.4" x14ac:dyDescent="0.3">
      <c r="A19207"/>
      <c r="B19207"/>
      <c r="C19207"/>
    </row>
    <row r="19208" spans="1:3" ht="14.4" x14ac:dyDescent="0.3">
      <c r="A19208"/>
      <c r="B19208"/>
      <c r="C19208"/>
    </row>
    <row r="19209" spans="1:3" ht="14.4" x14ac:dyDescent="0.3">
      <c r="A19209"/>
      <c r="B19209"/>
      <c r="C19209"/>
    </row>
    <row r="19210" spans="1:3" ht="14.4" x14ac:dyDescent="0.3">
      <c r="A19210"/>
      <c r="B19210"/>
      <c r="C19210"/>
    </row>
    <row r="19211" spans="1:3" ht="14.4" x14ac:dyDescent="0.3">
      <c r="A19211"/>
      <c r="B19211"/>
      <c r="C19211"/>
    </row>
    <row r="19212" spans="1:3" ht="14.4" x14ac:dyDescent="0.3">
      <c r="A19212"/>
      <c r="B19212"/>
      <c r="C19212"/>
    </row>
    <row r="19213" spans="1:3" ht="14.4" x14ac:dyDescent="0.3">
      <c r="A19213"/>
      <c r="B19213"/>
      <c r="C19213"/>
    </row>
    <row r="19214" spans="1:3" ht="14.4" x14ac:dyDescent="0.3">
      <c r="A19214"/>
      <c r="B19214"/>
      <c r="C19214"/>
    </row>
    <row r="19215" spans="1:3" ht="14.4" x14ac:dyDescent="0.3">
      <c r="A19215"/>
      <c r="B19215"/>
      <c r="C19215"/>
    </row>
    <row r="19216" spans="1:3" ht="14.4" x14ac:dyDescent="0.3">
      <c r="A19216"/>
      <c r="B19216"/>
      <c r="C19216"/>
    </row>
    <row r="19217" spans="1:3" ht="14.4" x14ac:dyDescent="0.3">
      <c r="A19217"/>
      <c r="B19217"/>
      <c r="C19217"/>
    </row>
    <row r="19218" spans="1:3" ht="14.4" x14ac:dyDescent="0.3">
      <c r="A19218"/>
      <c r="B19218"/>
      <c r="C19218"/>
    </row>
    <row r="19219" spans="1:3" ht="14.4" x14ac:dyDescent="0.3">
      <c r="A19219"/>
      <c r="B19219"/>
      <c r="C19219"/>
    </row>
    <row r="19220" spans="1:3" ht="14.4" x14ac:dyDescent="0.3">
      <c r="A19220"/>
      <c r="B19220"/>
      <c r="C19220"/>
    </row>
    <row r="19221" spans="1:3" ht="14.4" x14ac:dyDescent="0.3">
      <c r="A19221"/>
      <c r="B19221"/>
      <c r="C19221"/>
    </row>
    <row r="19222" spans="1:3" ht="14.4" x14ac:dyDescent="0.3">
      <c r="A19222"/>
      <c r="B19222"/>
      <c r="C19222"/>
    </row>
    <row r="19223" spans="1:3" ht="14.4" x14ac:dyDescent="0.3">
      <c r="A19223"/>
      <c r="B19223"/>
      <c r="C19223"/>
    </row>
    <row r="19224" spans="1:3" ht="14.4" x14ac:dyDescent="0.3">
      <c r="A19224"/>
      <c r="B19224"/>
      <c r="C19224"/>
    </row>
    <row r="19225" spans="1:3" ht="14.4" x14ac:dyDescent="0.3">
      <c r="A19225"/>
      <c r="B19225"/>
      <c r="C19225"/>
    </row>
    <row r="19226" spans="1:3" ht="14.4" x14ac:dyDescent="0.3">
      <c r="A19226"/>
      <c r="B19226"/>
      <c r="C19226"/>
    </row>
    <row r="19227" spans="1:3" ht="14.4" x14ac:dyDescent="0.3">
      <c r="A19227"/>
      <c r="B19227"/>
      <c r="C19227"/>
    </row>
    <row r="19228" spans="1:3" ht="14.4" x14ac:dyDescent="0.3">
      <c r="A19228"/>
      <c r="B19228"/>
      <c r="C19228"/>
    </row>
    <row r="19229" spans="1:3" ht="14.4" x14ac:dyDescent="0.3">
      <c r="A19229"/>
      <c r="B19229"/>
      <c r="C19229"/>
    </row>
    <row r="19230" spans="1:3" ht="14.4" x14ac:dyDescent="0.3">
      <c r="A19230"/>
      <c r="B19230"/>
      <c r="C19230"/>
    </row>
    <row r="19231" spans="1:3" ht="14.4" x14ac:dyDescent="0.3">
      <c r="A19231"/>
      <c r="B19231"/>
      <c r="C19231"/>
    </row>
    <row r="19232" spans="1:3" ht="14.4" x14ac:dyDescent="0.3">
      <c r="A19232"/>
      <c r="B19232"/>
      <c r="C19232"/>
    </row>
    <row r="19233" spans="1:3" ht="14.4" x14ac:dyDescent="0.3">
      <c r="A19233"/>
      <c r="B19233"/>
      <c r="C19233"/>
    </row>
    <row r="19234" spans="1:3" ht="14.4" x14ac:dyDescent="0.3">
      <c r="A19234"/>
      <c r="B19234"/>
      <c r="C19234"/>
    </row>
    <row r="19235" spans="1:3" ht="14.4" x14ac:dyDescent="0.3">
      <c r="A19235"/>
      <c r="B19235"/>
      <c r="C19235"/>
    </row>
    <row r="19236" spans="1:3" ht="14.4" x14ac:dyDescent="0.3">
      <c r="A19236"/>
      <c r="B19236"/>
      <c r="C19236"/>
    </row>
    <row r="19237" spans="1:3" ht="14.4" x14ac:dyDescent="0.3">
      <c r="A19237"/>
      <c r="B19237"/>
      <c r="C19237"/>
    </row>
    <row r="19238" spans="1:3" ht="14.4" x14ac:dyDescent="0.3">
      <c r="A19238"/>
      <c r="B19238"/>
      <c r="C19238"/>
    </row>
    <row r="19239" spans="1:3" ht="14.4" x14ac:dyDescent="0.3">
      <c r="A19239"/>
      <c r="B19239"/>
      <c r="C19239"/>
    </row>
    <row r="19240" spans="1:3" ht="14.4" x14ac:dyDescent="0.3">
      <c r="A19240"/>
      <c r="B19240"/>
      <c r="C19240"/>
    </row>
    <row r="19241" spans="1:3" ht="14.4" x14ac:dyDescent="0.3">
      <c r="A19241"/>
      <c r="B19241"/>
      <c r="C19241"/>
    </row>
    <row r="19242" spans="1:3" ht="14.4" x14ac:dyDescent="0.3">
      <c r="A19242"/>
      <c r="B19242"/>
      <c r="C19242"/>
    </row>
    <row r="19243" spans="1:3" ht="14.4" x14ac:dyDescent="0.3">
      <c r="A19243"/>
      <c r="B19243"/>
      <c r="C19243"/>
    </row>
    <row r="19244" spans="1:3" ht="14.4" x14ac:dyDescent="0.3">
      <c r="A19244"/>
      <c r="B19244"/>
      <c r="C19244"/>
    </row>
    <row r="19245" spans="1:3" ht="14.4" x14ac:dyDescent="0.3">
      <c r="A19245"/>
      <c r="B19245"/>
      <c r="C19245"/>
    </row>
    <row r="19246" spans="1:3" ht="14.4" x14ac:dyDescent="0.3">
      <c r="A19246"/>
      <c r="B19246"/>
      <c r="C19246"/>
    </row>
    <row r="19247" spans="1:3" ht="14.4" x14ac:dyDescent="0.3">
      <c r="A19247"/>
      <c r="B19247"/>
      <c r="C19247"/>
    </row>
    <row r="19248" spans="1:3" ht="14.4" x14ac:dyDescent="0.3">
      <c r="A19248"/>
      <c r="B19248"/>
      <c r="C19248"/>
    </row>
    <row r="19249" spans="1:3" ht="14.4" x14ac:dyDescent="0.3">
      <c r="A19249"/>
      <c r="B19249"/>
      <c r="C19249"/>
    </row>
    <row r="19250" spans="1:3" ht="14.4" x14ac:dyDescent="0.3">
      <c r="A19250"/>
      <c r="B19250"/>
      <c r="C19250"/>
    </row>
    <row r="19251" spans="1:3" ht="14.4" x14ac:dyDescent="0.3">
      <c r="A19251"/>
      <c r="B19251"/>
      <c r="C19251"/>
    </row>
    <row r="19252" spans="1:3" ht="14.4" x14ac:dyDescent="0.3">
      <c r="A19252"/>
      <c r="B19252"/>
      <c r="C19252"/>
    </row>
    <row r="19253" spans="1:3" ht="14.4" x14ac:dyDescent="0.3">
      <c r="A19253"/>
      <c r="B19253"/>
      <c r="C19253"/>
    </row>
    <row r="19254" spans="1:3" ht="14.4" x14ac:dyDescent="0.3">
      <c r="A19254"/>
      <c r="B19254"/>
      <c r="C19254"/>
    </row>
    <row r="19255" spans="1:3" ht="14.4" x14ac:dyDescent="0.3">
      <c r="A19255"/>
      <c r="B19255"/>
      <c r="C19255"/>
    </row>
    <row r="19256" spans="1:3" ht="14.4" x14ac:dyDescent="0.3">
      <c r="A19256"/>
      <c r="B19256"/>
      <c r="C19256"/>
    </row>
    <row r="19257" spans="1:3" ht="14.4" x14ac:dyDescent="0.3">
      <c r="A19257"/>
      <c r="B19257"/>
      <c r="C19257"/>
    </row>
    <row r="19258" spans="1:3" ht="14.4" x14ac:dyDescent="0.3">
      <c r="A19258"/>
      <c r="B19258"/>
      <c r="C19258"/>
    </row>
    <row r="19259" spans="1:3" ht="14.4" x14ac:dyDescent="0.3">
      <c r="A19259"/>
      <c r="B19259"/>
      <c r="C19259"/>
    </row>
    <row r="19260" spans="1:3" ht="14.4" x14ac:dyDescent="0.3">
      <c r="A19260"/>
      <c r="B19260"/>
      <c r="C19260"/>
    </row>
    <row r="19261" spans="1:3" ht="14.4" x14ac:dyDescent="0.3">
      <c r="A19261"/>
      <c r="B19261"/>
      <c r="C19261"/>
    </row>
    <row r="19262" spans="1:3" ht="14.4" x14ac:dyDescent="0.3">
      <c r="A19262"/>
      <c r="B19262"/>
      <c r="C19262"/>
    </row>
    <row r="19263" spans="1:3" ht="14.4" x14ac:dyDescent="0.3">
      <c r="A19263"/>
      <c r="B19263"/>
      <c r="C19263"/>
    </row>
    <row r="19264" spans="1:3" ht="14.4" x14ac:dyDescent="0.3">
      <c r="A19264"/>
      <c r="B19264"/>
      <c r="C19264"/>
    </row>
    <row r="19265" spans="1:3" ht="14.4" x14ac:dyDescent="0.3">
      <c r="A19265"/>
      <c r="B19265"/>
      <c r="C19265"/>
    </row>
    <row r="19266" spans="1:3" ht="14.4" x14ac:dyDescent="0.3">
      <c r="A19266"/>
      <c r="B19266"/>
      <c r="C19266"/>
    </row>
    <row r="19267" spans="1:3" ht="14.4" x14ac:dyDescent="0.3">
      <c r="A19267"/>
      <c r="B19267"/>
      <c r="C19267"/>
    </row>
    <row r="19268" spans="1:3" ht="14.4" x14ac:dyDescent="0.3">
      <c r="A19268"/>
      <c r="B19268"/>
      <c r="C19268"/>
    </row>
    <row r="19269" spans="1:3" ht="14.4" x14ac:dyDescent="0.3">
      <c r="A19269"/>
      <c r="B19269"/>
      <c r="C19269"/>
    </row>
    <row r="19270" spans="1:3" ht="14.4" x14ac:dyDescent="0.3">
      <c r="A19270"/>
      <c r="B19270"/>
      <c r="C19270"/>
    </row>
    <row r="19271" spans="1:3" ht="14.4" x14ac:dyDescent="0.3">
      <c r="A19271"/>
      <c r="B19271"/>
      <c r="C19271"/>
    </row>
    <row r="19272" spans="1:3" ht="14.4" x14ac:dyDescent="0.3">
      <c r="A19272"/>
      <c r="B19272"/>
      <c r="C19272"/>
    </row>
    <row r="19273" spans="1:3" ht="14.4" x14ac:dyDescent="0.3">
      <c r="A19273"/>
      <c r="B19273"/>
      <c r="C19273"/>
    </row>
    <row r="19274" spans="1:3" ht="14.4" x14ac:dyDescent="0.3">
      <c r="A19274"/>
      <c r="B19274"/>
      <c r="C19274"/>
    </row>
    <row r="19275" spans="1:3" ht="14.4" x14ac:dyDescent="0.3">
      <c r="A19275"/>
      <c r="B19275"/>
      <c r="C19275"/>
    </row>
    <row r="19276" spans="1:3" ht="14.4" x14ac:dyDescent="0.3">
      <c r="A19276"/>
      <c r="B19276"/>
      <c r="C19276"/>
    </row>
    <row r="19277" spans="1:3" ht="14.4" x14ac:dyDescent="0.3">
      <c r="A19277"/>
      <c r="B19277"/>
      <c r="C19277"/>
    </row>
    <row r="19278" spans="1:3" ht="14.4" x14ac:dyDescent="0.3">
      <c r="A19278"/>
      <c r="B19278"/>
      <c r="C19278"/>
    </row>
    <row r="19279" spans="1:3" ht="14.4" x14ac:dyDescent="0.3">
      <c r="A19279"/>
      <c r="B19279"/>
      <c r="C19279"/>
    </row>
    <row r="19280" spans="1:3" ht="14.4" x14ac:dyDescent="0.3">
      <c r="A19280"/>
      <c r="B19280"/>
      <c r="C19280"/>
    </row>
    <row r="19281" spans="1:3" ht="14.4" x14ac:dyDescent="0.3">
      <c r="A19281"/>
      <c r="B19281"/>
      <c r="C19281"/>
    </row>
    <row r="19282" spans="1:3" ht="14.4" x14ac:dyDescent="0.3">
      <c r="A19282"/>
      <c r="B19282"/>
      <c r="C19282"/>
    </row>
    <row r="19283" spans="1:3" ht="14.4" x14ac:dyDescent="0.3">
      <c r="A19283"/>
      <c r="B19283"/>
      <c r="C19283"/>
    </row>
    <row r="19284" spans="1:3" ht="14.4" x14ac:dyDescent="0.3">
      <c r="A19284"/>
      <c r="B19284"/>
      <c r="C19284"/>
    </row>
    <row r="19285" spans="1:3" ht="14.4" x14ac:dyDescent="0.3">
      <c r="A19285"/>
      <c r="B19285"/>
      <c r="C19285"/>
    </row>
    <row r="19286" spans="1:3" ht="14.4" x14ac:dyDescent="0.3">
      <c r="A19286"/>
      <c r="B19286"/>
      <c r="C19286"/>
    </row>
    <row r="19287" spans="1:3" ht="14.4" x14ac:dyDescent="0.3">
      <c r="A19287"/>
      <c r="B19287"/>
      <c r="C19287"/>
    </row>
    <row r="19288" spans="1:3" ht="14.4" x14ac:dyDescent="0.3">
      <c r="A19288"/>
      <c r="B19288"/>
      <c r="C19288"/>
    </row>
    <row r="19289" spans="1:3" ht="14.4" x14ac:dyDescent="0.3">
      <c r="A19289"/>
      <c r="B19289"/>
      <c r="C19289"/>
    </row>
    <row r="19290" spans="1:3" ht="14.4" x14ac:dyDescent="0.3">
      <c r="A19290"/>
      <c r="B19290"/>
      <c r="C19290"/>
    </row>
    <row r="19291" spans="1:3" ht="14.4" x14ac:dyDescent="0.3">
      <c r="A19291"/>
      <c r="B19291"/>
      <c r="C19291"/>
    </row>
    <row r="19292" spans="1:3" ht="14.4" x14ac:dyDescent="0.3">
      <c r="A19292"/>
      <c r="B19292"/>
      <c r="C19292"/>
    </row>
    <row r="19293" spans="1:3" ht="14.4" x14ac:dyDescent="0.3">
      <c r="A19293"/>
      <c r="B19293"/>
      <c r="C19293"/>
    </row>
    <row r="19294" spans="1:3" ht="14.4" x14ac:dyDescent="0.3">
      <c r="A19294"/>
      <c r="B19294"/>
      <c r="C19294"/>
    </row>
    <row r="19295" spans="1:3" ht="14.4" x14ac:dyDescent="0.3">
      <c r="A19295"/>
      <c r="B19295"/>
      <c r="C19295"/>
    </row>
    <row r="19296" spans="1:3" ht="14.4" x14ac:dyDescent="0.3">
      <c r="A19296"/>
      <c r="B19296"/>
      <c r="C19296"/>
    </row>
    <row r="19297" spans="1:3" ht="14.4" x14ac:dyDescent="0.3">
      <c r="A19297"/>
      <c r="B19297"/>
      <c r="C19297"/>
    </row>
    <row r="19298" spans="1:3" ht="14.4" x14ac:dyDescent="0.3">
      <c r="A19298"/>
      <c r="B19298"/>
      <c r="C19298"/>
    </row>
    <row r="19299" spans="1:3" ht="14.4" x14ac:dyDescent="0.3">
      <c r="A19299"/>
      <c r="B19299"/>
      <c r="C19299"/>
    </row>
    <row r="19300" spans="1:3" ht="14.4" x14ac:dyDescent="0.3">
      <c r="A19300"/>
      <c r="B19300"/>
      <c r="C19300"/>
    </row>
    <row r="19301" spans="1:3" ht="14.4" x14ac:dyDescent="0.3">
      <c r="A19301"/>
      <c r="B19301"/>
      <c r="C19301"/>
    </row>
    <row r="19302" spans="1:3" ht="14.4" x14ac:dyDescent="0.3">
      <c r="A19302"/>
      <c r="B19302"/>
      <c r="C19302"/>
    </row>
    <row r="19303" spans="1:3" ht="14.4" x14ac:dyDescent="0.3">
      <c r="A19303"/>
      <c r="B19303"/>
      <c r="C19303"/>
    </row>
    <row r="19304" spans="1:3" ht="14.4" x14ac:dyDescent="0.3">
      <c r="A19304"/>
      <c r="B19304"/>
      <c r="C19304"/>
    </row>
    <row r="19305" spans="1:3" ht="14.4" x14ac:dyDescent="0.3">
      <c r="A19305"/>
      <c r="B19305"/>
      <c r="C19305"/>
    </row>
    <row r="19306" spans="1:3" ht="14.4" x14ac:dyDescent="0.3">
      <c r="A19306"/>
      <c r="B19306"/>
      <c r="C19306"/>
    </row>
    <row r="19307" spans="1:3" ht="14.4" x14ac:dyDescent="0.3">
      <c r="A19307"/>
      <c r="B19307"/>
      <c r="C19307"/>
    </row>
    <row r="19308" spans="1:3" ht="14.4" x14ac:dyDescent="0.3">
      <c r="A19308"/>
      <c r="B19308"/>
      <c r="C19308"/>
    </row>
    <row r="19309" spans="1:3" ht="14.4" x14ac:dyDescent="0.3">
      <c r="A19309"/>
      <c r="B19309"/>
      <c r="C19309"/>
    </row>
    <row r="19310" spans="1:3" ht="14.4" x14ac:dyDescent="0.3">
      <c r="A19310"/>
      <c r="B19310"/>
      <c r="C19310"/>
    </row>
    <row r="19311" spans="1:3" ht="14.4" x14ac:dyDescent="0.3">
      <c r="A19311"/>
      <c r="B19311"/>
      <c r="C19311"/>
    </row>
    <row r="19312" spans="1:3" ht="14.4" x14ac:dyDescent="0.3">
      <c r="A19312"/>
      <c r="B19312"/>
      <c r="C19312"/>
    </row>
    <row r="19313" spans="1:3" ht="14.4" x14ac:dyDescent="0.3">
      <c r="A19313"/>
      <c r="B19313"/>
      <c r="C19313"/>
    </row>
    <row r="19314" spans="1:3" ht="14.4" x14ac:dyDescent="0.3">
      <c r="A19314"/>
      <c r="B19314"/>
      <c r="C19314"/>
    </row>
    <row r="19315" spans="1:3" ht="14.4" x14ac:dyDescent="0.3">
      <c r="A19315"/>
      <c r="B19315"/>
      <c r="C19315"/>
    </row>
    <row r="19316" spans="1:3" ht="14.4" x14ac:dyDescent="0.3">
      <c r="A19316"/>
      <c r="B19316"/>
      <c r="C19316"/>
    </row>
    <row r="19317" spans="1:3" ht="14.4" x14ac:dyDescent="0.3">
      <c r="A19317"/>
      <c r="B19317"/>
      <c r="C19317"/>
    </row>
    <row r="19318" spans="1:3" ht="14.4" x14ac:dyDescent="0.3">
      <c r="A19318"/>
      <c r="B19318"/>
      <c r="C19318"/>
    </row>
    <row r="19319" spans="1:3" ht="14.4" x14ac:dyDescent="0.3">
      <c r="A19319"/>
      <c r="B19319"/>
      <c r="C19319"/>
    </row>
    <row r="19320" spans="1:3" ht="14.4" x14ac:dyDescent="0.3">
      <c r="A19320"/>
      <c r="B19320"/>
      <c r="C19320"/>
    </row>
    <row r="19321" spans="1:3" ht="14.4" x14ac:dyDescent="0.3">
      <c r="A19321"/>
      <c r="B19321"/>
      <c r="C19321"/>
    </row>
    <row r="19322" spans="1:3" ht="14.4" x14ac:dyDescent="0.3">
      <c r="A19322"/>
      <c r="B19322"/>
      <c r="C19322"/>
    </row>
    <row r="19323" spans="1:3" ht="14.4" x14ac:dyDescent="0.3">
      <c r="A19323"/>
      <c r="B19323"/>
      <c r="C19323"/>
    </row>
    <row r="19324" spans="1:3" ht="14.4" x14ac:dyDescent="0.3">
      <c r="A19324"/>
      <c r="B19324"/>
      <c r="C19324"/>
    </row>
    <row r="19325" spans="1:3" ht="14.4" x14ac:dyDescent="0.3">
      <c r="A19325"/>
      <c r="B19325"/>
      <c r="C19325"/>
    </row>
    <row r="19326" spans="1:3" ht="14.4" x14ac:dyDescent="0.3">
      <c r="A19326"/>
      <c r="B19326"/>
      <c r="C19326"/>
    </row>
    <row r="19327" spans="1:3" ht="14.4" x14ac:dyDescent="0.3">
      <c r="A19327"/>
      <c r="B19327"/>
      <c r="C19327"/>
    </row>
    <row r="19328" spans="1:3" ht="14.4" x14ac:dyDescent="0.3">
      <c r="A19328"/>
      <c r="B19328"/>
      <c r="C19328"/>
    </row>
    <row r="19329" spans="1:3" ht="14.4" x14ac:dyDescent="0.3">
      <c r="A19329"/>
      <c r="B19329"/>
      <c r="C19329"/>
    </row>
    <row r="19330" spans="1:3" ht="14.4" x14ac:dyDescent="0.3">
      <c r="A19330"/>
      <c r="B19330"/>
      <c r="C19330"/>
    </row>
    <row r="19331" spans="1:3" ht="14.4" x14ac:dyDescent="0.3">
      <c r="A19331"/>
      <c r="B19331"/>
      <c r="C19331"/>
    </row>
    <row r="19332" spans="1:3" ht="14.4" x14ac:dyDescent="0.3">
      <c r="A19332"/>
      <c r="B19332"/>
      <c r="C19332"/>
    </row>
    <row r="19333" spans="1:3" ht="14.4" x14ac:dyDescent="0.3">
      <c r="A19333"/>
      <c r="B19333"/>
      <c r="C19333"/>
    </row>
    <row r="19334" spans="1:3" ht="14.4" x14ac:dyDescent="0.3">
      <c r="A19334"/>
      <c r="B19334"/>
      <c r="C19334"/>
    </row>
    <row r="19335" spans="1:3" ht="14.4" x14ac:dyDescent="0.3">
      <c r="A19335"/>
      <c r="B19335"/>
      <c r="C19335"/>
    </row>
    <row r="19336" spans="1:3" ht="14.4" x14ac:dyDescent="0.3">
      <c r="A19336"/>
      <c r="B19336"/>
      <c r="C19336"/>
    </row>
    <row r="19337" spans="1:3" ht="14.4" x14ac:dyDescent="0.3">
      <c r="A19337"/>
      <c r="B19337"/>
      <c r="C19337"/>
    </row>
    <row r="19338" spans="1:3" ht="14.4" x14ac:dyDescent="0.3">
      <c r="A19338"/>
      <c r="B19338"/>
      <c r="C19338"/>
    </row>
    <row r="19339" spans="1:3" ht="14.4" x14ac:dyDescent="0.3">
      <c r="A19339"/>
      <c r="B19339"/>
      <c r="C19339"/>
    </row>
    <row r="19340" spans="1:3" ht="14.4" x14ac:dyDescent="0.3">
      <c r="A19340"/>
      <c r="B19340"/>
      <c r="C19340"/>
    </row>
    <row r="19341" spans="1:3" ht="14.4" x14ac:dyDescent="0.3">
      <c r="A19341"/>
      <c r="B19341"/>
      <c r="C19341"/>
    </row>
    <row r="19342" spans="1:3" ht="14.4" x14ac:dyDescent="0.3">
      <c r="A19342"/>
      <c r="B19342"/>
      <c r="C19342"/>
    </row>
    <row r="19343" spans="1:3" ht="14.4" x14ac:dyDescent="0.3">
      <c r="A19343"/>
      <c r="B19343"/>
      <c r="C19343"/>
    </row>
    <row r="19344" spans="1:3" ht="14.4" x14ac:dyDescent="0.3">
      <c r="A19344"/>
      <c r="B19344"/>
      <c r="C19344"/>
    </row>
    <row r="19345" spans="1:3" ht="14.4" x14ac:dyDescent="0.3">
      <c r="A19345"/>
      <c r="B19345"/>
      <c r="C19345"/>
    </row>
    <row r="19346" spans="1:3" ht="14.4" x14ac:dyDescent="0.3">
      <c r="A19346"/>
      <c r="B19346"/>
      <c r="C19346"/>
    </row>
    <row r="19347" spans="1:3" ht="14.4" x14ac:dyDescent="0.3">
      <c r="A19347"/>
      <c r="B19347"/>
      <c r="C19347"/>
    </row>
    <row r="19348" spans="1:3" ht="14.4" x14ac:dyDescent="0.3">
      <c r="A19348"/>
      <c r="B19348"/>
      <c r="C19348"/>
    </row>
    <row r="19349" spans="1:3" ht="14.4" x14ac:dyDescent="0.3">
      <c r="A19349"/>
      <c r="B19349"/>
      <c r="C19349"/>
    </row>
    <row r="19350" spans="1:3" ht="14.4" x14ac:dyDescent="0.3">
      <c r="A19350"/>
      <c r="B19350"/>
      <c r="C19350"/>
    </row>
    <row r="19351" spans="1:3" ht="14.4" x14ac:dyDescent="0.3">
      <c r="A19351"/>
      <c r="B19351"/>
      <c r="C19351"/>
    </row>
    <row r="19352" spans="1:3" ht="14.4" x14ac:dyDescent="0.3">
      <c r="A19352"/>
      <c r="B19352"/>
      <c r="C19352"/>
    </row>
    <row r="19353" spans="1:3" ht="14.4" x14ac:dyDescent="0.3">
      <c r="A19353"/>
      <c r="B19353"/>
      <c r="C19353"/>
    </row>
    <row r="19354" spans="1:3" ht="14.4" x14ac:dyDescent="0.3">
      <c r="A19354"/>
      <c r="B19354"/>
      <c r="C19354"/>
    </row>
    <row r="19355" spans="1:3" ht="14.4" x14ac:dyDescent="0.3">
      <c r="A19355"/>
      <c r="B19355"/>
      <c r="C19355"/>
    </row>
    <row r="19356" spans="1:3" ht="14.4" x14ac:dyDescent="0.3">
      <c r="A19356"/>
      <c r="B19356"/>
      <c r="C19356"/>
    </row>
    <row r="19357" spans="1:3" ht="14.4" x14ac:dyDescent="0.3">
      <c r="A19357"/>
      <c r="B19357"/>
      <c r="C19357"/>
    </row>
    <row r="19358" spans="1:3" ht="14.4" x14ac:dyDescent="0.3">
      <c r="A19358"/>
      <c r="B19358"/>
      <c r="C19358"/>
    </row>
    <row r="19359" spans="1:3" ht="14.4" x14ac:dyDescent="0.3">
      <c r="A19359"/>
      <c r="B19359"/>
      <c r="C19359"/>
    </row>
    <row r="19360" spans="1:3" ht="14.4" x14ac:dyDescent="0.3">
      <c r="A19360"/>
      <c r="B19360"/>
      <c r="C19360"/>
    </row>
    <row r="19361" spans="1:3" ht="14.4" x14ac:dyDescent="0.3">
      <c r="A19361"/>
      <c r="B19361"/>
      <c r="C19361"/>
    </row>
    <row r="19362" spans="1:3" ht="14.4" x14ac:dyDescent="0.3">
      <c r="A19362"/>
      <c r="B19362"/>
      <c r="C19362"/>
    </row>
    <row r="19363" spans="1:3" ht="14.4" x14ac:dyDescent="0.3">
      <c r="A19363"/>
      <c r="B19363"/>
      <c r="C19363"/>
    </row>
    <row r="19364" spans="1:3" ht="14.4" x14ac:dyDescent="0.3">
      <c r="A19364"/>
      <c r="B19364"/>
      <c r="C19364"/>
    </row>
    <row r="19365" spans="1:3" ht="14.4" x14ac:dyDescent="0.3">
      <c r="A19365"/>
      <c r="B19365"/>
      <c r="C19365"/>
    </row>
    <row r="19366" spans="1:3" ht="14.4" x14ac:dyDescent="0.3">
      <c r="A19366"/>
      <c r="B19366"/>
      <c r="C19366"/>
    </row>
    <row r="19367" spans="1:3" ht="14.4" x14ac:dyDescent="0.3">
      <c r="A19367"/>
      <c r="B19367"/>
      <c r="C19367"/>
    </row>
    <row r="19368" spans="1:3" ht="14.4" x14ac:dyDescent="0.3">
      <c r="A19368"/>
      <c r="B19368"/>
      <c r="C19368"/>
    </row>
    <row r="19369" spans="1:3" ht="14.4" x14ac:dyDescent="0.3">
      <c r="A19369"/>
      <c r="B19369"/>
      <c r="C19369"/>
    </row>
    <row r="19370" spans="1:3" ht="14.4" x14ac:dyDescent="0.3">
      <c r="A19370"/>
      <c r="B19370"/>
      <c r="C19370"/>
    </row>
    <row r="19371" spans="1:3" ht="14.4" x14ac:dyDescent="0.3">
      <c r="A19371"/>
      <c r="B19371"/>
      <c r="C19371"/>
    </row>
    <row r="19372" spans="1:3" ht="14.4" x14ac:dyDescent="0.3">
      <c r="A19372"/>
      <c r="B19372"/>
      <c r="C19372"/>
    </row>
    <row r="19373" spans="1:3" ht="14.4" x14ac:dyDescent="0.3">
      <c r="A19373"/>
      <c r="B19373"/>
      <c r="C19373"/>
    </row>
    <row r="19374" spans="1:3" ht="14.4" x14ac:dyDescent="0.3">
      <c r="A19374"/>
      <c r="B19374"/>
      <c r="C19374"/>
    </row>
    <row r="19375" spans="1:3" ht="14.4" x14ac:dyDescent="0.3">
      <c r="A19375"/>
      <c r="B19375"/>
      <c r="C19375"/>
    </row>
    <row r="19376" spans="1:3" ht="14.4" x14ac:dyDescent="0.3">
      <c r="A19376"/>
      <c r="B19376"/>
      <c r="C19376"/>
    </row>
    <row r="19377" spans="1:3" ht="14.4" x14ac:dyDescent="0.3">
      <c r="A19377"/>
      <c r="B19377"/>
      <c r="C19377"/>
    </row>
    <row r="19378" spans="1:3" ht="14.4" x14ac:dyDescent="0.3">
      <c r="A19378"/>
      <c r="B19378"/>
      <c r="C19378"/>
    </row>
    <row r="19379" spans="1:3" ht="14.4" x14ac:dyDescent="0.3">
      <c r="A19379"/>
      <c r="B19379"/>
      <c r="C19379"/>
    </row>
    <row r="19380" spans="1:3" ht="14.4" x14ac:dyDescent="0.3">
      <c r="A19380"/>
      <c r="B19380"/>
      <c r="C19380"/>
    </row>
    <row r="19381" spans="1:3" ht="14.4" x14ac:dyDescent="0.3">
      <c r="A19381"/>
      <c r="B19381"/>
      <c r="C19381"/>
    </row>
    <row r="19382" spans="1:3" ht="14.4" x14ac:dyDescent="0.3">
      <c r="A19382"/>
      <c r="B19382"/>
      <c r="C19382"/>
    </row>
    <row r="19383" spans="1:3" ht="14.4" x14ac:dyDescent="0.3">
      <c r="A19383"/>
      <c r="B19383"/>
      <c r="C19383"/>
    </row>
    <row r="19384" spans="1:3" ht="14.4" x14ac:dyDescent="0.3">
      <c r="A19384"/>
      <c r="B19384"/>
      <c r="C19384"/>
    </row>
    <row r="19385" spans="1:3" ht="14.4" x14ac:dyDescent="0.3">
      <c r="A19385"/>
      <c r="B19385"/>
      <c r="C19385"/>
    </row>
    <row r="19386" spans="1:3" ht="14.4" x14ac:dyDescent="0.3">
      <c r="A19386"/>
      <c r="B19386"/>
      <c r="C19386"/>
    </row>
    <row r="19387" spans="1:3" ht="14.4" x14ac:dyDescent="0.3">
      <c r="A19387"/>
      <c r="B19387"/>
      <c r="C19387"/>
    </row>
    <row r="19388" spans="1:3" ht="14.4" x14ac:dyDescent="0.3">
      <c r="A19388"/>
      <c r="B19388"/>
      <c r="C19388"/>
    </row>
    <row r="19389" spans="1:3" ht="14.4" x14ac:dyDescent="0.3">
      <c r="A19389"/>
      <c r="B19389"/>
      <c r="C19389"/>
    </row>
    <row r="19390" spans="1:3" ht="14.4" x14ac:dyDescent="0.3">
      <c r="A19390"/>
      <c r="B19390"/>
      <c r="C19390"/>
    </row>
    <row r="19391" spans="1:3" ht="14.4" x14ac:dyDescent="0.3">
      <c r="A19391"/>
      <c r="B19391"/>
      <c r="C19391"/>
    </row>
    <row r="19392" spans="1:3" ht="14.4" x14ac:dyDescent="0.3">
      <c r="A19392"/>
      <c r="B19392"/>
      <c r="C19392"/>
    </row>
    <row r="19393" spans="1:3" ht="14.4" x14ac:dyDescent="0.3">
      <c r="A19393"/>
      <c r="B19393"/>
      <c r="C19393"/>
    </row>
    <row r="19394" spans="1:3" ht="14.4" x14ac:dyDescent="0.3">
      <c r="A19394"/>
      <c r="B19394"/>
      <c r="C19394"/>
    </row>
    <row r="19395" spans="1:3" ht="14.4" x14ac:dyDescent="0.3">
      <c r="A19395"/>
      <c r="B19395"/>
      <c r="C19395"/>
    </row>
    <row r="19396" spans="1:3" ht="14.4" x14ac:dyDescent="0.3">
      <c r="A19396"/>
      <c r="B19396"/>
      <c r="C19396"/>
    </row>
    <row r="19397" spans="1:3" ht="14.4" x14ac:dyDescent="0.3">
      <c r="A19397"/>
      <c r="B19397"/>
      <c r="C19397"/>
    </row>
    <row r="19398" spans="1:3" ht="14.4" x14ac:dyDescent="0.3">
      <c r="A19398"/>
      <c r="B19398"/>
      <c r="C19398"/>
    </row>
    <row r="19399" spans="1:3" ht="14.4" x14ac:dyDescent="0.3">
      <c r="A19399"/>
      <c r="B19399"/>
      <c r="C19399"/>
    </row>
    <row r="19400" spans="1:3" ht="14.4" x14ac:dyDescent="0.3">
      <c r="A19400"/>
      <c r="B19400"/>
      <c r="C19400"/>
    </row>
    <row r="19401" spans="1:3" ht="14.4" x14ac:dyDescent="0.3">
      <c r="A19401"/>
      <c r="B19401"/>
      <c r="C19401"/>
    </row>
    <row r="19402" spans="1:3" ht="14.4" x14ac:dyDescent="0.3">
      <c r="A19402"/>
      <c r="B19402"/>
      <c r="C19402"/>
    </row>
    <row r="19403" spans="1:3" ht="14.4" x14ac:dyDescent="0.3">
      <c r="A19403"/>
      <c r="B19403"/>
      <c r="C19403"/>
    </row>
    <row r="19404" spans="1:3" ht="14.4" x14ac:dyDescent="0.3">
      <c r="A19404"/>
      <c r="B19404"/>
      <c r="C19404"/>
    </row>
    <row r="19405" spans="1:3" ht="14.4" x14ac:dyDescent="0.3">
      <c r="A19405"/>
      <c r="B19405"/>
      <c r="C19405"/>
    </row>
    <row r="19406" spans="1:3" ht="14.4" x14ac:dyDescent="0.3">
      <c r="A19406"/>
      <c r="B19406"/>
      <c r="C19406"/>
    </row>
    <row r="19407" spans="1:3" ht="14.4" x14ac:dyDescent="0.3">
      <c r="A19407"/>
      <c r="B19407"/>
      <c r="C19407"/>
    </row>
    <row r="19408" spans="1:3" ht="14.4" x14ac:dyDescent="0.3">
      <c r="A19408"/>
      <c r="B19408"/>
      <c r="C19408"/>
    </row>
    <row r="19409" spans="1:3" ht="14.4" x14ac:dyDescent="0.3">
      <c r="A19409"/>
      <c r="B19409"/>
      <c r="C19409"/>
    </row>
    <row r="19410" spans="1:3" ht="14.4" x14ac:dyDescent="0.3">
      <c r="A19410"/>
      <c r="B19410"/>
      <c r="C19410"/>
    </row>
    <row r="19411" spans="1:3" ht="14.4" x14ac:dyDescent="0.3">
      <c r="A19411"/>
      <c r="B19411"/>
      <c r="C19411"/>
    </row>
    <row r="19412" spans="1:3" ht="14.4" x14ac:dyDescent="0.3">
      <c r="A19412"/>
      <c r="B19412"/>
      <c r="C19412"/>
    </row>
    <row r="19413" spans="1:3" ht="14.4" x14ac:dyDescent="0.3">
      <c r="A19413"/>
      <c r="B19413"/>
      <c r="C19413"/>
    </row>
    <row r="19414" spans="1:3" ht="14.4" x14ac:dyDescent="0.3">
      <c r="A19414"/>
      <c r="B19414"/>
      <c r="C19414"/>
    </row>
    <row r="19415" spans="1:3" ht="14.4" x14ac:dyDescent="0.3">
      <c r="A19415"/>
      <c r="B19415"/>
      <c r="C19415"/>
    </row>
    <row r="19416" spans="1:3" ht="14.4" x14ac:dyDescent="0.3">
      <c r="A19416"/>
      <c r="B19416"/>
      <c r="C19416"/>
    </row>
    <row r="19417" spans="1:3" ht="14.4" x14ac:dyDescent="0.3">
      <c r="A19417"/>
      <c r="B19417"/>
      <c r="C19417"/>
    </row>
    <row r="19418" spans="1:3" ht="14.4" x14ac:dyDescent="0.3">
      <c r="A19418"/>
      <c r="B19418"/>
      <c r="C19418"/>
    </row>
    <row r="19419" spans="1:3" ht="14.4" x14ac:dyDescent="0.3">
      <c r="A19419"/>
      <c r="B19419"/>
      <c r="C19419"/>
    </row>
    <row r="19420" spans="1:3" ht="14.4" x14ac:dyDescent="0.3">
      <c r="A19420"/>
      <c r="B19420"/>
      <c r="C19420"/>
    </row>
    <row r="19421" spans="1:3" ht="14.4" x14ac:dyDescent="0.3">
      <c r="A19421"/>
      <c r="B19421"/>
      <c r="C19421"/>
    </row>
    <row r="19422" spans="1:3" ht="14.4" x14ac:dyDescent="0.3">
      <c r="A19422"/>
      <c r="B19422"/>
      <c r="C19422"/>
    </row>
    <row r="19423" spans="1:3" ht="14.4" x14ac:dyDescent="0.3">
      <c r="A19423"/>
      <c r="B19423"/>
      <c r="C19423"/>
    </row>
    <row r="19424" spans="1:3" ht="14.4" x14ac:dyDescent="0.3">
      <c r="A19424"/>
      <c r="B19424"/>
      <c r="C19424"/>
    </row>
    <row r="19425" spans="1:3" ht="14.4" x14ac:dyDescent="0.3">
      <c r="A19425"/>
      <c r="B19425"/>
      <c r="C19425"/>
    </row>
    <row r="19426" spans="1:3" ht="14.4" x14ac:dyDescent="0.3">
      <c r="A19426"/>
      <c r="B19426"/>
      <c r="C19426"/>
    </row>
    <row r="19427" spans="1:3" ht="14.4" x14ac:dyDescent="0.3">
      <c r="A19427"/>
      <c r="B19427"/>
      <c r="C19427"/>
    </row>
    <row r="19428" spans="1:3" ht="14.4" x14ac:dyDescent="0.3">
      <c r="A19428"/>
      <c r="B19428"/>
      <c r="C19428"/>
    </row>
    <row r="19429" spans="1:3" ht="14.4" x14ac:dyDescent="0.3">
      <c r="A19429"/>
      <c r="B19429"/>
      <c r="C19429"/>
    </row>
    <row r="19430" spans="1:3" ht="14.4" x14ac:dyDescent="0.3">
      <c r="A19430"/>
      <c r="B19430"/>
      <c r="C19430"/>
    </row>
    <row r="19431" spans="1:3" ht="14.4" x14ac:dyDescent="0.3">
      <c r="A19431"/>
      <c r="B19431"/>
      <c r="C19431"/>
    </row>
    <row r="19432" spans="1:3" ht="14.4" x14ac:dyDescent="0.3">
      <c r="A19432"/>
      <c r="B19432"/>
      <c r="C19432"/>
    </row>
    <row r="19433" spans="1:3" ht="14.4" x14ac:dyDescent="0.3">
      <c r="A19433"/>
      <c r="B19433"/>
      <c r="C19433"/>
    </row>
    <row r="19434" spans="1:3" ht="14.4" x14ac:dyDescent="0.3">
      <c r="A19434"/>
      <c r="B19434"/>
      <c r="C19434"/>
    </row>
    <row r="19435" spans="1:3" ht="14.4" x14ac:dyDescent="0.3">
      <c r="A19435"/>
      <c r="B19435"/>
      <c r="C19435"/>
    </row>
    <row r="19436" spans="1:3" ht="14.4" x14ac:dyDescent="0.3">
      <c r="A19436"/>
      <c r="B19436"/>
      <c r="C19436"/>
    </row>
    <row r="19437" spans="1:3" ht="14.4" x14ac:dyDescent="0.3">
      <c r="A19437"/>
      <c r="B19437"/>
      <c r="C19437"/>
    </row>
    <row r="19438" spans="1:3" ht="14.4" x14ac:dyDescent="0.3">
      <c r="A19438"/>
      <c r="B19438"/>
      <c r="C19438"/>
    </row>
    <row r="19439" spans="1:3" ht="14.4" x14ac:dyDescent="0.3">
      <c r="A19439"/>
      <c r="B19439"/>
      <c r="C19439"/>
    </row>
    <row r="19440" spans="1:3" ht="14.4" x14ac:dyDescent="0.3">
      <c r="A19440"/>
      <c r="B19440"/>
      <c r="C19440"/>
    </row>
    <row r="19441" spans="1:3" ht="14.4" x14ac:dyDescent="0.3">
      <c r="A19441"/>
      <c r="B19441"/>
      <c r="C19441"/>
    </row>
    <row r="19442" spans="1:3" ht="14.4" x14ac:dyDescent="0.3">
      <c r="A19442"/>
      <c r="B19442"/>
      <c r="C19442"/>
    </row>
    <row r="19443" spans="1:3" ht="14.4" x14ac:dyDescent="0.3">
      <c r="A19443"/>
      <c r="B19443"/>
      <c r="C19443"/>
    </row>
    <row r="19444" spans="1:3" ht="14.4" x14ac:dyDescent="0.3">
      <c r="A19444"/>
      <c r="B19444"/>
      <c r="C19444"/>
    </row>
    <row r="19445" spans="1:3" ht="14.4" x14ac:dyDescent="0.3">
      <c r="A19445"/>
      <c r="B19445"/>
      <c r="C19445"/>
    </row>
    <row r="19446" spans="1:3" ht="14.4" x14ac:dyDescent="0.3">
      <c r="A19446"/>
      <c r="B19446"/>
      <c r="C19446"/>
    </row>
    <row r="19447" spans="1:3" ht="14.4" x14ac:dyDescent="0.3">
      <c r="A19447"/>
      <c r="B19447"/>
      <c r="C19447"/>
    </row>
    <row r="19448" spans="1:3" ht="14.4" x14ac:dyDescent="0.3">
      <c r="A19448"/>
      <c r="B19448"/>
      <c r="C19448"/>
    </row>
    <row r="19449" spans="1:3" ht="14.4" x14ac:dyDescent="0.3">
      <c r="A19449"/>
      <c r="B19449"/>
      <c r="C19449"/>
    </row>
    <row r="19450" spans="1:3" ht="14.4" x14ac:dyDescent="0.3">
      <c r="A19450"/>
      <c r="B19450"/>
      <c r="C19450"/>
    </row>
    <row r="19451" spans="1:3" ht="14.4" x14ac:dyDescent="0.3">
      <c r="A19451"/>
      <c r="B19451"/>
      <c r="C19451"/>
    </row>
    <row r="19452" spans="1:3" ht="14.4" x14ac:dyDescent="0.3">
      <c r="A19452"/>
      <c r="B19452"/>
      <c r="C19452"/>
    </row>
    <row r="19453" spans="1:3" ht="14.4" x14ac:dyDescent="0.3">
      <c r="A19453"/>
      <c r="B19453"/>
      <c r="C19453"/>
    </row>
    <row r="19454" spans="1:3" ht="14.4" x14ac:dyDescent="0.3">
      <c r="A19454"/>
      <c r="B19454"/>
      <c r="C19454"/>
    </row>
    <row r="19455" spans="1:3" ht="14.4" x14ac:dyDescent="0.3">
      <c r="A19455"/>
      <c r="B19455"/>
      <c r="C19455"/>
    </row>
    <row r="19456" spans="1:3" ht="14.4" x14ac:dyDescent="0.3">
      <c r="A19456"/>
      <c r="B19456"/>
      <c r="C19456"/>
    </row>
    <row r="19457" spans="1:3" ht="14.4" x14ac:dyDescent="0.3">
      <c r="A19457"/>
      <c r="B19457"/>
      <c r="C19457"/>
    </row>
    <row r="19458" spans="1:3" ht="14.4" x14ac:dyDescent="0.3">
      <c r="A19458"/>
      <c r="B19458"/>
      <c r="C19458"/>
    </row>
    <row r="19459" spans="1:3" ht="14.4" x14ac:dyDescent="0.3">
      <c r="A19459"/>
      <c r="B19459"/>
      <c r="C19459"/>
    </row>
    <row r="19460" spans="1:3" ht="14.4" x14ac:dyDescent="0.3">
      <c r="A19460"/>
      <c r="B19460"/>
      <c r="C19460"/>
    </row>
    <row r="19461" spans="1:3" ht="14.4" x14ac:dyDescent="0.3">
      <c r="A19461"/>
      <c r="B19461"/>
      <c r="C19461"/>
    </row>
    <row r="19462" spans="1:3" ht="14.4" x14ac:dyDescent="0.3">
      <c r="A19462"/>
      <c r="B19462"/>
      <c r="C19462"/>
    </row>
    <row r="19463" spans="1:3" ht="14.4" x14ac:dyDescent="0.3">
      <c r="A19463"/>
      <c r="B19463"/>
      <c r="C19463"/>
    </row>
    <row r="19464" spans="1:3" ht="14.4" x14ac:dyDescent="0.3">
      <c r="A19464"/>
      <c r="B19464"/>
      <c r="C19464"/>
    </row>
    <row r="19465" spans="1:3" ht="14.4" x14ac:dyDescent="0.3">
      <c r="A19465"/>
      <c r="B19465"/>
      <c r="C19465"/>
    </row>
    <row r="19466" spans="1:3" ht="14.4" x14ac:dyDescent="0.3">
      <c r="A19466"/>
      <c r="B19466"/>
      <c r="C19466"/>
    </row>
    <row r="19467" spans="1:3" ht="14.4" x14ac:dyDescent="0.3">
      <c r="A19467"/>
      <c r="B19467"/>
      <c r="C19467"/>
    </row>
    <row r="19468" spans="1:3" ht="14.4" x14ac:dyDescent="0.3">
      <c r="A19468"/>
      <c r="B19468"/>
      <c r="C19468"/>
    </row>
    <row r="19469" spans="1:3" ht="14.4" x14ac:dyDescent="0.3">
      <c r="A19469"/>
      <c r="B19469"/>
      <c r="C19469"/>
    </row>
    <row r="19470" spans="1:3" ht="14.4" x14ac:dyDescent="0.3">
      <c r="A19470"/>
      <c r="B19470"/>
      <c r="C19470"/>
    </row>
    <row r="19471" spans="1:3" ht="14.4" x14ac:dyDescent="0.3">
      <c r="A19471"/>
      <c r="B19471"/>
      <c r="C19471"/>
    </row>
    <row r="19472" spans="1:3" ht="14.4" x14ac:dyDescent="0.3">
      <c r="A19472"/>
      <c r="B19472"/>
      <c r="C19472"/>
    </row>
    <row r="19473" spans="1:3" ht="14.4" x14ac:dyDescent="0.3">
      <c r="A19473"/>
      <c r="B19473"/>
      <c r="C19473"/>
    </row>
    <row r="19474" spans="1:3" ht="14.4" x14ac:dyDescent="0.3">
      <c r="A19474"/>
      <c r="B19474"/>
      <c r="C19474"/>
    </row>
    <row r="19475" spans="1:3" ht="14.4" x14ac:dyDescent="0.3">
      <c r="A19475"/>
      <c r="B19475"/>
      <c r="C19475"/>
    </row>
    <row r="19476" spans="1:3" ht="14.4" x14ac:dyDescent="0.3">
      <c r="A19476"/>
      <c r="B19476"/>
      <c r="C19476"/>
    </row>
    <row r="19477" spans="1:3" ht="14.4" x14ac:dyDescent="0.3">
      <c r="A19477"/>
      <c r="B19477"/>
      <c r="C19477"/>
    </row>
    <row r="19478" spans="1:3" ht="14.4" x14ac:dyDescent="0.3">
      <c r="A19478"/>
      <c r="B19478"/>
      <c r="C19478"/>
    </row>
    <row r="19479" spans="1:3" ht="14.4" x14ac:dyDescent="0.3">
      <c r="A19479"/>
      <c r="B19479"/>
      <c r="C19479"/>
    </row>
    <row r="19480" spans="1:3" ht="14.4" x14ac:dyDescent="0.3">
      <c r="A19480"/>
      <c r="B19480"/>
      <c r="C19480"/>
    </row>
    <row r="19481" spans="1:3" ht="14.4" x14ac:dyDescent="0.3">
      <c r="A19481"/>
      <c r="B19481"/>
      <c r="C19481"/>
    </row>
    <row r="19482" spans="1:3" ht="14.4" x14ac:dyDescent="0.3">
      <c r="A19482"/>
      <c r="B19482"/>
      <c r="C19482"/>
    </row>
    <row r="19483" spans="1:3" ht="14.4" x14ac:dyDescent="0.3">
      <c r="A19483"/>
      <c r="B19483"/>
      <c r="C19483"/>
    </row>
    <row r="19484" spans="1:3" ht="14.4" x14ac:dyDescent="0.3">
      <c r="A19484"/>
      <c r="B19484"/>
      <c r="C19484"/>
    </row>
    <row r="19485" spans="1:3" ht="14.4" x14ac:dyDescent="0.3">
      <c r="A19485"/>
      <c r="B19485"/>
      <c r="C19485"/>
    </row>
    <row r="19486" spans="1:3" ht="14.4" x14ac:dyDescent="0.3">
      <c r="A19486"/>
      <c r="B19486"/>
      <c r="C19486"/>
    </row>
    <row r="19487" spans="1:3" ht="14.4" x14ac:dyDescent="0.3">
      <c r="A19487"/>
      <c r="B19487"/>
      <c r="C19487"/>
    </row>
    <row r="19488" spans="1:3" ht="14.4" x14ac:dyDescent="0.3">
      <c r="A19488"/>
      <c r="B19488"/>
      <c r="C19488"/>
    </row>
    <row r="19489" spans="1:3" ht="14.4" x14ac:dyDescent="0.3">
      <c r="A19489"/>
      <c r="B19489"/>
      <c r="C19489"/>
    </row>
    <row r="19490" spans="1:3" ht="14.4" x14ac:dyDescent="0.3">
      <c r="A19490"/>
      <c r="B19490"/>
      <c r="C19490"/>
    </row>
    <row r="19491" spans="1:3" ht="14.4" x14ac:dyDescent="0.3">
      <c r="A19491"/>
      <c r="B19491"/>
      <c r="C19491"/>
    </row>
    <row r="19492" spans="1:3" ht="14.4" x14ac:dyDescent="0.3">
      <c r="A19492"/>
      <c r="B19492"/>
      <c r="C19492"/>
    </row>
    <row r="19493" spans="1:3" ht="14.4" x14ac:dyDescent="0.3">
      <c r="A19493"/>
      <c r="B19493"/>
      <c r="C19493"/>
    </row>
    <row r="19494" spans="1:3" ht="14.4" x14ac:dyDescent="0.3">
      <c r="A19494"/>
      <c r="B19494"/>
      <c r="C19494"/>
    </row>
    <row r="19495" spans="1:3" ht="14.4" x14ac:dyDescent="0.3">
      <c r="A19495"/>
      <c r="B19495"/>
      <c r="C19495"/>
    </row>
    <row r="19496" spans="1:3" ht="14.4" x14ac:dyDescent="0.3">
      <c r="A19496"/>
      <c r="B19496"/>
      <c r="C19496"/>
    </row>
    <row r="19497" spans="1:3" ht="14.4" x14ac:dyDescent="0.3">
      <c r="A19497"/>
      <c r="B19497"/>
      <c r="C19497"/>
    </row>
    <row r="19498" spans="1:3" ht="14.4" x14ac:dyDescent="0.3">
      <c r="A19498"/>
      <c r="B19498"/>
      <c r="C19498"/>
    </row>
    <row r="19499" spans="1:3" ht="14.4" x14ac:dyDescent="0.3">
      <c r="A19499"/>
      <c r="B19499"/>
      <c r="C19499"/>
    </row>
    <row r="19500" spans="1:3" ht="14.4" x14ac:dyDescent="0.3">
      <c r="A19500"/>
      <c r="B19500"/>
      <c r="C19500"/>
    </row>
    <row r="19501" spans="1:3" ht="14.4" x14ac:dyDescent="0.3">
      <c r="A19501"/>
      <c r="B19501"/>
      <c r="C19501"/>
    </row>
    <row r="19502" spans="1:3" ht="14.4" x14ac:dyDescent="0.3">
      <c r="A19502"/>
      <c r="B19502"/>
      <c r="C19502"/>
    </row>
    <row r="19503" spans="1:3" ht="14.4" x14ac:dyDescent="0.3">
      <c r="A19503"/>
      <c r="B19503"/>
      <c r="C19503"/>
    </row>
    <row r="19504" spans="1:3" ht="14.4" x14ac:dyDescent="0.3">
      <c r="A19504"/>
      <c r="B19504"/>
      <c r="C19504"/>
    </row>
    <row r="19505" spans="1:3" ht="14.4" x14ac:dyDescent="0.3">
      <c r="A19505"/>
      <c r="B19505"/>
      <c r="C19505"/>
    </row>
    <row r="19506" spans="1:3" ht="14.4" x14ac:dyDescent="0.3">
      <c r="A19506"/>
      <c r="B19506"/>
      <c r="C19506"/>
    </row>
    <row r="19507" spans="1:3" ht="14.4" x14ac:dyDescent="0.3">
      <c r="A19507"/>
      <c r="B19507"/>
      <c r="C19507"/>
    </row>
    <row r="19508" spans="1:3" ht="14.4" x14ac:dyDescent="0.3">
      <c r="A19508"/>
      <c r="B19508"/>
      <c r="C19508"/>
    </row>
    <row r="19509" spans="1:3" ht="14.4" x14ac:dyDescent="0.3">
      <c r="A19509"/>
      <c r="B19509"/>
      <c r="C19509"/>
    </row>
    <row r="19510" spans="1:3" ht="14.4" x14ac:dyDescent="0.3">
      <c r="A19510"/>
      <c r="B19510"/>
      <c r="C19510"/>
    </row>
    <row r="19511" spans="1:3" ht="14.4" x14ac:dyDescent="0.3">
      <c r="A19511"/>
      <c r="B19511"/>
      <c r="C19511"/>
    </row>
    <row r="19512" spans="1:3" ht="14.4" x14ac:dyDescent="0.3">
      <c r="A19512"/>
      <c r="B19512"/>
      <c r="C19512"/>
    </row>
    <row r="19513" spans="1:3" ht="14.4" x14ac:dyDescent="0.3">
      <c r="A19513"/>
      <c r="B19513"/>
      <c r="C19513"/>
    </row>
    <row r="19514" spans="1:3" ht="14.4" x14ac:dyDescent="0.3">
      <c r="A19514"/>
      <c r="B19514"/>
      <c r="C19514"/>
    </row>
    <row r="19515" spans="1:3" ht="14.4" x14ac:dyDescent="0.3">
      <c r="A19515"/>
      <c r="B19515"/>
      <c r="C19515"/>
    </row>
    <row r="19516" spans="1:3" ht="14.4" x14ac:dyDescent="0.3">
      <c r="A19516"/>
      <c r="B19516"/>
      <c r="C19516"/>
    </row>
    <row r="19517" spans="1:3" ht="14.4" x14ac:dyDescent="0.3">
      <c r="A19517"/>
      <c r="B19517"/>
      <c r="C19517"/>
    </row>
    <row r="19518" spans="1:3" ht="14.4" x14ac:dyDescent="0.3">
      <c r="A19518"/>
      <c r="B19518"/>
      <c r="C19518"/>
    </row>
    <row r="19519" spans="1:3" ht="14.4" x14ac:dyDescent="0.3">
      <c r="A19519"/>
      <c r="B19519"/>
      <c r="C19519"/>
    </row>
    <row r="19520" spans="1:3" ht="14.4" x14ac:dyDescent="0.3">
      <c r="A19520"/>
      <c r="B19520"/>
      <c r="C19520"/>
    </row>
    <row r="19521" spans="1:3" ht="14.4" x14ac:dyDescent="0.3">
      <c r="A19521"/>
      <c r="B19521"/>
      <c r="C19521"/>
    </row>
    <row r="19522" spans="1:3" ht="14.4" x14ac:dyDescent="0.3">
      <c r="A19522"/>
      <c r="B19522"/>
      <c r="C19522"/>
    </row>
    <row r="19523" spans="1:3" ht="14.4" x14ac:dyDescent="0.3">
      <c r="A19523"/>
      <c r="B19523"/>
      <c r="C19523"/>
    </row>
    <row r="19524" spans="1:3" ht="14.4" x14ac:dyDescent="0.3">
      <c r="A19524"/>
      <c r="B19524"/>
      <c r="C19524"/>
    </row>
    <row r="19525" spans="1:3" ht="14.4" x14ac:dyDescent="0.3">
      <c r="A19525"/>
      <c r="B19525"/>
      <c r="C19525"/>
    </row>
    <row r="19526" spans="1:3" ht="14.4" x14ac:dyDescent="0.3">
      <c r="A19526"/>
      <c r="B19526"/>
      <c r="C19526"/>
    </row>
    <row r="19527" spans="1:3" ht="14.4" x14ac:dyDescent="0.3">
      <c r="A19527"/>
      <c r="B19527"/>
      <c r="C19527"/>
    </row>
    <row r="19528" spans="1:3" ht="14.4" x14ac:dyDescent="0.3">
      <c r="A19528"/>
      <c r="B19528"/>
      <c r="C19528"/>
    </row>
    <row r="19529" spans="1:3" ht="14.4" x14ac:dyDescent="0.3">
      <c r="A19529"/>
      <c r="B19529"/>
      <c r="C19529"/>
    </row>
    <row r="19530" spans="1:3" ht="14.4" x14ac:dyDescent="0.3">
      <c r="A19530"/>
      <c r="B19530"/>
      <c r="C19530"/>
    </row>
    <row r="19531" spans="1:3" ht="14.4" x14ac:dyDescent="0.3">
      <c r="A19531"/>
      <c r="B19531"/>
      <c r="C19531"/>
    </row>
    <row r="19532" spans="1:3" ht="14.4" x14ac:dyDescent="0.3">
      <c r="A19532"/>
      <c r="B19532"/>
      <c r="C19532"/>
    </row>
    <row r="19533" spans="1:3" ht="14.4" x14ac:dyDescent="0.3">
      <c r="A19533"/>
      <c r="B19533"/>
      <c r="C19533"/>
    </row>
    <row r="19534" spans="1:3" ht="14.4" x14ac:dyDescent="0.3">
      <c r="A19534"/>
      <c r="B19534"/>
      <c r="C19534"/>
    </row>
    <row r="19535" spans="1:3" ht="14.4" x14ac:dyDescent="0.3">
      <c r="A19535"/>
      <c r="B19535"/>
      <c r="C19535"/>
    </row>
    <row r="19536" spans="1:3" ht="14.4" x14ac:dyDescent="0.3">
      <c r="A19536"/>
      <c r="B19536"/>
      <c r="C19536"/>
    </row>
    <row r="19537" spans="1:3" ht="14.4" x14ac:dyDescent="0.3">
      <c r="A19537"/>
      <c r="B19537"/>
      <c r="C19537"/>
    </row>
    <row r="19538" spans="1:3" ht="14.4" x14ac:dyDescent="0.3">
      <c r="A19538"/>
      <c r="B19538"/>
      <c r="C19538"/>
    </row>
    <row r="19539" spans="1:3" ht="14.4" x14ac:dyDescent="0.3">
      <c r="A19539"/>
      <c r="B19539"/>
      <c r="C19539"/>
    </row>
    <row r="19540" spans="1:3" ht="14.4" x14ac:dyDescent="0.3">
      <c r="A19540"/>
      <c r="B19540"/>
      <c r="C19540"/>
    </row>
    <row r="19541" spans="1:3" ht="14.4" x14ac:dyDescent="0.3">
      <c r="A19541"/>
      <c r="B19541"/>
      <c r="C19541"/>
    </row>
    <row r="19542" spans="1:3" ht="14.4" x14ac:dyDescent="0.3">
      <c r="A19542"/>
      <c r="B19542"/>
      <c r="C19542"/>
    </row>
    <row r="19543" spans="1:3" ht="14.4" x14ac:dyDescent="0.3">
      <c r="A19543"/>
      <c r="B19543"/>
      <c r="C19543"/>
    </row>
    <row r="19544" spans="1:3" ht="14.4" x14ac:dyDescent="0.3">
      <c r="A19544"/>
      <c r="B19544"/>
      <c r="C19544"/>
    </row>
    <row r="19545" spans="1:3" ht="14.4" x14ac:dyDescent="0.3">
      <c r="A19545"/>
      <c r="B19545"/>
      <c r="C19545"/>
    </row>
    <row r="19546" spans="1:3" ht="14.4" x14ac:dyDescent="0.3">
      <c r="A19546"/>
      <c r="B19546"/>
      <c r="C19546"/>
    </row>
    <row r="19547" spans="1:3" ht="14.4" x14ac:dyDescent="0.3">
      <c r="A19547"/>
      <c r="B19547"/>
      <c r="C19547"/>
    </row>
    <row r="19548" spans="1:3" ht="14.4" x14ac:dyDescent="0.3">
      <c r="A19548"/>
      <c r="B19548"/>
      <c r="C19548"/>
    </row>
    <row r="19549" spans="1:3" ht="14.4" x14ac:dyDescent="0.3">
      <c r="A19549"/>
      <c r="B19549"/>
      <c r="C19549"/>
    </row>
    <row r="19550" spans="1:3" ht="14.4" x14ac:dyDescent="0.3">
      <c r="A19550"/>
      <c r="B19550"/>
      <c r="C19550"/>
    </row>
    <row r="19551" spans="1:3" ht="14.4" x14ac:dyDescent="0.3">
      <c r="A19551"/>
      <c r="B19551"/>
      <c r="C19551"/>
    </row>
    <row r="19552" spans="1:3" ht="14.4" x14ac:dyDescent="0.3">
      <c r="A19552"/>
      <c r="B19552"/>
      <c r="C19552"/>
    </row>
    <row r="19553" spans="1:3" ht="14.4" x14ac:dyDescent="0.3">
      <c r="A19553"/>
      <c r="B19553"/>
      <c r="C19553"/>
    </row>
    <row r="19554" spans="1:3" ht="14.4" x14ac:dyDescent="0.3">
      <c r="A19554"/>
      <c r="B19554"/>
      <c r="C19554"/>
    </row>
    <row r="19555" spans="1:3" ht="14.4" x14ac:dyDescent="0.3">
      <c r="A19555"/>
      <c r="B19555"/>
      <c r="C19555"/>
    </row>
    <row r="19556" spans="1:3" ht="14.4" x14ac:dyDescent="0.3">
      <c r="A19556"/>
      <c r="B19556"/>
      <c r="C19556"/>
    </row>
    <row r="19557" spans="1:3" ht="14.4" x14ac:dyDescent="0.3">
      <c r="A19557"/>
      <c r="B19557"/>
      <c r="C19557"/>
    </row>
    <row r="19558" spans="1:3" ht="14.4" x14ac:dyDescent="0.3">
      <c r="A19558"/>
      <c r="B19558"/>
      <c r="C19558"/>
    </row>
    <row r="19559" spans="1:3" ht="14.4" x14ac:dyDescent="0.3">
      <c r="A19559"/>
      <c r="B19559"/>
      <c r="C19559"/>
    </row>
    <row r="19560" spans="1:3" ht="14.4" x14ac:dyDescent="0.3">
      <c r="A19560"/>
      <c r="B19560"/>
      <c r="C19560"/>
    </row>
    <row r="19561" spans="1:3" ht="14.4" x14ac:dyDescent="0.3">
      <c r="A19561"/>
      <c r="B19561"/>
      <c r="C19561"/>
    </row>
    <row r="19562" spans="1:3" ht="14.4" x14ac:dyDescent="0.3">
      <c r="A19562"/>
      <c r="B19562"/>
      <c r="C19562"/>
    </row>
    <row r="19563" spans="1:3" ht="14.4" x14ac:dyDescent="0.3">
      <c r="A19563"/>
      <c r="B19563"/>
      <c r="C19563"/>
    </row>
    <row r="19564" spans="1:3" ht="14.4" x14ac:dyDescent="0.3">
      <c r="A19564"/>
      <c r="B19564"/>
      <c r="C19564"/>
    </row>
    <row r="19565" spans="1:3" ht="14.4" x14ac:dyDescent="0.3">
      <c r="A19565"/>
      <c r="B19565"/>
      <c r="C19565"/>
    </row>
    <row r="19566" spans="1:3" ht="14.4" x14ac:dyDescent="0.3">
      <c r="A19566"/>
      <c r="B19566"/>
      <c r="C19566"/>
    </row>
    <row r="19567" spans="1:3" ht="14.4" x14ac:dyDescent="0.3">
      <c r="A19567"/>
      <c r="B19567"/>
      <c r="C19567"/>
    </row>
    <row r="19568" spans="1:3" ht="14.4" x14ac:dyDescent="0.3">
      <c r="A19568"/>
      <c r="B19568"/>
      <c r="C19568"/>
    </row>
    <row r="19569" spans="1:3" ht="14.4" x14ac:dyDescent="0.3">
      <c r="A19569"/>
      <c r="B19569"/>
      <c r="C19569"/>
    </row>
    <row r="19570" spans="1:3" ht="14.4" x14ac:dyDescent="0.3">
      <c r="A19570"/>
      <c r="B19570"/>
      <c r="C19570"/>
    </row>
    <row r="19571" spans="1:3" ht="14.4" x14ac:dyDescent="0.3">
      <c r="A19571"/>
      <c r="B19571"/>
      <c r="C19571"/>
    </row>
    <row r="19572" spans="1:3" ht="14.4" x14ac:dyDescent="0.3">
      <c r="A19572"/>
      <c r="B19572"/>
      <c r="C19572"/>
    </row>
    <row r="19573" spans="1:3" ht="14.4" x14ac:dyDescent="0.3">
      <c r="A19573"/>
      <c r="B19573"/>
      <c r="C19573"/>
    </row>
    <row r="19574" spans="1:3" ht="14.4" x14ac:dyDescent="0.3">
      <c r="A19574"/>
      <c r="B19574"/>
      <c r="C19574"/>
    </row>
    <row r="19575" spans="1:3" ht="14.4" x14ac:dyDescent="0.3">
      <c r="A19575"/>
      <c r="B19575"/>
      <c r="C19575"/>
    </row>
    <row r="19576" spans="1:3" ht="14.4" x14ac:dyDescent="0.3">
      <c r="A19576"/>
      <c r="B19576"/>
      <c r="C19576"/>
    </row>
    <row r="19577" spans="1:3" ht="14.4" x14ac:dyDescent="0.3">
      <c r="A19577"/>
      <c r="B19577"/>
      <c r="C19577"/>
    </row>
    <row r="19578" spans="1:3" ht="14.4" x14ac:dyDescent="0.3">
      <c r="A19578"/>
      <c r="B19578"/>
      <c r="C19578"/>
    </row>
    <row r="19579" spans="1:3" ht="14.4" x14ac:dyDescent="0.3">
      <c r="A19579"/>
      <c r="B19579"/>
      <c r="C19579"/>
    </row>
    <row r="19580" spans="1:3" ht="14.4" x14ac:dyDescent="0.3">
      <c r="A19580"/>
      <c r="B19580"/>
      <c r="C19580"/>
    </row>
    <row r="19581" spans="1:3" ht="14.4" x14ac:dyDescent="0.3">
      <c r="A19581"/>
      <c r="B19581"/>
      <c r="C19581"/>
    </row>
    <row r="19582" spans="1:3" ht="14.4" x14ac:dyDescent="0.3">
      <c r="A19582"/>
      <c r="B19582"/>
      <c r="C19582"/>
    </row>
    <row r="19583" spans="1:3" ht="14.4" x14ac:dyDescent="0.3">
      <c r="A19583"/>
      <c r="B19583"/>
      <c r="C19583"/>
    </row>
    <row r="19584" spans="1:3" ht="14.4" x14ac:dyDescent="0.3">
      <c r="A19584"/>
      <c r="B19584"/>
      <c r="C19584"/>
    </row>
    <row r="19585" spans="1:3" ht="14.4" x14ac:dyDescent="0.3">
      <c r="A19585"/>
      <c r="B19585"/>
      <c r="C19585"/>
    </row>
    <row r="19586" spans="1:3" ht="14.4" x14ac:dyDescent="0.3">
      <c r="A19586"/>
      <c r="B19586"/>
      <c r="C19586"/>
    </row>
    <row r="19587" spans="1:3" ht="14.4" x14ac:dyDescent="0.3">
      <c r="A19587"/>
      <c r="B19587"/>
      <c r="C19587"/>
    </row>
    <row r="19588" spans="1:3" ht="14.4" x14ac:dyDescent="0.3">
      <c r="A19588"/>
      <c r="B19588"/>
      <c r="C19588"/>
    </row>
    <row r="19589" spans="1:3" ht="14.4" x14ac:dyDescent="0.3">
      <c r="A19589"/>
      <c r="B19589"/>
      <c r="C19589"/>
    </row>
    <row r="19590" spans="1:3" ht="14.4" x14ac:dyDescent="0.3">
      <c r="A19590"/>
      <c r="B19590"/>
      <c r="C19590"/>
    </row>
    <row r="19591" spans="1:3" ht="14.4" x14ac:dyDescent="0.3">
      <c r="A19591"/>
      <c r="B19591"/>
      <c r="C19591"/>
    </row>
    <row r="19592" spans="1:3" ht="14.4" x14ac:dyDescent="0.3">
      <c r="A19592"/>
      <c r="B19592"/>
      <c r="C19592"/>
    </row>
    <row r="19593" spans="1:3" ht="14.4" x14ac:dyDescent="0.3">
      <c r="A19593"/>
      <c r="B19593"/>
      <c r="C19593"/>
    </row>
    <row r="19594" spans="1:3" ht="14.4" x14ac:dyDescent="0.3">
      <c r="A19594"/>
      <c r="B19594"/>
      <c r="C19594"/>
    </row>
    <row r="19595" spans="1:3" ht="14.4" x14ac:dyDescent="0.3">
      <c r="A19595"/>
      <c r="B19595"/>
      <c r="C19595"/>
    </row>
    <row r="19596" spans="1:3" ht="14.4" x14ac:dyDescent="0.3">
      <c r="A19596"/>
      <c r="B19596"/>
      <c r="C19596"/>
    </row>
    <row r="19597" spans="1:3" ht="14.4" x14ac:dyDescent="0.3">
      <c r="A19597"/>
      <c r="B19597"/>
      <c r="C19597"/>
    </row>
    <row r="19598" spans="1:3" ht="14.4" x14ac:dyDescent="0.3">
      <c r="A19598"/>
      <c r="B19598"/>
      <c r="C19598"/>
    </row>
    <row r="19599" spans="1:3" ht="14.4" x14ac:dyDescent="0.3">
      <c r="A19599"/>
      <c r="B19599"/>
      <c r="C19599"/>
    </row>
    <row r="19600" spans="1:3" ht="14.4" x14ac:dyDescent="0.3">
      <c r="A19600"/>
      <c r="B19600"/>
      <c r="C19600"/>
    </row>
    <row r="19601" spans="1:3" ht="14.4" x14ac:dyDescent="0.3">
      <c r="A19601"/>
      <c r="B19601"/>
      <c r="C19601"/>
    </row>
    <row r="19602" spans="1:3" ht="14.4" x14ac:dyDescent="0.3">
      <c r="A19602"/>
      <c r="B19602"/>
      <c r="C19602"/>
    </row>
    <row r="19603" spans="1:3" ht="14.4" x14ac:dyDescent="0.3">
      <c r="A19603"/>
      <c r="B19603"/>
      <c r="C19603"/>
    </row>
    <row r="19604" spans="1:3" ht="14.4" x14ac:dyDescent="0.3">
      <c r="A19604"/>
      <c r="B19604"/>
      <c r="C19604"/>
    </row>
    <row r="19605" spans="1:3" ht="14.4" x14ac:dyDescent="0.3">
      <c r="A19605"/>
      <c r="B19605"/>
      <c r="C19605"/>
    </row>
    <row r="19606" spans="1:3" ht="14.4" x14ac:dyDescent="0.3">
      <c r="A19606"/>
      <c r="B19606"/>
      <c r="C19606"/>
    </row>
    <row r="19607" spans="1:3" ht="14.4" x14ac:dyDescent="0.3">
      <c r="A19607"/>
      <c r="B19607"/>
      <c r="C19607"/>
    </row>
    <row r="19608" spans="1:3" ht="14.4" x14ac:dyDescent="0.3">
      <c r="A19608"/>
      <c r="B19608"/>
      <c r="C19608"/>
    </row>
    <row r="19609" spans="1:3" ht="14.4" x14ac:dyDescent="0.3">
      <c r="A19609"/>
      <c r="B19609"/>
      <c r="C19609"/>
    </row>
    <row r="19610" spans="1:3" ht="14.4" x14ac:dyDescent="0.3">
      <c r="A19610"/>
      <c r="B19610"/>
      <c r="C19610"/>
    </row>
    <row r="19611" spans="1:3" ht="14.4" x14ac:dyDescent="0.3">
      <c r="A19611"/>
      <c r="B19611"/>
      <c r="C19611"/>
    </row>
    <row r="19612" spans="1:3" ht="14.4" x14ac:dyDescent="0.3">
      <c r="A19612"/>
      <c r="B19612"/>
      <c r="C19612"/>
    </row>
    <row r="19613" spans="1:3" ht="14.4" x14ac:dyDescent="0.3">
      <c r="A19613"/>
      <c r="B19613"/>
      <c r="C19613"/>
    </row>
    <row r="19614" spans="1:3" ht="14.4" x14ac:dyDescent="0.3">
      <c r="A19614"/>
      <c r="B19614"/>
      <c r="C19614"/>
    </row>
    <row r="19615" spans="1:3" ht="14.4" x14ac:dyDescent="0.3">
      <c r="A19615"/>
      <c r="B19615"/>
      <c r="C19615"/>
    </row>
    <row r="19616" spans="1:3" ht="14.4" x14ac:dyDescent="0.3">
      <c r="A19616"/>
      <c r="B19616"/>
      <c r="C19616"/>
    </row>
    <row r="19617" spans="1:3" ht="14.4" x14ac:dyDescent="0.3">
      <c r="A19617"/>
      <c r="B19617"/>
      <c r="C19617"/>
    </row>
    <row r="19618" spans="1:3" ht="14.4" x14ac:dyDescent="0.3">
      <c r="A19618"/>
      <c r="B19618"/>
      <c r="C19618"/>
    </row>
    <row r="19619" spans="1:3" ht="14.4" x14ac:dyDescent="0.3">
      <c r="A19619"/>
      <c r="B19619"/>
      <c r="C19619"/>
    </row>
    <row r="19620" spans="1:3" ht="14.4" x14ac:dyDescent="0.3">
      <c r="A19620"/>
      <c r="B19620"/>
      <c r="C19620"/>
    </row>
    <row r="19621" spans="1:3" ht="14.4" x14ac:dyDescent="0.3">
      <c r="A19621"/>
      <c r="B19621"/>
      <c r="C19621"/>
    </row>
    <row r="19622" spans="1:3" ht="14.4" x14ac:dyDescent="0.3">
      <c r="A19622"/>
      <c r="B19622"/>
      <c r="C19622"/>
    </row>
    <row r="19623" spans="1:3" ht="14.4" x14ac:dyDescent="0.3">
      <c r="A19623"/>
      <c r="B19623"/>
      <c r="C19623"/>
    </row>
    <row r="19624" spans="1:3" ht="14.4" x14ac:dyDescent="0.3">
      <c r="A19624"/>
      <c r="B19624"/>
      <c r="C19624"/>
    </row>
    <row r="19625" spans="1:3" ht="14.4" x14ac:dyDescent="0.3">
      <c r="A19625"/>
      <c r="B19625"/>
      <c r="C19625"/>
    </row>
    <row r="19626" spans="1:3" ht="14.4" x14ac:dyDescent="0.3">
      <c r="A19626"/>
      <c r="B19626"/>
      <c r="C19626"/>
    </row>
    <row r="19627" spans="1:3" ht="14.4" x14ac:dyDescent="0.3">
      <c r="A19627"/>
      <c r="B19627"/>
      <c r="C19627"/>
    </row>
    <row r="19628" spans="1:3" ht="14.4" x14ac:dyDescent="0.3">
      <c r="A19628"/>
      <c r="B19628"/>
      <c r="C19628"/>
    </row>
    <row r="19629" spans="1:3" ht="14.4" x14ac:dyDescent="0.3">
      <c r="A19629"/>
      <c r="B19629"/>
      <c r="C19629"/>
    </row>
    <row r="19630" spans="1:3" ht="14.4" x14ac:dyDescent="0.3">
      <c r="A19630"/>
      <c r="B19630"/>
      <c r="C19630"/>
    </row>
    <row r="19631" spans="1:3" ht="14.4" x14ac:dyDescent="0.3">
      <c r="A19631"/>
      <c r="B19631"/>
      <c r="C19631"/>
    </row>
    <row r="19632" spans="1:3" ht="14.4" x14ac:dyDescent="0.3">
      <c r="A19632"/>
      <c r="B19632"/>
      <c r="C19632"/>
    </row>
    <row r="19633" spans="1:3" ht="14.4" x14ac:dyDescent="0.3">
      <c r="A19633"/>
      <c r="B19633"/>
      <c r="C19633"/>
    </row>
    <row r="19634" spans="1:3" ht="14.4" x14ac:dyDescent="0.3">
      <c r="A19634"/>
      <c r="B19634"/>
      <c r="C19634"/>
    </row>
    <row r="19635" spans="1:3" ht="14.4" x14ac:dyDescent="0.3">
      <c r="A19635"/>
      <c r="B19635"/>
      <c r="C19635"/>
    </row>
    <row r="19636" spans="1:3" ht="14.4" x14ac:dyDescent="0.3">
      <c r="A19636"/>
      <c r="B19636"/>
      <c r="C19636"/>
    </row>
    <row r="19637" spans="1:3" ht="14.4" x14ac:dyDescent="0.3">
      <c r="A19637"/>
      <c r="B19637"/>
      <c r="C19637"/>
    </row>
    <row r="19638" spans="1:3" ht="14.4" x14ac:dyDescent="0.3">
      <c r="A19638"/>
      <c r="B19638"/>
      <c r="C19638"/>
    </row>
    <row r="19639" spans="1:3" ht="14.4" x14ac:dyDescent="0.3">
      <c r="A19639"/>
      <c r="B19639"/>
      <c r="C19639"/>
    </row>
    <row r="19640" spans="1:3" ht="14.4" x14ac:dyDescent="0.3">
      <c r="A19640"/>
      <c r="B19640"/>
      <c r="C19640"/>
    </row>
    <row r="19641" spans="1:3" ht="14.4" x14ac:dyDescent="0.3">
      <c r="A19641"/>
      <c r="B19641"/>
      <c r="C19641"/>
    </row>
    <row r="19642" spans="1:3" ht="14.4" x14ac:dyDescent="0.3">
      <c r="A19642"/>
      <c r="B19642"/>
      <c r="C19642"/>
    </row>
    <row r="19643" spans="1:3" ht="14.4" x14ac:dyDescent="0.3">
      <c r="A19643"/>
      <c r="B19643"/>
      <c r="C19643"/>
    </row>
    <row r="19644" spans="1:3" ht="14.4" x14ac:dyDescent="0.3">
      <c r="A19644"/>
      <c r="B19644"/>
      <c r="C19644"/>
    </row>
    <row r="19645" spans="1:3" ht="14.4" x14ac:dyDescent="0.3">
      <c r="A19645"/>
      <c r="B19645"/>
      <c r="C19645"/>
    </row>
    <row r="19646" spans="1:3" ht="14.4" x14ac:dyDescent="0.3">
      <c r="A19646"/>
      <c r="B19646"/>
      <c r="C19646"/>
    </row>
    <row r="19647" spans="1:3" ht="14.4" x14ac:dyDescent="0.3">
      <c r="A19647"/>
      <c r="B19647"/>
      <c r="C19647"/>
    </row>
    <row r="19648" spans="1:3" ht="14.4" x14ac:dyDescent="0.3">
      <c r="A19648"/>
      <c r="B19648"/>
      <c r="C19648"/>
    </row>
    <row r="19649" spans="1:3" ht="14.4" x14ac:dyDescent="0.3">
      <c r="A19649"/>
      <c r="B19649"/>
      <c r="C19649"/>
    </row>
    <row r="19650" spans="1:3" ht="14.4" x14ac:dyDescent="0.3">
      <c r="A19650"/>
      <c r="B19650"/>
      <c r="C19650"/>
    </row>
    <row r="19651" spans="1:3" ht="14.4" x14ac:dyDescent="0.3">
      <c r="A19651"/>
      <c r="B19651"/>
      <c r="C19651"/>
    </row>
    <row r="19652" spans="1:3" ht="14.4" x14ac:dyDescent="0.3">
      <c r="A19652"/>
      <c r="B19652"/>
      <c r="C19652"/>
    </row>
    <row r="19653" spans="1:3" ht="14.4" x14ac:dyDescent="0.3">
      <c r="A19653"/>
      <c r="B19653"/>
      <c r="C19653"/>
    </row>
    <row r="19654" spans="1:3" ht="14.4" x14ac:dyDescent="0.3">
      <c r="A19654"/>
      <c r="B19654"/>
      <c r="C19654"/>
    </row>
    <row r="19655" spans="1:3" ht="14.4" x14ac:dyDescent="0.3">
      <c r="A19655"/>
      <c r="B19655"/>
      <c r="C19655"/>
    </row>
    <row r="19656" spans="1:3" ht="14.4" x14ac:dyDescent="0.3">
      <c r="A19656"/>
      <c r="B19656"/>
      <c r="C19656"/>
    </row>
    <row r="19657" spans="1:3" ht="14.4" x14ac:dyDescent="0.3">
      <c r="A19657"/>
      <c r="B19657"/>
      <c r="C19657"/>
    </row>
    <row r="19658" spans="1:3" ht="14.4" x14ac:dyDescent="0.3">
      <c r="A19658"/>
      <c r="B19658"/>
      <c r="C19658"/>
    </row>
    <row r="19659" spans="1:3" ht="14.4" x14ac:dyDescent="0.3">
      <c r="A19659"/>
      <c r="B19659"/>
      <c r="C19659"/>
    </row>
    <row r="19660" spans="1:3" ht="14.4" x14ac:dyDescent="0.3">
      <c r="A19660"/>
      <c r="B19660"/>
      <c r="C19660"/>
    </row>
    <row r="19661" spans="1:3" ht="14.4" x14ac:dyDescent="0.3">
      <c r="A19661"/>
      <c r="B19661"/>
      <c r="C19661"/>
    </row>
    <row r="19662" spans="1:3" ht="14.4" x14ac:dyDescent="0.3">
      <c r="A19662"/>
      <c r="B19662"/>
      <c r="C19662"/>
    </row>
    <row r="19663" spans="1:3" ht="14.4" x14ac:dyDescent="0.3">
      <c r="A19663"/>
      <c r="B19663"/>
      <c r="C19663"/>
    </row>
    <row r="19664" spans="1:3" ht="14.4" x14ac:dyDescent="0.3">
      <c r="A19664"/>
      <c r="B19664"/>
      <c r="C19664"/>
    </row>
    <row r="19665" spans="1:3" ht="14.4" x14ac:dyDescent="0.3">
      <c r="A19665"/>
      <c r="B19665"/>
      <c r="C19665"/>
    </row>
    <row r="19666" spans="1:3" ht="14.4" x14ac:dyDescent="0.3">
      <c r="A19666"/>
      <c r="B19666"/>
      <c r="C19666"/>
    </row>
    <row r="19667" spans="1:3" ht="14.4" x14ac:dyDescent="0.3">
      <c r="A19667"/>
      <c r="B19667"/>
      <c r="C19667"/>
    </row>
    <row r="19668" spans="1:3" ht="14.4" x14ac:dyDescent="0.3">
      <c r="A19668"/>
      <c r="B19668"/>
      <c r="C19668"/>
    </row>
    <row r="19669" spans="1:3" ht="14.4" x14ac:dyDescent="0.3">
      <c r="A19669"/>
      <c r="B19669"/>
      <c r="C19669"/>
    </row>
    <row r="19670" spans="1:3" ht="14.4" x14ac:dyDescent="0.3">
      <c r="A19670"/>
      <c r="B19670"/>
      <c r="C19670"/>
    </row>
    <row r="19671" spans="1:3" ht="14.4" x14ac:dyDescent="0.3">
      <c r="A19671"/>
      <c r="B19671"/>
      <c r="C19671"/>
    </row>
    <row r="19672" spans="1:3" ht="14.4" x14ac:dyDescent="0.3">
      <c r="A19672"/>
      <c r="B19672"/>
      <c r="C19672"/>
    </row>
    <row r="19673" spans="1:3" ht="14.4" x14ac:dyDescent="0.3">
      <c r="A19673"/>
      <c r="B19673"/>
      <c r="C19673"/>
    </row>
    <row r="19674" spans="1:3" ht="14.4" x14ac:dyDescent="0.3">
      <c r="A19674"/>
      <c r="B19674"/>
      <c r="C19674"/>
    </row>
    <row r="19675" spans="1:3" ht="14.4" x14ac:dyDescent="0.3">
      <c r="A19675"/>
      <c r="B19675"/>
      <c r="C19675"/>
    </row>
    <row r="19676" spans="1:3" ht="14.4" x14ac:dyDescent="0.3">
      <c r="A19676"/>
      <c r="B19676"/>
      <c r="C19676"/>
    </row>
    <row r="19677" spans="1:3" ht="14.4" x14ac:dyDescent="0.3">
      <c r="A19677"/>
      <c r="B19677"/>
      <c r="C19677"/>
    </row>
    <row r="19678" spans="1:3" ht="14.4" x14ac:dyDescent="0.3">
      <c r="A19678"/>
      <c r="B19678"/>
      <c r="C19678"/>
    </row>
    <row r="19679" spans="1:3" ht="14.4" x14ac:dyDescent="0.3">
      <c r="A19679"/>
      <c r="B19679"/>
      <c r="C19679"/>
    </row>
    <row r="19680" spans="1:3" ht="14.4" x14ac:dyDescent="0.3">
      <c r="A19680"/>
      <c r="B19680"/>
      <c r="C19680"/>
    </row>
    <row r="19681" spans="1:3" ht="14.4" x14ac:dyDescent="0.3">
      <c r="A19681"/>
      <c r="B19681"/>
      <c r="C19681"/>
    </row>
    <row r="19682" spans="1:3" ht="14.4" x14ac:dyDescent="0.3">
      <c r="A19682"/>
      <c r="B19682"/>
      <c r="C19682"/>
    </row>
    <row r="19683" spans="1:3" ht="14.4" x14ac:dyDescent="0.3">
      <c r="A19683"/>
      <c r="B19683"/>
      <c r="C19683"/>
    </row>
    <row r="19684" spans="1:3" ht="14.4" x14ac:dyDescent="0.3">
      <c r="A19684"/>
      <c r="B19684"/>
      <c r="C19684"/>
    </row>
    <row r="19685" spans="1:3" ht="14.4" x14ac:dyDescent="0.3">
      <c r="A19685"/>
      <c r="B19685"/>
      <c r="C19685"/>
    </row>
    <row r="19686" spans="1:3" ht="14.4" x14ac:dyDescent="0.3">
      <c r="A19686"/>
      <c r="B19686"/>
      <c r="C19686"/>
    </row>
    <row r="19687" spans="1:3" ht="14.4" x14ac:dyDescent="0.3">
      <c r="A19687"/>
      <c r="B19687"/>
      <c r="C19687"/>
    </row>
    <row r="19688" spans="1:3" ht="14.4" x14ac:dyDescent="0.3">
      <c r="A19688"/>
      <c r="B19688"/>
      <c r="C19688"/>
    </row>
    <row r="19689" spans="1:3" ht="14.4" x14ac:dyDescent="0.3">
      <c r="A19689"/>
      <c r="B19689"/>
      <c r="C19689"/>
    </row>
    <row r="19690" spans="1:3" ht="14.4" x14ac:dyDescent="0.3">
      <c r="A19690"/>
      <c r="B19690"/>
      <c r="C19690"/>
    </row>
    <row r="19691" spans="1:3" ht="14.4" x14ac:dyDescent="0.3">
      <c r="A19691"/>
      <c r="B19691"/>
      <c r="C19691"/>
    </row>
    <row r="19692" spans="1:3" ht="14.4" x14ac:dyDescent="0.3">
      <c r="A19692"/>
      <c r="B19692"/>
      <c r="C19692"/>
    </row>
    <row r="19693" spans="1:3" ht="14.4" x14ac:dyDescent="0.3">
      <c r="A19693"/>
      <c r="B19693"/>
      <c r="C19693"/>
    </row>
    <row r="19694" spans="1:3" ht="14.4" x14ac:dyDescent="0.3">
      <c r="A19694"/>
      <c r="B19694"/>
      <c r="C19694"/>
    </row>
    <row r="19695" spans="1:3" ht="14.4" x14ac:dyDescent="0.3">
      <c r="A19695"/>
      <c r="B19695"/>
      <c r="C19695"/>
    </row>
    <row r="19696" spans="1:3" ht="14.4" x14ac:dyDescent="0.3">
      <c r="A19696"/>
      <c r="B19696"/>
      <c r="C19696"/>
    </row>
    <row r="19697" spans="1:3" ht="14.4" x14ac:dyDescent="0.3">
      <c r="A19697"/>
      <c r="B19697"/>
      <c r="C19697"/>
    </row>
    <row r="19698" spans="1:3" ht="14.4" x14ac:dyDescent="0.3">
      <c r="A19698"/>
      <c r="B19698"/>
      <c r="C19698"/>
    </row>
    <row r="19699" spans="1:3" ht="14.4" x14ac:dyDescent="0.3">
      <c r="A19699"/>
      <c r="B19699"/>
      <c r="C19699"/>
    </row>
    <row r="19700" spans="1:3" ht="14.4" x14ac:dyDescent="0.3">
      <c r="A19700"/>
      <c r="B19700"/>
      <c r="C19700"/>
    </row>
    <row r="19701" spans="1:3" ht="14.4" x14ac:dyDescent="0.3">
      <c r="A19701"/>
      <c r="B19701"/>
      <c r="C19701"/>
    </row>
    <row r="19702" spans="1:3" ht="14.4" x14ac:dyDescent="0.3">
      <c r="A19702"/>
      <c r="B19702"/>
      <c r="C19702"/>
    </row>
    <row r="19703" spans="1:3" ht="14.4" x14ac:dyDescent="0.3">
      <c r="A19703"/>
      <c r="B19703"/>
      <c r="C19703"/>
    </row>
    <row r="19704" spans="1:3" ht="14.4" x14ac:dyDescent="0.3">
      <c r="A19704"/>
      <c r="B19704"/>
      <c r="C19704"/>
    </row>
    <row r="19705" spans="1:3" ht="14.4" x14ac:dyDescent="0.3">
      <c r="A19705"/>
      <c r="B19705"/>
      <c r="C19705"/>
    </row>
    <row r="19706" spans="1:3" ht="14.4" x14ac:dyDescent="0.3">
      <c r="A19706"/>
      <c r="B19706"/>
      <c r="C19706"/>
    </row>
    <row r="19707" spans="1:3" ht="14.4" x14ac:dyDescent="0.3">
      <c r="A19707"/>
      <c r="B19707"/>
      <c r="C19707"/>
    </row>
    <row r="19708" spans="1:3" ht="14.4" x14ac:dyDescent="0.3">
      <c r="A19708"/>
      <c r="B19708"/>
      <c r="C19708"/>
    </row>
    <row r="19709" spans="1:3" ht="14.4" x14ac:dyDescent="0.3">
      <c r="A19709"/>
      <c r="B19709"/>
      <c r="C19709"/>
    </row>
    <row r="19710" spans="1:3" ht="14.4" x14ac:dyDescent="0.3">
      <c r="A19710"/>
      <c r="B19710"/>
      <c r="C19710"/>
    </row>
    <row r="19711" spans="1:3" ht="14.4" x14ac:dyDescent="0.3">
      <c r="A19711"/>
      <c r="B19711"/>
      <c r="C19711"/>
    </row>
    <row r="19712" spans="1:3" ht="14.4" x14ac:dyDescent="0.3">
      <c r="A19712"/>
      <c r="B19712"/>
      <c r="C19712"/>
    </row>
    <row r="19713" spans="1:3" ht="14.4" x14ac:dyDescent="0.3">
      <c r="A19713"/>
      <c r="B19713"/>
      <c r="C19713"/>
    </row>
    <row r="19714" spans="1:3" ht="14.4" x14ac:dyDescent="0.3">
      <c r="A19714"/>
      <c r="B19714"/>
      <c r="C19714"/>
    </row>
    <row r="19715" spans="1:3" ht="14.4" x14ac:dyDescent="0.3">
      <c r="A19715"/>
      <c r="B19715"/>
      <c r="C19715"/>
    </row>
    <row r="19716" spans="1:3" ht="14.4" x14ac:dyDescent="0.3">
      <c r="A19716"/>
      <c r="B19716"/>
      <c r="C19716"/>
    </row>
    <row r="19717" spans="1:3" ht="14.4" x14ac:dyDescent="0.3">
      <c r="A19717"/>
      <c r="B19717"/>
      <c r="C19717"/>
    </row>
    <row r="19718" spans="1:3" ht="14.4" x14ac:dyDescent="0.3">
      <c r="A19718"/>
      <c r="B19718"/>
      <c r="C19718"/>
    </row>
    <row r="19719" spans="1:3" ht="14.4" x14ac:dyDescent="0.3">
      <c r="A19719"/>
      <c r="B19719"/>
      <c r="C19719"/>
    </row>
    <row r="19720" spans="1:3" ht="14.4" x14ac:dyDescent="0.3">
      <c r="A19720"/>
      <c r="B19720"/>
      <c r="C19720"/>
    </row>
    <row r="19721" spans="1:3" ht="14.4" x14ac:dyDescent="0.3">
      <c r="A19721"/>
      <c r="B19721"/>
      <c r="C19721"/>
    </row>
    <row r="19722" spans="1:3" ht="14.4" x14ac:dyDescent="0.3">
      <c r="A19722"/>
      <c r="B19722"/>
      <c r="C19722"/>
    </row>
    <row r="19723" spans="1:3" ht="14.4" x14ac:dyDescent="0.3">
      <c r="A19723"/>
      <c r="B19723"/>
      <c r="C19723"/>
    </row>
    <row r="19724" spans="1:3" ht="14.4" x14ac:dyDescent="0.3">
      <c r="A19724"/>
      <c r="B19724"/>
      <c r="C19724"/>
    </row>
    <row r="19725" spans="1:3" ht="14.4" x14ac:dyDescent="0.3">
      <c r="A19725"/>
      <c r="B19725"/>
      <c r="C19725"/>
    </row>
    <row r="19726" spans="1:3" ht="14.4" x14ac:dyDescent="0.3">
      <c r="A19726"/>
      <c r="B19726"/>
      <c r="C19726"/>
    </row>
    <row r="19727" spans="1:3" ht="14.4" x14ac:dyDescent="0.3">
      <c r="A19727"/>
      <c r="B19727"/>
      <c r="C19727"/>
    </row>
    <row r="19728" spans="1:3" ht="14.4" x14ac:dyDescent="0.3">
      <c r="A19728"/>
      <c r="B19728"/>
      <c r="C19728"/>
    </row>
    <row r="19729" spans="1:3" ht="14.4" x14ac:dyDescent="0.3">
      <c r="A19729"/>
      <c r="B19729"/>
      <c r="C19729"/>
    </row>
    <row r="19730" spans="1:3" ht="14.4" x14ac:dyDescent="0.3">
      <c r="A19730"/>
      <c r="B19730"/>
      <c r="C19730"/>
    </row>
    <row r="19731" spans="1:3" ht="14.4" x14ac:dyDescent="0.3">
      <c r="A19731"/>
      <c r="B19731"/>
      <c r="C19731"/>
    </row>
    <row r="19732" spans="1:3" ht="14.4" x14ac:dyDescent="0.3">
      <c r="A19732"/>
      <c r="B19732"/>
      <c r="C19732"/>
    </row>
    <row r="19733" spans="1:3" ht="14.4" x14ac:dyDescent="0.3">
      <c r="A19733"/>
      <c r="B19733"/>
      <c r="C19733"/>
    </row>
    <row r="19734" spans="1:3" ht="14.4" x14ac:dyDescent="0.3">
      <c r="A19734"/>
      <c r="B19734"/>
      <c r="C19734"/>
    </row>
    <row r="19735" spans="1:3" ht="14.4" x14ac:dyDescent="0.3">
      <c r="A19735"/>
      <c r="B19735"/>
      <c r="C19735"/>
    </row>
    <row r="19736" spans="1:3" ht="14.4" x14ac:dyDescent="0.3">
      <c r="A19736"/>
      <c r="B19736"/>
      <c r="C19736"/>
    </row>
    <row r="19737" spans="1:3" ht="14.4" x14ac:dyDescent="0.3">
      <c r="A19737"/>
      <c r="B19737"/>
      <c r="C19737"/>
    </row>
    <row r="19738" spans="1:3" ht="14.4" x14ac:dyDescent="0.3">
      <c r="A19738"/>
      <c r="B19738"/>
      <c r="C19738"/>
    </row>
    <row r="19739" spans="1:3" ht="14.4" x14ac:dyDescent="0.3">
      <c r="A19739"/>
      <c r="B19739"/>
      <c r="C19739"/>
    </row>
    <row r="19740" spans="1:3" ht="14.4" x14ac:dyDescent="0.3">
      <c r="A19740"/>
      <c r="B19740"/>
      <c r="C19740"/>
    </row>
    <row r="19741" spans="1:3" ht="14.4" x14ac:dyDescent="0.3">
      <c r="A19741"/>
      <c r="B19741"/>
      <c r="C19741"/>
    </row>
    <row r="19742" spans="1:3" ht="14.4" x14ac:dyDescent="0.3">
      <c r="A19742"/>
      <c r="B19742"/>
      <c r="C19742"/>
    </row>
    <row r="19743" spans="1:3" ht="14.4" x14ac:dyDescent="0.3">
      <c r="A19743"/>
      <c r="B19743"/>
      <c r="C19743"/>
    </row>
    <row r="19744" spans="1:3" ht="14.4" x14ac:dyDescent="0.3">
      <c r="A19744"/>
      <c r="B19744"/>
      <c r="C19744"/>
    </row>
    <row r="19745" spans="1:3" ht="14.4" x14ac:dyDescent="0.3">
      <c r="A19745"/>
      <c r="B19745"/>
      <c r="C19745"/>
    </row>
    <row r="19746" spans="1:3" ht="14.4" x14ac:dyDescent="0.3">
      <c r="A19746"/>
      <c r="B19746"/>
      <c r="C19746"/>
    </row>
    <row r="19747" spans="1:3" ht="14.4" x14ac:dyDescent="0.3">
      <c r="A19747"/>
      <c r="B19747"/>
      <c r="C19747"/>
    </row>
    <row r="19748" spans="1:3" ht="14.4" x14ac:dyDescent="0.3">
      <c r="A19748"/>
      <c r="B19748"/>
      <c r="C19748"/>
    </row>
    <row r="19749" spans="1:3" ht="14.4" x14ac:dyDescent="0.3">
      <c r="A19749"/>
      <c r="B19749"/>
      <c r="C19749"/>
    </row>
    <row r="19750" spans="1:3" ht="14.4" x14ac:dyDescent="0.3">
      <c r="A19750"/>
      <c r="B19750"/>
      <c r="C19750"/>
    </row>
    <row r="19751" spans="1:3" ht="14.4" x14ac:dyDescent="0.3">
      <c r="A19751"/>
      <c r="B19751"/>
      <c r="C19751"/>
    </row>
    <row r="19752" spans="1:3" ht="14.4" x14ac:dyDescent="0.3">
      <c r="A19752"/>
      <c r="B19752"/>
      <c r="C19752"/>
    </row>
    <row r="19753" spans="1:3" ht="14.4" x14ac:dyDescent="0.3">
      <c r="A19753"/>
      <c r="B19753"/>
      <c r="C19753"/>
    </row>
    <row r="19754" spans="1:3" ht="14.4" x14ac:dyDescent="0.3">
      <c r="A19754"/>
      <c r="B19754"/>
      <c r="C19754"/>
    </row>
    <row r="19755" spans="1:3" ht="14.4" x14ac:dyDescent="0.3">
      <c r="A19755"/>
      <c r="B19755"/>
      <c r="C19755"/>
    </row>
    <row r="19756" spans="1:3" ht="14.4" x14ac:dyDescent="0.3">
      <c r="A19756"/>
      <c r="B19756"/>
      <c r="C19756"/>
    </row>
    <row r="19757" spans="1:3" ht="14.4" x14ac:dyDescent="0.3">
      <c r="A19757"/>
      <c r="B19757"/>
      <c r="C19757"/>
    </row>
    <row r="19758" spans="1:3" ht="14.4" x14ac:dyDescent="0.3">
      <c r="A19758"/>
      <c r="B19758"/>
      <c r="C19758"/>
    </row>
    <row r="19759" spans="1:3" ht="14.4" x14ac:dyDescent="0.3">
      <c r="A19759"/>
      <c r="B19759"/>
      <c r="C19759"/>
    </row>
    <row r="19760" spans="1:3" ht="14.4" x14ac:dyDescent="0.3">
      <c r="A19760"/>
      <c r="B19760"/>
      <c r="C19760"/>
    </row>
    <row r="19761" spans="1:3" ht="14.4" x14ac:dyDescent="0.3">
      <c r="A19761"/>
      <c r="B19761"/>
      <c r="C19761"/>
    </row>
    <row r="19762" spans="1:3" ht="14.4" x14ac:dyDescent="0.3">
      <c r="A19762"/>
      <c r="B19762"/>
      <c r="C19762"/>
    </row>
    <row r="19763" spans="1:3" ht="14.4" x14ac:dyDescent="0.3">
      <c r="A19763"/>
      <c r="B19763"/>
      <c r="C19763"/>
    </row>
    <row r="19764" spans="1:3" ht="14.4" x14ac:dyDescent="0.3">
      <c r="A19764"/>
      <c r="B19764"/>
      <c r="C19764"/>
    </row>
    <row r="19765" spans="1:3" ht="14.4" x14ac:dyDescent="0.3">
      <c r="A19765"/>
      <c r="B19765"/>
      <c r="C19765"/>
    </row>
    <row r="19766" spans="1:3" ht="14.4" x14ac:dyDescent="0.3">
      <c r="A19766"/>
      <c r="B19766"/>
      <c r="C19766"/>
    </row>
    <row r="19767" spans="1:3" ht="14.4" x14ac:dyDescent="0.3">
      <c r="A19767"/>
      <c r="B19767"/>
      <c r="C19767"/>
    </row>
    <row r="19768" spans="1:3" ht="14.4" x14ac:dyDescent="0.3">
      <c r="A19768"/>
      <c r="B19768"/>
      <c r="C19768"/>
    </row>
    <row r="19769" spans="1:3" ht="14.4" x14ac:dyDescent="0.3">
      <c r="A19769"/>
      <c r="B19769"/>
      <c r="C19769"/>
    </row>
    <row r="19770" spans="1:3" ht="14.4" x14ac:dyDescent="0.3">
      <c r="A19770"/>
      <c r="B19770"/>
      <c r="C19770"/>
    </row>
    <row r="19771" spans="1:3" ht="14.4" x14ac:dyDescent="0.3">
      <c r="A19771"/>
      <c r="B19771"/>
      <c r="C19771"/>
    </row>
    <row r="19772" spans="1:3" ht="14.4" x14ac:dyDescent="0.3">
      <c r="A19772"/>
      <c r="B19772"/>
      <c r="C19772"/>
    </row>
    <row r="19773" spans="1:3" ht="14.4" x14ac:dyDescent="0.3">
      <c r="A19773"/>
      <c r="B19773"/>
      <c r="C19773"/>
    </row>
    <row r="19774" spans="1:3" ht="14.4" x14ac:dyDescent="0.3">
      <c r="A19774"/>
      <c r="B19774"/>
      <c r="C19774"/>
    </row>
    <row r="19775" spans="1:3" ht="14.4" x14ac:dyDescent="0.3">
      <c r="A19775"/>
      <c r="B19775"/>
      <c r="C19775"/>
    </row>
    <row r="19776" spans="1:3" ht="14.4" x14ac:dyDescent="0.3">
      <c r="A19776"/>
      <c r="B19776"/>
      <c r="C19776"/>
    </row>
    <row r="19777" spans="1:3" ht="14.4" x14ac:dyDescent="0.3">
      <c r="A19777"/>
      <c r="B19777"/>
      <c r="C19777"/>
    </row>
    <row r="19778" spans="1:3" ht="14.4" x14ac:dyDescent="0.3">
      <c r="A19778"/>
      <c r="B19778"/>
      <c r="C19778"/>
    </row>
    <row r="19779" spans="1:3" ht="14.4" x14ac:dyDescent="0.3">
      <c r="A19779"/>
      <c r="B19779"/>
      <c r="C19779"/>
    </row>
    <row r="19780" spans="1:3" ht="14.4" x14ac:dyDescent="0.3">
      <c r="A19780"/>
      <c r="B19780"/>
      <c r="C19780"/>
    </row>
    <row r="19781" spans="1:3" ht="14.4" x14ac:dyDescent="0.3">
      <c r="A19781"/>
      <c r="B19781"/>
      <c r="C19781"/>
    </row>
    <row r="19782" spans="1:3" ht="14.4" x14ac:dyDescent="0.3">
      <c r="A19782"/>
      <c r="B19782"/>
      <c r="C19782"/>
    </row>
    <row r="19783" spans="1:3" ht="14.4" x14ac:dyDescent="0.3">
      <c r="A19783"/>
      <c r="B19783"/>
      <c r="C19783"/>
    </row>
    <row r="19784" spans="1:3" ht="14.4" x14ac:dyDescent="0.3">
      <c r="A19784"/>
      <c r="B19784"/>
      <c r="C19784"/>
    </row>
    <row r="19785" spans="1:3" ht="14.4" x14ac:dyDescent="0.3">
      <c r="A19785"/>
      <c r="B19785"/>
      <c r="C19785"/>
    </row>
    <row r="19786" spans="1:3" ht="14.4" x14ac:dyDescent="0.3">
      <c r="A19786"/>
      <c r="B19786"/>
      <c r="C19786"/>
    </row>
    <row r="19787" spans="1:3" ht="14.4" x14ac:dyDescent="0.3">
      <c r="A19787"/>
      <c r="B19787"/>
      <c r="C19787"/>
    </row>
    <row r="19788" spans="1:3" ht="14.4" x14ac:dyDescent="0.3">
      <c r="A19788"/>
      <c r="B19788"/>
      <c r="C19788"/>
    </row>
    <row r="19789" spans="1:3" ht="14.4" x14ac:dyDescent="0.3">
      <c r="A19789"/>
      <c r="B19789"/>
      <c r="C19789"/>
    </row>
    <row r="19790" spans="1:3" ht="14.4" x14ac:dyDescent="0.3">
      <c r="A19790"/>
      <c r="B19790"/>
      <c r="C19790"/>
    </row>
    <row r="19791" spans="1:3" ht="14.4" x14ac:dyDescent="0.3">
      <c r="A19791"/>
      <c r="B19791"/>
      <c r="C19791"/>
    </row>
    <row r="19792" spans="1:3" ht="14.4" x14ac:dyDescent="0.3">
      <c r="A19792"/>
      <c r="B19792"/>
      <c r="C19792"/>
    </row>
    <row r="19793" spans="1:3" ht="14.4" x14ac:dyDescent="0.3">
      <c r="A19793"/>
      <c r="B19793"/>
      <c r="C19793"/>
    </row>
    <row r="19794" spans="1:3" ht="14.4" x14ac:dyDescent="0.3">
      <c r="A19794"/>
      <c r="B19794"/>
      <c r="C19794"/>
    </row>
    <row r="19795" spans="1:3" ht="14.4" x14ac:dyDescent="0.3">
      <c r="A19795"/>
      <c r="B19795"/>
      <c r="C19795"/>
    </row>
    <row r="19796" spans="1:3" ht="14.4" x14ac:dyDescent="0.3">
      <c r="A19796"/>
      <c r="B19796"/>
      <c r="C19796"/>
    </row>
    <row r="19797" spans="1:3" ht="14.4" x14ac:dyDescent="0.3">
      <c r="A19797"/>
      <c r="B19797"/>
      <c r="C19797"/>
    </row>
    <row r="19798" spans="1:3" ht="14.4" x14ac:dyDescent="0.3">
      <c r="A19798"/>
      <c r="B19798"/>
      <c r="C19798"/>
    </row>
    <row r="19799" spans="1:3" ht="14.4" x14ac:dyDescent="0.3">
      <c r="A19799"/>
      <c r="B19799"/>
      <c r="C19799"/>
    </row>
    <row r="19800" spans="1:3" ht="14.4" x14ac:dyDescent="0.3">
      <c r="A19800"/>
      <c r="B19800"/>
      <c r="C19800"/>
    </row>
    <row r="19801" spans="1:3" ht="14.4" x14ac:dyDescent="0.3">
      <c r="A19801"/>
      <c r="B19801"/>
      <c r="C19801"/>
    </row>
    <row r="19802" spans="1:3" ht="14.4" x14ac:dyDescent="0.3">
      <c r="A19802"/>
      <c r="B19802"/>
      <c r="C19802"/>
    </row>
    <row r="19803" spans="1:3" ht="14.4" x14ac:dyDescent="0.3">
      <c r="A19803"/>
      <c r="B19803"/>
      <c r="C19803"/>
    </row>
    <row r="19804" spans="1:3" ht="14.4" x14ac:dyDescent="0.3">
      <c r="A19804"/>
      <c r="B19804"/>
      <c r="C19804"/>
    </row>
    <row r="19805" spans="1:3" ht="14.4" x14ac:dyDescent="0.3">
      <c r="A19805"/>
      <c r="B19805"/>
      <c r="C19805"/>
    </row>
    <row r="19806" spans="1:3" ht="14.4" x14ac:dyDescent="0.3">
      <c r="A19806"/>
      <c r="B19806"/>
      <c r="C19806"/>
    </row>
    <row r="19807" spans="1:3" ht="14.4" x14ac:dyDescent="0.3">
      <c r="A19807"/>
      <c r="B19807"/>
      <c r="C19807"/>
    </row>
    <row r="19808" spans="1:3" ht="14.4" x14ac:dyDescent="0.3">
      <c r="A19808"/>
      <c r="B19808"/>
      <c r="C19808"/>
    </row>
    <row r="19809" spans="1:3" ht="14.4" x14ac:dyDescent="0.3">
      <c r="A19809"/>
      <c r="B19809"/>
      <c r="C19809"/>
    </row>
    <row r="19810" spans="1:3" ht="14.4" x14ac:dyDescent="0.3">
      <c r="A19810"/>
      <c r="B19810"/>
      <c r="C19810"/>
    </row>
    <row r="19811" spans="1:3" ht="14.4" x14ac:dyDescent="0.3">
      <c r="A19811"/>
      <c r="B19811"/>
      <c r="C19811"/>
    </row>
    <row r="19812" spans="1:3" ht="14.4" x14ac:dyDescent="0.3">
      <c r="A19812"/>
      <c r="B19812"/>
      <c r="C19812"/>
    </row>
    <row r="19813" spans="1:3" ht="14.4" x14ac:dyDescent="0.3">
      <c r="A19813"/>
      <c r="B19813"/>
      <c r="C19813"/>
    </row>
    <row r="19814" spans="1:3" ht="14.4" x14ac:dyDescent="0.3">
      <c r="A19814"/>
      <c r="B19814"/>
      <c r="C19814"/>
    </row>
    <row r="19815" spans="1:3" ht="14.4" x14ac:dyDescent="0.3">
      <c r="A19815"/>
      <c r="B19815"/>
      <c r="C19815"/>
    </row>
    <row r="19816" spans="1:3" ht="14.4" x14ac:dyDescent="0.3">
      <c r="A19816"/>
      <c r="B19816"/>
      <c r="C19816"/>
    </row>
    <row r="19817" spans="1:3" ht="14.4" x14ac:dyDescent="0.3">
      <c r="A19817"/>
      <c r="B19817"/>
      <c r="C19817"/>
    </row>
    <row r="19818" spans="1:3" ht="14.4" x14ac:dyDescent="0.3">
      <c r="A19818"/>
      <c r="B19818"/>
      <c r="C19818"/>
    </row>
    <row r="19819" spans="1:3" ht="14.4" x14ac:dyDescent="0.3">
      <c r="A19819"/>
      <c r="B19819"/>
      <c r="C19819"/>
    </row>
    <row r="19820" spans="1:3" ht="14.4" x14ac:dyDescent="0.3">
      <c r="A19820"/>
      <c r="B19820"/>
      <c r="C19820"/>
    </row>
    <row r="19821" spans="1:3" ht="14.4" x14ac:dyDescent="0.3">
      <c r="A19821"/>
      <c r="B19821"/>
      <c r="C19821"/>
    </row>
    <row r="19822" spans="1:3" ht="14.4" x14ac:dyDescent="0.3">
      <c r="A19822"/>
      <c r="B19822"/>
      <c r="C19822"/>
    </row>
    <row r="19823" spans="1:3" ht="14.4" x14ac:dyDescent="0.3">
      <c r="A19823"/>
      <c r="B19823"/>
      <c r="C19823"/>
    </row>
    <row r="19824" spans="1:3" ht="14.4" x14ac:dyDescent="0.3">
      <c r="A19824"/>
      <c r="B19824"/>
      <c r="C19824"/>
    </row>
    <row r="19825" spans="1:3" ht="14.4" x14ac:dyDescent="0.3">
      <c r="A19825"/>
      <c r="B19825"/>
      <c r="C19825"/>
    </row>
    <row r="19826" spans="1:3" ht="14.4" x14ac:dyDescent="0.3">
      <c r="A19826"/>
      <c r="B19826"/>
      <c r="C19826"/>
    </row>
    <row r="19827" spans="1:3" ht="14.4" x14ac:dyDescent="0.3">
      <c r="A19827"/>
      <c r="B19827"/>
      <c r="C19827"/>
    </row>
    <row r="19828" spans="1:3" ht="14.4" x14ac:dyDescent="0.3">
      <c r="A19828"/>
      <c r="B19828"/>
      <c r="C19828"/>
    </row>
    <row r="19829" spans="1:3" ht="14.4" x14ac:dyDescent="0.3">
      <c r="A19829"/>
      <c r="B19829"/>
      <c r="C19829"/>
    </row>
    <row r="19830" spans="1:3" ht="14.4" x14ac:dyDescent="0.3">
      <c r="A19830"/>
      <c r="B19830"/>
      <c r="C19830"/>
    </row>
    <row r="19831" spans="1:3" ht="14.4" x14ac:dyDescent="0.3">
      <c r="A19831"/>
      <c r="B19831"/>
      <c r="C19831"/>
    </row>
    <row r="19832" spans="1:3" ht="14.4" x14ac:dyDescent="0.3">
      <c r="A19832"/>
      <c r="B19832"/>
      <c r="C19832"/>
    </row>
    <row r="19833" spans="1:3" ht="14.4" x14ac:dyDescent="0.3">
      <c r="A19833"/>
      <c r="B19833"/>
      <c r="C19833"/>
    </row>
    <row r="19834" spans="1:3" ht="14.4" x14ac:dyDescent="0.3">
      <c r="A19834"/>
      <c r="B19834"/>
      <c r="C19834"/>
    </row>
    <row r="19835" spans="1:3" ht="14.4" x14ac:dyDescent="0.3">
      <c r="A19835"/>
      <c r="B19835"/>
      <c r="C19835"/>
    </row>
    <row r="19836" spans="1:3" ht="14.4" x14ac:dyDescent="0.3">
      <c r="A19836"/>
      <c r="B19836"/>
      <c r="C19836"/>
    </row>
    <row r="19837" spans="1:3" ht="14.4" x14ac:dyDescent="0.3">
      <c r="A19837"/>
      <c r="B19837"/>
      <c r="C19837"/>
    </row>
    <row r="19838" spans="1:3" ht="14.4" x14ac:dyDescent="0.3">
      <c r="A19838"/>
      <c r="B19838"/>
      <c r="C19838"/>
    </row>
    <row r="19839" spans="1:3" ht="14.4" x14ac:dyDescent="0.3">
      <c r="A19839"/>
      <c r="B19839"/>
      <c r="C19839"/>
    </row>
    <row r="19840" spans="1:3" ht="14.4" x14ac:dyDescent="0.3">
      <c r="A19840"/>
      <c r="B19840"/>
      <c r="C19840"/>
    </row>
    <row r="19841" spans="1:3" ht="14.4" x14ac:dyDescent="0.3">
      <c r="A19841"/>
      <c r="B19841"/>
      <c r="C19841"/>
    </row>
    <row r="19842" spans="1:3" ht="14.4" x14ac:dyDescent="0.3">
      <c r="A19842"/>
      <c r="B19842"/>
      <c r="C19842"/>
    </row>
    <row r="19843" spans="1:3" ht="14.4" x14ac:dyDescent="0.3">
      <c r="A19843"/>
      <c r="B19843"/>
      <c r="C19843"/>
    </row>
    <row r="19844" spans="1:3" ht="14.4" x14ac:dyDescent="0.3">
      <c r="A19844"/>
      <c r="B19844"/>
      <c r="C19844"/>
    </row>
    <row r="19845" spans="1:3" ht="14.4" x14ac:dyDescent="0.3">
      <c r="A19845"/>
      <c r="B19845"/>
      <c r="C19845"/>
    </row>
    <row r="19846" spans="1:3" ht="14.4" x14ac:dyDescent="0.3">
      <c r="A19846"/>
      <c r="B19846"/>
      <c r="C19846"/>
    </row>
    <row r="19847" spans="1:3" ht="14.4" x14ac:dyDescent="0.3">
      <c r="A19847"/>
      <c r="B19847"/>
      <c r="C19847"/>
    </row>
    <row r="19848" spans="1:3" ht="14.4" x14ac:dyDescent="0.3">
      <c r="A19848"/>
      <c r="B19848"/>
      <c r="C19848"/>
    </row>
    <row r="19849" spans="1:3" ht="14.4" x14ac:dyDescent="0.3">
      <c r="A19849"/>
      <c r="B19849"/>
      <c r="C19849"/>
    </row>
    <row r="19850" spans="1:3" ht="14.4" x14ac:dyDescent="0.3">
      <c r="A19850"/>
      <c r="B19850"/>
      <c r="C19850"/>
    </row>
    <row r="19851" spans="1:3" ht="14.4" x14ac:dyDescent="0.3">
      <c r="A19851"/>
      <c r="B19851"/>
      <c r="C19851"/>
    </row>
    <row r="19852" spans="1:3" ht="14.4" x14ac:dyDescent="0.3">
      <c r="A19852"/>
      <c r="B19852"/>
      <c r="C19852"/>
    </row>
    <row r="19853" spans="1:3" ht="14.4" x14ac:dyDescent="0.3">
      <c r="A19853"/>
      <c r="B19853"/>
      <c r="C19853"/>
    </row>
    <row r="19854" spans="1:3" ht="14.4" x14ac:dyDescent="0.3">
      <c r="A19854"/>
      <c r="B19854"/>
      <c r="C19854"/>
    </row>
    <row r="19855" spans="1:3" ht="14.4" x14ac:dyDescent="0.3">
      <c r="A19855"/>
      <c r="B19855"/>
      <c r="C19855"/>
    </row>
    <row r="19856" spans="1:3" ht="14.4" x14ac:dyDescent="0.3">
      <c r="A19856"/>
      <c r="B19856"/>
      <c r="C19856"/>
    </row>
    <row r="19857" spans="1:3" ht="14.4" x14ac:dyDescent="0.3">
      <c r="A19857"/>
      <c r="B19857"/>
      <c r="C19857"/>
    </row>
    <row r="19858" spans="1:3" ht="14.4" x14ac:dyDescent="0.3">
      <c r="A19858"/>
      <c r="B19858"/>
      <c r="C19858"/>
    </row>
    <row r="19859" spans="1:3" ht="14.4" x14ac:dyDescent="0.3">
      <c r="A19859"/>
      <c r="B19859"/>
      <c r="C19859"/>
    </row>
    <row r="19860" spans="1:3" ht="14.4" x14ac:dyDescent="0.3">
      <c r="A19860"/>
      <c r="B19860"/>
      <c r="C19860"/>
    </row>
    <row r="19861" spans="1:3" ht="14.4" x14ac:dyDescent="0.3">
      <c r="A19861"/>
      <c r="B19861"/>
      <c r="C19861"/>
    </row>
    <row r="19862" spans="1:3" ht="14.4" x14ac:dyDescent="0.3">
      <c r="A19862"/>
      <c r="B19862"/>
      <c r="C19862"/>
    </row>
    <row r="19863" spans="1:3" ht="14.4" x14ac:dyDescent="0.3">
      <c r="A19863"/>
      <c r="B19863"/>
      <c r="C19863"/>
    </row>
    <row r="19864" spans="1:3" ht="14.4" x14ac:dyDescent="0.3">
      <c r="A19864"/>
      <c r="B19864"/>
      <c r="C19864"/>
    </row>
    <row r="19865" spans="1:3" ht="14.4" x14ac:dyDescent="0.3">
      <c r="A19865"/>
      <c r="B19865"/>
      <c r="C19865"/>
    </row>
    <row r="19866" spans="1:3" ht="14.4" x14ac:dyDescent="0.3">
      <c r="A19866"/>
      <c r="B19866"/>
      <c r="C19866"/>
    </row>
    <row r="19867" spans="1:3" ht="14.4" x14ac:dyDescent="0.3">
      <c r="A19867"/>
      <c r="B19867"/>
      <c r="C19867"/>
    </row>
    <row r="19868" spans="1:3" ht="14.4" x14ac:dyDescent="0.3">
      <c r="A19868"/>
      <c r="B19868"/>
      <c r="C19868"/>
    </row>
    <row r="19869" spans="1:3" ht="14.4" x14ac:dyDescent="0.3">
      <c r="A19869"/>
      <c r="B19869"/>
      <c r="C19869"/>
    </row>
    <row r="19870" spans="1:3" ht="14.4" x14ac:dyDescent="0.3">
      <c r="A19870"/>
      <c r="B19870"/>
      <c r="C19870"/>
    </row>
    <row r="19871" spans="1:3" ht="14.4" x14ac:dyDescent="0.3">
      <c r="A19871"/>
      <c r="B19871"/>
      <c r="C19871"/>
    </row>
    <row r="19872" spans="1:3" ht="14.4" x14ac:dyDescent="0.3">
      <c r="A19872"/>
      <c r="B19872"/>
      <c r="C19872"/>
    </row>
    <row r="19873" spans="1:3" ht="14.4" x14ac:dyDescent="0.3">
      <c r="A19873"/>
      <c r="B19873"/>
      <c r="C19873"/>
    </row>
    <row r="19874" spans="1:3" ht="14.4" x14ac:dyDescent="0.3">
      <c r="A19874"/>
      <c r="B19874"/>
      <c r="C19874"/>
    </row>
    <row r="19875" spans="1:3" ht="14.4" x14ac:dyDescent="0.3">
      <c r="A19875"/>
      <c r="B19875"/>
      <c r="C19875"/>
    </row>
    <row r="19876" spans="1:3" ht="14.4" x14ac:dyDescent="0.3">
      <c r="A19876"/>
      <c r="B19876"/>
      <c r="C19876"/>
    </row>
    <row r="19877" spans="1:3" ht="14.4" x14ac:dyDescent="0.3">
      <c r="A19877"/>
      <c r="B19877"/>
      <c r="C19877"/>
    </row>
    <row r="19878" spans="1:3" ht="14.4" x14ac:dyDescent="0.3">
      <c r="A19878"/>
      <c r="B19878"/>
      <c r="C19878"/>
    </row>
    <row r="19879" spans="1:3" ht="14.4" x14ac:dyDescent="0.3">
      <c r="A19879"/>
      <c r="B19879"/>
      <c r="C19879"/>
    </row>
    <row r="19880" spans="1:3" ht="14.4" x14ac:dyDescent="0.3">
      <c r="A19880"/>
      <c r="B19880"/>
      <c r="C19880"/>
    </row>
    <row r="19881" spans="1:3" ht="14.4" x14ac:dyDescent="0.3">
      <c r="A19881"/>
      <c r="B19881"/>
      <c r="C19881"/>
    </row>
    <row r="19882" spans="1:3" ht="14.4" x14ac:dyDescent="0.3">
      <c r="A19882"/>
      <c r="B19882"/>
      <c r="C19882"/>
    </row>
    <row r="19883" spans="1:3" ht="14.4" x14ac:dyDescent="0.3">
      <c r="A19883"/>
      <c r="B19883"/>
      <c r="C19883"/>
    </row>
    <row r="19884" spans="1:3" ht="14.4" x14ac:dyDescent="0.3">
      <c r="A19884"/>
      <c r="B19884"/>
      <c r="C19884"/>
    </row>
    <row r="19885" spans="1:3" ht="14.4" x14ac:dyDescent="0.3">
      <c r="A19885"/>
      <c r="B19885"/>
      <c r="C19885"/>
    </row>
    <row r="19886" spans="1:3" ht="14.4" x14ac:dyDescent="0.3">
      <c r="A19886"/>
      <c r="B19886"/>
      <c r="C19886"/>
    </row>
    <row r="19887" spans="1:3" ht="14.4" x14ac:dyDescent="0.3">
      <c r="A19887"/>
      <c r="B19887"/>
      <c r="C19887"/>
    </row>
    <row r="19888" spans="1:3" ht="14.4" x14ac:dyDescent="0.3">
      <c r="A19888"/>
      <c r="B19888"/>
      <c r="C19888"/>
    </row>
    <row r="19889" spans="1:3" ht="14.4" x14ac:dyDescent="0.3">
      <c r="A19889"/>
      <c r="B19889"/>
      <c r="C19889"/>
    </row>
    <row r="19890" spans="1:3" ht="14.4" x14ac:dyDescent="0.3">
      <c r="A19890"/>
      <c r="B19890"/>
      <c r="C19890"/>
    </row>
    <row r="19891" spans="1:3" ht="14.4" x14ac:dyDescent="0.3">
      <c r="A19891"/>
      <c r="B19891"/>
      <c r="C19891"/>
    </row>
    <row r="19892" spans="1:3" ht="14.4" x14ac:dyDescent="0.3">
      <c r="A19892"/>
      <c r="B19892"/>
      <c r="C19892"/>
    </row>
    <row r="19893" spans="1:3" ht="14.4" x14ac:dyDescent="0.3">
      <c r="A19893"/>
      <c r="B19893"/>
      <c r="C19893"/>
    </row>
    <row r="19894" spans="1:3" ht="14.4" x14ac:dyDescent="0.3">
      <c r="A19894"/>
      <c r="B19894"/>
      <c r="C19894"/>
    </row>
    <row r="19895" spans="1:3" ht="14.4" x14ac:dyDescent="0.3">
      <c r="A19895"/>
      <c r="B19895"/>
      <c r="C19895"/>
    </row>
    <row r="19896" spans="1:3" ht="14.4" x14ac:dyDescent="0.3">
      <c r="A19896"/>
      <c r="B19896"/>
      <c r="C19896"/>
    </row>
    <row r="19897" spans="1:3" ht="14.4" x14ac:dyDescent="0.3">
      <c r="A19897"/>
      <c r="B19897"/>
      <c r="C19897"/>
    </row>
    <row r="19898" spans="1:3" ht="14.4" x14ac:dyDescent="0.3">
      <c r="A19898"/>
      <c r="B19898"/>
      <c r="C19898"/>
    </row>
    <row r="19899" spans="1:3" ht="14.4" x14ac:dyDescent="0.3">
      <c r="A19899"/>
      <c r="B19899"/>
      <c r="C19899"/>
    </row>
    <row r="19900" spans="1:3" ht="14.4" x14ac:dyDescent="0.3">
      <c r="A19900"/>
      <c r="B19900"/>
      <c r="C19900"/>
    </row>
    <row r="19901" spans="1:3" ht="14.4" x14ac:dyDescent="0.3">
      <c r="A19901"/>
      <c r="B19901"/>
      <c r="C19901"/>
    </row>
    <row r="19902" spans="1:3" ht="14.4" x14ac:dyDescent="0.3">
      <c r="A19902"/>
      <c r="B19902"/>
      <c r="C19902"/>
    </row>
    <row r="19903" spans="1:3" ht="14.4" x14ac:dyDescent="0.3">
      <c r="A19903"/>
      <c r="B19903"/>
      <c r="C19903"/>
    </row>
    <row r="19904" spans="1:3" ht="14.4" x14ac:dyDescent="0.3">
      <c r="A19904"/>
      <c r="B19904"/>
      <c r="C19904"/>
    </row>
    <row r="19905" spans="1:3" ht="14.4" x14ac:dyDescent="0.3">
      <c r="A19905"/>
      <c r="B19905"/>
      <c r="C19905"/>
    </row>
    <row r="19906" spans="1:3" ht="14.4" x14ac:dyDescent="0.3">
      <c r="A19906"/>
      <c r="B19906"/>
      <c r="C19906"/>
    </row>
    <row r="19907" spans="1:3" ht="14.4" x14ac:dyDescent="0.3">
      <c r="A19907"/>
      <c r="B19907"/>
      <c r="C19907"/>
    </row>
    <row r="19908" spans="1:3" ht="14.4" x14ac:dyDescent="0.3">
      <c r="A19908"/>
      <c r="B19908"/>
      <c r="C19908"/>
    </row>
    <row r="19909" spans="1:3" ht="14.4" x14ac:dyDescent="0.3">
      <c r="A19909"/>
      <c r="B19909"/>
      <c r="C19909"/>
    </row>
    <row r="19910" spans="1:3" ht="14.4" x14ac:dyDescent="0.3">
      <c r="A19910"/>
      <c r="B19910"/>
      <c r="C19910"/>
    </row>
    <row r="19911" spans="1:3" ht="14.4" x14ac:dyDescent="0.3">
      <c r="A19911"/>
      <c r="B19911"/>
      <c r="C19911"/>
    </row>
    <row r="19912" spans="1:3" ht="14.4" x14ac:dyDescent="0.3">
      <c r="A19912"/>
      <c r="B19912"/>
      <c r="C19912"/>
    </row>
    <row r="19913" spans="1:3" ht="14.4" x14ac:dyDescent="0.3">
      <c r="A19913"/>
      <c r="B19913"/>
      <c r="C19913"/>
    </row>
    <row r="19914" spans="1:3" ht="14.4" x14ac:dyDescent="0.3">
      <c r="A19914"/>
      <c r="B19914"/>
      <c r="C19914"/>
    </row>
    <row r="19915" spans="1:3" ht="14.4" x14ac:dyDescent="0.3">
      <c r="A19915"/>
      <c r="B19915"/>
      <c r="C19915"/>
    </row>
    <row r="19916" spans="1:3" ht="14.4" x14ac:dyDescent="0.3">
      <c r="A19916"/>
      <c r="B19916"/>
      <c r="C19916"/>
    </row>
    <row r="19917" spans="1:3" ht="14.4" x14ac:dyDescent="0.3">
      <c r="A19917"/>
      <c r="B19917"/>
      <c r="C19917"/>
    </row>
    <row r="19918" spans="1:3" ht="14.4" x14ac:dyDescent="0.3">
      <c r="A19918"/>
      <c r="B19918"/>
      <c r="C19918"/>
    </row>
    <row r="19919" spans="1:3" ht="14.4" x14ac:dyDescent="0.3">
      <c r="A19919"/>
      <c r="B19919"/>
      <c r="C19919"/>
    </row>
    <row r="19920" spans="1:3" ht="14.4" x14ac:dyDescent="0.3">
      <c r="A19920"/>
      <c r="B19920"/>
      <c r="C19920"/>
    </row>
    <row r="19921" spans="1:3" ht="14.4" x14ac:dyDescent="0.3">
      <c r="A19921"/>
      <c r="B19921"/>
      <c r="C19921"/>
    </row>
    <row r="19922" spans="1:3" ht="14.4" x14ac:dyDescent="0.3">
      <c r="A19922"/>
      <c r="B19922"/>
      <c r="C19922"/>
    </row>
    <row r="19923" spans="1:3" ht="14.4" x14ac:dyDescent="0.3">
      <c r="A19923"/>
      <c r="B19923"/>
      <c r="C19923"/>
    </row>
    <row r="19924" spans="1:3" ht="14.4" x14ac:dyDescent="0.3">
      <c r="A19924"/>
      <c r="B19924"/>
      <c r="C19924"/>
    </row>
    <row r="19925" spans="1:3" ht="14.4" x14ac:dyDescent="0.3">
      <c r="A19925"/>
      <c r="B19925"/>
      <c r="C19925"/>
    </row>
    <row r="19926" spans="1:3" ht="14.4" x14ac:dyDescent="0.3">
      <c r="A19926"/>
      <c r="B19926"/>
      <c r="C19926"/>
    </row>
    <row r="19927" spans="1:3" ht="14.4" x14ac:dyDescent="0.3">
      <c r="A19927"/>
      <c r="B19927"/>
      <c r="C19927"/>
    </row>
    <row r="19928" spans="1:3" ht="14.4" x14ac:dyDescent="0.3">
      <c r="A19928"/>
      <c r="B19928"/>
      <c r="C19928"/>
    </row>
    <row r="19929" spans="1:3" ht="14.4" x14ac:dyDescent="0.3">
      <c r="A19929"/>
      <c r="B19929"/>
      <c r="C19929"/>
    </row>
    <row r="19930" spans="1:3" ht="14.4" x14ac:dyDescent="0.3">
      <c r="A19930"/>
      <c r="B19930"/>
      <c r="C19930"/>
    </row>
    <row r="19931" spans="1:3" ht="14.4" x14ac:dyDescent="0.3">
      <c r="A19931"/>
      <c r="B19931"/>
      <c r="C19931"/>
    </row>
    <row r="19932" spans="1:3" ht="14.4" x14ac:dyDescent="0.3">
      <c r="A19932"/>
      <c r="B19932"/>
      <c r="C19932"/>
    </row>
    <row r="19933" spans="1:3" ht="14.4" x14ac:dyDescent="0.3">
      <c r="A19933"/>
      <c r="B19933"/>
      <c r="C19933"/>
    </row>
    <row r="19934" spans="1:3" ht="14.4" x14ac:dyDescent="0.3">
      <c r="A19934"/>
      <c r="B19934"/>
      <c r="C19934"/>
    </row>
    <row r="19935" spans="1:3" ht="14.4" x14ac:dyDescent="0.3">
      <c r="A19935"/>
      <c r="B19935"/>
      <c r="C19935"/>
    </row>
    <row r="19936" spans="1:3" ht="14.4" x14ac:dyDescent="0.3">
      <c r="A19936"/>
      <c r="B19936"/>
      <c r="C19936"/>
    </row>
    <row r="19937" spans="1:3" ht="14.4" x14ac:dyDescent="0.3">
      <c r="A19937"/>
      <c r="B19937"/>
      <c r="C19937"/>
    </row>
    <row r="19938" spans="1:3" ht="14.4" x14ac:dyDescent="0.3">
      <c r="A19938"/>
      <c r="B19938"/>
      <c r="C19938"/>
    </row>
    <row r="19939" spans="1:3" ht="14.4" x14ac:dyDescent="0.3">
      <c r="A19939"/>
      <c r="B19939"/>
      <c r="C19939"/>
    </row>
    <row r="19940" spans="1:3" ht="14.4" x14ac:dyDescent="0.3">
      <c r="A19940"/>
      <c r="B19940"/>
      <c r="C19940"/>
    </row>
    <row r="19941" spans="1:3" ht="14.4" x14ac:dyDescent="0.3">
      <c r="A19941"/>
      <c r="B19941"/>
      <c r="C19941"/>
    </row>
    <row r="19942" spans="1:3" ht="14.4" x14ac:dyDescent="0.3">
      <c r="A19942"/>
      <c r="B19942"/>
      <c r="C19942"/>
    </row>
    <row r="19943" spans="1:3" ht="14.4" x14ac:dyDescent="0.3">
      <c r="A19943"/>
      <c r="B19943"/>
      <c r="C19943"/>
    </row>
    <row r="19944" spans="1:3" ht="14.4" x14ac:dyDescent="0.3">
      <c r="A19944"/>
      <c r="B19944"/>
      <c r="C19944"/>
    </row>
    <row r="19945" spans="1:3" ht="14.4" x14ac:dyDescent="0.3">
      <c r="A19945"/>
      <c r="B19945"/>
      <c r="C19945"/>
    </row>
    <row r="19946" spans="1:3" ht="14.4" x14ac:dyDescent="0.3">
      <c r="A19946"/>
      <c r="B19946"/>
      <c r="C19946"/>
    </row>
    <row r="19947" spans="1:3" ht="14.4" x14ac:dyDescent="0.3">
      <c r="A19947"/>
      <c r="B19947"/>
      <c r="C19947"/>
    </row>
    <row r="19948" spans="1:3" ht="14.4" x14ac:dyDescent="0.3">
      <c r="A19948"/>
      <c r="B19948"/>
      <c r="C19948"/>
    </row>
    <row r="19949" spans="1:3" ht="14.4" x14ac:dyDescent="0.3">
      <c r="A19949"/>
      <c r="B19949"/>
      <c r="C19949"/>
    </row>
    <row r="19950" spans="1:3" ht="14.4" x14ac:dyDescent="0.3">
      <c r="A19950"/>
      <c r="B19950"/>
      <c r="C19950"/>
    </row>
    <row r="19951" spans="1:3" ht="14.4" x14ac:dyDescent="0.3">
      <c r="A19951"/>
      <c r="B19951"/>
      <c r="C19951"/>
    </row>
    <row r="19952" spans="1:3" ht="14.4" x14ac:dyDescent="0.3">
      <c r="A19952"/>
      <c r="B19952"/>
      <c r="C19952"/>
    </row>
    <row r="19953" spans="1:3" ht="14.4" x14ac:dyDescent="0.3">
      <c r="A19953"/>
      <c r="B19953"/>
      <c r="C19953"/>
    </row>
    <row r="19954" spans="1:3" ht="14.4" x14ac:dyDescent="0.3">
      <c r="A19954"/>
      <c r="B19954"/>
      <c r="C19954"/>
    </row>
    <row r="19955" spans="1:3" ht="14.4" x14ac:dyDescent="0.3">
      <c r="A19955"/>
      <c r="B19955"/>
      <c r="C19955"/>
    </row>
    <row r="19956" spans="1:3" ht="14.4" x14ac:dyDescent="0.3">
      <c r="A19956"/>
      <c r="B19956"/>
      <c r="C19956"/>
    </row>
    <row r="19957" spans="1:3" ht="14.4" x14ac:dyDescent="0.3">
      <c r="A19957"/>
      <c r="B19957"/>
      <c r="C19957"/>
    </row>
    <row r="19958" spans="1:3" ht="14.4" x14ac:dyDescent="0.3">
      <c r="A19958"/>
      <c r="B19958"/>
      <c r="C19958"/>
    </row>
    <row r="19959" spans="1:3" ht="14.4" x14ac:dyDescent="0.3">
      <c r="A19959"/>
      <c r="B19959"/>
      <c r="C19959"/>
    </row>
    <row r="19960" spans="1:3" ht="14.4" x14ac:dyDescent="0.3">
      <c r="A19960"/>
      <c r="B19960"/>
      <c r="C19960"/>
    </row>
    <row r="19961" spans="1:3" ht="14.4" x14ac:dyDescent="0.3">
      <c r="A19961"/>
      <c r="B19961"/>
      <c r="C19961"/>
    </row>
    <row r="19962" spans="1:3" ht="14.4" x14ac:dyDescent="0.3">
      <c r="A19962"/>
      <c r="B19962"/>
      <c r="C19962"/>
    </row>
    <row r="19963" spans="1:3" ht="14.4" x14ac:dyDescent="0.3">
      <c r="A19963"/>
      <c r="B19963"/>
      <c r="C19963"/>
    </row>
    <row r="19964" spans="1:3" ht="14.4" x14ac:dyDescent="0.3">
      <c r="A19964"/>
      <c r="B19964"/>
      <c r="C19964"/>
    </row>
    <row r="19965" spans="1:3" ht="14.4" x14ac:dyDescent="0.3">
      <c r="A19965"/>
      <c r="B19965"/>
      <c r="C19965"/>
    </row>
    <row r="19966" spans="1:3" ht="14.4" x14ac:dyDescent="0.3">
      <c r="A19966"/>
      <c r="B19966"/>
      <c r="C19966"/>
    </row>
    <row r="19967" spans="1:3" ht="14.4" x14ac:dyDescent="0.3">
      <c r="A19967"/>
      <c r="B19967"/>
      <c r="C19967"/>
    </row>
    <row r="19968" spans="1:3" ht="14.4" x14ac:dyDescent="0.3">
      <c r="A19968"/>
      <c r="B19968"/>
      <c r="C19968"/>
    </row>
    <row r="19969" spans="1:3" ht="14.4" x14ac:dyDescent="0.3">
      <c r="A19969"/>
      <c r="B19969"/>
      <c r="C19969"/>
    </row>
    <row r="19970" spans="1:3" ht="14.4" x14ac:dyDescent="0.3">
      <c r="A19970"/>
      <c r="B19970"/>
      <c r="C19970"/>
    </row>
    <row r="19971" spans="1:3" ht="14.4" x14ac:dyDescent="0.3">
      <c r="A19971"/>
      <c r="B19971"/>
      <c r="C19971"/>
    </row>
    <row r="19972" spans="1:3" ht="14.4" x14ac:dyDescent="0.3">
      <c r="A19972"/>
      <c r="B19972"/>
      <c r="C19972"/>
    </row>
    <row r="19973" spans="1:3" ht="14.4" x14ac:dyDescent="0.3">
      <c r="A19973"/>
      <c r="B19973"/>
      <c r="C19973"/>
    </row>
    <row r="19974" spans="1:3" ht="14.4" x14ac:dyDescent="0.3">
      <c r="A19974"/>
      <c r="B19974"/>
      <c r="C19974"/>
    </row>
    <row r="19975" spans="1:3" ht="14.4" x14ac:dyDescent="0.3">
      <c r="A19975"/>
      <c r="B19975"/>
      <c r="C19975"/>
    </row>
    <row r="19976" spans="1:3" ht="14.4" x14ac:dyDescent="0.3">
      <c r="A19976"/>
      <c r="B19976"/>
      <c r="C19976"/>
    </row>
    <row r="19977" spans="1:3" ht="14.4" x14ac:dyDescent="0.3">
      <c r="A19977"/>
      <c r="B19977"/>
      <c r="C19977"/>
    </row>
    <row r="19978" spans="1:3" ht="14.4" x14ac:dyDescent="0.3">
      <c r="A19978"/>
      <c r="B19978"/>
      <c r="C19978"/>
    </row>
    <row r="19979" spans="1:3" ht="14.4" x14ac:dyDescent="0.3">
      <c r="A19979"/>
      <c r="B19979"/>
      <c r="C19979"/>
    </row>
    <row r="19980" spans="1:3" ht="14.4" x14ac:dyDescent="0.3">
      <c r="A19980"/>
      <c r="B19980"/>
      <c r="C19980"/>
    </row>
    <row r="19981" spans="1:3" ht="14.4" x14ac:dyDescent="0.3">
      <c r="A19981"/>
      <c r="B19981"/>
      <c r="C19981"/>
    </row>
    <row r="19982" spans="1:3" ht="14.4" x14ac:dyDescent="0.3">
      <c r="A19982"/>
      <c r="B19982"/>
      <c r="C19982"/>
    </row>
    <row r="19983" spans="1:3" ht="14.4" x14ac:dyDescent="0.3">
      <c r="A19983"/>
      <c r="B19983"/>
      <c r="C19983"/>
    </row>
    <row r="19984" spans="1:3" ht="14.4" x14ac:dyDescent="0.3">
      <c r="A19984"/>
      <c r="B19984"/>
      <c r="C19984"/>
    </row>
    <row r="19985" spans="1:3" ht="14.4" x14ac:dyDescent="0.3">
      <c r="A19985"/>
      <c r="B19985"/>
      <c r="C19985"/>
    </row>
    <row r="19986" spans="1:3" ht="14.4" x14ac:dyDescent="0.3">
      <c r="A19986"/>
      <c r="B19986"/>
      <c r="C19986"/>
    </row>
    <row r="19987" spans="1:3" ht="14.4" x14ac:dyDescent="0.3">
      <c r="A19987"/>
      <c r="B19987"/>
      <c r="C19987"/>
    </row>
    <row r="19988" spans="1:3" ht="14.4" x14ac:dyDescent="0.3">
      <c r="A19988"/>
      <c r="B19988"/>
      <c r="C19988"/>
    </row>
    <row r="19989" spans="1:3" ht="14.4" x14ac:dyDescent="0.3">
      <c r="A19989"/>
      <c r="B19989"/>
      <c r="C19989"/>
    </row>
    <row r="19990" spans="1:3" ht="14.4" x14ac:dyDescent="0.3">
      <c r="A19990"/>
      <c r="B19990"/>
      <c r="C19990"/>
    </row>
    <row r="19991" spans="1:3" ht="14.4" x14ac:dyDescent="0.3">
      <c r="A19991"/>
      <c r="B19991"/>
      <c r="C19991"/>
    </row>
    <row r="19992" spans="1:3" ht="14.4" x14ac:dyDescent="0.3">
      <c r="A19992"/>
      <c r="B19992"/>
      <c r="C19992"/>
    </row>
    <row r="19993" spans="1:3" ht="14.4" x14ac:dyDescent="0.3">
      <c r="A19993"/>
      <c r="B19993"/>
      <c r="C19993"/>
    </row>
    <row r="19994" spans="1:3" ht="14.4" x14ac:dyDescent="0.3">
      <c r="A19994"/>
      <c r="B19994"/>
      <c r="C19994"/>
    </row>
    <row r="19995" spans="1:3" ht="14.4" x14ac:dyDescent="0.3">
      <c r="A19995"/>
      <c r="B19995"/>
      <c r="C19995"/>
    </row>
    <row r="19996" spans="1:3" ht="14.4" x14ac:dyDescent="0.3">
      <c r="A19996"/>
      <c r="B19996"/>
      <c r="C19996"/>
    </row>
    <row r="19997" spans="1:3" ht="14.4" x14ac:dyDescent="0.3">
      <c r="A19997"/>
      <c r="B19997"/>
      <c r="C19997"/>
    </row>
    <row r="19998" spans="1:3" ht="14.4" x14ac:dyDescent="0.3">
      <c r="A19998"/>
      <c r="B19998"/>
      <c r="C19998"/>
    </row>
    <row r="19999" spans="1:3" ht="14.4" x14ac:dyDescent="0.3">
      <c r="A19999"/>
      <c r="B19999"/>
      <c r="C19999"/>
    </row>
    <row r="20000" spans="1:3" ht="14.4" x14ac:dyDescent="0.3">
      <c r="A20000"/>
      <c r="B20000"/>
      <c r="C20000"/>
    </row>
    <row r="20001" spans="1:3" ht="14.4" x14ac:dyDescent="0.3">
      <c r="A20001"/>
      <c r="B20001"/>
      <c r="C20001"/>
    </row>
    <row r="20002" spans="1:3" ht="14.4" x14ac:dyDescent="0.3">
      <c r="A20002"/>
      <c r="B20002"/>
      <c r="C20002"/>
    </row>
    <row r="20003" spans="1:3" ht="14.4" x14ac:dyDescent="0.3">
      <c r="A20003"/>
      <c r="B20003"/>
      <c r="C20003"/>
    </row>
    <row r="20004" spans="1:3" ht="14.4" x14ac:dyDescent="0.3">
      <c r="A20004"/>
      <c r="B20004"/>
      <c r="C20004"/>
    </row>
    <row r="20005" spans="1:3" ht="14.4" x14ac:dyDescent="0.3">
      <c r="A20005"/>
      <c r="B20005"/>
      <c r="C20005"/>
    </row>
    <row r="20006" spans="1:3" ht="14.4" x14ac:dyDescent="0.3">
      <c r="A20006"/>
      <c r="B20006"/>
      <c r="C20006"/>
    </row>
    <row r="20007" spans="1:3" ht="14.4" x14ac:dyDescent="0.3">
      <c r="A20007"/>
      <c r="B20007"/>
      <c r="C20007"/>
    </row>
    <row r="20008" spans="1:3" ht="14.4" x14ac:dyDescent="0.3">
      <c r="A20008"/>
      <c r="B20008"/>
      <c r="C20008"/>
    </row>
    <row r="20009" spans="1:3" ht="14.4" x14ac:dyDescent="0.3">
      <c r="A20009"/>
      <c r="B20009"/>
      <c r="C20009"/>
    </row>
    <row r="20010" spans="1:3" ht="14.4" x14ac:dyDescent="0.3">
      <c r="A20010"/>
      <c r="B20010"/>
      <c r="C20010"/>
    </row>
    <row r="20011" spans="1:3" ht="14.4" x14ac:dyDescent="0.3">
      <c r="A20011"/>
      <c r="B20011"/>
      <c r="C20011"/>
    </row>
    <row r="20012" spans="1:3" ht="14.4" x14ac:dyDescent="0.3">
      <c r="A20012"/>
      <c r="B20012"/>
      <c r="C20012"/>
    </row>
    <row r="20013" spans="1:3" ht="14.4" x14ac:dyDescent="0.3">
      <c r="A20013"/>
      <c r="B20013"/>
      <c r="C20013"/>
    </row>
    <row r="20014" spans="1:3" ht="14.4" x14ac:dyDescent="0.3">
      <c r="A20014"/>
      <c r="B20014"/>
      <c r="C20014"/>
    </row>
    <row r="20015" spans="1:3" ht="14.4" x14ac:dyDescent="0.3">
      <c r="A20015"/>
      <c r="B20015"/>
      <c r="C20015"/>
    </row>
    <row r="20016" spans="1:3" ht="14.4" x14ac:dyDescent="0.3">
      <c r="A20016"/>
      <c r="B20016"/>
      <c r="C20016"/>
    </row>
    <row r="20017" spans="1:3" ht="14.4" x14ac:dyDescent="0.3">
      <c r="A20017"/>
      <c r="B20017"/>
      <c r="C20017"/>
    </row>
    <row r="20018" spans="1:3" ht="14.4" x14ac:dyDescent="0.3">
      <c r="A20018"/>
      <c r="B20018"/>
      <c r="C20018"/>
    </row>
    <row r="20019" spans="1:3" ht="14.4" x14ac:dyDescent="0.3">
      <c r="A20019"/>
      <c r="B20019"/>
      <c r="C20019"/>
    </row>
    <row r="20020" spans="1:3" ht="14.4" x14ac:dyDescent="0.3">
      <c r="A20020"/>
      <c r="B20020"/>
      <c r="C20020"/>
    </row>
    <row r="20021" spans="1:3" ht="14.4" x14ac:dyDescent="0.3">
      <c r="A20021"/>
      <c r="B20021"/>
      <c r="C20021"/>
    </row>
    <row r="20022" spans="1:3" ht="14.4" x14ac:dyDescent="0.3">
      <c r="A20022"/>
      <c r="B20022"/>
      <c r="C20022"/>
    </row>
    <row r="20023" spans="1:3" ht="14.4" x14ac:dyDescent="0.3">
      <c r="A20023"/>
      <c r="B20023"/>
      <c r="C20023"/>
    </row>
    <row r="20024" spans="1:3" ht="14.4" x14ac:dyDescent="0.3">
      <c r="A20024"/>
      <c r="B20024"/>
      <c r="C20024"/>
    </row>
    <row r="20025" spans="1:3" ht="14.4" x14ac:dyDescent="0.3">
      <c r="A20025"/>
      <c r="B20025"/>
      <c r="C20025"/>
    </row>
    <row r="20026" spans="1:3" ht="14.4" x14ac:dyDescent="0.3">
      <c r="A20026"/>
      <c r="B20026"/>
      <c r="C20026"/>
    </row>
    <row r="20027" spans="1:3" ht="14.4" x14ac:dyDescent="0.3">
      <c r="A20027"/>
      <c r="B20027"/>
      <c r="C20027"/>
    </row>
    <row r="20028" spans="1:3" ht="14.4" x14ac:dyDescent="0.3">
      <c r="A20028"/>
      <c r="B20028"/>
      <c r="C20028"/>
    </row>
    <row r="20029" spans="1:3" ht="14.4" x14ac:dyDescent="0.3">
      <c r="A20029"/>
      <c r="B20029"/>
      <c r="C20029"/>
    </row>
    <row r="20030" spans="1:3" ht="14.4" x14ac:dyDescent="0.3">
      <c r="A20030"/>
      <c r="B20030"/>
      <c r="C20030"/>
    </row>
    <row r="20031" spans="1:3" ht="14.4" x14ac:dyDescent="0.3">
      <c r="A20031"/>
      <c r="B20031"/>
      <c r="C20031"/>
    </row>
    <row r="20032" spans="1:3" ht="14.4" x14ac:dyDescent="0.3">
      <c r="A20032"/>
      <c r="B20032"/>
      <c r="C20032"/>
    </row>
    <row r="20033" spans="1:3" ht="14.4" x14ac:dyDescent="0.3">
      <c r="A20033"/>
      <c r="B20033"/>
      <c r="C20033"/>
    </row>
    <row r="20034" spans="1:3" ht="14.4" x14ac:dyDescent="0.3">
      <c r="A20034"/>
      <c r="B20034"/>
      <c r="C20034"/>
    </row>
    <row r="20035" spans="1:3" ht="14.4" x14ac:dyDescent="0.3">
      <c r="A20035"/>
      <c r="B20035"/>
      <c r="C20035"/>
    </row>
    <row r="20036" spans="1:3" ht="14.4" x14ac:dyDescent="0.3">
      <c r="A20036"/>
      <c r="B20036"/>
      <c r="C20036"/>
    </row>
    <row r="20037" spans="1:3" ht="14.4" x14ac:dyDescent="0.3">
      <c r="A20037"/>
      <c r="B20037"/>
      <c r="C20037"/>
    </row>
    <row r="20038" spans="1:3" ht="14.4" x14ac:dyDescent="0.3">
      <c r="A20038"/>
      <c r="B20038"/>
      <c r="C20038"/>
    </row>
    <row r="20039" spans="1:3" ht="14.4" x14ac:dyDescent="0.3">
      <c r="A20039"/>
      <c r="B20039"/>
      <c r="C20039"/>
    </row>
    <row r="20040" spans="1:3" ht="14.4" x14ac:dyDescent="0.3">
      <c r="A20040"/>
      <c r="B20040"/>
      <c r="C20040"/>
    </row>
    <row r="20041" spans="1:3" ht="14.4" x14ac:dyDescent="0.3">
      <c r="A20041"/>
      <c r="B20041"/>
      <c r="C20041"/>
    </row>
    <row r="20042" spans="1:3" ht="14.4" x14ac:dyDescent="0.3">
      <c r="A20042"/>
      <c r="B20042"/>
      <c r="C20042"/>
    </row>
    <row r="20043" spans="1:3" ht="14.4" x14ac:dyDescent="0.3">
      <c r="A20043"/>
      <c r="B20043"/>
      <c r="C20043"/>
    </row>
    <row r="20044" spans="1:3" ht="14.4" x14ac:dyDescent="0.3">
      <c r="A20044"/>
      <c r="B20044"/>
      <c r="C20044"/>
    </row>
    <row r="20045" spans="1:3" ht="14.4" x14ac:dyDescent="0.3">
      <c r="A20045"/>
      <c r="B20045"/>
      <c r="C20045"/>
    </row>
    <row r="20046" spans="1:3" ht="14.4" x14ac:dyDescent="0.3">
      <c r="A20046"/>
      <c r="B20046"/>
      <c r="C20046"/>
    </row>
    <row r="20047" spans="1:3" ht="14.4" x14ac:dyDescent="0.3">
      <c r="A20047"/>
      <c r="B20047"/>
      <c r="C20047"/>
    </row>
    <row r="20048" spans="1:3" ht="14.4" x14ac:dyDescent="0.3">
      <c r="A20048"/>
      <c r="B20048"/>
      <c r="C20048"/>
    </row>
    <row r="20049" spans="1:3" ht="14.4" x14ac:dyDescent="0.3">
      <c r="A20049"/>
      <c r="B20049"/>
      <c r="C20049"/>
    </row>
    <row r="20050" spans="1:3" ht="14.4" x14ac:dyDescent="0.3">
      <c r="A20050"/>
      <c r="B20050"/>
      <c r="C20050"/>
    </row>
    <row r="20051" spans="1:3" ht="14.4" x14ac:dyDescent="0.3">
      <c r="A20051"/>
      <c r="B20051"/>
      <c r="C20051"/>
    </row>
    <row r="20052" spans="1:3" ht="14.4" x14ac:dyDescent="0.3">
      <c r="A20052"/>
      <c r="B20052"/>
      <c r="C20052"/>
    </row>
    <row r="20053" spans="1:3" ht="14.4" x14ac:dyDescent="0.3">
      <c r="A20053"/>
      <c r="B20053"/>
      <c r="C20053"/>
    </row>
    <row r="20054" spans="1:3" ht="14.4" x14ac:dyDescent="0.3">
      <c r="A20054"/>
      <c r="B20054"/>
      <c r="C20054"/>
    </row>
    <row r="20055" spans="1:3" ht="14.4" x14ac:dyDescent="0.3">
      <c r="A20055"/>
      <c r="B20055"/>
      <c r="C20055"/>
    </row>
    <row r="20056" spans="1:3" ht="14.4" x14ac:dyDescent="0.3">
      <c r="A20056"/>
      <c r="B20056"/>
      <c r="C20056"/>
    </row>
    <row r="20057" spans="1:3" ht="14.4" x14ac:dyDescent="0.3">
      <c r="A20057"/>
      <c r="B20057"/>
      <c r="C20057"/>
    </row>
    <row r="20058" spans="1:3" ht="14.4" x14ac:dyDescent="0.3">
      <c r="A20058"/>
      <c r="B20058"/>
      <c r="C20058"/>
    </row>
    <row r="20059" spans="1:3" ht="14.4" x14ac:dyDescent="0.3">
      <c r="A20059"/>
      <c r="B20059"/>
      <c r="C20059"/>
    </row>
    <row r="20060" spans="1:3" ht="14.4" x14ac:dyDescent="0.3">
      <c r="A20060"/>
      <c r="B20060"/>
      <c r="C20060"/>
    </row>
    <row r="20061" spans="1:3" ht="14.4" x14ac:dyDescent="0.3">
      <c r="A20061"/>
      <c r="B20061"/>
      <c r="C20061"/>
    </row>
    <row r="20062" spans="1:3" ht="14.4" x14ac:dyDescent="0.3">
      <c r="A20062"/>
      <c r="B20062"/>
      <c r="C20062"/>
    </row>
    <row r="20063" spans="1:3" ht="14.4" x14ac:dyDescent="0.3">
      <c r="A20063"/>
      <c r="B20063"/>
      <c r="C20063"/>
    </row>
    <row r="20064" spans="1:3" ht="14.4" x14ac:dyDescent="0.3">
      <c r="A20064"/>
      <c r="B20064"/>
      <c r="C20064"/>
    </row>
    <row r="20065" spans="1:3" ht="14.4" x14ac:dyDescent="0.3">
      <c r="A20065"/>
      <c r="B20065"/>
      <c r="C20065"/>
    </row>
    <row r="20066" spans="1:3" ht="14.4" x14ac:dyDescent="0.3">
      <c r="A20066"/>
      <c r="B20066"/>
      <c r="C20066"/>
    </row>
    <row r="20067" spans="1:3" ht="14.4" x14ac:dyDescent="0.3">
      <c r="A20067"/>
      <c r="B20067"/>
      <c r="C20067"/>
    </row>
    <row r="20068" spans="1:3" ht="14.4" x14ac:dyDescent="0.3">
      <c r="A20068"/>
      <c r="B20068"/>
      <c r="C20068"/>
    </row>
    <row r="20069" spans="1:3" ht="14.4" x14ac:dyDescent="0.3">
      <c r="A20069"/>
      <c r="B20069"/>
      <c r="C20069"/>
    </row>
    <row r="20070" spans="1:3" ht="14.4" x14ac:dyDescent="0.3">
      <c r="A20070"/>
      <c r="B20070"/>
      <c r="C20070"/>
    </row>
    <row r="20071" spans="1:3" ht="14.4" x14ac:dyDescent="0.3">
      <c r="A20071"/>
      <c r="B20071"/>
      <c r="C20071"/>
    </row>
    <row r="20072" spans="1:3" ht="14.4" x14ac:dyDescent="0.3">
      <c r="A20072"/>
      <c r="B20072"/>
      <c r="C20072"/>
    </row>
    <row r="20073" spans="1:3" ht="14.4" x14ac:dyDescent="0.3">
      <c r="A20073"/>
      <c r="B20073"/>
      <c r="C20073"/>
    </row>
    <row r="20074" spans="1:3" ht="14.4" x14ac:dyDescent="0.3">
      <c r="A20074"/>
      <c r="B20074"/>
      <c r="C20074"/>
    </row>
    <row r="20075" spans="1:3" ht="14.4" x14ac:dyDescent="0.3">
      <c r="A20075"/>
      <c r="B20075"/>
      <c r="C20075"/>
    </row>
    <row r="20076" spans="1:3" ht="14.4" x14ac:dyDescent="0.3">
      <c r="A20076"/>
      <c r="B20076"/>
      <c r="C20076"/>
    </row>
    <row r="20077" spans="1:3" ht="14.4" x14ac:dyDescent="0.3">
      <c r="A20077"/>
      <c r="B20077"/>
      <c r="C20077"/>
    </row>
    <row r="20078" spans="1:3" ht="14.4" x14ac:dyDescent="0.3">
      <c r="A20078"/>
      <c r="B20078"/>
      <c r="C20078"/>
    </row>
    <row r="20079" spans="1:3" ht="14.4" x14ac:dyDescent="0.3">
      <c r="A20079"/>
      <c r="B20079"/>
      <c r="C20079"/>
    </row>
    <row r="20080" spans="1:3" ht="14.4" x14ac:dyDescent="0.3">
      <c r="A20080"/>
      <c r="B20080"/>
      <c r="C20080"/>
    </row>
    <row r="20081" spans="1:3" ht="14.4" x14ac:dyDescent="0.3">
      <c r="A20081"/>
      <c r="B20081"/>
      <c r="C20081"/>
    </row>
    <row r="20082" spans="1:3" ht="14.4" x14ac:dyDescent="0.3">
      <c r="A20082"/>
      <c r="B20082"/>
      <c r="C20082"/>
    </row>
    <row r="20083" spans="1:3" ht="14.4" x14ac:dyDescent="0.3">
      <c r="A20083"/>
      <c r="B20083"/>
      <c r="C20083"/>
    </row>
    <row r="20084" spans="1:3" ht="14.4" x14ac:dyDescent="0.3">
      <c r="A20084"/>
      <c r="B20084"/>
      <c r="C20084"/>
    </row>
    <row r="20085" spans="1:3" ht="14.4" x14ac:dyDescent="0.3">
      <c r="A20085"/>
      <c r="B20085"/>
      <c r="C20085"/>
    </row>
    <row r="20086" spans="1:3" ht="14.4" x14ac:dyDescent="0.3">
      <c r="A20086"/>
      <c r="B20086"/>
      <c r="C20086"/>
    </row>
    <row r="20087" spans="1:3" ht="14.4" x14ac:dyDescent="0.3">
      <c r="A20087"/>
      <c r="B20087"/>
      <c r="C20087"/>
    </row>
    <row r="20088" spans="1:3" ht="14.4" x14ac:dyDescent="0.3">
      <c r="A20088"/>
      <c r="B20088"/>
      <c r="C20088"/>
    </row>
    <row r="20089" spans="1:3" ht="14.4" x14ac:dyDescent="0.3">
      <c r="A20089"/>
      <c r="B20089"/>
      <c r="C20089"/>
    </row>
    <row r="20090" spans="1:3" ht="14.4" x14ac:dyDescent="0.3">
      <c r="A20090"/>
      <c r="B20090"/>
      <c r="C20090"/>
    </row>
    <row r="20091" spans="1:3" ht="14.4" x14ac:dyDescent="0.3">
      <c r="A20091"/>
      <c r="B20091"/>
      <c r="C20091"/>
    </row>
    <row r="20092" spans="1:3" ht="14.4" x14ac:dyDescent="0.3">
      <c r="A20092"/>
      <c r="B20092"/>
      <c r="C20092"/>
    </row>
    <row r="20093" spans="1:3" ht="14.4" x14ac:dyDescent="0.3">
      <c r="A20093"/>
      <c r="B20093"/>
      <c r="C20093"/>
    </row>
    <row r="20094" spans="1:3" ht="14.4" x14ac:dyDescent="0.3">
      <c r="A20094"/>
      <c r="B20094"/>
      <c r="C20094"/>
    </row>
    <row r="20095" spans="1:3" ht="14.4" x14ac:dyDescent="0.3">
      <c r="A20095"/>
      <c r="B20095"/>
      <c r="C20095"/>
    </row>
    <row r="20096" spans="1:3" ht="14.4" x14ac:dyDescent="0.3">
      <c r="A20096"/>
      <c r="B20096"/>
      <c r="C20096"/>
    </row>
    <row r="20097" spans="1:3" ht="14.4" x14ac:dyDescent="0.3">
      <c r="A20097"/>
      <c r="B20097"/>
      <c r="C20097"/>
    </row>
    <row r="20098" spans="1:3" ht="14.4" x14ac:dyDescent="0.3">
      <c r="A20098"/>
      <c r="B20098"/>
      <c r="C20098"/>
    </row>
    <row r="20099" spans="1:3" ht="14.4" x14ac:dyDescent="0.3">
      <c r="A20099"/>
      <c r="B20099"/>
      <c r="C20099"/>
    </row>
    <row r="20100" spans="1:3" ht="14.4" x14ac:dyDescent="0.3">
      <c r="A20100"/>
      <c r="B20100"/>
      <c r="C20100"/>
    </row>
    <row r="20101" spans="1:3" ht="14.4" x14ac:dyDescent="0.3">
      <c r="A20101"/>
      <c r="B20101"/>
      <c r="C20101"/>
    </row>
    <row r="20102" spans="1:3" ht="14.4" x14ac:dyDescent="0.3">
      <c r="A20102"/>
      <c r="B20102"/>
      <c r="C20102"/>
    </row>
    <row r="20103" spans="1:3" ht="14.4" x14ac:dyDescent="0.3">
      <c r="A20103"/>
      <c r="B20103"/>
      <c r="C20103"/>
    </row>
    <row r="20104" spans="1:3" ht="14.4" x14ac:dyDescent="0.3">
      <c r="A20104"/>
      <c r="B20104"/>
      <c r="C20104"/>
    </row>
    <row r="20105" spans="1:3" ht="14.4" x14ac:dyDescent="0.3">
      <c r="A20105"/>
      <c r="B20105"/>
      <c r="C20105"/>
    </row>
    <row r="20106" spans="1:3" ht="14.4" x14ac:dyDescent="0.3">
      <c r="A20106"/>
      <c r="B20106"/>
      <c r="C20106"/>
    </row>
    <row r="20107" spans="1:3" ht="14.4" x14ac:dyDescent="0.3">
      <c r="A20107"/>
      <c r="B20107"/>
      <c r="C20107"/>
    </row>
    <row r="20108" spans="1:3" ht="14.4" x14ac:dyDescent="0.3">
      <c r="A20108"/>
      <c r="B20108"/>
      <c r="C20108"/>
    </row>
    <row r="20109" spans="1:3" ht="14.4" x14ac:dyDescent="0.3">
      <c r="A20109"/>
      <c r="B20109"/>
      <c r="C20109"/>
    </row>
    <row r="20110" spans="1:3" ht="14.4" x14ac:dyDescent="0.3">
      <c r="A20110"/>
      <c r="B20110"/>
      <c r="C20110"/>
    </row>
    <row r="20111" spans="1:3" ht="14.4" x14ac:dyDescent="0.3">
      <c r="A20111"/>
      <c r="B20111"/>
      <c r="C20111"/>
    </row>
    <row r="20112" spans="1:3" ht="14.4" x14ac:dyDescent="0.3">
      <c r="A20112"/>
      <c r="B20112"/>
      <c r="C20112"/>
    </row>
    <row r="20113" spans="1:3" ht="14.4" x14ac:dyDescent="0.3">
      <c r="A20113"/>
      <c r="B20113"/>
      <c r="C20113"/>
    </row>
    <row r="20114" spans="1:3" ht="14.4" x14ac:dyDescent="0.3">
      <c r="A20114"/>
      <c r="B20114"/>
      <c r="C20114"/>
    </row>
    <row r="20115" spans="1:3" ht="14.4" x14ac:dyDescent="0.3">
      <c r="A20115"/>
      <c r="B20115"/>
      <c r="C20115"/>
    </row>
    <row r="20116" spans="1:3" ht="14.4" x14ac:dyDescent="0.3">
      <c r="A20116"/>
      <c r="B20116"/>
      <c r="C20116"/>
    </row>
    <row r="20117" spans="1:3" ht="14.4" x14ac:dyDescent="0.3">
      <c r="A20117"/>
      <c r="B20117"/>
      <c r="C20117"/>
    </row>
    <row r="20118" spans="1:3" ht="14.4" x14ac:dyDescent="0.3">
      <c r="A20118"/>
      <c r="B20118"/>
      <c r="C20118"/>
    </row>
    <row r="20119" spans="1:3" ht="14.4" x14ac:dyDescent="0.3">
      <c r="A20119"/>
      <c r="B20119"/>
      <c r="C20119"/>
    </row>
    <row r="20120" spans="1:3" ht="14.4" x14ac:dyDescent="0.3">
      <c r="A20120"/>
      <c r="B20120"/>
      <c r="C20120"/>
    </row>
    <row r="20121" spans="1:3" ht="14.4" x14ac:dyDescent="0.3">
      <c r="A20121"/>
      <c r="B20121"/>
      <c r="C20121"/>
    </row>
    <row r="20122" spans="1:3" ht="14.4" x14ac:dyDescent="0.3">
      <c r="A20122"/>
      <c r="B20122"/>
      <c r="C20122"/>
    </row>
    <row r="20123" spans="1:3" ht="14.4" x14ac:dyDescent="0.3">
      <c r="A20123"/>
      <c r="B20123"/>
      <c r="C20123"/>
    </row>
    <row r="20124" spans="1:3" ht="14.4" x14ac:dyDescent="0.3">
      <c r="A20124"/>
      <c r="B20124"/>
      <c r="C20124"/>
    </row>
    <row r="20125" spans="1:3" ht="14.4" x14ac:dyDescent="0.3">
      <c r="A20125"/>
      <c r="B20125"/>
      <c r="C20125"/>
    </row>
    <row r="20126" spans="1:3" ht="14.4" x14ac:dyDescent="0.3">
      <c r="A20126"/>
      <c r="B20126"/>
      <c r="C20126"/>
    </row>
    <row r="20127" spans="1:3" ht="14.4" x14ac:dyDescent="0.3">
      <c r="A20127"/>
      <c r="B20127"/>
      <c r="C20127"/>
    </row>
    <row r="20128" spans="1:3" ht="14.4" x14ac:dyDescent="0.3">
      <c r="A20128"/>
      <c r="B20128"/>
      <c r="C20128"/>
    </row>
    <row r="20129" spans="1:3" ht="14.4" x14ac:dyDescent="0.3">
      <c r="A20129"/>
      <c r="B20129"/>
      <c r="C20129"/>
    </row>
    <row r="20130" spans="1:3" ht="14.4" x14ac:dyDescent="0.3">
      <c r="A20130"/>
      <c r="B20130"/>
      <c r="C20130"/>
    </row>
    <row r="20131" spans="1:3" ht="14.4" x14ac:dyDescent="0.3">
      <c r="A20131"/>
      <c r="B20131"/>
      <c r="C20131"/>
    </row>
    <row r="20132" spans="1:3" ht="14.4" x14ac:dyDescent="0.3">
      <c r="A20132"/>
      <c r="B20132"/>
      <c r="C20132"/>
    </row>
    <row r="20133" spans="1:3" ht="14.4" x14ac:dyDescent="0.3">
      <c r="A20133"/>
      <c r="B20133"/>
      <c r="C20133"/>
    </row>
    <row r="20134" spans="1:3" ht="14.4" x14ac:dyDescent="0.3">
      <c r="A20134"/>
      <c r="B20134"/>
      <c r="C20134"/>
    </row>
    <row r="20135" spans="1:3" ht="14.4" x14ac:dyDescent="0.3">
      <c r="A20135"/>
      <c r="B20135"/>
      <c r="C20135"/>
    </row>
    <row r="20136" spans="1:3" ht="14.4" x14ac:dyDescent="0.3">
      <c r="A20136"/>
      <c r="B20136"/>
      <c r="C20136"/>
    </row>
    <row r="20137" spans="1:3" ht="14.4" x14ac:dyDescent="0.3">
      <c r="A20137"/>
      <c r="B20137"/>
      <c r="C20137"/>
    </row>
    <row r="20138" spans="1:3" ht="14.4" x14ac:dyDescent="0.3">
      <c r="A20138"/>
      <c r="B20138"/>
      <c r="C20138"/>
    </row>
    <row r="20139" spans="1:3" ht="14.4" x14ac:dyDescent="0.3">
      <c r="A20139"/>
      <c r="B20139"/>
      <c r="C20139"/>
    </row>
    <row r="20140" spans="1:3" ht="14.4" x14ac:dyDescent="0.3">
      <c r="A20140"/>
      <c r="B20140"/>
      <c r="C20140"/>
    </row>
    <row r="20141" spans="1:3" ht="14.4" x14ac:dyDescent="0.3">
      <c r="A20141"/>
      <c r="B20141"/>
      <c r="C20141"/>
    </row>
    <row r="20142" spans="1:3" ht="14.4" x14ac:dyDescent="0.3">
      <c r="A20142"/>
      <c r="B20142"/>
      <c r="C20142"/>
    </row>
    <row r="20143" spans="1:3" ht="14.4" x14ac:dyDescent="0.3">
      <c r="A20143"/>
      <c r="B20143"/>
      <c r="C20143"/>
    </row>
    <row r="20144" spans="1:3" ht="14.4" x14ac:dyDescent="0.3">
      <c r="A20144"/>
      <c r="B20144"/>
      <c r="C20144"/>
    </row>
    <row r="20145" spans="1:3" ht="14.4" x14ac:dyDescent="0.3">
      <c r="A20145"/>
      <c r="B20145"/>
      <c r="C20145"/>
    </row>
    <row r="20146" spans="1:3" ht="14.4" x14ac:dyDescent="0.3">
      <c r="A20146"/>
      <c r="B20146"/>
      <c r="C20146"/>
    </row>
    <row r="20147" spans="1:3" ht="14.4" x14ac:dyDescent="0.3">
      <c r="A20147"/>
      <c r="B20147"/>
      <c r="C20147"/>
    </row>
    <row r="20148" spans="1:3" ht="14.4" x14ac:dyDescent="0.3">
      <c r="A20148"/>
      <c r="B20148"/>
      <c r="C20148"/>
    </row>
    <row r="20149" spans="1:3" ht="14.4" x14ac:dyDescent="0.3">
      <c r="A20149"/>
      <c r="B20149"/>
      <c r="C20149"/>
    </row>
    <row r="20150" spans="1:3" ht="14.4" x14ac:dyDescent="0.3">
      <c r="A20150"/>
      <c r="B20150"/>
      <c r="C20150"/>
    </row>
    <row r="20151" spans="1:3" ht="14.4" x14ac:dyDescent="0.3">
      <c r="A20151"/>
      <c r="B20151"/>
      <c r="C20151"/>
    </row>
    <row r="20152" spans="1:3" ht="14.4" x14ac:dyDescent="0.3">
      <c r="A20152"/>
      <c r="B20152"/>
      <c r="C20152"/>
    </row>
    <row r="20153" spans="1:3" ht="14.4" x14ac:dyDescent="0.3">
      <c r="A20153"/>
      <c r="B20153"/>
      <c r="C20153"/>
    </row>
    <row r="20154" spans="1:3" ht="14.4" x14ac:dyDescent="0.3">
      <c r="A20154"/>
      <c r="B20154"/>
      <c r="C20154"/>
    </row>
    <row r="20155" spans="1:3" ht="14.4" x14ac:dyDescent="0.3">
      <c r="A20155"/>
      <c r="B20155"/>
      <c r="C20155"/>
    </row>
    <row r="20156" spans="1:3" ht="14.4" x14ac:dyDescent="0.3">
      <c r="A20156"/>
      <c r="B20156"/>
      <c r="C20156"/>
    </row>
    <row r="20157" spans="1:3" ht="14.4" x14ac:dyDescent="0.3">
      <c r="A20157"/>
      <c r="B20157"/>
      <c r="C20157"/>
    </row>
    <row r="20158" spans="1:3" ht="14.4" x14ac:dyDescent="0.3">
      <c r="A20158"/>
      <c r="B20158"/>
      <c r="C20158"/>
    </row>
    <row r="20159" spans="1:3" ht="14.4" x14ac:dyDescent="0.3">
      <c r="A20159"/>
      <c r="B20159"/>
      <c r="C20159"/>
    </row>
    <row r="20160" spans="1:3" ht="14.4" x14ac:dyDescent="0.3">
      <c r="A20160"/>
      <c r="B20160"/>
      <c r="C20160"/>
    </row>
    <row r="20161" spans="1:3" ht="14.4" x14ac:dyDescent="0.3">
      <c r="A20161"/>
      <c r="B20161"/>
      <c r="C20161"/>
    </row>
    <row r="20162" spans="1:3" ht="14.4" x14ac:dyDescent="0.3">
      <c r="A20162"/>
      <c r="B20162"/>
      <c r="C20162"/>
    </row>
    <row r="20163" spans="1:3" ht="14.4" x14ac:dyDescent="0.3">
      <c r="A20163"/>
      <c r="B20163"/>
      <c r="C20163"/>
    </row>
    <row r="20164" spans="1:3" ht="14.4" x14ac:dyDescent="0.3">
      <c r="A20164"/>
      <c r="B20164"/>
      <c r="C20164"/>
    </row>
    <row r="20165" spans="1:3" ht="14.4" x14ac:dyDescent="0.3">
      <c r="A20165"/>
      <c r="B20165"/>
      <c r="C20165"/>
    </row>
    <row r="20166" spans="1:3" ht="14.4" x14ac:dyDescent="0.3">
      <c r="A20166"/>
      <c r="B20166"/>
      <c r="C20166"/>
    </row>
    <row r="20167" spans="1:3" ht="14.4" x14ac:dyDescent="0.3">
      <c r="A20167"/>
      <c r="B20167"/>
      <c r="C20167"/>
    </row>
    <row r="20168" spans="1:3" ht="14.4" x14ac:dyDescent="0.3">
      <c r="A20168"/>
      <c r="B20168"/>
      <c r="C20168"/>
    </row>
    <row r="20169" spans="1:3" ht="14.4" x14ac:dyDescent="0.3">
      <c r="A20169"/>
      <c r="B20169"/>
      <c r="C20169"/>
    </row>
    <row r="20170" spans="1:3" ht="14.4" x14ac:dyDescent="0.3">
      <c r="A20170"/>
      <c r="B20170"/>
      <c r="C20170"/>
    </row>
    <row r="20171" spans="1:3" ht="14.4" x14ac:dyDescent="0.3">
      <c r="A20171"/>
      <c r="B20171"/>
      <c r="C20171"/>
    </row>
    <row r="20172" spans="1:3" ht="14.4" x14ac:dyDescent="0.3">
      <c r="A20172"/>
      <c r="B20172"/>
      <c r="C20172"/>
    </row>
    <row r="20173" spans="1:3" ht="14.4" x14ac:dyDescent="0.3">
      <c r="A20173"/>
      <c r="B20173"/>
      <c r="C20173"/>
    </row>
    <row r="20174" spans="1:3" ht="14.4" x14ac:dyDescent="0.3">
      <c r="A20174"/>
      <c r="B20174"/>
      <c r="C20174"/>
    </row>
    <row r="20175" spans="1:3" ht="14.4" x14ac:dyDescent="0.3">
      <c r="A20175"/>
      <c r="B20175"/>
      <c r="C20175"/>
    </row>
    <row r="20176" spans="1:3" ht="14.4" x14ac:dyDescent="0.3">
      <c r="A20176"/>
      <c r="B20176"/>
      <c r="C20176"/>
    </row>
    <row r="20177" spans="1:3" ht="14.4" x14ac:dyDescent="0.3">
      <c r="A20177"/>
      <c r="B20177"/>
      <c r="C20177"/>
    </row>
    <row r="20178" spans="1:3" ht="14.4" x14ac:dyDescent="0.3">
      <c r="A20178"/>
      <c r="B20178"/>
      <c r="C20178"/>
    </row>
    <row r="20179" spans="1:3" ht="14.4" x14ac:dyDescent="0.3">
      <c r="A20179"/>
      <c r="B20179"/>
      <c r="C20179"/>
    </row>
    <row r="20180" spans="1:3" ht="14.4" x14ac:dyDescent="0.3">
      <c r="A20180"/>
      <c r="B20180"/>
      <c r="C20180"/>
    </row>
    <row r="20181" spans="1:3" ht="14.4" x14ac:dyDescent="0.3">
      <c r="A20181"/>
      <c r="B20181"/>
      <c r="C20181"/>
    </row>
    <row r="20182" spans="1:3" ht="14.4" x14ac:dyDescent="0.3">
      <c r="A20182"/>
      <c r="B20182"/>
      <c r="C20182"/>
    </row>
    <row r="20183" spans="1:3" ht="14.4" x14ac:dyDescent="0.3">
      <c r="A20183"/>
      <c r="B20183"/>
      <c r="C20183"/>
    </row>
    <row r="20184" spans="1:3" ht="14.4" x14ac:dyDescent="0.3">
      <c r="A20184"/>
      <c r="B20184"/>
      <c r="C20184"/>
    </row>
    <row r="20185" spans="1:3" ht="14.4" x14ac:dyDescent="0.3">
      <c r="A20185"/>
      <c r="B20185"/>
      <c r="C20185"/>
    </row>
    <row r="20186" spans="1:3" ht="14.4" x14ac:dyDescent="0.3">
      <c r="A20186"/>
      <c r="B20186"/>
      <c r="C20186"/>
    </row>
    <row r="20187" spans="1:3" ht="14.4" x14ac:dyDescent="0.3">
      <c r="A20187"/>
      <c r="B20187"/>
      <c r="C20187"/>
    </row>
    <row r="20188" spans="1:3" ht="14.4" x14ac:dyDescent="0.3">
      <c r="A20188"/>
      <c r="B20188"/>
      <c r="C20188"/>
    </row>
    <row r="20189" spans="1:3" ht="14.4" x14ac:dyDescent="0.3">
      <c r="A20189"/>
      <c r="B20189"/>
      <c r="C20189"/>
    </row>
    <row r="20190" spans="1:3" ht="14.4" x14ac:dyDescent="0.3">
      <c r="A20190"/>
      <c r="B20190"/>
      <c r="C20190"/>
    </row>
    <row r="20191" spans="1:3" ht="14.4" x14ac:dyDescent="0.3">
      <c r="A20191"/>
      <c r="B20191"/>
      <c r="C20191"/>
    </row>
    <row r="20192" spans="1:3" ht="14.4" x14ac:dyDescent="0.3">
      <c r="A20192"/>
      <c r="B20192"/>
      <c r="C20192"/>
    </row>
    <row r="20193" spans="1:3" ht="14.4" x14ac:dyDescent="0.3">
      <c r="A20193"/>
      <c r="B20193"/>
      <c r="C20193"/>
    </row>
    <row r="20194" spans="1:3" ht="14.4" x14ac:dyDescent="0.3">
      <c r="A20194"/>
      <c r="B20194"/>
      <c r="C20194"/>
    </row>
    <row r="20195" spans="1:3" ht="14.4" x14ac:dyDescent="0.3">
      <c r="A20195"/>
      <c r="B20195"/>
      <c r="C20195"/>
    </row>
    <row r="20196" spans="1:3" ht="14.4" x14ac:dyDescent="0.3">
      <c r="A20196"/>
      <c r="B20196"/>
      <c r="C20196"/>
    </row>
    <row r="20197" spans="1:3" ht="14.4" x14ac:dyDescent="0.3">
      <c r="A20197"/>
      <c r="B20197"/>
      <c r="C20197"/>
    </row>
    <row r="20198" spans="1:3" ht="14.4" x14ac:dyDescent="0.3">
      <c r="A20198"/>
      <c r="B20198"/>
      <c r="C20198"/>
    </row>
    <row r="20199" spans="1:3" ht="14.4" x14ac:dyDescent="0.3">
      <c r="A20199"/>
      <c r="B20199"/>
      <c r="C20199"/>
    </row>
    <row r="20200" spans="1:3" ht="14.4" x14ac:dyDescent="0.3">
      <c r="A20200"/>
      <c r="B20200"/>
      <c r="C20200"/>
    </row>
    <row r="20201" spans="1:3" ht="14.4" x14ac:dyDescent="0.3">
      <c r="A20201"/>
      <c r="B20201"/>
      <c r="C20201"/>
    </row>
    <row r="20202" spans="1:3" ht="14.4" x14ac:dyDescent="0.3">
      <c r="A20202"/>
      <c r="B20202"/>
      <c r="C20202"/>
    </row>
    <row r="20203" spans="1:3" ht="14.4" x14ac:dyDescent="0.3">
      <c r="A20203"/>
      <c r="B20203"/>
      <c r="C20203"/>
    </row>
    <row r="20204" spans="1:3" ht="14.4" x14ac:dyDescent="0.3">
      <c r="A20204"/>
      <c r="B20204"/>
      <c r="C20204"/>
    </row>
    <row r="20205" spans="1:3" ht="14.4" x14ac:dyDescent="0.3">
      <c r="A20205"/>
      <c r="B20205"/>
      <c r="C20205"/>
    </row>
    <row r="20206" spans="1:3" ht="14.4" x14ac:dyDescent="0.3">
      <c r="A20206"/>
      <c r="B20206"/>
      <c r="C20206"/>
    </row>
    <row r="20207" spans="1:3" ht="14.4" x14ac:dyDescent="0.3">
      <c r="A20207"/>
      <c r="B20207"/>
      <c r="C20207"/>
    </row>
    <row r="20208" spans="1:3" ht="14.4" x14ac:dyDescent="0.3">
      <c r="A20208"/>
      <c r="B20208"/>
      <c r="C20208"/>
    </row>
    <row r="20209" spans="1:3" ht="14.4" x14ac:dyDescent="0.3">
      <c r="A20209"/>
      <c r="B20209"/>
      <c r="C20209"/>
    </row>
    <row r="20210" spans="1:3" ht="14.4" x14ac:dyDescent="0.3">
      <c r="A20210"/>
      <c r="B20210"/>
      <c r="C20210"/>
    </row>
    <row r="20211" spans="1:3" ht="14.4" x14ac:dyDescent="0.3">
      <c r="A20211"/>
      <c r="B20211"/>
      <c r="C20211"/>
    </row>
    <row r="20212" spans="1:3" ht="14.4" x14ac:dyDescent="0.3">
      <c r="A20212"/>
      <c r="B20212"/>
      <c r="C20212"/>
    </row>
    <row r="20213" spans="1:3" ht="14.4" x14ac:dyDescent="0.3">
      <c r="A20213"/>
      <c r="B20213"/>
      <c r="C20213"/>
    </row>
    <row r="20214" spans="1:3" ht="14.4" x14ac:dyDescent="0.3">
      <c r="A20214"/>
      <c r="B20214"/>
      <c r="C20214"/>
    </row>
    <row r="20215" spans="1:3" ht="14.4" x14ac:dyDescent="0.3">
      <c r="A20215"/>
      <c r="B20215"/>
      <c r="C20215"/>
    </row>
    <row r="20216" spans="1:3" ht="14.4" x14ac:dyDescent="0.3">
      <c r="A20216"/>
      <c r="B20216"/>
      <c r="C20216"/>
    </row>
    <row r="20217" spans="1:3" ht="14.4" x14ac:dyDescent="0.3">
      <c r="A20217"/>
      <c r="B20217"/>
      <c r="C20217"/>
    </row>
    <row r="20218" spans="1:3" ht="14.4" x14ac:dyDescent="0.3">
      <c r="A20218"/>
      <c r="B20218"/>
      <c r="C20218"/>
    </row>
    <row r="20219" spans="1:3" ht="14.4" x14ac:dyDescent="0.3">
      <c r="A20219"/>
      <c r="B20219"/>
      <c r="C20219"/>
    </row>
    <row r="20220" spans="1:3" ht="14.4" x14ac:dyDescent="0.3">
      <c r="A20220"/>
      <c r="B20220"/>
      <c r="C20220"/>
    </row>
    <row r="20221" spans="1:3" ht="14.4" x14ac:dyDescent="0.3">
      <c r="A20221"/>
      <c r="B20221"/>
      <c r="C20221"/>
    </row>
    <row r="20222" spans="1:3" ht="14.4" x14ac:dyDescent="0.3">
      <c r="A20222"/>
      <c r="B20222"/>
      <c r="C20222"/>
    </row>
    <row r="20223" spans="1:3" ht="14.4" x14ac:dyDescent="0.3">
      <c r="A20223"/>
      <c r="B20223"/>
      <c r="C20223"/>
    </row>
    <row r="20224" spans="1:3" ht="14.4" x14ac:dyDescent="0.3">
      <c r="A20224"/>
      <c r="B20224"/>
      <c r="C20224"/>
    </row>
    <row r="20225" spans="1:3" ht="14.4" x14ac:dyDescent="0.3">
      <c r="A20225"/>
      <c r="B20225"/>
      <c r="C20225"/>
    </row>
    <row r="20226" spans="1:3" ht="14.4" x14ac:dyDescent="0.3">
      <c r="A20226"/>
      <c r="B20226"/>
      <c r="C20226"/>
    </row>
    <row r="20227" spans="1:3" ht="14.4" x14ac:dyDescent="0.3">
      <c r="A20227"/>
      <c r="B20227"/>
      <c r="C20227"/>
    </row>
    <row r="20228" spans="1:3" ht="14.4" x14ac:dyDescent="0.3">
      <c r="A20228"/>
      <c r="B20228"/>
      <c r="C20228"/>
    </row>
    <row r="20229" spans="1:3" ht="14.4" x14ac:dyDescent="0.3">
      <c r="A20229"/>
      <c r="B20229"/>
      <c r="C20229"/>
    </row>
    <row r="20230" spans="1:3" ht="14.4" x14ac:dyDescent="0.3">
      <c r="A20230"/>
      <c r="B20230"/>
      <c r="C20230"/>
    </row>
    <row r="20231" spans="1:3" ht="14.4" x14ac:dyDescent="0.3">
      <c r="A20231"/>
      <c r="B20231"/>
      <c r="C20231"/>
    </row>
    <row r="20232" spans="1:3" ht="14.4" x14ac:dyDescent="0.3">
      <c r="A20232"/>
      <c r="B20232"/>
      <c r="C20232"/>
    </row>
    <row r="20233" spans="1:3" ht="14.4" x14ac:dyDescent="0.3">
      <c r="A20233"/>
      <c r="B20233"/>
      <c r="C20233"/>
    </row>
    <row r="20234" spans="1:3" ht="14.4" x14ac:dyDescent="0.3">
      <c r="A20234"/>
      <c r="B20234"/>
      <c r="C20234"/>
    </row>
    <row r="20235" spans="1:3" ht="14.4" x14ac:dyDescent="0.3">
      <c r="A20235"/>
      <c r="B20235"/>
      <c r="C20235"/>
    </row>
    <row r="20236" spans="1:3" ht="14.4" x14ac:dyDescent="0.3">
      <c r="A20236"/>
      <c r="B20236"/>
      <c r="C20236"/>
    </row>
    <row r="20237" spans="1:3" ht="14.4" x14ac:dyDescent="0.3">
      <c r="A20237"/>
      <c r="B20237"/>
      <c r="C20237"/>
    </row>
    <row r="20238" spans="1:3" ht="14.4" x14ac:dyDescent="0.3">
      <c r="A20238"/>
      <c r="B20238"/>
      <c r="C20238"/>
    </row>
    <row r="20239" spans="1:3" ht="14.4" x14ac:dyDescent="0.3">
      <c r="A20239"/>
      <c r="B20239"/>
      <c r="C20239"/>
    </row>
    <row r="20240" spans="1:3" ht="14.4" x14ac:dyDescent="0.3">
      <c r="A20240"/>
      <c r="B20240"/>
      <c r="C20240"/>
    </row>
    <row r="20241" spans="1:3" ht="14.4" x14ac:dyDescent="0.3">
      <c r="A20241"/>
      <c r="B20241"/>
      <c r="C20241"/>
    </row>
    <row r="20242" spans="1:3" ht="14.4" x14ac:dyDescent="0.3">
      <c r="A20242"/>
      <c r="B20242"/>
      <c r="C20242"/>
    </row>
    <row r="20243" spans="1:3" ht="14.4" x14ac:dyDescent="0.3">
      <c r="A20243"/>
      <c r="B20243"/>
      <c r="C20243"/>
    </row>
    <row r="20244" spans="1:3" ht="14.4" x14ac:dyDescent="0.3">
      <c r="A20244"/>
      <c r="B20244"/>
      <c r="C20244"/>
    </row>
    <row r="20245" spans="1:3" ht="14.4" x14ac:dyDescent="0.3">
      <c r="A20245"/>
      <c r="B20245"/>
      <c r="C20245"/>
    </row>
    <row r="20246" spans="1:3" ht="14.4" x14ac:dyDescent="0.3">
      <c r="A20246"/>
      <c r="B20246"/>
      <c r="C20246"/>
    </row>
    <row r="20247" spans="1:3" ht="14.4" x14ac:dyDescent="0.3">
      <c r="A20247"/>
      <c r="B20247"/>
      <c r="C20247"/>
    </row>
    <row r="20248" spans="1:3" ht="14.4" x14ac:dyDescent="0.3">
      <c r="A20248"/>
      <c r="B20248"/>
      <c r="C20248"/>
    </row>
    <row r="20249" spans="1:3" ht="14.4" x14ac:dyDescent="0.3">
      <c r="A20249"/>
      <c r="B20249"/>
      <c r="C20249"/>
    </row>
    <row r="20250" spans="1:3" ht="14.4" x14ac:dyDescent="0.3">
      <c r="A20250"/>
      <c r="B20250"/>
      <c r="C20250"/>
    </row>
    <row r="20251" spans="1:3" ht="14.4" x14ac:dyDescent="0.3">
      <c r="A20251"/>
      <c r="B20251"/>
      <c r="C20251"/>
    </row>
    <row r="20252" spans="1:3" ht="14.4" x14ac:dyDescent="0.3">
      <c r="A20252"/>
      <c r="B20252"/>
      <c r="C20252"/>
    </row>
    <row r="20253" spans="1:3" ht="14.4" x14ac:dyDescent="0.3">
      <c r="A20253"/>
      <c r="B20253"/>
      <c r="C20253"/>
    </row>
    <row r="20254" spans="1:3" ht="14.4" x14ac:dyDescent="0.3">
      <c r="A20254"/>
      <c r="B20254"/>
      <c r="C20254"/>
    </row>
    <row r="20255" spans="1:3" ht="14.4" x14ac:dyDescent="0.3">
      <c r="A20255"/>
      <c r="B20255"/>
      <c r="C20255"/>
    </row>
    <row r="20256" spans="1:3" ht="14.4" x14ac:dyDescent="0.3">
      <c r="A20256"/>
      <c r="B20256"/>
      <c r="C20256"/>
    </row>
    <row r="20257" spans="1:3" ht="14.4" x14ac:dyDescent="0.3">
      <c r="A20257"/>
      <c r="B20257"/>
      <c r="C20257"/>
    </row>
    <row r="20258" spans="1:3" ht="14.4" x14ac:dyDescent="0.3">
      <c r="A20258"/>
      <c r="B20258"/>
      <c r="C20258"/>
    </row>
    <row r="20259" spans="1:3" ht="14.4" x14ac:dyDescent="0.3">
      <c r="A20259"/>
      <c r="B20259"/>
      <c r="C20259"/>
    </row>
    <row r="20260" spans="1:3" ht="14.4" x14ac:dyDescent="0.3">
      <c r="A20260"/>
      <c r="B20260"/>
      <c r="C20260"/>
    </row>
    <row r="20261" spans="1:3" ht="14.4" x14ac:dyDescent="0.3">
      <c r="A20261"/>
      <c r="B20261"/>
      <c r="C20261"/>
    </row>
    <row r="20262" spans="1:3" ht="14.4" x14ac:dyDescent="0.3">
      <c r="A20262"/>
      <c r="B20262"/>
      <c r="C20262"/>
    </row>
    <row r="20263" spans="1:3" ht="14.4" x14ac:dyDescent="0.3">
      <c r="A20263"/>
      <c r="B20263"/>
      <c r="C20263"/>
    </row>
    <row r="20264" spans="1:3" ht="14.4" x14ac:dyDescent="0.3">
      <c r="A20264"/>
      <c r="B20264"/>
      <c r="C20264"/>
    </row>
    <row r="20265" spans="1:3" ht="14.4" x14ac:dyDescent="0.3">
      <c r="A20265"/>
      <c r="B20265"/>
      <c r="C20265"/>
    </row>
    <row r="20266" spans="1:3" ht="14.4" x14ac:dyDescent="0.3">
      <c r="A20266"/>
      <c r="B20266"/>
      <c r="C20266"/>
    </row>
    <row r="20267" spans="1:3" ht="14.4" x14ac:dyDescent="0.3">
      <c r="A20267"/>
      <c r="B20267"/>
      <c r="C20267"/>
    </row>
    <row r="20268" spans="1:3" ht="14.4" x14ac:dyDescent="0.3">
      <c r="A20268"/>
      <c r="B20268"/>
      <c r="C20268"/>
    </row>
    <row r="20269" spans="1:3" ht="14.4" x14ac:dyDescent="0.3">
      <c r="A20269"/>
      <c r="B20269"/>
      <c r="C20269"/>
    </row>
    <row r="20270" spans="1:3" ht="14.4" x14ac:dyDescent="0.3">
      <c r="A20270"/>
      <c r="B20270"/>
      <c r="C20270"/>
    </row>
    <row r="20271" spans="1:3" ht="14.4" x14ac:dyDescent="0.3">
      <c r="A20271"/>
      <c r="B20271"/>
      <c r="C20271"/>
    </row>
    <row r="20272" spans="1:3" ht="14.4" x14ac:dyDescent="0.3">
      <c r="A20272"/>
      <c r="B20272"/>
      <c r="C20272"/>
    </row>
    <row r="20273" spans="1:3" ht="14.4" x14ac:dyDescent="0.3">
      <c r="A20273"/>
      <c r="B20273"/>
      <c r="C20273"/>
    </row>
    <row r="20274" spans="1:3" ht="14.4" x14ac:dyDescent="0.3">
      <c r="A20274"/>
      <c r="B20274"/>
      <c r="C20274"/>
    </row>
    <row r="20275" spans="1:3" ht="14.4" x14ac:dyDescent="0.3">
      <c r="A20275"/>
      <c r="B20275"/>
      <c r="C20275"/>
    </row>
    <row r="20276" spans="1:3" ht="14.4" x14ac:dyDescent="0.3">
      <c r="A20276"/>
      <c r="B20276"/>
      <c r="C20276"/>
    </row>
    <row r="20277" spans="1:3" ht="14.4" x14ac:dyDescent="0.3">
      <c r="A20277"/>
      <c r="B20277"/>
      <c r="C20277"/>
    </row>
    <row r="20278" spans="1:3" ht="14.4" x14ac:dyDescent="0.3">
      <c r="A20278"/>
      <c r="B20278"/>
      <c r="C20278"/>
    </row>
    <row r="20279" spans="1:3" ht="14.4" x14ac:dyDescent="0.3">
      <c r="A20279"/>
      <c r="B20279"/>
      <c r="C20279"/>
    </row>
    <row r="20280" spans="1:3" ht="14.4" x14ac:dyDescent="0.3">
      <c r="A20280"/>
      <c r="B20280"/>
      <c r="C20280"/>
    </row>
    <row r="20281" spans="1:3" ht="14.4" x14ac:dyDescent="0.3">
      <c r="A20281"/>
      <c r="B20281"/>
      <c r="C20281"/>
    </row>
    <row r="20282" spans="1:3" ht="14.4" x14ac:dyDescent="0.3">
      <c r="A20282"/>
      <c r="B20282"/>
      <c r="C20282"/>
    </row>
    <row r="20283" spans="1:3" ht="14.4" x14ac:dyDescent="0.3">
      <c r="A20283"/>
      <c r="B20283"/>
      <c r="C20283"/>
    </row>
    <row r="20284" spans="1:3" ht="14.4" x14ac:dyDescent="0.3">
      <c r="A20284"/>
      <c r="B20284"/>
      <c r="C20284"/>
    </row>
    <row r="20285" spans="1:3" ht="14.4" x14ac:dyDescent="0.3">
      <c r="A20285"/>
      <c r="B20285"/>
      <c r="C20285"/>
    </row>
    <row r="20286" spans="1:3" ht="14.4" x14ac:dyDescent="0.3">
      <c r="A20286"/>
      <c r="B20286"/>
      <c r="C20286"/>
    </row>
    <row r="20287" spans="1:3" ht="14.4" x14ac:dyDescent="0.3">
      <c r="A20287"/>
      <c r="B20287"/>
      <c r="C20287"/>
    </row>
    <row r="20288" spans="1:3" ht="14.4" x14ac:dyDescent="0.3">
      <c r="A20288"/>
      <c r="B20288"/>
      <c r="C20288"/>
    </row>
    <row r="20289" spans="1:3" ht="14.4" x14ac:dyDescent="0.3">
      <c r="A20289"/>
      <c r="B20289"/>
      <c r="C20289"/>
    </row>
    <row r="20290" spans="1:3" ht="14.4" x14ac:dyDescent="0.3">
      <c r="A20290"/>
      <c r="B20290"/>
      <c r="C20290"/>
    </row>
    <row r="20291" spans="1:3" ht="14.4" x14ac:dyDescent="0.3">
      <c r="A20291"/>
      <c r="B20291"/>
      <c r="C20291"/>
    </row>
    <row r="20292" spans="1:3" ht="14.4" x14ac:dyDescent="0.3">
      <c r="A20292"/>
      <c r="B20292"/>
      <c r="C20292"/>
    </row>
    <row r="20293" spans="1:3" ht="14.4" x14ac:dyDescent="0.3">
      <c r="A20293"/>
      <c r="B20293"/>
      <c r="C20293"/>
    </row>
    <row r="20294" spans="1:3" ht="14.4" x14ac:dyDescent="0.3">
      <c r="A20294"/>
      <c r="B20294"/>
      <c r="C20294"/>
    </row>
    <row r="20295" spans="1:3" ht="14.4" x14ac:dyDescent="0.3">
      <c r="A20295"/>
      <c r="B20295"/>
      <c r="C20295"/>
    </row>
    <row r="20296" spans="1:3" ht="14.4" x14ac:dyDescent="0.3">
      <c r="A20296"/>
      <c r="B20296"/>
      <c r="C20296"/>
    </row>
    <row r="20297" spans="1:3" ht="14.4" x14ac:dyDescent="0.3">
      <c r="A20297"/>
      <c r="B20297"/>
      <c r="C20297"/>
    </row>
    <row r="20298" spans="1:3" ht="14.4" x14ac:dyDescent="0.3">
      <c r="A20298"/>
      <c r="B20298"/>
      <c r="C20298"/>
    </row>
    <row r="20299" spans="1:3" ht="14.4" x14ac:dyDescent="0.3">
      <c r="A20299"/>
      <c r="B20299"/>
      <c r="C20299"/>
    </row>
    <row r="20300" spans="1:3" ht="14.4" x14ac:dyDescent="0.3">
      <c r="A20300"/>
      <c r="B20300"/>
      <c r="C20300"/>
    </row>
    <row r="20301" spans="1:3" ht="14.4" x14ac:dyDescent="0.3">
      <c r="A20301"/>
      <c r="B20301"/>
      <c r="C20301"/>
    </row>
    <row r="20302" spans="1:3" ht="14.4" x14ac:dyDescent="0.3">
      <c r="A20302"/>
      <c r="B20302"/>
      <c r="C20302"/>
    </row>
    <row r="20303" spans="1:3" ht="14.4" x14ac:dyDescent="0.3">
      <c r="A20303"/>
      <c r="B20303"/>
      <c r="C20303"/>
    </row>
    <row r="20304" spans="1:3" ht="14.4" x14ac:dyDescent="0.3">
      <c r="A20304"/>
      <c r="B20304"/>
      <c r="C20304"/>
    </row>
    <row r="20305" spans="1:3" ht="14.4" x14ac:dyDescent="0.3">
      <c r="A20305"/>
      <c r="B20305"/>
      <c r="C20305"/>
    </row>
    <row r="20306" spans="1:3" ht="14.4" x14ac:dyDescent="0.3">
      <c r="A20306"/>
      <c r="B20306"/>
      <c r="C20306"/>
    </row>
    <row r="20307" spans="1:3" ht="14.4" x14ac:dyDescent="0.3">
      <c r="A20307"/>
      <c r="B20307"/>
      <c r="C20307"/>
    </row>
    <row r="20308" spans="1:3" ht="14.4" x14ac:dyDescent="0.3">
      <c r="A20308"/>
      <c r="B20308"/>
      <c r="C20308"/>
    </row>
    <row r="20309" spans="1:3" ht="14.4" x14ac:dyDescent="0.3">
      <c r="A20309"/>
      <c r="B20309"/>
      <c r="C20309"/>
    </row>
    <row r="20310" spans="1:3" ht="14.4" x14ac:dyDescent="0.3">
      <c r="A20310"/>
      <c r="B20310"/>
      <c r="C20310"/>
    </row>
    <row r="20311" spans="1:3" ht="14.4" x14ac:dyDescent="0.3">
      <c r="A20311"/>
      <c r="B20311"/>
      <c r="C20311"/>
    </row>
    <row r="20312" spans="1:3" ht="14.4" x14ac:dyDescent="0.3">
      <c r="A20312"/>
      <c r="B20312"/>
      <c r="C20312"/>
    </row>
    <row r="20313" spans="1:3" ht="14.4" x14ac:dyDescent="0.3">
      <c r="A20313"/>
      <c r="B20313"/>
      <c r="C20313"/>
    </row>
    <row r="20314" spans="1:3" ht="14.4" x14ac:dyDescent="0.3">
      <c r="A20314"/>
      <c r="B20314"/>
      <c r="C20314"/>
    </row>
    <row r="20315" spans="1:3" ht="14.4" x14ac:dyDescent="0.3">
      <c r="A20315"/>
      <c r="B20315"/>
      <c r="C20315"/>
    </row>
    <row r="20316" spans="1:3" ht="14.4" x14ac:dyDescent="0.3">
      <c r="A20316"/>
      <c r="B20316"/>
      <c r="C20316"/>
    </row>
    <row r="20317" spans="1:3" ht="14.4" x14ac:dyDescent="0.3">
      <c r="A20317"/>
      <c r="B20317"/>
      <c r="C20317"/>
    </row>
    <row r="20318" spans="1:3" ht="14.4" x14ac:dyDescent="0.3">
      <c r="A20318"/>
      <c r="B20318"/>
      <c r="C20318"/>
    </row>
    <row r="20319" spans="1:3" ht="14.4" x14ac:dyDescent="0.3">
      <c r="A20319"/>
      <c r="B20319"/>
      <c r="C20319"/>
    </row>
    <row r="20320" spans="1:3" ht="14.4" x14ac:dyDescent="0.3">
      <c r="A20320"/>
      <c r="B20320"/>
      <c r="C20320"/>
    </row>
    <row r="20321" spans="1:3" ht="14.4" x14ac:dyDescent="0.3">
      <c r="A20321"/>
      <c r="B20321"/>
      <c r="C20321"/>
    </row>
    <row r="20322" spans="1:3" ht="14.4" x14ac:dyDescent="0.3">
      <c r="A20322"/>
      <c r="B20322"/>
      <c r="C20322"/>
    </row>
    <row r="20323" spans="1:3" ht="14.4" x14ac:dyDescent="0.3">
      <c r="A20323"/>
      <c r="B20323"/>
      <c r="C20323"/>
    </row>
    <row r="20324" spans="1:3" ht="14.4" x14ac:dyDescent="0.3">
      <c r="A20324"/>
      <c r="B20324"/>
      <c r="C20324"/>
    </row>
    <row r="20325" spans="1:3" ht="14.4" x14ac:dyDescent="0.3">
      <c r="A20325"/>
      <c r="B20325"/>
      <c r="C20325"/>
    </row>
    <row r="20326" spans="1:3" ht="14.4" x14ac:dyDescent="0.3">
      <c r="A20326"/>
      <c r="B20326"/>
      <c r="C20326"/>
    </row>
    <row r="20327" spans="1:3" ht="14.4" x14ac:dyDescent="0.3">
      <c r="A20327"/>
      <c r="B20327"/>
      <c r="C20327"/>
    </row>
    <row r="20328" spans="1:3" ht="14.4" x14ac:dyDescent="0.3">
      <c r="A20328"/>
      <c r="B20328"/>
      <c r="C20328"/>
    </row>
    <row r="20329" spans="1:3" ht="14.4" x14ac:dyDescent="0.3">
      <c r="A20329"/>
      <c r="B20329"/>
      <c r="C20329"/>
    </row>
    <row r="20330" spans="1:3" ht="14.4" x14ac:dyDescent="0.3">
      <c r="A20330"/>
      <c r="B20330"/>
      <c r="C20330"/>
    </row>
    <row r="20331" spans="1:3" ht="14.4" x14ac:dyDescent="0.3">
      <c r="A20331"/>
      <c r="B20331"/>
      <c r="C20331"/>
    </row>
    <row r="20332" spans="1:3" ht="14.4" x14ac:dyDescent="0.3">
      <c r="A20332"/>
      <c r="B20332"/>
      <c r="C20332"/>
    </row>
    <row r="20333" spans="1:3" ht="14.4" x14ac:dyDescent="0.3">
      <c r="A20333"/>
      <c r="B20333"/>
      <c r="C20333"/>
    </row>
    <row r="20334" spans="1:3" ht="14.4" x14ac:dyDescent="0.3">
      <c r="A20334"/>
      <c r="B20334"/>
      <c r="C20334"/>
    </row>
    <row r="20335" spans="1:3" ht="14.4" x14ac:dyDescent="0.3">
      <c r="A20335"/>
      <c r="B20335"/>
      <c r="C20335"/>
    </row>
    <row r="20336" spans="1:3" ht="14.4" x14ac:dyDescent="0.3">
      <c r="A20336"/>
      <c r="B20336"/>
      <c r="C20336"/>
    </row>
    <row r="20337" spans="1:3" ht="14.4" x14ac:dyDescent="0.3">
      <c r="A20337"/>
      <c r="B20337"/>
      <c r="C20337"/>
    </row>
    <row r="20338" spans="1:3" ht="14.4" x14ac:dyDescent="0.3">
      <c r="A20338"/>
      <c r="B20338"/>
      <c r="C20338"/>
    </row>
    <row r="20339" spans="1:3" ht="14.4" x14ac:dyDescent="0.3">
      <c r="A20339"/>
      <c r="B20339"/>
      <c r="C20339"/>
    </row>
    <row r="20340" spans="1:3" ht="14.4" x14ac:dyDescent="0.3">
      <c r="A20340"/>
      <c r="B20340"/>
      <c r="C20340"/>
    </row>
    <row r="20341" spans="1:3" ht="14.4" x14ac:dyDescent="0.3">
      <c r="A20341"/>
      <c r="B20341"/>
      <c r="C20341"/>
    </row>
    <row r="20342" spans="1:3" ht="14.4" x14ac:dyDescent="0.3">
      <c r="A20342"/>
      <c r="B20342"/>
      <c r="C20342"/>
    </row>
    <row r="20343" spans="1:3" ht="14.4" x14ac:dyDescent="0.3">
      <c r="A20343"/>
      <c r="B20343"/>
      <c r="C20343"/>
    </row>
    <row r="20344" spans="1:3" ht="14.4" x14ac:dyDescent="0.3">
      <c r="A20344"/>
      <c r="B20344"/>
      <c r="C20344"/>
    </row>
    <row r="20345" spans="1:3" ht="14.4" x14ac:dyDescent="0.3">
      <c r="A20345"/>
      <c r="B20345"/>
      <c r="C20345"/>
    </row>
    <row r="20346" spans="1:3" ht="14.4" x14ac:dyDescent="0.3">
      <c r="A20346"/>
      <c r="B20346"/>
      <c r="C20346"/>
    </row>
    <row r="20347" spans="1:3" ht="14.4" x14ac:dyDescent="0.3">
      <c r="A20347"/>
      <c r="B20347"/>
      <c r="C20347"/>
    </row>
    <row r="20348" spans="1:3" ht="14.4" x14ac:dyDescent="0.3">
      <c r="A20348"/>
      <c r="B20348"/>
      <c r="C20348"/>
    </row>
    <row r="20349" spans="1:3" ht="14.4" x14ac:dyDescent="0.3">
      <c r="A20349"/>
      <c r="B20349"/>
      <c r="C20349"/>
    </row>
    <row r="20350" spans="1:3" ht="14.4" x14ac:dyDescent="0.3">
      <c r="A20350"/>
      <c r="B20350"/>
      <c r="C20350"/>
    </row>
    <row r="20351" spans="1:3" ht="14.4" x14ac:dyDescent="0.3">
      <c r="A20351"/>
      <c r="B20351"/>
      <c r="C20351"/>
    </row>
    <row r="20352" spans="1:3" ht="14.4" x14ac:dyDescent="0.3">
      <c r="A20352"/>
      <c r="B20352"/>
      <c r="C20352"/>
    </row>
    <row r="20353" spans="1:3" ht="14.4" x14ac:dyDescent="0.3">
      <c r="A20353"/>
      <c r="B20353"/>
      <c r="C20353"/>
    </row>
    <row r="20354" spans="1:3" ht="14.4" x14ac:dyDescent="0.3">
      <c r="A20354"/>
      <c r="B20354"/>
      <c r="C20354"/>
    </row>
    <row r="20355" spans="1:3" ht="14.4" x14ac:dyDescent="0.3">
      <c r="A20355"/>
      <c r="B20355"/>
      <c r="C20355"/>
    </row>
    <row r="20356" spans="1:3" ht="14.4" x14ac:dyDescent="0.3">
      <c r="A20356"/>
      <c r="B20356"/>
      <c r="C20356"/>
    </row>
    <row r="20357" spans="1:3" ht="14.4" x14ac:dyDescent="0.3">
      <c r="A20357"/>
      <c r="B20357"/>
      <c r="C20357"/>
    </row>
    <row r="20358" spans="1:3" ht="14.4" x14ac:dyDescent="0.3">
      <c r="A20358"/>
      <c r="B20358"/>
      <c r="C20358"/>
    </row>
    <row r="20359" spans="1:3" ht="14.4" x14ac:dyDescent="0.3">
      <c r="A20359"/>
      <c r="B20359"/>
      <c r="C20359"/>
    </row>
    <row r="20360" spans="1:3" ht="14.4" x14ac:dyDescent="0.3">
      <c r="A20360"/>
      <c r="B20360"/>
      <c r="C20360"/>
    </row>
    <row r="20361" spans="1:3" ht="14.4" x14ac:dyDescent="0.3">
      <c r="A20361"/>
      <c r="B20361"/>
      <c r="C20361"/>
    </row>
    <row r="20362" spans="1:3" ht="14.4" x14ac:dyDescent="0.3">
      <c r="A20362"/>
      <c r="B20362"/>
      <c r="C20362"/>
    </row>
    <row r="20363" spans="1:3" ht="14.4" x14ac:dyDescent="0.3">
      <c r="A20363"/>
      <c r="B20363"/>
      <c r="C20363"/>
    </row>
    <row r="20364" spans="1:3" ht="14.4" x14ac:dyDescent="0.3">
      <c r="A20364"/>
      <c r="B20364"/>
      <c r="C20364"/>
    </row>
    <row r="20365" spans="1:3" ht="14.4" x14ac:dyDescent="0.3">
      <c r="A20365"/>
      <c r="B20365"/>
      <c r="C20365"/>
    </row>
    <row r="20366" spans="1:3" ht="14.4" x14ac:dyDescent="0.3">
      <c r="A20366"/>
      <c r="B20366"/>
      <c r="C20366"/>
    </row>
    <row r="20367" spans="1:3" ht="14.4" x14ac:dyDescent="0.3">
      <c r="A20367"/>
      <c r="B20367"/>
      <c r="C20367"/>
    </row>
    <row r="20368" spans="1:3" ht="14.4" x14ac:dyDescent="0.3">
      <c r="A20368"/>
      <c r="B20368"/>
      <c r="C20368"/>
    </row>
    <row r="20369" spans="1:3" ht="14.4" x14ac:dyDescent="0.3">
      <c r="A20369"/>
      <c r="B20369"/>
      <c r="C20369"/>
    </row>
    <row r="20370" spans="1:3" ht="14.4" x14ac:dyDescent="0.3">
      <c r="A20370"/>
      <c r="B20370"/>
      <c r="C20370"/>
    </row>
    <row r="20371" spans="1:3" ht="14.4" x14ac:dyDescent="0.3">
      <c r="A20371"/>
      <c r="B20371"/>
      <c r="C20371"/>
    </row>
    <row r="20372" spans="1:3" ht="14.4" x14ac:dyDescent="0.3">
      <c r="A20372"/>
      <c r="B20372"/>
      <c r="C20372"/>
    </row>
    <row r="20373" spans="1:3" ht="14.4" x14ac:dyDescent="0.3">
      <c r="A20373"/>
      <c r="B20373"/>
      <c r="C20373"/>
    </row>
    <row r="20374" spans="1:3" ht="14.4" x14ac:dyDescent="0.3">
      <c r="A20374"/>
      <c r="B20374"/>
      <c r="C20374"/>
    </row>
    <row r="20375" spans="1:3" ht="14.4" x14ac:dyDescent="0.3">
      <c r="A20375"/>
      <c r="B20375"/>
      <c r="C20375"/>
    </row>
    <row r="20376" spans="1:3" ht="14.4" x14ac:dyDescent="0.3">
      <c r="A20376"/>
      <c r="B20376"/>
      <c r="C20376"/>
    </row>
    <row r="20377" spans="1:3" ht="14.4" x14ac:dyDescent="0.3">
      <c r="A20377"/>
      <c r="B20377"/>
      <c r="C20377"/>
    </row>
    <row r="20378" spans="1:3" ht="14.4" x14ac:dyDescent="0.3">
      <c r="A20378"/>
      <c r="B20378"/>
      <c r="C20378"/>
    </row>
    <row r="20379" spans="1:3" ht="14.4" x14ac:dyDescent="0.3">
      <c r="A20379"/>
      <c r="B20379"/>
      <c r="C20379"/>
    </row>
    <row r="20380" spans="1:3" ht="14.4" x14ac:dyDescent="0.3">
      <c r="A20380"/>
      <c r="B20380"/>
      <c r="C20380"/>
    </row>
    <row r="20381" spans="1:3" ht="14.4" x14ac:dyDescent="0.3">
      <c r="A20381"/>
      <c r="B20381"/>
      <c r="C20381"/>
    </row>
    <row r="20382" spans="1:3" ht="14.4" x14ac:dyDescent="0.3">
      <c r="A20382"/>
      <c r="B20382"/>
      <c r="C20382"/>
    </row>
    <row r="20383" spans="1:3" ht="14.4" x14ac:dyDescent="0.3">
      <c r="A20383"/>
      <c r="B20383"/>
      <c r="C20383"/>
    </row>
    <row r="20384" spans="1:3" ht="14.4" x14ac:dyDescent="0.3">
      <c r="A20384"/>
      <c r="B20384"/>
      <c r="C20384"/>
    </row>
    <row r="20385" spans="1:3" ht="14.4" x14ac:dyDescent="0.3">
      <c r="A20385"/>
      <c r="B20385"/>
      <c r="C20385"/>
    </row>
    <row r="20386" spans="1:3" ht="14.4" x14ac:dyDescent="0.3">
      <c r="A20386"/>
      <c r="B20386"/>
      <c r="C20386"/>
    </row>
    <row r="20387" spans="1:3" ht="14.4" x14ac:dyDescent="0.3">
      <c r="A20387"/>
      <c r="B20387"/>
      <c r="C20387"/>
    </row>
    <row r="20388" spans="1:3" ht="14.4" x14ac:dyDescent="0.3">
      <c r="A20388"/>
      <c r="B20388"/>
      <c r="C20388"/>
    </row>
    <row r="20389" spans="1:3" ht="14.4" x14ac:dyDescent="0.3">
      <c r="A20389"/>
      <c r="B20389"/>
      <c r="C20389"/>
    </row>
    <row r="20390" spans="1:3" ht="14.4" x14ac:dyDescent="0.3">
      <c r="A20390"/>
      <c r="B20390"/>
      <c r="C20390"/>
    </row>
    <row r="20391" spans="1:3" ht="14.4" x14ac:dyDescent="0.3">
      <c r="A20391"/>
      <c r="B20391"/>
      <c r="C20391"/>
    </row>
    <row r="20392" spans="1:3" ht="14.4" x14ac:dyDescent="0.3">
      <c r="A20392"/>
      <c r="B20392"/>
      <c r="C20392"/>
    </row>
    <row r="20393" spans="1:3" ht="14.4" x14ac:dyDescent="0.3">
      <c r="A20393"/>
      <c r="B20393"/>
      <c r="C20393"/>
    </row>
    <row r="20394" spans="1:3" ht="14.4" x14ac:dyDescent="0.3">
      <c r="A20394"/>
      <c r="B20394"/>
      <c r="C20394"/>
    </row>
    <row r="20395" spans="1:3" ht="14.4" x14ac:dyDescent="0.3">
      <c r="A20395"/>
      <c r="B20395"/>
      <c r="C20395"/>
    </row>
    <row r="20396" spans="1:3" ht="14.4" x14ac:dyDescent="0.3">
      <c r="A20396"/>
      <c r="B20396"/>
      <c r="C20396"/>
    </row>
    <row r="20397" spans="1:3" ht="14.4" x14ac:dyDescent="0.3">
      <c r="A20397"/>
      <c r="B20397"/>
      <c r="C20397"/>
    </row>
    <row r="20398" spans="1:3" ht="14.4" x14ac:dyDescent="0.3">
      <c r="A20398"/>
      <c r="B20398"/>
      <c r="C20398"/>
    </row>
    <row r="20399" spans="1:3" ht="14.4" x14ac:dyDescent="0.3">
      <c r="A20399"/>
      <c r="B20399"/>
      <c r="C20399"/>
    </row>
    <row r="20400" spans="1:3" ht="14.4" x14ac:dyDescent="0.3">
      <c r="A20400"/>
      <c r="B20400"/>
      <c r="C20400"/>
    </row>
    <row r="20401" spans="1:3" ht="14.4" x14ac:dyDescent="0.3">
      <c r="A20401"/>
      <c r="B20401"/>
      <c r="C20401"/>
    </row>
    <row r="20402" spans="1:3" ht="14.4" x14ac:dyDescent="0.3">
      <c r="A20402"/>
      <c r="B20402"/>
      <c r="C20402"/>
    </row>
    <row r="20403" spans="1:3" ht="14.4" x14ac:dyDescent="0.3">
      <c r="A20403"/>
      <c r="B20403"/>
      <c r="C20403"/>
    </row>
    <row r="20404" spans="1:3" ht="14.4" x14ac:dyDescent="0.3">
      <c r="A20404"/>
      <c r="B20404"/>
      <c r="C20404"/>
    </row>
    <row r="20405" spans="1:3" ht="14.4" x14ac:dyDescent="0.3">
      <c r="A20405"/>
      <c r="B20405"/>
      <c r="C20405"/>
    </row>
    <row r="20406" spans="1:3" ht="14.4" x14ac:dyDescent="0.3">
      <c r="A20406"/>
      <c r="B20406"/>
      <c r="C20406"/>
    </row>
    <row r="20407" spans="1:3" ht="14.4" x14ac:dyDescent="0.3">
      <c r="A20407"/>
      <c r="B20407"/>
      <c r="C20407"/>
    </row>
    <row r="20408" spans="1:3" ht="14.4" x14ac:dyDescent="0.3">
      <c r="A20408"/>
      <c r="B20408"/>
      <c r="C20408"/>
    </row>
    <row r="20409" spans="1:3" ht="14.4" x14ac:dyDescent="0.3">
      <c r="A20409"/>
      <c r="B20409"/>
      <c r="C20409"/>
    </row>
    <row r="20410" spans="1:3" ht="14.4" x14ac:dyDescent="0.3">
      <c r="A20410"/>
      <c r="B20410"/>
      <c r="C20410"/>
    </row>
    <row r="20411" spans="1:3" ht="14.4" x14ac:dyDescent="0.3">
      <c r="A20411"/>
      <c r="B20411"/>
      <c r="C20411"/>
    </row>
    <row r="20412" spans="1:3" ht="14.4" x14ac:dyDescent="0.3">
      <c r="A20412"/>
      <c r="B20412"/>
      <c r="C20412"/>
    </row>
    <row r="20413" spans="1:3" ht="14.4" x14ac:dyDescent="0.3">
      <c r="A20413"/>
      <c r="B20413"/>
      <c r="C20413"/>
    </row>
    <row r="20414" spans="1:3" ht="14.4" x14ac:dyDescent="0.3">
      <c r="A20414"/>
      <c r="B20414"/>
      <c r="C20414"/>
    </row>
    <row r="20415" spans="1:3" ht="14.4" x14ac:dyDescent="0.3">
      <c r="A20415"/>
      <c r="B20415"/>
      <c r="C20415"/>
    </row>
    <row r="20416" spans="1:3" ht="14.4" x14ac:dyDescent="0.3">
      <c r="A20416"/>
      <c r="B20416"/>
      <c r="C20416"/>
    </row>
    <row r="20417" spans="1:3" ht="14.4" x14ac:dyDescent="0.3">
      <c r="A20417"/>
      <c r="B20417"/>
      <c r="C20417"/>
    </row>
    <row r="20418" spans="1:3" ht="14.4" x14ac:dyDescent="0.3">
      <c r="A20418"/>
      <c r="B20418"/>
      <c r="C20418"/>
    </row>
    <row r="20419" spans="1:3" ht="14.4" x14ac:dyDescent="0.3">
      <c r="A20419"/>
      <c r="B20419"/>
      <c r="C20419"/>
    </row>
    <row r="20420" spans="1:3" ht="14.4" x14ac:dyDescent="0.3">
      <c r="A20420"/>
      <c r="B20420"/>
      <c r="C20420"/>
    </row>
    <row r="20421" spans="1:3" ht="14.4" x14ac:dyDescent="0.3">
      <c r="A20421"/>
      <c r="B20421"/>
      <c r="C20421"/>
    </row>
    <row r="20422" spans="1:3" ht="14.4" x14ac:dyDescent="0.3">
      <c r="A20422"/>
      <c r="B20422"/>
      <c r="C20422"/>
    </row>
    <row r="20423" spans="1:3" ht="14.4" x14ac:dyDescent="0.3">
      <c r="A20423"/>
      <c r="B20423"/>
      <c r="C20423"/>
    </row>
    <row r="20424" spans="1:3" ht="14.4" x14ac:dyDescent="0.3">
      <c r="A20424"/>
      <c r="B20424"/>
      <c r="C20424"/>
    </row>
    <row r="20425" spans="1:3" ht="14.4" x14ac:dyDescent="0.3">
      <c r="A20425"/>
      <c r="B20425"/>
      <c r="C20425"/>
    </row>
    <row r="20426" spans="1:3" ht="14.4" x14ac:dyDescent="0.3">
      <c r="A20426"/>
      <c r="B20426"/>
      <c r="C20426"/>
    </row>
    <row r="20427" spans="1:3" ht="14.4" x14ac:dyDescent="0.3">
      <c r="A20427"/>
      <c r="B20427"/>
      <c r="C20427"/>
    </row>
    <row r="20428" spans="1:3" ht="14.4" x14ac:dyDescent="0.3">
      <c r="A20428"/>
      <c r="B20428"/>
      <c r="C20428"/>
    </row>
    <row r="20429" spans="1:3" ht="14.4" x14ac:dyDescent="0.3">
      <c r="A20429"/>
      <c r="B20429"/>
      <c r="C20429"/>
    </row>
    <row r="20430" spans="1:3" ht="14.4" x14ac:dyDescent="0.3">
      <c r="A20430"/>
      <c r="B20430"/>
      <c r="C20430"/>
    </row>
    <row r="20431" spans="1:3" ht="14.4" x14ac:dyDescent="0.3">
      <c r="A20431"/>
      <c r="B20431"/>
      <c r="C20431"/>
    </row>
    <row r="20432" spans="1:3" ht="14.4" x14ac:dyDescent="0.3">
      <c r="A20432"/>
      <c r="B20432"/>
      <c r="C20432"/>
    </row>
    <row r="20433" spans="1:3" ht="14.4" x14ac:dyDescent="0.3">
      <c r="A20433"/>
      <c r="B20433"/>
      <c r="C20433"/>
    </row>
    <row r="20434" spans="1:3" ht="14.4" x14ac:dyDescent="0.3">
      <c r="A20434"/>
      <c r="B20434"/>
      <c r="C20434"/>
    </row>
    <row r="20435" spans="1:3" ht="14.4" x14ac:dyDescent="0.3">
      <c r="A20435"/>
      <c r="B20435"/>
      <c r="C20435"/>
    </row>
    <row r="20436" spans="1:3" ht="14.4" x14ac:dyDescent="0.3">
      <c r="A20436"/>
      <c r="B20436"/>
      <c r="C20436"/>
    </row>
    <row r="20437" spans="1:3" ht="14.4" x14ac:dyDescent="0.3">
      <c r="A20437"/>
      <c r="B20437"/>
      <c r="C20437"/>
    </row>
    <row r="20438" spans="1:3" ht="14.4" x14ac:dyDescent="0.3">
      <c r="A20438"/>
      <c r="B20438"/>
      <c r="C20438"/>
    </row>
    <row r="20439" spans="1:3" ht="14.4" x14ac:dyDescent="0.3">
      <c r="A20439"/>
      <c r="B20439"/>
      <c r="C20439"/>
    </row>
    <row r="20440" spans="1:3" ht="14.4" x14ac:dyDescent="0.3">
      <c r="A20440"/>
      <c r="B20440"/>
      <c r="C20440"/>
    </row>
    <row r="20441" spans="1:3" ht="14.4" x14ac:dyDescent="0.3">
      <c r="A20441"/>
      <c r="B20441"/>
      <c r="C20441"/>
    </row>
    <row r="20442" spans="1:3" ht="14.4" x14ac:dyDescent="0.3">
      <c r="A20442"/>
      <c r="B20442"/>
      <c r="C20442"/>
    </row>
    <row r="20443" spans="1:3" ht="14.4" x14ac:dyDescent="0.3">
      <c r="A20443"/>
      <c r="B20443"/>
      <c r="C20443"/>
    </row>
    <row r="20444" spans="1:3" ht="14.4" x14ac:dyDescent="0.3">
      <c r="A20444"/>
      <c r="B20444"/>
      <c r="C20444"/>
    </row>
    <row r="20445" spans="1:3" ht="14.4" x14ac:dyDescent="0.3">
      <c r="A20445"/>
      <c r="B20445"/>
      <c r="C20445"/>
    </row>
    <row r="20446" spans="1:3" ht="14.4" x14ac:dyDescent="0.3">
      <c r="A20446"/>
      <c r="B20446"/>
      <c r="C20446"/>
    </row>
    <row r="20447" spans="1:3" ht="14.4" x14ac:dyDescent="0.3">
      <c r="A20447"/>
      <c r="B20447"/>
      <c r="C20447"/>
    </row>
    <row r="20448" spans="1:3" ht="14.4" x14ac:dyDescent="0.3">
      <c r="A20448"/>
      <c r="B20448"/>
      <c r="C20448"/>
    </row>
    <row r="20449" spans="1:3" ht="14.4" x14ac:dyDescent="0.3">
      <c r="A20449"/>
      <c r="B20449"/>
      <c r="C20449"/>
    </row>
    <row r="20450" spans="1:3" ht="14.4" x14ac:dyDescent="0.3">
      <c r="A20450"/>
      <c r="B20450"/>
      <c r="C20450"/>
    </row>
    <row r="20451" spans="1:3" ht="14.4" x14ac:dyDescent="0.3">
      <c r="A20451"/>
      <c r="B20451"/>
      <c r="C20451"/>
    </row>
    <row r="20452" spans="1:3" ht="14.4" x14ac:dyDescent="0.3">
      <c r="A20452"/>
      <c r="B20452"/>
      <c r="C20452"/>
    </row>
    <row r="20453" spans="1:3" ht="14.4" x14ac:dyDescent="0.3">
      <c r="A20453"/>
      <c r="B20453"/>
      <c r="C20453"/>
    </row>
    <row r="20454" spans="1:3" ht="14.4" x14ac:dyDescent="0.3">
      <c r="A20454"/>
      <c r="B20454"/>
      <c r="C20454"/>
    </row>
    <row r="20455" spans="1:3" ht="14.4" x14ac:dyDescent="0.3">
      <c r="A20455"/>
      <c r="B20455"/>
      <c r="C20455"/>
    </row>
    <row r="20456" spans="1:3" ht="14.4" x14ac:dyDescent="0.3">
      <c r="A20456"/>
      <c r="B20456"/>
      <c r="C20456"/>
    </row>
    <row r="20457" spans="1:3" ht="14.4" x14ac:dyDescent="0.3">
      <c r="A20457"/>
      <c r="B20457"/>
      <c r="C20457"/>
    </row>
    <row r="20458" spans="1:3" ht="14.4" x14ac:dyDescent="0.3">
      <c r="A20458"/>
      <c r="B20458"/>
      <c r="C20458"/>
    </row>
    <row r="20459" spans="1:3" ht="14.4" x14ac:dyDescent="0.3">
      <c r="A20459"/>
      <c r="B20459"/>
      <c r="C20459"/>
    </row>
    <row r="20460" spans="1:3" ht="14.4" x14ac:dyDescent="0.3">
      <c r="A20460"/>
      <c r="B20460"/>
      <c r="C20460"/>
    </row>
    <row r="20461" spans="1:3" ht="14.4" x14ac:dyDescent="0.3">
      <c r="A20461"/>
      <c r="B20461"/>
      <c r="C20461"/>
    </row>
    <row r="20462" spans="1:3" ht="14.4" x14ac:dyDescent="0.3">
      <c r="A20462"/>
      <c r="B20462"/>
      <c r="C20462"/>
    </row>
    <row r="20463" spans="1:3" ht="14.4" x14ac:dyDescent="0.3">
      <c r="A20463"/>
      <c r="B20463"/>
      <c r="C20463"/>
    </row>
    <row r="20464" spans="1:3" ht="14.4" x14ac:dyDescent="0.3">
      <c r="A20464"/>
      <c r="B20464"/>
      <c r="C20464"/>
    </row>
    <row r="20465" spans="1:3" ht="14.4" x14ac:dyDescent="0.3">
      <c r="A20465"/>
      <c r="B20465"/>
      <c r="C20465"/>
    </row>
    <row r="20466" spans="1:3" ht="14.4" x14ac:dyDescent="0.3">
      <c r="A20466"/>
      <c r="B20466"/>
      <c r="C20466"/>
    </row>
    <row r="20467" spans="1:3" ht="14.4" x14ac:dyDescent="0.3">
      <c r="A20467"/>
      <c r="B20467"/>
      <c r="C20467"/>
    </row>
    <row r="20468" spans="1:3" ht="14.4" x14ac:dyDescent="0.3">
      <c r="A20468"/>
      <c r="B20468"/>
      <c r="C20468"/>
    </row>
    <row r="20469" spans="1:3" ht="14.4" x14ac:dyDescent="0.3">
      <c r="A20469"/>
      <c r="B20469"/>
      <c r="C20469"/>
    </row>
    <row r="20470" spans="1:3" ht="14.4" x14ac:dyDescent="0.3">
      <c r="A20470"/>
      <c r="B20470"/>
      <c r="C20470"/>
    </row>
    <row r="20471" spans="1:3" ht="14.4" x14ac:dyDescent="0.3">
      <c r="A20471"/>
      <c r="B20471"/>
      <c r="C20471"/>
    </row>
    <row r="20472" spans="1:3" ht="14.4" x14ac:dyDescent="0.3">
      <c r="A20472"/>
      <c r="B20472"/>
      <c r="C20472"/>
    </row>
    <row r="20473" spans="1:3" ht="14.4" x14ac:dyDescent="0.3">
      <c r="A20473"/>
      <c r="B20473"/>
      <c r="C20473"/>
    </row>
    <row r="20474" spans="1:3" ht="14.4" x14ac:dyDescent="0.3">
      <c r="A20474"/>
      <c r="B20474"/>
      <c r="C20474"/>
    </row>
    <row r="20475" spans="1:3" ht="14.4" x14ac:dyDescent="0.3">
      <c r="A20475"/>
      <c r="B20475"/>
      <c r="C20475"/>
    </row>
    <row r="20476" spans="1:3" ht="14.4" x14ac:dyDescent="0.3">
      <c r="A20476"/>
      <c r="B20476"/>
      <c r="C20476"/>
    </row>
    <row r="20477" spans="1:3" ht="14.4" x14ac:dyDescent="0.3">
      <c r="A20477"/>
      <c r="B20477"/>
      <c r="C20477"/>
    </row>
    <row r="20478" spans="1:3" ht="14.4" x14ac:dyDescent="0.3">
      <c r="A20478"/>
      <c r="B20478"/>
      <c r="C20478"/>
    </row>
    <row r="20479" spans="1:3" ht="14.4" x14ac:dyDescent="0.3">
      <c r="A20479"/>
      <c r="B20479"/>
      <c r="C20479"/>
    </row>
    <row r="20480" spans="1:3" ht="14.4" x14ac:dyDescent="0.3">
      <c r="A20480"/>
      <c r="B20480"/>
      <c r="C20480"/>
    </row>
    <row r="20481" spans="1:3" ht="14.4" x14ac:dyDescent="0.3">
      <c r="A20481"/>
      <c r="B20481"/>
      <c r="C20481"/>
    </row>
    <row r="20482" spans="1:3" ht="14.4" x14ac:dyDescent="0.3">
      <c r="A20482"/>
      <c r="B20482"/>
      <c r="C20482"/>
    </row>
    <row r="20483" spans="1:3" ht="14.4" x14ac:dyDescent="0.3">
      <c r="A20483"/>
      <c r="B20483"/>
      <c r="C20483"/>
    </row>
    <row r="20484" spans="1:3" ht="14.4" x14ac:dyDescent="0.3">
      <c r="A20484"/>
      <c r="B20484"/>
      <c r="C20484"/>
    </row>
    <row r="20485" spans="1:3" ht="14.4" x14ac:dyDescent="0.3">
      <c r="A20485"/>
      <c r="B20485"/>
      <c r="C20485"/>
    </row>
    <row r="20486" spans="1:3" ht="14.4" x14ac:dyDescent="0.3">
      <c r="A20486"/>
      <c r="B20486"/>
      <c r="C20486"/>
    </row>
    <row r="20487" spans="1:3" ht="14.4" x14ac:dyDescent="0.3">
      <c r="A20487"/>
      <c r="B20487"/>
      <c r="C20487"/>
    </row>
    <row r="20488" spans="1:3" ht="14.4" x14ac:dyDescent="0.3">
      <c r="A20488"/>
      <c r="B20488"/>
      <c r="C20488"/>
    </row>
    <row r="20489" spans="1:3" ht="14.4" x14ac:dyDescent="0.3">
      <c r="A20489"/>
      <c r="B20489"/>
      <c r="C20489"/>
    </row>
    <row r="20490" spans="1:3" ht="14.4" x14ac:dyDescent="0.3">
      <c r="A20490"/>
      <c r="B20490"/>
      <c r="C20490"/>
    </row>
    <row r="20491" spans="1:3" ht="14.4" x14ac:dyDescent="0.3">
      <c r="A20491"/>
      <c r="B20491"/>
      <c r="C20491"/>
    </row>
    <row r="20492" spans="1:3" ht="14.4" x14ac:dyDescent="0.3">
      <c r="A20492"/>
      <c r="B20492"/>
      <c r="C20492"/>
    </row>
    <row r="20493" spans="1:3" ht="14.4" x14ac:dyDescent="0.3">
      <c r="A20493"/>
      <c r="B20493"/>
      <c r="C20493"/>
    </row>
    <row r="20494" spans="1:3" ht="14.4" x14ac:dyDescent="0.3">
      <c r="A20494"/>
      <c r="B20494"/>
      <c r="C20494"/>
    </row>
    <row r="20495" spans="1:3" ht="14.4" x14ac:dyDescent="0.3">
      <c r="A20495"/>
      <c r="B20495"/>
      <c r="C20495"/>
    </row>
    <row r="20496" spans="1:3" ht="14.4" x14ac:dyDescent="0.3">
      <c r="A20496"/>
      <c r="B20496"/>
      <c r="C20496"/>
    </row>
    <row r="20497" spans="1:3" ht="14.4" x14ac:dyDescent="0.3">
      <c r="A20497"/>
      <c r="B20497"/>
      <c r="C20497"/>
    </row>
    <row r="20498" spans="1:3" ht="14.4" x14ac:dyDescent="0.3">
      <c r="A20498"/>
      <c r="B20498"/>
      <c r="C20498"/>
    </row>
    <row r="20499" spans="1:3" ht="14.4" x14ac:dyDescent="0.3">
      <c r="A20499"/>
      <c r="B20499"/>
      <c r="C20499"/>
    </row>
    <row r="20500" spans="1:3" ht="14.4" x14ac:dyDescent="0.3">
      <c r="A20500"/>
      <c r="B20500"/>
      <c r="C20500"/>
    </row>
    <row r="20501" spans="1:3" ht="14.4" x14ac:dyDescent="0.3">
      <c r="A20501"/>
      <c r="B20501"/>
      <c r="C20501"/>
    </row>
    <row r="20502" spans="1:3" ht="14.4" x14ac:dyDescent="0.3">
      <c r="A20502"/>
      <c r="B20502"/>
      <c r="C20502"/>
    </row>
    <row r="20503" spans="1:3" ht="14.4" x14ac:dyDescent="0.3">
      <c r="A20503"/>
      <c r="B20503"/>
      <c r="C20503"/>
    </row>
    <row r="20504" spans="1:3" ht="14.4" x14ac:dyDescent="0.3">
      <c r="A20504"/>
      <c r="B20504"/>
      <c r="C20504"/>
    </row>
    <row r="20505" spans="1:3" ht="14.4" x14ac:dyDescent="0.3">
      <c r="A20505"/>
      <c r="B20505"/>
      <c r="C20505"/>
    </row>
    <row r="20506" spans="1:3" ht="14.4" x14ac:dyDescent="0.3">
      <c r="A20506"/>
      <c r="B20506"/>
      <c r="C20506"/>
    </row>
    <row r="20507" spans="1:3" ht="14.4" x14ac:dyDescent="0.3">
      <c r="A20507"/>
      <c r="B20507"/>
      <c r="C20507"/>
    </row>
    <row r="20508" spans="1:3" ht="14.4" x14ac:dyDescent="0.3">
      <c r="A20508"/>
      <c r="B20508"/>
      <c r="C20508"/>
    </row>
    <row r="20509" spans="1:3" ht="14.4" x14ac:dyDescent="0.3">
      <c r="A20509"/>
      <c r="B20509"/>
      <c r="C20509"/>
    </row>
    <row r="20510" spans="1:3" ht="14.4" x14ac:dyDescent="0.3">
      <c r="A20510"/>
      <c r="B20510"/>
      <c r="C20510"/>
    </row>
    <row r="20511" spans="1:3" ht="14.4" x14ac:dyDescent="0.3">
      <c r="A20511"/>
      <c r="B20511"/>
      <c r="C20511"/>
    </row>
    <row r="20512" spans="1:3" ht="14.4" x14ac:dyDescent="0.3">
      <c r="A20512"/>
      <c r="B20512"/>
      <c r="C20512"/>
    </row>
    <row r="20513" spans="1:3" ht="14.4" x14ac:dyDescent="0.3">
      <c r="A20513"/>
      <c r="B20513"/>
      <c r="C20513"/>
    </row>
    <row r="20514" spans="1:3" ht="14.4" x14ac:dyDescent="0.3">
      <c r="A20514"/>
      <c r="B20514"/>
      <c r="C20514"/>
    </row>
    <row r="20515" spans="1:3" ht="14.4" x14ac:dyDescent="0.3">
      <c r="A20515"/>
      <c r="B20515"/>
      <c r="C20515"/>
    </row>
    <row r="20516" spans="1:3" ht="14.4" x14ac:dyDescent="0.3">
      <c r="A20516"/>
      <c r="B20516"/>
      <c r="C20516"/>
    </row>
    <row r="20517" spans="1:3" ht="14.4" x14ac:dyDescent="0.3">
      <c r="A20517"/>
      <c r="B20517"/>
      <c r="C20517"/>
    </row>
    <row r="20518" spans="1:3" ht="14.4" x14ac:dyDescent="0.3">
      <c r="A20518"/>
      <c r="B20518"/>
      <c r="C20518"/>
    </row>
    <row r="20519" spans="1:3" ht="14.4" x14ac:dyDescent="0.3">
      <c r="A20519"/>
      <c r="B20519"/>
      <c r="C20519"/>
    </row>
    <row r="20520" spans="1:3" ht="14.4" x14ac:dyDescent="0.3">
      <c r="A20520"/>
      <c r="B20520"/>
      <c r="C20520"/>
    </row>
    <row r="20521" spans="1:3" ht="14.4" x14ac:dyDescent="0.3">
      <c r="A20521"/>
      <c r="B20521"/>
      <c r="C20521"/>
    </row>
    <row r="20522" spans="1:3" ht="14.4" x14ac:dyDescent="0.3">
      <c r="A20522"/>
      <c r="B20522"/>
      <c r="C20522"/>
    </row>
    <row r="20523" spans="1:3" ht="14.4" x14ac:dyDescent="0.3">
      <c r="A20523"/>
      <c r="B20523"/>
      <c r="C20523"/>
    </row>
    <row r="20524" spans="1:3" ht="14.4" x14ac:dyDescent="0.3">
      <c r="A20524"/>
      <c r="B20524"/>
      <c r="C20524"/>
    </row>
    <row r="20525" spans="1:3" ht="14.4" x14ac:dyDescent="0.3">
      <c r="A20525"/>
      <c r="B20525"/>
      <c r="C20525"/>
    </row>
    <row r="20526" spans="1:3" ht="14.4" x14ac:dyDescent="0.3">
      <c r="A20526"/>
      <c r="B20526"/>
      <c r="C20526"/>
    </row>
    <row r="20527" spans="1:3" ht="14.4" x14ac:dyDescent="0.3">
      <c r="A20527"/>
      <c r="B20527"/>
      <c r="C20527"/>
    </row>
    <row r="20528" spans="1:3" ht="14.4" x14ac:dyDescent="0.3">
      <c r="A20528"/>
      <c r="B20528"/>
      <c r="C20528"/>
    </row>
    <row r="20529" spans="1:3" ht="14.4" x14ac:dyDescent="0.3">
      <c r="A20529"/>
      <c r="B20529"/>
      <c r="C20529"/>
    </row>
    <row r="20530" spans="1:3" ht="14.4" x14ac:dyDescent="0.3">
      <c r="A20530"/>
      <c r="B20530"/>
      <c r="C20530"/>
    </row>
    <row r="20531" spans="1:3" ht="14.4" x14ac:dyDescent="0.3">
      <c r="A20531"/>
      <c r="B20531"/>
      <c r="C20531"/>
    </row>
    <row r="20532" spans="1:3" ht="14.4" x14ac:dyDescent="0.3">
      <c r="A20532"/>
      <c r="B20532"/>
      <c r="C20532"/>
    </row>
    <row r="20533" spans="1:3" ht="14.4" x14ac:dyDescent="0.3">
      <c r="A20533"/>
      <c r="B20533"/>
      <c r="C20533"/>
    </row>
    <row r="20534" spans="1:3" ht="14.4" x14ac:dyDescent="0.3">
      <c r="A20534"/>
      <c r="B20534"/>
      <c r="C20534"/>
    </row>
    <row r="20535" spans="1:3" ht="14.4" x14ac:dyDescent="0.3">
      <c r="A20535"/>
      <c r="B20535"/>
      <c r="C20535"/>
    </row>
    <row r="20536" spans="1:3" ht="14.4" x14ac:dyDescent="0.3">
      <c r="A20536"/>
      <c r="B20536"/>
      <c r="C20536"/>
    </row>
    <row r="20537" spans="1:3" ht="14.4" x14ac:dyDescent="0.3">
      <c r="A20537"/>
      <c r="B20537"/>
      <c r="C20537"/>
    </row>
    <row r="20538" spans="1:3" ht="14.4" x14ac:dyDescent="0.3">
      <c r="A20538"/>
      <c r="B20538"/>
      <c r="C20538"/>
    </row>
    <row r="20539" spans="1:3" ht="14.4" x14ac:dyDescent="0.3">
      <c r="A20539"/>
      <c r="B20539"/>
      <c r="C20539"/>
    </row>
    <row r="20540" spans="1:3" ht="14.4" x14ac:dyDescent="0.3">
      <c r="A20540"/>
      <c r="B20540"/>
      <c r="C20540"/>
    </row>
    <row r="20541" spans="1:3" ht="14.4" x14ac:dyDescent="0.3">
      <c r="A20541"/>
      <c r="B20541"/>
      <c r="C20541"/>
    </row>
    <row r="20542" spans="1:3" ht="14.4" x14ac:dyDescent="0.3">
      <c r="A20542"/>
      <c r="B20542"/>
      <c r="C20542"/>
    </row>
    <row r="20543" spans="1:3" ht="14.4" x14ac:dyDescent="0.3">
      <c r="A20543"/>
      <c r="B20543"/>
      <c r="C20543"/>
    </row>
    <row r="20544" spans="1:3" ht="14.4" x14ac:dyDescent="0.3">
      <c r="A20544"/>
      <c r="B20544"/>
      <c r="C20544"/>
    </row>
    <row r="20545" spans="1:3" ht="14.4" x14ac:dyDescent="0.3">
      <c r="A20545"/>
      <c r="B20545"/>
      <c r="C20545"/>
    </row>
    <row r="20546" spans="1:3" ht="14.4" x14ac:dyDescent="0.3">
      <c r="A20546"/>
      <c r="B20546"/>
      <c r="C20546"/>
    </row>
    <row r="20547" spans="1:3" ht="14.4" x14ac:dyDescent="0.3">
      <c r="A20547"/>
      <c r="B20547"/>
      <c r="C20547"/>
    </row>
    <row r="20548" spans="1:3" ht="14.4" x14ac:dyDescent="0.3">
      <c r="A20548"/>
      <c r="B20548"/>
      <c r="C20548"/>
    </row>
    <row r="20549" spans="1:3" ht="14.4" x14ac:dyDescent="0.3">
      <c r="A20549"/>
      <c r="B20549"/>
      <c r="C20549"/>
    </row>
    <row r="20550" spans="1:3" ht="14.4" x14ac:dyDescent="0.3">
      <c r="A20550"/>
      <c r="B20550"/>
      <c r="C20550"/>
    </row>
    <row r="20551" spans="1:3" ht="14.4" x14ac:dyDescent="0.3">
      <c r="A20551"/>
      <c r="B20551"/>
      <c r="C20551"/>
    </row>
    <row r="20552" spans="1:3" ht="14.4" x14ac:dyDescent="0.3">
      <c r="A20552"/>
      <c r="B20552"/>
      <c r="C20552"/>
    </row>
    <row r="20553" spans="1:3" ht="14.4" x14ac:dyDescent="0.3">
      <c r="A20553"/>
      <c r="B20553"/>
      <c r="C20553"/>
    </row>
    <row r="20554" spans="1:3" ht="14.4" x14ac:dyDescent="0.3">
      <c r="A20554"/>
      <c r="B20554"/>
      <c r="C20554"/>
    </row>
    <row r="20555" spans="1:3" ht="14.4" x14ac:dyDescent="0.3">
      <c r="A20555"/>
      <c r="B20555"/>
      <c r="C20555"/>
    </row>
    <row r="20556" spans="1:3" ht="14.4" x14ac:dyDescent="0.3">
      <c r="A20556"/>
      <c r="B20556"/>
      <c r="C20556"/>
    </row>
    <row r="20557" spans="1:3" ht="14.4" x14ac:dyDescent="0.3">
      <c r="A20557"/>
      <c r="B20557"/>
      <c r="C20557"/>
    </row>
    <row r="20558" spans="1:3" ht="14.4" x14ac:dyDescent="0.3">
      <c r="A20558"/>
      <c r="B20558"/>
      <c r="C20558"/>
    </row>
    <row r="20559" spans="1:3" ht="14.4" x14ac:dyDescent="0.3">
      <c r="A20559"/>
      <c r="B20559"/>
      <c r="C20559"/>
    </row>
    <row r="20560" spans="1:3" ht="14.4" x14ac:dyDescent="0.3">
      <c r="A20560"/>
      <c r="B20560"/>
      <c r="C20560"/>
    </row>
    <row r="20561" spans="1:3" ht="14.4" x14ac:dyDescent="0.3">
      <c r="A20561"/>
      <c r="B20561"/>
      <c r="C20561"/>
    </row>
    <row r="20562" spans="1:3" ht="14.4" x14ac:dyDescent="0.3">
      <c r="A20562"/>
      <c r="B20562"/>
      <c r="C20562"/>
    </row>
    <row r="20563" spans="1:3" ht="14.4" x14ac:dyDescent="0.3">
      <c r="A20563"/>
      <c r="B20563"/>
      <c r="C20563"/>
    </row>
    <row r="20564" spans="1:3" ht="14.4" x14ac:dyDescent="0.3">
      <c r="A20564"/>
      <c r="B20564"/>
      <c r="C20564"/>
    </row>
    <row r="20565" spans="1:3" ht="14.4" x14ac:dyDescent="0.3">
      <c r="A20565"/>
      <c r="B20565"/>
      <c r="C20565"/>
    </row>
    <row r="20566" spans="1:3" ht="14.4" x14ac:dyDescent="0.3">
      <c r="A20566"/>
      <c r="B20566"/>
      <c r="C20566"/>
    </row>
    <row r="20567" spans="1:3" ht="14.4" x14ac:dyDescent="0.3">
      <c r="A20567"/>
      <c r="B20567"/>
      <c r="C20567"/>
    </row>
    <row r="20568" spans="1:3" ht="14.4" x14ac:dyDescent="0.3">
      <c r="A20568"/>
      <c r="B20568"/>
      <c r="C20568"/>
    </row>
    <row r="20569" spans="1:3" ht="14.4" x14ac:dyDescent="0.3">
      <c r="A20569"/>
      <c r="B20569"/>
      <c r="C20569"/>
    </row>
    <row r="20570" spans="1:3" ht="14.4" x14ac:dyDescent="0.3">
      <c r="A20570"/>
      <c r="B20570"/>
      <c r="C20570"/>
    </row>
    <row r="20571" spans="1:3" ht="14.4" x14ac:dyDescent="0.3">
      <c r="A20571"/>
      <c r="B20571"/>
      <c r="C20571"/>
    </row>
    <row r="20572" spans="1:3" ht="14.4" x14ac:dyDescent="0.3">
      <c r="A20572"/>
      <c r="B20572"/>
      <c r="C20572"/>
    </row>
    <row r="20573" spans="1:3" ht="14.4" x14ac:dyDescent="0.3">
      <c r="A20573"/>
      <c r="B20573"/>
      <c r="C20573"/>
    </row>
    <row r="20574" spans="1:3" ht="14.4" x14ac:dyDescent="0.3">
      <c r="A20574"/>
      <c r="B20574"/>
      <c r="C20574"/>
    </row>
    <row r="20575" spans="1:3" ht="14.4" x14ac:dyDescent="0.3">
      <c r="A20575"/>
      <c r="B20575"/>
      <c r="C20575"/>
    </row>
    <row r="20576" spans="1:3" ht="14.4" x14ac:dyDescent="0.3">
      <c r="A20576"/>
      <c r="B20576"/>
      <c r="C20576"/>
    </row>
    <row r="20577" spans="1:3" ht="14.4" x14ac:dyDescent="0.3">
      <c r="A20577"/>
      <c r="B20577"/>
      <c r="C20577"/>
    </row>
    <row r="20578" spans="1:3" ht="14.4" x14ac:dyDescent="0.3">
      <c r="A20578"/>
      <c r="B20578"/>
      <c r="C20578"/>
    </row>
    <row r="20579" spans="1:3" ht="14.4" x14ac:dyDescent="0.3">
      <c r="A20579"/>
      <c r="B20579"/>
      <c r="C20579"/>
    </row>
    <row r="20580" spans="1:3" ht="14.4" x14ac:dyDescent="0.3">
      <c r="A20580"/>
      <c r="B20580"/>
      <c r="C20580"/>
    </row>
    <row r="20581" spans="1:3" ht="14.4" x14ac:dyDescent="0.3">
      <c r="A20581"/>
      <c r="B20581"/>
      <c r="C20581"/>
    </row>
    <row r="20582" spans="1:3" ht="14.4" x14ac:dyDescent="0.3">
      <c r="A20582"/>
      <c r="B20582"/>
      <c r="C20582"/>
    </row>
    <row r="20583" spans="1:3" ht="14.4" x14ac:dyDescent="0.3">
      <c r="A20583"/>
      <c r="B20583"/>
      <c r="C20583"/>
    </row>
    <row r="20584" spans="1:3" ht="14.4" x14ac:dyDescent="0.3">
      <c r="A20584"/>
      <c r="B20584"/>
      <c r="C20584"/>
    </row>
    <row r="20585" spans="1:3" ht="14.4" x14ac:dyDescent="0.3">
      <c r="A20585"/>
      <c r="B20585"/>
      <c r="C20585"/>
    </row>
    <row r="20586" spans="1:3" ht="14.4" x14ac:dyDescent="0.3">
      <c r="A20586"/>
      <c r="B20586"/>
      <c r="C20586"/>
    </row>
    <row r="20587" spans="1:3" ht="14.4" x14ac:dyDescent="0.3">
      <c r="A20587"/>
      <c r="B20587"/>
      <c r="C20587"/>
    </row>
    <row r="20588" spans="1:3" ht="14.4" x14ac:dyDescent="0.3">
      <c r="A20588"/>
      <c r="B20588"/>
      <c r="C20588"/>
    </row>
    <row r="20589" spans="1:3" ht="14.4" x14ac:dyDescent="0.3">
      <c r="A20589"/>
      <c r="B20589"/>
      <c r="C20589"/>
    </row>
    <row r="20590" spans="1:3" ht="14.4" x14ac:dyDescent="0.3">
      <c r="A20590"/>
      <c r="B20590"/>
      <c r="C20590"/>
    </row>
    <row r="20591" spans="1:3" ht="14.4" x14ac:dyDescent="0.3">
      <c r="A20591"/>
      <c r="B20591"/>
      <c r="C20591"/>
    </row>
    <row r="20592" spans="1:3" ht="14.4" x14ac:dyDescent="0.3">
      <c r="A20592"/>
      <c r="B20592"/>
      <c r="C20592"/>
    </row>
    <row r="20593" spans="1:3" ht="14.4" x14ac:dyDescent="0.3">
      <c r="A20593"/>
      <c r="B20593"/>
      <c r="C20593"/>
    </row>
    <row r="20594" spans="1:3" ht="14.4" x14ac:dyDescent="0.3">
      <c r="A20594"/>
      <c r="B20594"/>
      <c r="C20594"/>
    </row>
    <row r="20595" spans="1:3" ht="14.4" x14ac:dyDescent="0.3">
      <c r="A20595"/>
      <c r="B20595"/>
      <c r="C20595"/>
    </row>
    <row r="20596" spans="1:3" ht="14.4" x14ac:dyDescent="0.3">
      <c r="A20596"/>
      <c r="B20596"/>
      <c r="C20596"/>
    </row>
    <row r="20597" spans="1:3" ht="14.4" x14ac:dyDescent="0.3">
      <c r="A20597"/>
      <c r="B20597"/>
      <c r="C20597"/>
    </row>
    <row r="20598" spans="1:3" ht="14.4" x14ac:dyDescent="0.3">
      <c r="A20598"/>
      <c r="B20598"/>
      <c r="C20598"/>
    </row>
    <row r="20599" spans="1:3" ht="14.4" x14ac:dyDescent="0.3">
      <c r="A20599"/>
      <c r="B20599"/>
      <c r="C20599"/>
    </row>
    <row r="20600" spans="1:3" ht="14.4" x14ac:dyDescent="0.3">
      <c r="A20600"/>
      <c r="B20600"/>
      <c r="C20600"/>
    </row>
    <row r="20601" spans="1:3" ht="14.4" x14ac:dyDescent="0.3">
      <c r="A20601"/>
      <c r="B20601"/>
      <c r="C20601"/>
    </row>
    <row r="20602" spans="1:3" ht="14.4" x14ac:dyDescent="0.3">
      <c r="A20602"/>
      <c r="B20602"/>
      <c r="C20602"/>
    </row>
    <row r="20603" spans="1:3" ht="14.4" x14ac:dyDescent="0.3">
      <c r="A20603"/>
      <c r="B20603"/>
      <c r="C20603"/>
    </row>
    <row r="20604" spans="1:3" ht="14.4" x14ac:dyDescent="0.3">
      <c r="A20604"/>
      <c r="B20604"/>
      <c r="C20604"/>
    </row>
    <row r="20605" spans="1:3" ht="14.4" x14ac:dyDescent="0.3">
      <c r="A20605"/>
      <c r="B20605"/>
      <c r="C20605"/>
    </row>
    <row r="20606" spans="1:3" ht="14.4" x14ac:dyDescent="0.3">
      <c r="A20606"/>
      <c r="B20606"/>
      <c r="C20606"/>
    </row>
    <row r="20607" spans="1:3" ht="14.4" x14ac:dyDescent="0.3">
      <c r="A20607"/>
      <c r="B20607"/>
      <c r="C20607"/>
    </row>
    <row r="20608" spans="1:3" ht="14.4" x14ac:dyDescent="0.3">
      <c r="A20608"/>
      <c r="B20608"/>
      <c r="C20608"/>
    </row>
    <row r="20609" spans="1:3" ht="14.4" x14ac:dyDescent="0.3">
      <c r="A20609"/>
      <c r="B20609"/>
      <c r="C20609"/>
    </row>
    <row r="20610" spans="1:3" ht="14.4" x14ac:dyDescent="0.3">
      <c r="A20610"/>
      <c r="B20610"/>
      <c r="C20610"/>
    </row>
    <row r="20611" spans="1:3" ht="14.4" x14ac:dyDescent="0.3">
      <c r="A20611"/>
      <c r="B20611"/>
      <c r="C20611"/>
    </row>
    <row r="20612" spans="1:3" ht="14.4" x14ac:dyDescent="0.3">
      <c r="A20612"/>
      <c r="B20612"/>
      <c r="C20612"/>
    </row>
    <row r="20613" spans="1:3" ht="14.4" x14ac:dyDescent="0.3">
      <c r="A20613"/>
      <c r="B20613"/>
      <c r="C20613"/>
    </row>
    <row r="20614" spans="1:3" ht="14.4" x14ac:dyDescent="0.3">
      <c r="A20614"/>
      <c r="B20614"/>
      <c r="C20614"/>
    </row>
    <row r="20615" spans="1:3" ht="14.4" x14ac:dyDescent="0.3">
      <c r="A20615"/>
      <c r="B20615"/>
      <c r="C20615"/>
    </row>
    <row r="20616" spans="1:3" ht="14.4" x14ac:dyDescent="0.3">
      <c r="A20616"/>
      <c r="B20616"/>
      <c r="C20616"/>
    </row>
    <row r="20617" spans="1:3" ht="14.4" x14ac:dyDescent="0.3">
      <c r="A20617"/>
      <c r="B20617"/>
      <c r="C20617"/>
    </row>
    <row r="20618" spans="1:3" ht="14.4" x14ac:dyDescent="0.3">
      <c r="A20618"/>
      <c r="B20618"/>
      <c r="C20618"/>
    </row>
    <row r="20619" spans="1:3" ht="14.4" x14ac:dyDescent="0.3">
      <c r="A20619"/>
      <c r="B20619"/>
      <c r="C20619"/>
    </row>
    <row r="20620" spans="1:3" ht="14.4" x14ac:dyDescent="0.3">
      <c r="A20620"/>
      <c r="B20620"/>
      <c r="C20620"/>
    </row>
    <row r="20621" spans="1:3" ht="14.4" x14ac:dyDescent="0.3">
      <c r="A20621"/>
      <c r="B20621"/>
      <c r="C20621"/>
    </row>
    <row r="20622" spans="1:3" ht="14.4" x14ac:dyDescent="0.3">
      <c r="A20622"/>
      <c r="B20622"/>
      <c r="C20622"/>
    </row>
    <row r="20623" spans="1:3" ht="14.4" x14ac:dyDescent="0.3">
      <c r="A20623"/>
      <c r="B20623"/>
      <c r="C20623"/>
    </row>
    <row r="20624" spans="1:3" ht="14.4" x14ac:dyDescent="0.3">
      <c r="A20624"/>
      <c r="B20624"/>
      <c r="C20624"/>
    </row>
    <row r="20625" spans="1:3" ht="14.4" x14ac:dyDescent="0.3">
      <c r="A20625"/>
      <c r="B20625"/>
      <c r="C20625"/>
    </row>
    <row r="20626" spans="1:3" ht="14.4" x14ac:dyDescent="0.3">
      <c r="A20626"/>
      <c r="B20626"/>
      <c r="C20626"/>
    </row>
    <row r="20627" spans="1:3" ht="14.4" x14ac:dyDescent="0.3">
      <c r="A20627"/>
      <c r="B20627"/>
      <c r="C20627"/>
    </row>
    <row r="20628" spans="1:3" ht="14.4" x14ac:dyDescent="0.3">
      <c r="A20628"/>
      <c r="B20628"/>
      <c r="C20628"/>
    </row>
    <row r="20629" spans="1:3" ht="14.4" x14ac:dyDescent="0.3">
      <c r="A20629"/>
      <c r="B20629"/>
      <c r="C20629"/>
    </row>
    <row r="20630" spans="1:3" ht="14.4" x14ac:dyDescent="0.3">
      <c r="A20630"/>
      <c r="B20630"/>
      <c r="C20630"/>
    </row>
    <row r="20631" spans="1:3" ht="14.4" x14ac:dyDescent="0.3">
      <c r="A20631"/>
      <c r="B20631"/>
      <c r="C20631"/>
    </row>
    <row r="20632" spans="1:3" ht="14.4" x14ac:dyDescent="0.3">
      <c r="A20632"/>
      <c r="B20632"/>
      <c r="C20632"/>
    </row>
    <row r="20633" spans="1:3" ht="14.4" x14ac:dyDescent="0.3">
      <c r="A20633"/>
      <c r="B20633"/>
      <c r="C20633"/>
    </row>
    <row r="20634" spans="1:3" ht="14.4" x14ac:dyDescent="0.3">
      <c r="A20634"/>
      <c r="B20634"/>
      <c r="C20634"/>
    </row>
    <row r="20635" spans="1:3" ht="14.4" x14ac:dyDescent="0.3">
      <c r="A20635"/>
      <c r="B20635"/>
      <c r="C20635"/>
    </row>
    <row r="20636" spans="1:3" ht="14.4" x14ac:dyDescent="0.3">
      <c r="A20636"/>
      <c r="B20636"/>
      <c r="C20636"/>
    </row>
    <row r="20637" spans="1:3" ht="14.4" x14ac:dyDescent="0.3">
      <c r="A20637"/>
      <c r="B20637"/>
      <c r="C20637"/>
    </row>
    <row r="20638" spans="1:3" ht="14.4" x14ac:dyDescent="0.3">
      <c r="A20638"/>
      <c r="B20638"/>
      <c r="C20638"/>
    </row>
    <row r="20639" spans="1:3" ht="14.4" x14ac:dyDescent="0.3">
      <c r="A20639"/>
      <c r="B20639"/>
      <c r="C20639"/>
    </row>
    <row r="20640" spans="1:3" ht="14.4" x14ac:dyDescent="0.3">
      <c r="A20640"/>
      <c r="B20640"/>
      <c r="C20640"/>
    </row>
    <row r="20641" spans="1:3" ht="14.4" x14ac:dyDescent="0.3">
      <c r="A20641"/>
      <c r="B20641"/>
      <c r="C20641"/>
    </row>
    <row r="20642" spans="1:3" ht="14.4" x14ac:dyDescent="0.3">
      <c r="A20642"/>
      <c r="B20642"/>
      <c r="C20642"/>
    </row>
    <row r="20643" spans="1:3" ht="14.4" x14ac:dyDescent="0.3">
      <c r="A20643"/>
      <c r="B20643"/>
      <c r="C20643"/>
    </row>
    <row r="20644" spans="1:3" ht="14.4" x14ac:dyDescent="0.3">
      <c r="A20644"/>
      <c r="B20644"/>
      <c r="C20644"/>
    </row>
    <row r="20645" spans="1:3" ht="14.4" x14ac:dyDescent="0.3">
      <c r="A20645"/>
      <c r="B20645"/>
      <c r="C20645"/>
    </row>
    <row r="20646" spans="1:3" ht="14.4" x14ac:dyDescent="0.3">
      <c r="A20646"/>
      <c r="B20646"/>
      <c r="C20646"/>
    </row>
    <row r="20647" spans="1:3" ht="14.4" x14ac:dyDescent="0.3">
      <c r="A20647"/>
      <c r="B20647"/>
      <c r="C20647"/>
    </row>
    <row r="20648" spans="1:3" ht="14.4" x14ac:dyDescent="0.3">
      <c r="A20648"/>
      <c r="B20648"/>
      <c r="C20648"/>
    </row>
    <row r="20649" spans="1:3" ht="14.4" x14ac:dyDescent="0.3">
      <c r="A20649"/>
      <c r="B20649"/>
      <c r="C20649"/>
    </row>
    <row r="20650" spans="1:3" ht="14.4" x14ac:dyDescent="0.3">
      <c r="A20650"/>
      <c r="B20650"/>
      <c r="C20650"/>
    </row>
    <row r="20651" spans="1:3" ht="14.4" x14ac:dyDescent="0.3">
      <c r="A20651"/>
      <c r="B20651"/>
      <c r="C20651"/>
    </row>
    <row r="20652" spans="1:3" ht="14.4" x14ac:dyDescent="0.3">
      <c r="A20652"/>
      <c r="B20652"/>
      <c r="C20652"/>
    </row>
    <row r="20653" spans="1:3" ht="14.4" x14ac:dyDescent="0.3">
      <c r="A20653"/>
      <c r="B20653"/>
      <c r="C20653"/>
    </row>
    <row r="20654" spans="1:3" ht="14.4" x14ac:dyDescent="0.3">
      <c r="A20654"/>
      <c r="B20654"/>
      <c r="C20654"/>
    </row>
    <row r="20655" spans="1:3" ht="14.4" x14ac:dyDescent="0.3">
      <c r="A20655"/>
      <c r="B20655"/>
      <c r="C20655"/>
    </row>
    <row r="20656" spans="1:3" ht="14.4" x14ac:dyDescent="0.3">
      <c r="A20656"/>
      <c r="B20656"/>
      <c r="C20656"/>
    </row>
    <row r="20657" spans="1:3" ht="14.4" x14ac:dyDescent="0.3">
      <c r="A20657"/>
      <c r="B20657"/>
      <c r="C20657"/>
    </row>
    <row r="20658" spans="1:3" ht="14.4" x14ac:dyDescent="0.3">
      <c r="A20658"/>
      <c r="B20658"/>
      <c r="C20658"/>
    </row>
    <row r="20659" spans="1:3" ht="14.4" x14ac:dyDescent="0.3">
      <c r="A20659"/>
      <c r="B20659"/>
      <c r="C20659"/>
    </row>
    <row r="20660" spans="1:3" ht="14.4" x14ac:dyDescent="0.3">
      <c r="A20660"/>
      <c r="B20660"/>
      <c r="C20660"/>
    </row>
    <row r="20661" spans="1:3" ht="14.4" x14ac:dyDescent="0.3">
      <c r="A20661"/>
      <c r="B20661"/>
      <c r="C20661"/>
    </row>
    <row r="20662" spans="1:3" ht="14.4" x14ac:dyDescent="0.3">
      <c r="A20662"/>
      <c r="B20662"/>
      <c r="C20662"/>
    </row>
    <row r="20663" spans="1:3" ht="14.4" x14ac:dyDescent="0.3">
      <c r="A20663"/>
      <c r="B20663"/>
      <c r="C20663"/>
    </row>
    <row r="20664" spans="1:3" ht="14.4" x14ac:dyDescent="0.3">
      <c r="A20664"/>
      <c r="B20664"/>
      <c r="C20664"/>
    </row>
    <row r="20665" spans="1:3" ht="14.4" x14ac:dyDescent="0.3">
      <c r="A20665"/>
      <c r="B20665"/>
      <c r="C20665"/>
    </row>
    <row r="20666" spans="1:3" ht="14.4" x14ac:dyDescent="0.3">
      <c r="A20666"/>
      <c r="B20666"/>
      <c r="C20666"/>
    </row>
    <row r="20667" spans="1:3" ht="14.4" x14ac:dyDescent="0.3">
      <c r="A20667"/>
      <c r="B20667"/>
      <c r="C20667"/>
    </row>
    <row r="20668" spans="1:3" ht="14.4" x14ac:dyDescent="0.3">
      <c r="A20668"/>
      <c r="B20668"/>
      <c r="C20668"/>
    </row>
    <row r="20669" spans="1:3" ht="14.4" x14ac:dyDescent="0.3">
      <c r="A20669"/>
      <c r="B20669"/>
      <c r="C20669"/>
    </row>
    <row r="20670" spans="1:3" ht="14.4" x14ac:dyDescent="0.3">
      <c r="A20670"/>
      <c r="B20670"/>
      <c r="C20670"/>
    </row>
    <row r="20671" spans="1:3" ht="14.4" x14ac:dyDescent="0.3">
      <c r="A20671"/>
      <c r="B20671"/>
      <c r="C20671"/>
    </row>
    <row r="20672" spans="1:3" ht="14.4" x14ac:dyDescent="0.3">
      <c r="A20672"/>
      <c r="B20672"/>
      <c r="C20672"/>
    </row>
    <row r="20673" spans="1:3" ht="14.4" x14ac:dyDescent="0.3">
      <c r="A20673"/>
      <c r="B20673"/>
      <c r="C20673"/>
    </row>
    <row r="20674" spans="1:3" ht="14.4" x14ac:dyDescent="0.3">
      <c r="A20674"/>
      <c r="B20674"/>
      <c r="C20674"/>
    </row>
    <row r="20675" spans="1:3" ht="14.4" x14ac:dyDescent="0.3">
      <c r="A20675"/>
      <c r="B20675"/>
      <c r="C20675"/>
    </row>
    <row r="20676" spans="1:3" ht="14.4" x14ac:dyDescent="0.3">
      <c r="A20676"/>
      <c r="B20676"/>
      <c r="C20676"/>
    </row>
    <row r="20677" spans="1:3" ht="14.4" x14ac:dyDescent="0.3">
      <c r="A20677"/>
      <c r="B20677"/>
      <c r="C20677"/>
    </row>
    <row r="20678" spans="1:3" ht="14.4" x14ac:dyDescent="0.3">
      <c r="A20678"/>
      <c r="B20678"/>
      <c r="C20678"/>
    </row>
    <row r="20679" spans="1:3" ht="14.4" x14ac:dyDescent="0.3">
      <c r="A20679"/>
      <c r="B20679"/>
      <c r="C20679"/>
    </row>
    <row r="20680" spans="1:3" ht="14.4" x14ac:dyDescent="0.3">
      <c r="A20680"/>
      <c r="B20680"/>
      <c r="C20680"/>
    </row>
    <row r="20681" spans="1:3" ht="14.4" x14ac:dyDescent="0.3">
      <c r="A20681"/>
      <c r="B20681"/>
      <c r="C20681"/>
    </row>
    <row r="20682" spans="1:3" ht="14.4" x14ac:dyDescent="0.3">
      <c r="A20682"/>
      <c r="B20682"/>
      <c r="C20682"/>
    </row>
    <row r="20683" spans="1:3" ht="14.4" x14ac:dyDescent="0.3">
      <c r="A20683"/>
      <c r="B20683"/>
      <c r="C20683"/>
    </row>
    <row r="20684" spans="1:3" ht="14.4" x14ac:dyDescent="0.3">
      <c r="A20684"/>
      <c r="B20684"/>
      <c r="C20684"/>
    </row>
    <row r="20685" spans="1:3" ht="14.4" x14ac:dyDescent="0.3">
      <c r="A20685"/>
      <c r="B20685"/>
      <c r="C20685"/>
    </row>
    <row r="20686" spans="1:3" ht="14.4" x14ac:dyDescent="0.3">
      <c r="A20686"/>
      <c r="B20686"/>
      <c r="C20686"/>
    </row>
    <row r="20687" spans="1:3" ht="14.4" x14ac:dyDescent="0.3">
      <c r="A20687"/>
      <c r="B20687"/>
      <c r="C20687"/>
    </row>
    <row r="20688" spans="1:3" ht="14.4" x14ac:dyDescent="0.3">
      <c r="A20688"/>
      <c r="B20688"/>
      <c r="C20688"/>
    </row>
    <row r="20689" spans="1:3" ht="14.4" x14ac:dyDescent="0.3">
      <c r="A20689"/>
      <c r="B20689"/>
      <c r="C20689"/>
    </row>
    <row r="20690" spans="1:3" ht="14.4" x14ac:dyDescent="0.3">
      <c r="A20690"/>
      <c r="B20690"/>
      <c r="C20690"/>
    </row>
    <row r="20691" spans="1:3" ht="14.4" x14ac:dyDescent="0.3">
      <c r="A20691"/>
      <c r="B20691"/>
      <c r="C20691"/>
    </row>
    <row r="20692" spans="1:3" ht="14.4" x14ac:dyDescent="0.3">
      <c r="A20692"/>
      <c r="B20692"/>
      <c r="C20692"/>
    </row>
    <row r="20693" spans="1:3" ht="14.4" x14ac:dyDescent="0.3">
      <c r="A20693"/>
      <c r="B20693"/>
      <c r="C20693"/>
    </row>
    <row r="20694" spans="1:3" ht="14.4" x14ac:dyDescent="0.3">
      <c r="A20694"/>
      <c r="B20694"/>
      <c r="C20694"/>
    </row>
    <row r="20695" spans="1:3" ht="14.4" x14ac:dyDescent="0.3">
      <c r="A20695"/>
      <c r="B20695"/>
      <c r="C20695"/>
    </row>
    <row r="20696" spans="1:3" ht="14.4" x14ac:dyDescent="0.3">
      <c r="A20696"/>
      <c r="B20696"/>
      <c r="C20696"/>
    </row>
    <row r="20697" spans="1:3" ht="14.4" x14ac:dyDescent="0.3">
      <c r="A20697"/>
      <c r="B20697"/>
      <c r="C20697"/>
    </row>
    <row r="20698" spans="1:3" ht="14.4" x14ac:dyDescent="0.3">
      <c r="A20698"/>
      <c r="B20698"/>
      <c r="C20698"/>
    </row>
    <row r="20699" spans="1:3" ht="14.4" x14ac:dyDescent="0.3">
      <c r="A20699"/>
      <c r="B20699"/>
      <c r="C20699"/>
    </row>
    <row r="20700" spans="1:3" ht="14.4" x14ac:dyDescent="0.3">
      <c r="A20700"/>
      <c r="B20700"/>
      <c r="C20700"/>
    </row>
    <row r="20701" spans="1:3" ht="14.4" x14ac:dyDescent="0.3">
      <c r="A20701"/>
      <c r="B20701"/>
      <c r="C20701"/>
    </row>
    <row r="20702" spans="1:3" ht="14.4" x14ac:dyDescent="0.3">
      <c r="A20702"/>
      <c r="B20702"/>
      <c r="C20702"/>
    </row>
    <row r="20703" spans="1:3" ht="14.4" x14ac:dyDescent="0.3">
      <c r="A20703"/>
      <c r="B20703"/>
      <c r="C20703"/>
    </row>
    <row r="20704" spans="1:3" ht="14.4" x14ac:dyDescent="0.3">
      <c r="A20704"/>
      <c r="B20704"/>
      <c r="C20704"/>
    </row>
    <row r="20705" spans="1:3" ht="14.4" x14ac:dyDescent="0.3">
      <c r="A20705"/>
      <c r="B20705"/>
      <c r="C20705"/>
    </row>
    <row r="20706" spans="1:3" ht="14.4" x14ac:dyDescent="0.3">
      <c r="A20706"/>
      <c r="B20706"/>
      <c r="C20706"/>
    </row>
    <row r="20707" spans="1:3" ht="14.4" x14ac:dyDescent="0.3">
      <c r="A20707"/>
      <c r="B20707"/>
      <c r="C20707"/>
    </row>
    <row r="20708" spans="1:3" ht="14.4" x14ac:dyDescent="0.3">
      <c r="A20708"/>
      <c r="B20708"/>
      <c r="C20708"/>
    </row>
    <row r="20709" spans="1:3" ht="14.4" x14ac:dyDescent="0.3">
      <c r="A20709"/>
      <c r="B20709"/>
      <c r="C20709"/>
    </row>
    <row r="20710" spans="1:3" ht="14.4" x14ac:dyDescent="0.3">
      <c r="A20710"/>
      <c r="B20710"/>
      <c r="C20710"/>
    </row>
    <row r="20711" spans="1:3" ht="14.4" x14ac:dyDescent="0.3">
      <c r="A20711"/>
      <c r="B20711"/>
      <c r="C20711"/>
    </row>
    <row r="20712" spans="1:3" ht="14.4" x14ac:dyDescent="0.3">
      <c r="A20712"/>
      <c r="B20712"/>
      <c r="C20712"/>
    </row>
    <row r="20713" spans="1:3" ht="14.4" x14ac:dyDescent="0.3">
      <c r="A20713"/>
      <c r="B20713"/>
      <c r="C20713"/>
    </row>
    <row r="20714" spans="1:3" ht="14.4" x14ac:dyDescent="0.3">
      <c r="A20714"/>
      <c r="B20714"/>
      <c r="C20714"/>
    </row>
    <row r="20715" spans="1:3" ht="14.4" x14ac:dyDescent="0.3">
      <c r="A20715"/>
      <c r="B20715"/>
      <c r="C20715"/>
    </row>
    <row r="20716" spans="1:3" ht="14.4" x14ac:dyDescent="0.3">
      <c r="A20716"/>
      <c r="B20716"/>
      <c r="C20716"/>
    </row>
    <row r="20717" spans="1:3" ht="14.4" x14ac:dyDescent="0.3">
      <c r="A20717"/>
      <c r="B20717"/>
      <c r="C20717"/>
    </row>
    <row r="20718" spans="1:3" ht="14.4" x14ac:dyDescent="0.3">
      <c r="A20718"/>
      <c r="B20718"/>
      <c r="C20718"/>
    </row>
    <row r="20719" spans="1:3" ht="14.4" x14ac:dyDescent="0.3">
      <c r="A20719"/>
      <c r="B20719"/>
      <c r="C20719"/>
    </row>
    <row r="20720" spans="1:3" ht="14.4" x14ac:dyDescent="0.3">
      <c r="A20720"/>
      <c r="B20720"/>
      <c r="C20720"/>
    </row>
    <row r="20721" spans="1:3" ht="14.4" x14ac:dyDescent="0.3">
      <c r="A20721"/>
      <c r="B20721"/>
      <c r="C20721"/>
    </row>
    <row r="20722" spans="1:3" ht="14.4" x14ac:dyDescent="0.3">
      <c r="A20722"/>
      <c r="B20722"/>
      <c r="C20722"/>
    </row>
    <row r="20723" spans="1:3" ht="14.4" x14ac:dyDescent="0.3">
      <c r="A20723"/>
      <c r="B20723"/>
      <c r="C20723"/>
    </row>
    <row r="20724" spans="1:3" ht="14.4" x14ac:dyDescent="0.3">
      <c r="A20724"/>
      <c r="B20724"/>
      <c r="C20724"/>
    </row>
    <row r="20725" spans="1:3" ht="14.4" x14ac:dyDescent="0.3">
      <c r="A20725"/>
      <c r="B20725"/>
      <c r="C20725"/>
    </row>
    <row r="20726" spans="1:3" ht="14.4" x14ac:dyDescent="0.3">
      <c r="A20726"/>
      <c r="B20726"/>
      <c r="C20726"/>
    </row>
    <row r="20727" spans="1:3" ht="14.4" x14ac:dyDescent="0.3">
      <c r="A20727"/>
      <c r="B20727"/>
      <c r="C20727"/>
    </row>
    <row r="20728" spans="1:3" ht="14.4" x14ac:dyDescent="0.3">
      <c r="A20728"/>
      <c r="B20728"/>
      <c r="C20728"/>
    </row>
    <row r="20729" spans="1:3" ht="14.4" x14ac:dyDescent="0.3">
      <c r="A20729"/>
      <c r="B20729"/>
      <c r="C20729"/>
    </row>
    <row r="20730" spans="1:3" ht="14.4" x14ac:dyDescent="0.3">
      <c r="A20730"/>
      <c r="B20730"/>
      <c r="C20730"/>
    </row>
    <row r="20731" spans="1:3" ht="14.4" x14ac:dyDescent="0.3">
      <c r="A20731"/>
      <c r="B20731"/>
      <c r="C20731"/>
    </row>
    <row r="20732" spans="1:3" ht="14.4" x14ac:dyDescent="0.3">
      <c r="A20732"/>
      <c r="B20732"/>
      <c r="C20732"/>
    </row>
    <row r="20733" spans="1:3" ht="14.4" x14ac:dyDescent="0.3">
      <c r="A20733"/>
      <c r="B20733"/>
      <c r="C20733"/>
    </row>
    <row r="20734" spans="1:3" ht="14.4" x14ac:dyDescent="0.3">
      <c r="A20734"/>
      <c r="B20734"/>
      <c r="C20734"/>
    </row>
    <row r="20735" spans="1:3" ht="14.4" x14ac:dyDescent="0.3">
      <c r="A20735"/>
      <c r="B20735"/>
      <c r="C20735"/>
    </row>
    <row r="20736" spans="1:3" ht="14.4" x14ac:dyDescent="0.3">
      <c r="A20736"/>
      <c r="B20736"/>
      <c r="C20736"/>
    </row>
    <row r="20737" spans="1:3" ht="14.4" x14ac:dyDescent="0.3">
      <c r="A20737"/>
      <c r="B20737"/>
      <c r="C20737"/>
    </row>
    <row r="20738" spans="1:3" ht="14.4" x14ac:dyDescent="0.3">
      <c r="A20738"/>
      <c r="B20738"/>
      <c r="C20738"/>
    </row>
    <row r="20739" spans="1:3" ht="14.4" x14ac:dyDescent="0.3">
      <c r="A20739"/>
      <c r="B20739"/>
      <c r="C20739"/>
    </row>
    <row r="20740" spans="1:3" ht="14.4" x14ac:dyDescent="0.3">
      <c r="A20740"/>
      <c r="B20740"/>
      <c r="C20740"/>
    </row>
    <row r="20741" spans="1:3" ht="14.4" x14ac:dyDescent="0.3">
      <c r="A20741"/>
      <c r="B20741"/>
      <c r="C20741"/>
    </row>
    <row r="20742" spans="1:3" ht="14.4" x14ac:dyDescent="0.3">
      <c r="A20742"/>
      <c r="B20742"/>
      <c r="C20742"/>
    </row>
    <row r="20743" spans="1:3" ht="14.4" x14ac:dyDescent="0.3">
      <c r="A20743"/>
      <c r="B20743"/>
      <c r="C20743"/>
    </row>
    <row r="20744" spans="1:3" ht="14.4" x14ac:dyDescent="0.3">
      <c r="A20744"/>
      <c r="B20744"/>
      <c r="C20744"/>
    </row>
    <row r="20745" spans="1:3" ht="14.4" x14ac:dyDescent="0.3">
      <c r="A20745"/>
      <c r="B20745"/>
      <c r="C20745"/>
    </row>
    <row r="20746" spans="1:3" ht="14.4" x14ac:dyDescent="0.3">
      <c r="A20746"/>
      <c r="B20746"/>
      <c r="C20746"/>
    </row>
    <row r="20747" spans="1:3" ht="14.4" x14ac:dyDescent="0.3">
      <c r="A20747"/>
      <c r="B20747"/>
      <c r="C20747"/>
    </row>
    <row r="20748" spans="1:3" ht="14.4" x14ac:dyDescent="0.3">
      <c r="A20748"/>
      <c r="B20748"/>
      <c r="C20748"/>
    </row>
    <row r="20749" spans="1:3" ht="14.4" x14ac:dyDescent="0.3">
      <c r="A20749"/>
      <c r="B20749"/>
      <c r="C20749"/>
    </row>
    <row r="20750" spans="1:3" ht="14.4" x14ac:dyDescent="0.3">
      <c r="A20750"/>
      <c r="B20750"/>
      <c r="C20750"/>
    </row>
    <row r="20751" spans="1:3" ht="14.4" x14ac:dyDescent="0.3">
      <c r="A20751"/>
      <c r="B20751"/>
      <c r="C20751"/>
    </row>
    <row r="20752" spans="1:3" ht="14.4" x14ac:dyDescent="0.3">
      <c r="A20752"/>
      <c r="B20752"/>
      <c r="C20752"/>
    </row>
    <row r="20753" spans="1:3" ht="14.4" x14ac:dyDescent="0.3">
      <c r="A20753"/>
      <c r="B20753"/>
      <c r="C20753"/>
    </row>
    <row r="20754" spans="1:3" ht="14.4" x14ac:dyDescent="0.3">
      <c r="A20754"/>
      <c r="B20754"/>
      <c r="C20754"/>
    </row>
    <row r="20755" spans="1:3" ht="14.4" x14ac:dyDescent="0.3">
      <c r="A20755"/>
      <c r="B20755"/>
      <c r="C20755"/>
    </row>
    <row r="20756" spans="1:3" ht="14.4" x14ac:dyDescent="0.3">
      <c r="A20756"/>
      <c r="B20756"/>
      <c r="C20756"/>
    </row>
    <row r="20757" spans="1:3" ht="14.4" x14ac:dyDescent="0.3">
      <c r="A20757"/>
      <c r="B20757"/>
      <c r="C20757"/>
    </row>
    <row r="20758" spans="1:3" ht="14.4" x14ac:dyDescent="0.3">
      <c r="A20758"/>
      <c r="B20758"/>
      <c r="C20758"/>
    </row>
    <row r="20759" spans="1:3" ht="14.4" x14ac:dyDescent="0.3">
      <c r="A20759"/>
      <c r="B20759"/>
      <c r="C20759"/>
    </row>
    <row r="20760" spans="1:3" ht="14.4" x14ac:dyDescent="0.3">
      <c r="A20760"/>
      <c r="B20760"/>
      <c r="C20760"/>
    </row>
    <row r="20761" spans="1:3" ht="14.4" x14ac:dyDescent="0.3">
      <c r="A20761"/>
      <c r="B20761"/>
      <c r="C20761"/>
    </row>
    <row r="20762" spans="1:3" ht="14.4" x14ac:dyDescent="0.3">
      <c r="A20762"/>
      <c r="B20762"/>
      <c r="C20762"/>
    </row>
    <row r="20763" spans="1:3" ht="14.4" x14ac:dyDescent="0.3">
      <c r="A20763"/>
      <c r="B20763"/>
      <c r="C20763"/>
    </row>
    <row r="20764" spans="1:3" ht="14.4" x14ac:dyDescent="0.3">
      <c r="A20764"/>
      <c r="B20764"/>
      <c r="C20764"/>
    </row>
    <row r="20765" spans="1:3" ht="14.4" x14ac:dyDescent="0.3">
      <c r="A20765"/>
      <c r="B20765"/>
      <c r="C20765"/>
    </row>
    <row r="20766" spans="1:3" ht="14.4" x14ac:dyDescent="0.3">
      <c r="A20766"/>
      <c r="B20766"/>
      <c r="C20766"/>
    </row>
    <row r="20767" spans="1:3" ht="14.4" x14ac:dyDescent="0.3">
      <c r="A20767"/>
      <c r="B20767"/>
      <c r="C20767"/>
    </row>
    <row r="20768" spans="1:3" ht="14.4" x14ac:dyDescent="0.3">
      <c r="A20768"/>
      <c r="B20768"/>
      <c r="C20768"/>
    </row>
    <row r="20769" spans="1:3" ht="14.4" x14ac:dyDescent="0.3">
      <c r="A20769"/>
      <c r="B20769"/>
      <c r="C20769"/>
    </row>
    <row r="20770" spans="1:3" ht="14.4" x14ac:dyDescent="0.3">
      <c r="A20770"/>
      <c r="B20770"/>
      <c r="C20770"/>
    </row>
    <row r="20771" spans="1:3" ht="14.4" x14ac:dyDescent="0.3">
      <c r="A20771"/>
      <c r="B20771"/>
      <c r="C20771"/>
    </row>
    <row r="20772" spans="1:3" ht="14.4" x14ac:dyDescent="0.3">
      <c r="A20772"/>
      <c r="B20772"/>
      <c r="C20772"/>
    </row>
    <row r="20773" spans="1:3" ht="14.4" x14ac:dyDescent="0.3">
      <c r="A20773"/>
      <c r="B20773"/>
      <c r="C20773"/>
    </row>
    <row r="20774" spans="1:3" ht="14.4" x14ac:dyDescent="0.3">
      <c r="A20774"/>
      <c r="B20774"/>
      <c r="C20774"/>
    </row>
    <row r="20775" spans="1:3" ht="14.4" x14ac:dyDescent="0.3">
      <c r="A20775"/>
      <c r="B20775"/>
      <c r="C20775"/>
    </row>
    <row r="20776" spans="1:3" ht="14.4" x14ac:dyDescent="0.3">
      <c r="A20776"/>
      <c r="B20776"/>
      <c r="C20776"/>
    </row>
    <row r="20777" spans="1:3" ht="14.4" x14ac:dyDescent="0.3">
      <c r="A20777"/>
      <c r="B20777"/>
      <c r="C20777"/>
    </row>
    <row r="20778" spans="1:3" ht="14.4" x14ac:dyDescent="0.3">
      <c r="A20778"/>
      <c r="B20778"/>
      <c r="C20778"/>
    </row>
    <row r="20779" spans="1:3" ht="14.4" x14ac:dyDescent="0.3">
      <c r="A20779"/>
      <c r="B20779"/>
      <c r="C20779"/>
    </row>
    <row r="20780" spans="1:3" ht="14.4" x14ac:dyDescent="0.3">
      <c r="A20780"/>
      <c r="B20780"/>
      <c r="C20780"/>
    </row>
    <row r="20781" spans="1:3" ht="14.4" x14ac:dyDescent="0.3">
      <c r="A20781"/>
      <c r="B20781"/>
      <c r="C20781"/>
    </row>
    <row r="20782" spans="1:3" ht="14.4" x14ac:dyDescent="0.3">
      <c r="A20782"/>
      <c r="B20782"/>
      <c r="C20782"/>
    </row>
    <row r="20783" spans="1:3" ht="14.4" x14ac:dyDescent="0.3">
      <c r="A20783"/>
      <c r="B20783"/>
      <c r="C20783"/>
    </row>
    <row r="20784" spans="1:3" ht="14.4" x14ac:dyDescent="0.3">
      <c r="A20784"/>
      <c r="B20784"/>
      <c r="C20784"/>
    </row>
    <row r="20785" spans="1:3" ht="14.4" x14ac:dyDescent="0.3">
      <c r="A20785"/>
      <c r="B20785"/>
      <c r="C20785"/>
    </row>
    <row r="20786" spans="1:3" ht="14.4" x14ac:dyDescent="0.3">
      <c r="A20786"/>
      <c r="B20786"/>
      <c r="C20786"/>
    </row>
    <row r="20787" spans="1:3" ht="14.4" x14ac:dyDescent="0.3">
      <c r="A20787"/>
      <c r="B20787"/>
      <c r="C20787"/>
    </row>
    <row r="20788" spans="1:3" ht="14.4" x14ac:dyDescent="0.3">
      <c r="A20788"/>
      <c r="B20788"/>
      <c r="C20788"/>
    </row>
    <row r="20789" spans="1:3" ht="14.4" x14ac:dyDescent="0.3">
      <c r="A20789"/>
      <c r="B20789"/>
      <c r="C20789"/>
    </row>
    <row r="20790" spans="1:3" ht="14.4" x14ac:dyDescent="0.3">
      <c r="A20790"/>
      <c r="B20790"/>
      <c r="C20790"/>
    </row>
    <row r="20791" spans="1:3" ht="14.4" x14ac:dyDescent="0.3">
      <c r="A20791"/>
      <c r="B20791"/>
      <c r="C20791"/>
    </row>
    <row r="20792" spans="1:3" ht="14.4" x14ac:dyDescent="0.3">
      <c r="A20792"/>
      <c r="B20792"/>
      <c r="C20792"/>
    </row>
    <row r="20793" spans="1:3" ht="14.4" x14ac:dyDescent="0.3">
      <c r="A20793"/>
      <c r="B20793"/>
      <c r="C20793"/>
    </row>
    <row r="20794" spans="1:3" ht="14.4" x14ac:dyDescent="0.3">
      <c r="A20794"/>
      <c r="B20794"/>
      <c r="C20794"/>
    </row>
    <row r="20795" spans="1:3" ht="14.4" x14ac:dyDescent="0.3">
      <c r="A20795"/>
      <c r="B20795"/>
      <c r="C20795"/>
    </row>
    <row r="20796" spans="1:3" ht="14.4" x14ac:dyDescent="0.3">
      <c r="A20796"/>
      <c r="B20796"/>
      <c r="C20796"/>
    </row>
    <row r="20797" spans="1:3" ht="14.4" x14ac:dyDescent="0.3">
      <c r="A20797"/>
      <c r="B20797"/>
      <c r="C20797"/>
    </row>
    <row r="20798" spans="1:3" ht="14.4" x14ac:dyDescent="0.3">
      <c r="A20798"/>
      <c r="B20798"/>
      <c r="C20798"/>
    </row>
    <row r="20799" spans="1:3" ht="14.4" x14ac:dyDescent="0.3">
      <c r="A20799"/>
      <c r="B20799"/>
      <c r="C20799"/>
    </row>
    <row r="20800" spans="1:3" ht="14.4" x14ac:dyDescent="0.3">
      <c r="A20800"/>
      <c r="B20800"/>
      <c r="C20800"/>
    </row>
    <row r="20801" spans="1:3" ht="14.4" x14ac:dyDescent="0.3">
      <c r="A20801"/>
      <c r="B20801"/>
      <c r="C20801"/>
    </row>
    <row r="20802" spans="1:3" ht="14.4" x14ac:dyDescent="0.3">
      <c r="A20802"/>
      <c r="B20802"/>
      <c r="C20802"/>
    </row>
    <row r="20803" spans="1:3" ht="14.4" x14ac:dyDescent="0.3">
      <c r="A20803"/>
      <c r="B20803"/>
      <c r="C20803"/>
    </row>
    <row r="20804" spans="1:3" ht="14.4" x14ac:dyDescent="0.3">
      <c r="A20804"/>
      <c r="B20804"/>
      <c r="C20804"/>
    </row>
    <row r="20805" spans="1:3" ht="14.4" x14ac:dyDescent="0.3">
      <c r="A20805"/>
      <c r="B20805"/>
      <c r="C20805"/>
    </row>
    <row r="20806" spans="1:3" ht="14.4" x14ac:dyDescent="0.3">
      <c r="A20806"/>
      <c r="B20806"/>
      <c r="C20806"/>
    </row>
    <row r="20807" spans="1:3" ht="14.4" x14ac:dyDescent="0.3">
      <c r="A20807"/>
      <c r="B20807"/>
      <c r="C20807"/>
    </row>
    <row r="20808" spans="1:3" ht="14.4" x14ac:dyDescent="0.3">
      <c r="A20808"/>
      <c r="B20808"/>
      <c r="C20808"/>
    </row>
    <row r="20809" spans="1:3" ht="14.4" x14ac:dyDescent="0.3">
      <c r="A20809"/>
      <c r="B20809"/>
      <c r="C20809"/>
    </row>
    <row r="20810" spans="1:3" ht="14.4" x14ac:dyDescent="0.3">
      <c r="A20810"/>
      <c r="B20810"/>
      <c r="C20810"/>
    </row>
    <row r="20811" spans="1:3" ht="14.4" x14ac:dyDescent="0.3">
      <c r="A20811"/>
      <c r="B20811"/>
      <c r="C20811"/>
    </row>
    <row r="20812" spans="1:3" ht="14.4" x14ac:dyDescent="0.3">
      <c r="A20812"/>
      <c r="B20812"/>
      <c r="C20812"/>
    </row>
    <row r="20813" spans="1:3" ht="14.4" x14ac:dyDescent="0.3">
      <c r="A20813"/>
      <c r="B20813"/>
      <c r="C20813"/>
    </row>
    <row r="20814" spans="1:3" ht="14.4" x14ac:dyDescent="0.3">
      <c r="A20814"/>
      <c r="B20814"/>
      <c r="C20814"/>
    </row>
    <row r="20815" spans="1:3" ht="14.4" x14ac:dyDescent="0.3">
      <c r="A20815"/>
      <c r="B20815"/>
      <c r="C20815"/>
    </row>
    <row r="20816" spans="1:3" ht="14.4" x14ac:dyDescent="0.3">
      <c r="A20816"/>
      <c r="B20816"/>
      <c r="C20816"/>
    </row>
    <row r="20817" spans="1:3" ht="14.4" x14ac:dyDescent="0.3">
      <c r="A20817"/>
      <c r="B20817"/>
      <c r="C20817"/>
    </row>
    <row r="20818" spans="1:3" ht="14.4" x14ac:dyDescent="0.3">
      <c r="A20818"/>
      <c r="B20818"/>
      <c r="C20818"/>
    </row>
    <row r="20819" spans="1:3" ht="14.4" x14ac:dyDescent="0.3">
      <c r="A20819"/>
      <c r="B20819"/>
      <c r="C20819"/>
    </row>
    <row r="20820" spans="1:3" ht="14.4" x14ac:dyDescent="0.3">
      <c r="A20820"/>
      <c r="B20820"/>
      <c r="C20820"/>
    </row>
    <row r="20821" spans="1:3" ht="14.4" x14ac:dyDescent="0.3">
      <c r="A20821"/>
      <c r="B20821"/>
      <c r="C20821"/>
    </row>
    <row r="20822" spans="1:3" ht="14.4" x14ac:dyDescent="0.3">
      <c r="A20822"/>
      <c r="B20822"/>
      <c r="C20822"/>
    </row>
    <row r="20823" spans="1:3" ht="14.4" x14ac:dyDescent="0.3">
      <c r="A20823"/>
      <c r="B20823"/>
      <c r="C20823"/>
    </row>
    <row r="20824" spans="1:3" ht="14.4" x14ac:dyDescent="0.3">
      <c r="A20824"/>
      <c r="B20824"/>
      <c r="C20824"/>
    </row>
    <row r="20825" spans="1:3" ht="14.4" x14ac:dyDescent="0.3">
      <c r="A20825"/>
      <c r="B20825"/>
      <c r="C20825"/>
    </row>
    <row r="20826" spans="1:3" ht="14.4" x14ac:dyDescent="0.3">
      <c r="A20826"/>
      <c r="B20826"/>
      <c r="C20826"/>
    </row>
    <row r="20827" spans="1:3" ht="14.4" x14ac:dyDescent="0.3">
      <c r="A20827"/>
      <c r="B20827"/>
      <c r="C20827"/>
    </row>
    <row r="20828" spans="1:3" ht="14.4" x14ac:dyDescent="0.3">
      <c r="A20828"/>
      <c r="B20828"/>
      <c r="C20828"/>
    </row>
    <row r="20829" spans="1:3" ht="14.4" x14ac:dyDescent="0.3">
      <c r="A20829"/>
      <c r="B20829"/>
      <c r="C20829"/>
    </row>
    <row r="20830" spans="1:3" ht="14.4" x14ac:dyDescent="0.3">
      <c r="A20830"/>
      <c r="B20830"/>
      <c r="C20830"/>
    </row>
    <row r="20831" spans="1:3" ht="14.4" x14ac:dyDescent="0.3">
      <c r="A20831"/>
      <c r="B20831"/>
      <c r="C20831"/>
    </row>
    <row r="20832" spans="1:3" ht="14.4" x14ac:dyDescent="0.3">
      <c r="A20832"/>
      <c r="B20832"/>
      <c r="C20832"/>
    </row>
    <row r="20833" spans="1:3" ht="14.4" x14ac:dyDescent="0.3">
      <c r="A20833"/>
      <c r="B20833"/>
      <c r="C20833"/>
    </row>
    <row r="20834" spans="1:3" ht="14.4" x14ac:dyDescent="0.3">
      <c r="A20834"/>
      <c r="B20834"/>
      <c r="C20834"/>
    </row>
    <row r="20835" spans="1:3" ht="14.4" x14ac:dyDescent="0.3">
      <c r="A20835"/>
      <c r="B20835"/>
      <c r="C20835"/>
    </row>
    <row r="20836" spans="1:3" ht="14.4" x14ac:dyDescent="0.3">
      <c r="A20836"/>
      <c r="B20836"/>
      <c r="C20836"/>
    </row>
    <row r="20837" spans="1:3" ht="14.4" x14ac:dyDescent="0.3">
      <c r="A20837"/>
      <c r="B20837"/>
      <c r="C20837"/>
    </row>
    <row r="20838" spans="1:3" ht="14.4" x14ac:dyDescent="0.3">
      <c r="A20838"/>
      <c r="B20838"/>
      <c r="C20838"/>
    </row>
    <row r="20839" spans="1:3" ht="14.4" x14ac:dyDescent="0.3">
      <c r="A20839"/>
      <c r="B20839"/>
      <c r="C20839"/>
    </row>
    <row r="20840" spans="1:3" ht="14.4" x14ac:dyDescent="0.3">
      <c r="A20840"/>
      <c r="B20840"/>
      <c r="C20840"/>
    </row>
    <row r="20841" spans="1:3" ht="14.4" x14ac:dyDescent="0.3">
      <c r="A20841"/>
      <c r="B20841"/>
      <c r="C20841"/>
    </row>
    <row r="20842" spans="1:3" ht="14.4" x14ac:dyDescent="0.3">
      <c r="A20842"/>
      <c r="B20842"/>
      <c r="C20842"/>
    </row>
    <row r="20843" spans="1:3" ht="14.4" x14ac:dyDescent="0.3">
      <c r="A20843"/>
      <c r="B20843"/>
      <c r="C20843"/>
    </row>
    <row r="20844" spans="1:3" ht="14.4" x14ac:dyDescent="0.3">
      <c r="A20844"/>
      <c r="B20844"/>
      <c r="C20844"/>
    </row>
    <row r="20845" spans="1:3" ht="14.4" x14ac:dyDescent="0.3">
      <c r="A20845"/>
      <c r="B20845"/>
      <c r="C20845"/>
    </row>
    <row r="20846" spans="1:3" ht="14.4" x14ac:dyDescent="0.3">
      <c r="A20846"/>
      <c r="B20846"/>
      <c r="C20846"/>
    </row>
    <row r="20847" spans="1:3" ht="14.4" x14ac:dyDescent="0.3">
      <c r="A20847"/>
      <c r="B20847"/>
      <c r="C20847"/>
    </row>
    <row r="20848" spans="1:3" ht="14.4" x14ac:dyDescent="0.3">
      <c r="A20848"/>
      <c r="B20848"/>
      <c r="C20848"/>
    </row>
    <row r="20849" spans="1:3" ht="14.4" x14ac:dyDescent="0.3">
      <c r="A20849"/>
      <c r="B20849"/>
      <c r="C20849"/>
    </row>
    <row r="20850" spans="1:3" ht="14.4" x14ac:dyDescent="0.3">
      <c r="A20850"/>
      <c r="B20850"/>
      <c r="C20850"/>
    </row>
    <row r="20851" spans="1:3" ht="14.4" x14ac:dyDescent="0.3">
      <c r="A20851"/>
      <c r="B20851"/>
      <c r="C20851"/>
    </row>
    <row r="20852" spans="1:3" ht="14.4" x14ac:dyDescent="0.3">
      <c r="A20852"/>
      <c r="B20852"/>
      <c r="C20852"/>
    </row>
    <row r="20853" spans="1:3" ht="14.4" x14ac:dyDescent="0.3">
      <c r="A20853"/>
      <c r="B20853"/>
      <c r="C20853"/>
    </row>
    <row r="20854" spans="1:3" ht="14.4" x14ac:dyDescent="0.3">
      <c r="A20854"/>
      <c r="B20854"/>
      <c r="C20854"/>
    </row>
    <row r="20855" spans="1:3" ht="14.4" x14ac:dyDescent="0.3">
      <c r="A20855"/>
      <c r="B20855"/>
      <c r="C20855"/>
    </row>
    <row r="20856" spans="1:3" ht="14.4" x14ac:dyDescent="0.3">
      <c r="A20856"/>
      <c r="B20856"/>
      <c r="C20856"/>
    </row>
    <row r="20857" spans="1:3" ht="14.4" x14ac:dyDescent="0.3">
      <c r="A20857"/>
      <c r="B20857"/>
      <c r="C20857"/>
    </row>
    <row r="20858" spans="1:3" ht="14.4" x14ac:dyDescent="0.3">
      <c r="A20858"/>
      <c r="B20858"/>
      <c r="C20858"/>
    </row>
    <row r="20859" spans="1:3" ht="14.4" x14ac:dyDescent="0.3">
      <c r="A20859"/>
      <c r="B20859"/>
      <c r="C20859"/>
    </row>
    <row r="20860" spans="1:3" ht="14.4" x14ac:dyDescent="0.3">
      <c r="A20860"/>
      <c r="B20860"/>
      <c r="C20860"/>
    </row>
    <row r="20861" spans="1:3" ht="14.4" x14ac:dyDescent="0.3">
      <c r="A20861"/>
      <c r="B20861"/>
      <c r="C20861"/>
    </row>
    <row r="20862" spans="1:3" ht="14.4" x14ac:dyDescent="0.3">
      <c r="A20862"/>
      <c r="B20862"/>
      <c r="C20862"/>
    </row>
    <row r="20863" spans="1:3" ht="14.4" x14ac:dyDescent="0.3">
      <c r="A20863"/>
      <c r="B20863"/>
      <c r="C20863"/>
    </row>
    <row r="20864" spans="1:3" ht="14.4" x14ac:dyDescent="0.3">
      <c r="A20864"/>
      <c r="B20864"/>
      <c r="C20864"/>
    </row>
    <row r="20865" spans="1:3" ht="14.4" x14ac:dyDescent="0.3">
      <c r="A20865"/>
      <c r="B20865"/>
      <c r="C20865"/>
    </row>
    <row r="20866" spans="1:3" ht="14.4" x14ac:dyDescent="0.3">
      <c r="A20866"/>
      <c r="B20866"/>
      <c r="C20866"/>
    </row>
    <row r="20867" spans="1:3" ht="14.4" x14ac:dyDescent="0.3">
      <c r="A20867"/>
      <c r="B20867"/>
      <c r="C20867"/>
    </row>
    <row r="20868" spans="1:3" ht="14.4" x14ac:dyDescent="0.3">
      <c r="A20868"/>
      <c r="B20868"/>
      <c r="C20868"/>
    </row>
    <row r="20869" spans="1:3" ht="14.4" x14ac:dyDescent="0.3">
      <c r="A20869"/>
      <c r="B20869"/>
      <c r="C20869"/>
    </row>
    <row r="20870" spans="1:3" ht="14.4" x14ac:dyDescent="0.3">
      <c r="A20870"/>
      <c r="B20870"/>
      <c r="C20870"/>
    </row>
    <row r="20871" spans="1:3" ht="14.4" x14ac:dyDescent="0.3">
      <c r="A20871"/>
      <c r="B20871"/>
      <c r="C20871"/>
    </row>
    <row r="20872" spans="1:3" ht="14.4" x14ac:dyDescent="0.3">
      <c r="A20872"/>
      <c r="B20872"/>
      <c r="C20872"/>
    </row>
    <row r="20873" spans="1:3" ht="14.4" x14ac:dyDescent="0.3">
      <c r="A20873"/>
      <c r="B20873"/>
      <c r="C20873"/>
    </row>
    <row r="20874" spans="1:3" ht="14.4" x14ac:dyDescent="0.3">
      <c r="A20874"/>
      <c r="B20874"/>
      <c r="C20874"/>
    </row>
    <row r="20875" spans="1:3" ht="14.4" x14ac:dyDescent="0.3">
      <c r="A20875"/>
      <c r="B20875"/>
      <c r="C20875"/>
    </row>
    <row r="20876" spans="1:3" ht="14.4" x14ac:dyDescent="0.3">
      <c r="A20876"/>
      <c r="B20876"/>
      <c r="C20876"/>
    </row>
    <row r="20877" spans="1:3" ht="14.4" x14ac:dyDescent="0.3">
      <c r="A20877"/>
      <c r="B20877"/>
      <c r="C20877"/>
    </row>
    <row r="20878" spans="1:3" ht="14.4" x14ac:dyDescent="0.3">
      <c r="A20878"/>
      <c r="B20878"/>
      <c r="C20878"/>
    </row>
    <row r="20879" spans="1:3" ht="14.4" x14ac:dyDescent="0.3">
      <c r="A20879"/>
      <c r="B20879"/>
      <c r="C20879"/>
    </row>
    <row r="20880" spans="1:3" ht="14.4" x14ac:dyDescent="0.3">
      <c r="A20880"/>
      <c r="B20880"/>
      <c r="C20880"/>
    </row>
    <row r="20881" spans="1:3" ht="14.4" x14ac:dyDescent="0.3">
      <c r="A20881"/>
      <c r="B20881"/>
      <c r="C20881"/>
    </row>
    <row r="20882" spans="1:3" ht="14.4" x14ac:dyDescent="0.3">
      <c r="A20882"/>
      <c r="B20882"/>
      <c r="C20882"/>
    </row>
    <row r="20883" spans="1:3" ht="14.4" x14ac:dyDescent="0.3">
      <c r="A20883"/>
      <c r="B20883"/>
      <c r="C20883"/>
    </row>
    <row r="20884" spans="1:3" ht="14.4" x14ac:dyDescent="0.3">
      <c r="A20884"/>
      <c r="B20884"/>
      <c r="C20884"/>
    </row>
    <row r="20885" spans="1:3" ht="14.4" x14ac:dyDescent="0.3">
      <c r="A20885"/>
      <c r="B20885"/>
      <c r="C20885"/>
    </row>
    <row r="20886" spans="1:3" ht="14.4" x14ac:dyDescent="0.3">
      <c r="A20886"/>
      <c r="B20886"/>
      <c r="C20886"/>
    </row>
    <row r="20887" spans="1:3" ht="14.4" x14ac:dyDescent="0.3">
      <c r="A20887"/>
      <c r="B20887"/>
      <c r="C20887"/>
    </row>
    <row r="20888" spans="1:3" ht="14.4" x14ac:dyDescent="0.3">
      <c r="A20888"/>
      <c r="B20888"/>
      <c r="C20888"/>
    </row>
    <row r="20889" spans="1:3" ht="14.4" x14ac:dyDescent="0.3">
      <c r="A20889"/>
      <c r="B20889"/>
      <c r="C20889"/>
    </row>
    <row r="20890" spans="1:3" ht="14.4" x14ac:dyDescent="0.3">
      <c r="A20890"/>
      <c r="B20890"/>
      <c r="C20890"/>
    </row>
    <row r="20891" spans="1:3" ht="14.4" x14ac:dyDescent="0.3">
      <c r="A20891"/>
      <c r="B20891"/>
      <c r="C20891"/>
    </row>
    <row r="20892" spans="1:3" ht="14.4" x14ac:dyDescent="0.3">
      <c r="A20892"/>
      <c r="B20892"/>
      <c r="C20892"/>
    </row>
    <row r="20893" spans="1:3" ht="14.4" x14ac:dyDescent="0.3">
      <c r="A20893"/>
      <c r="B20893"/>
      <c r="C20893"/>
    </row>
    <row r="20894" spans="1:3" ht="14.4" x14ac:dyDescent="0.3">
      <c r="A20894"/>
      <c r="B20894"/>
      <c r="C20894"/>
    </row>
    <row r="20895" spans="1:3" ht="14.4" x14ac:dyDescent="0.3">
      <c r="A20895"/>
      <c r="B20895"/>
      <c r="C20895"/>
    </row>
    <row r="20896" spans="1:3" ht="14.4" x14ac:dyDescent="0.3">
      <c r="A20896"/>
      <c r="B20896"/>
      <c r="C20896"/>
    </row>
    <row r="20897" spans="1:3" ht="14.4" x14ac:dyDescent="0.3">
      <c r="A20897"/>
      <c r="B20897"/>
      <c r="C20897"/>
    </row>
    <row r="20898" spans="1:3" ht="14.4" x14ac:dyDescent="0.3">
      <c r="A20898"/>
      <c r="B20898"/>
      <c r="C20898"/>
    </row>
    <row r="20899" spans="1:3" ht="14.4" x14ac:dyDescent="0.3">
      <c r="A20899"/>
      <c r="B20899"/>
      <c r="C20899"/>
    </row>
    <row r="20900" spans="1:3" ht="14.4" x14ac:dyDescent="0.3">
      <c r="A20900"/>
      <c r="B20900"/>
      <c r="C20900"/>
    </row>
    <row r="20901" spans="1:3" ht="14.4" x14ac:dyDescent="0.3">
      <c r="A20901"/>
      <c r="B20901"/>
      <c r="C20901"/>
    </row>
    <row r="20902" spans="1:3" ht="14.4" x14ac:dyDescent="0.3">
      <c r="A20902"/>
      <c r="B20902"/>
      <c r="C20902"/>
    </row>
    <row r="20903" spans="1:3" ht="14.4" x14ac:dyDescent="0.3">
      <c r="A20903"/>
      <c r="B20903"/>
      <c r="C20903"/>
    </row>
    <row r="20904" spans="1:3" ht="14.4" x14ac:dyDescent="0.3">
      <c r="A20904"/>
      <c r="B20904"/>
      <c r="C20904"/>
    </row>
    <row r="20905" spans="1:3" ht="14.4" x14ac:dyDescent="0.3">
      <c r="A20905"/>
      <c r="B20905"/>
      <c r="C20905"/>
    </row>
    <row r="20906" spans="1:3" ht="14.4" x14ac:dyDescent="0.3">
      <c r="A20906"/>
      <c r="B20906"/>
      <c r="C20906"/>
    </row>
    <row r="20907" spans="1:3" ht="14.4" x14ac:dyDescent="0.3">
      <c r="A20907"/>
      <c r="B20907"/>
      <c r="C20907"/>
    </row>
    <row r="20908" spans="1:3" ht="14.4" x14ac:dyDescent="0.3">
      <c r="A20908"/>
      <c r="B20908"/>
      <c r="C20908"/>
    </row>
    <row r="20909" spans="1:3" ht="14.4" x14ac:dyDescent="0.3">
      <c r="A20909"/>
      <c r="B20909"/>
      <c r="C20909"/>
    </row>
    <row r="20910" spans="1:3" ht="14.4" x14ac:dyDescent="0.3">
      <c r="A20910"/>
      <c r="B20910"/>
      <c r="C20910"/>
    </row>
    <row r="20911" spans="1:3" ht="14.4" x14ac:dyDescent="0.3">
      <c r="A20911"/>
      <c r="B20911"/>
      <c r="C20911"/>
    </row>
    <row r="20912" spans="1:3" ht="14.4" x14ac:dyDescent="0.3">
      <c r="A20912"/>
      <c r="B20912"/>
      <c r="C20912"/>
    </row>
    <row r="20913" spans="1:3" ht="14.4" x14ac:dyDescent="0.3">
      <c r="A20913"/>
      <c r="B20913"/>
      <c r="C20913"/>
    </row>
    <row r="20914" spans="1:3" ht="14.4" x14ac:dyDescent="0.3">
      <c r="A20914"/>
      <c r="B20914"/>
      <c r="C20914"/>
    </row>
    <row r="20915" spans="1:3" ht="14.4" x14ac:dyDescent="0.3">
      <c r="A20915"/>
      <c r="B20915"/>
      <c r="C20915"/>
    </row>
    <row r="20916" spans="1:3" ht="14.4" x14ac:dyDescent="0.3">
      <c r="A20916"/>
      <c r="B20916"/>
      <c r="C20916"/>
    </row>
    <row r="20917" spans="1:3" ht="14.4" x14ac:dyDescent="0.3">
      <c r="A20917"/>
      <c r="B20917"/>
      <c r="C20917"/>
    </row>
    <row r="20918" spans="1:3" ht="14.4" x14ac:dyDescent="0.3">
      <c r="A20918"/>
      <c r="B20918"/>
      <c r="C20918"/>
    </row>
    <row r="20919" spans="1:3" ht="14.4" x14ac:dyDescent="0.3">
      <c r="A20919"/>
      <c r="B20919"/>
      <c r="C20919"/>
    </row>
    <row r="20920" spans="1:3" ht="14.4" x14ac:dyDescent="0.3">
      <c r="A20920"/>
      <c r="B20920"/>
      <c r="C20920"/>
    </row>
    <row r="20921" spans="1:3" ht="14.4" x14ac:dyDescent="0.3">
      <c r="A20921"/>
      <c r="B20921"/>
      <c r="C20921"/>
    </row>
    <row r="20922" spans="1:3" ht="14.4" x14ac:dyDescent="0.3">
      <c r="A20922"/>
      <c r="B20922"/>
      <c r="C20922"/>
    </row>
    <row r="20923" spans="1:3" ht="14.4" x14ac:dyDescent="0.3">
      <c r="A20923"/>
      <c r="B20923"/>
      <c r="C20923"/>
    </row>
    <row r="20924" spans="1:3" ht="14.4" x14ac:dyDescent="0.3">
      <c r="A20924"/>
      <c r="B20924"/>
      <c r="C20924"/>
    </row>
    <row r="20925" spans="1:3" ht="14.4" x14ac:dyDescent="0.3">
      <c r="A20925"/>
      <c r="B20925"/>
      <c r="C20925"/>
    </row>
    <row r="20926" spans="1:3" ht="14.4" x14ac:dyDescent="0.3">
      <c r="A20926"/>
      <c r="B20926"/>
      <c r="C20926"/>
    </row>
    <row r="20927" spans="1:3" ht="14.4" x14ac:dyDescent="0.3">
      <c r="A20927"/>
      <c r="B20927"/>
      <c r="C20927"/>
    </row>
    <row r="20928" spans="1:3" ht="14.4" x14ac:dyDescent="0.3">
      <c r="A20928"/>
      <c r="B20928"/>
      <c r="C20928"/>
    </row>
    <row r="20929" spans="1:3" ht="14.4" x14ac:dyDescent="0.3">
      <c r="A20929"/>
      <c r="B20929"/>
      <c r="C20929"/>
    </row>
    <row r="20930" spans="1:3" ht="14.4" x14ac:dyDescent="0.3">
      <c r="A20930"/>
      <c r="B20930"/>
      <c r="C20930"/>
    </row>
    <row r="20931" spans="1:3" ht="14.4" x14ac:dyDescent="0.3">
      <c r="A20931"/>
      <c r="B20931"/>
      <c r="C20931"/>
    </row>
    <row r="20932" spans="1:3" ht="14.4" x14ac:dyDescent="0.3">
      <c r="A20932"/>
      <c r="B20932"/>
      <c r="C20932"/>
    </row>
    <row r="20933" spans="1:3" ht="14.4" x14ac:dyDescent="0.3">
      <c r="A20933"/>
      <c r="B20933"/>
      <c r="C20933"/>
    </row>
    <row r="20934" spans="1:3" ht="14.4" x14ac:dyDescent="0.3">
      <c r="A20934"/>
      <c r="B20934"/>
      <c r="C20934"/>
    </row>
    <row r="20935" spans="1:3" ht="14.4" x14ac:dyDescent="0.3">
      <c r="A20935"/>
      <c r="B20935"/>
      <c r="C20935"/>
    </row>
    <row r="20936" spans="1:3" ht="14.4" x14ac:dyDescent="0.3">
      <c r="A20936"/>
      <c r="B20936"/>
      <c r="C20936"/>
    </row>
    <row r="20937" spans="1:3" ht="14.4" x14ac:dyDescent="0.3">
      <c r="A20937"/>
      <c r="B20937"/>
      <c r="C20937"/>
    </row>
    <row r="20938" spans="1:3" ht="14.4" x14ac:dyDescent="0.3">
      <c r="A20938"/>
      <c r="B20938"/>
      <c r="C20938"/>
    </row>
    <row r="20939" spans="1:3" ht="14.4" x14ac:dyDescent="0.3">
      <c r="A20939"/>
      <c r="B20939"/>
      <c r="C20939"/>
    </row>
    <row r="20940" spans="1:3" ht="14.4" x14ac:dyDescent="0.3">
      <c r="A20940"/>
      <c r="B20940"/>
      <c r="C20940"/>
    </row>
    <row r="20941" spans="1:3" ht="14.4" x14ac:dyDescent="0.3">
      <c r="A20941"/>
      <c r="B20941"/>
      <c r="C20941"/>
    </row>
    <row r="20942" spans="1:3" ht="14.4" x14ac:dyDescent="0.3">
      <c r="A20942"/>
      <c r="B20942"/>
      <c r="C20942"/>
    </row>
    <row r="20943" spans="1:3" ht="14.4" x14ac:dyDescent="0.3">
      <c r="A20943"/>
      <c r="B20943"/>
      <c r="C20943"/>
    </row>
    <row r="20944" spans="1:3" ht="14.4" x14ac:dyDescent="0.3">
      <c r="A20944"/>
      <c r="B20944"/>
      <c r="C20944"/>
    </row>
    <row r="20945" spans="1:3" ht="14.4" x14ac:dyDescent="0.3">
      <c r="A20945"/>
      <c r="B20945"/>
      <c r="C20945"/>
    </row>
    <row r="20946" spans="1:3" ht="14.4" x14ac:dyDescent="0.3">
      <c r="A20946"/>
      <c r="B20946"/>
      <c r="C20946"/>
    </row>
    <row r="20947" spans="1:3" ht="14.4" x14ac:dyDescent="0.3">
      <c r="A20947"/>
      <c r="B20947"/>
      <c r="C20947"/>
    </row>
    <row r="20948" spans="1:3" ht="14.4" x14ac:dyDescent="0.3">
      <c r="A20948"/>
      <c r="B20948"/>
      <c r="C20948"/>
    </row>
    <row r="20949" spans="1:3" ht="14.4" x14ac:dyDescent="0.3">
      <c r="A20949"/>
      <c r="B20949"/>
      <c r="C20949"/>
    </row>
    <row r="20950" spans="1:3" ht="14.4" x14ac:dyDescent="0.3">
      <c r="A20950"/>
      <c r="B20950"/>
      <c r="C20950"/>
    </row>
    <row r="20951" spans="1:3" ht="14.4" x14ac:dyDescent="0.3">
      <c r="A20951"/>
      <c r="B20951"/>
      <c r="C20951"/>
    </row>
    <row r="20952" spans="1:3" ht="14.4" x14ac:dyDescent="0.3">
      <c r="A20952"/>
      <c r="B20952"/>
      <c r="C20952"/>
    </row>
    <row r="20953" spans="1:3" ht="14.4" x14ac:dyDescent="0.3">
      <c r="A20953"/>
      <c r="B20953"/>
      <c r="C20953"/>
    </row>
    <row r="20954" spans="1:3" ht="14.4" x14ac:dyDescent="0.3">
      <c r="A20954"/>
      <c r="B20954"/>
      <c r="C20954"/>
    </row>
    <row r="20955" spans="1:3" ht="14.4" x14ac:dyDescent="0.3">
      <c r="A20955"/>
      <c r="B20955"/>
      <c r="C20955"/>
    </row>
    <row r="20956" spans="1:3" ht="14.4" x14ac:dyDescent="0.3">
      <c r="A20956"/>
      <c r="B20956"/>
      <c r="C20956"/>
    </row>
    <row r="20957" spans="1:3" ht="14.4" x14ac:dyDescent="0.3">
      <c r="A20957"/>
      <c r="B20957"/>
      <c r="C20957"/>
    </row>
    <row r="20958" spans="1:3" ht="14.4" x14ac:dyDescent="0.3">
      <c r="A20958"/>
      <c r="B20958"/>
      <c r="C20958"/>
    </row>
    <row r="20959" spans="1:3" ht="14.4" x14ac:dyDescent="0.3">
      <c r="A20959"/>
      <c r="B20959"/>
      <c r="C20959"/>
    </row>
    <row r="20960" spans="1:3" ht="14.4" x14ac:dyDescent="0.3">
      <c r="A20960"/>
      <c r="B20960"/>
      <c r="C20960"/>
    </row>
    <row r="20961" spans="1:3" ht="14.4" x14ac:dyDescent="0.3">
      <c r="A20961"/>
      <c r="B20961"/>
      <c r="C20961"/>
    </row>
    <row r="20962" spans="1:3" ht="14.4" x14ac:dyDescent="0.3">
      <c r="A20962"/>
      <c r="B20962"/>
      <c r="C20962"/>
    </row>
    <row r="20963" spans="1:3" ht="14.4" x14ac:dyDescent="0.3">
      <c r="A20963"/>
      <c r="B20963"/>
      <c r="C20963"/>
    </row>
    <row r="20964" spans="1:3" ht="14.4" x14ac:dyDescent="0.3">
      <c r="A20964"/>
      <c r="B20964"/>
      <c r="C20964"/>
    </row>
    <row r="20965" spans="1:3" ht="14.4" x14ac:dyDescent="0.3">
      <c r="A20965"/>
      <c r="B20965"/>
      <c r="C20965"/>
    </row>
    <row r="20966" spans="1:3" ht="14.4" x14ac:dyDescent="0.3">
      <c r="A20966"/>
      <c r="B20966"/>
      <c r="C20966"/>
    </row>
    <row r="20967" spans="1:3" ht="14.4" x14ac:dyDescent="0.3">
      <c r="A20967"/>
      <c r="B20967"/>
      <c r="C20967"/>
    </row>
    <row r="20968" spans="1:3" ht="14.4" x14ac:dyDescent="0.3">
      <c r="A20968"/>
      <c r="B20968"/>
      <c r="C20968"/>
    </row>
    <row r="20969" spans="1:3" ht="14.4" x14ac:dyDescent="0.3">
      <c r="A20969"/>
      <c r="B20969"/>
      <c r="C20969"/>
    </row>
    <row r="20970" spans="1:3" ht="14.4" x14ac:dyDescent="0.3">
      <c r="A20970"/>
      <c r="B20970"/>
      <c r="C20970"/>
    </row>
    <row r="20971" spans="1:3" ht="14.4" x14ac:dyDescent="0.3">
      <c r="A20971"/>
      <c r="B20971"/>
      <c r="C20971"/>
    </row>
    <row r="20972" spans="1:3" ht="14.4" x14ac:dyDescent="0.3">
      <c r="A20972"/>
      <c r="B20972"/>
      <c r="C20972"/>
    </row>
    <row r="20973" spans="1:3" ht="14.4" x14ac:dyDescent="0.3">
      <c r="A20973"/>
      <c r="B20973"/>
      <c r="C20973"/>
    </row>
    <row r="20974" spans="1:3" ht="14.4" x14ac:dyDescent="0.3">
      <c r="A20974"/>
      <c r="B20974"/>
      <c r="C20974"/>
    </row>
    <row r="20975" spans="1:3" ht="14.4" x14ac:dyDescent="0.3">
      <c r="A20975"/>
      <c r="B20975"/>
      <c r="C20975"/>
    </row>
    <row r="20976" spans="1:3" ht="14.4" x14ac:dyDescent="0.3">
      <c r="A20976"/>
      <c r="B20976"/>
      <c r="C20976"/>
    </row>
    <row r="20977" spans="1:3" ht="14.4" x14ac:dyDescent="0.3">
      <c r="A20977"/>
      <c r="B20977"/>
      <c r="C20977"/>
    </row>
    <row r="20978" spans="1:3" ht="14.4" x14ac:dyDescent="0.3">
      <c r="A20978"/>
      <c r="B20978"/>
      <c r="C20978"/>
    </row>
    <row r="20979" spans="1:3" ht="14.4" x14ac:dyDescent="0.3">
      <c r="A20979"/>
      <c r="B20979"/>
      <c r="C20979"/>
    </row>
    <row r="20980" spans="1:3" ht="14.4" x14ac:dyDescent="0.3">
      <c r="A20980"/>
      <c r="B20980"/>
      <c r="C20980"/>
    </row>
    <row r="20981" spans="1:3" ht="14.4" x14ac:dyDescent="0.3">
      <c r="A20981"/>
      <c r="B20981"/>
      <c r="C20981"/>
    </row>
    <row r="20982" spans="1:3" ht="14.4" x14ac:dyDescent="0.3">
      <c r="A20982"/>
      <c r="B20982"/>
      <c r="C20982"/>
    </row>
    <row r="20983" spans="1:3" ht="14.4" x14ac:dyDescent="0.3">
      <c r="A20983"/>
      <c r="B20983"/>
      <c r="C20983"/>
    </row>
    <row r="20984" spans="1:3" ht="14.4" x14ac:dyDescent="0.3">
      <c r="A20984"/>
      <c r="B20984"/>
      <c r="C20984"/>
    </row>
    <row r="20985" spans="1:3" ht="14.4" x14ac:dyDescent="0.3">
      <c r="A20985"/>
      <c r="B20985"/>
      <c r="C20985"/>
    </row>
    <row r="20986" spans="1:3" ht="14.4" x14ac:dyDescent="0.3">
      <c r="A20986"/>
      <c r="B20986"/>
      <c r="C20986"/>
    </row>
    <row r="20987" spans="1:3" ht="14.4" x14ac:dyDescent="0.3">
      <c r="A20987"/>
      <c r="B20987"/>
      <c r="C20987"/>
    </row>
    <row r="20988" spans="1:3" ht="14.4" x14ac:dyDescent="0.3">
      <c r="A20988"/>
      <c r="B20988"/>
      <c r="C20988"/>
    </row>
    <row r="20989" spans="1:3" ht="14.4" x14ac:dyDescent="0.3">
      <c r="A20989"/>
      <c r="B20989"/>
      <c r="C20989"/>
    </row>
    <row r="20990" spans="1:3" ht="14.4" x14ac:dyDescent="0.3">
      <c r="A20990"/>
      <c r="B20990"/>
      <c r="C20990"/>
    </row>
    <row r="20991" spans="1:3" ht="14.4" x14ac:dyDescent="0.3">
      <c r="A20991"/>
      <c r="B20991"/>
      <c r="C20991"/>
    </row>
    <row r="20992" spans="1:3" ht="14.4" x14ac:dyDescent="0.3">
      <c r="A20992"/>
      <c r="B20992"/>
      <c r="C20992"/>
    </row>
    <row r="20993" spans="1:3" ht="14.4" x14ac:dyDescent="0.3">
      <c r="A20993"/>
      <c r="B20993"/>
      <c r="C20993"/>
    </row>
    <row r="20994" spans="1:3" ht="14.4" x14ac:dyDescent="0.3">
      <c r="A20994"/>
      <c r="B20994"/>
      <c r="C20994"/>
    </row>
    <row r="20995" spans="1:3" ht="14.4" x14ac:dyDescent="0.3">
      <c r="A20995"/>
      <c r="B20995"/>
      <c r="C20995"/>
    </row>
    <row r="20996" spans="1:3" ht="14.4" x14ac:dyDescent="0.3">
      <c r="A20996"/>
      <c r="B20996"/>
      <c r="C20996"/>
    </row>
    <row r="20997" spans="1:3" ht="14.4" x14ac:dyDescent="0.3">
      <c r="A20997"/>
      <c r="B20997"/>
      <c r="C20997"/>
    </row>
    <row r="20998" spans="1:3" ht="14.4" x14ac:dyDescent="0.3">
      <c r="A20998"/>
      <c r="B20998"/>
      <c r="C20998"/>
    </row>
    <row r="20999" spans="1:3" ht="14.4" x14ac:dyDescent="0.3">
      <c r="A20999"/>
      <c r="B20999"/>
      <c r="C20999"/>
    </row>
    <row r="21000" spans="1:3" ht="14.4" x14ac:dyDescent="0.3">
      <c r="A21000"/>
      <c r="B21000"/>
      <c r="C21000"/>
    </row>
    <row r="21001" spans="1:3" ht="14.4" x14ac:dyDescent="0.3">
      <c r="A21001"/>
      <c r="B21001"/>
      <c r="C21001"/>
    </row>
    <row r="21002" spans="1:3" ht="14.4" x14ac:dyDescent="0.3">
      <c r="A21002"/>
      <c r="B21002"/>
      <c r="C21002"/>
    </row>
    <row r="21003" spans="1:3" ht="14.4" x14ac:dyDescent="0.3">
      <c r="A21003"/>
      <c r="B21003"/>
      <c r="C21003"/>
    </row>
    <row r="21004" spans="1:3" ht="14.4" x14ac:dyDescent="0.3">
      <c r="A21004"/>
      <c r="B21004"/>
      <c r="C21004"/>
    </row>
    <row r="21005" spans="1:3" ht="14.4" x14ac:dyDescent="0.3">
      <c r="A21005"/>
      <c r="B21005"/>
      <c r="C21005"/>
    </row>
    <row r="21006" spans="1:3" ht="14.4" x14ac:dyDescent="0.3">
      <c r="A21006"/>
      <c r="B21006"/>
      <c r="C21006"/>
    </row>
    <row r="21007" spans="1:3" ht="14.4" x14ac:dyDescent="0.3">
      <c r="A21007"/>
      <c r="B21007"/>
      <c r="C21007"/>
    </row>
    <row r="21008" spans="1:3" ht="14.4" x14ac:dyDescent="0.3">
      <c r="A21008"/>
      <c r="B21008"/>
      <c r="C21008"/>
    </row>
    <row r="21009" spans="1:3" ht="14.4" x14ac:dyDescent="0.3">
      <c r="A21009"/>
      <c r="B21009"/>
      <c r="C21009"/>
    </row>
    <row r="21010" spans="1:3" ht="14.4" x14ac:dyDescent="0.3">
      <c r="A21010"/>
      <c r="B21010"/>
      <c r="C21010"/>
    </row>
    <row r="21011" spans="1:3" ht="14.4" x14ac:dyDescent="0.3">
      <c r="A21011"/>
      <c r="B21011"/>
      <c r="C21011"/>
    </row>
    <row r="21012" spans="1:3" ht="14.4" x14ac:dyDescent="0.3">
      <c r="A21012"/>
      <c r="B21012"/>
      <c r="C21012"/>
    </row>
    <row r="21013" spans="1:3" ht="14.4" x14ac:dyDescent="0.3">
      <c r="A21013"/>
      <c r="B21013"/>
      <c r="C21013"/>
    </row>
    <row r="21014" spans="1:3" ht="14.4" x14ac:dyDescent="0.3">
      <c r="A21014"/>
      <c r="B21014"/>
      <c r="C21014"/>
    </row>
    <row r="21015" spans="1:3" ht="14.4" x14ac:dyDescent="0.3">
      <c r="A21015"/>
      <c r="B21015"/>
      <c r="C21015"/>
    </row>
    <row r="21016" spans="1:3" ht="14.4" x14ac:dyDescent="0.3">
      <c r="A21016"/>
      <c r="B21016"/>
      <c r="C21016"/>
    </row>
    <row r="21017" spans="1:3" ht="14.4" x14ac:dyDescent="0.3">
      <c r="A21017"/>
      <c r="B21017"/>
      <c r="C21017"/>
    </row>
    <row r="21018" spans="1:3" ht="14.4" x14ac:dyDescent="0.3">
      <c r="A21018"/>
      <c r="B21018"/>
      <c r="C21018"/>
    </row>
    <row r="21019" spans="1:3" ht="14.4" x14ac:dyDescent="0.3">
      <c r="A21019"/>
      <c r="B21019"/>
      <c r="C21019"/>
    </row>
    <row r="21020" spans="1:3" ht="14.4" x14ac:dyDescent="0.3">
      <c r="A21020"/>
      <c r="B21020"/>
      <c r="C21020"/>
    </row>
    <row r="21021" spans="1:3" ht="14.4" x14ac:dyDescent="0.3">
      <c r="A21021"/>
      <c r="B21021"/>
      <c r="C21021"/>
    </row>
    <row r="21022" spans="1:3" ht="14.4" x14ac:dyDescent="0.3">
      <c r="A21022"/>
      <c r="B21022"/>
      <c r="C21022"/>
    </row>
    <row r="21023" spans="1:3" ht="14.4" x14ac:dyDescent="0.3">
      <c r="A21023"/>
      <c r="B21023"/>
      <c r="C21023"/>
    </row>
    <row r="21024" spans="1:3" ht="14.4" x14ac:dyDescent="0.3">
      <c r="A21024"/>
      <c r="B21024"/>
      <c r="C21024"/>
    </row>
    <row r="21025" spans="1:3" ht="14.4" x14ac:dyDescent="0.3">
      <c r="A21025"/>
      <c r="B21025"/>
      <c r="C21025"/>
    </row>
    <row r="21026" spans="1:3" ht="14.4" x14ac:dyDescent="0.3">
      <c r="A21026"/>
      <c r="B21026"/>
      <c r="C21026"/>
    </row>
    <row r="21027" spans="1:3" ht="14.4" x14ac:dyDescent="0.3">
      <c r="A21027"/>
      <c r="B21027"/>
      <c r="C21027"/>
    </row>
    <row r="21028" spans="1:3" ht="14.4" x14ac:dyDescent="0.3">
      <c r="A21028"/>
      <c r="B21028"/>
      <c r="C21028"/>
    </row>
    <row r="21029" spans="1:3" ht="14.4" x14ac:dyDescent="0.3">
      <c r="A21029"/>
      <c r="B21029"/>
      <c r="C21029"/>
    </row>
    <row r="21030" spans="1:3" ht="14.4" x14ac:dyDescent="0.3">
      <c r="A21030"/>
      <c r="B21030"/>
      <c r="C21030"/>
    </row>
    <row r="21031" spans="1:3" ht="14.4" x14ac:dyDescent="0.3">
      <c r="A21031"/>
      <c r="B21031"/>
      <c r="C21031"/>
    </row>
    <row r="21032" spans="1:3" ht="14.4" x14ac:dyDescent="0.3">
      <c r="A21032"/>
      <c r="B21032"/>
      <c r="C21032"/>
    </row>
    <row r="21033" spans="1:3" ht="14.4" x14ac:dyDescent="0.3">
      <c r="A21033"/>
      <c r="B21033"/>
      <c r="C21033"/>
    </row>
    <row r="21034" spans="1:3" ht="14.4" x14ac:dyDescent="0.3">
      <c r="A21034"/>
      <c r="B21034"/>
      <c r="C21034"/>
    </row>
    <row r="21035" spans="1:3" ht="14.4" x14ac:dyDescent="0.3">
      <c r="A21035"/>
      <c r="B21035"/>
      <c r="C21035"/>
    </row>
    <row r="21036" spans="1:3" ht="14.4" x14ac:dyDescent="0.3">
      <c r="A21036"/>
      <c r="B21036"/>
      <c r="C21036"/>
    </row>
    <row r="21037" spans="1:3" ht="14.4" x14ac:dyDescent="0.3">
      <c r="A21037"/>
      <c r="B21037"/>
      <c r="C21037"/>
    </row>
    <row r="21038" spans="1:3" ht="14.4" x14ac:dyDescent="0.3">
      <c r="A21038"/>
      <c r="B21038"/>
      <c r="C21038"/>
    </row>
    <row r="21039" spans="1:3" ht="14.4" x14ac:dyDescent="0.3">
      <c r="A21039"/>
      <c r="B21039"/>
      <c r="C21039"/>
    </row>
    <row r="21040" spans="1:3" ht="14.4" x14ac:dyDescent="0.3">
      <c r="A21040"/>
      <c r="B21040"/>
      <c r="C21040"/>
    </row>
    <row r="21041" spans="1:3" ht="14.4" x14ac:dyDescent="0.3">
      <c r="A21041"/>
      <c r="B21041"/>
      <c r="C21041"/>
    </row>
    <row r="21042" spans="1:3" ht="14.4" x14ac:dyDescent="0.3">
      <c r="A21042"/>
      <c r="B21042"/>
      <c r="C21042"/>
    </row>
    <row r="21043" spans="1:3" ht="14.4" x14ac:dyDescent="0.3">
      <c r="A21043"/>
      <c r="B21043"/>
      <c r="C21043"/>
    </row>
    <row r="21044" spans="1:3" ht="14.4" x14ac:dyDescent="0.3">
      <c r="A21044"/>
      <c r="B21044"/>
      <c r="C21044"/>
    </row>
    <row r="21045" spans="1:3" ht="14.4" x14ac:dyDescent="0.3">
      <c r="A21045"/>
      <c r="B21045"/>
      <c r="C21045"/>
    </row>
    <row r="21046" spans="1:3" ht="14.4" x14ac:dyDescent="0.3">
      <c r="A21046"/>
      <c r="B21046"/>
      <c r="C21046"/>
    </row>
    <row r="21047" spans="1:3" ht="14.4" x14ac:dyDescent="0.3">
      <c r="A21047"/>
      <c r="B21047"/>
      <c r="C21047"/>
    </row>
    <row r="21048" spans="1:3" ht="14.4" x14ac:dyDescent="0.3">
      <c r="A21048"/>
      <c r="B21048"/>
      <c r="C21048"/>
    </row>
    <row r="21049" spans="1:3" ht="14.4" x14ac:dyDescent="0.3">
      <c r="A21049"/>
      <c r="B21049"/>
      <c r="C21049"/>
    </row>
    <row r="21050" spans="1:3" ht="14.4" x14ac:dyDescent="0.3">
      <c r="A21050"/>
      <c r="B21050"/>
      <c r="C21050"/>
    </row>
    <row r="21051" spans="1:3" ht="14.4" x14ac:dyDescent="0.3">
      <c r="A21051"/>
      <c r="B21051"/>
      <c r="C21051"/>
    </row>
    <row r="21052" spans="1:3" ht="14.4" x14ac:dyDescent="0.3">
      <c r="A21052"/>
      <c r="B21052"/>
      <c r="C21052"/>
    </row>
    <row r="21053" spans="1:3" ht="14.4" x14ac:dyDescent="0.3">
      <c r="A21053"/>
      <c r="B21053"/>
      <c r="C21053"/>
    </row>
    <row r="21054" spans="1:3" ht="14.4" x14ac:dyDescent="0.3">
      <c r="A21054"/>
      <c r="B21054"/>
      <c r="C21054"/>
    </row>
    <row r="21055" spans="1:3" ht="14.4" x14ac:dyDescent="0.3">
      <c r="A21055"/>
      <c r="B21055"/>
      <c r="C21055"/>
    </row>
    <row r="21056" spans="1:3" ht="14.4" x14ac:dyDescent="0.3">
      <c r="A21056"/>
      <c r="B21056"/>
      <c r="C21056"/>
    </row>
    <row r="21057" spans="1:3" ht="14.4" x14ac:dyDescent="0.3">
      <c r="A21057"/>
      <c r="B21057"/>
      <c r="C21057"/>
    </row>
    <row r="21058" spans="1:3" ht="14.4" x14ac:dyDescent="0.3">
      <c r="A21058"/>
      <c r="B21058"/>
      <c r="C21058"/>
    </row>
    <row r="21059" spans="1:3" ht="14.4" x14ac:dyDescent="0.3">
      <c r="A21059"/>
      <c r="B21059"/>
      <c r="C21059"/>
    </row>
    <row r="21060" spans="1:3" ht="14.4" x14ac:dyDescent="0.3">
      <c r="A21060"/>
      <c r="B21060"/>
      <c r="C21060"/>
    </row>
    <row r="21061" spans="1:3" ht="14.4" x14ac:dyDescent="0.3">
      <c r="A21061"/>
      <c r="B21061"/>
      <c r="C21061"/>
    </row>
    <row r="21062" spans="1:3" ht="14.4" x14ac:dyDescent="0.3">
      <c r="A21062"/>
      <c r="B21062"/>
      <c r="C21062"/>
    </row>
    <row r="21063" spans="1:3" ht="14.4" x14ac:dyDescent="0.3">
      <c r="A21063"/>
      <c r="B21063"/>
      <c r="C21063"/>
    </row>
    <row r="21064" spans="1:3" ht="14.4" x14ac:dyDescent="0.3">
      <c r="A21064"/>
      <c r="B21064"/>
      <c r="C21064"/>
    </row>
    <row r="21065" spans="1:3" ht="14.4" x14ac:dyDescent="0.3">
      <c r="A21065"/>
      <c r="B21065"/>
      <c r="C21065"/>
    </row>
    <row r="21066" spans="1:3" ht="14.4" x14ac:dyDescent="0.3">
      <c r="A21066"/>
      <c r="B21066"/>
      <c r="C21066"/>
    </row>
    <row r="21067" spans="1:3" ht="14.4" x14ac:dyDescent="0.3">
      <c r="A21067"/>
      <c r="B21067"/>
      <c r="C21067"/>
    </row>
    <row r="21068" spans="1:3" ht="14.4" x14ac:dyDescent="0.3">
      <c r="A21068"/>
      <c r="B21068"/>
      <c r="C21068"/>
    </row>
    <row r="21069" spans="1:3" ht="14.4" x14ac:dyDescent="0.3">
      <c r="A21069"/>
      <c r="B21069"/>
      <c r="C21069"/>
    </row>
    <row r="21070" spans="1:3" ht="14.4" x14ac:dyDescent="0.3">
      <c r="A21070"/>
      <c r="B21070"/>
      <c r="C21070"/>
    </row>
    <row r="21071" spans="1:3" ht="14.4" x14ac:dyDescent="0.3">
      <c r="A21071"/>
      <c r="B21071"/>
      <c r="C21071"/>
    </row>
    <row r="21072" spans="1:3" ht="14.4" x14ac:dyDescent="0.3">
      <c r="A21072"/>
      <c r="B21072"/>
      <c r="C21072"/>
    </row>
    <row r="21073" spans="1:3" ht="14.4" x14ac:dyDescent="0.3">
      <c r="A21073"/>
      <c r="B21073"/>
      <c r="C21073"/>
    </row>
    <row r="21074" spans="1:3" ht="14.4" x14ac:dyDescent="0.3">
      <c r="A21074"/>
      <c r="B21074"/>
      <c r="C21074"/>
    </row>
    <row r="21075" spans="1:3" ht="14.4" x14ac:dyDescent="0.3">
      <c r="A21075"/>
      <c r="B21075"/>
      <c r="C21075"/>
    </row>
    <row r="21076" spans="1:3" ht="14.4" x14ac:dyDescent="0.3">
      <c r="A21076"/>
      <c r="B21076"/>
      <c r="C21076"/>
    </row>
    <row r="21077" spans="1:3" ht="14.4" x14ac:dyDescent="0.3">
      <c r="A21077"/>
      <c r="B21077"/>
      <c r="C21077"/>
    </row>
    <row r="21078" spans="1:3" ht="14.4" x14ac:dyDescent="0.3">
      <c r="A21078"/>
      <c r="B21078"/>
      <c r="C21078"/>
    </row>
    <row r="21079" spans="1:3" ht="14.4" x14ac:dyDescent="0.3">
      <c r="A21079"/>
      <c r="B21079"/>
      <c r="C21079"/>
    </row>
    <row r="21080" spans="1:3" ht="14.4" x14ac:dyDescent="0.3">
      <c r="A21080"/>
      <c r="B21080"/>
      <c r="C21080"/>
    </row>
    <row r="21081" spans="1:3" ht="14.4" x14ac:dyDescent="0.3">
      <c r="A21081"/>
      <c r="B21081"/>
      <c r="C21081"/>
    </row>
    <row r="21082" spans="1:3" ht="14.4" x14ac:dyDescent="0.3">
      <c r="A21082"/>
      <c r="B21082"/>
      <c r="C21082"/>
    </row>
    <row r="21083" spans="1:3" ht="14.4" x14ac:dyDescent="0.3">
      <c r="A21083"/>
      <c r="B21083"/>
      <c r="C21083"/>
    </row>
    <row r="21084" spans="1:3" ht="14.4" x14ac:dyDescent="0.3">
      <c r="A21084"/>
      <c r="B21084"/>
      <c r="C21084"/>
    </row>
    <row r="21085" spans="1:3" ht="14.4" x14ac:dyDescent="0.3">
      <c r="A21085"/>
      <c r="B21085"/>
      <c r="C21085"/>
    </row>
    <row r="21086" spans="1:3" ht="14.4" x14ac:dyDescent="0.3">
      <c r="A21086"/>
      <c r="B21086"/>
      <c r="C21086"/>
    </row>
    <row r="21087" spans="1:3" ht="14.4" x14ac:dyDescent="0.3">
      <c r="A21087"/>
      <c r="B21087"/>
      <c r="C21087"/>
    </row>
    <row r="21088" spans="1:3" ht="14.4" x14ac:dyDescent="0.3">
      <c r="A21088"/>
      <c r="B21088"/>
      <c r="C21088"/>
    </row>
    <row r="21089" spans="1:3" ht="14.4" x14ac:dyDescent="0.3">
      <c r="A21089"/>
      <c r="B21089"/>
      <c r="C21089"/>
    </row>
    <row r="21090" spans="1:3" ht="14.4" x14ac:dyDescent="0.3">
      <c r="A21090"/>
      <c r="B21090"/>
      <c r="C21090"/>
    </row>
    <row r="21091" spans="1:3" ht="14.4" x14ac:dyDescent="0.3">
      <c r="A21091"/>
      <c r="B21091"/>
      <c r="C21091"/>
    </row>
    <row r="21092" spans="1:3" ht="14.4" x14ac:dyDescent="0.3">
      <c r="A21092"/>
      <c r="B21092"/>
      <c r="C21092"/>
    </row>
    <row r="21093" spans="1:3" ht="14.4" x14ac:dyDescent="0.3">
      <c r="A21093"/>
      <c r="B21093"/>
      <c r="C21093"/>
    </row>
    <row r="21094" spans="1:3" ht="14.4" x14ac:dyDescent="0.3">
      <c r="A21094"/>
      <c r="B21094"/>
      <c r="C21094"/>
    </row>
    <row r="21095" spans="1:3" ht="14.4" x14ac:dyDescent="0.3">
      <c r="A21095"/>
      <c r="B21095"/>
      <c r="C21095"/>
    </row>
    <row r="21096" spans="1:3" ht="14.4" x14ac:dyDescent="0.3">
      <c r="A21096"/>
      <c r="B21096"/>
      <c r="C21096"/>
    </row>
    <row r="21097" spans="1:3" ht="14.4" x14ac:dyDescent="0.3">
      <c r="A21097"/>
      <c r="B21097"/>
      <c r="C21097"/>
    </row>
    <row r="21098" spans="1:3" ht="14.4" x14ac:dyDescent="0.3">
      <c r="A21098"/>
      <c r="B21098"/>
      <c r="C21098"/>
    </row>
    <row r="21099" spans="1:3" ht="14.4" x14ac:dyDescent="0.3">
      <c r="A21099"/>
      <c r="B21099"/>
      <c r="C21099"/>
    </row>
    <row r="21100" spans="1:3" ht="14.4" x14ac:dyDescent="0.3">
      <c r="A21100"/>
      <c r="B21100"/>
      <c r="C21100"/>
    </row>
    <row r="21101" spans="1:3" ht="14.4" x14ac:dyDescent="0.3">
      <c r="A21101"/>
      <c r="B21101"/>
      <c r="C21101"/>
    </row>
    <row r="21102" spans="1:3" ht="14.4" x14ac:dyDescent="0.3">
      <c r="A21102"/>
      <c r="B21102"/>
      <c r="C21102"/>
    </row>
    <row r="21103" spans="1:3" ht="14.4" x14ac:dyDescent="0.3">
      <c r="A21103"/>
      <c r="B21103"/>
      <c r="C21103"/>
    </row>
    <row r="21104" spans="1:3" ht="14.4" x14ac:dyDescent="0.3">
      <c r="A21104"/>
      <c r="B21104"/>
      <c r="C21104"/>
    </row>
    <row r="21105" spans="1:3" ht="14.4" x14ac:dyDescent="0.3">
      <c r="A21105"/>
      <c r="B21105"/>
      <c r="C21105"/>
    </row>
    <row r="21106" spans="1:3" ht="14.4" x14ac:dyDescent="0.3">
      <c r="A21106"/>
      <c r="B21106"/>
      <c r="C21106"/>
    </row>
    <row r="21107" spans="1:3" ht="14.4" x14ac:dyDescent="0.3">
      <c r="A21107"/>
      <c r="B21107"/>
      <c r="C21107"/>
    </row>
    <row r="21108" spans="1:3" ht="14.4" x14ac:dyDescent="0.3">
      <c r="A21108"/>
      <c r="B21108"/>
      <c r="C21108"/>
    </row>
    <row r="21109" spans="1:3" ht="14.4" x14ac:dyDescent="0.3">
      <c r="A21109"/>
      <c r="B21109"/>
      <c r="C21109"/>
    </row>
    <row r="21110" spans="1:3" ht="14.4" x14ac:dyDescent="0.3">
      <c r="A21110"/>
      <c r="B21110"/>
      <c r="C21110"/>
    </row>
    <row r="21111" spans="1:3" ht="14.4" x14ac:dyDescent="0.3">
      <c r="A21111"/>
      <c r="B21111"/>
      <c r="C21111"/>
    </row>
    <row r="21112" spans="1:3" ht="14.4" x14ac:dyDescent="0.3">
      <c r="A21112"/>
      <c r="B21112"/>
      <c r="C21112"/>
    </row>
    <row r="21113" spans="1:3" ht="14.4" x14ac:dyDescent="0.3">
      <c r="A21113"/>
      <c r="B21113"/>
      <c r="C21113"/>
    </row>
    <row r="21114" spans="1:3" ht="14.4" x14ac:dyDescent="0.3">
      <c r="A21114"/>
      <c r="B21114"/>
      <c r="C21114"/>
    </row>
    <row r="21115" spans="1:3" ht="14.4" x14ac:dyDescent="0.3">
      <c r="A21115"/>
      <c r="B21115"/>
      <c r="C21115"/>
    </row>
    <row r="21116" spans="1:3" ht="14.4" x14ac:dyDescent="0.3">
      <c r="A21116"/>
      <c r="B21116"/>
      <c r="C21116"/>
    </row>
    <row r="21117" spans="1:3" ht="14.4" x14ac:dyDescent="0.3">
      <c r="A21117"/>
      <c r="B21117"/>
      <c r="C21117"/>
    </row>
    <row r="21118" spans="1:3" ht="14.4" x14ac:dyDescent="0.3">
      <c r="A21118"/>
      <c r="B21118"/>
      <c r="C21118"/>
    </row>
    <row r="21119" spans="1:3" ht="14.4" x14ac:dyDescent="0.3">
      <c r="A21119"/>
      <c r="B21119"/>
      <c r="C21119"/>
    </row>
    <row r="21120" spans="1:3" ht="14.4" x14ac:dyDescent="0.3">
      <c r="A21120"/>
      <c r="B21120"/>
      <c r="C21120"/>
    </row>
    <row r="21121" spans="1:3" ht="14.4" x14ac:dyDescent="0.3">
      <c r="A21121"/>
      <c r="B21121"/>
      <c r="C21121"/>
    </row>
    <row r="21122" spans="1:3" ht="14.4" x14ac:dyDescent="0.3">
      <c r="A21122"/>
      <c r="B21122"/>
      <c r="C21122"/>
    </row>
    <row r="21123" spans="1:3" ht="14.4" x14ac:dyDescent="0.3">
      <c r="A21123"/>
      <c r="B21123"/>
      <c r="C21123"/>
    </row>
    <row r="21124" spans="1:3" ht="14.4" x14ac:dyDescent="0.3">
      <c r="A21124"/>
      <c r="B21124"/>
      <c r="C21124"/>
    </row>
    <row r="21125" spans="1:3" ht="14.4" x14ac:dyDescent="0.3">
      <c r="A21125"/>
      <c r="B21125"/>
      <c r="C21125"/>
    </row>
    <row r="21126" spans="1:3" ht="14.4" x14ac:dyDescent="0.3">
      <c r="A21126"/>
      <c r="B21126"/>
      <c r="C21126"/>
    </row>
    <row r="21127" spans="1:3" ht="14.4" x14ac:dyDescent="0.3">
      <c r="A21127"/>
      <c r="B21127"/>
      <c r="C21127"/>
    </row>
    <row r="21128" spans="1:3" ht="14.4" x14ac:dyDescent="0.3">
      <c r="A21128"/>
      <c r="B21128"/>
      <c r="C21128"/>
    </row>
    <row r="21129" spans="1:3" ht="14.4" x14ac:dyDescent="0.3">
      <c r="A21129"/>
      <c r="B21129"/>
      <c r="C21129"/>
    </row>
    <row r="21130" spans="1:3" ht="14.4" x14ac:dyDescent="0.3">
      <c r="A21130"/>
      <c r="B21130"/>
      <c r="C21130"/>
    </row>
    <row r="21131" spans="1:3" ht="14.4" x14ac:dyDescent="0.3">
      <c r="A21131"/>
      <c r="B21131"/>
      <c r="C21131"/>
    </row>
    <row r="21132" spans="1:3" ht="14.4" x14ac:dyDescent="0.3">
      <c r="A21132"/>
      <c r="B21132"/>
      <c r="C21132"/>
    </row>
    <row r="21133" spans="1:3" ht="14.4" x14ac:dyDescent="0.3">
      <c r="A21133"/>
      <c r="B21133"/>
      <c r="C21133"/>
    </row>
    <row r="21134" spans="1:3" ht="14.4" x14ac:dyDescent="0.3">
      <c r="A21134"/>
      <c r="B21134"/>
      <c r="C21134"/>
    </row>
    <row r="21135" spans="1:3" ht="14.4" x14ac:dyDescent="0.3">
      <c r="A21135"/>
      <c r="B21135"/>
      <c r="C21135"/>
    </row>
    <row r="21136" spans="1:3" ht="14.4" x14ac:dyDescent="0.3">
      <c r="A21136"/>
      <c r="B21136"/>
      <c r="C21136"/>
    </row>
    <row r="21137" spans="1:3" ht="14.4" x14ac:dyDescent="0.3">
      <c r="A21137"/>
      <c r="B21137"/>
      <c r="C21137"/>
    </row>
    <row r="21138" spans="1:3" ht="14.4" x14ac:dyDescent="0.3">
      <c r="A21138"/>
      <c r="B21138"/>
      <c r="C21138"/>
    </row>
    <row r="21139" spans="1:3" ht="14.4" x14ac:dyDescent="0.3">
      <c r="A21139"/>
      <c r="B21139"/>
      <c r="C21139"/>
    </row>
    <row r="21140" spans="1:3" ht="14.4" x14ac:dyDescent="0.3">
      <c r="A21140"/>
      <c r="B21140"/>
      <c r="C21140"/>
    </row>
    <row r="21141" spans="1:3" ht="14.4" x14ac:dyDescent="0.3">
      <c r="A21141"/>
      <c r="B21141"/>
      <c r="C21141"/>
    </row>
    <row r="21142" spans="1:3" ht="14.4" x14ac:dyDescent="0.3">
      <c r="A21142"/>
      <c r="B21142"/>
      <c r="C21142"/>
    </row>
    <row r="21143" spans="1:3" ht="14.4" x14ac:dyDescent="0.3">
      <c r="A21143"/>
      <c r="B21143"/>
      <c r="C21143"/>
    </row>
    <row r="21144" spans="1:3" ht="14.4" x14ac:dyDescent="0.3">
      <c r="A21144"/>
      <c r="B21144"/>
      <c r="C21144"/>
    </row>
    <row r="21145" spans="1:3" ht="14.4" x14ac:dyDescent="0.3">
      <c r="A21145"/>
      <c r="B21145"/>
      <c r="C21145"/>
    </row>
    <row r="21146" spans="1:3" ht="14.4" x14ac:dyDescent="0.3">
      <c r="A21146"/>
      <c r="B21146"/>
      <c r="C21146"/>
    </row>
    <row r="21147" spans="1:3" ht="14.4" x14ac:dyDescent="0.3">
      <c r="A21147"/>
      <c r="B21147"/>
      <c r="C21147"/>
    </row>
    <row r="21148" spans="1:3" ht="14.4" x14ac:dyDescent="0.3">
      <c r="A21148"/>
      <c r="B21148"/>
      <c r="C21148"/>
    </row>
    <row r="21149" spans="1:3" ht="14.4" x14ac:dyDescent="0.3">
      <c r="A21149"/>
      <c r="B21149"/>
      <c r="C21149"/>
    </row>
    <row r="21150" spans="1:3" ht="14.4" x14ac:dyDescent="0.3">
      <c r="A21150"/>
      <c r="B21150"/>
      <c r="C21150"/>
    </row>
    <row r="21151" spans="1:3" ht="14.4" x14ac:dyDescent="0.3">
      <c r="A21151"/>
      <c r="B21151"/>
      <c r="C21151"/>
    </row>
    <row r="21152" spans="1:3" ht="14.4" x14ac:dyDescent="0.3">
      <c r="A21152"/>
      <c r="B21152"/>
      <c r="C21152"/>
    </row>
    <row r="21153" spans="1:3" ht="14.4" x14ac:dyDescent="0.3">
      <c r="A21153"/>
      <c r="B21153"/>
      <c r="C21153"/>
    </row>
    <row r="21154" spans="1:3" ht="14.4" x14ac:dyDescent="0.3">
      <c r="A21154"/>
      <c r="B21154"/>
      <c r="C21154"/>
    </row>
    <row r="21155" spans="1:3" ht="14.4" x14ac:dyDescent="0.3">
      <c r="A21155"/>
      <c r="B21155"/>
      <c r="C21155"/>
    </row>
    <row r="21156" spans="1:3" ht="14.4" x14ac:dyDescent="0.3">
      <c r="A21156"/>
      <c r="B21156"/>
      <c r="C21156"/>
    </row>
    <row r="21157" spans="1:3" ht="14.4" x14ac:dyDescent="0.3">
      <c r="A21157"/>
      <c r="B21157"/>
      <c r="C21157"/>
    </row>
    <row r="21158" spans="1:3" ht="14.4" x14ac:dyDescent="0.3">
      <c r="A21158"/>
      <c r="B21158"/>
      <c r="C21158"/>
    </row>
    <row r="21159" spans="1:3" ht="14.4" x14ac:dyDescent="0.3">
      <c r="A21159"/>
      <c r="B21159"/>
      <c r="C21159"/>
    </row>
    <row r="21160" spans="1:3" ht="14.4" x14ac:dyDescent="0.3">
      <c r="A21160"/>
      <c r="B21160"/>
      <c r="C21160"/>
    </row>
    <row r="21161" spans="1:3" ht="14.4" x14ac:dyDescent="0.3">
      <c r="A21161"/>
      <c r="B21161"/>
      <c r="C21161"/>
    </row>
    <row r="21162" spans="1:3" ht="14.4" x14ac:dyDescent="0.3">
      <c r="A21162"/>
      <c r="B21162"/>
      <c r="C21162"/>
    </row>
    <row r="21163" spans="1:3" ht="14.4" x14ac:dyDescent="0.3">
      <c r="A21163"/>
      <c r="B21163"/>
      <c r="C21163"/>
    </row>
    <row r="21164" spans="1:3" ht="14.4" x14ac:dyDescent="0.3">
      <c r="A21164"/>
      <c r="B21164"/>
      <c r="C21164"/>
    </row>
    <row r="21165" spans="1:3" ht="14.4" x14ac:dyDescent="0.3">
      <c r="A21165"/>
      <c r="B21165"/>
      <c r="C21165"/>
    </row>
    <row r="21166" spans="1:3" ht="14.4" x14ac:dyDescent="0.3">
      <c r="A21166"/>
      <c r="B21166"/>
      <c r="C21166"/>
    </row>
    <row r="21167" spans="1:3" ht="14.4" x14ac:dyDescent="0.3">
      <c r="A21167"/>
      <c r="B21167"/>
      <c r="C21167"/>
    </row>
    <row r="21168" spans="1:3" ht="14.4" x14ac:dyDescent="0.3">
      <c r="A21168"/>
      <c r="B21168"/>
      <c r="C21168"/>
    </row>
    <row r="21169" spans="1:3" ht="14.4" x14ac:dyDescent="0.3">
      <c r="A21169"/>
      <c r="B21169"/>
      <c r="C21169"/>
    </row>
    <row r="21170" spans="1:3" ht="14.4" x14ac:dyDescent="0.3">
      <c r="A21170"/>
      <c r="B21170"/>
      <c r="C21170"/>
    </row>
    <row r="21171" spans="1:3" ht="14.4" x14ac:dyDescent="0.3">
      <c r="A21171"/>
      <c r="B21171"/>
      <c r="C21171"/>
    </row>
    <row r="21172" spans="1:3" ht="14.4" x14ac:dyDescent="0.3">
      <c r="A21172"/>
      <c r="B21172"/>
      <c r="C21172"/>
    </row>
    <row r="21173" spans="1:3" ht="14.4" x14ac:dyDescent="0.3">
      <c r="A21173"/>
      <c r="B21173"/>
      <c r="C21173"/>
    </row>
    <row r="21174" spans="1:3" ht="14.4" x14ac:dyDescent="0.3">
      <c r="A21174"/>
      <c r="B21174"/>
      <c r="C21174"/>
    </row>
    <row r="21175" spans="1:3" ht="14.4" x14ac:dyDescent="0.3">
      <c r="A21175"/>
      <c r="B21175"/>
      <c r="C21175"/>
    </row>
    <row r="21176" spans="1:3" ht="14.4" x14ac:dyDescent="0.3">
      <c r="A21176"/>
      <c r="B21176"/>
      <c r="C21176"/>
    </row>
    <row r="21177" spans="1:3" ht="14.4" x14ac:dyDescent="0.3">
      <c r="A21177"/>
      <c r="B21177"/>
      <c r="C21177"/>
    </row>
    <row r="21178" spans="1:3" ht="14.4" x14ac:dyDescent="0.3">
      <c r="A21178"/>
      <c r="B21178"/>
      <c r="C21178"/>
    </row>
    <row r="21179" spans="1:3" ht="14.4" x14ac:dyDescent="0.3">
      <c r="A21179"/>
      <c r="B21179"/>
      <c r="C21179"/>
    </row>
    <row r="21180" spans="1:3" ht="14.4" x14ac:dyDescent="0.3">
      <c r="A21180"/>
      <c r="B21180"/>
      <c r="C21180"/>
    </row>
    <row r="21181" spans="1:3" ht="14.4" x14ac:dyDescent="0.3">
      <c r="A21181"/>
      <c r="B21181"/>
      <c r="C21181"/>
    </row>
    <row r="21182" spans="1:3" ht="14.4" x14ac:dyDescent="0.3">
      <c r="A21182"/>
      <c r="B21182"/>
      <c r="C21182"/>
    </row>
    <row r="21183" spans="1:3" ht="14.4" x14ac:dyDescent="0.3">
      <c r="A21183"/>
      <c r="B21183"/>
      <c r="C21183"/>
    </row>
    <row r="21184" spans="1:3" ht="14.4" x14ac:dyDescent="0.3">
      <c r="A21184"/>
      <c r="B21184"/>
      <c r="C21184"/>
    </row>
    <row r="21185" spans="1:3" ht="14.4" x14ac:dyDescent="0.3">
      <c r="A21185"/>
      <c r="B21185"/>
      <c r="C21185"/>
    </row>
    <row r="21186" spans="1:3" ht="14.4" x14ac:dyDescent="0.3">
      <c r="A21186"/>
      <c r="B21186"/>
      <c r="C21186"/>
    </row>
    <row r="21187" spans="1:3" ht="14.4" x14ac:dyDescent="0.3">
      <c r="A21187"/>
      <c r="B21187"/>
      <c r="C21187"/>
    </row>
    <row r="21188" spans="1:3" ht="14.4" x14ac:dyDescent="0.3">
      <c r="A21188"/>
      <c r="B21188"/>
      <c r="C21188"/>
    </row>
    <row r="21189" spans="1:3" ht="14.4" x14ac:dyDescent="0.3">
      <c r="A21189"/>
      <c r="B21189"/>
      <c r="C21189"/>
    </row>
    <row r="21190" spans="1:3" ht="14.4" x14ac:dyDescent="0.3">
      <c r="A21190"/>
      <c r="B21190"/>
      <c r="C21190"/>
    </row>
    <row r="21191" spans="1:3" ht="14.4" x14ac:dyDescent="0.3">
      <c r="A21191"/>
      <c r="B21191"/>
      <c r="C21191"/>
    </row>
    <row r="21192" spans="1:3" ht="14.4" x14ac:dyDescent="0.3">
      <c r="A21192"/>
      <c r="B21192"/>
      <c r="C21192"/>
    </row>
    <row r="21193" spans="1:3" ht="14.4" x14ac:dyDescent="0.3">
      <c r="A21193"/>
      <c r="B21193"/>
      <c r="C21193"/>
    </row>
    <row r="21194" spans="1:3" ht="14.4" x14ac:dyDescent="0.3">
      <c r="A21194"/>
      <c r="B21194"/>
      <c r="C21194"/>
    </row>
    <row r="21195" spans="1:3" ht="14.4" x14ac:dyDescent="0.3">
      <c r="A21195"/>
      <c r="B21195"/>
      <c r="C21195"/>
    </row>
    <row r="21196" spans="1:3" ht="14.4" x14ac:dyDescent="0.3">
      <c r="A21196"/>
      <c r="B21196"/>
      <c r="C21196"/>
    </row>
    <row r="21197" spans="1:3" ht="14.4" x14ac:dyDescent="0.3">
      <c r="A21197"/>
      <c r="B21197"/>
      <c r="C21197"/>
    </row>
    <row r="21198" spans="1:3" ht="14.4" x14ac:dyDescent="0.3">
      <c r="A21198"/>
      <c r="B21198"/>
      <c r="C21198"/>
    </row>
    <row r="21199" spans="1:3" ht="14.4" x14ac:dyDescent="0.3">
      <c r="A21199"/>
      <c r="B21199"/>
      <c r="C21199"/>
    </row>
    <row r="21200" spans="1:3" ht="14.4" x14ac:dyDescent="0.3">
      <c r="A21200"/>
      <c r="B21200"/>
      <c r="C21200"/>
    </row>
    <row r="21201" spans="1:3" ht="14.4" x14ac:dyDescent="0.3">
      <c r="A21201"/>
      <c r="B21201"/>
      <c r="C21201"/>
    </row>
    <row r="21202" spans="1:3" ht="14.4" x14ac:dyDescent="0.3">
      <c r="A21202"/>
      <c r="B21202"/>
      <c r="C21202"/>
    </row>
    <row r="21203" spans="1:3" ht="14.4" x14ac:dyDescent="0.3">
      <c r="A21203"/>
      <c r="B21203"/>
      <c r="C21203"/>
    </row>
    <row r="21204" spans="1:3" ht="14.4" x14ac:dyDescent="0.3">
      <c r="A21204"/>
      <c r="B21204"/>
      <c r="C21204"/>
    </row>
    <row r="21205" spans="1:3" ht="14.4" x14ac:dyDescent="0.3">
      <c r="A21205"/>
      <c r="B21205"/>
      <c r="C21205"/>
    </row>
    <row r="21206" spans="1:3" ht="14.4" x14ac:dyDescent="0.3">
      <c r="A21206"/>
      <c r="B21206"/>
      <c r="C21206"/>
    </row>
    <row r="21207" spans="1:3" ht="14.4" x14ac:dyDescent="0.3">
      <c r="A21207"/>
      <c r="B21207"/>
      <c r="C21207"/>
    </row>
    <row r="21208" spans="1:3" ht="14.4" x14ac:dyDescent="0.3">
      <c r="A21208"/>
      <c r="B21208"/>
      <c r="C21208"/>
    </row>
    <row r="21209" spans="1:3" ht="14.4" x14ac:dyDescent="0.3">
      <c r="A21209"/>
      <c r="B21209"/>
      <c r="C21209"/>
    </row>
    <row r="21210" spans="1:3" ht="14.4" x14ac:dyDescent="0.3">
      <c r="A21210"/>
      <c r="B21210"/>
      <c r="C21210"/>
    </row>
    <row r="21211" spans="1:3" ht="14.4" x14ac:dyDescent="0.3">
      <c r="A21211"/>
      <c r="B21211"/>
      <c r="C21211"/>
    </row>
    <row r="21212" spans="1:3" ht="14.4" x14ac:dyDescent="0.3">
      <c r="A21212"/>
      <c r="B21212"/>
      <c r="C21212"/>
    </row>
    <row r="21213" spans="1:3" ht="14.4" x14ac:dyDescent="0.3">
      <c r="A21213"/>
      <c r="B21213"/>
      <c r="C21213"/>
    </row>
    <row r="21214" spans="1:3" ht="14.4" x14ac:dyDescent="0.3">
      <c r="A21214"/>
      <c r="B21214"/>
      <c r="C21214"/>
    </row>
    <row r="21215" spans="1:3" ht="14.4" x14ac:dyDescent="0.3">
      <c r="A21215"/>
      <c r="B21215"/>
      <c r="C21215"/>
    </row>
    <row r="21216" spans="1:3" ht="14.4" x14ac:dyDescent="0.3">
      <c r="A21216"/>
      <c r="B21216"/>
      <c r="C21216"/>
    </row>
    <row r="21217" spans="1:3" ht="14.4" x14ac:dyDescent="0.3">
      <c r="A21217"/>
      <c r="B21217"/>
      <c r="C21217"/>
    </row>
    <row r="21218" spans="1:3" ht="14.4" x14ac:dyDescent="0.3">
      <c r="A21218"/>
      <c r="B21218"/>
      <c r="C21218"/>
    </row>
    <row r="21219" spans="1:3" ht="14.4" x14ac:dyDescent="0.3">
      <c r="A21219"/>
      <c r="B21219"/>
      <c r="C21219"/>
    </row>
    <row r="21220" spans="1:3" ht="14.4" x14ac:dyDescent="0.3">
      <c r="A21220"/>
      <c r="B21220"/>
      <c r="C21220"/>
    </row>
    <row r="21221" spans="1:3" ht="14.4" x14ac:dyDescent="0.3">
      <c r="A21221"/>
      <c r="B21221"/>
      <c r="C21221"/>
    </row>
    <row r="21222" spans="1:3" ht="14.4" x14ac:dyDescent="0.3">
      <c r="A21222"/>
      <c r="B21222"/>
      <c r="C21222"/>
    </row>
    <row r="21223" spans="1:3" ht="14.4" x14ac:dyDescent="0.3">
      <c r="A21223"/>
      <c r="B21223"/>
      <c r="C21223"/>
    </row>
    <row r="21224" spans="1:3" ht="14.4" x14ac:dyDescent="0.3">
      <c r="A21224"/>
      <c r="B21224"/>
      <c r="C21224"/>
    </row>
    <row r="21225" spans="1:3" ht="14.4" x14ac:dyDescent="0.3">
      <c r="A21225"/>
      <c r="B21225"/>
      <c r="C21225"/>
    </row>
    <row r="21226" spans="1:3" ht="14.4" x14ac:dyDescent="0.3">
      <c r="A21226"/>
      <c r="B21226"/>
      <c r="C21226"/>
    </row>
    <row r="21227" spans="1:3" ht="14.4" x14ac:dyDescent="0.3">
      <c r="A21227"/>
      <c r="B21227"/>
      <c r="C21227"/>
    </row>
    <row r="21228" spans="1:3" ht="14.4" x14ac:dyDescent="0.3">
      <c r="A21228"/>
      <c r="B21228"/>
      <c r="C21228"/>
    </row>
    <row r="21229" spans="1:3" ht="14.4" x14ac:dyDescent="0.3">
      <c r="A21229"/>
      <c r="B21229"/>
      <c r="C21229"/>
    </row>
    <row r="21230" spans="1:3" ht="14.4" x14ac:dyDescent="0.3">
      <c r="A21230"/>
      <c r="B21230"/>
      <c r="C21230"/>
    </row>
    <row r="21231" spans="1:3" ht="14.4" x14ac:dyDescent="0.3">
      <c r="A21231"/>
      <c r="B21231"/>
      <c r="C21231"/>
    </row>
    <row r="21232" spans="1:3" ht="14.4" x14ac:dyDescent="0.3">
      <c r="A21232"/>
      <c r="B21232"/>
      <c r="C21232"/>
    </row>
    <row r="21233" spans="1:3" ht="14.4" x14ac:dyDescent="0.3">
      <c r="A21233"/>
      <c r="B21233"/>
      <c r="C21233"/>
    </row>
    <row r="21234" spans="1:3" ht="14.4" x14ac:dyDescent="0.3">
      <c r="A21234"/>
      <c r="B21234"/>
      <c r="C21234"/>
    </row>
    <row r="21235" spans="1:3" ht="14.4" x14ac:dyDescent="0.3">
      <c r="A21235"/>
      <c r="B21235"/>
      <c r="C21235"/>
    </row>
    <row r="21236" spans="1:3" ht="14.4" x14ac:dyDescent="0.3">
      <c r="A21236"/>
      <c r="B21236"/>
      <c r="C21236"/>
    </row>
    <row r="21237" spans="1:3" ht="14.4" x14ac:dyDescent="0.3">
      <c r="A21237"/>
      <c r="B21237"/>
      <c r="C21237"/>
    </row>
    <row r="21238" spans="1:3" ht="14.4" x14ac:dyDescent="0.3">
      <c r="A21238"/>
      <c r="B21238"/>
      <c r="C21238"/>
    </row>
    <row r="21239" spans="1:3" ht="14.4" x14ac:dyDescent="0.3">
      <c r="A21239"/>
      <c r="B21239"/>
      <c r="C21239"/>
    </row>
    <row r="21240" spans="1:3" ht="14.4" x14ac:dyDescent="0.3">
      <c r="A21240"/>
      <c r="B21240"/>
      <c r="C21240"/>
    </row>
    <row r="21241" spans="1:3" ht="14.4" x14ac:dyDescent="0.3">
      <c r="A21241"/>
      <c r="B21241"/>
      <c r="C21241"/>
    </row>
    <row r="21242" spans="1:3" ht="14.4" x14ac:dyDescent="0.3">
      <c r="A21242"/>
      <c r="B21242"/>
      <c r="C21242"/>
    </row>
    <row r="21243" spans="1:3" ht="14.4" x14ac:dyDescent="0.3">
      <c r="A21243"/>
      <c r="B21243"/>
      <c r="C21243"/>
    </row>
    <row r="21244" spans="1:3" ht="14.4" x14ac:dyDescent="0.3">
      <c r="A21244"/>
      <c r="B21244"/>
      <c r="C21244"/>
    </row>
    <row r="21245" spans="1:3" ht="14.4" x14ac:dyDescent="0.3">
      <c r="A21245"/>
      <c r="B21245"/>
      <c r="C21245"/>
    </row>
    <row r="21246" spans="1:3" ht="14.4" x14ac:dyDescent="0.3">
      <c r="A21246"/>
      <c r="B21246"/>
      <c r="C21246"/>
    </row>
    <row r="21247" spans="1:3" ht="14.4" x14ac:dyDescent="0.3">
      <c r="A21247"/>
      <c r="B21247"/>
      <c r="C21247"/>
    </row>
    <row r="21248" spans="1:3" ht="14.4" x14ac:dyDescent="0.3">
      <c r="A21248"/>
      <c r="B21248"/>
      <c r="C21248"/>
    </row>
    <row r="21249" spans="1:3" ht="14.4" x14ac:dyDescent="0.3">
      <c r="A21249"/>
      <c r="B21249"/>
      <c r="C21249"/>
    </row>
    <row r="21250" spans="1:3" ht="14.4" x14ac:dyDescent="0.3">
      <c r="A21250"/>
      <c r="B21250"/>
      <c r="C21250"/>
    </row>
    <row r="21251" spans="1:3" ht="14.4" x14ac:dyDescent="0.3">
      <c r="A21251"/>
      <c r="B21251"/>
      <c r="C21251"/>
    </row>
    <row r="21252" spans="1:3" ht="14.4" x14ac:dyDescent="0.3">
      <c r="A21252"/>
      <c r="B21252"/>
      <c r="C21252"/>
    </row>
    <row r="21253" spans="1:3" ht="14.4" x14ac:dyDescent="0.3">
      <c r="A21253"/>
      <c r="B21253"/>
      <c r="C21253"/>
    </row>
    <row r="21254" spans="1:3" ht="14.4" x14ac:dyDescent="0.3">
      <c r="A21254"/>
      <c r="B21254"/>
      <c r="C21254"/>
    </row>
    <row r="21255" spans="1:3" ht="14.4" x14ac:dyDescent="0.3">
      <c r="A21255"/>
      <c r="B21255"/>
      <c r="C21255"/>
    </row>
    <row r="21256" spans="1:3" ht="14.4" x14ac:dyDescent="0.3">
      <c r="A21256"/>
      <c r="B21256"/>
      <c r="C21256"/>
    </row>
    <row r="21257" spans="1:3" ht="14.4" x14ac:dyDescent="0.3">
      <c r="A21257"/>
      <c r="B21257"/>
      <c r="C21257"/>
    </row>
    <row r="21258" spans="1:3" ht="14.4" x14ac:dyDescent="0.3">
      <c r="A21258"/>
      <c r="B21258"/>
      <c r="C21258"/>
    </row>
    <row r="21259" spans="1:3" ht="14.4" x14ac:dyDescent="0.3">
      <c r="A21259"/>
      <c r="B21259"/>
      <c r="C21259"/>
    </row>
    <row r="21260" spans="1:3" ht="14.4" x14ac:dyDescent="0.3">
      <c r="A21260"/>
      <c r="B21260"/>
      <c r="C21260"/>
    </row>
    <row r="21261" spans="1:3" ht="14.4" x14ac:dyDescent="0.3">
      <c r="A21261"/>
      <c r="B21261"/>
      <c r="C21261"/>
    </row>
    <row r="21262" spans="1:3" ht="14.4" x14ac:dyDescent="0.3">
      <c r="A21262"/>
      <c r="B21262"/>
      <c r="C21262"/>
    </row>
    <row r="21263" spans="1:3" ht="14.4" x14ac:dyDescent="0.3">
      <c r="A21263"/>
      <c r="B21263"/>
      <c r="C21263"/>
    </row>
    <row r="21264" spans="1:3" ht="14.4" x14ac:dyDescent="0.3">
      <c r="A21264"/>
      <c r="B21264"/>
      <c r="C21264"/>
    </row>
    <row r="21265" spans="1:3" ht="14.4" x14ac:dyDescent="0.3">
      <c r="A21265"/>
      <c r="B21265"/>
      <c r="C21265"/>
    </row>
    <row r="21266" spans="1:3" ht="14.4" x14ac:dyDescent="0.3">
      <c r="A21266"/>
      <c r="B21266"/>
      <c r="C21266"/>
    </row>
    <row r="21267" spans="1:3" ht="14.4" x14ac:dyDescent="0.3">
      <c r="A21267"/>
      <c r="B21267"/>
      <c r="C21267"/>
    </row>
    <row r="21268" spans="1:3" ht="14.4" x14ac:dyDescent="0.3">
      <c r="A21268"/>
      <c r="B21268"/>
      <c r="C21268"/>
    </row>
    <row r="21269" spans="1:3" ht="14.4" x14ac:dyDescent="0.3">
      <c r="A21269"/>
      <c r="B21269"/>
      <c r="C21269"/>
    </row>
    <row r="21270" spans="1:3" ht="14.4" x14ac:dyDescent="0.3">
      <c r="A21270"/>
      <c r="B21270"/>
      <c r="C21270"/>
    </row>
    <row r="21271" spans="1:3" ht="14.4" x14ac:dyDescent="0.3">
      <c r="A21271"/>
      <c r="B21271"/>
      <c r="C21271"/>
    </row>
    <row r="21272" spans="1:3" ht="14.4" x14ac:dyDescent="0.3">
      <c r="A21272"/>
      <c r="B21272"/>
      <c r="C21272"/>
    </row>
    <row r="21273" spans="1:3" ht="14.4" x14ac:dyDescent="0.3">
      <c r="A21273"/>
      <c r="B21273"/>
      <c r="C21273"/>
    </row>
    <row r="21274" spans="1:3" ht="14.4" x14ac:dyDescent="0.3">
      <c r="A21274"/>
      <c r="B21274"/>
      <c r="C21274"/>
    </row>
    <row r="21275" spans="1:3" ht="14.4" x14ac:dyDescent="0.3">
      <c r="A21275"/>
      <c r="B21275"/>
      <c r="C21275"/>
    </row>
    <row r="21276" spans="1:3" ht="14.4" x14ac:dyDescent="0.3">
      <c r="A21276"/>
      <c r="B21276"/>
      <c r="C21276"/>
    </row>
    <row r="21277" spans="1:3" ht="14.4" x14ac:dyDescent="0.3">
      <c r="A21277"/>
      <c r="B21277"/>
      <c r="C21277"/>
    </row>
    <row r="21278" spans="1:3" ht="14.4" x14ac:dyDescent="0.3">
      <c r="A21278"/>
      <c r="B21278"/>
      <c r="C21278"/>
    </row>
    <row r="21279" spans="1:3" ht="14.4" x14ac:dyDescent="0.3">
      <c r="A21279"/>
      <c r="B21279"/>
      <c r="C21279"/>
    </row>
    <row r="21280" spans="1:3" ht="14.4" x14ac:dyDescent="0.3">
      <c r="A21280"/>
      <c r="B21280"/>
      <c r="C21280"/>
    </row>
    <row r="21281" spans="1:3" ht="14.4" x14ac:dyDescent="0.3">
      <c r="A21281"/>
      <c r="B21281"/>
      <c r="C21281"/>
    </row>
    <row r="21282" spans="1:3" ht="14.4" x14ac:dyDescent="0.3">
      <c r="A21282"/>
      <c r="B21282"/>
      <c r="C21282"/>
    </row>
    <row r="21283" spans="1:3" ht="14.4" x14ac:dyDescent="0.3">
      <c r="A21283"/>
      <c r="B21283"/>
      <c r="C21283"/>
    </row>
    <row r="21284" spans="1:3" ht="14.4" x14ac:dyDescent="0.3">
      <c r="A21284"/>
      <c r="B21284"/>
      <c r="C21284"/>
    </row>
    <row r="21285" spans="1:3" ht="14.4" x14ac:dyDescent="0.3">
      <c r="A21285"/>
      <c r="B21285"/>
      <c r="C21285"/>
    </row>
    <row r="21286" spans="1:3" ht="14.4" x14ac:dyDescent="0.3">
      <c r="A21286"/>
      <c r="B21286"/>
      <c r="C21286"/>
    </row>
    <row r="21287" spans="1:3" ht="14.4" x14ac:dyDescent="0.3">
      <c r="A21287"/>
      <c r="B21287"/>
      <c r="C21287"/>
    </row>
    <row r="21288" spans="1:3" ht="14.4" x14ac:dyDescent="0.3">
      <c r="A21288"/>
      <c r="B21288"/>
      <c r="C21288"/>
    </row>
    <row r="21289" spans="1:3" ht="14.4" x14ac:dyDescent="0.3">
      <c r="A21289"/>
      <c r="B21289"/>
      <c r="C21289"/>
    </row>
    <row r="21290" spans="1:3" ht="14.4" x14ac:dyDescent="0.3">
      <c r="A21290"/>
      <c r="B21290"/>
      <c r="C21290"/>
    </row>
    <row r="21291" spans="1:3" ht="14.4" x14ac:dyDescent="0.3">
      <c r="A21291"/>
      <c r="B21291"/>
      <c r="C21291"/>
    </row>
    <row r="21292" spans="1:3" ht="14.4" x14ac:dyDescent="0.3">
      <c r="A21292"/>
      <c r="B21292"/>
      <c r="C21292"/>
    </row>
    <row r="21293" spans="1:3" ht="14.4" x14ac:dyDescent="0.3">
      <c r="A21293"/>
      <c r="B21293"/>
      <c r="C21293"/>
    </row>
    <row r="21294" spans="1:3" ht="14.4" x14ac:dyDescent="0.3">
      <c r="A21294"/>
      <c r="B21294"/>
      <c r="C21294"/>
    </row>
    <row r="21295" spans="1:3" ht="14.4" x14ac:dyDescent="0.3">
      <c r="A21295"/>
      <c r="B21295"/>
      <c r="C21295"/>
    </row>
    <row r="21296" spans="1:3" ht="14.4" x14ac:dyDescent="0.3">
      <c r="A21296"/>
      <c r="B21296"/>
      <c r="C21296"/>
    </row>
    <row r="21297" spans="1:3" ht="14.4" x14ac:dyDescent="0.3">
      <c r="A21297"/>
      <c r="B21297"/>
      <c r="C21297"/>
    </row>
    <row r="21298" spans="1:3" ht="14.4" x14ac:dyDescent="0.3">
      <c r="A21298"/>
      <c r="B21298"/>
      <c r="C21298"/>
    </row>
    <row r="21299" spans="1:3" ht="14.4" x14ac:dyDescent="0.3">
      <c r="A21299"/>
      <c r="B21299"/>
      <c r="C21299"/>
    </row>
    <row r="21300" spans="1:3" ht="14.4" x14ac:dyDescent="0.3">
      <c r="A21300"/>
      <c r="B21300"/>
      <c r="C21300"/>
    </row>
    <row r="21301" spans="1:3" ht="14.4" x14ac:dyDescent="0.3">
      <c r="A21301"/>
      <c r="B21301"/>
      <c r="C21301"/>
    </row>
    <row r="21302" spans="1:3" ht="14.4" x14ac:dyDescent="0.3">
      <c r="A21302"/>
      <c r="B21302"/>
      <c r="C21302"/>
    </row>
    <row r="21303" spans="1:3" ht="14.4" x14ac:dyDescent="0.3">
      <c r="A21303"/>
      <c r="B21303"/>
      <c r="C21303"/>
    </row>
    <row r="21304" spans="1:3" ht="14.4" x14ac:dyDescent="0.3">
      <c r="A21304"/>
      <c r="B21304"/>
      <c r="C21304"/>
    </row>
    <row r="21305" spans="1:3" ht="14.4" x14ac:dyDescent="0.3">
      <c r="A21305"/>
      <c r="B21305"/>
      <c r="C21305"/>
    </row>
    <row r="21306" spans="1:3" ht="14.4" x14ac:dyDescent="0.3">
      <c r="A21306"/>
      <c r="B21306"/>
      <c r="C21306"/>
    </row>
    <row r="21307" spans="1:3" ht="14.4" x14ac:dyDescent="0.3">
      <c r="A21307"/>
      <c r="B21307"/>
      <c r="C21307"/>
    </row>
    <row r="21308" spans="1:3" ht="14.4" x14ac:dyDescent="0.3">
      <c r="A21308"/>
      <c r="B21308"/>
      <c r="C21308"/>
    </row>
    <row r="21309" spans="1:3" ht="14.4" x14ac:dyDescent="0.3">
      <c r="A21309"/>
      <c r="B21309"/>
      <c r="C21309"/>
    </row>
    <row r="21310" spans="1:3" ht="14.4" x14ac:dyDescent="0.3">
      <c r="A21310"/>
      <c r="B21310"/>
      <c r="C21310"/>
    </row>
    <row r="21311" spans="1:3" ht="14.4" x14ac:dyDescent="0.3">
      <c r="A21311"/>
      <c r="B21311"/>
      <c r="C21311"/>
    </row>
    <row r="21312" spans="1:3" ht="14.4" x14ac:dyDescent="0.3">
      <c r="A21312"/>
      <c r="B21312"/>
      <c r="C21312"/>
    </row>
    <row r="21313" spans="1:3" ht="14.4" x14ac:dyDescent="0.3">
      <c r="A21313"/>
      <c r="B21313"/>
      <c r="C21313"/>
    </row>
    <row r="21314" spans="1:3" ht="14.4" x14ac:dyDescent="0.3">
      <c r="A21314"/>
      <c r="B21314"/>
      <c r="C21314"/>
    </row>
    <row r="21315" spans="1:3" ht="14.4" x14ac:dyDescent="0.3">
      <c r="A21315"/>
      <c r="B21315"/>
      <c r="C21315"/>
    </row>
    <row r="21316" spans="1:3" ht="14.4" x14ac:dyDescent="0.3">
      <c r="A21316"/>
      <c r="B21316"/>
      <c r="C21316"/>
    </row>
    <row r="21317" spans="1:3" ht="14.4" x14ac:dyDescent="0.3">
      <c r="A21317"/>
      <c r="B21317"/>
      <c r="C21317"/>
    </row>
    <row r="21318" spans="1:3" ht="14.4" x14ac:dyDescent="0.3">
      <c r="A21318"/>
      <c r="B21318"/>
      <c r="C21318"/>
    </row>
    <row r="21319" spans="1:3" ht="14.4" x14ac:dyDescent="0.3">
      <c r="A21319"/>
      <c r="B21319"/>
      <c r="C21319"/>
    </row>
    <row r="21320" spans="1:3" ht="14.4" x14ac:dyDescent="0.3">
      <c r="A21320"/>
      <c r="B21320"/>
      <c r="C21320"/>
    </row>
    <row r="21321" spans="1:3" ht="14.4" x14ac:dyDescent="0.3">
      <c r="A21321"/>
      <c r="B21321"/>
      <c r="C21321"/>
    </row>
    <row r="21322" spans="1:3" ht="14.4" x14ac:dyDescent="0.3">
      <c r="A21322"/>
      <c r="B21322"/>
      <c r="C21322"/>
    </row>
    <row r="21323" spans="1:3" ht="14.4" x14ac:dyDescent="0.3">
      <c r="A21323"/>
      <c r="B21323"/>
      <c r="C21323"/>
    </row>
    <row r="21324" spans="1:3" ht="14.4" x14ac:dyDescent="0.3">
      <c r="A21324"/>
      <c r="B21324"/>
      <c r="C21324"/>
    </row>
    <row r="21325" spans="1:3" ht="14.4" x14ac:dyDescent="0.3">
      <c r="A21325"/>
      <c r="B21325"/>
      <c r="C21325"/>
    </row>
    <row r="21326" spans="1:3" ht="14.4" x14ac:dyDescent="0.3">
      <c r="A21326"/>
      <c r="B21326"/>
      <c r="C21326"/>
    </row>
    <row r="21327" spans="1:3" ht="14.4" x14ac:dyDescent="0.3">
      <c r="A21327"/>
      <c r="B21327"/>
      <c r="C21327"/>
    </row>
    <row r="21328" spans="1:3" ht="14.4" x14ac:dyDescent="0.3">
      <c r="A21328"/>
      <c r="B21328"/>
      <c r="C21328"/>
    </row>
    <row r="21329" spans="1:3" ht="14.4" x14ac:dyDescent="0.3">
      <c r="A21329"/>
      <c r="B21329"/>
      <c r="C21329"/>
    </row>
    <row r="21330" spans="1:3" ht="14.4" x14ac:dyDescent="0.3">
      <c r="A21330"/>
      <c r="B21330"/>
      <c r="C21330"/>
    </row>
    <row r="21331" spans="1:3" ht="14.4" x14ac:dyDescent="0.3">
      <c r="A21331"/>
      <c r="B21331"/>
      <c r="C21331"/>
    </row>
    <row r="21332" spans="1:3" ht="14.4" x14ac:dyDescent="0.3">
      <c r="A21332"/>
      <c r="B21332"/>
      <c r="C21332"/>
    </row>
    <row r="21333" spans="1:3" ht="14.4" x14ac:dyDescent="0.3">
      <c r="A21333"/>
      <c r="B21333"/>
      <c r="C21333"/>
    </row>
    <row r="21334" spans="1:3" ht="14.4" x14ac:dyDescent="0.3">
      <c r="A21334"/>
      <c r="B21334"/>
      <c r="C21334"/>
    </row>
    <row r="21335" spans="1:3" ht="14.4" x14ac:dyDescent="0.3">
      <c r="A21335"/>
      <c r="B21335"/>
      <c r="C21335"/>
    </row>
    <row r="21336" spans="1:3" ht="14.4" x14ac:dyDescent="0.3">
      <c r="A21336"/>
      <c r="B21336"/>
      <c r="C21336"/>
    </row>
    <row r="21337" spans="1:3" ht="14.4" x14ac:dyDescent="0.3">
      <c r="A21337"/>
      <c r="B21337"/>
      <c r="C21337"/>
    </row>
    <row r="21338" spans="1:3" ht="14.4" x14ac:dyDescent="0.3">
      <c r="A21338"/>
      <c r="B21338"/>
      <c r="C21338"/>
    </row>
    <row r="21339" spans="1:3" ht="14.4" x14ac:dyDescent="0.3">
      <c r="A21339"/>
      <c r="B21339"/>
      <c r="C21339"/>
    </row>
    <row r="21340" spans="1:3" ht="14.4" x14ac:dyDescent="0.3">
      <c r="A21340"/>
      <c r="B21340"/>
      <c r="C21340"/>
    </row>
    <row r="21341" spans="1:3" ht="14.4" x14ac:dyDescent="0.3">
      <c r="A21341"/>
      <c r="B21341"/>
      <c r="C21341"/>
    </row>
    <row r="21342" spans="1:3" ht="14.4" x14ac:dyDescent="0.3">
      <c r="A21342"/>
      <c r="B21342"/>
      <c r="C21342"/>
    </row>
    <row r="21343" spans="1:3" ht="14.4" x14ac:dyDescent="0.3">
      <c r="A21343"/>
      <c r="B21343"/>
      <c r="C21343"/>
    </row>
    <row r="21344" spans="1:3" ht="14.4" x14ac:dyDescent="0.3">
      <c r="A21344"/>
      <c r="B21344"/>
      <c r="C21344"/>
    </row>
    <row r="21345" spans="1:3" ht="14.4" x14ac:dyDescent="0.3">
      <c r="A21345"/>
      <c r="B21345"/>
      <c r="C21345"/>
    </row>
    <row r="21346" spans="1:3" ht="14.4" x14ac:dyDescent="0.3">
      <c r="A21346"/>
      <c r="B21346"/>
      <c r="C21346"/>
    </row>
    <row r="21347" spans="1:3" ht="14.4" x14ac:dyDescent="0.3">
      <c r="A21347"/>
      <c r="B21347"/>
      <c r="C21347"/>
    </row>
    <row r="21348" spans="1:3" ht="14.4" x14ac:dyDescent="0.3">
      <c r="A21348"/>
      <c r="B21348"/>
      <c r="C21348"/>
    </row>
    <row r="21349" spans="1:3" ht="14.4" x14ac:dyDescent="0.3">
      <c r="A21349"/>
      <c r="B21349"/>
      <c r="C21349"/>
    </row>
    <row r="21350" spans="1:3" ht="14.4" x14ac:dyDescent="0.3">
      <c r="A21350"/>
      <c r="B21350"/>
      <c r="C21350"/>
    </row>
    <row r="21351" spans="1:3" ht="14.4" x14ac:dyDescent="0.3">
      <c r="A21351"/>
      <c r="B21351"/>
      <c r="C21351"/>
    </row>
    <row r="21352" spans="1:3" ht="14.4" x14ac:dyDescent="0.3">
      <c r="A21352"/>
      <c r="B21352"/>
      <c r="C21352"/>
    </row>
    <row r="21353" spans="1:3" ht="14.4" x14ac:dyDescent="0.3">
      <c r="A21353"/>
      <c r="B21353"/>
      <c r="C21353"/>
    </row>
    <row r="21354" spans="1:3" ht="14.4" x14ac:dyDescent="0.3">
      <c r="A21354"/>
      <c r="B21354"/>
      <c r="C21354"/>
    </row>
    <row r="21355" spans="1:3" ht="14.4" x14ac:dyDescent="0.3">
      <c r="A21355"/>
      <c r="B21355"/>
      <c r="C21355"/>
    </row>
    <row r="21356" spans="1:3" ht="14.4" x14ac:dyDescent="0.3">
      <c r="A21356"/>
      <c r="B21356"/>
      <c r="C21356"/>
    </row>
    <row r="21357" spans="1:3" ht="14.4" x14ac:dyDescent="0.3">
      <c r="A21357"/>
      <c r="B21357"/>
      <c r="C21357"/>
    </row>
    <row r="21358" spans="1:3" ht="14.4" x14ac:dyDescent="0.3">
      <c r="A21358"/>
      <c r="B21358"/>
      <c r="C21358"/>
    </row>
    <row r="21359" spans="1:3" ht="14.4" x14ac:dyDescent="0.3">
      <c r="A21359"/>
      <c r="B21359"/>
      <c r="C21359"/>
    </row>
    <row r="21360" spans="1:3" ht="14.4" x14ac:dyDescent="0.3">
      <c r="A21360"/>
      <c r="B21360"/>
      <c r="C21360"/>
    </row>
    <row r="21361" spans="1:3" ht="14.4" x14ac:dyDescent="0.3">
      <c r="A21361"/>
      <c r="B21361"/>
      <c r="C21361"/>
    </row>
    <row r="21362" spans="1:3" ht="14.4" x14ac:dyDescent="0.3">
      <c r="A21362"/>
      <c r="B21362"/>
      <c r="C21362"/>
    </row>
    <row r="21363" spans="1:3" ht="14.4" x14ac:dyDescent="0.3">
      <c r="A21363"/>
      <c r="B21363"/>
      <c r="C21363"/>
    </row>
    <row r="21364" spans="1:3" ht="14.4" x14ac:dyDescent="0.3">
      <c r="A21364"/>
      <c r="B21364"/>
      <c r="C21364"/>
    </row>
    <row r="21365" spans="1:3" ht="14.4" x14ac:dyDescent="0.3">
      <c r="A21365"/>
      <c r="B21365"/>
      <c r="C21365"/>
    </row>
    <row r="21366" spans="1:3" ht="14.4" x14ac:dyDescent="0.3">
      <c r="A21366"/>
      <c r="B21366"/>
      <c r="C21366"/>
    </row>
    <row r="21367" spans="1:3" ht="14.4" x14ac:dyDescent="0.3">
      <c r="A21367"/>
      <c r="B21367"/>
      <c r="C21367"/>
    </row>
    <row r="21368" spans="1:3" ht="14.4" x14ac:dyDescent="0.3">
      <c r="A21368"/>
      <c r="B21368"/>
      <c r="C21368"/>
    </row>
    <row r="21369" spans="1:3" ht="14.4" x14ac:dyDescent="0.3">
      <c r="A21369"/>
      <c r="B21369"/>
      <c r="C21369"/>
    </row>
    <row r="21370" spans="1:3" ht="14.4" x14ac:dyDescent="0.3">
      <c r="A21370"/>
      <c r="B21370"/>
      <c r="C21370"/>
    </row>
    <row r="21371" spans="1:3" ht="14.4" x14ac:dyDescent="0.3">
      <c r="A21371"/>
      <c r="B21371"/>
      <c r="C21371"/>
    </row>
    <row r="21372" spans="1:3" ht="14.4" x14ac:dyDescent="0.3">
      <c r="A21372"/>
      <c r="B21372"/>
      <c r="C21372"/>
    </row>
    <row r="21373" spans="1:3" ht="14.4" x14ac:dyDescent="0.3">
      <c r="A21373"/>
      <c r="B21373"/>
      <c r="C21373"/>
    </row>
    <row r="21374" spans="1:3" ht="14.4" x14ac:dyDescent="0.3">
      <c r="A21374"/>
      <c r="B21374"/>
      <c r="C21374"/>
    </row>
    <row r="21375" spans="1:3" ht="14.4" x14ac:dyDescent="0.3">
      <c r="A21375"/>
      <c r="B21375"/>
      <c r="C21375"/>
    </row>
    <row r="21376" spans="1:3" ht="14.4" x14ac:dyDescent="0.3">
      <c r="A21376"/>
      <c r="B21376"/>
      <c r="C21376"/>
    </row>
    <row r="21377" spans="1:3" ht="14.4" x14ac:dyDescent="0.3">
      <c r="A21377"/>
      <c r="B21377"/>
      <c r="C21377"/>
    </row>
    <row r="21378" spans="1:3" ht="14.4" x14ac:dyDescent="0.3">
      <c r="A21378"/>
      <c r="B21378"/>
      <c r="C21378"/>
    </row>
    <row r="21379" spans="1:3" ht="14.4" x14ac:dyDescent="0.3">
      <c r="A21379"/>
      <c r="B21379"/>
      <c r="C21379"/>
    </row>
    <row r="21380" spans="1:3" ht="14.4" x14ac:dyDescent="0.3">
      <c r="A21380"/>
      <c r="B21380"/>
      <c r="C21380"/>
    </row>
    <row r="21381" spans="1:3" ht="14.4" x14ac:dyDescent="0.3">
      <c r="A21381"/>
      <c r="B21381"/>
      <c r="C21381"/>
    </row>
    <row r="21382" spans="1:3" ht="14.4" x14ac:dyDescent="0.3">
      <c r="A21382"/>
      <c r="B21382"/>
      <c r="C21382"/>
    </row>
    <row r="21383" spans="1:3" ht="14.4" x14ac:dyDescent="0.3">
      <c r="A21383"/>
      <c r="B21383"/>
      <c r="C21383"/>
    </row>
    <row r="21384" spans="1:3" ht="14.4" x14ac:dyDescent="0.3">
      <c r="A21384"/>
      <c r="B21384"/>
      <c r="C21384"/>
    </row>
    <row r="21385" spans="1:3" ht="14.4" x14ac:dyDescent="0.3">
      <c r="A21385"/>
      <c r="B21385"/>
      <c r="C21385"/>
    </row>
    <row r="21386" spans="1:3" ht="14.4" x14ac:dyDescent="0.3">
      <c r="A21386"/>
      <c r="B21386"/>
      <c r="C21386"/>
    </row>
    <row r="21387" spans="1:3" ht="14.4" x14ac:dyDescent="0.3">
      <c r="A21387"/>
      <c r="B21387"/>
      <c r="C21387"/>
    </row>
    <row r="21388" spans="1:3" ht="14.4" x14ac:dyDescent="0.3">
      <c r="A21388"/>
      <c r="B21388"/>
      <c r="C21388"/>
    </row>
    <row r="21389" spans="1:3" ht="14.4" x14ac:dyDescent="0.3">
      <c r="A21389"/>
      <c r="B21389"/>
      <c r="C21389"/>
    </row>
    <row r="21390" spans="1:3" ht="14.4" x14ac:dyDescent="0.3">
      <c r="A21390"/>
      <c r="B21390"/>
      <c r="C21390"/>
    </row>
    <row r="21391" spans="1:3" ht="14.4" x14ac:dyDescent="0.3">
      <c r="A21391"/>
      <c r="B21391"/>
      <c r="C21391"/>
    </row>
    <row r="21392" spans="1:3" ht="14.4" x14ac:dyDescent="0.3">
      <c r="A21392"/>
      <c r="B21392"/>
      <c r="C21392"/>
    </row>
    <row r="21393" spans="1:3" ht="14.4" x14ac:dyDescent="0.3">
      <c r="A21393"/>
      <c r="B21393"/>
      <c r="C21393"/>
    </row>
    <row r="21394" spans="1:3" ht="14.4" x14ac:dyDescent="0.3">
      <c r="A21394"/>
      <c r="B21394"/>
      <c r="C21394"/>
    </row>
    <row r="21395" spans="1:3" ht="14.4" x14ac:dyDescent="0.3">
      <c r="A21395"/>
      <c r="B21395"/>
      <c r="C21395"/>
    </row>
    <row r="21396" spans="1:3" ht="14.4" x14ac:dyDescent="0.3">
      <c r="A21396"/>
      <c r="B21396"/>
      <c r="C21396"/>
    </row>
    <row r="21397" spans="1:3" ht="14.4" x14ac:dyDescent="0.3">
      <c r="A21397"/>
      <c r="B21397"/>
      <c r="C21397"/>
    </row>
    <row r="21398" spans="1:3" ht="14.4" x14ac:dyDescent="0.3">
      <c r="A21398"/>
      <c r="B21398"/>
      <c r="C21398"/>
    </row>
    <row r="21399" spans="1:3" ht="14.4" x14ac:dyDescent="0.3">
      <c r="A21399"/>
      <c r="B21399"/>
      <c r="C21399"/>
    </row>
    <row r="21400" spans="1:3" ht="14.4" x14ac:dyDescent="0.3">
      <c r="A21400"/>
      <c r="B21400"/>
      <c r="C21400"/>
    </row>
    <row r="21401" spans="1:3" ht="14.4" x14ac:dyDescent="0.3">
      <c r="A21401"/>
      <c r="B21401"/>
      <c r="C21401"/>
    </row>
    <row r="21402" spans="1:3" ht="14.4" x14ac:dyDescent="0.3">
      <c r="A21402"/>
      <c r="B21402"/>
      <c r="C21402"/>
    </row>
    <row r="21403" spans="1:3" ht="14.4" x14ac:dyDescent="0.3">
      <c r="A21403"/>
      <c r="B21403"/>
      <c r="C21403"/>
    </row>
    <row r="21404" spans="1:3" ht="14.4" x14ac:dyDescent="0.3">
      <c r="A21404"/>
      <c r="B21404"/>
      <c r="C21404"/>
    </row>
    <row r="21405" spans="1:3" ht="14.4" x14ac:dyDescent="0.3">
      <c r="A21405"/>
      <c r="B21405"/>
      <c r="C21405"/>
    </row>
    <row r="21406" spans="1:3" ht="14.4" x14ac:dyDescent="0.3">
      <c r="A21406"/>
      <c r="B21406"/>
      <c r="C21406"/>
    </row>
    <row r="21407" spans="1:3" ht="14.4" x14ac:dyDescent="0.3">
      <c r="A21407"/>
      <c r="B21407"/>
      <c r="C21407"/>
    </row>
    <row r="21408" spans="1:3" ht="14.4" x14ac:dyDescent="0.3">
      <c r="A21408"/>
      <c r="B21408"/>
      <c r="C21408"/>
    </row>
    <row r="21409" spans="1:3" ht="14.4" x14ac:dyDescent="0.3">
      <c r="A21409"/>
      <c r="B21409"/>
      <c r="C21409"/>
    </row>
    <row r="21410" spans="1:3" ht="14.4" x14ac:dyDescent="0.3">
      <c r="A21410"/>
      <c r="B21410"/>
      <c r="C21410"/>
    </row>
    <row r="21411" spans="1:3" ht="14.4" x14ac:dyDescent="0.3">
      <c r="A21411"/>
      <c r="B21411"/>
      <c r="C21411"/>
    </row>
    <row r="21412" spans="1:3" ht="14.4" x14ac:dyDescent="0.3">
      <c r="A21412"/>
      <c r="B21412"/>
      <c r="C21412"/>
    </row>
    <row r="21413" spans="1:3" ht="14.4" x14ac:dyDescent="0.3">
      <c r="A21413"/>
      <c r="B21413"/>
      <c r="C21413"/>
    </row>
    <row r="21414" spans="1:3" ht="14.4" x14ac:dyDescent="0.3">
      <c r="A21414"/>
      <c r="B21414"/>
      <c r="C21414"/>
    </row>
    <row r="21415" spans="1:3" ht="14.4" x14ac:dyDescent="0.3">
      <c r="A21415"/>
      <c r="B21415"/>
      <c r="C21415"/>
    </row>
    <row r="21416" spans="1:3" ht="14.4" x14ac:dyDescent="0.3">
      <c r="A21416"/>
      <c r="B21416"/>
      <c r="C21416"/>
    </row>
    <row r="21417" spans="1:3" ht="14.4" x14ac:dyDescent="0.3">
      <c r="A21417"/>
      <c r="B21417"/>
      <c r="C21417"/>
    </row>
    <row r="21418" spans="1:3" ht="14.4" x14ac:dyDescent="0.3">
      <c r="A21418"/>
      <c r="B21418"/>
      <c r="C21418"/>
    </row>
    <row r="21419" spans="1:3" ht="14.4" x14ac:dyDescent="0.3">
      <c r="A21419"/>
      <c r="B21419"/>
      <c r="C21419"/>
    </row>
    <row r="21420" spans="1:3" ht="14.4" x14ac:dyDescent="0.3">
      <c r="A21420"/>
      <c r="B21420"/>
      <c r="C21420"/>
    </row>
    <row r="21421" spans="1:3" ht="14.4" x14ac:dyDescent="0.3">
      <c r="A21421"/>
      <c r="B21421"/>
      <c r="C21421"/>
    </row>
    <row r="21422" spans="1:3" ht="14.4" x14ac:dyDescent="0.3">
      <c r="A21422"/>
      <c r="B21422"/>
      <c r="C21422"/>
    </row>
    <row r="21423" spans="1:3" ht="14.4" x14ac:dyDescent="0.3">
      <c r="A21423"/>
      <c r="B21423"/>
      <c r="C21423"/>
    </row>
    <row r="21424" spans="1:3" ht="14.4" x14ac:dyDescent="0.3">
      <c r="A21424"/>
      <c r="B21424"/>
      <c r="C21424"/>
    </row>
    <row r="21425" spans="1:3" ht="14.4" x14ac:dyDescent="0.3">
      <c r="A21425"/>
      <c r="B21425"/>
      <c r="C21425"/>
    </row>
    <row r="21426" spans="1:3" ht="14.4" x14ac:dyDescent="0.3">
      <c r="A21426"/>
      <c r="B21426"/>
      <c r="C21426"/>
    </row>
    <row r="21427" spans="1:3" ht="14.4" x14ac:dyDescent="0.3">
      <c r="A21427"/>
      <c r="B21427"/>
      <c r="C21427"/>
    </row>
    <row r="21428" spans="1:3" ht="14.4" x14ac:dyDescent="0.3">
      <c r="A21428"/>
      <c r="B21428"/>
      <c r="C21428"/>
    </row>
    <row r="21429" spans="1:3" ht="14.4" x14ac:dyDescent="0.3">
      <c r="A21429"/>
      <c r="B21429"/>
      <c r="C21429"/>
    </row>
    <row r="21430" spans="1:3" ht="14.4" x14ac:dyDescent="0.3">
      <c r="A21430"/>
      <c r="B21430"/>
      <c r="C21430"/>
    </row>
    <row r="21431" spans="1:3" ht="14.4" x14ac:dyDescent="0.3">
      <c r="A21431"/>
      <c r="B21431"/>
      <c r="C21431"/>
    </row>
    <row r="21432" spans="1:3" ht="14.4" x14ac:dyDescent="0.3">
      <c r="A21432"/>
      <c r="B21432"/>
      <c r="C21432"/>
    </row>
    <row r="21433" spans="1:3" ht="14.4" x14ac:dyDescent="0.3">
      <c r="A21433"/>
      <c r="B21433"/>
      <c r="C21433"/>
    </row>
    <row r="21434" spans="1:3" ht="14.4" x14ac:dyDescent="0.3">
      <c r="A21434"/>
      <c r="B21434"/>
      <c r="C21434"/>
    </row>
    <row r="21435" spans="1:3" ht="14.4" x14ac:dyDescent="0.3">
      <c r="A21435"/>
      <c r="B21435"/>
      <c r="C21435"/>
    </row>
    <row r="21436" spans="1:3" ht="14.4" x14ac:dyDescent="0.3">
      <c r="A21436"/>
      <c r="B21436"/>
      <c r="C21436"/>
    </row>
    <row r="21437" spans="1:3" ht="14.4" x14ac:dyDescent="0.3">
      <c r="A21437"/>
      <c r="B21437"/>
      <c r="C21437"/>
    </row>
    <row r="21438" spans="1:3" ht="14.4" x14ac:dyDescent="0.3">
      <c r="A21438"/>
      <c r="B21438"/>
      <c r="C21438"/>
    </row>
    <row r="21439" spans="1:3" ht="14.4" x14ac:dyDescent="0.3">
      <c r="A21439"/>
      <c r="B21439"/>
      <c r="C21439"/>
    </row>
    <row r="21440" spans="1:3" ht="14.4" x14ac:dyDescent="0.3">
      <c r="A21440"/>
      <c r="B21440"/>
      <c r="C21440"/>
    </row>
    <row r="21441" spans="1:3" ht="14.4" x14ac:dyDescent="0.3">
      <c r="A21441"/>
      <c r="B21441"/>
      <c r="C21441"/>
    </row>
    <row r="21442" spans="1:3" ht="14.4" x14ac:dyDescent="0.3">
      <c r="A21442"/>
      <c r="B21442"/>
      <c r="C21442"/>
    </row>
    <row r="21443" spans="1:3" ht="14.4" x14ac:dyDescent="0.3">
      <c r="A21443"/>
      <c r="B21443"/>
      <c r="C21443"/>
    </row>
    <row r="21444" spans="1:3" ht="14.4" x14ac:dyDescent="0.3">
      <c r="A21444"/>
      <c r="B21444"/>
      <c r="C21444"/>
    </row>
    <row r="21445" spans="1:3" ht="14.4" x14ac:dyDescent="0.3">
      <c r="A21445"/>
      <c r="B21445"/>
      <c r="C21445"/>
    </row>
    <row r="21446" spans="1:3" ht="14.4" x14ac:dyDescent="0.3">
      <c r="A21446"/>
      <c r="B21446"/>
      <c r="C21446"/>
    </row>
    <row r="21447" spans="1:3" ht="14.4" x14ac:dyDescent="0.3">
      <c r="A21447"/>
      <c r="B21447"/>
      <c r="C21447"/>
    </row>
    <row r="21448" spans="1:3" ht="14.4" x14ac:dyDescent="0.3">
      <c r="A21448"/>
      <c r="B21448"/>
      <c r="C21448"/>
    </row>
    <row r="21449" spans="1:3" ht="14.4" x14ac:dyDescent="0.3">
      <c r="A21449"/>
      <c r="B21449"/>
      <c r="C21449"/>
    </row>
    <row r="21450" spans="1:3" ht="14.4" x14ac:dyDescent="0.3">
      <c r="A21450"/>
      <c r="B21450"/>
      <c r="C21450"/>
    </row>
    <row r="21451" spans="1:3" ht="14.4" x14ac:dyDescent="0.3">
      <c r="A21451"/>
      <c r="B21451"/>
      <c r="C21451"/>
    </row>
    <row r="21452" spans="1:3" ht="14.4" x14ac:dyDescent="0.3">
      <c r="A21452"/>
      <c r="B21452"/>
      <c r="C21452"/>
    </row>
    <row r="21453" spans="1:3" ht="14.4" x14ac:dyDescent="0.3">
      <c r="A21453"/>
      <c r="B21453"/>
      <c r="C21453"/>
    </row>
    <row r="21454" spans="1:3" ht="14.4" x14ac:dyDescent="0.3">
      <c r="A21454"/>
      <c r="B21454"/>
      <c r="C21454"/>
    </row>
    <row r="21455" spans="1:3" ht="14.4" x14ac:dyDescent="0.3">
      <c r="A21455"/>
      <c r="B21455"/>
      <c r="C21455"/>
    </row>
    <row r="21456" spans="1:3" ht="14.4" x14ac:dyDescent="0.3">
      <c r="A21456"/>
      <c r="B21456"/>
      <c r="C21456"/>
    </row>
    <row r="21457" spans="1:3" ht="14.4" x14ac:dyDescent="0.3">
      <c r="A21457"/>
      <c r="B21457"/>
      <c r="C21457"/>
    </row>
    <row r="21458" spans="1:3" ht="14.4" x14ac:dyDescent="0.3">
      <c r="A21458"/>
      <c r="B21458"/>
      <c r="C21458"/>
    </row>
    <row r="21459" spans="1:3" ht="14.4" x14ac:dyDescent="0.3">
      <c r="A21459"/>
      <c r="B21459"/>
      <c r="C21459"/>
    </row>
    <row r="21460" spans="1:3" ht="14.4" x14ac:dyDescent="0.3">
      <c r="A21460"/>
      <c r="B21460"/>
      <c r="C21460"/>
    </row>
    <row r="21461" spans="1:3" ht="14.4" x14ac:dyDescent="0.3">
      <c r="A21461"/>
      <c r="B21461"/>
      <c r="C21461"/>
    </row>
    <row r="21462" spans="1:3" ht="14.4" x14ac:dyDescent="0.3">
      <c r="A21462"/>
      <c r="B21462"/>
      <c r="C21462"/>
    </row>
    <row r="21463" spans="1:3" ht="14.4" x14ac:dyDescent="0.3">
      <c r="A21463"/>
      <c r="B21463"/>
      <c r="C21463"/>
    </row>
    <row r="21464" spans="1:3" ht="14.4" x14ac:dyDescent="0.3">
      <c r="A21464"/>
      <c r="B21464"/>
      <c r="C21464"/>
    </row>
    <row r="21465" spans="1:3" ht="14.4" x14ac:dyDescent="0.3">
      <c r="A21465"/>
      <c r="B21465"/>
      <c r="C21465"/>
    </row>
    <row r="21466" spans="1:3" ht="14.4" x14ac:dyDescent="0.3">
      <c r="A21466"/>
      <c r="B21466"/>
      <c r="C21466"/>
    </row>
    <row r="21467" spans="1:3" ht="14.4" x14ac:dyDescent="0.3">
      <c r="A21467"/>
      <c r="B21467"/>
      <c r="C21467"/>
    </row>
    <row r="21468" spans="1:3" ht="14.4" x14ac:dyDescent="0.3">
      <c r="A21468"/>
      <c r="B21468"/>
      <c r="C21468"/>
    </row>
    <row r="21469" spans="1:3" ht="14.4" x14ac:dyDescent="0.3">
      <c r="A21469"/>
      <c r="B21469"/>
      <c r="C21469"/>
    </row>
    <row r="21470" spans="1:3" ht="14.4" x14ac:dyDescent="0.3">
      <c r="A21470"/>
      <c r="B21470"/>
      <c r="C21470"/>
    </row>
    <row r="21471" spans="1:3" ht="14.4" x14ac:dyDescent="0.3">
      <c r="A21471"/>
      <c r="B21471"/>
      <c r="C21471"/>
    </row>
    <row r="21472" spans="1:3" ht="14.4" x14ac:dyDescent="0.3">
      <c r="A21472"/>
      <c r="B21472"/>
      <c r="C21472"/>
    </row>
    <row r="21473" spans="1:3" ht="14.4" x14ac:dyDescent="0.3">
      <c r="A21473"/>
      <c r="B21473"/>
      <c r="C21473"/>
    </row>
    <row r="21474" spans="1:3" ht="14.4" x14ac:dyDescent="0.3">
      <c r="A21474"/>
      <c r="B21474"/>
      <c r="C21474"/>
    </row>
    <row r="21475" spans="1:3" ht="14.4" x14ac:dyDescent="0.3">
      <c r="A21475"/>
      <c r="B21475"/>
      <c r="C21475"/>
    </row>
    <row r="21476" spans="1:3" ht="14.4" x14ac:dyDescent="0.3">
      <c r="A21476"/>
      <c r="B21476"/>
      <c r="C21476"/>
    </row>
    <row r="21477" spans="1:3" ht="14.4" x14ac:dyDescent="0.3">
      <c r="A21477"/>
      <c r="B21477"/>
      <c r="C21477"/>
    </row>
    <row r="21478" spans="1:3" ht="14.4" x14ac:dyDescent="0.3">
      <c r="A21478"/>
      <c r="B21478"/>
      <c r="C21478"/>
    </row>
    <row r="21479" spans="1:3" ht="14.4" x14ac:dyDescent="0.3">
      <c r="A21479"/>
      <c r="B21479"/>
      <c r="C21479"/>
    </row>
    <row r="21480" spans="1:3" ht="14.4" x14ac:dyDescent="0.3">
      <c r="A21480"/>
      <c r="B21480"/>
      <c r="C21480"/>
    </row>
    <row r="21481" spans="1:3" ht="14.4" x14ac:dyDescent="0.3">
      <c r="A21481"/>
      <c r="B21481"/>
      <c r="C21481"/>
    </row>
    <row r="21482" spans="1:3" ht="14.4" x14ac:dyDescent="0.3">
      <c r="A21482"/>
      <c r="B21482"/>
      <c r="C21482"/>
    </row>
    <row r="21483" spans="1:3" ht="14.4" x14ac:dyDescent="0.3">
      <c r="A21483"/>
      <c r="B21483"/>
      <c r="C21483"/>
    </row>
    <row r="21484" spans="1:3" ht="14.4" x14ac:dyDescent="0.3">
      <c r="A21484"/>
      <c r="B21484"/>
      <c r="C21484"/>
    </row>
    <row r="21485" spans="1:3" ht="14.4" x14ac:dyDescent="0.3">
      <c r="A21485"/>
      <c r="B21485"/>
      <c r="C21485"/>
    </row>
    <row r="21486" spans="1:3" ht="14.4" x14ac:dyDescent="0.3">
      <c r="A21486"/>
      <c r="B21486"/>
      <c r="C21486"/>
    </row>
    <row r="21487" spans="1:3" ht="14.4" x14ac:dyDescent="0.3">
      <c r="A21487"/>
      <c r="B21487"/>
      <c r="C21487"/>
    </row>
    <row r="21488" spans="1:3" ht="14.4" x14ac:dyDescent="0.3">
      <c r="A21488"/>
      <c r="B21488"/>
      <c r="C21488"/>
    </row>
    <row r="21489" spans="1:3" ht="14.4" x14ac:dyDescent="0.3">
      <c r="A21489"/>
      <c r="B21489"/>
      <c r="C21489"/>
    </row>
    <row r="21490" spans="1:3" ht="14.4" x14ac:dyDescent="0.3">
      <c r="A21490"/>
      <c r="B21490"/>
      <c r="C21490"/>
    </row>
    <row r="21491" spans="1:3" ht="14.4" x14ac:dyDescent="0.3">
      <c r="A21491"/>
      <c r="B21491"/>
      <c r="C21491"/>
    </row>
    <row r="21492" spans="1:3" ht="14.4" x14ac:dyDescent="0.3">
      <c r="A21492"/>
      <c r="B21492"/>
      <c r="C21492"/>
    </row>
    <row r="21493" spans="1:3" ht="14.4" x14ac:dyDescent="0.3">
      <c r="A21493"/>
      <c r="B21493"/>
      <c r="C21493"/>
    </row>
    <row r="21494" spans="1:3" ht="14.4" x14ac:dyDescent="0.3">
      <c r="A21494"/>
      <c r="B21494"/>
      <c r="C21494"/>
    </row>
    <row r="21495" spans="1:3" ht="14.4" x14ac:dyDescent="0.3">
      <c r="A21495"/>
      <c r="B21495"/>
      <c r="C21495"/>
    </row>
    <row r="21496" spans="1:3" ht="14.4" x14ac:dyDescent="0.3">
      <c r="A21496"/>
      <c r="B21496"/>
      <c r="C21496"/>
    </row>
    <row r="21497" spans="1:3" ht="14.4" x14ac:dyDescent="0.3">
      <c r="A21497"/>
      <c r="B21497"/>
      <c r="C21497"/>
    </row>
    <row r="21498" spans="1:3" ht="14.4" x14ac:dyDescent="0.3">
      <c r="A21498"/>
      <c r="B21498"/>
      <c r="C21498"/>
    </row>
    <row r="21499" spans="1:3" ht="14.4" x14ac:dyDescent="0.3">
      <c r="A21499"/>
      <c r="B21499"/>
      <c r="C21499"/>
    </row>
    <row r="21500" spans="1:3" ht="14.4" x14ac:dyDescent="0.3">
      <c r="A21500"/>
      <c r="B21500"/>
      <c r="C21500"/>
    </row>
    <row r="21501" spans="1:3" ht="14.4" x14ac:dyDescent="0.3">
      <c r="A21501"/>
      <c r="B21501"/>
      <c r="C21501"/>
    </row>
    <row r="21502" spans="1:3" ht="14.4" x14ac:dyDescent="0.3">
      <c r="A21502"/>
      <c r="B21502"/>
      <c r="C21502"/>
    </row>
    <row r="21503" spans="1:3" ht="14.4" x14ac:dyDescent="0.3">
      <c r="A21503"/>
      <c r="B21503"/>
      <c r="C21503"/>
    </row>
    <row r="21504" spans="1:3" ht="14.4" x14ac:dyDescent="0.3">
      <c r="A21504"/>
      <c r="B21504"/>
      <c r="C21504"/>
    </row>
    <row r="21505" spans="1:3" ht="14.4" x14ac:dyDescent="0.3">
      <c r="A21505"/>
      <c r="B21505"/>
      <c r="C21505"/>
    </row>
    <row r="21506" spans="1:3" ht="14.4" x14ac:dyDescent="0.3">
      <c r="A21506"/>
      <c r="B21506"/>
      <c r="C21506"/>
    </row>
    <row r="21507" spans="1:3" ht="14.4" x14ac:dyDescent="0.3">
      <c r="A21507"/>
      <c r="B21507"/>
      <c r="C21507"/>
    </row>
    <row r="21508" spans="1:3" ht="14.4" x14ac:dyDescent="0.3">
      <c r="A21508"/>
      <c r="B21508"/>
      <c r="C21508"/>
    </row>
    <row r="21509" spans="1:3" ht="14.4" x14ac:dyDescent="0.3">
      <c r="A21509"/>
      <c r="B21509"/>
      <c r="C21509"/>
    </row>
    <row r="21510" spans="1:3" ht="14.4" x14ac:dyDescent="0.3">
      <c r="A21510"/>
      <c r="B21510"/>
      <c r="C21510"/>
    </row>
    <row r="21511" spans="1:3" ht="14.4" x14ac:dyDescent="0.3">
      <c r="A21511"/>
      <c r="B21511"/>
      <c r="C21511"/>
    </row>
    <row r="21512" spans="1:3" ht="14.4" x14ac:dyDescent="0.3">
      <c r="A21512"/>
      <c r="B21512"/>
      <c r="C21512"/>
    </row>
    <row r="21513" spans="1:3" ht="14.4" x14ac:dyDescent="0.3">
      <c r="A21513"/>
      <c r="B21513"/>
      <c r="C21513"/>
    </row>
    <row r="21514" spans="1:3" ht="14.4" x14ac:dyDescent="0.3">
      <c r="A21514"/>
      <c r="B21514"/>
      <c r="C21514"/>
    </row>
    <row r="21515" spans="1:3" ht="14.4" x14ac:dyDescent="0.3">
      <c r="A21515"/>
      <c r="B21515"/>
      <c r="C21515"/>
    </row>
    <row r="21516" spans="1:3" ht="14.4" x14ac:dyDescent="0.3">
      <c r="A21516"/>
      <c r="B21516"/>
      <c r="C21516"/>
    </row>
    <row r="21517" spans="1:3" ht="14.4" x14ac:dyDescent="0.3">
      <c r="A21517"/>
      <c r="B21517"/>
      <c r="C21517"/>
    </row>
    <row r="21518" spans="1:3" ht="14.4" x14ac:dyDescent="0.3">
      <c r="A21518"/>
      <c r="B21518"/>
      <c r="C21518"/>
    </row>
    <row r="21519" spans="1:3" ht="14.4" x14ac:dyDescent="0.3">
      <c r="A21519"/>
      <c r="B21519"/>
      <c r="C21519"/>
    </row>
    <row r="21520" spans="1:3" ht="14.4" x14ac:dyDescent="0.3">
      <c r="A21520"/>
      <c r="B21520"/>
      <c r="C21520"/>
    </row>
    <row r="21521" spans="1:3" ht="14.4" x14ac:dyDescent="0.3">
      <c r="A21521"/>
      <c r="B21521"/>
      <c r="C21521"/>
    </row>
    <row r="21522" spans="1:3" ht="14.4" x14ac:dyDescent="0.3">
      <c r="A21522"/>
      <c r="B21522"/>
      <c r="C21522"/>
    </row>
    <row r="21523" spans="1:3" ht="14.4" x14ac:dyDescent="0.3">
      <c r="A21523"/>
      <c r="B21523"/>
      <c r="C21523"/>
    </row>
    <row r="21524" spans="1:3" ht="14.4" x14ac:dyDescent="0.3">
      <c r="A21524"/>
      <c r="B21524"/>
      <c r="C21524"/>
    </row>
    <row r="21525" spans="1:3" ht="14.4" x14ac:dyDescent="0.3">
      <c r="A21525"/>
      <c r="B21525"/>
      <c r="C21525"/>
    </row>
    <row r="21526" spans="1:3" ht="14.4" x14ac:dyDescent="0.3">
      <c r="A21526"/>
      <c r="B21526"/>
      <c r="C21526"/>
    </row>
    <row r="21527" spans="1:3" ht="14.4" x14ac:dyDescent="0.3">
      <c r="A21527"/>
      <c r="B21527"/>
      <c r="C21527"/>
    </row>
    <row r="21528" spans="1:3" ht="14.4" x14ac:dyDescent="0.3">
      <c r="A21528"/>
      <c r="B21528"/>
      <c r="C21528"/>
    </row>
    <row r="21529" spans="1:3" ht="14.4" x14ac:dyDescent="0.3">
      <c r="A21529"/>
      <c r="B21529"/>
      <c r="C21529"/>
    </row>
    <row r="21530" spans="1:3" ht="14.4" x14ac:dyDescent="0.3">
      <c r="A21530"/>
      <c r="B21530"/>
      <c r="C21530"/>
    </row>
    <row r="21531" spans="1:3" ht="14.4" x14ac:dyDescent="0.3">
      <c r="A21531"/>
      <c r="B21531"/>
      <c r="C21531"/>
    </row>
    <row r="21532" spans="1:3" ht="14.4" x14ac:dyDescent="0.3">
      <c r="A21532"/>
      <c r="B21532"/>
      <c r="C21532"/>
    </row>
    <row r="21533" spans="1:3" ht="14.4" x14ac:dyDescent="0.3">
      <c r="A21533"/>
      <c r="B21533"/>
      <c r="C21533"/>
    </row>
    <row r="21534" spans="1:3" ht="14.4" x14ac:dyDescent="0.3">
      <c r="A21534"/>
      <c r="B21534"/>
      <c r="C21534"/>
    </row>
    <row r="21535" spans="1:3" ht="14.4" x14ac:dyDescent="0.3">
      <c r="A21535"/>
      <c r="B21535"/>
      <c r="C21535"/>
    </row>
    <row r="21536" spans="1:3" ht="14.4" x14ac:dyDescent="0.3">
      <c r="A21536"/>
      <c r="B21536"/>
      <c r="C21536"/>
    </row>
    <row r="21537" spans="1:3" ht="14.4" x14ac:dyDescent="0.3">
      <c r="A21537"/>
      <c r="B21537"/>
      <c r="C21537"/>
    </row>
    <row r="21538" spans="1:3" ht="14.4" x14ac:dyDescent="0.3">
      <c r="A21538"/>
      <c r="B21538"/>
      <c r="C21538"/>
    </row>
    <row r="21539" spans="1:3" ht="14.4" x14ac:dyDescent="0.3">
      <c r="A21539"/>
      <c r="B21539"/>
      <c r="C21539"/>
    </row>
    <row r="21540" spans="1:3" ht="14.4" x14ac:dyDescent="0.3">
      <c r="A21540"/>
      <c r="B21540"/>
      <c r="C21540"/>
    </row>
    <row r="21541" spans="1:3" ht="14.4" x14ac:dyDescent="0.3">
      <c r="A21541"/>
      <c r="B21541"/>
      <c r="C21541"/>
    </row>
    <row r="21542" spans="1:3" ht="14.4" x14ac:dyDescent="0.3">
      <c r="A21542"/>
      <c r="B21542"/>
      <c r="C21542"/>
    </row>
    <row r="21543" spans="1:3" ht="14.4" x14ac:dyDescent="0.3">
      <c r="A21543"/>
      <c r="B21543"/>
      <c r="C21543"/>
    </row>
    <row r="21544" spans="1:3" ht="14.4" x14ac:dyDescent="0.3">
      <c r="A21544"/>
      <c r="B21544"/>
      <c r="C21544"/>
    </row>
    <row r="21545" spans="1:3" ht="14.4" x14ac:dyDescent="0.3">
      <c r="A21545"/>
      <c r="B21545"/>
      <c r="C21545"/>
    </row>
    <row r="21546" spans="1:3" ht="14.4" x14ac:dyDescent="0.3">
      <c r="A21546"/>
      <c r="B21546"/>
      <c r="C21546"/>
    </row>
    <row r="21547" spans="1:3" ht="14.4" x14ac:dyDescent="0.3">
      <c r="A21547"/>
      <c r="B21547"/>
      <c r="C21547"/>
    </row>
    <row r="21548" spans="1:3" ht="14.4" x14ac:dyDescent="0.3">
      <c r="A21548"/>
      <c r="B21548"/>
      <c r="C21548"/>
    </row>
    <row r="21549" spans="1:3" ht="14.4" x14ac:dyDescent="0.3">
      <c r="A21549"/>
      <c r="B21549"/>
      <c r="C21549"/>
    </row>
    <row r="21550" spans="1:3" ht="14.4" x14ac:dyDescent="0.3">
      <c r="A21550"/>
      <c r="B21550"/>
      <c r="C21550"/>
    </row>
    <row r="21551" spans="1:3" ht="14.4" x14ac:dyDescent="0.3">
      <c r="A21551"/>
      <c r="B21551"/>
      <c r="C21551"/>
    </row>
    <row r="21552" spans="1:3" ht="14.4" x14ac:dyDescent="0.3">
      <c r="A21552"/>
      <c r="B21552"/>
      <c r="C21552"/>
    </row>
    <row r="21553" spans="1:3" ht="14.4" x14ac:dyDescent="0.3">
      <c r="A21553"/>
      <c r="B21553"/>
      <c r="C21553"/>
    </row>
    <row r="21554" spans="1:3" ht="14.4" x14ac:dyDescent="0.3">
      <c r="A21554"/>
      <c r="B21554"/>
      <c r="C21554"/>
    </row>
    <row r="21555" spans="1:3" ht="14.4" x14ac:dyDescent="0.3">
      <c r="A21555"/>
      <c r="B21555"/>
      <c r="C21555"/>
    </row>
    <row r="21556" spans="1:3" ht="14.4" x14ac:dyDescent="0.3">
      <c r="A21556"/>
      <c r="B21556"/>
      <c r="C21556"/>
    </row>
    <row r="21557" spans="1:3" ht="14.4" x14ac:dyDescent="0.3">
      <c r="A21557"/>
      <c r="B21557"/>
      <c r="C21557"/>
    </row>
    <row r="21558" spans="1:3" ht="14.4" x14ac:dyDescent="0.3">
      <c r="A21558"/>
      <c r="B21558"/>
      <c r="C21558"/>
    </row>
    <row r="21559" spans="1:3" ht="14.4" x14ac:dyDescent="0.3">
      <c r="A21559"/>
      <c r="B21559"/>
      <c r="C21559"/>
    </row>
    <row r="21560" spans="1:3" ht="14.4" x14ac:dyDescent="0.3">
      <c r="A21560"/>
      <c r="B21560"/>
      <c r="C21560"/>
    </row>
    <row r="21561" spans="1:3" ht="14.4" x14ac:dyDescent="0.3">
      <c r="A21561"/>
      <c r="B21561"/>
      <c r="C21561"/>
    </row>
    <row r="21562" spans="1:3" ht="14.4" x14ac:dyDescent="0.3">
      <c r="A21562"/>
      <c r="B21562"/>
      <c r="C21562"/>
    </row>
    <row r="21563" spans="1:3" ht="14.4" x14ac:dyDescent="0.3">
      <c r="A21563"/>
      <c r="B21563"/>
      <c r="C21563"/>
    </row>
    <row r="21564" spans="1:3" ht="14.4" x14ac:dyDescent="0.3">
      <c r="A21564"/>
      <c r="B21564"/>
      <c r="C21564"/>
    </row>
    <row r="21565" spans="1:3" ht="14.4" x14ac:dyDescent="0.3">
      <c r="A21565"/>
      <c r="B21565"/>
      <c r="C21565"/>
    </row>
    <row r="21566" spans="1:3" ht="14.4" x14ac:dyDescent="0.3">
      <c r="A21566"/>
      <c r="B21566"/>
      <c r="C21566"/>
    </row>
    <row r="21567" spans="1:3" ht="14.4" x14ac:dyDescent="0.3">
      <c r="A21567"/>
      <c r="B21567"/>
      <c r="C21567"/>
    </row>
    <row r="21568" spans="1:3" ht="14.4" x14ac:dyDescent="0.3">
      <c r="A21568"/>
      <c r="B21568"/>
      <c r="C21568"/>
    </row>
    <row r="21569" spans="1:3" ht="14.4" x14ac:dyDescent="0.3">
      <c r="A21569"/>
      <c r="B21569"/>
      <c r="C21569"/>
    </row>
    <row r="21570" spans="1:3" ht="14.4" x14ac:dyDescent="0.3">
      <c r="A21570"/>
      <c r="B21570"/>
      <c r="C21570"/>
    </row>
    <row r="21571" spans="1:3" ht="14.4" x14ac:dyDescent="0.3">
      <c r="A21571"/>
      <c r="B21571"/>
      <c r="C21571"/>
    </row>
    <row r="21572" spans="1:3" ht="14.4" x14ac:dyDescent="0.3">
      <c r="A21572"/>
      <c r="B21572"/>
      <c r="C21572"/>
    </row>
    <row r="21573" spans="1:3" ht="14.4" x14ac:dyDescent="0.3">
      <c r="A21573"/>
      <c r="B21573"/>
      <c r="C21573"/>
    </row>
    <row r="21574" spans="1:3" ht="14.4" x14ac:dyDescent="0.3">
      <c r="A21574"/>
      <c r="B21574"/>
      <c r="C21574"/>
    </row>
    <row r="21575" spans="1:3" ht="14.4" x14ac:dyDescent="0.3">
      <c r="A21575"/>
      <c r="B21575"/>
      <c r="C21575"/>
    </row>
    <row r="21576" spans="1:3" ht="14.4" x14ac:dyDescent="0.3">
      <c r="A21576"/>
      <c r="B21576"/>
      <c r="C21576"/>
    </row>
    <row r="21577" spans="1:3" ht="14.4" x14ac:dyDescent="0.3">
      <c r="A21577"/>
      <c r="B21577"/>
      <c r="C21577"/>
    </row>
    <row r="21578" spans="1:3" ht="14.4" x14ac:dyDescent="0.3">
      <c r="A21578"/>
      <c r="B21578"/>
      <c r="C21578"/>
    </row>
    <row r="21579" spans="1:3" ht="14.4" x14ac:dyDescent="0.3">
      <c r="A21579"/>
      <c r="B21579"/>
      <c r="C21579"/>
    </row>
    <row r="21580" spans="1:3" ht="14.4" x14ac:dyDescent="0.3">
      <c r="A21580"/>
      <c r="B21580"/>
      <c r="C21580"/>
    </row>
    <row r="21581" spans="1:3" ht="14.4" x14ac:dyDescent="0.3">
      <c r="A21581"/>
      <c r="B21581"/>
      <c r="C21581"/>
    </row>
    <row r="21582" spans="1:3" ht="14.4" x14ac:dyDescent="0.3">
      <c r="A21582"/>
      <c r="B21582"/>
      <c r="C21582"/>
    </row>
    <row r="21583" spans="1:3" ht="14.4" x14ac:dyDescent="0.3">
      <c r="A21583"/>
      <c r="B21583"/>
      <c r="C21583"/>
    </row>
    <row r="21584" spans="1:3" ht="14.4" x14ac:dyDescent="0.3">
      <c r="A21584"/>
      <c r="B21584"/>
      <c r="C21584"/>
    </row>
    <row r="21585" spans="1:3" ht="14.4" x14ac:dyDescent="0.3">
      <c r="A21585"/>
      <c r="B21585"/>
      <c r="C21585"/>
    </row>
    <row r="21586" spans="1:3" ht="14.4" x14ac:dyDescent="0.3">
      <c r="A21586"/>
      <c r="B21586"/>
      <c r="C21586"/>
    </row>
    <row r="21587" spans="1:3" ht="14.4" x14ac:dyDescent="0.3">
      <c r="A21587"/>
      <c r="B21587"/>
      <c r="C21587"/>
    </row>
    <row r="21588" spans="1:3" ht="14.4" x14ac:dyDescent="0.3">
      <c r="A21588"/>
      <c r="B21588"/>
      <c r="C21588"/>
    </row>
    <row r="21589" spans="1:3" ht="14.4" x14ac:dyDescent="0.3">
      <c r="A21589"/>
      <c r="B21589"/>
      <c r="C21589"/>
    </row>
    <row r="21590" spans="1:3" ht="14.4" x14ac:dyDescent="0.3">
      <c r="A21590"/>
      <c r="B21590"/>
      <c r="C21590"/>
    </row>
    <row r="21591" spans="1:3" ht="14.4" x14ac:dyDescent="0.3">
      <c r="A21591"/>
      <c r="B21591"/>
      <c r="C21591"/>
    </row>
    <row r="21592" spans="1:3" ht="14.4" x14ac:dyDescent="0.3">
      <c r="A21592"/>
      <c r="B21592"/>
      <c r="C21592"/>
    </row>
    <row r="21593" spans="1:3" ht="14.4" x14ac:dyDescent="0.3">
      <c r="A21593"/>
      <c r="B21593"/>
      <c r="C21593"/>
    </row>
    <row r="21594" spans="1:3" ht="14.4" x14ac:dyDescent="0.3">
      <c r="A21594"/>
      <c r="B21594"/>
      <c r="C21594"/>
    </row>
    <row r="21595" spans="1:3" ht="14.4" x14ac:dyDescent="0.3">
      <c r="A21595"/>
      <c r="B21595"/>
      <c r="C21595"/>
    </row>
    <row r="21596" spans="1:3" ht="14.4" x14ac:dyDescent="0.3">
      <c r="A21596"/>
      <c r="B21596"/>
      <c r="C21596"/>
    </row>
    <row r="21597" spans="1:3" ht="14.4" x14ac:dyDescent="0.3">
      <c r="A21597"/>
      <c r="B21597"/>
      <c r="C21597"/>
    </row>
    <row r="21598" spans="1:3" ht="14.4" x14ac:dyDescent="0.3">
      <c r="A21598"/>
      <c r="B21598"/>
      <c r="C21598"/>
    </row>
    <row r="21599" spans="1:3" ht="14.4" x14ac:dyDescent="0.3">
      <c r="A21599"/>
      <c r="B21599"/>
      <c r="C21599"/>
    </row>
    <row r="21600" spans="1:3" ht="14.4" x14ac:dyDescent="0.3">
      <c r="A21600"/>
      <c r="B21600"/>
      <c r="C21600"/>
    </row>
    <row r="21601" spans="1:3" ht="14.4" x14ac:dyDescent="0.3">
      <c r="A21601"/>
      <c r="B21601"/>
      <c r="C21601"/>
    </row>
    <row r="21602" spans="1:3" ht="14.4" x14ac:dyDescent="0.3">
      <c r="A21602"/>
      <c r="B21602"/>
      <c r="C21602"/>
    </row>
    <row r="21603" spans="1:3" ht="14.4" x14ac:dyDescent="0.3">
      <c r="A21603"/>
      <c r="B21603"/>
      <c r="C21603"/>
    </row>
    <row r="21604" spans="1:3" ht="14.4" x14ac:dyDescent="0.3">
      <c r="A21604"/>
      <c r="B21604"/>
      <c r="C21604"/>
    </row>
    <row r="21605" spans="1:3" ht="14.4" x14ac:dyDescent="0.3">
      <c r="A21605"/>
      <c r="B21605"/>
      <c r="C21605"/>
    </row>
    <row r="21606" spans="1:3" ht="14.4" x14ac:dyDescent="0.3">
      <c r="A21606"/>
      <c r="B21606"/>
      <c r="C21606"/>
    </row>
    <row r="21607" spans="1:3" ht="14.4" x14ac:dyDescent="0.3">
      <c r="A21607"/>
      <c r="B21607"/>
      <c r="C21607"/>
    </row>
    <row r="21608" spans="1:3" ht="14.4" x14ac:dyDescent="0.3">
      <c r="A21608"/>
      <c r="B21608"/>
      <c r="C21608"/>
    </row>
    <row r="21609" spans="1:3" ht="14.4" x14ac:dyDescent="0.3">
      <c r="A21609"/>
      <c r="B21609"/>
      <c r="C21609"/>
    </row>
    <row r="21610" spans="1:3" ht="14.4" x14ac:dyDescent="0.3">
      <c r="A21610"/>
      <c r="B21610"/>
      <c r="C21610"/>
    </row>
    <row r="21611" spans="1:3" ht="14.4" x14ac:dyDescent="0.3">
      <c r="A21611"/>
      <c r="B21611"/>
      <c r="C21611"/>
    </row>
    <row r="21612" spans="1:3" ht="14.4" x14ac:dyDescent="0.3">
      <c r="A21612"/>
      <c r="B21612"/>
      <c r="C21612"/>
    </row>
    <row r="21613" spans="1:3" ht="14.4" x14ac:dyDescent="0.3">
      <c r="A21613"/>
      <c r="B21613"/>
      <c r="C21613"/>
    </row>
    <row r="21614" spans="1:3" ht="14.4" x14ac:dyDescent="0.3">
      <c r="A21614"/>
      <c r="B21614"/>
      <c r="C21614"/>
    </row>
    <row r="21615" spans="1:3" ht="14.4" x14ac:dyDescent="0.3">
      <c r="A21615"/>
      <c r="B21615"/>
      <c r="C21615"/>
    </row>
    <row r="21616" spans="1:3" ht="14.4" x14ac:dyDescent="0.3">
      <c r="A21616"/>
      <c r="B21616"/>
      <c r="C21616"/>
    </row>
    <row r="21617" spans="1:3" ht="14.4" x14ac:dyDescent="0.3">
      <c r="A21617"/>
      <c r="B21617"/>
      <c r="C21617"/>
    </row>
    <row r="21618" spans="1:3" ht="14.4" x14ac:dyDescent="0.3">
      <c r="A21618"/>
      <c r="B21618"/>
      <c r="C21618"/>
    </row>
    <row r="21619" spans="1:3" ht="14.4" x14ac:dyDescent="0.3">
      <c r="A21619"/>
      <c r="B21619"/>
      <c r="C21619"/>
    </row>
    <row r="21620" spans="1:3" ht="14.4" x14ac:dyDescent="0.3">
      <c r="A21620"/>
      <c r="B21620"/>
      <c r="C21620"/>
    </row>
    <row r="21621" spans="1:3" ht="14.4" x14ac:dyDescent="0.3">
      <c r="A21621"/>
      <c r="B21621"/>
      <c r="C21621"/>
    </row>
    <row r="21622" spans="1:3" ht="14.4" x14ac:dyDescent="0.3">
      <c r="A21622"/>
      <c r="B21622"/>
      <c r="C21622"/>
    </row>
    <row r="21623" spans="1:3" ht="14.4" x14ac:dyDescent="0.3">
      <c r="A21623"/>
      <c r="B21623"/>
      <c r="C21623"/>
    </row>
    <row r="21624" spans="1:3" ht="14.4" x14ac:dyDescent="0.3">
      <c r="A21624"/>
      <c r="B21624"/>
      <c r="C21624"/>
    </row>
    <row r="21625" spans="1:3" ht="14.4" x14ac:dyDescent="0.3">
      <c r="A21625"/>
      <c r="B21625"/>
      <c r="C21625"/>
    </row>
    <row r="21626" spans="1:3" ht="14.4" x14ac:dyDescent="0.3">
      <c r="A21626"/>
      <c r="B21626"/>
      <c r="C21626"/>
    </row>
    <row r="21627" spans="1:3" ht="14.4" x14ac:dyDescent="0.3">
      <c r="A21627"/>
      <c r="B21627"/>
      <c r="C21627"/>
    </row>
    <row r="21628" spans="1:3" ht="14.4" x14ac:dyDescent="0.3">
      <c r="A21628"/>
      <c r="B21628"/>
      <c r="C21628"/>
    </row>
    <row r="21629" spans="1:3" ht="14.4" x14ac:dyDescent="0.3">
      <c r="A21629"/>
      <c r="B21629"/>
      <c r="C21629"/>
    </row>
    <row r="21630" spans="1:3" ht="14.4" x14ac:dyDescent="0.3">
      <c r="A21630"/>
      <c r="B21630"/>
      <c r="C21630"/>
    </row>
    <row r="21631" spans="1:3" ht="14.4" x14ac:dyDescent="0.3">
      <c r="A21631"/>
      <c r="B21631"/>
      <c r="C21631"/>
    </row>
    <row r="21632" spans="1:3" ht="14.4" x14ac:dyDescent="0.3">
      <c r="A21632"/>
      <c r="B21632"/>
      <c r="C21632"/>
    </row>
    <row r="21633" spans="1:3" ht="14.4" x14ac:dyDescent="0.3">
      <c r="A21633"/>
      <c r="B21633"/>
      <c r="C21633"/>
    </row>
    <row r="21634" spans="1:3" ht="14.4" x14ac:dyDescent="0.3">
      <c r="A21634"/>
      <c r="B21634"/>
      <c r="C21634"/>
    </row>
    <row r="21635" spans="1:3" ht="14.4" x14ac:dyDescent="0.3">
      <c r="A21635"/>
      <c r="B21635"/>
      <c r="C21635"/>
    </row>
    <row r="21636" spans="1:3" ht="14.4" x14ac:dyDescent="0.3">
      <c r="A21636"/>
      <c r="B21636"/>
      <c r="C21636"/>
    </row>
    <row r="21637" spans="1:3" ht="14.4" x14ac:dyDescent="0.3">
      <c r="A21637"/>
      <c r="B21637"/>
      <c r="C21637"/>
    </row>
    <row r="21638" spans="1:3" ht="14.4" x14ac:dyDescent="0.3">
      <c r="A21638"/>
      <c r="B21638"/>
      <c r="C21638"/>
    </row>
    <row r="21639" spans="1:3" ht="14.4" x14ac:dyDescent="0.3">
      <c r="A21639"/>
      <c r="B21639"/>
      <c r="C21639"/>
    </row>
    <row r="21640" spans="1:3" ht="14.4" x14ac:dyDescent="0.3">
      <c r="A21640"/>
      <c r="B21640"/>
      <c r="C21640"/>
    </row>
    <row r="21641" spans="1:3" ht="14.4" x14ac:dyDescent="0.3">
      <c r="A21641"/>
      <c r="B21641"/>
      <c r="C21641"/>
    </row>
    <row r="21642" spans="1:3" ht="14.4" x14ac:dyDescent="0.3">
      <c r="A21642"/>
      <c r="B21642"/>
      <c r="C21642"/>
    </row>
    <row r="21643" spans="1:3" ht="14.4" x14ac:dyDescent="0.3">
      <c r="A21643"/>
      <c r="B21643"/>
      <c r="C21643"/>
    </row>
    <row r="21644" spans="1:3" ht="14.4" x14ac:dyDescent="0.3">
      <c r="A21644"/>
      <c r="B21644"/>
      <c r="C21644"/>
    </row>
    <row r="21645" spans="1:3" ht="14.4" x14ac:dyDescent="0.3">
      <c r="A21645"/>
      <c r="B21645"/>
      <c r="C21645"/>
    </row>
    <row r="21646" spans="1:3" ht="14.4" x14ac:dyDescent="0.3">
      <c r="A21646"/>
      <c r="B21646"/>
      <c r="C21646"/>
    </row>
    <row r="21647" spans="1:3" ht="14.4" x14ac:dyDescent="0.3">
      <c r="A21647"/>
      <c r="B21647"/>
      <c r="C21647"/>
    </row>
    <row r="21648" spans="1:3" ht="14.4" x14ac:dyDescent="0.3">
      <c r="A21648"/>
      <c r="B21648"/>
      <c r="C21648"/>
    </row>
    <row r="21649" spans="1:3" ht="14.4" x14ac:dyDescent="0.3">
      <c r="A21649"/>
      <c r="B21649"/>
      <c r="C21649"/>
    </row>
    <row r="21650" spans="1:3" ht="14.4" x14ac:dyDescent="0.3">
      <c r="A21650"/>
      <c r="B21650"/>
      <c r="C21650"/>
    </row>
    <row r="21651" spans="1:3" ht="14.4" x14ac:dyDescent="0.3">
      <c r="A21651"/>
      <c r="B21651"/>
      <c r="C21651"/>
    </row>
    <row r="21652" spans="1:3" ht="14.4" x14ac:dyDescent="0.3">
      <c r="A21652"/>
      <c r="B21652"/>
      <c r="C21652"/>
    </row>
    <row r="21653" spans="1:3" ht="14.4" x14ac:dyDescent="0.3">
      <c r="A21653"/>
      <c r="B21653"/>
      <c r="C21653"/>
    </row>
    <row r="21654" spans="1:3" ht="14.4" x14ac:dyDescent="0.3">
      <c r="A21654"/>
      <c r="B21654"/>
      <c r="C21654"/>
    </row>
    <row r="21655" spans="1:3" ht="14.4" x14ac:dyDescent="0.3">
      <c r="A21655"/>
      <c r="B21655"/>
      <c r="C21655"/>
    </row>
    <row r="21656" spans="1:3" ht="14.4" x14ac:dyDescent="0.3">
      <c r="A21656"/>
      <c r="B21656"/>
      <c r="C21656"/>
    </row>
    <row r="21657" spans="1:3" ht="14.4" x14ac:dyDescent="0.3">
      <c r="A21657"/>
      <c r="B21657"/>
      <c r="C21657"/>
    </row>
    <row r="21658" spans="1:3" ht="14.4" x14ac:dyDescent="0.3">
      <c r="A21658"/>
      <c r="B21658"/>
      <c r="C21658"/>
    </row>
    <row r="21659" spans="1:3" ht="14.4" x14ac:dyDescent="0.3">
      <c r="A21659"/>
      <c r="B21659"/>
      <c r="C21659"/>
    </row>
    <row r="21660" spans="1:3" ht="14.4" x14ac:dyDescent="0.3">
      <c r="A21660"/>
      <c r="B21660"/>
      <c r="C21660"/>
    </row>
    <row r="21661" spans="1:3" ht="14.4" x14ac:dyDescent="0.3">
      <c r="A21661"/>
      <c r="B21661"/>
      <c r="C21661"/>
    </row>
    <row r="21662" spans="1:3" ht="14.4" x14ac:dyDescent="0.3">
      <c r="A21662"/>
      <c r="B21662"/>
      <c r="C21662"/>
    </row>
    <row r="21663" spans="1:3" ht="14.4" x14ac:dyDescent="0.3">
      <c r="A21663"/>
      <c r="B21663"/>
      <c r="C21663"/>
    </row>
    <row r="21664" spans="1:3" ht="14.4" x14ac:dyDescent="0.3">
      <c r="A21664"/>
      <c r="B21664"/>
      <c r="C21664"/>
    </row>
    <row r="21665" spans="1:3" ht="14.4" x14ac:dyDescent="0.3">
      <c r="A21665"/>
      <c r="B21665"/>
      <c r="C21665"/>
    </row>
    <row r="21666" spans="1:3" ht="14.4" x14ac:dyDescent="0.3">
      <c r="A21666"/>
      <c r="B21666"/>
      <c r="C21666"/>
    </row>
    <row r="21667" spans="1:3" ht="14.4" x14ac:dyDescent="0.3">
      <c r="A21667"/>
      <c r="B21667"/>
      <c r="C21667"/>
    </row>
    <row r="21668" spans="1:3" ht="14.4" x14ac:dyDescent="0.3">
      <c r="A21668"/>
      <c r="B21668"/>
      <c r="C21668"/>
    </row>
    <row r="21669" spans="1:3" ht="14.4" x14ac:dyDescent="0.3">
      <c r="A21669"/>
      <c r="B21669"/>
      <c r="C21669"/>
    </row>
    <row r="21670" spans="1:3" ht="14.4" x14ac:dyDescent="0.3">
      <c r="A21670"/>
      <c r="B21670"/>
      <c r="C21670"/>
    </row>
    <row r="21671" spans="1:3" ht="14.4" x14ac:dyDescent="0.3">
      <c r="A21671"/>
      <c r="B21671"/>
      <c r="C21671"/>
    </row>
    <row r="21672" spans="1:3" ht="14.4" x14ac:dyDescent="0.3">
      <c r="A21672"/>
      <c r="B21672"/>
      <c r="C21672"/>
    </row>
    <row r="21673" spans="1:3" ht="14.4" x14ac:dyDescent="0.3">
      <c r="A21673"/>
      <c r="B21673"/>
      <c r="C21673"/>
    </row>
    <row r="21674" spans="1:3" ht="14.4" x14ac:dyDescent="0.3">
      <c r="A21674"/>
      <c r="B21674"/>
      <c r="C21674"/>
    </row>
    <row r="21675" spans="1:3" ht="14.4" x14ac:dyDescent="0.3">
      <c r="A21675"/>
      <c r="B21675"/>
      <c r="C21675"/>
    </row>
    <row r="21676" spans="1:3" ht="14.4" x14ac:dyDescent="0.3">
      <c r="A21676"/>
      <c r="B21676"/>
      <c r="C21676"/>
    </row>
    <row r="21677" spans="1:3" ht="14.4" x14ac:dyDescent="0.3">
      <c r="A21677"/>
      <c r="B21677"/>
      <c r="C21677"/>
    </row>
    <row r="21678" spans="1:3" ht="14.4" x14ac:dyDescent="0.3">
      <c r="A21678"/>
      <c r="B21678"/>
      <c r="C21678"/>
    </row>
    <row r="21679" spans="1:3" ht="14.4" x14ac:dyDescent="0.3">
      <c r="A21679"/>
      <c r="B21679"/>
      <c r="C21679"/>
    </row>
    <row r="21680" spans="1:3" ht="14.4" x14ac:dyDescent="0.3">
      <c r="A21680"/>
      <c r="B21680"/>
      <c r="C21680"/>
    </row>
    <row r="21681" spans="1:3" ht="14.4" x14ac:dyDescent="0.3">
      <c r="A21681"/>
      <c r="B21681"/>
      <c r="C21681"/>
    </row>
    <row r="21682" spans="1:3" ht="14.4" x14ac:dyDescent="0.3">
      <c r="A21682"/>
      <c r="B21682"/>
      <c r="C21682"/>
    </row>
    <row r="21683" spans="1:3" ht="14.4" x14ac:dyDescent="0.3">
      <c r="A21683"/>
      <c r="B21683"/>
      <c r="C21683"/>
    </row>
    <row r="21684" spans="1:3" ht="14.4" x14ac:dyDescent="0.3">
      <c r="A21684"/>
      <c r="B21684"/>
      <c r="C21684"/>
    </row>
    <row r="21685" spans="1:3" ht="14.4" x14ac:dyDescent="0.3">
      <c r="A21685"/>
      <c r="B21685"/>
      <c r="C21685"/>
    </row>
    <row r="21686" spans="1:3" ht="14.4" x14ac:dyDescent="0.3">
      <c r="A21686"/>
      <c r="B21686"/>
      <c r="C21686"/>
    </row>
    <row r="21687" spans="1:3" ht="14.4" x14ac:dyDescent="0.3">
      <c r="A21687"/>
      <c r="B21687"/>
      <c r="C21687"/>
    </row>
    <row r="21688" spans="1:3" ht="14.4" x14ac:dyDescent="0.3">
      <c r="A21688"/>
      <c r="B21688"/>
      <c r="C21688"/>
    </row>
    <row r="21689" spans="1:3" ht="14.4" x14ac:dyDescent="0.3">
      <c r="A21689"/>
      <c r="B21689"/>
      <c r="C21689"/>
    </row>
    <row r="21690" spans="1:3" ht="14.4" x14ac:dyDescent="0.3">
      <c r="A21690"/>
      <c r="B21690"/>
      <c r="C21690"/>
    </row>
    <row r="21691" spans="1:3" ht="14.4" x14ac:dyDescent="0.3">
      <c r="A21691"/>
      <c r="B21691"/>
      <c r="C21691"/>
    </row>
    <row r="21692" spans="1:3" ht="14.4" x14ac:dyDescent="0.3">
      <c r="A21692"/>
      <c r="B21692"/>
      <c r="C21692"/>
    </row>
    <row r="21693" spans="1:3" ht="14.4" x14ac:dyDescent="0.3">
      <c r="A21693"/>
      <c r="B21693"/>
      <c r="C21693"/>
    </row>
    <row r="21694" spans="1:3" ht="14.4" x14ac:dyDescent="0.3">
      <c r="A21694"/>
      <c r="B21694"/>
      <c r="C21694"/>
    </row>
    <row r="21695" spans="1:3" ht="14.4" x14ac:dyDescent="0.3">
      <c r="A21695"/>
      <c r="B21695"/>
      <c r="C21695"/>
    </row>
    <row r="21696" spans="1:3" ht="14.4" x14ac:dyDescent="0.3">
      <c r="A21696"/>
      <c r="B21696"/>
      <c r="C21696"/>
    </row>
    <row r="21697" spans="1:3" ht="14.4" x14ac:dyDescent="0.3">
      <c r="A21697"/>
      <c r="B21697"/>
      <c r="C21697"/>
    </row>
    <row r="21698" spans="1:3" ht="14.4" x14ac:dyDescent="0.3">
      <c r="A21698"/>
      <c r="B21698"/>
      <c r="C21698"/>
    </row>
    <row r="21699" spans="1:3" ht="14.4" x14ac:dyDescent="0.3">
      <c r="A21699"/>
      <c r="B21699"/>
      <c r="C21699"/>
    </row>
    <row r="21700" spans="1:3" ht="14.4" x14ac:dyDescent="0.3">
      <c r="A21700"/>
      <c r="B21700"/>
      <c r="C21700"/>
    </row>
    <row r="21701" spans="1:3" ht="14.4" x14ac:dyDescent="0.3">
      <c r="A21701"/>
      <c r="B21701"/>
      <c r="C21701"/>
    </row>
    <row r="21702" spans="1:3" ht="14.4" x14ac:dyDescent="0.3">
      <c r="A21702"/>
      <c r="B21702"/>
      <c r="C21702"/>
    </row>
    <row r="21703" spans="1:3" ht="14.4" x14ac:dyDescent="0.3">
      <c r="A21703"/>
      <c r="B21703"/>
      <c r="C21703"/>
    </row>
    <row r="21704" spans="1:3" ht="14.4" x14ac:dyDescent="0.3">
      <c r="A21704"/>
      <c r="B21704"/>
      <c r="C21704"/>
    </row>
    <row r="21705" spans="1:3" ht="14.4" x14ac:dyDescent="0.3">
      <c r="A21705"/>
      <c r="B21705"/>
      <c r="C21705"/>
    </row>
    <row r="21706" spans="1:3" ht="14.4" x14ac:dyDescent="0.3">
      <c r="A21706"/>
      <c r="B21706"/>
      <c r="C21706"/>
    </row>
    <row r="21707" spans="1:3" ht="14.4" x14ac:dyDescent="0.3">
      <c r="A21707"/>
      <c r="B21707"/>
      <c r="C21707"/>
    </row>
    <row r="21708" spans="1:3" ht="14.4" x14ac:dyDescent="0.3">
      <c r="A21708"/>
      <c r="B21708"/>
      <c r="C21708"/>
    </row>
    <row r="21709" spans="1:3" ht="14.4" x14ac:dyDescent="0.3">
      <c r="A21709"/>
      <c r="B21709"/>
      <c r="C21709"/>
    </row>
    <row r="21710" spans="1:3" ht="14.4" x14ac:dyDescent="0.3">
      <c r="A21710"/>
      <c r="B21710"/>
      <c r="C21710"/>
    </row>
    <row r="21711" spans="1:3" ht="14.4" x14ac:dyDescent="0.3">
      <c r="A21711"/>
      <c r="B21711"/>
      <c r="C21711"/>
    </row>
    <row r="21712" spans="1:3" ht="14.4" x14ac:dyDescent="0.3">
      <c r="A21712"/>
      <c r="B21712"/>
      <c r="C21712"/>
    </row>
    <row r="21713" spans="1:3" ht="14.4" x14ac:dyDescent="0.3">
      <c r="A21713"/>
      <c r="B21713"/>
      <c r="C21713"/>
    </row>
    <row r="21714" spans="1:3" ht="14.4" x14ac:dyDescent="0.3">
      <c r="A21714"/>
      <c r="B21714"/>
      <c r="C21714"/>
    </row>
    <row r="21715" spans="1:3" ht="14.4" x14ac:dyDescent="0.3">
      <c r="A21715"/>
      <c r="B21715"/>
      <c r="C21715"/>
    </row>
    <row r="21716" spans="1:3" ht="14.4" x14ac:dyDescent="0.3">
      <c r="A21716"/>
      <c r="B21716"/>
      <c r="C21716"/>
    </row>
    <row r="21717" spans="1:3" ht="14.4" x14ac:dyDescent="0.3">
      <c r="A21717"/>
      <c r="B21717"/>
      <c r="C21717"/>
    </row>
    <row r="21718" spans="1:3" ht="14.4" x14ac:dyDescent="0.3">
      <c r="A21718"/>
      <c r="B21718"/>
      <c r="C21718"/>
    </row>
    <row r="21719" spans="1:3" ht="14.4" x14ac:dyDescent="0.3">
      <c r="A21719"/>
      <c r="B21719"/>
      <c r="C21719"/>
    </row>
    <row r="21720" spans="1:3" ht="14.4" x14ac:dyDescent="0.3">
      <c r="A21720"/>
      <c r="B21720"/>
      <c r="C21720"/>
    </row>
    <row r="21721" spans="1:3" ht="14.4" x14ac:dyDescent="0.3">
      <c r="A21721"/>
      <c r="B21721"/>
      <c r="C21721"/>
    </row>
    <row r="21722" spans="1:3" ht="14.4" x14ac:dyDescent="0.3">
      <c r="A21722"/>
      <c r="B21722"/>
      <c r="C21722"/>
    </row>
    <row r="21723" spans="1:3" ht="14.4" x14ac:dyDescent="0.3">
      <c r="A21723"/>
      <c r="B21723"/>
      <c r="C21723"/>
    </row>
    <row r="21724" spans="1:3" ht="14.4" x14ac:dyDescent="0.3">
      <c r="A21724"/>
      <c r="B21724"/>
      <c r="C21724"/>
    </row>
    <row r="21725" spans="1:3" ht="14.4" x14ac:dyDescent="0.3">
      <c r="A21725"/>
      <c r="B21725"/>
      <c r="C21725"/>
    </row>
    <row r="21726" spans="1:3" ht="14.4" x14ac:dyDescent="0.3">
      <c r="A21726"/>
      <c r="B21726"/>
      <c r="C21726"/>
    </row>
    <row r="21727" spans="1:3" ht="14.4" x14ac:dyDescent="0.3">
      <c r="A21727"/>
      <c r="B21727"/>
      <c r="C21727"/>
    </row>
    <row r="21728" spans="1:3" ht="14.4" x14ac:dyDescent="0.3">
      <c r="A21728"/>
      <c r="B21728"/>
      <c r="C21728"/>
    </row>
    <row r="21729" spans="1:3" ht="14.4" x14ac:dyDescent="0.3">
      <c r="A21729"/>
      <c r="B21729"/>
      <c r="C21729"/>
    </row>
    <row r="21730" spans="1:3" ht="14.4" x14ac:dyDescent="0.3">
      <c r="A21730"/>
      <c r="B21730"/>
      <c r="C21730"/>
    </row>
    <row r="21731" spans="1:3" ht="14.4" x14ac:dyDescent="0.3">
      <c r="A21731"/>
      <c r="B21731"/>
      <c r="C21731"/>
    </row>
    <row r="21732" spans="1:3" ht="14.4" x14ac:dyDescent="0.3">
      <c r="A21732"/>
      <c r="B21732"/>
      <c r="C21732"/>
    </row>
    <row r="21733" spans="1:3" ht="14.4" x14ac:dyDescent="0.3">
      <c r="A21733"/>
      <c r="B21733"/>
      <c r="C21733"/>
    </row>
    <row r="21734" spans="1:3" ht="14.4" x14ac:dyDescent="0.3">
      <c r="A21734"/>
      <c r="B21734"/>
      <c r="C21734"/>
    </row>
    <row r="21735" spans="1:3" ht="14.4" x14ac:dyDescent="0.3">
      <c r="A21735"/>
      <c r="B21735"/>
      <c r="C21735"/>
    </row>
    <row r="21736" spans="1:3" ht="14.4" x14ac:dyDescent="0.3">
      <c r="A21736"/>
      <c r="B21736"/>
      <c r="C21736"/>
    </row>
    <row r="21737" spans="1:3" ht="14.4" x14ac:dyDescent="0.3">
      <c r="A21737"/>
      <c r="B21737"/>
      <c r="C21737"/>
    </row>
    <row r="21738" spans="1:3" ht="14.4" x14ac:dyDescent="0.3">
      <c r="A21738"/>
      <c r="B21738"/>
      <c r="C21738"/>
    </row>
    <row r="21739" spans="1:3" ht="14.4" x14ac:dyDescent="0.3">
      <c r="A21739"/>
      <c r="B21739"/>
      <c r="C21739"/>
    </row>
    <row r="21740" spans="1:3" ht="14.4" x14ac:dyDescent="0.3">
      <c r="A21740"/>
      <c r="B21740"/>
      <c r="C21740"/>
    </row>
    <row r="21741" spans="1:3" ht="14.4" x14ac:dyDescent="0.3">
      <c r="A21741"/>
      <c r="B21741"/>
      <c r="C21741"/>
    </row>
    <row r="21742" spans="1:3" ht="14.4" x14ac:dyDescent="0.3">
      <c r="A21742"/>
      <c r="B21742"/>
      <c r="C21742"/>
    </row>
    <row r="21743" spans="1:3" ht="14.4" x14ac:dyDescent="0.3">
      <c r="A21743"/>
      <c r="B21743"/>
      <c r="C21743"/>
    </row>
    <row r="21744" spans="1:3" ht="14.4" x14ac:dyDescent="0.3">
      <c r="A21744"/>
      <c r="B21744"/>
      <c r="C21744"/>
    </row>
    <row r="21745" spans="1:3" ht="14.4" x14ac:dyDescent="0.3">
      <c r="A21745"/>
      <c r="B21745"/>
      <c r="C21745"/>
    </row>
    <row r="21746" spans="1:3" ht="14.4" x14ac:dyDescent="0.3">
      <c r="A21746"/>
      <c r="B21746"/>
      <c r="C21746"/>
    </row>
    <row r="21747" spans="1:3" ht="14.4" x14ac:dyDescent="0.3">
      <c r="A21747"/>
      <c r="B21747"/>
      <c r="C21747"/>
    </row>
    <row r="21748" spans="1:3" ht="14.4" x14ac:dyDescent="0.3">
      <c r="A21748"/>
      <c r="B21748"/>
      <c r="C21748"/>
    </row>
    <row r="21749" spans="1:3" ht="14.4" x14ac:dyDescent="0.3">
      <c r="A21749"/>
      <c r="B21749"/>
      <c r="C21749"/>
    </row>
    <row r="21750" spans="1:3" ht="14.4" x14ac:dyDescent="0.3">
      <c r="A21750"/>
      <c r="B21750"/>
      <c r="C21750"/>
    </row>
    <row r="21751" spans="1:3" ht="14.4" x14ac:dyDescent="0.3">
      <c r="A21751"/>
      <c r="B21751"/>
      <c r="C21751"/>
    </row>
    <row r="21752" spans="1:3" ht="14.4" x14ac:dyDescent="0.3">
      <c r="A21752"/>
      <c r="B21752"/>
      <c r="C21752"/>
    </row>
    <row r="21753" spans="1:3" ht="14.4" x14ac:dyDescent="0.3">
      <c r="A21753"/>
      <c r="B21753"/>
      <c r="C21753"/>
    </row>
    <row r="21754" spans="1:3" ht="14.4" x14ac:dyDescent="0.3">
      <c r="A21754"/>
      <c r="B21754"/>
      <c r="C21754"/>
    </row>
    <row r="21755" spans="1:3" ht="14.4" x14ac:dyDescent="0.3">
      <c r="A21755"/>
      <c r="B21755"/>
      <c r="C21755"/>
    </row>
    <row r="21756" spans="1:3" ht="14.4" x14ac:dyDescent="0.3">
      <c r="A21756"/>
      <c r="B21756"/>
      <c r="C21756"/>
    </row>
    <row r="21757" spans="1:3" ht="14.4" x14ac:dyDescent="0.3">
      <c r="A21757"/>
      <c r="B21757"/>
      <c r="C21757"/>
    </row>
    <row r="21758" spans="1:3" ht="14.4" x14ac:dyDescent="0.3">
      <c r="A21758"/>
      <c r="B21758"/>
      <c r="C21758"/>
    </row>
    <row r="21759" spans="1:3" ht="14.4" x14ac:dyDescent="0.3">
      <c r="A21759"/>
      <c r="B21759"/>
      <c r="C21759"/>
    </row>
    <row r="21760" spans="1:3" ht="14.4" x14ac:dyDescent="0.3">
      <c r="A21760"/>
      <c r="B21760"/>
      <c r="C21760"/>
    </row>
    <row r="21761" spans="1:3" ht="14.4" x14ac:dyDescent="0.3">
      <c r="A21761"/>
      <c r="B21761"/>
      <c r="C21761"/>
    </row>
    <row r="21762" spans="1:3" ht="14.4" x14ac:dyDescent="0.3">
      <c r="A21762"/>
      <c r="B21762"/>
      <c r="C21762"/>
    </row>
    <row r="21763" spans="1:3" ht="14.4" x14ac:dyDescent="0.3">
      <c r="A21763"/>
      <c r="B21763"/>
      <c r="C21763"/>
    </row>
    <row r="21764" spans="1:3" ht="14.4" x14ac:dyDescent="0.3">
      <c r="A21764"/>
      <c r="B21764"/>
      <c r="C21764"/>
    </row>
    <row r="21765" spans="1:3" ht="14.4" x14ac:dyDescent="0.3">
      <c r="A21765"/>
      <c r="B21765"/>
      <c r="C21765"/>
    </row>
    <row r="21766" spans="1:3" ht="14.4" x14ac:dyDescent="0.3">
      <c r="A21766"/>
      <c r="B21766"/>
      <c r="C21766"/>
    </row>
    <row r="21767" spans="1:3" ht="14.4" x14ac:dyDescent="0.3">
      <c r="A21767"/>
      <c r="B21767"/>
      <c r="C21767"/>
    </row>
    <row r="21768" spans="1:3" ht="14.4" x14ac:dyDescent="0.3">
      <c r="A21768"/>
      <c r="B21768"/>
      <c r="C21768"/>
    </row>
    <row r="21769" spans="1:3" ht="14.4" x14ac:dyDescent="0.3">
      <c r="A21769"/>
      <c r="B21769"/>
      <c r="C21769"/>
    </row>
    <row r="21770" spans="1:3" ht="14.4" x14ac:dyDescent="0.3">
      <c r="A21770"/>
      <c r="B21770"/>
      <c r="C21770"/>
    </row>
    <row r="21771" spans="1:3" ht="14.4" x14ac:dyDescent="0.3">
      <c r="A21771"/>
      <c r="B21771"/>
      <c r="C21771"/>
    </row>
    <row r="21772" spans="1:3" ht="14.4" x14ac:dyDescent="0.3">
      <c r="A21772"/>
      <c r="B21772"/>
      <c r="C21772"/>
    </row>
    <row r="21773" spans="1:3" ht="14.4" x14ac:dyDescent="0.3">
      <c r="A21773"/>
      <c r="B21773"/>
      <c r="C21773"/>
    </row>
    <row r="21774" spans="1:3" ht="14.4" x14ac:dyDescent="0.3">
      <c r="A21774"/>
      <c r="B21774"/>
      <c r="C21774"/>
    </row>
    <row r="21775" spans="1:3" ht="14.4" x14ac:dyDescent="0.3">
      <c r="A21775"/>
      <c r="B21775"/>
      <c r="C21775"/>
    </row>
    <row r="21776" spans="1:3" ht="14.4" x14ac:dyDescent="0.3">
      <c r="A21776"/>
      <c r="B21776"/>
      <c r="C21776"/>
    </row>
    <row r="21777" spans="1:3" ht="14.4" x14ac:dyDescent="0.3">
      <c r="A21777"/>
      <c r="B21777"/>
      <c r="C21777"/>
    </row>
    <row r="21778" spans="1:3" ht="14.4" x14ac:dyDescent="0.3">
      <c r="A21778"/>
      <c r="B21778"/>
      <c r="C21778"/>
    </row>
    <row r="21779" spans="1:3" ht="14.4" x14ac:dyDescent="0.3">
      <c r="A21779"/>
      <c r="B21779"/>
      <c r="C21779"/>
    </row>
    <row r="21780" spans="1:3" ht="14.4" x14ac:dyDescent="0.3">
      <c r="A21780"/>
      <c r="B21780"/>
      <c r="C21780"/>
    </row>
    <row r="21781" spans="1:3" ht="14.4" x14ac:dyDescent="0.3">
      <c r="A21781"/>
      <c r="B21781"/>
      <c r="C21781"/>
    </row>
    <row r="21782" spans="1:3" ht="14.4" x14ac:dyDescent="0.3">
      <c r="A21782"/>
      <c r="B21782"/>
      <c r="C21782"/>
    </row>
    <row r="21783" spans="1:3" ht="14.4" x14ac:dyDescent="0.3">
      <c r="A21783"/>
      <c r="B21783"/>
      <c r="C21783"/>
    </row>
    <row r="21784" spans="1:3" ht="14.4" x14ac:dyDescent="0.3">
      <c r="A21784"/>
      <c r="B21784"/>
      <c r="C21784"/>
    </row>
    <row r="21785" spans="1:3" ht="14.4" x14ac:dyDescent="0.3">
      <c r="A21785"/>
      <c r="B21785"/>
      <c r="C21785"/>
    </row>
    <row r="21786" spans="1:3" ht="14.4" x14ac:dyDescent="0.3">
      <c r="A21786"/>
      <c r="B21786"/>
      <c r="C21786"/>
    </row>
    <row r="21787" spans="1:3" ht="14.4" x14ac:dyDescent="0.3">
      <c r="A21787"/>
      <c r="B21787"/>
      <c r="C21787"/>
    </row>
    <row r="21788" spans="1:3" ht="14.4" x14ac:dyDescent="0.3">
      <c r="A21788"/>
      <c r="B21788"/>
      <c r="C21788"/>
    </row>
    <row r="21789" spans="1:3" ht="14.4" x14ac:dyDescent="0.3">
      <c r="A21789"/>
      <c r="B21789"/>
      <c r="C21789"/>
    </row>
    <row r="21790" spans="1:3" ht="14.4" x14ac:dyDescent="0.3">
      <c r="A21790"/>
      <c r="B21790"/>
      <c r="C21790"/>
    </row>
    <row r="21791" spans="1:3" ht="14.4" x14ac:dyDescent="0.3">
      <c r="A21791"/>
      <c r="B21791"/>
      <c r="C21791"/>
    </row>
    <row r="21792" spans="1:3" ht="14.4" x14ac:dyDescent="0.3">
      <c r="A21792"/>
      <c r="B21792"/>
      <c r="C21792"/>
    </row>
    <row r="21793" spans="1:3" ht="14.4" x14ac:dyDescent="0.3">
      <c r="A21793"/>
      <c r="B21793"/>
      <c r="C21793"/>
    </row>
    <row r="21794" spans="1:3" ht="14.4" x14ac:dyDescent="0.3">
      <c r="A21794"/>
      <c r="B21794"/>
      <c r="C21794"/>
    </row>
    <row r="21795" spans="1:3" ht="14.4" x14ac:dyDescent="0.3">
      <c r="A21795"/>
      <c r="B21795"/>
      <c r="C21795"/>
    </row>
    <row r="21796" spans="1:3" ht="14.4" x14ac:dyDescent="0.3">
      <c r="A21796"/>
      <c r="B21796"/>
      <c r="C21796"/>
    </row>
    <row r="21797" spans="1:3" ht="14.4" x14ac:dyDescent="0.3">
      <c r="A21797"/>
      <c r="B21797"/>
      <c r="C21797"/>
    </row>
    <row r="21798" spans="1:3" ht="14.4" x14ac:dyDescent="0.3">
      <c r="A21798"/>
      <c r="B21798"/>
      <c r="C21798"/>
    </row>
    <row r="21799" spans="1:3" ht="14.4" x14ac:dyDescent="0.3">
      <c r="A21799"/>
      <c r="B21799"/>
      <c r="C21799"/>
    </row>
    <row r="21800" spans="1:3" ht="14.4" x14ac:dyDescent="0.3">
      <c r="A21800"/>
      <c r="B21800"/>
      <c r="C21800"/>
    </row>
    <row r="21801" spans="1:3" ht="14.4" x14ac:dyDescent="0.3">
      <c r="A21801"/>
      <c r="B21801"/>
      <c r="C21801"/>
    </row>
    <row r="21802" spans="1:3" ht="14.4" x14ac:dyDescent="0.3">
      <c r="A21802"/>
      <c r="B21802"/>
      <c r="C21802"/>
    </row>
    <row r="21803" spans="1:3" ht="14.4" x14ac:dyDescent="0.3">
      <c r="A21803"/>
      <c r="B21803"/>
      <c r="C21803"/>
    </row>
    <row r="21804" spans="1:3" ht="14.4" x14ac:dyDescent="0.3">
      <c r="A21804"/>
      <c r="B21804"/>
      <c r="C21804"/>
    </row>
    <row r="21805" spans="1:3" ht="14.4" x14ac:dyDescent="0.3">
      <c r="A21805"/>
      <c r="B21805"/>
      <c r="C21805"/>
    </row>
    <row r="21806" spans="1:3" ht="14.4" x14ac:dyDescent="0.3">
      <c r="A21806"/>
      <c r="B21806"/>
      <c r="C21806"/>
    </row>
    <row r="21807" spans="1:3" ht="14.4" x14ac:dyDescent="0.3">
      <c r="A21807"/>
      <c r="B21807"/>
      <c r="C21807"/>
    </row>
    <row r="21808" spans="1:3" ht="14.4" x14ac:dyDescent="0.3">
      <c r="A21808"/>
      <c r="B21808"/>
      <c r="C21808"/>
    </row>
    <row r="21809" spans="1:3" ht="14.4" x14ac:dyDescent="0.3">
      <c r="A21809"/>
      <c r="B21809"/>
      <c r="C21809"/>
    </row>
    <row r="21810" spans="1:3" ht="14.4" x14ac:dyDescent="0.3">
      <c r="A21810"/>
      <c r="B21810"/>
      <c r="C21810"/>
    </row>
    <row r="21811" spans="1:3" ht="14.4" x14ac:dyDescent="0.3">
      <c r="A21811"/>
      <c r="B21811"/>
      <c r="C21811"/>
    </row>
    <row r="21812" spans="1:3" ht="14.4" x14ac:dyDescent="0.3">
      <c r="A21812"/>
      <c r="B21812"/>
      <c r="C21812"/>
    </row>
    <row r="21813" spans="1:3" ht="14.4" x14ac:dyDescent="0.3">
      <c r="A21813"/>
      <c r="B21813"/>
      <c r="C21813"/>
    </row>
    <row r="21814" spans="1:3" ht="14.4" x14ac:dyDescent="0.3">
      <c r="A21814"/>
      <c r="B21814"/>
      <c r="C21814"/>
    </row>
    <row r="21815" spans="1:3" ht="14.4" x14ac:dyDescent="0.3">
      <c r="A21815"/>
      <c r="B21815"/>
      <c r="C21815"/>
    </row>
    <row r="21816" spans="1:3" ht="14.4" x14ac:dyDescent="0.3">
      <c r="A21816"/>
      <c r="B21816"/>
      <c r="C21816"/>
    </row>
    <row r="21817" spans="1:3" ht="14.4" x14ac:dyDescent="0.3">
      <c r="A21817"/>
      <c r="B21817"/>
      <c r="C21817"/>
    </row>
    <row r="21818" spans="1:3" ht="14.4" x14ac:dyDescent="0.3">
      <c r="A21818"/>
      <c r="B21818"/>
      <c r="C21818"/>
    </row>
    <row r="21819" spans="1:3" ht="14.4" x14ac:dyDescent="0.3">
      <c r="A21819"/>
      <c r="B21819"/>
      <c r="C21819"/>
    </row>
    <row r="21820" spans="1:3" ht="14.4" x14ac:dyDescent="0.3">
      <c r="A21820"/>
      <c r="B21820"/>
      <c r="C21820"/>
    </row>
    <row r="21821" spans="1:3" ht="14.4" x14ac:dyDescent="0.3">
      <c r="A21821"/>
      <c r="B21821"/>
      <c r="C21821"/>
    </row>
    <row r="21822" spans="1:3" ht="14.4" x14ac:dyDescent="0.3">
      <c r="A21822"/>
      <c r="B21822"/>
      <c r="C21822"/>
    </row>
    <row r="21823" spans="1:3" ht="14.4" x14ac:dyDescent="0.3">
      <c r="A21823"/>
      <c r="B21823"/>
      <c r="C21823"/>
    </row>
    <row r="21824" spans="1:3" ht="14.4" x14ac:dyDescent="0.3">
      <c r="A21824"/>
      <c r="B21824"/>
      <c r="C21824"/>
    </row>
    <row r="21825" spans="1:3" ht="14.4" x14ac:dyDescent="0.3">
      <c r="A21825"/>
      <c r="B21825"/>
      <c r="C21825"/>
    </row>
    <row r="21826" spans="1:3" ht="14.4" x14ac:dyDescent="0.3">
      <c r="A21826"/>
      <c r="B21826"/>
      <c r="C21826"/>
    </row>
    <row r="21827" spans="1:3" ht="14.4" x14ac:dyDescent="0.3">
      <c r="A21827"/>
      <c r="B21827"/>
      <c r="C21827"/>
    </row>
    <row r="21828" spans="1:3" ht="14.4" x14ac:dyDescent="0.3">
      <c r="A21828"/>
      <c r="B21828"/>
      <c r="C21828"/>
    </row>
    <row r="21829" spans="1:3" ht="14.4" x14ac:dyDescent="0.3">
      <c r="A21829"/>
      <c r="B21829"/>
      <c r="C21829"/>
    </row>
    <row r="21830" spans="1:3" ht="14.4" x14ac:dyDescent="0.3">
      <c r="A21830"/>
      <c r="B21830"/>
      <c r="C21830"/>
    </row>
    <row r="21831" spans="1:3" ht="14.4" x14ac:dyDescent="0.3">
      <c r="A21831"/>
      <c r="B21831"/>
      <c r="C21831"/>
    </row>
    <row r="21832" spans="1:3" ht="14.4" x14ac:dyDescent="0.3">
      <c r="A21832"/>
      <c r="B21832"/>
      <c r="C21832"/>
    </row>
    <row r="21833" spans="1:3" ht="14.4" x14ac:dyDescent="0.3">
      <c r="A21833"/>
      <c r="B21833"/>
      <c r="C21833"/>
    </row>
    <row r="21834" spans="1:3" ht="14.4" x14ac:dyDescent="0.3">
      <c r="A21834"/>
      <c r="B21834"/>
      <c r="C21834"/>
    </row>
    <row r="21835" spans="1:3" ht="14.4" x14ac:dyDescent="0.3">
      <c r="A21835"/>
      <c r="B21835"/>
      <c r="C21835"/>
    </row>
    <row r="21836" spans="1:3" ht="14.4" x14ac:dyDescent="0.3">
      <c r="A21836"/>
      <c r="B21836"/>
      <c r="C21836"/>
    </row>
    <row r="21837" spans="1:3" ht="14.4" x14ac:dyDescent="0.3">
      <c r="A21837"/>
      <c r="B21837"/>
      <c r="C21837"/>
    </row>
    <row r="21838" spans="1:3" ht="14.4" x14ac:dyDescent="0.3">
      <c r="A21838"/>
      <c r="B21838"/>
      <c r="C21838"/>
    </row>
    <row r="21839" spans="1:3" ht="14.4" x14ac:dyDescent="0.3">
      <c r="A21839"/>
      <c r="B21839"/>
      <c r="C21839"/>
    </row>
    <row r="21840" spans="1:3" ht="14.4" x14ac:dyDescent="0.3">
      <c r="A21840"/>
      <c r="B21840"/>
      <c r="C21840"/>
    </row>
    <row r="21841" spans="1:3" ht="14.4" x14ac:dyDescent="0.3">
      <c r="A21841"/>
      <c r="B21841"/>
      <c r="C21841"/>
    </row>
    <row r="21842" spans="1:3" ht="14.4" x14ac:dyDescent="0.3">
      <c r="A21842"/>
      <c r="B21842"/>
      <c r="C21842"/>
    </row>
    <row r="21843" spans="1:3" ht="14.4" x14ac:dyDescent="0.3">
      <c r="A21843"/>
      <c r="B21843"/>
      <c r="C21843"/>
    </row>
    <row r="21844" spans="1:3" ht="14.4" x14ac:dyDescent="0.3">
      <c r="A21844"/>
      <c r="B21844"/>
      <c r="C21844"/>
    </row>
    <row r="21845" spans="1:3" ht="14.4" x14ac:dyDescent="0.3">
      <c r="A21845"/>
      <c r="B21845"/>
      <c r="C21845"/>
    </row>
    <row r="21846" spans="1:3" ht="14.4" x14ac:dyDescent="0.3">
      <c r="A21846"/>
      <c r="B21846"/>
      <c r="C21846"/>
    </row>
    <row r="21847" spans="1:3" ht="14.4" x14ac:dyDescent="0.3">
      <c r="A21847"/>
      <c r="B21847"/>
      <c r="C21847"/>
    </row>
    <row r="21848" spans="1:3" ht="14.4" x14ac:dyDescent="0.3">
      <c r="A21848"/>
      <c r="B21848"/>
      <c r="C21848"/>
    </row>
    <row r="21849" spans="1:3" ht="14.4" x14ac:dyDescent="0.3">
      <c r="A21849"/>
      <c r="B21849"/>
      <c r="C21849"/>
    </row>
    <row r="21850" spans="1:3" ht="14.4" x14ac:dyDescent="0.3">
      <c r="A21850"/>
      <c r="B21850"/>
      <c r="C21850"/>
    </row>
    <row r="21851" spans="1:3" ht="14.4" x14ac:dyDescent="0.3">
      <c r="A21851"/>
      <c r="B21851"/>
      <c r="C21851"/>
    </row>
    <row r="21852" spans="1:3" ht="14.4" x14ac:dyDescent="0.3">
      <c r="A21852"/>
      <c r="B21852"/>
      <c r="C21852"/>
    </row>
    <row r="21853" spans="1:3" ht="14.4" x14ac:dyDescent="0.3">
      <c r="A21853"/>
      <c r="B21853"/>
      <c r="C21853"/>
    </row>
    <row r="21854" spans="1:3" ht="14.4" x14ac:dyDescent="0.3">
      <c r="A21854"/>
      <c r="B21854"/>
      <c r="C21854"/>
    </row>
    <row r="21855" spans="1:3" ht="14.4" x14ac:dyDescent="0.3">
      <c r="A21855"/>
      <c r="B21855"/>
      <c r="C21855"/>
    </row>
    <row r="21856" spans="1:3" ht="14.4" x14ac:dyDescent="0.3">
      <c r="A21856"/>
      <c r="B21856"/>
      <c r="C21856"/>
    </row>
    <row r="21857" spans="1:3" ht="14.4" x14ac:dyDescent="0.3">
      <c r="A21857"/>
      <c r="B21857"/>
      <c r="C21857"/>
    </row>
    <row r="21858" spans="1:3" ht="14.4" x14ac:dyDescent="0.3">
      <c r="A21858"/>
      <c r="B21858"/>
      <c r="C21858"/>
    </row>
    <row r="21859" spans="1:3" ht="14.4" x14ac:dyDescent="0.3">
      <c r="A21859"/>
      <c r="B21859"/>
      <c r="C21859"/>
    </row>
    <row r="21860" spans="1:3" ht="14.4" x14ac:dyDescent="0.3">
      <c r="A21860"/>
      <c r="B21860"/>
      <c r="C21860"/>
    </row>
    <row r="21861" spans="1:3" ht="14.4" x14ac:dyDescent="0.3">
      <c r="A21861"/>
      <c r="B21861"/>
      <c r="C21861"/>
    </row>
    <row r="21862" spans="1:3" ht="14.4" x14ac:dyDescent="0.3">
      <c r="A21862"/>
      <c r="B21862"/>
      <c r="C21862"/>
    </row>
    <row r="21863" spans="1:3" ht="14.4" x14ac:dyDescent="0.3">
      <c r="A21863"/>
      <c r="B21863"/>
      <c r="C21863"/>
    </row>
    <row r="21864" spans="1:3" ht="14.4" x14ac:dyDescent="0.3">
      <c r="A21864"/>
      <c r="B21864"/>
      <c r="C21864"/>
    </row>
    <row r="21865" spans="1:3" ht="14.4" x14ac:dyDescent="0.3">
      <c r="A21865"/>
      <c r="B21865"/>
      <c r="C21865"/>
    </row>
    <row r="21866" spans="1:3" ht="14.4" x14ac:dyDescent="0.3">
      <c r="A21866"/>
      <c r="B21866"/>
      <c r="C21866"/>
    </row>
    <row r="21867" spans="1:3" ht="14.4" x14ac:dyDescent="0.3">
      <c r="A21867"/>
      <c r="B21867"/>
      <c r="C21867"/>
    </row>
    <row r="21868" spans="1:3" ht="14.4" x14ac:dyDescent="0.3">
      <c r="A21868"/>
      <c r="B21868"/>
      <c r="C21868"/>
    </row>
    <row r="21869" spans="1:3" ht="14.4" x14ac:dyDescent="0.3">
      <c r="A21869"/>
      <c r="B21869"/>
      <c r="C21869"/>
    </row>
    <row r="21870" spans="1:3" ht="14.4" x14ac:dyDescent="0.3">
      <c r="A21870"/>
      <c r="B21870"/>
      <c r="C21870"/>
    </row>
    <row r="21871" spans="1:3" ht="14.4" x14ac:dyDescent="0.3">
      <c r="A21871"/>
      <c r="B21871"/>
      <c r="C21871"/>
    </row>
    <row r="21872" spans="1:3" ht="14.4" x14ac:dyDescent="0.3">
      <c r="A21872"/>
      <c r="B21872"/>
      <c r="C21872"/>
    </row>
    <row r="21873" spans="1:3" ht="14.4" x14ac:dyDescent="0.3">
      <c r="A21873"/>
      <c r="B21873"/>
      <c r="C21873"/>
    </row>
    <row r="21874" spans="1:3" ht="14.4" x14ac:dyDescent="0.3">
      <c r="A21874"/>
      <c r="B21874"/>
      <c r="C21874"/>
    </row>
    <row r="21875" spans="1:3" ht="14.4" x14ac:dyDescent="0.3">
      <c r="A21875"/>
      <c r="B21875"/>
      <c r="C21875"/>
    </row>
    <row r="21876" spans="1:3" ht="14.4" x14ac:dyDescent="0.3">
      <c r="A21876"/>
      <c r="B21876"/>
      <c r="C21876"/>
    </row>
    <row r="21877" spans="1:3" ht="14.4" x14ac:dyDescent="0.3">
      <c r="A21877"/>
      <c r="B21877"/>
      <c r="C21877"/>
    </row>
    <row r="21878" spans="1:3" ht="14.4" x14ac:dyDescent="0.3">
      <c r="A21878"/>
      <c r="B21878"/>
      <c r="C21878"/>
    </row>
    <row r="21879" spans="1:3" ht="14.4" x14ac:dyDescent="0.3">
      <c r="A21879"/>
      <c r="B21879"/>
      <c r="C21879"/>
    </row>
    <row r="21880" spans="1:3" ht="14.4" x14ac:dyDescent="0.3">
      <c r="A21880"/>
      <c r="B21880"/>
      <c r="C21880"/>
    </row>
    <row r="21881" spans="1:3" ht="14.4" x14ac:dyDescent="0.3">
      <c r="A21881"/>
      <c r="B21881"/>
      <c r="C21881"/>
    </row>
    <row r="21882" spans="1:3" ht="14.4" x14ac:dyDescent="0.3">
      <c r="A21882"/>
      <c r="B21882"/>
      <c r="C21882"/>
    </row>
    <row r="21883" spans="1:3" ht="14.4" x14ac:dyDescent="0.3">
      <c r="A21883"/>
      <c r="B21883"/>
      <c r="C21883"/>
    </row>
    <row r="21884" spans="1:3" ht="14.4" x14ac:dyDescent="0.3">
      <c r="A21884"/>
      <c r="B21884"/>
      <c r="C21884"/>
    </row>
    <row r="21885" spans="1:3" ht="14.4" x14ac:dyDescent="0.3">
      <c r="A21885"/>
      <c r="B21885"/>
      <c r="C21885"/>
    </row>
    <row r="21886" spans="1:3" ht="14.4" x14ac:dyDescent="0.3">
      <c r="A21886"/>
      <c r="B21886"/>
      <c r="C21886"/>
    </row>
    <row r="21887" spans="1:3" ht="14.4" x14ac:dyDescent="0.3">
      <c r="A21887"/>
      <c r="B21887"/>
      <c r="C21887"/>
    </row>
    <row r="21888" spans="1:3" ht="14.4" x14ac:dyDescent="0.3">
      <c r="A21888"/>
      <c r="B21888"/>
      <c r="C21888"/>
    </row>
    <row r="21889" spans="1:3" ht="14.4" x14ac:dyDescent="0.3">
      <c r="A21889"/>
      <c r="B21889"/>
      <c r="C21889"/>
    </row>
    <row r="21890" spans="1:3" ht="14.4" x14ac:dyDescent="0.3">
      <c r="A21890"/>
      <c r="B21890"/>
      <c r="C21890"/>
    </row>
    <row r="21891" spans="1:3" ht="14.4" x14ac:dyDescent="0.3">
      <c r="A21891"/>
      <c r="B21891"/>
      <c r="C21891"/>
    </row>
    <row r="21892" spans="1:3" ht="14.4" x14ac:dyDescent="0.3">
      <c r="A21892"/>
      <c r="B21892"/>
      <c r="C21892"/>
    </row>
    <row r="21893" spans="1:3" ht="14.4" x14ac:dyDescent="0.3">
      <c r="A21893"/>
      <c r="B21893"/>
      <c r="C21893"/>
    </row>
    <row r="21894" spans="1:3" ht="14.4" x14ac:dyDescent="0.3">
      <c r="A21894"/>
      <c r="B21894"/>
      <c r="C21894"/>
    </row>
    <row r="21895" spans="1:3" ht="14.4" x14ac:dyDescent="0.3">
      <c r="A21895"/>
      <c r="B21895"/>
      <c r="C21895"/>
    </row>
    <row r="21896" spans="1:3" ht="14.4" x14ac:dyDescent="0.3">
      <c r="A21896"/>
      <c r="B21896"/>
      <c r="C21896"/>
    </row>
    <row r="21897" spans="1:3" ht="14.4" x14ac:dyDescent="0.3">
      <c r="A21897"/>
      <c r="B21897"/>
      <c r="C21897"/>
    </row>
    <row r="21898" spans="1:3" ht="14.4" x14ac:dyDescent="0.3">
      <c r="A21898"/>
      <c r="B21898"/>
      <c r="C21898"/>
    </row>
    <row r="21899" spans="1:3" ht="14.4" x14ac:dyDescent="0.3">
      <c r="A21899"/>
      <c r="B21899"/>
      <c r="C21899"/>
    </row>
    <row r="21900" spans="1:3" ht="14.4" x14ac:dyDescent="0.3">
      <c r="A21900"/>
      <c r="B21900"/>
      <c r="C21900"/>
    </row>
    <row r="21901" spans="1:3" ht="14.4" x14ac:dyDescent="0.3">
      <c r="A21901"/>
      <c r="B21901"/>
      <c r="C21901"/>
    </row>
    <row r="21902" spans="1:3" ht="14.4" x14ac:dyDescent="0.3">
      <c r="A21902"/>
      <c r="B21902"/>
      <c r="C21902"/>
    </row>
    <row r="21903" spans="1:3" ht="14.4" x14ac:dyDescent="0.3">
      <c r="A21903"/>
      <c r="B21903"/>
      <c r="C21903"/>
    </row>
    <row r="21904" spans="1:3" ht="14.4" x14ac:dyDescent="0.3">
      <c r="A21904"/>
      <c r="B21904"/>
      <c r="C21904"/>
    </row>
    <row r="21905" spans="1:3" ht="14.4" x14ac:dyDescent="0.3">
      <c r="A21905"/>
      <c r="B21905"/>
      <c r="C21905"/>
    </row>
    <row r="21906" spans="1:3" ht="14.4" x14ac:dyDescent="0.3">
      <c r="A21906"/>
      <c r="B21906"/>
      <c r="C21906"/>
    </row>
    <row r="21907" spans="1:3" ht="14.4" x14ac:dyDescent="0.3">
      <c r="A21907"/>
      <c r="B21907"/>
      <c r="C21907"/>
    </row>
    <row r="21908" spans="1:3" ht="14.4" x14ac:dyDescent="0.3">
      <c r="A21908"/>
      <c r="B21908"/>
      <c r="C21908"/>
    </row>
    <row r="21909" spans="1:3" ht="14.4" x14ac:dyDescent="0.3">
      <c r="A21909"/>
      <c r="B21909"/>
      <c r="C21909"/>
    </row>
    <row r="21910" spans="1:3" ht="14.4" x14ac:dyDescent="0.3">
      <c r="A21910"/>
      <c r="B21910"/>
      <c r="C21910"/>
    </row>
    <row r="21911" spans="1:3" ht="14.4" x14ac:dyDescent="0.3">
      <c r="A21911"/>
      <c r="B21911"/>
      <c r="C21911"/>
    </row>
    <row r="21912" spans="1:3" ht="14.4" x14ac:dyDescent="0.3">
      <c r="A21912"/>
      <c r="B21912"/>
      <c r="C21912"/>
    </row>
    <row r="21913" spans="1:3" ht="14.4" x14ac:dyDescent="0.3">
      <c r="A21913"/>
      <c r="B21913"/>
      <c r="C21913"/>
    </row>
    <row r="21914" spans="1:3" ht="14.4" x14ac:dyDescent="0.3">
      <c r="A21914"/>
      <c r="B21914"/>
      <c r="C21914"/>
    </row>
    <row r="21915" spans="1:3" ht="14.4" x14ac:dyDescent="0.3">
      <c r="A21915"/>
      <c r="B21915"/>
      <c r="C21915"/>
    </row>
    <row r="21916" spans="1:3" ht="14.4" x14ac:dyDescent="0.3">
      <c r="A21916"/>
      <c r="B21916"/>
      <c r="C21916"/>
    </row>
    <row r="21917" spans="1:3" ht="14.4" x14ac:dyDescent="0.3">
      <c r="A21917"/>
      <c r="B21917"/>
      <c r="C21917"/>
    </row>
    <row r="21918" spans="1:3" ht="14.4" x14ac:dyDescent="0.3">
      <c r="A21918"/>
      <c r="B21918"/>
      <c r="C21918"/>
    </row>
    <row r="21919" spans="1:3" ht="14.4" x14ac:dyDescent="0.3">
      <c r="A21919"/>
      <c r="B21919"/>
      <c r="C21919"/>
    </row>
    <row r="21920" spans="1:3" ht="14.4" x14ac:dyDescent="0.3">
      <c r="A21920"/>
      <c r="B21920"/>
      <c r="C21920"/>
    </row>
    <row r="21921" spans="1:3" ht="14.4" x14ac:dyDescent="0.3">
      <c r="A21921"/>
      <c r="B21921"/>
      <c r="C21921"/>
    </row>
    <row r="21922" spans="1:3" ht="14.4" x14ac:dyDescent="0.3">
      <c r="A21922"/>
      <c r="B21922"/>
      <c r="C21922"/>
    </row>
    <row r="21923" spans="1:3" ht="14.4" x14ac:dyDescent="0.3">
      <c r="A21923"/>
      <c r="B21923"/>
      <c r="C21923"/>
    </row>
    <row r="21924" spans="1:3" ht="14.4" x14ac:dyDescent="0.3">
      <c r="A21924"/>
      <c r="B21924"/>
      <c r="C21924"/>
    </row>
    <row r="21925" spans="1:3" ht="14.4" x14ac:dyDescent="0.3">
      <c r="A21925"/>
      <c r="B21925"/>
      <c r="C21925"/>
    </row>
    <row r="21926" spans="1:3" ht="14.4" x14ac:dyDescent="0.3">
      <c r="A21926"/>
      <c r="B21926"/>
      <c r="C21926"/>
    </row>
    <row r="21927" spans="1:3" ht="14.4" x14ac:dyDescent="0.3">
      <c r="A21927"/>
      <c r="B21927"/>
      <c r="C21927"/>
    </row>
    <row r="21928" spans="1:3" ht="14.4" x14ac:dyDescent="0.3">
      <c r="A21928"/>
      <c r="B21928"/>
      <c r="C21928"/>
    </row>
    <row r="21929" spans="1:3" ht="14.4" x14ac:dyDescent="0.3">
      <c r="A21929"/>
      <c r="B21929"/>
      <c r="C21929"/>
    </row>
    <row r="21930" spans="1:3" ht="14.4" x14ac:dyDescent="0.3">
      <c r="A21930"/>
      <c r="B21930"/>
      <c r="C21930"/>
    </row>
    <row r="21931" spans="1:3" ht="14.4" x14ac:dyDescent="0.3">
      <c r="A21931"/>
      <c r="B21931"/>
      <c r="C21931"/>
    </row>
    <row r="21932" spans="1:3" ht="14.4" x14ac:dyDescent="0.3">
      <c r="A21932"/>
      <c r="B21932"/>
      <c r="C21932"/>
    </row>
    <row r="21933" spans="1:3" ht="14.4" x14ac:dyDescent="0.3">
      <c r="A21933"/>
      <c r="B21933"/>
      <c r="C21933"/>
    </row>
    <row r="21934" spans="1:3" ht="14.4" x14ac:dyDescent="0.3">
      <c r="A21934"/>
      <c r="B21934"/>
      <c r="C21934"/>
    </row>
    <row r="21935" spans="1:3" ht="14.4" x14ac:dyDescent="0.3">
      <c r="A21935"/>
      <c r="B21935"/>
      <c r="C21935"/>
    </row>
    <row r="21936" spans="1:3" ht="14.4" x14ac:dyDescent="0.3">
      <c r="A21936"/>
      <c r="B21936"/>
      <c r="C21936"/>
    </row>
    <row r="21937" spans="1:3" ht="14.4" x14ac:dyDescent="0.3">
      <c r="A21937"/>
      <c r="B21937"/>
      <c r="C21937"/>
    </row>
    <row r="21938" spans="1:3" ht="14.4" x14ac:dyDescent="0.3">
      <c r="A21938"/>
      <c r="B21938"/>
      <c r="C21938"/>
    </row>
    <row r="21939" spans="1:3" ht="14.4" x14ac:dyDescent="0.3">
      <c r="A21939"/>
      <c r="B21939"/>
      <c r="C21939"/>
    </row>
    <row r="21940" spans="1:3" ht="14.4" x14ac:dyDescent="0.3">
      <c r="A21940"/>
      <c r="B21940"/>
      <c r="C21940"/>
    </row>
    <row r="21941" spans="1:3" ht="14.4" x14ac:dyDescent="0.3">
      <c r="A21941"/>
      <c r="B21941"/>
      <c r="C21941"/>
    </row>
    <row r="21942" spans="1:3" ht="14.4" x14ac:dyDescent="0.3">
      <c r="A21942"/>
      <c r="B21942"/>
      <c r="C21942"/>
    </row>
    <row r="21943" spans="1:3" ht="14.4" x14ac:dyDescent="0.3">
      <c r="A21943"/>
      <c r="B21943"/>
      <c r="C21943"/>
    </row>
    <row r="21944" spans="1:3" ht="14.4" x14ac:dyDescent="0.3">
      <c r="A21944"/>
      <c r="B21944"/>
      <c r="C21944"/>
    </row>
    <row r="21945" spans="1:3" ht="14.4" x14ac:dyDescent="0.3">
      <c r="A21945"/>
      <c r="B21945"/>
      <c r="C21945"/>
    </row>
    <row r="21946" spans="1:3" ht="14.4" x14ac:dyDescent="0.3">
      <c r="A21946"/>
      <c r="B21946"/>
      <c r="C21946"/>
    </row>
    <row r="21947" spans="1:3" ht="14.4" x14ac:dyDescent="0.3">
      <c r="A21947"/>
      <c r="B21947"/>
      <c r="C21947"/>
    </row>
    <row r="21948" spans="1:3" ht="14.4" x14ac:dyDescent="0.3">
      <c r="A21948"/>
      <c r="B21948"/>
      <c r="C21948"/>
    </row>
    <row r="21949" spans="1:3" ht="14.4" x14ac:dyDescent="0.3">
      <c r="A21949"/>
      <c r="B21949"/>
      <c r="C21949"/>
    </row>
    <row r="21950" spans="1:3" ht="14.4" x14ac:dyDescent="0.3">
      <c r="A21950"/>
      <c r="B21950"/>
      <c r="C21950"/>
    </row>
    <row r="21951" spans="1:3" ht="14.4" x14ac:dyDescent="0.3">
      <c r="A21951"/>
      <c r="B21951"/>
      <c r="C21951"/>
    </row>
    <row r="21952" spans="1:3" ht="14.4" x14ac:dyDescent="0.3">
      <c r="A21952"/>
      <c r="B21952"/>
      <c r="C21952"/>
    </row>
    <row r="21953" spans="1:3" ht="14.4" x14ac:dyDescent="0.3">
      <c r="A21953"/>
      <c r="B21953"/>
      <c r="C21953"/>
    </row>
    <row r="21954" spans="1:3" ht="14.4" x14ac:dyDescent="0.3">
      <c r="A21954"/>
      <c r="B21954"/>
      <c r="C21954"/>
    </row>
    <row r="21955" spans="1:3" ht="14.4" x14ac:dyDescent="0.3">
      <c r="A21955"/>
      <c r="B21955"/>
      <c r="C21955"/>
    </row>
    <row r="21956" spans="1:3" ht="14.4" x14ac:dyDescent="0.3">
      <c r="A21956"/>
      <c r="B21956"/>
      <c r="C21956"/>
    </row>
    <row r="21957" spans="1:3" ht="14.4" x14ac:dyDescent="0.3">
      <c r="A21957"/>
      <c r="B21957"/>
      <c r="C21957"/>
    </row>
    <row r="21958" spans="1:3" ht="14.4" x14ac:dyDescent="0.3">
      <c r="A21958"/>
      <c r="B21958"/>
      <c r="C21958"/>
    </row>
    <row r="21959" spans="1:3" ht="14.4" x14ac:dyDescent="0.3">
      <c r="A21959"/>
      <c r="B21959"/>
      <c r="C21959"/>
    </row>
    <row r="21960" spans="1:3" ht="14.4" x14ac:dyDescent="0.3">
      <c r="A21960"/>
      <c r="B21960"/>
      <c r="C21960"/>
    </row>
    <row r="21961" spans="1:3" ht="14.4" x14ac:dyDescent="0.3">
      <c r="A21961"/>
      <c r="B21961"/>
      <c r="C21961"/>
    </row>
    <row r="21962" spans="1:3" ht="14.4" x14ac:dyDescent="0.3">
      <c r="A21962"/>
      <c r="B21962"/>
      <c r="C21962"/>
    </row>
    <row r="21963" spans="1:3" ht="14.4" x14ac:dyDescent="0.3">
      <c r="A21963"/>
      <c r="B21963"/>
      <c r="C21963"/>
    </row>
    <row r="21964" spans="1:3" ht="14.4" x14ac:dyDescent="0.3">
      <c r="A21964"/>
      <c r="B21964"/>
      <c r="C21964"/>
    </row>
    <row r="21965" spans="1:3" ht="14.4" x14ac:dyDescent="0.3">
      <c r="A21965"/>
      <c r="B21965"/>
      <c r="C21965"/>
    </row>
    <row r="21966" spans="1:3" ht="14.4" x14ac:dyDescent="0.3">
      <c r="A21966"/>
      <c r="B21966"/>
      <c r="C21966"/>
    </row>
    <row r="21967" spans="1:3" ht="14.4" x14ac:dyDescent="0.3">
      <c r="A21967"/>
      <c r="B21967"/>
      <c r="C21967"/>
    </row>
    <row r="21968" spans="1:3" ht="14.4" x14ac:dyDescent="0.3">
      <c r="A21968"/>
      <c r="B21968"/>
      <c r="C21968"/>
    </row>
    <row r="21969" spans="1:3" ht="14.4" x14ac:dyDescent="0.3">
      <c r="A21969"/>
      <c r="B21969"/>
      <c r="C21969"/>
    </row>
    <row r="21970" spans="1:3" ht="14.4" x14ac:dyDescent="0.3">
      <c r="A21970"/>
      <c r="B21970"/>
      <c r="C21970"/>
    </row>
    <row r="21971" spans="1:3" ht="14.4" x14ac:dyDescent="0.3">
      <c r="A21971"/>
      <c r="B21971"/>
      <c r="C21971"/>
    </row>
    <row r="21972" spans="1:3" ht="14.4" x14ac:dyDescent="0.3">
      <c r="A21972"/>
      <c r="B21972"/>
      <c r="C21972"/>
    </row>
    <row r="21973" spans="1:3" ht="14.4" x14ac:dyDescent="0.3">
      <c r="A21973"/>
      <c r="B21973"/>
      <c r="C21973"/>
    </row>
    <row r="21974" spans="1:3" ht="14.4" x14ac:dyDescent="0.3">
      <c r="A21974"/>
      <c r="B21974"/>
      <c r="C21974"/>
    </row>
    <row r="21975" spans="1:3" ht="14.4" x14ac:dyDescent="0.3">
      <c r="A21975"/>
      <c r="B21975"/>
      <c r="C21975"/>
    </row>
    <row r="21976" spans="1:3" ht="14.4" x14ac:dyDescent="0.3">
      <c r="A21976"/>
      <c r="B21976"/>
      <c r="C21976"/>
    </row>
    <row r="21977" spans="1:3" ht="14.4" x14ac:dyDescent="0.3">
      <c r="A21977"/>
      <c r="B21977"/>
      <c r="C21977"/>
    </row>
    <row r="21978" spans="1:3" ht="14.4" x14ac:dyDescent="0.3">
      <c r="A21978"/>
      <c r="B21978"/>
      <c r="C21978"/>
    </row>
    <row r="21979" spans="1:3" ht="14.4" x14ac:dyDescent="0.3">
      <c r="A21979"/>
      <c r="B21979"/>
      <c r="C21979"/>
    </row>
    <row r="21980" spans="1:3" ht="14.4" x14ac:dyDescent="0.3">
      <c r="A21980"/>
      <c r="B21980"/>
      <c r="C21980"/>
    </row>
    <row r="21981" spans="1:3" ht="14.4" x14ac:dyDescent="0.3">
      <c r="A21981"/>
      <c r="B21981"/>
      <c r="C21981"/>
    </row>
    <row r="21982" spans="1:3" ht="14.4" x14ac:dyDescent="0.3">
      <c r="A21982"/>
      <c r="B21982"/>
      <c r="C21982"/>
    </row>
    <row r="21983" spans="1:3" ht="14.4" x14ac:dyDescent="0.3">
      <c r="A21983"/>
      <c r="B21983"/>
      <c r="C21983"/>
    </row>
    <row r="21984" spans="1:3" ht="14.4" x14ac:dyDescent="0.3">
      <c r="A21984"/>
      <c r="B21984"/>
      <c r="C21984"/>
    </row>
    <row r="21985" spans="1:3" ht="14.4" x14ac:dyDescent="0.3">
      <c r="A21985"/>
      <c r="B21985"/>
      <c r="C21985"/>
    </row>
    <row r="21986" spans="1:3" ht="14.4" x14ac:dyDescent="0.3">
      <c r="A21986"/>
      <c r="B21986"/>
      <c r="C21986"/>
    </row>
    <row r="21987" spans="1:3" ht="14.4" x14ac:dyDescent="0.3">
      <c r="A21987"/>
      <c r="B21987"/>
      <c r="C21987"/>
    </row>
    <row r="21988" spans="1:3" ht="14.4" x14ac:dyDescent="0.3">
      <c r="A21988"/>
      <c r="B21988"/>
      <c r="C21988"/>
    </row>
    <row r="21989" spans="1:3" ht="14.4" x14ac:dyDescent="0.3">
      <c r="A21989"/>
      <c r="B21989"/>
      <c r="C21989"/>
    </row>
    <row r="21990" spans="1:3" ht="14.4" x14ac:dyDescent="0.3">
      <c r="A21990"/>
      <c r="B21990"/>
      <c r="C21990"/>
    </row>
    <row r="21991" spans="1:3" ht="14.4" x14ac:dyDescent="0.3">
      <c r="A21991"/>
      <c r="B21991"/>
      <c r="C21991"/>
    </row>
    <row r="21992" spans="1:3" ht="14.4" x14ac:dyDescent="0.3">
      <c r="A21992"/>
      <c r="B21992"/>
      <c r="C21992"/>
    </row>
    <row r="21993" spans="1:3" ht="14.4" x14ac:dyDescent="0.3">
      <c r="A21993"/>
      <c r="B21993"/>
      <c r="C21993"/>
    </row>
    <row r="21994" spans="1:3" ht="14.4" x14ac:dyDescent="0.3">
      <c r="A21994"/>
      <c r="B21994"/>
      <c r="C21994"/>
    </row>
    <row r="21995" spans="1:3" ht="14.4" x14ac:dyDescent="0.3">
      <c r="A21995"/>
      <c r="B21995"/>
      <c r="C21995"/>
    </row>
    <row r="21996" spans="1:3" ht="14.4" x14ac:dyDescent="0.3">
      <c r="A21996"/>
      <c r="B21996"/>
      <c r="C21996"/>
    </row>
    <row r="21997" spans="1:3" ht="14.4" x14ac:dyDescent="0.3">
      <c r="A21997"/>
      <c r="B21997"/>
      <c r="C21997"/>
    </row>
    <row r="21998" spans="1:3" ht="14.4" x14ac:dyDescent="0.3">
      <c r="A21998"/>
      <c r="B21998"/>
      <c r="C21998"/>
    </row>
    <row r="21999" spans="1:3" ht="14.4" x14ac:dyDescent="0.3">
      <c r="A21999"/>
      <c r="B21999"/>
      <c r="C21999"/>
    </row>
    <row r="22000" spans="1:3" ht="14.4" x14ac:dyDescent="0.3">
      <c r="A22000"/>
      <c r="B22000"/>
      <c r="C22000"/>
    </row>
    <row r="22001" spans="1:3" ht="14.4" x14ac:dyDescent="0.3">
      <c r="A22001"/>
      <c r="B22001"/>
      <c r="C22001"/>
    </row>
    <row r="22002" spans="1:3" ht="14.4" x14ac:dyDescent="0.3">
      <c r="A22002"/>
      <c r="B22002"/>
      <c r="C22002"/>
    </row>
    <row r="22003" spans="1:3" ht="14.4" x14ac:dyDescent="0.3">
      <c r="A22003"/>
      <c r="B22003"/>
      <c r="C22003"/>
    </row>
    <row r="22004" spans="1:3" ht="14.4" x14ac:dyDescent="0.3">
      <c r="A22004"/>
      <c r="B22004"/>
      <c r="C22004"/>
    </row>
    <row r="22005" spans="1:3" ht="14.4" x14ac:dyDescent="0.3">
      <c r="A22005"/>
      <c r="B22005"/>
      <c r="C22005"/>
    </row>
    <row r="22006" spans="1:3" ht="14.4" x14ac:dyDescent="0.3">
      <c r="A22006"/>
      <c r="B22006"/>
      <c r="C22006"/>
    </row>
    <row r="22007" spans="1:3" ht="14.4" x14ac:dyDescent="0.3">
      <c r="A22007"/>
      <c r="B22007"/>
      <c r="C22007"/>
    </row>
    <row r="22008" spans="1:3" ht="14.4" x14ac:dyDescent="0.3">
      <c r="A22008"/>
      <c r="B22008"/>
      <c r="C22008"/>
    </row>
    <row r="22009" spans="1:3" ht="14.4" x14ac:dyDescent="0.3">
      <c r="A22009"/>
      <c r="B22009"/>
      <c r="C22009"/>
    </row>
    <row r="22010" spans="1:3" ht="14.4" x14ac:dyDescent="0.3">
      <c r="A22010"/>
      <c r="B22010"/>
      <c r="C22010"/>
    </row>
    <row r="22011" spans="1:3" ht="14.4" x14ac:dyDescent="0.3">
      <c r="A22011"/>
      <c r="B22011"/>
      <c r="C22011"/>
    </row>
    <row r="22012" spans="1:3" ht="14.4" x14ac:dyDescent="0.3">
      <c r="A22012"/>
      <c r="B22012"/>
      <c r="C22012"/>
    </row>
    <row r="22013" spans="1:3" ht="14.4" x14ac:dyDescent="0.3">
      <c r="A22013"/>
      <c r="B22013"/>
      <c r="C22013"/>
    </row>
    <row r="22014" spans="1:3" ht="14.4" x14ac:dyDescent="0.3">
      <c r="A22014"/>
      <c r="B22014"/>
      <c r="C22014"/>
    </row>
    <row r="22015" spans="1:3" ht="14.4" x14ac:dyDescent="0.3">
      <c r="A22015"/>
      <c r="B22015"/>
      <c r="C22015"/>
    </row>
    <row r="22016" spans="1:3" ht="14.4" x14ac:dyDescent="0.3">
      <c r="A22016"/>
      <c r="B22016"/>
      <c r="C22016"/>
    </row>
    <row r="22017" spans="1:3" ht="14.4" x14ac:dyDescent="0.3">
      <c r="A22017"/>
      <c r="B22017"/>
      <c r="C22017"/>
    </row>
    <row r="22018" spans="1:3" ht="14.4" x14ac:dyDescent="0.3">
      <c r="A22018"/>
      <c r="B22018"/>
      <c r="C22018"/>
    </row>
    <row r="22019" spans="1:3" ht="14.4" x14ac:dyDescent="0.3">
      <c r="A22019"/>
      <c r="B22019"/>
      <c r="C22019"/>
    </row>
    <row r="22020" spans="1:3" ht="14.4" x14ac:dyDescent="0.3">
      <c r="A22020"/>
      <c r="B22020"/>
      <c r="C22020"/>
    </row>
    <row r="22021" spans="1:3" ht="14.4" x14ac:dyDescent="0.3">
      <c r="A22021"/>
      <c r="B22021"/>
      <c r="C22021"/>
    </row>
    <row r="22022" spans="1:3" ht="14.4" x14ac:dyDescent="0.3">
      <c r="A22022"/>
      <c r="B22022"/>
      <c r="C22022"/>
    </row>
    <row r="22023" spans="1:3" ht="14.4" x14ac:dyDescent="0.3">
      <c r="A22023"/>
      <c r="B22023"/>
      <c r="C22023"/>
    </row>
    <row r="22024" spans="1:3" ht="14.4" x14ac:dyDescent="0.3">
      <c r="A22024"/>
      <c r="B22024"/>
      <c r="C22024"/>
    </row>
    <row r="22025" spans="1:3" ht="14.4" x14ac:dyDescent="0.3">
      <c r="A22025"/>
      <c r="B22025"/>
      <c r="C22025"/>
    </row>
    <row r="22026" spans="1:3" ht="14.4" x14ac:dyDescent="0.3">
      <c r="A22026"/>
      <c r="B22026"/>
      <c r="C22026"/>
    </row>
    <row r="22027" spans="1:3" ht="14.4" x14ac:dyDescent="0.3">
      <c r="A22027"/>
      <c r="B22027"/>
      <c r="C22027"/>
    </row>
    <row r="22028" spans="1:3" ht="14.4" x14ac:dyDescent="0.3">
      <c r="A22028"/>
      <c r="B22028"/>
      <c r="C22028"/>
    </row>
    <row r="22029" spans="1:3" ht="14.4" x14ac:dyDescent="0.3">
      <c r="A22029"/>
      <c r="B22029"/>
      <c r="C22029"/>
    </row>
    <row r="22030" spans="1:3" ht="14.4" x14ac:dyDescent="0.3">
      <c r="A22030"/>
      <c r="B22030"/>
      <c r="C22030"/>
    </row>
    <row r="22031" spans="1:3" ht="14.4" x14ac:dyDescent="0.3">
      <c r="A22031"/>
      <c r="B22031"/>
      <c r="C22031"/>
    </row>
    <row r="22032" spans="1:3" ht="14.4" x14ac:dyDescent="0.3">
      <c r="A22032"/>
      <c r="B22032"/>
      <c r="C22032"/>
    </row>
    <row r="22033" spans="1:3" ht="14.4" x14ac:dyDescent="0.3">
      <c r="A22033"/>
      <c r="B22033"/>
      <c r="C22033"/>
    </row>
    <row r="22034" spans="1:3" ht="14.4" x14ac:dyDescent="0.3">
      <c r="A22034"/>
      <c r="B22034"/>
      <c r="C22034"/>
    </row>
    <row r="22035" spans="1:3" ht="14.4" x14ac:dyDescent="0.3">
      <c r="A22035"/>
      <c r="B22035"/>
      <c r="C22035"/>
    </row>
    <row r="22036" spans="1:3" ht="14.4" x14ac:dyDescent="0.3">
      <c r="A22036"/>
      <c r="B22036"/>
      <c r="C22036"/>
    </row>
    <row r="22037" spans="1:3" ht="14.4" x14ac:dyDescent="0.3">
      <c r="A22037"/>
      <c r="B22037"/>
      <c r="C22037"/>
    </row>
    <row r="22038" spans="1:3" ht="14.4" x14ac:dyDescent="0.3">
      <c r="A22038"/>
      <c r="B22038"/>
      <c r="C22038"/>
    </row>
    <row r="22039" spans="1:3" ht="14.4" x14ac:dyDescent="0.3">
      <c r="A22039"/>
      <c r="B22039"/>
      <c r="C22039"/>
    </row>
    <row r="22040" spans="1:3" ht="14.4" x14ac:dyDescent="0.3">
      <c r="A22040"/>
      <c r="B22040"/>
      <c r="C22040"/>
    </row>
    <row r="22041" spans="1:3" ht="14.4" x14ac:dyDescent="0.3">
      <c r="A22041"/>
      <c r="B22041"/>
      <c r="C22041"/>
    </row>
    <row r="22042" spans="1:3" ht="14.4" x14ac:dyDescent="0.3">
      <c r="A22042"/>
      <c r="B22042"/>
      <c r="C22042"/>
    </row>
    <row r="22043" spans="1:3" ht="14.4" x14ac:dyDescent="0.3">
      <c r="A22043"/>
      <c r="B22043"/>
      <c r="C22043"/>
    </row>
    <row r="22044" spans="1:3" ht="14.4" x14ac:dyDescent="0.3">
      <c r="A22044"/>
      <c r="B22044"/>
      <c r="C22044"/>
    </row>
    <row r="22045" spans="1:3" ht="14.4" x14ac:dyDescent="0.3">
      <c r="A22045"/>
      <c r="B22045"/>
      <c r="C22045"/>
    </row>
    <row r="22046" spans="1:3" ht="14.4" x14ac:dyDescent="0.3">
      <c r="A22046"/>
      <c r="B22046"/>
      <c r="C22046"/>
    </row>
    <row r="22047" spans="1:3" ht="14.4" x14ac:dyDescent="0.3">
      <c r="A22047"/>
      <c r="B22047"/>
      <c r="C22047"/>
    </row>
    <row r="22048" spans="1:3" ht="14.4" x14ac:dyDescent="0.3">
      <c r="A22048"/>
      <c r="B22048"/>
      <c r="C22048"/>
    </row>
    <row r="22049" spans="1:3" ht="14.4" x14ac:dyDescent="0.3">
      <c r="A22049"/>
      <c r="B22049"/>
      <c r="C22049"/>
    </row>
    <row r="22050" spans="1:3" ht="14.4" x14ac:dyDescent="0.3">
      <c r="A22050"/>
      <c r="B22050"/>
      <c r="C22050"/>
    </row>
    <row r="22051" spans="1:3" ht="14.4" x14ac:dyDescent="0.3">
      <c r="A22051"/>
      <c r="B22051"/>
      <c r="C22051"/>
    </row>
    <row r="22052" spans="1:3" ht="14.4" x14ac:dyDescent="0.3">
      <c r="A22052"/>
      <c r="B22052"/>
      <c r="C22052"/>
    </row>
    <row r="22053" spans="1:3" ht="14.4" x14ac:dyDescent="0.3">
      <c r="A22053"/>
      <c r="B22053"/>
      <c r="C22053"/>
    </row>
    <row r="22054" spans="1:3" ht="14.4" x14ac:dyDescent="0.3">
      <c r="A22054"/>
      <c r="B22054"/>
      <c r="C22054"/>
    </row>
    <row r="22055" spans="1:3" ht="14.4" x14ac:dyDescent="0.3">
      <c r="A22055"/>
      <c r="B22055"/>
      <c r="C22055"/>
    </row>
    <row r="22056" spans="1:3" ht="14.4" x14ac:dyDescent="0.3">
      <c r="A22056"/>
      <c r="B22056"/>
      <c r="C22056"/>
    </row>
    <row r="22057" spans="1:3" ht="14.4" x14ac:dyDescent="0.3">
      <c r="A22057"/>
      <c r="B22057"/>
      <c r="C22057"/>
    </row>
    <row r="22058" spans="1:3" ht="14.4" x14ac:dyDescent="0.3">
      <c r="A22058"/>
      <c r="B22058"/>
      <c r="C22058"/>
    </row>
    <row r="22059" spans="1:3" ht="14.4" x14ac:dyDescent="0.3">
      <c r="A22059"/>
      <c r="B22059"/>
      <c r="C22059"/>
    </row>
    <row r="22060" spans="1:3" ht="14.4" x14ac:dyDescent="0.3">
      <c r="A22060"/>
      <c r="B22060"/>
      <c r="C22060"/>
    </row>
    <row r="22061" spans="1:3" ht="14.4" x14ac:dyDescent="0.3">
      <c r="A22061"/>
      <c r="B22061"/>
      <c r="C22061"/>
    </row>
    <row r="22062" spans="1:3" ht="14.4" x14ac:dyDescent="0.3">
      <c r="A22062"/>
      <c r="B22062"/>
      <c r="C22062"/>
    </row>
    <row r="22063" spans="1:3" ht="14.4" x14ac:dyDescent="0.3">
      <c r="A22063"/>
      <c r="B22063"/>
      <c r="C22063"/>
    </row>
    <row r="22064" spans="1:3" ht="14.4" x14ac:dyDescent="0.3">
      <c r="A22064"/>
      <c r="B22064"/>
      <c r="C22064"/>
    </row>
    <row r="22065" spans="1:3" ht="14.4" x14ac:dyDescent="0.3">
      <c r="A22065"/>
      <c r="B22065"/>
      <c r="C22065"/>
    </row>
    <row r="22066" spans="1:3" ht="14.4" x14ac:dyDescent="0.3">
      <c r="A22066"/>
      <c r="B22066"/>
      <c r="C22066"/>
    </row>
    <row r="22067" spans="1:3" ht="14.4" x14ac:dyDescent="0.3">
      <c r="A22067"/>
      <c r="B22067"/>
      <c r="C22067"/>
    </row>
    <row r="22068" spans="1:3" ht="14.4" x14ac:dyDescent="0.3">
      <c r="A22068"/>
      <c r="B22068"/>
      <c r="C22068"/>
    </row>
    <row r="22069" spans="1:3" ht="14.4" x14ac:dyDescent="0.3">
      <c r="A22069"/>
      <c r="B22069"/>
      <c r="C22069"/>
    </row>
    <row r="22070" spans="1:3" ht="14.4" x14ac:dyDescent="0.3">
      <c r="A22070"/>
      <c r="B22070"/>
      <c r="C22070"/>
    </row>
    <row r="22071" spans="1:3" ht="14.4" x14ac:dyDescent="0.3">
      <c r="A22071"/>
      <c r="B22071"/>
      <c r="C22071"/>
    </row>
    <row r="22072" spans="1:3" ht="14.4" x14ac:dyDescent="0.3">
      <c r="A22072"/>
      <c r="B22072"/>
      <c r="C22072"/>
    </row>
    <row r="22073" spans="1:3" ht="14.4" x14ac:dyDescent="0.3">
      <c r="A22073"/>
      <c r="B22073"/>
      <c r="C22073"/>
    </row>
    <row r="22074" spans="1:3" ht="14.4" x14ac:dyDescent="0.3">
      <c r="A22074"/>
      <c r="B22074"/>
      <c r="C22074"/>
    </row>
    <row r="22075" spans="1:3" ht="14.4" x14ac:dyDescent="0.3">
      <c r="A22075"/>
      <c r="B22075"/>
      <c r="C22075"/>
    </row>
    <row r="22076" spans="1:3" ht="14.4" x14ac:dyDescent="0.3">
      <c r="A22076"/>
      <c r="B22076"/>
      <c r="C22076"/>
    </row>
    <row r="22077" spans="1:3" ht="14.4" x14ac:dyDescent="0.3">
      <c r="A22077"/>
      <c r="B22077"/>
      <c r="C22077"/>
    </row>
    <row r="22078" spans="1:3" ht="14.4" x14ac:dyDescent="0.3">
      <c r="A22078"/>
      <c r="B22078"/>
      <c r="C22078"/>
    </row>
    <row r="22079" spans="1:3" ht="14.4" x14ac:dyDescent="0.3">
      <c r="A22079"/>
      <c r="B22079"/>
      <c r="C22079"/>
    </row>
    <row r="22080" spans="1:3" ht="14.4" x14ac:dyDescent="0.3">
      <c r="A22080"/>
      <c r="B22080"/>
      <c r="C22080"/>
    </row>
    <row r="22081" spans="1:3" ht="14.4" x14ac:dyDescent="0.3">
      <c r="A22081"/>
      <c r="B22081"/>
      <c r="C22081"/>
    </row>
    <row r="22082" spans="1:3" ht="14.4" x14ac:dyDescent="0.3">
      <c r="A22082"/>
      <c r="B22082"/>
      <c r="C22082"/>
    </row>
    <row r="22083" spans="1:3" ht="14.4" x14ac:dyDescent="0.3">
      <c r="A22083"/>
      <c r="B22083"/>
      <c r="C22083"/>
    </row>
    <row r="22084" spans="1:3" ht="14.4" x14ac:dyDescent="0.3">
      <c r="A22084"/>
      <c r="B22084"/>
      <c r="C22084"/>
    </row>
    <row r="22085" spans="1:3" ht="14.4" x14ac:dyDescent="0.3">
      <c r="A22085"/>
      <c r="B22085"/>
      <c r="C22085"/>
    </row>
    <row r="22086" spans="1:3" ht="14.4" x14ac:dyDescent="0.3">
      <c r="A22086"/>
      <c r="B22086"/>
      <c r="C22086"/>
    </row>
    <row r="22087" spans="1:3" ht="14.4" x14ac:dyDescent="0.3">
      <c r="A22087"/>
      <c r="B22087"/>
      <c r="C22087"/>
    </row>
    <row r="22088" spans="1:3" ht="14.4" x14ac:dyDescent="0.3">
      <c r="A22088"/>
      <c r="B22088"/>
      <c r="C22088"/>
    </row>
    <row r="22089" spans="1:3" ht="14.4" x14ac:dyDescent="0.3">
      <c r="A22089"/>
      <c r="B22089"/>
      <c r="C22089"/>
    </row>
    <row r="22090" spans="1:3" ht="14.4" x14ac:dyDescent="0.3">
      <c r="A22090"/>
      <c r="B22090"/>
      <c r="C22090"/>
    </row>
    <row r="22091" spans="1:3" ht="14.4" x14ac:dyDescent="0.3">
      <c r="A22091"/>
      <c r="B22091"/>
      <c r="C22091"/>
    </row>
    <row r="22092" spans="1:3" ht="14.4" x14ac:dyDescent="0.3">
      <c r="A22092"/>
      <c r="B22092"/>
      <c r="C22092"/>
    </row>
    <row r="22093" spans="1:3" ht="14.4" x14ac:dyDescent="0.3">
      <c r="A22093"/>
      <c r="B22093"/>
      <c r="C22093"/>
    </row>
    <row r="22094" spans="1:3" ht="14.4" x14ac:dyDescent="0.3">
      <c r="A22094"/>
      <c r="B22094"/>
      <c r="C22094"/>
    </row>
    <row r="22095" spans="1:3" ht="14.4" x14ac:dyDescent="0.3">
      <c r="A22095"/>
      <c r="B22095"/>
      <c r="C22095"/>
    </row>
    <row r="22096" spans="1:3" ht="14.4" x14ac:dyDescent="0.3">
      <c r="A22096"/>
      <c r="B22096"/>
      <c r="C22096"/>
    </row>
    <row r="22097" spans="1:3" ht="14.4" x14ac:dyDescent="0.3">
      <c r="A22097"/>
      <c r="B22097"/>
      <c r="C22097"/>
    </row>
    <row r="22098" spans="1:3" ht="14.4" x14ac:dyDescent="0.3">
      <c r="A22098"/>
      <c r="B22098"/>
      <c r="C22098"/>
    </row>
    <row r="22099" spans="1:3" ht="14.4" x14ac:dyDescent="0.3">
      <c r="A22099"/>
      <c r="B22099"/>
      <c r="C22099"/>
    </row>
    <row r="22100" spans="1:3" ht="14.4" x14ac:dyDescent="0.3">
      <c r="A22100"/>
      <c r="B22100"/>
      <c r="C22100"/>
    </row>
    <row r="22101" spans="1:3" ht="14.4" x14ac:dyDescent="0.3">
      <c r="A22101"/>
      <c r="B22101"/>
      <c r="C22101"/>
    </row>
    <row r="22102" spans="1:3" ht="14.4" x14ac:dyDescent="0.3">
      <c r="A22102"/>
      <c r="B22102"/>
      <c r="C22102"/>
    </row>
    <row r="22103" spans="1:3" ht="14.4" x14ac:dyDescent="0.3">
      <c r="A22103"/>
      <c r="B22103"/>
      <c r="C22103"/>
    </row>
    <row r="22104" spans="1:3" ht="14.4" x14ac:dyDescent="0.3">
      <c r="A22104"/>
      <c r="B22104"/>
      <c r="C22104"/>
    </row>
    <row r="22105" spans="1:3" ht="14.4" x14ac:dyDescent="0.3">
      <c r="A22105"/>
      <c r="B22105"/>
      <c r="C22105"/>
    </row>
    <row r="22106" spans="1:3" ht="14.4" x14ac:dyDescent="0.3">
      <c r="A22106"/>
      <c r="B22106"/>
      <c r="C22106"/>
    </row>
    <row r="22107" spans="1:3" ht="14.4" x14ac:dyDescent="0.3">
      <c r="A22107"/>
      <c r="B22107"/>
      <c r="C22107"/>
    </row>
    <row r="22108" spans="1:3" ht="14.4" x14ac:dyDescent="0.3">
      <c r="A22108"/>
      <c r="B22108"/>
      <c r="C22108"/>
    </row>
    <row r="22109" spans="1:3" ht="14.4" x14ac:dyDescent="0.3">
      <c r="A22109"/>
      <c r="B22109"/>
      <c r="C22109"/>
    </row>
    <row r="22110" spans="1:3" ht="14.4" x14ac:dyDescent="0.3">
      <c r="A22110"/>
      <c r="B22110"/>
      <c r="C22110"/>
    </row>
    <row r="22111" spans="1:3" ht="14.4" x14ac:dyDescent="0.3">
      <c r="A22111"/>
      <c r="B22111"/>
      <c r="C22111"/>
    </row>
    <row r="22112" spans="1:3" ht="14.4" x14ac:dyDescent="0.3">
      <c r="A22112"/>
      <c r="B22112"/>
      <c r="C22112"/>
    </row>
    <row r="22113" spans="1:3" ht="14.4" x14ac:dyDescent="0.3">
      <c r="A22113"/>
      <c r="B22113"/>
      <c r="C22113"/>
    </row>
    <row r="22114" spans="1:3" ht="14.4" x14ac:dyDescent="0.3">
      <c r="A22114"/>
      <c r="B22114"/>
      <c r="C22114"/>
    </row>
    <row r="22115" spans="1:3" ht="14.4" x14ac:dyDescent="0.3">
      <c r="A22115"/>
      <c r="B22115"/>
      <c r="C22115"/>
    </row>
    <row r="22116" spans="1:3" ht="14.4" x14ac:dyDescent="0.3">
      <c r="A22116"/>
      <c r="B22116"/>
      <c r="C22116"/>
    </row>
    <row r="22117" spans="1:3" ht="14.4" x14ac:dyDescent="0.3">
      <c r="A22117"/>
      <c r="B22117"/>
      <c r="C22117"/>
    </row>
    <row r="22118" spans="1:3" ht="14.4" x14ac:dyDescent="0.3">
      <c r="A22118"/>
      <c r="B22118"/>
      <c r="C22118"/>
    </row>
    <row r="22119" spans="1:3" ht="14.4" x14ac:dyDescent="0.3">
      <c r="A22119"/>
      <c r="B22119"/>
      <c r="C22119"/>
    </row>
    <row r="22120" spans="1:3" ht="14.4" x14ac:dyDescent="0.3">
      <c r="A22120"/>
      <c r="B22120"/>
      <c r="C22120"/>
    </row>
    <row r="22121" spans="1:3" ht="14.4" x14ac:dyDescent="0.3">
      <c r="A22121"/>
      <c r="B22121"/>
      <c r="C22121"/>
    </row>
    <row r="22122" spans="1:3" ht="14.4" x14ac:dyDescent="0.3">
      <c r="A22122"/>
      <c r="B22122"/>
      <c r="C22122"/>
    </row>
    <row r="22123" spans="1:3" ht="14.4" x14ac:dyDescent="0.3">
      <c r="A22123"/>
      <c r="B22123"/>
      <c r="C22123"/>
    </row>
    <row r="22124" spans="1:3" ht="14.4" x14ac:dyDescent="0.3">
      <c r="A22124"/>
      <c r="B22124"/>
      <c r="C22124"/>
    </row>
    <row r="22125" spans="1:3" ht="14.4" x14ac:dyDescent="0.3">
      <c r="A22125"/>
      <c r="B22125"/>
      <c r="C22125"/>
    </row>
    <row r="22126" spans="1:3" ht="14.4" x14ac:dyDescent="0.3">
      <c r="A22126"/>
      <c r="B22126"/>
      <c r="C22126"/>
    </row>
    <row r="22127" spans="1:3" ht="14.4" x14ac:dyDescent="0.3">
      <c r="A22127"/>
      <c r="B22127"/>
      <c r="C22127"/>
    </row>
    <row r="22128" spans="1:3" ht="14.4" x14ac:dyDescent="0.3">
      <c r="A22128"/>
      <c r="B22128"/>
      <c r="C22128"/>
    </row>
    <row r="22129" spans="1:3" ht="14.4" x14ac:dyDescent="0.3">
      <c r="A22129"/>
      <c r="B22129"/>
      <c r="C22129"/>
    </row>
    <row r="22130" spans="1:3" ht="14.4" x14ac:dyDescent="0.3">
      <c r="A22130"/>
      <c r="B22130"/>
      <c r="C22130"/>
    </row>
    <row r="22131" spans="1:3" ht="14.4" x14ac:dyDescent="0.3">
      <c r="A22131"/>
      <c r="B22131"/>
      <c r="C22131"/>
    </row>
    <row r="22132" spans="1:3" ht="14.4" x14ac:dyDescent="0.3">
      <c r="A22132"/>
      <c r="B22132"/>
      <c r="C22132"/>
    </row>
    <row r="22133" spans="1:3" ht="14.4" x14ac:dyDescent="0.3">
      <c r="A22133"/>
      <c r="B22133"/>
      <c r="C22133"/>
    </row>
    <row r="22134" spans="1:3" ht="14.4" x14ac:dyDescent="0.3">
      <c r="A22134"/>
      <c r="B22134"/>
      <c r="C22134"/>
    </row>
    <row r="22135" spans="1:3" ht="14.4" x14ac:dyDescent="0.3">
      <c r="A22135"/>
      <c r="B22135"/>
      <c r="C22135"/>
    </row>
    <row r="22136" spans="1:3" ht="14.4" x14ac:dyDescent="0.3">
      <c r="A22136"/>
      <c r="B22136"/>
      <c r="C22136"/>
    </row>
    <row r="22137" spans="1:3" ht="14.4" x14ac:dyDescent="0.3">
      <c r="A22137"/>
      <c r="B22137"/>
      <c r="C22137"/>
    </row>
    <row r="22138" spans="1:3" ht="14.4" x14ac:dyDescent="0.3">
      <c r="A22138"/>
      <c r="B22138"/>
      <c r="C22138"/>
    </row>
    <row r="22139" spans="1:3" ht="14.4" x14ac:dyDescent="0.3">
      <c r="A22139"/>
      <c r="B22139"/>
      <c r="C22139"/>
    </row>
    <row r="22140" spans="1:3" ht="14.4" x14ac:dyDescent="0.3">
      <c r="A22140"/>
      <c r="B22140"/>
      <c r="C22140"/>
    </row>
    <row r="22141" spans="1:3" ht="14.4" x14ac:dyDescent="0.3">
      <c r="A22141"/>
      <c r="B22141"/>
      <c r="C22141"/>
    </row>
    <row r="22142" spans="1:3" ht="14.4" x14ac:dyDescent="0.3">
      <c r="A22142"/>
      <c r="B22142"/>
      <c r="C22142"/>
    </row>
    <row r="22143" spans="1:3" ht="14.4" x14ac:dyDescent="0.3">
      <c r="A22143"/>
      <c r="B22143"/>
      <c r="C22143"/>
    </row>
    <row r="22144" spans="1:3" ht="14.4" x14ac:dyDescent="0.3">
      <c r="A22144"/>
      <c r="B22144"/>
      <c r="C22144"/>
    </row>
    <row r="22145" spans="1:3" ht="14.4" x14ac:dyDescent="0.3">
      <c r="A22145"/>
      <c r="B22145"/>
      <c r="C22145"/>
    </row>
    <row r="22146" spans="1:3" ht="14.4" x14ac:dyDescent="0.3">
      <c r="A22146"/>
      <c r="B22146"/>
      <c r="C22146"/>
    </row>
    <row r="22147" spans="1:3" ht="14.4" x14ac:dyDescent="0.3">
      <c r="A22147"/>
      <c r="B22147"/>
      <c r="C22147"/>
    </row>
    <row r="22148" spans="1:3" ht="14.4" x14ac:dyDescent="0.3">
      <c r="A22148"/>
      <c r="B22148"/>
      <c r="C22148"/>
    </row>
    <row r="22149" spans="1:3" ht="14.4" x14ac:dyDescent="0.3">
      <c r="A22149"/>
      <c r="B22149"/>
      <c r="C22149"/>
    </row>
    <row r="22150" spans="1:3" ht="14.4" x14ac:dyDescent="0.3">
      <c r="A22150"/>
      <c r="B22150"/>
      <c r="C22150"/>
    </row>
    <row r="22151" spans="1:3" ht="14.4" x14ac:dyDescent="0.3">
      <c r="A22151"/>
      <c r="B22151"/>
      <c r="C22151"/>
    </row>
    <row r="22152" spans="1:3" ht="14.4" x14ac:dyDescent="0.3">
      <c r="A22152"/>
      <c r="B22152"/>
      <c r="C22152"/>
    </row>
    <row r="22153" spans="1:3" ht="14.4" x14ac:dyDescent="0.3">
      <c r="A22153"/>
      <c r="B22153"/>
      <c r="C22153"/>
    </row>
    <row r="22154" spans="1:3" ht="14.4" x14ac:dyDescent="0.3">
      <c r="A22154"/>
      <c r="B22154"/>
      <c r="C22154"/>
    </row>
    <row r="22155" spans="1:3" ht="14.4" x14ac:dyDescent="0.3">
      <c r="A22155"/>
      <c r="B22155"/>
      <c r="C22155"/>
    </row>
    <row r="22156" spans="1:3" ht="14.4" x14ac:dyDescent="0.3">
      <c r="A22156"/>
      <c r="B22156"/>
      <c r="C22156"/>
    </row>
    <row r="22157" spans="1:3" ht="14.4" x14ac:dyDescent="0.3">
      <c r="A22157"/>
      <c r="B22157"/>
      <c r="C22157"/>
    </row>
    <row r="22158" spans="1:3" ht="14.4" x14ac:dyDescent="0.3">
      <c r="A22158"/>
      <c r="B22158"/>
      <c r="C22158"/>
    </row>
    <row r="22159" spans="1:3" ht="14.4" x14ac:dyDescent="0.3">
      <c r="A22159"/>
      <c r="B22159"/>
      <c r="C22159"/>
    </row>
    <row r="22160" spans="1:3" ht="14.4" x14ac:dyDescent="0.3">
      <c r="A22160"/>
      <c r="B22160"/>
      <c r="C22160"/>
    </row>
    <row r="22161" spans="1:3" ht="14.4" x14ac:dyDescent="0.3">
      <c r="A22161"/>
      <c r="B22161"/>
      <c r="C22161"/>
    </row>
    <row r="22162" spans="1:3" ht="14.4" x14ac:dyDescent="0.3">
      <c r="A22162"/>
      <c r="B22162"/>
      <c r="C22162"/>
    </row>
    <row r="22163" spans="1:3" ht="14.4" x14ac:dyDescent="0.3">
      <c r="A22163"/>
      <c r="B22163"/>
      <c r="C22163"/>
    </row>
    <row r="22164" spans="1:3" ht="14.4" x14ac:dyDescent="0.3">
      <c r="A22164"/>
      <c r="B22164"/>
      <c r="C22164"/>
    </row>
    <row r="22165" spans="1:3" ht="14.4" x14ac:dyDescent="0.3">
      <c r="A22165"/>
      <c r="B22165"/>
      <c r="C22165"/>
    </row>
    <row r="22166" spans="1:3" ht="14.4" x14ac:dyDescent="0.3">
      <c r="A22166"/>
      <c r="B22166"/>
      <c r="C22166"/>
    </row>
    <row r="22167" spans="1:3" ht="14.4" x14ac:dyDescent="0.3">
      <c r="A22167"/>
      <c r="B22167"/>
      <c r="C22167"/>
    </row>
    <row r="22168" spans="1:3" ht="14.4" x14ac:dyDescent="0.3">
      <c r="A22168"/>
      <c r="B22168"/>
      <c r="C22168"/>
    </row>
    <row r="22169" spans="1:3" ht="14.4" x14ac:dyDescent="0.3">
      <c r="A22169"/>
      <c r="B22169"/>
      <c r="C22169"/>
    </row>
    <row r="22170" spans="1:3" ht="14.4" x14ac:dyDescent="0.3">
      <c r="A22170"/>
      <c r="B22170"/>
      <c r="C22170"/>
    </row>
    <row r="22171" spans="1:3" ht="14.4" x14ac:dyDescent="0.3">
      <c r="A22171"/>
      <c r="B22171"/>
      <c r="C22171"/>
    </row>
    <row r="22172" spans="1:3" ht="14.4" x14ac:dyDescent="0.3">
      <c r="A22172"/>
      <c r="B22172"/>
      <c r="C22172"/>
    </row>
    <row r="22173" spans="1:3" ht="14.4" x14ac:dyDescent="0.3">
      <c r="A22173"/>
      <c r="B22173"/>
      <c r="C22173"/>
    </row>
    <row r="22174" spans="1:3" ht="14.4" x14ac:dyDescent="0.3">
      <c r="A22174"/>
      <c r="B22174"/>
      <c r="C22174"/>
    </row>
    <row r="22175" spans="1:3" ht="14.4" x14ac:dyDescent="0.3">
      <c r="A22175"/>
      <c r="B22175"/>
      <c r="C22175"/>
    </row>
    <row r="22176" spans="1:3" ht="14.4" x14ac:dyDescent="0.3">
      <c r="A22176"/>
      <c r="B22176"/>
      <c r="C22176"/>
    </row>
    <row r="22177" spans="1:3" ht="14.4" x14ac:dyDescent="0.3">
      <c r="A22177"/>
      <c r="B22177"/>
      <c r="C22177"/>
    </row>
    <row r="22178" spans="1:3" ht="14.4" x14ac:dyDescent="0.3">
      <c r="A22178"/>
      <c r="B22178"/>
      <c r="C22178"/>
    </row>
    <row r="22179" spans="1:3" ht="14.4" x14ac:dyDescent="0.3">
      <c r="A22179"/>
      <c r="B22179"/>
      <c r="C22179"/>
    </row>
    <row r="22180" spans="1:3" ht="14.4" x14ac:dyDescent="0.3">
      <c r="A22180"/>
      <c r="B22180"/>
      <c r="C22180"/>
    </row>
    <row r="22181" spans="1:3" ht="14.4" x14ac:dyDescent="0.3">
      <c r="A22181"/>
      <c r="B22181"/>
      <c r="C22181"/>
    </row>
    <row r="22182" spans="1:3" ht="14.4" x14ac:dyDescent="0.3">
      <c r="A22182"/>
      <c r="B22182"/>
      <c r="C22182"/>
    </row>
    <row r="22183" spans="1:3" ht="14.4" x14ac:dyDescent="0.3">
      <c r="A22183"/>
      <c r="B22183"/>
      <c r="C22183"/>
    </row>
    <row r="22184" spans="1:3" ht="14.4" x14ac:dyDescent="0.3">
      <c r="A22184"/>
      <c r="B22184"/>
      <c r="C22184"/>
    </row>
    <row r="22185" spans="1:3" ht="14.4" x14ac:dyDescent="0.3">
      <c r="A22185"/>
      <c r="B22185"/>
      <c r="C22185"/>
    </row>
    <row r="22186" spans="1:3" ht="14.4" x14ac:dyDescent="0.3">
      <c r="A22186"/>
      <c r="B22186"/>
      <c r="C22186"/>
    </row>
    <row r="22187" spans="1:3" ht="14.4" x14ac:dyDescent="0.3">
      <c r="A22187"/>
      <c r="B22187"/>
      <c r="C22187"/>
    </row>
    <row r="22188" spans="1:3" ht="14.4" x14ac:dyDescent="0.3">
      <c r="A22188"/>
      <c r="B22188"/>
      <c r="C22188"/>
    </row>
    <row r="22189" spans="1:3" ht="14.4" x14ac:dyDescent="0.3">
      <c r="A22189"/>
      <c r="B22189"/>
      <c r="C22189"/>
    </row>
    <row r="22190" spans="1:3" ht="14.4" x14ac:dyDescent="0.3">
      <c r="A22190"/>
      <c r="B22190"/>
      <c r="C22190"/>
    </row>
    <row r="22191" spans="1:3" ht="14.4" x14ac:dyDescent="0.3">
      <c r="A22191"/>
      <c r="B22191"/>
      <c r="C22191"/>
    </row>
    <row r="22192" spans="1:3" ht="14.4" x14ac:dyDescent="0.3">
      <c r="A22192"/>
      <c r="B22192"/>
      <c r="C22192"/>
    </row>
    <row r="22193" spans="1:3" ht="14.4" x14ac:dyDescent="0.3">
      <c r="A22193"/>
      <c r="B22193"/>
      <c r="C22193"/>
    </row>
    <row r="22194" spans="1:3" ht="14.4" x14ac:dyDescent="0.3">
      <c r="A22194"/>
      <c r="B22194"/>
      <c r="C22194"/>
    </row>
    <row r="22195" spans="1:3" ht="14.4" x14ac:dyDescent="0.3">
      <c r="A22195"/>
      <c r="B22195"/>
      <c r="C22195"/>
    </row>
    <row r="22196" spans="1:3" ht="14.4" x14ac:dyDescent="0.3">
      <c r="A22196"/>
      <c r="B22196"/>
      <c r="C22196"/>
    </row>
    <row r="22197" spans="1:3" ht="14.4" x14ac:dyDescent="0.3">
      <c r="A22197"/>
      <c r="B22197"/>
      <c r="C22197"/>
    </row>
    <row r="22198" spans="1:3" ht="14.4" x14ac:dyDescent="0.3">
      <c r="A22198"/>
      <c r="B22198"/>
      <c r="C22198"/>
    </row>
    <row r="22199" spans="1:3" ht="14.4" x14ac:dyDescent="0.3">
      <c r="A22199"/>
      <c r="B22199"/>
      <c r="C22199"/>
    </row>
    <row r="22200" spans="1:3" ht="14.4" x14ac:dyDescent="0.3">
      <c r="A22200"/>
      <c r="B22200"/>
      <c r="C22200"/>
    </row>
    <row r="22201" spans="1:3" ht="14.4" x14ac:dyDescent="0.3">
      <c r="A22201"/>
      <c r="B22201"/>
      <c r="C22201"/>
    </row>
    <row r="22202" spans="1:3" ht="14.4" x14ac:dyDescent="0.3">
      <c r="A22202"/>
      <c r="B22202"/>
      <c r="C22202"/>
    </row>
    <row r="22203" spans="1:3" ht="14.4" x14ac:dyDescent="0.3">
      <c r="A22203"/>
      <c r="B22203"/>
      <c r="C22203"/>
    </row>
    <row r="22204" spans="1:3" ht="14.4" x14ac:dyDescent="0.3">
      <c r="A22204"/>
      <c r="B22204"/>
      <c r="C22204"/>
    </row>
    <row r="22205" spans="1:3" ht="14.4" x14ac:dyDescent="0.3">
      <c r="A22205"/>
      <c r="B22205"/>
      <c r="C22205"/>
    </row>
    <row r="22206" spans="1:3" ht="14.4" x14ac:dyDescent="0.3">
      <c r="A22206"/>
      <c r="B22206"/>
      <c r="C22206"/>
    </row>
    <row r="22207" spans="1:3" ht="14.4" x14ac:dyDescent="0.3">
      <c r="A22207"/>
      <c r="B22207"/>
      <c r="C22207"/>
    </row>
    <row r="22208" spans="1:3" ht="14.4" x14ac:dyDescent="0.3">
      <c r="A22208"/>
      <c r="B22208"/>
      <c r="C22208"/>
    </row>
    <row r="22209" spans="1:3" ht="14.4" x14ac:dyDescent="0.3">
      <c r="A22209"/>
      <c r="B22209"/>
      <c r="C22209"/>
    </row>
    <row r="22210" spans="1:3" ht="14.4" x14ac:dyDescent="0.3">
      <c r="A22210"/>
      <c r="B22210"/>
      <c r="C22210"/>
    </row>
    <row r="22211" spans="1:3" ht="14.4" x14ac:dyDescent="0.3">
      <c r="A22211"/>
      <c r="B22211"/>
      <c r="C22211"/>
    </row>
    <row r="22212" spans="1:3" ht="14.4" x14ac:dyDescent="0.3">
      <c r="A22212"/>
      <c r="B22212"/>
      <c r="C22212"/>
    </row>
    <row r="22213" spans="1:3" ht="14.4" x14ac:dyDescent="0.3">
      <c r="A22213"/>
      <c r="B22213"/>
      <c r="C22213"/>
    </row>
    <row r="22214" spans="1:3" ht="14.4" x14ac:dyDescent="0.3">
      <c r="A22214"/>
      <c r="B22214"/>
      <c r="C22214"/>
    </row>
    <row r="22215" spans="1:3" ht="14.4" x14ac:dyDescent="0.3">
      <c r="A22215"/>
      <c r="B22215"/>
      <c r="C22215"/>
    </row>
    <row r="22216" spans="1:3" ht="14.4" x14ac:dyDescent="0.3">
      <c r="A22216"/>
      <c r="B22216"/>
      <c r="C22216"/>
    </row>
    <row r="22217" spans="1:3" ht="14.4" x14ac:dyDescent="0.3">
      <c r="A22217"/>
      <c r="B22217"/>
      <c r="C22217"/>
    </row>
    <row r="22218" spans="1:3" ht="14.4" x14ac:dyDescent="0.3">
      <c r="A22218"/>
      <c r="B22218"/>
      <c r="C22218"/>
    </row>
    <row r="22219" spans="1:3" ht="14.4" x14ac:dyDescent="0.3">
      <c r="A22219"/>
      <c r="B22219"/>
      <c r="C22219"/>
    </row>
    <row r="22220" spans="1:3" ht="14.4" x14ac:dyDescent="0.3">
      <c r="A22220"/>
      <c r="B22220"/>
      <c r="C22220"/>
    </row>
    <row r="22221" spans="1:3" ht="14.4" x14ac:dyDescent="0.3">
      <c r="A22221"/>
      <c r="B22221"/>
      <c r="C22221"/>
    </row>
    <row r="22222" spans="1:3" ht="14.4" x14ac:dyDescent="0.3">
      <c r="A22222"/>
      <c r="B22222"/>
      <c r="C22222"/>
    </row>
    <row r="22223" spans="1:3" ht="14.4" x14ac:dyDescent="0.3">
      <c r="A22223"/>
      <c r="B22223"/>
      <c r="C22223"/>
    </row>
    <row r="22224" spans="1:3" ht="14.4" x14ac:dyDescent="0.3">
      <c r="A22224"/>
      <c r="B22224"/>
      <c r="C22224"/>
    </row>
    <row r="22225" spans="1:3" ht="14.4" x14ac:dyDescent="0.3">
      <c r="A22225"/>
      <c r="B22225"/>
      <c r="C22225"/>
    </row>
    <row r="22226" spans="1:3" ht="14.4" x14ac:dyDescent="0.3">
      <c r="A22226"/>
      <c r="B22226"/>
      <c r="C22226"/>
    </row>
    <row r="22227" spans="1:3" ht="14.4" x14ac:dyDescent="0.3">
      <c r="A22227"/>
      <c r="B22227"/>
      <c r="C22227"/>
    </row>
    <row r="22228" spans="1:3" ht="14.4" x14ac:dyDescent="0.3">
      <c r="A22228"/>
      <c r="B22228"/>
      <c r="C22228"/>
    </row>
    <row r="22229" spans="1:3" ht="14.4" x14ac:dyDescent="0.3">
      <c r="A22229"/>
      <c r="B22229"/>
      <c r="C22229"/>
    </row>
    <row r="22230" spans="1:3" ht="14.4" x14ac:dyDescent="0.3">
      <c r="A22230"/>
      <c r="B22230"/>
      <c r="C22230"/>
    </row>
    <row r="22231" spans="1:3" ht="14.4" x14ac:dyDescent="0.3">
      <c r="A22231"/>
      <c r="B22231"/>
      <c r="C22231"/>
    </row>
    <row r="22232" spans="1:3" ht="14.4" x14ac:dyDescent="0.3">
      <c r="A22232"/>
      <c r="B22232"/>
      <c r="C22232"/>
    </row>
    <row r="22233" spans="1:3" ht="14.4" x14ac:dyDescent="0.3">
      <c r="A22233"/>
      <c r="B22233"/>
      <c r="C22233"/>
    </row>
    <row r="22234" spans="1:3" ht="14.4" x14ac:dyDescent="0.3">
      <c r="A22234"/>
      <c r="B22234"/>
      <c r="C22234"/>
    </row>
    <row r="22235" spans="1:3" ht="14.4" x14ac:dyDescent="0.3">
      <c r="A22235"/>
      <c r="B22235"/>
      <c r="C22235"/>
    </row>
    <row r="22236" spans="1:3" ht="14.4" x14ac:dyDescent="0.3">
      <c r="A22236"/>
      <c r="B22236"/>
      <c r="C22236"/>
    </row>
    <row r="22237" spans="1:3" ht="14.4" x14ac:dyDescent="0.3">
      <c r="A22237"/>
      <c r="B22237"/>
      <c r="C22237"/>
    </row>
    <row r="22238" spans="1:3" ht="14.4" x14ac:dyDescent="0.3">
      <c r="A22238"/>
      <c r="B22238"/>
      <c r="C22238"/>
    </row>
    <row r="22239" spans="1:3" ht="14.4" x14ac:dyDescent="0.3">
      <c r="A22239"/>
      <c r="B22239"/>
      <c r="C22239"/>
    </row>
    <row r="22240" spans="1:3" ht="14.4" x14ac:dyDescent="0.3">
      <c r="A22240"/>
      <c r="B22240"/>
      <c r="C22240"/>
    </row>
    <row r="22241" spans="1:3" ht="14.4" x14ac:dyDescent="0.3">
      <c r="A22241"/>
      <c r="B22241"/>
      <c r="C22241"/>
    </row>
    <row r="22242" spans="1:3" ht="14.4" x14ac:dyDescent="0.3">
      <c r="A22242"/>
      <c r="B22242"/>
      <c r="C22242"/>
    </row>
    <row r="22243" spans="1:3" ht="14.4" x14ac:dyDescent="0.3">
      <c r="A22243"/>
      <c r="B22243"/>
      <c r="C22243"/>
    </row>
    <row r="22244" spans="1:3" ht="14.4" x14ac:dyDescent="0.3">
      <c r="A22244"/>
      <c r="B22244"/>
      <c r="C22244"/>
    </row>
    <row r="22245" spans="1:3" ht="14.4" x14ac:dyDescent="0.3">
      <c r="A22245"/>
      <c r="B22245"/>
      <c r="C22245"/>
    </row>
    <row r="22246" spans="1:3" ht="14.4" x14ac:dyDescent="0.3">
      <c r="A22246"/>
      <c r="B22246"/>
      <c r="C22246"/>
    </row>
    <row r="22247" spans="1:3" ht="14.4" x14ac:dyDescent="0.3">
      <c r="A22247"/>
      <c r="B22247"/>
      <c r="C22247"/>
    </row>
    <row r="22248" spans="1:3" ht="14.4" x14ac:dyDescent="0.3">
      <c r="A22248"/>
      <c r="B22248"/>
      <c r="C22248"/>
    </row>
    <row r="22249" spans="1:3" ht="14.4" x14ac:dyDescent="0.3">
      <c r="A22249"/>
      <c r="B22249"/>
      <c r="C22249"/>
    </row>
    <row r="22250" spans="1:3" ht="14.4" x14ac:dyDescent="0.3">
      <c r="A22250"/>
      <c r="B22250"/>
      <c r="C22250"/>
    </row>
    <row r="22251" spans="1:3" ht="14.4" x14ac:dyDescent="0.3">
      <c r="A22251"/>
      <c r="B22251"/>
      <c r="C22251"/>
    </row>
    <row r="22252" spans="1:3" ht="14.4" x14ac:dyDescent="0.3">
      <c r="A22252"/>
      <c r="B22252"/>
      <c r="C22252"/>
    </row>
    <row r="22253" spans="1:3" ht="14.4" x14ac:dyDescent="0.3">
      <c r="A22253"/>
      <c r="B22253"/>
      <c r="C22253"/>
    </row>
    <row r="22254" spans="1:3" ht="14.4" x14ac:dyDescent="0.3">
      <c r="A22254"/>
      <c r="B22254"/>
      <c r="C22254"/>
    </row>
    <row r="22255" spans="1:3" ht="14.4" x14ac:dyDescent="0.3">
      <c r="A22255"/>
      <c r="B22255"/>
      <c r="C22255"/>
    </row>
    <row r="22256" spans="1:3" ht="14.4" x14ac:dyDescent="0.3">
      <c r="A22256"/>
      <c r="B22256"/>
      <c r="C22256"/>
    </row>
    <row r="22257" spans="1:3" ht="14.4" x14ac:dyDescent="0.3">
      <c r="A22257"/>
      <c r="B22257"/>
      <c r="C22257"/>
    </row>
    <row r="22258" spans="1:3" ht="14.4" x14ac:dyDescent="0.3">
      <c r="A22258"/>
      <c r="B22258"/>
      <c r="C22258"/>
    </row>
    <row r="22259" spans="1:3" ht="14.4" x14ac:dyDescent="0.3">
      <c r="A22259"/>
      <c r="B22259"/>
      <c r="C22259"/>
    </row>
    <row r="22260" spans="1:3" ht="14.4" x14ac:dyDescent="0.3">
      <c r="A22260"/>
      <c r="B22260"/>
      <c r="C22260"/>
    </row>
    <row r="22261" spans="1:3" ht="14.4" x14ac:dyDescent="0.3">
      <c r="A22261"/>
      <c r="B22261"/>
      <c r="C22261"/>
    </row>
    <row r="22262" spans="1:3" ht="14.4" x14ac:dyDescent="0.3">
      <c r="A22262"/>
      <c r="B22262"/>
      <c r="C22262"/>
    </row>
    <row r="22263" spans="1:3" ht="14.4" x14ac:dyDescent="0.3">
      <c r="A22263"/>
      <c r="B22263"/>
      <c r="C22263"/>
    </row>
    <row r="22264" spans="1:3" ht="14.4" x14ac:dyDescent="0.3">
      <c r="A22264"/>
      <c r="B22264"/>
      <c r="C22264"/>
    </row>
    <row r="22265" spans="1:3" ht="14.4" x14ac:dyDescent="0.3">
      <c r="A22265"/>
      <c r="B22265"/>
      <c r="C22265"/>
    </row>
    <row r="22266" spans="1:3" ht="14.4" x14ac:dyDescent="0.3">
      <c r="A22266"/>
      <c r="B22266"/>
      <c r="C22266"/>
    </row>
    <row r="22267" spans="1:3" ht="14.4" x14ac:dyDescent="0.3">
      <c r="A22267"/>
      <c r="B22267"/>
      <c r="C22267"/>
    </row>
    <row r="22268" spans="1:3" ht="14.4" x14ac:dyDescent="0.3">
      <c r="A22268"/>
      <c r="B22268"/>
      <c r="C22268"/>
    </row>
    <row r="22269" spans="1:3" ht="14.4" x14ac:dyDescent="0.3">
      <c r="A22269"/>
      <c r="B22269"/>
      <c r="C22269"/>
    </row>
    <row r="22270" spans="1:3" ht="14.4" x14ac:dyDescent="0.3">
      <c r="A22270"/>
      <c r="B22270"/>
      <c r="C22270"/>
    </row>
    <row r="22271" spans="1:3" ht="14.4" x14ac:dyDescent="0.3">
      <c r="A22271"/>
      <c r="B22271"/>
      <c r="C22271"/>
    </row>
    <row r="22272" spans="1:3" ht="14.4" x14ac:dyDescent="0.3">
      <c r="A22272"/>
      <c r="B22272"/>
      <c r="C22272"/>
    </row>
    <row r="22273" spans="1:3" ht="14.4" x14ac:dyDescent="0.3">
      <c r="A22273"/>
      <c r="B22273"/>
      <c r="C22273"/>
    </row>
    <row r="22274" spans="1:3" ht="14.4" x14ac:dyDescent="0.3">
      <c r="A22274"/>
      <c r="B22274"/>
      <c r="C22274"/>
    </row>
    <row r="22275" spans="1:3" ht="14.4" x14ac:dyDescent="0.3">
      <c r="A22275"/>
      <c r="B22275"/>
      <c r="C22275"/>
    </row>
    <row r="22276" spans="1:3" ht="14.4" x14ac:dyDescent="0.3">
      <c r="A22276"/>
      <c r="B22276"/>
      <c r="C22276"/>
    </row>
    <row r="22277" spans="1:3" ht="14.4" x14ac:dyDescent="0.3">
      <c r="A22277"/>
      <c r="B22277"/>
      <c r="C22277"/>
    </row>
    <row r="22278" spans="1:3" ht="14.4" x14ac:dyDescent="0.3">
      <c r="A22278"/>
      <c r="B22278"/>
      <c r="C22278"/>
    </row>
    <row r="22279" spans="1:3" ht="14.4" x14ac:dyDescent="0.3">
      <c r="A22279"/>
      <c r="B22279"/>
      <c r="C22279"/>
    </row>
    <row r="22280" spans="1:3" ht="14.4" x14ac:dyDescent="0.3">
      <c r="A22280"/>
      <c r="B22280"/>
      <c r="C22280"/>
    </row>
    <row r="22281" spans="1:3" ht="14.4" x14ac:dyDescent="0.3">
      <c r="A22281"/>
      <c r="B22281"/>
      <c r="C22281"/>
    </row>
    <row r="22282" spans="1:3" ht="14.4" x14ac:dyDescent="0.3">
      <c r="A22282"/>
      <c r="B22282"/>
      <c r="C22282"/>
    </row>
    <row r="22283" spans="1:3" ht="14.4" x14ac:dyDescent="0.3">
      <c r="A22283"/>
      <c r="B22283"/>
      <c r="C22283"/>
    </row>
    <row r="22284" spans="1:3" ht="14.4" x14ac:dyDescent="0.3">
      <c r="A22284"/>
      <c r="B22284"/>
      <c r="C22284"/>
    </row>
    <row r="22285" spans="1:3" ht="14.4" x14ac:dyDescent="0.3">
      <c r="A22285"/>
      <c r="B22285"/>
      <c r="C22285"/>
    </row>
    <row r="22286" spans="1:3" ht="14.4" x14ac:dyDescent="0.3">
      <c r="A22286"/>
      <c r="B22286"/>
      <c r="C22286"/>
    </row>
    <row r="22287" spans="1:3" ht="14.4" x14ac:dyDescent="0.3">
      <c r="A22287"/>
      <c r="B22287"/>
      <c r="C22287"/>
    </row>
    <row r="22288" spans="1:3" ht="14.4" x14ac:dyDescent="0.3">
      <c r="A22288"/>
      <c r="B22288"/>
      <c r="C22288"/>
    </row>
    <row r="22289" spans="1:3" ht="14.4" x14ac:dyDescent="0.3">
      <c r="A22289"/>
      <c r="B22289"/>
      <c r="C22289"/>
    </row>
    <row r="22290" spans="1:3" ht="14.4" x14ac:dyDescent="0.3">
      <c r="A22290"/>
      <c r="B22290"/>
      <c r="C22290"/>
    </row>
    <row r="22291" spans="1:3" ht="14.4" x14ac:dyDescent="0.3">
      <c r="A22291"/>
      <c r="B22291"/>
      <c r="C22291"/>
    </row>
    <row r="22292" spans="1:3" ht="14.4" x14ac:dyDescent="0.3">
      <c r="A22292"/>
      <c r="B22292"/>
      <c r="C22292"/>
    </row>
    <row r="22293" spans="1:3" ht="14.4" x14ac:dyDescent="0.3">
      <c r="A22293"/>
      <c r="B22293"/>
      <c r="C22293"/>
    </row>
    <row r="22294" spans="1:3" ht="14.4" x14ac:dyDescent="0.3">
      <c r="A22294"/>
      <c r="B22294"/>
      <c r="C22294"/>
    </row>
    <row r="22295" spans="1:3" ht="14.4" x14ac:dyDescent="0.3">
      <c r="A22295"/>
      <c r="B22295"/>
      <c r="C22295"/>
    </row>
    <row r="22296" spans="1:3" ht="14.4" x14ac:dyDescent="0.3">
      <c r="A22296"/>
      <c r="B22296"/>
      <c r="C22296"/>
    </row>
    <row r="22297" spans="1:3" ht="14.4" x14ac:dyDescent="0.3">
      <c r="A22297"/>
      <c r="B22297"/>
      <c r="C22297"/>
    </row>
    <row r="22298" spans="1:3" ht="14.4" x14ac:dyDescent="0.3">
      <c r="A22298"/>
      <c r="B22298"/>
      <c r="C22298"/>
    </row>
    <row r="22299" spans="1:3" ht="14.4" x14ac:dyDescent="0.3">
      <c r="A22299"/>
      <c r="B22299"/>
      <c r="C22299"/>
    </row>
    <row r="22300" spans="1:3" ht="14.4" x14ac:dyDescent="0.3">
      <c r="A22300"/>
      <c r="B22300"/>
      <c r="C22300"/>
    </row>
    <row r="22301" spans="1:3" ht="14.4" x14ac:dyDescent="0.3">
      <c r="A22301"/>
      <c r="B22301"/>
      <c r="C22301"/>
    </row>
    <row r="22302" spans="1:3" ht="14.4" x14ac:dyDescent="0.3">
      <c r="A22302"/>
      <c r="B22302"/>
      <c r="C22302"/>
    </row>
    <row r="22303" spans="1:3" ht="14.4" x14ac:dyDescent="0.3">
      <c r="A22303"/>
      <c r="B22303"/>
      <c r="C22303"/>
    </row>
    <row r="22304" spans="1:3" ht="14.4" x14ac:dyDescent="0.3">
      <c r="A22304"/>
      <c r="B22304"/>
      <c r="C22304"/>
    </row>
    <row r="22305" spans="1:3" ht="14.4" x14ac:dyDescent="0.3">
      <c r="A22305"/>
      <c r="B22305"/>
      <c r="C22305"/>
    </row>
    <row r="22306" spans="1:3" ht="14.4" x14ac:dyDescent="0.3">
      <c r="A22306"/>
      <c r="B22306"/>
      <c r="C22306"/>
    </row>
    <row r="22307" spans="1:3" ht="14.4" x14ac:dyDescent="0.3">
      <c r="A22307"/>
      <c r="B22307"/>
      <c r="C22307"/>
    </row>
    <row r="22308" spans="1:3" ht="14.4" x14ac:dyDescent="0.3">
      <c r="A22308"/>
      <c r="B22308"/>
      <c r="C22308"/>
    </row>
    <row r="22309" spans="1:3" ht="14.4" x14ac:dyDescent="0.3">
      <c r="A22309"/>
      <c r="B22309"/>
      <c r="C22309"/>
    </row>
    <row r="22310" spans="1:3" ht="14.4" x14ac:dyDescent="0.3">
      <c r="A22310"/>
      <c r="B22310"/>
      <c r="C22310"/>
    </row>
    <row r="22311" spans="1:3" ht="14.4" x14ac:dyDescent="0.3">
      <c r="A22311"/>
      <c r="B22311"/>
      <c r="C22311"/>
    </row>
    <row r="22312" spans="1:3" ht="14.4" x14ac:dyDescent="0.3">
      <c r="A22312"/>
      <c r="B22312"/>
      <c r="C22312"/>
    </row>
    <row r="22313" spans="1:3" ht="14.4" x14ac:dyDescent="0.3">
      <c r="A22313"/>
      <c r="B22313"/>
      <c r="C22313"/>
    </row>
    <row r="22314" spans="1:3" ht="14.4" x14ac:dyDescent="0.3">
      <c r="A22314"/>
      <c r="B22314"/>
      <c r="C22314"/>
    </row>
    <row r="22315" spans="1:3" ht="14.4" x14ac:dyDescent="0.3">
      <c r="A22315"/>
      <c r="B22315"/>
      <c r="C22315"/>
    </row>
    <row r="22316" spans="1:3" ht="14.4" x14ac:dyDescent="0.3">
      <c r="A22316"/>
      <c r="B22316"/>
      <c r="C22316"/>
    </row>
    <row r="22317" spans="1:3" ht="14.4" x14ac:dyDescent="0.3">
      <c r="A22317"/>
      <c r="B22317"/>
      <c r="C22317"/>
    </row>
    <row r="22318" spans="1:3" ht="14.4" x14ac:dyDescent="0.3">
      <c r="A22318"/>
      <c r="B22318"/>
      <c r="C22318"/>
    </row>
    <row r="22319" spans="1:3" ht="14.4" x14ac:dyDescent="0.3">
      <c r="A22319"/>
      <c r="B22319"/>
      <c r="C22319"/>
    </row>
    <row r="22320" spans="1:3" ht="14.4" x14ac:dyDescent="0.3">
      <c r="A22320"/>
      <c r="B22320"/>
      <c r="C22320"/>
    </row>
    <row r="22321" spans="1:3" ht="14.4" x14ac:dyDescent="0.3">
      <c r="A22321"/>
      <c r="B22321"/>
      <c r="C22321"/>
    </row>
    <row r="22322" spans="1:3" ht="14.4" x14ac:dyDescent="0.3">
      <c r="A22322"/>
      <c r="B22322"/>
      <c r="C22322"/>
    </row>
    <row r="22323" spans="1:3" ht="14.4" x14ac:dyDescent="0.3">
      <c r="A22323"/>
      <c r="B22323"/>
      <c r="C22323"/>
    </row>
    <row r="22324" spans="1:3" ht="14.4" x14ac:dyDescent="0.3">
      <c r="A22324"/>
      <c r="B22324"/>
      <c r="C22324"/>
    </row>
    <row r="22325" spans="1:3" ht="14.4" x14ac:dyDescent="0.3">
      <c r="A22325"/>
      <c r="B22325"/>
      <c r="C22325"/>
    </row>
    <row r="22326" spans="1:3" ht="14.4" x14ac:dyDescent="0.3">
      <c r="A22326"/>
      <c r="B22326"/>
      <c r="C22326"/>
    </row>
    <row r="22327" spans="1:3" ht="14.4" x14ac:dyDescent="0.3">
      <c r="A22327"/>
      <c r="B22327"/>
      <c r="C22327"/>
    </row>
    <row r="22328" spans="1:3" ht="14.4" x14ac:dyDescent="0.3">
      <c r="A22328"/>
      <c r="B22328"/>
      <c r="C22328"/>
    </row>
    <row r="22329" spans="1:3" ht="14.4" x14ac:dyDescent="0.3">
      <c r="A22329"/>
      <c r="B22329"/>
      <c r="C22329"/>
    </row>
    <row r="22330" spans="1:3" ht="14.4" x14ac:dyDescent="0.3">
      <c r="A22330"/>
      <c r="B22330"/>
      <c r="C22330"/>
    </row>
    <row r="22331" spans="1:3" ht="14.4" x14ac:dyDescent="0.3">
      <c r="A22331"/>
      <c r="B22331"/>
      <c r="C22331"/>
    </row>
    <row r="22332" spans="1:3" ht="14.4" x14ac:dyDescent="0.3">
      <c r="A22332"/>
      <c r="B22332"/>
      <c r="C22332"/>
    </row>
    <row r="22333" spans="1:3" ht="14.4" x14ac:dyDescent="0.3">
      <c r="A22333"/>
      <c r="B22333"/>
      <c r="C22333"/>
    </row>
    <row r="22334" spans="1:3" ht="14.4" x14ac:dyDescent="0.3">
      <c r="A22334"/>
      <c r="B22334"/>
      <c r="C22334"/>
    </row>
    <row r="22335" spans="1:3" ht="14.4" x14ac:dyDescent="0.3">
      <c r="A22335"/>
      <c r="B22335"/>
      <c r="C22335"/>
    </row>
    <row r="22336" spans="1:3" ht="14.4" x14ac:dyDescent="0.3">
      <c r="A22336"/>
      <c r="B22336"/>
      <c r="C22336"/>
    </row>
    <row r="22337" spans="1:3" ht="14.4" x14ac:dyDescent="0.3">
      <c r="A22337"/>
      <c r="B22337"/>
      <c r="C22337"/>
    </row>
    <row r="22338" spans="1:3" ht="14.4" x14ac:dyDescent="0.3">
      <c r="A22338"/>
      <c r="B22338"/>
      <c r="C22338"/>
    </row>
    <row r="22339" spans="1:3" ht="14.4" x14ac:dyDescent="0.3">
      <c r="A22339"/>
      <c r="B22339"/>
      <c r="C22339"/>
    </row>
    <row r="22340" spans="1:3" ht="14.4" x14ac:dyDescent="0.3">
      <c r="A22340"/>
      <c r="B22340"/>
      <c r="C22340"/>
    </row>
    <row r="22341" spans="1:3" ht="14.4" x14ac:dyDescent="0.3">
      <c r="A22341"/>
      <c r="B22341"/>
      <c r="C22341"/>
    </row>
    <row r="22342" spans="1:3" ht="14.4" x14ac:dyDescent="0.3">
      <c r="A22342"/>
      <c r="B22342"/>
      <c r="C22342"/>
    </row>
    <row r="22343" spans="1:3" ht="14.4" x14ac:dyDescent="0.3">
      <c r="A22343"/>
      <c r="B22343"/>
      <c r="C22343"/>
    </row>
    <row r="22344" spans="1:3" ht="14.4" x14ac:dyDescent="0.3">
      <c r="A22344"/>
      <c r="B22344"/>
      <c r="C22344"/>
    </row>
    <row r="22345" spans="1:3" ht="14.4" x14ac:dyDescent="0.3">
      <c r="A22345"/>
      <c r="B22345"/>
      <c r="C22345"/>
    </row>
    <row r="22346" spans="1:3" ht="14.4" x14ac:dyDescent="0.3">
      <c r="A22346"/>
      <c r="B22346"/>
      <c r="C22346"/>
    </row>
    <row r="22347" spans="1:3" ht="14.4" x14ac:dyDescent="0.3">
      <c r="A22347"/>
      <c r="B22347"/>
      <c r="C22347"/>
    </row>
    <row r="22348" spans="1:3" ht="14.4" x14ac:dyDescent="0.3">
      <c r="A22348"/>
      <c r="B22348"/>
      <c r="C22348"/>
    </row>
    <row r="22349" spans="1:3" ht="14.4" x14ac:dyDescent="0.3">
      <c r="A22349"/>
      <c r="B22349"/>
      <c r="C22349"/>
    </row>
    <row r="22350" spans="1:3" ht="14.4" x14ac:dyDescent="0.3">
      <c r="A22350"/>
      <c r="B22350"/>
      <c r="C22350"/>
    </row>
    <row r="22351" spans="1:3" ht="14.4" x14ac:dyDescent="0.3">
      <c r="A22351"/>
      <c r="B22351"/>
      <c r="C22351"/>
    </row>
    <row r="22352" spans="1:3" ht="14.4" x14ac:dyDescent="0.3">
      <c r="A22352"/>
      <c r="B22352"/>
      <c r="C22352"/>
    </row>
    <row r="22353" spans="1:3" ht="14.4" x14ac:dyDescent="0.3">
      <c r="A22353"/>
      <c r="B22353"/>
      <c r="C22353"/>
    </row>
    <row r="22354" spans="1:3" ht="14.4" x14ac:dyDescent="0.3">
      <c r="A22354"/>
      <c r="B22354"/>
      <c r="C22354"/>
    </row>
    <row r="22355" spans="1:3" ht="14.4" x14ac:dyDescent="0.3">
      <c r="A22355"/>
      <c r="B22355"/>
      <c r="C22355"/>
    </row>
    <row r="22356" spans="1:3" ht="14.4" x14ac:dyDescent="0.3">
      <c r="A22356"/>
      <c r="B22356"/>
      <c r="C22356"/>
    </row>
    <row r="22357" spans="1:3" ht="14.4" x14ac:dyDescent="0.3">
      <c r="A22357"/>
      <c r="B22357"/>
      <c r="C22357"/>
    </row>
    <row r="22358" spans="1:3" ht="14.4" x14ac:dyDescent="0.3">
      <c r="A22358"/>
      <c r="B22358"/>
      <c r="C22358"/>
    </row>
    <row r="22359" spans="1:3" ht="14.4" x14ac:dyDescent="0.3">
      <c r="A22359"/>
      <c r="B22359"/>
      <c r="C22359"/>
    </row>
    <row r="22360" spans="1:3" ht="14.4" x14ac:dyDescent="0.3">
      <c r="A22360"/>
      <c r="B22360"/>
      <c r="C22360"/>
    </row>
    <row r="22361" spans="1:3" ht="14.4" x14ac:dyDescent="0.3">
      <c r="A22361"/>
      <c r="B22361"/>
      <c r="C22361"/>
    </row>
    <row r="22362" spans="1:3" ht="14.4" x14ac:dyDescent="0.3">
      <c r="A22362"/>
      <c r="B22362"/>
      <c r="C22362"/>
    </row>
    <row r="22363" spans="1:3" ht="14.4" x14ac:dyDescent="0.3">
      <c r="A22363"/>
      <c r="B22363"/>
      <c r="C22363"/>
    </row>
    <row r="22364" spans="1:3" ht="14.4" x14ac:dyDescent="0.3">
      <c r="A22364"/>
      <c r="B22364"/>
      <c r="C22364"/>
    </row>
    <row r="22365" spans="1:3" ht="14.4" x14ac:dyDescent="0.3">
      <c r="A22365"/>
      <c r="B22365"/>
      <c r="C22365"/>
    </row>
    <row r="22366" spans="1:3" ht="14.4" x14ac:dyDescent="0.3">
      <c r="A22366"/>
      <c r="B22366"/>
      <c r="C22366"/>
    </row>
    <row r="22367" spans="1:3" ht="14.4" x14ac:dyDescent="0.3">
      <c r="A22367"/>
      <c r="B22367"/>
      <c r="C22367"/>
    </row>
    <row r="22368" spans="1:3" ht="14.4" x14ac:dyDescent="0.3">
      <c r="A22368"/>
      <c r="B22368"/>
      <c r="C22368"/>
    </row>
    <row r="22369" spans="1:3" ht="14.4" x14ac:dyDescent="0.3">
      <c r="A22369"/>
      <c r="B22369"/>
      <c r="C22369"/>
    </row>
    <row r="22370" spans="1:3" ht="14.4" x14ac:dyDescent="0.3">
      <c r="A22370"/>
      <c r="B22370"/>
      <c r="C22370"/>
    </row>
    <row r="22371" spans="1:3" ht="14.4" x14ac:dyDescent="0.3">
      <c r="A22371"/>
      <c r="B22371"/>
      <c r="C22371"/>
    </row>
    <row r="22372" spans="1:3" ht="14.4" x14ac:dyDescent="0.3">
      <c r="A22372"/>
      <c r="B22372"/>
      <c r="C22372"/>
    </row>
    <row r="22373" spans="1:3" ht="14.4" x14ac:dyDescent="0.3">
      <c r="A22373"/>
      <c r="B22373"/>
      <c r="C22373"/>
    </row>
    <row r="22374" spans="1:3" ht="14.4" x14ac:dyDescent="0.3">
      <c r="A22374"/>
      <c r="B22374"/>
      <c r="C22374"/>
    </row>
    <row r="22375" spans="1:3" ht="14.4" x14ac:dyDescent="0.3">
      <c r="A22375"/>
      <c r="B22375"/>
      <c r="C22375"/>
    </row>
    <row r="22376" spans="1:3" ht="14.4" x14ac:dyDescent="0.3">
      <c r="A22376"/>
      <c r="B22376"/>
      <c r="C22376"/>
    </row>
    <row r="22377" spans="1:3" ht="14.4" x14ac:dyDescent="0.3">
      <c r="A22377"/>
      <c r="B22377"/>
      <c r="C22377"/>
    </row>
    <row r="22378" spans="1:3" ht="14.4" x14ac:dyDescent="0.3">
      <c r="A22378"/>
      <c r="B22378"/>
      <c r="C22378"/>
    </row>
    <row r="22379" spans="1:3" ht="14.4" x14ac:dyDescent="0.3">
      <c r="A22379"/>
      <c r="B22379"/>
      <c r="C22379"/>
    </row>
    <row r="22380" spans="1:3" ht="14.4" x14ac:dyDescent="0.3">
      <c r="A22380"/>
      <c r="B22380"/>
      <c r="C22380"/>
    </row>
    <row r="22381" spans="1:3" ht="14.4" x14ac:dyDescent="0.3">
      <c r="A22381"/>
      <c r="B22381"/>
      <c r="C22381"/>
    </row>
    <row r="22382" spans="1:3" ht="14.4" x14ac:dyDescent="0.3">
      <c r="A22382"/>
      <c r="B22382"/>
      <c r="C22382"/>
    </row>
    <row r="22383" spans="1:3" ht="14.4" x14ac:dyDescent="0.3">
      <c r="A22383"/>
      <c r="B22383"/>
      <c r="C22383"/>
    </row>
    <row r="22384" spans="1:3" ht="14.4" x14ac:dyDescent="0.3">
      <c r="A22384"/>
      <c r="B22384"/>
      <c r="C22384"/>
    </row>
    <row r="22385" spans="1:3" ht="14.4" x14ac:dyDescent="0.3">
      <c r="A22385"/>
      <c r="B22385"/>
      <c r="C22385"/>
    </row>
    <row r="22386" spans="1:3" ht="14.4" x14ac:dyDescent="0.3">
      <c r="A22386"/>
      <c r="B22386"/>
      <c r="C22386"/>
    </row>
    <row r="22387" spans="1:3" ht="14.4" x14ac:dyDescent="0.3">
      <c r="A22387"/>
      <c r="B22387"/>
      <c r="C22387"/>
    </row>
    <row r="22388" spans="1:3" ht="14.4" x14ac:dyDescent="0.3">
      <c r="A22388"/>
      <c r="B22388"/>
      <c r="C22388"/>
    </row>
    <row r="22389" spans="1:3" ht="14.4" x14ac:dyDescent="0.3">
      <c r="A22389"/>
      <c r="B22389"/>
      <c r="C22389"/>
    </row>
    <row r="22390" spans="1:3" ht="14.4" x14ac:dyDescent="0.3">
      <c r="A22390"/>
      <c r="B22390"/>
      <c r="C22390"/>
    </row>
    <row r="22391" spans="1:3" ht="14.4" x14ac:dyDescent="0.3">
      <c r="A22391"/>
      <c r="B22391"/>
      <c r="C22391"/>
    </row>
    <row r="22392" spans="1:3" ht="14.4" x14ac:dyDescent="0.3">
      <c r="A22392"/>
      <c r="B22392"/>
      <c r="C22392"/>
    </row>
    <row r="22393" spans="1:3" ht="14.4" x14ac:dyDescent="0.3">
      <c r="A22393"/>
      <c r="B22393"/>
      <c r="C22393"/>
    </row>
    <row r="22394" spans="1:3" ht="14.4" x14ac:dyDescent="0.3">
      <c r="A22394"/>
      <c r="B22394"/>
      <c r="C22394"/>
    </row>
    <row r="22395" spans="1:3" ht="14.4" x14ac:dyDescent="0.3">
      <c r="A22395"/>
      <c r="B22395"/>
      <c r="C22395"/>
    </row>
    <row r="22396" spans="1:3" ht="14.4" x14ac:dyDescent="0.3">
      <c r="A22396"/>
      <c r="B22396"/>
      <c r="C22396"/>
    </row>
    <row r="22397" spans="1:3" ht="14.4" x14ac:dyDescent="0.3">
      <c r="A22397"/>
      <c r="B22397"/>
      <c r="C22397"/>
    </row>
    <row r="22398" spans="1:3" ht="14.4" x14ac:dyDescent="0.3">
      <c r="A22398"/>
      <c r="B22398"/>
      <c r="C22398"/>
    </row>
    <row r="22399" spans="1:3" ht="14.4" x14ac:dyDescent="0.3">
      <c r="A22399"/>
      <c r="B22399"/>
      <c r="C22399"/>
    </row>
    <row r="22400" spans="1:3" ht="14.4" x14ac:dyDescent="0.3">
      <c r="A22400"/>
      <c r="B22400"/>
      <c r="C22400"/>
    </row>
    <row r="22401" spans="1:3" ht="14.4" x14ac:dyDescent="0.3">
      <c r="A22401"/>
      <c r="B22401"/>
      <c r="C22401"/>
    </row>
    <row r="22402" spans="1:3" ht="14.4" x14ac:dyDescent="0.3">
      <c r="A22402"/>
      <c r="B22402"/>
      <c r="C22402"/>
    </row>
    <row r="22403" spans="1:3" ht="14.4" x14ac:dyDescent="0.3">
      <c r="A22403"/>
      <c r="B22403"/>
      <c r="C22403"/>
    </row>
    <row r="22404" spans="1:3" ht="14.4" x14ac:dyDescent="0.3">
      <c r="A22404"/>
      <c r="B22404"/>
      <c r="C22404"/>
    </row>
    <row r="22405" spans="1:3" ht="14.4" x14ac:dyDescent="0.3">
      <c r="A22405"/>
      <c r="B22405"/>
      <c r="C22405"/>
    </row>
    <row r="22406" spans="1:3" ht="14.4" x14ac:dyDescent="0.3">
      <c r="A22406"/>
      <c r="B22406"/>
      <c r="C22406"/>
    </row>
    <row r="22407" spans="1:3" ht="14.4" x14ac:dyDescent="0.3">
      <c r="A22407"/>
      <c r="B22407"/>
      <c r="C22407"/>
    </row>
    <row r="22408" spans="1:3" ht="14.4" x14ac:dyDescent="0.3">
      <c r="A22408"/>
      <c r="B22408"/>
      <c r="C22408"/>
    </row>
    <row r="22409" spans="1:3" ht="14.4" x14ac:dyDescent="0.3">
      <c r="A22409"/>
      <c r="B22409"/>
      <c r="C22409"/>
    </row>
    <row r="22410" spans="1:3" ht="14.4" x14ac:dyDescent="0.3">
      <c r="A22410"/>
      <c r="B22410"/>
      <c r="C22410"/>
    </row>
    <row r="22411" spans="1:3" ht="14.4" x14ac:dyDescent="0.3">
      <c r="A22411"/>
      <c r="B22411"/>
      <c r="C22411"/>
    </row>
    <row r="22412" spans="1:3" ht="14.4" x14ac:dyDescent="0.3">
      <c r="A22412"/>
      <c r="B22412"/>
      <c r="C22412"/>
    </row>
    <row r="22413" spans="1:3" ht="14.4" x14ac:dyDescent="0.3">
      <c r="A22413"/>
      <c r="B22413"/>
      <c r="C22413"/>
    </row>
    <row r="22414" spans="1:3" ht="14.4" x14ac:dyDescent="0.3">
      <c r="A22414"/>
      <c r="B22414"/>
      <c r="C22414"/>
    </row>
    <row r="22415" spans="1:3" ht="14.4" x14ac:dyDescent="0.3">
      <c r="A22415"/>
      <c r="B22415"/>
      <c r="C22415"/>
    </row>
    <row r="22416" spans="1:3" ht="14.4" x14ac:dyDescent="0.3">
      <c r="A22416"/>
      <c r="B22416"/>
      <c r="C22416"/>
    </row>
    <row r="22417" spans="1:3" ht="14.4" x14ac:dyDescent="0.3">
      <c r="A22417"/>
      <c r="B22417"/>
      <c r="C22417"/>
    </row>
    <row r="22418" spans="1:3" ht="14.4" x14ac:dyDescent="0.3">
      <c r="A22418"/>
      <c r="B22418"/>
      <c r="C22418"/>
    </row>
    <row r="22419" spans="1:3" ht="14.4" x14ac:dyDescent="0.3">
      <c r="A22419"/>
      <c r="B22419"/>
      <c r="C22419"/>
    </row>
    <row r="22420" spans="1:3" ht="14.4" x14ac:dyDescent="0.3">
      <c r="A22420"/>
      <c r="B22420"/>
      <c r="C22420"/>
    </row>
    <row r="22421" spans="1:3" ht="14.4" x14ac:dyDescent="0.3">
      <c r="A22421"/>
      <c r="B22421"/>
      <c r="C22421"/>
    </row>
    <row r="22422" spans="1:3" ht="14.4" x14ac:dyDescent="0.3">
      <c r="A22422"/>
      <c r="B22422"/>
      <c r="C22422"/>
    </row>
    <row r="22423" spans="1:3" ht="14.4" x14ac:dyDescent="0.3">
      <c r="A22423"/>
      <c r="B22423"/>
      <c r="C22423"/>
    </row>
    <row r="22424" spans="1:3" ht="14.4" x14ac:dyDescent="0.3">
      <c r="A22424"/>
      <c r="B22424"/>
      <c r="C22424"/>
    </row>
    <row r="22425" spans="1:3" ht="14.4" x14ac:dyDescent="0.3">
      <c r="A22425"/>
      <c r="B22425"/>
      <c r="C22425"/>
    </row>
    <row r="22426" spans="1:3" ht="14.4" x14ac:dyDescent="0.3">
      <c r="A22426"/>
      <c r="B22426"/>
      <c r="C22426"/>
    </row>
    <row r="22427" spans="1:3" ht="14.4" x14ac:dyDescent="0.3">
      <c r="A22427"/>
      <c r="B22427"/>
      <c r="C22427"/>
    </row>
    <row r="22428" spans="1:3" ht="14.4" x14ac:dyDescent="0.3">
      <c r="A22428"/>
      <c r="B22428"/>
      <c r="C22428"/>
    </row>
    <row r="22429" spans="1:3" ht="14.4" x14ac:dyDescent="0.3">
      <c r="A22429"/>
      <c r="B22429"/>
      <c r="C22429"/>
    </row>
    <row r="22430" spans="1:3" ht="14.4" x14ac:dyDescent="0.3">
      <c r="A22430"/>
      <c r="B22430"/>
      <c r="C22430"/>
    </row>
    <row r="22431" spans="1:3" ht="14.4" x14ac:dyDescent="0.3">
      <c r="A22431"/>
      <c r="B22431"/>
      <c r="C22431"/>
    </row>
    <row r="22432" spans="1:3" ht="14.4" x14ac:dyDescent="0.3">
      <c r="A22432"/>
      <c r="B22432"/>
      <c r="C22432"/>
    </row>
    <row r="22433" spans="1:3" ht="14.4" x14ac:dyDescent="0.3">
      <c r="A22433"/>
      <c r="B22433"/>
      <c r="C22433"/>
    </row>
    <row r="22434" spans="1:3" ht="14.4" x14ac:dyDescent="0.3">
      <c r="A22434"/>
      <c r="B22434"/>
      <c r="C22434"/>
    </row>
    <row r="22435" spans="1:3" ht="14.4" x14ac:dyDescent="0.3">
      <c r="A22435"/>
      <c r="B22435"/>
      <c r="C22435"/>
    </row>
    <row r="22436" spans="1:3" ht="14.4" x14ac:dyDescent="0.3">
      <c r="A22436"/>
      <c r="B22436"/>
      <c r="C22436"/>
    </row>
    <row r="22437" spans="1:3" ht="14.4" x14ac:dyDescent="0.3">
      <c r="A22437"/>
      <c r="B22437"/>
      <c r="C22437"/>
    </row>
    <row r="22438" spans="1:3" ht="14.4" x14ac:dyDescent="0.3">
      <c r="A22438"/>
      <c r="B22438"/>
      <c r="C22438"/>
    </row>
    <row r="22439" spans="1:3" ht="14.4" x14ac:dyDescent="0.3">
      <c r="A22439"/>
      <c r="B22439"/>
      <c r="C22439"/>
    </row>
    <row r="22440" spans="1:3" ht="14.4" x14ac:dyDescent="0.3">
      <c r="A22440"/>
      <c r="B22440"/>
      <c r="C22440"/>
    </row>
    <row r="22441" spans="1:3" ht="14.4" x14ac:dyDescent="0.3">
      <c r="A22441"/>
      <c r="B22441"/>
      <c r="C22441"/>
    </row>
    <row r="22442" spans="1:3" ht="14.4" x14ac:dyDescent="0.3">
      <c r="A22442"/>
      <c r="B22442"/>
      <c r="C22442"/>
    </row>
    <row r="22443" spans="1:3" ht="14.4" x14ac:dyDescent="0.3">
      <c r="A22443"/>
      <c r="B22443"/>
      <c r="C22443"/>
    </row>
    <row r="22444" spans="1:3" ht="14.4" x14ac:dyDescent="0.3">
      <c r="A22444"/>
      <c r="B22444"/>
      <c r="C22444"/>
    </row>
    <row r="22445" spans="1:3" ht="14.4" x14ac:dyDescent="0.3">
      <c r="A22445"/>
      <c r="B22445"/>
      <c r="C22445"/>
    </row>
    <row r="22446" spans="1:3" ht="14.4" x14ac:dyDescent="0.3">
      <c r="A22446"/>
      <c r="B22446"/>
      <c r="C22446"/>
    </row>
    <row r="22447" spans="1:3" ht="14.4" x14ac:dyDescent="0.3">
      <c r="A22447"/>
      <c r="B22447"/>
      <c r="C22447"/>
    </row>
    <row r="22448" spans="1:3" ht="14.4" x14ac:dyDescent="0.3">
      <c r="A22448"/>
      <c r="B22448"/>
      <c r="C22448"/>
    </row>
    <row r="22449" spans="1:3" ht="14.4" x14ac:dyDescent="0.3">
      <c r="A22449"/>
      <c r="B22449"/>
      <c r="C22449"/>
    </row>
    <row r="22450" spans="1:3" ht="14.4" x14ac:dyDescent="0.3">
      <c r="A22450"/>
      <c r="B22450"/>
      <c r="C22450"/>
    </row>
    <row r="22451" spans="1:3" ht="14.4" x14ac:dyDescent="0.3">
      <c r="A22451"/>
      <c r="B22451"/>
      <c r="C22451"/>
    </row>
    <row r="22452" spans="1:3" ht="14.4" x14ac:dyDescent="0.3">
      <c r="A22452"/>
      <c r="B22452"/>
      <c r="C22452"/>
    </row>
    <row r="22453" spans="1:3" ht="14.4" x14ac:dyDescent="0.3">
      <c r="A22453"/>
      <c r="B22453"/>
      <c r="C22453"/>
    </row>
    <row r="22454" spans="1:3" ht="14.4" x14ac:dyDescent="0.3">
      <c r="A22454"/>
      <c r="B22454"/>
      <c r="C22454"/>
    </row>
    <row r="22455" spans="1:3" ht="14.4" x14ac:dyDescent="0.3">
      <c r="A22455"/>
      <c r="B22455"/>
      <c r="C22455"/>
    </row>
    <row r="22456" spans="1:3" ht="14.4" x14ac:dyDescent="0.3">
      <c r="A22456"/>
      <c r="B22456"/>
      <c r="C22456"/>
    </row>
    <row r="22457" spans="1:3" ht="14.4" x14ac:dyDescent="0.3">
      <c r="A22457"/>
      <c r="B22457"/>
      <c r="C22457"/>
    </row>
    <row r="22458" spans="1:3" ht="14.4" x14ac:dyDescent="0.3">
      <c r="A22458"/>
      <c r="B22458"/>
      <c r="C22458"/>
    </row>
    <row r="22459" spans="1:3" ht="14.4" x14ac:dyDescent="0.3">
      <c r="A22459"/>
      <c r="B22459"/>
      <c r="C22459"/>
    </row>
    <row r="22460" spans="1:3" ht="14.4" x14ac:dyDescent="0.3">
      <c r="A22460"/>
      <c r="B22460"/>
      <c r="C22460"/>
    </row>
    <row r="22461" spans="1:3" ht="14.4" x14ac:dyDescent="0.3">
      <c r="A22461"/>
      <c r="B22461"/>
      <c r="C22461"/>
    </row>
    <row r="22462" spans="1:3" ht="14.4" x14ac:dyDescent="0.3">
      <c r="A22462"/>
      <c r="B22462"/>
      <c r="C22462"/>
    </row>
    <row r="22463" spans="1:3" ht="14.4" x14ac:dyDescent="0.3">
      <c r="A22463"/>
      <c r="B22463"/>
      <c r="C22463"/>
    </row>
    <row r="22464" spans="1:3" ht="14.4" x14ac:dyDescent="0.3">
      <c r="A22464"/>
      <c r="B22464"/>
      <c r="C22464"/>
    </row>
    <row r="22465" spans="1:3" ht="14.4" x14ac:dyDescent="0.3">
      <c r="A22465"/>
      <c r="B22465"/>
      <c r="C22465"/>
    </row>
    <row r="22466" spans="1:3" ht="14.4" x14ac:dyDescent="0.3">
      <c r="A22466"/>
      <c r="B22466"/>
      <c r="C22466"/>
    </row>
    <row r="22467" spans="1:3" ht="14.4" x14ac:dyDescent="0.3">
      <c r="A22467"/>
      <c r="B22467"/>
      <c r="C22467"/>
    </row>
    <row r="22468" spans="1:3" ht="14.4" x14ac:dyDescent="0.3">
      <c r="A22468"/>
      <c r="B22468"/>
      <c r="C22468"/>
    </row>
    <row r="22469" spans="1:3" ht="14.4" x14ac:dyDescent="0.3">
      <c r="A22469"/>
      <c r="B22469"/>
      <c r="C22469"/>
    </row>
    <row r="22470" spans="1:3" ht="14.4" x14ac:dyDescent="0.3">
      <c r="A22470"/>
      <c r="B22470"/>
      <c r="C22470"/>
    </row>
    <row r="22471" spans="1:3" ht="14.4" x14ac:dyDescent="0.3">
      <c r="A22471"/>
      <c r="B22471"/>
      <c r="C22471"/>
    </row>
    <row r="22472" spans="1:3" ht="14.4" x14ac:dyDescent="0.3">
      <c r="A22472"/>
      <c r="B22472"/>
      <c r="C22472"/>
    </row>
    <row r="22473" spans="1:3" ht="14.4" x14ac:dyDescent="0.3">
      <c r="A22473"/>
      <c r="B22473"/>
      <c r="C22473"/>
    </row>
    <row r="22474" spans="1:3" ht="14.4" x14ac:dyDescent="0.3">
      <c r="A22474"/>
      <c r="B22474"/>
      <c r="C22474"/>
    </row>
    <row r="22475" spans="1:3" ht="14.4" x14ac:dyDescent="0.3">
      <c r="A22475"/>
      <c r="B22475"/>
      <c r="C22475"/>
    </row>
    <row r="22476" spans="1:3" ht="14.4" x14ac:dyDescent="0.3">
      <c r="A22476"/>
      <c r="B22476"/>
      <c r="C22476"/>
    </row>
    <row r="22477" spans="1:3" ht="14.4" x14ac:dyDescent="0.3">
      <c r="A22477"/>
      <c r="B22477"/>
      <c r="C22477"/>
    </row>
    <row r="22478" spans="1:3" ht="14.4" x14ac:dyDescent="0.3">
      <c r="A22478"/>
      <c r="B22478"/>
      <c r="C22478"/>
    </row>
    <row r="22479" spans="1:3" ht="14.4" x14ac:dyDescent="0.3">
      <c r="A22479"/>
      <c r="B22479"/>
      <c r="C22479"/>
    </row>
    <row r="22480" spans="1:3" ht="14.4" x14ac:dyDescent="0.3">
      <c r="A22480"/>
      <c r="B22480"/>
      <c r="C22480"/>
    </row>
    <row r="22481" spans="1:3" ht="14.4" x14ac:dyDescent="0.3">
      <c r="A22481"/>
      <c r="B22481"/>
      <c r="C22481"/>
    </row>
    <row r="22482" spans="1:3" ht="14.4" x14ac:dyDescent="0.3">
      <c r="A22482"/>
      <c r="B22482"/>
      <c r="C22482"/>
    </row>
    <row r="22483" spans="1:3" ht="14.4" x14ac:dyDescent="0.3">
      <c r="A22483"/>
      <c r="B22483"/>
      <c r="C22483"/>
    </row>
    <row r="22484" spans="1:3" ht="14.4" x14ac:dyDescent="0.3">
      <c r="A22484"/>
      <c r="B22484"/>
      <c r="C22484"/>
    </row>
    <row r="22485" spans="1:3" ht="14.4" x14ac:dyDescent="0.3">
      <c r="A22485"/>
      <c r="B22485"/>
      <c r="C22485"/>
    </row>
    <row r="22486" spans="1:3" ht="14.4" x14ac:dyDescent="0.3">
      <c r="A22486"/>
      <c r="B22486"/>
      <c r="C22486"/>
    </row>
    <row r="22487" spans="1:3" ht="14.4" x14ac:dyDescent="0.3">
      <c r="A22487"/>
      <c r="B22487"/>
      <c r="C22487"/>
    </row>
    <row r="22488" spans="1:3" ht="14.4" x14ac:dyDescent="0.3">
      <c r="A22488"/>
      <c r="B22488"/>
      <c r="C22488"/>
    </row>
    <row r="22489" spans="1:3" ht="14.4" x14ac:dyDescent="0.3">
      <c r="A22489"/>
      <c r="B22489"/>
      <c r="C22489"/>
    </row>
    <row r="22490" spans="1:3" ht="14.4" x14ac:dyDescent="0.3">
      <c r="A22490"/>
      <c r="B22490"/>
      <c r="C22490"/>
    </row>
    <row r="22491" spans="1:3" ht="14.4" x14ac:dyDescent="0.3">
      <c r="A22491"/>
      <c r="B22491"/>
      <c r="C22491"/>
    </row>
    <row r="22492" spans="1:3" ht="14.4" x14ac:dyDescent="0.3">
      <c r="A22492"/>
      <c r="B22492"/>
      <c r="C22492"/>
    </row>
    <row r="22493" spans="1:3" ht="14.4" x14ac:dyDescent="0.3">
      <c r="A22493"/>
      <c r="B22493"/>
      <c r="C22493"/>
    </row>
    <row r="22494" spans="1:3" ht="14.4" x14ac:dyDescent="0.3">
      <c r="A22494"/>
      <c r="B22494"/>
      <c r="C22494"/>
    </row>
    <row r="22495" spans="1:3" ht="14.4" x14ac:dyDescent="0.3">
      <c r="A22495"/>
      <c r="B22495"/>
      <c r="C22495"/>
    </row>
    <row r="22496" spans="1:3" ht="14.4" x14ac:dyDescent="0.3">
      <c r="A22496"/>
      <c r="B22496"/>
      <c r="C22496"/>
    </row>
    <row r="22497" spans="1:3" ht="14.4" x14ac:dyDescent="0.3">
      <c r="A22497"/>
      <c r="B22497"/>
      <c r="C22497"/>
    </row>
    <row r="22498" spans="1:3" ht="14.4" x14ac:dyDescent="0.3">
      <c r="A22498"/>
      <c r="B22498"/>
      <c r="C22498"/>
    </row>
    <row r="22499" spans="1:3" ht="14.4" x14ac:dyDescent="0.3">
      <c r="A22499"/>
      <c r="B22499"/>
      <c r="C22499"/>
    </row>
    <row r="22500" spans="1:3" ht="14.4" x14ac:dyDescent="0.3">
      <c r="A22500"/>
      <c r="B22500"/>
      <c r="C22500"/>
    </row>
    <row r="22501" spans="1:3" ht="14.4" x14ac:dyDescent="0.3">
      <c r="A22501"/>
      <c r="B22501"/>
      <c r="C22501"/>
    </row>
    <row r="22502" spans="1:3" ht="14.4" x14ac:dyDescent="0.3">
      <c r="A22502"/>
      <c r="B22502"/>
      <c r="C22502"/>
    </row>
    <row r="22503" spans="1:3" ht="14.4" x14ac:dyDescent="0.3">
      <c r="A22503"/>
      <c r="B22503"/>
      <c r="C22503"/>
    </row>
    <row r="22504" spans="1:3" ht="14.4" x14ac:dyDescent="0.3">
      <c r="A22504"/>
      <c r="B22504"/>
      <c r="C22504"/>
    </row>
    <row r="22505" spans="1:3" ht="14.4" x14ac:dyDescent="0.3">
      <c r="A22505"/>
      <c r="B22505"/>
      <c r="C22505"/>
    </row>
    <row r="22506" spans="1:3" ht="14.4" x14ac:dyDescent="0.3">
      <c r="A22506"/>
      <c r="B22506"/>
      <c r="C22506"/>
    </row>
    <row r="22507" spans="1:3" ht="14.4" x14ac:dyDescent="0.3">
      <c r="A22507"/>
      <c r="B22507"/>
      <c r="C22507"/>
    </row>
    <row r="22508" spans="1:3" ht="14.4" x14ac:dyDescent="0.3">
      <c r="A22508"/>
      <c r="B22508"/>
      <c r="C22508"/>
    </row>
    <row r="22509" spans="1:3" ht="14.4" x14ac:dyDescent="0.3">
      <c r="A22509"/>
      <c r="B22509"/>
      <c r="C22509"/>
    </row>
    <row r="22510" spans="1:3" ht="14.4" x14ac:dyDescent="0.3">
      <c r="A22510"/>
      <c r="B22510"/>
      <c r="C22510"/>
    </row>
    <row r="22511" spans="1:3" ht="14.4" x14ac:dyDescent="0.3">
      <c r="A22511"/>
      <c r="B22511"/>
      <c r="C22511"/>
    </row>
    <row r="22512" spans="1:3" ht="14.4" x14ac:dyDescent="0.3">
      <c r="A22512"/>
      <c r="B22512"/>
      <c r="C22512"/>
    </row>
    <row r="22513" spans="1:3" ht="14.4" x14ac:dyDescent="0.3">
      <c r="A22513"/>
      <c r="B22513"/>
      <c r="C22513"/>
    </row>
    <row r="22514" spans="1:3" ht="14.4" x14ac:dyDescent="0.3">
      <c r="A22514"/>
      <c r="B22514"/>
      <c r="C22514"/>
    </row>
    <row r="22515" spans="1:3" ht="14.4" x14ac:dyDescent="0.3">
      <c r="A22515"/>
      <c r="B22515"/>
      <c r="C22515"/>
    </row>
    <row r="22516" spans="1:3" ht="14.4" x14ac:dyDescent="0.3">
      <c r="A22516"/>
      <c r="B22516"/>
      <c r="C22516"/>
    </row>
    <row r="22517" spans="1:3" ht="14.4" x14ac:dyDescent="0.3">
      <c r="A22517"/>
      <c r="B22517"/>
      <c r="C22517"/>
    </row>
    <row r="22518" spans="1:3" ht="14.4" x14ac:dyDescent="0.3">
      <c r="A22518"/>
      <c r="B22518"/>
      <c r="C22518"/>
    </row>
    <row r="22519" spans="1:3" ht="14.4" x14ac:dyDescent="0.3">
      <c r="A22519"/>
      <c r="B22519"/>
      <c r="C22519"/>
    </row>
    <row r="22520" spans="1:3" ht="14.4" x14ac:dyDescent="0.3">
      <c r="A22520"/>
      <c r="B22520"/>
      <c r="C22520"/>
    </row>
    <row r="22521" spans="1:3" ht="14.4" x14ac:dyDescent="0.3">
      <c r="A22521"/>
      <c r="B22521"/>
      <c r="C22521"/>
    </row>
    <row r="22522" spans="1:3" ht="14.4" x14ac:dyDescent="0.3">
      <c r="A22522"/>
      <c r="B22522"/>
      <c r="C22522"/>
    </row>
    <row r="22523" spans="1:3" ht="14.4" x14ac:dyDescent="0.3">
      <c r="A22523"/>
      <c r="B22523"/>
      <c r="C22523"/>
    </row>
    <row r="22524" spans="1:3" ht="14.4" x14ac:dyDescent="0.3">
      <c r="A22524"/>
      <c r="B22524"/>
      <c r="C22524"/>
    </row>
    <row r="22525" spans="1:3" ht="14.4" x14ac:dyDescent="0.3">
      <c r="A22525"/>
      <c r="B22525"/>
      <c r="C22525"/>
    </row>
    <row r="22526" spans="1:3" ht="14.4" x14ac:dyDescent="0.3">
      <c r="A22526"/>
      <c r="B22526"/>
      <c r="C22526"/>
    </row>
    <row r="22527" spans="1:3" ht="14.4" x14ac:dyDescent="0.3">
      <c r="A22527"/>
      <c r="B22527"/>
      <c r="C22527"/>
    </row>
    <row r="22528" spans="1:3" ht="14.4" x14ac:dyDescent="0.3">
      <c r="A22528"/>
      <c r="B22528"/>
      <c r="C22528"/>
    </row>
    <row r="22529" spans="1:3" ht="14.4" x14ac:dyDescent="0.3">
      <c r="A22529"/>
      <c r="B22529"/>
      <c r="C22529"/>
    </row>
    <row r="22530" spans="1:3" ht="14.4" x14ac:dyDescent="0.3">
      <c r="A22530"/>
      <c r="B22530"/>
      <c r="C22530"/>
    </row>
    <row r="22531" spans="1:3" ht="14.4" x14ac:dyDescent="0.3">
      <c r="A22531"/>
      <c r="B22531"/>
      <c r="C22531"/>
    </row>
    <row r="22532" spans="1:3" ht="14.4" x14ac:dyDescent="0.3">
      <c r="A22532"/>
      <c r="B22532"/>
      <c r="C22532"/>
    </row>
    <row r="22533" spans="1:3" ht="14.4" x14ac:dyDescent="0.3">
      <c r="A22533"/>
      <c r="B22533"/>
      <c r="C22533"/>
    </row>
    <row r="22534" spans="1:3" ht="14.4" x14ac:dyDescent="0.3">
      <c r="A22534"/>
      <c r="B22534"/>
      <c r="C22534"/>
    </row>
    <row r="22535" spans="1:3" ht="14.4" x14ac:dyDescent="0.3">
      <c r="A22535"/>
      <c r="B22535"/>
      <c r="C22535"/>
    </row>
    <row r="22536" spans="1:3" ht="14.4" x14ac:dyDescent="0.3">
      <c r="A22536"/>
      <c r="B22536"/>
      <c r="C22536"/>
    </row>
    <row r="22537" spans="1:3" ht="14.4" x14ac:dyDescent="0.3">
      <c r="A22537"/>
      <c r="B22537"/>
      <c r="C22537"/>
    </row>
    <row r="22538" spans="1:3" ht="14.4" x14ac:dyDescent="0.3">
      <c r="A22538"/>
      <c r="B22538"/>
      <c r="C22538"/>
    </row>
    <row r="22539" spans="1:3" ht="14.4" x14ac:dyDescent="0.3">
      <c r="A22539"/>
      <c r="B22539"/>
      <c r="C22539"/>
    </row>
    <row r="22540" spans="1:3" ht="14.4" x14ac:dyDescent="0.3">
      <c r="A22540"/>
      <c r="B22540"/>
      <c r="C22540"/>
    </row>
    <row r="22541" spans="1:3" ht="14.4" x14ac:dyDescent="0.3">
      <c r="A22541"/>
      <c r="B22541"/>
      <c r="C22541"/>
    </row>
    <row r="22542" spans="1:3" ht="14.4" x14ac:dyDescent="0.3">
      <c r="A22542"/>
      <c r="B22542"/>
      <c r="C22542"/>
    </row>
    <row r="22543" spans="1:3" ht="14.4" x14ac:dyDescent="0.3">
      <c r="A22543"/>
      <c r="B22543"/>
      <c r="C22543"/>
    </row>
    <row r="22544" spans="1:3" ht="14.4" x14ac:dyDescent="0.3">
      <c r="A22544"/>
      <c r="B22544"/>
      <c r="C22544"/>
    </row>
    <row r="22545" spans="1:3" ht="14.4" x14ac:dyDescent="0.3">
      <c r="A22545"/>
      <c r="B22545"/>
      <c r="C22545"/>
    </row>
    <row r="22546" spans="1:3" ht="14.4" x14ac:dyDescent="0.3">
      <c r="A22546"/>
      <c r="B22546"/>
      <c r="C22546"/>
    </row>
    <row r="22547" spans="1:3" ht="14.4" x14ac:dyDescent="0.3">
      <c r="A22547"/>
      <c r="B22547"/>
      <c r="C22547"/>
    </row>
    <row r="22548" spans="1:3" ht="14.4" x14ac:dyDescent="0.3">
      <c r="A22548"/>
      <c r="B22548"/>
      <c r="C22548"/>
    </row>
    <row r="22549" spans="1:3" ht="14.4" x14ac:dyDescent="0.3">
      <c r="A22549"/>
      <c r="B22549"/>
      <c r="C22549"/>
    </row>
    <row r="22550" spans="1:3" ht="14.4" x14ac:dyDescent="0.3">
      <c r="A22550"/>
      <c r="B22550"/>
      <c r="C22550"/>
    </row>
    <row r="22551" spans="1:3" ht="14.4" x14ac:dyDescent="0.3">
      <c r="A22551"/>
      <c r="B22551"/>
      <c r="C22551"/>
    </row>
    <row r="22552" spans="1:3" ht="14.4" x14ac:dyDescent="0.3">
      <c r="A22552"/>
      <c r="B22552"/>
      <c r="C22552"/>
    </row>
    <row r="22553" spans="1:3" ht="14.4" x14ac:dyDescent="0.3">
      <c r="A22553"/>
      <c r="B22553"/>
      <c r="C22553"/>
    </row>
    <row r="22554" spans="1:3" ht="14.4" x14ac:dyDescent="0.3">
      <c r="A22554"/>
      <c r="B22554"/>
      <c r="C22554"/>
    </row>
    <row r="22555" spans="1:3" ht="14.4" x14ac:dyDescent="0.3">
      <c r="A22555"/>
      <c r="B22555"/>
      <c r="C22555"/>
    </row>
    <row r="22556" spans="1:3" ht="14.4" x14ac:dyDescent="0.3">
      <c r="A22556"/>
      <c r="B22556"/>
      <c r="C22556"/>
    </row>
    <row r="22557" spans="1:3" ht="14.4" x14ac:dyDescent="0.3">
      <c r="A22557"/>
      <c r="B22557"/>
      <c r="C22557"/>
    </row>
    <row r="22558" spans="1:3" ht="14.4" x14ac:dyDescent="0.3">
      <c r="A22558"/>
      <c r="B22558"/>
      <c r="C22558"/>
    </row>
    <row r="22559" spans="1:3" ht="14.4" x14ac:dyDescent="0.3">
      <c r="A22559"/>
      <c r="B22559"/>
      <c r="C22559"/>
    </row>
    <row r="22560" spans="1:3" ht="14.4" x14ac:dyDescent="0.3">
      <c r="A22560"/>
      <c r="B22560"/>
      <c r="C22560"/>
    </row>
    <row r="22561" spans="1:3" ht="14.4" x14ac:dyDescent="0.3">
      <c r="A22561"/>
      <c r="B22561"/>
      <c r="C22561"/>
    </row>
    <row r="22562" spans="1:3" ht="14.4" x14ac:dyDescent="0.3">
      <c r="A22562"/>
      <c r="B22562"/>
      <c r="C22562"/>
    </row>
    <row r="22563" spans="1:3" ht="14.4" x14ac:dyDescent="0.3">
      <c r="A22563"/>
      <c r="B22563"/>
      <c r="C22563"/>
    </row>
    <row r="22564" spans="1:3" ht="14.4" x14ac:dyDescent="0.3">
      <c r="A22564"/>
      <c r="B22564"/>
      <c r="C22564"/>
    </row>
    <row r="22565" spans="1:3" ht="14.4" x14ac:dyDescent="0.3">
      <c r="A22565"/>
      <c r="B22565"/>
      <c r="C22565"/>
    </row>
    <row r="22566" spans="1:3" ht="14.4" x14ac:dyDescent="0.3">
      <c r="A22566"/>
      <c r="B22566"/>
      <c r="C22566"/>
    </row>
    <row r="22567" spans="1:3" ht="14.4" x14ac:dyDescent="0.3">
      <c r="A22567"/>
      <c r="B22567"/>
      <c r="C22567"/>
    </row>
    <row r="22568" spans="1:3" ht="14.4" x14ac:dyDescent="0.3">
      <c r="A22568"/>
      <c r="B22568"/>
      <c r="C22568"/>
    </row>
    <row r="22569" spans="1:3" ht="14.4" x14ac:dyDescent="0.3">
      <c r="A22569"/>
      <c r="B22569"/>
      <c r="C22569"/>
    </row>
    <row r="22570" spans="1:3" ht="14.4" x14ac:dyDescent="0.3">
      <c r="A22570"/>
      <c r="B22570"/>
      <c r="C22570"/>
    </row>
    <row r="22571" spans="1:3" ht="14.4" x14ac:dyDescent="0.3">
      <c r="A22571"/>
      <c r="B22571"/>
      <c r="C22571"/>
    </row>
    <row r="22572" spans="1:3" ht="14.4" x14ac:dyDescent="0.3">
      <c r="A22572"/>
      <c r="B22572"/>
      <c r="C22572"/>
    </row>
    <row r="22573" spans="1:3" ht="14.4" x14ac:dyDescent="0.3">
      <c r="A22573"/>
      <c r="B22573"/>
      <c r="C22573"/>
    </row>
    <row r="22574" spans="1:3" ht="14.4" x14ac:dyDescent="0.3">
      <c r="A22574"/>
      <c r="B22574"/>
      <c r="C22574"/>
    </row>
    <row r="22575" spans="1:3" ht="14.4" x14ac:dyDescent="0.3">
      <c r="A22575"/>
      <c r="B22575"/>
      <c r="C22575"/>
    </row>
    <row r="22576" spans="1:3" ht="14.4" x14ac:dyDescent="0.3">
      <c r="A22576"/>
      <c r="B22576"/>
      <c r="C22576"/>
    </row>
    <row r="22577" spans="1:3" ht="14.4" x14ac:dyDescent="0.3">
      <c r="A22577"/>
      <c r="B22577"/>
      <c r="C22577"/>
    </row>
    <row r="22578" spans="1:3" ht="14.4" x14ac:dyDescent="0.3">
      <c r="A22578"/>
      <c r="B22578"/>
      <c r="C22578"/>
    </row>
    <row r="22579" spans="1:3" ht="14.4" x14ac:dyDescent="0.3">
      <c r="A22579"/>
      <c r="B22579"/>
      <c r="C22579"/>
    </row>
    <row r="22580" spans="1:3" ht="14.4" x14ac:dyDescent="0.3">
      <c r="A22580"/>
      <c r="B22580"/>
      <c r="C22580"/>
    </row>
    <row r="22581" spans="1:3" ht="14.4" x14ac:dyDescent="0.3">
      <c r="A22581"/>
      <c r="B22581"/>
      <c r="C22581"/>
    </row>
    <row r="22582" spans="1:3" ht="14.4" x14ac:dyDescent="0.3">
      <c r="A22582"/>
      <c r="B22582"/>
      <c r="C22582"/>
    </row>
    <row r="22583" spans="1:3" ht="14.4" x14ac:dyDescent="0.3">
      <c r="A22583"/>
      <c r="B22583"/>
      <c r="C22583"/>
    </row>
    <row r="22584" spans="1:3" ht="14.4" x14ac:dyDescent="0.3">
      <c r="A22584"/>
      <c r="B22584"/>
      <c r="C22584"/>
    </row>
    <row r="22585" spans="1:3" ht="14.4" x14ac:dyDescent="0.3">
      <c r="A22585"/>
      <c r="B22585"/>
      <c r="C22585"/>
    </row>
    <row r="22586" spans="1:3" ht="14.4" x14ac:dyDescent="0.3">
      <c r="A22586"/>
      <c r="B22586"/>
      <c r="C22586"/>
    </row>
    <row r="22587" spans="1:3" ht="14.4" x14ac:dyDescent="0.3">
      <c r="A22587"/>
      <c r="B22587"/>
      <c r="C22587"/>
    </row>
    <row r="22588" spans="1:3" ht="14.4" x14ac:dyDescent="0.3">
      <c r="A22588"/>
      <c r="B22588"/>
      <c r="C22588"/>
    </row>
    <row r="22589" spans="1:3" ht="14.4" x14ac:dyDescent="0.3">
      <c r="A22589"/>
      <c r="B22589"/>
      <c r="C22589"/>
    </row>
    <row r="22590" spans="1:3" ht="14.4" x14ac:dyDescent="0.3">
      <c r="A22590"/>
      <c r="B22590"/>
      <c r="C22590"/>
    </row>
    <row r="22591" spans="1:3" ht="14.4" x14ac:dyDescent="0.3">
      <c r="A22591"/>
      <c r="B22591"/>
      <c r="C22591"/>
    </row>
    <row r="22592" spans="1:3" ht="14.4" x14ac:dyDescent="0.3">
      <c r="A22592"/>
      <c r="B22592"/>
      <c r="C22592"/>
    </row>
    <row r="22593" spans="1:3" ht="14.4" x14ac:dyDescent="0.3">
      <c r="A22593"/>
      <c r="B22593"/>
      <c r="C22593"/>
    </row>
    <row r="22594" spans="1:3" ht="14.4" x14ac:dyDescent="0.3">
      <c r="A22594"/>
      <c r="B22594"/>
      <c r="C22594"/>
    </row>
    <row r="22595" spans="1:3" ht="14.4" x14ac:dyDescent="0.3">
      <c r="A22595"/>
      <c r="B22595"/>
      <c r="C22595"/>
    </row>
    <row r="22596" spans="1:3" ht="14.4" x14ac:dyDescent="0.3">
      <c r="A22596"/>
      <c r="B22596"/>
      <c r="C22596"/>
    </row>
    <row r="22597" spans="1:3" ht="14.4" x14ac:dyDescent="0.3">
      <c r="A22597"/>
      <c r="B22597"/>
      <c r="C22597"/>
    </row>
    <row r="22598" spans="1:3" ht="14.4" x14ac:dyDescent="0.3">
      <c r="A22598"/>
      <c r="B22598"/>
      <c r="C22598"/>
    </row>
    <row r="22599" spans="1:3" ht="14.4" x14ac:dyDescent="0.3">
      <c r="A22599"/>
      <c r="B22599"/>
      <c r="C22599"/>
    </row>
    <row r="22600" spans="1:3" ht="14.4" x14ac:dyDescent="0.3">
      <c r="A22600"/>
      <c r="B22600"/>
      <c r="C22600"/>
    </row>
    <row r="22601" spans="1:3" ht="14.4" x14ac:dyDescent="0.3">
      <c r="A22601"/>
      <c r="B22601"/>
      <c r="C22601"/>
    </row>
    <row r="22602" spans="1:3" ht="14.4" x14ac:dyDescent="0.3">
      <c r="A22602"/>
      <c r="B22602"/>
      <c r="C22602"/>
    </row>
    <row r="22603" spans="1:3" ht="14.4" x14ac:dyDescent="0.3">
      <c r="A22603"/>
      <c r="B22603"/>
      <c r="C22603"/>
    </row>
    <row r="22604" spans="1:3" ht="14.4" x14ac:dyDescent="0.3">
      <c r="A22604"/>
      <c r="B22604"/>
      <c r="C22604"/>
    </row>
    <row r="22605" spans="1:3" ht="14.4" x14ac:dyDescent="0.3">
      <c r="A22605"/>
      <c r="B22605"/>
      <c r="C22605"/>
    </row>
    <row r="22606" spans="1:3" ht="14.4" x14ac:dyDescent="0.3">
      <c r="A22606"/>
      <c r="B22606"/>
      <c r="C22606"/>
    </row>
    <row r="22607" spans="1:3" ht="14.4" x14ac:dyDescent="0.3">
      <c r="A22607"/>
      <c r="B22607"/>
      <c r="C22607"/>
    </row>
    <row r="22608" spans="1:3" ht="14.4" x14ac:dyDescent="0.3">
      <c r="A22608"/>
      <c r="B22608"/>
      <c r="C22608"/>
    </row>
    <row r="22609" spans="1:3" ht="14.4" x14ac:dyDescent="0.3">
      <c r="A22609"/>
      <c r="B22609"/>
      <c r="C22609"/>
    </row>
    <row r="22610" spans="1:3" ht="14.4" x14ac:dyDescent="0.3">
      <c r="A22610"/>
      <c r="B22610"/>
      <c r="C22610"/>
    </row>
    <row r="22611" spans="1:3" ht="14.4" x14ac:dyDescent="0.3">
      <c r="A22611"/>
      <c r="B22611"/>
      <c r="C22611"/>
    </row>
    <row r="22612" spans="1:3" ht="14.4" x14ac:dyDescent="0.3">
      <c r="A22612"/>
      <c r="B22612"/>
      <c r="C22612"/>
    </row>
    <row r="22613" spans="1:3" ht="14.4" x14ac:dyDescent="0.3">
      <c r="A22613"/>
      <c r="B22613"/>
      <c r="C22613"/>
    </row>
    <row r="22614" spans="1:3" ht="14.4" x14ac:dyDescent="0.3">
      <c r="A22614"/>
      <c r="B22614"/>
      <c r="C22614"/>
    </row>
    <row r="22615" spans="1:3" ht="14.4" x14ac:dyDescent="0.3">
      <c r="A22615"/>
      <c r="B22615"/>
      <c r="C22615"/>
    </row>
    <row r="22616" spans="1:3" ht="14.4" x14ac:dyDescent="0.3">
      <c r="A22616"/>
      <c r="B22616"/>
      <c r="C22616"/>
    </row>
    <row r="22617" spans="1:3" ht="14.4" x14ac:dyDescent="0.3">
      <c r="A22617"/>
      <c r="B22617"/>
      <c r="C22617"/>
    </row>
    <row r="22618" spans="1:3" ht="14.4" x14ac:dyDescent="0.3">
      <c r="A22618"/>
      <c r="B22618"/>
      <c r="C22618"/>
    </row>
    <row r="22619" spans="1:3" ht="14.4" x14ac:dyDescent="0.3">
      <c r="A22619"/>
      <c r="B22619"/>
      <c r="C22619"/>
    </row>
    <row r="22620" spans="1:3" ht="14.4" x14ac:dyDescent="0.3">
      <c r="A22620"/>
      <c r="B22620"/>
      <c r="C22620"/>
    </row>
    <row r="22621" spans="1:3" ht="14.4" x14ac:dyDescent="0.3">
      <c r="A22621"/>
      <c r="B22621"/>
      <c r="C22621"/>
    </row>
    <row r="22622" spans="1:3" ht="14.4" x14ac:dyDescent="0.3">
      <c r="A22622"/>
      <c r="B22622"/>
      <c r="C22622"/>
    </row>
    <row r="22623" spans="1:3" ht="14.4" x14ac:dyDescent="0.3">
      <c r="A22623"/>
      <c r="B22623"/>
      <c r="C22623"/>
    </row>
    <row r="22624" spans="1:3" ht="14.4" x14ac:dyDescent="0.3">
      <c r="A22624"/>
      <c r="B22624"/>
      <c r="C22624"/>
    </row>
    <row r="22625" spans="1:3" ht="14.4" x14ac:dyDescent="0.3">
      <c r="A22625"/>
      <c r="B22625"/>
      <c r="C22625"/>
    </row>
    <row r="22626" spans="1:3" ht="14.4" x14ac:dyDescent="0.3">
      <c r="A22626"/>
      <c r="B22626"/>
      <c r="C22626"/>
    </row>
    <row r="22627" spans="1:3" ht="14.4" x14ac:dyDescent="0.3">
      <c r="A22627"/>
      <c r="B22627"/>
      <c r="C22627"/>
    </row>
    <row r="22628" spans="1:3" ht="14.4" x14ac:dyDescent="0.3">
      <c r="A22628"/>
      <c r="B22628"/>
      <c r="C22628"/>
    </row>
    <row r="22629" spans="1:3" ht="14.4" x14ac:dyDescent="0.3">
      <c r="A22629"/>
      <c r="B22629"/>
      <c r="C22629"/>
    </row>
    <row r="22630" spans="1:3" ht="14.4" x14ac:dyDescent="0.3">
      <c r="A22630"/>
      <c r="B22630"/>
      <c r="C22630"/>
    </row>
    <row r="22631" spans="1:3" ht="14.4" x14ac:dyDescent="0.3">
      <c r="A22631"/>
      <c r="B22631"/>
      <c r="C22631"/>
    </row>
    <row r="22632" spans="1:3" ht="14.4" x14ac:dyDescent="0.3">
      <c r="A22632"/>
      <c r="B22632"/>
      <c r="C22632"/>
    </row>
    <row r="22633" spans="1:3" ht="14.4" x14ac:dyDescent="0.3">
      <c r="A22633"/>
      <c r="B22633"/>
      <c r="C22633"/>
    </row>
    <row r="22634" spans="1:3" ht="14.4" x14ac:dyDescent="0.3">
      <c r="A22634"/>
      <c r="B22634"/>
      <c r="C22634"/>
    </row>
    <row r="22635" spans="1:3" ht="14.4" x14ac:dyDescent="0.3">
      <c r="A22635"/>
      <c r="B22635"/>
      <c r="C22635"/>
    </row>
    <row r="22636" spans="1:3" ht="14.4" x14ac:dyDescent="0.3">
      <c r="A22636"/>
      <c r="B22636"/>
      <c r="C22636"/>
    </row>
    <row r="22637" spans="1:3" ht="14.4" x14ac:dyDescent="0.3">
      <c r="A22637"/>
      <c r="B22637"/>
      <c r="C22637"/>
    </row>
    <row r="22638" spans="1:3" ht="14.4" x14ac:dyDescent="0.3">
      <c r="A22638"/>
      <c r="B22638"/>
      <c r="C22638"/>
    </row>
    <row r="22639" spans="1:3" ht="14.4" x14ac:dyDescent="0.3">
      <c r="A22639"/>
      <c r="B22639"/>
      <c r="C22639"/>
    </row>
    <row r="22640" spans="1:3" ht="14.4" x14ac:dyDescent="0.3">
      <c r="A22640"/>
      <c r="B22640"/>
      <c r="C22640"/>
    </row>
    <row r="22641" spans="1:3" ht="14.4" x14ac:dyDescent="0.3">
      <c r="A22641"/>
      <c r="B22641"/>
      <c r="C22641"/>
    </row>
    <row r="22642" spans="1:3" ht="14.4" x14ac:dyDescent="0.3">
      <c r="A22642"/>
      <c r="B22642"/>
      <c r="C22642"/>
    </row>
    <row r="22643" spans="1:3" ht="14.4" x14ac:dyDescent="0.3">
      <c r="A22643"/>
      <c r="B22643"/>
      <c r="C22643"/>
    </row>
    <row r="22644" spans="1:3" ht="14.4" x14ac:dyDescent="0.3">
      <c r="A22644"/>
      <c r="B22644"/>
      <c r="C22644"/>
    </row>
    <row r="22645" spans="1:3" ht="14.4" x14ac:dyDescent="0.3">
      <c r="A22645"/>
      <c r="B22645"/>
      <c r="C22645"/>
    </row>
    <row r="22646" spans="1:3" ht="14.4" x14ac:dyDescent="0.3">
      <c r="A22646"/>
      <c r="B22646"/>
      <c r="C22646"/>
    </row>
    <row r="22647" spans="1:3" ht="14.4" x14ac:dyDescent="0.3">
      <c r="A22647"/>
      <c r="B22647"/>
      <c r="C22647"/>
    </row>
    <row r="22648" spans="1:3" ht="14.4" x14ac:dyDescent="0.3">
      <c r="A22648"/>
      <c r="B22648"/>
      <c r="C22648"/>
    </row>
    <row r="22649" spans="1:3" ht="14.4" x14ac:dyDescent="0.3">
      <c r="A22649"/>
      <c r="B22649"/>
      <c r="C22649"/>
    </row>
    <row r="22650" spans="1:3" ht="14.4" x14ac:dyDescent="0.3">
      <c r="A22650"/>
      <c r="B22650"/>
      <c r="C22650"/>
    </row>
    <row r="22651" spans="1:3" ht="14.4" x14ac:dyDescent="0.3">
      <c r="A22651"/>
      <c r="B22651"/>
      <c r="C22651"/>
    </row>
    <row r="22652" spans="1:3" ht="14.4" x14ac:dyDescent="0.3">
      <c r="A22652"/>
      <c r="B22652"/>
      <c r="C22652"/>
    </row>
    <row r="22653" spans="1:3" ht="14.4" x14ac:dyDescent="0.3">
      <c r="A22653"/>
      <c r="B22653"/>
      <c r="C22653"/>
    </row>
    <row r="22654" spans="1:3" ht="14.4" x14ac:dyDescent="0.3">
      <c r="A22654"/>
      <c r="B22654"/>
      <c r="C22654"/>
    </row>
    <row r="22655" spans="1:3" ht="14.4" x14ac:dyDescent="0.3">
      <c r="A22655"/>
      <c r="B22655"/>
      <c r="C22655"/>
    </row>
    <row r="22656" spans="1:3" ht="14.4" x14ac:dyDescent="0.3">
      <c r="A22656"/>
      <c r="B22656"/>
      <c r="C22656"/>
    </row>
    <row r="22657" spans="1:3" ht="14.4" x14ac:dyDescent="0.3">
      <c r="A22657"/>
      <c r="B22657"/>
      <c r="C22657"/>
    </row>
    <row r="22658" spans="1:3" ht="14.4" x14ac:dyDescent="0.3">
      <c r="A22658"/>
      <c r="B22658"/>
      <c r="C22658"/>
    </row>
    <row r="22659" spans="1:3" ht="14.4" x14ac:dyDescent="0.3">
      <c r="A22659"/>
      <c r="B22659"/>
      <c r="C22659"/>
    </row>
    <row r="22660" spans="1:3" ht="14.4" x14ac:dyDescent="0.3">
      <c r="A22660"/>
      <c r="B22660"/>
      <c r="C22660"/>
    </row>
    <row r="22661" spans="1:3" ht="14.4" x14ac:dyDescent="0.3">
      <c r="A22661"/>
      <c r="B22661"/>
      <c r="C22661"/>
    </row>
    <row r="22662" spans="1:3" ht="14.4" x14ac:dyDescent="0.3">
      <c r="A22662"/>
      <c r="B22662"/>
      <c r="C22662"/>
    </row>
    <row r="22663" spans="1:3" ht="14.4" x14ac:dyDescent="0.3">
      <c r="A22663"/>
      <c r="B22663"/>
      <c r="C22663"/>
    </row>
    <row r="22664" spans="1:3" ht="14.4" x14ac:dyDescent="0.3">
      <c r="A22664"/>
      <c r="B22664"/>
      <c r="C22664"/>
    </row>
    <row r="22665" spans="1:3" ht="14.4" x14ac:dyDescent="0.3">
      <c r="A22665"/>
      <c r="B22665"/>
      <c r="C22665"/>
    </row>
    <row r="22666" spans="1:3" ht="14.4" x14ac:dyDescent="0.3">
      <c r="A22666"/>
      <c r="B22666"/>
      <c r="C22666"/>
    </row>
    <row r="22667" spans="1:3" ht="14.4" x14ac:dyDescent="0.3">
      <c r="A22667"/>
      <c r="B22667"/>
      <c r="C22667"/>
    </row>
    <row r="22668" spans="1:3" ht="14.4" x14ac:dyDescent="0.3">
      <c r="A22668"/>
      <c r="B22668"/>
      <c r="C22668"/>
    </row>
    <row r="22669" spans="1:3" ht="14.4" x14ac:dyDescent="0.3">
      <c r="A22669"/>
      <c r="B22669"/>
      <c r="C22669"/>
    </row>
    <row r="22670" spans="1:3" ht="14.4" x14ac:dyDescent="0.3">
      <c r="A22670"/>
      <c r="B22670"/>
      <c r="C22670"/>
    </row>
    <row r="22671" spans="1:3" ht="14.4" x14ac:dyDescent="0.3">
      <c r="A22671"/>
      <c r="B22671"/>
      <c r="C22671"/>
    </row>
    <row r="22672" spans="1:3" ht="14.4" x14ac:dyDescent="0.3">
      <c r="A22672"/>
      <c r="B22672"/>
      <c r="C22672"/>
    </row>
    <row r="22673" spans="1:3" ht="14.4" x14ac:dyDescent="0.3">
      <c r="A22673"/>
      <c r="B22673"/>
      <c r="C22673"/>
    </row>
    <row r="22674" spans="1:3" ht="14.4" x14ac:dyDescent="0.3">
      <c r="A22674"/>
      <c r="B22674"/>
      <c r="C22674"/>
    </row>
    <row r="22675" spans="1:3" ht="14.4" x14ac:dyDescent="0.3">
      <c r="A22675"/>
      <c r="B22675"/>
      <c r="C22675"/>
    </row>
    <row r="22676" spans="1:3" ht="14.4" x14ac:dyDescent="0.3">
      <c r="A22676"/>
      <c r="B22676"/>
      <c r="C22676"/>
    </row>
    <row r="22677" spans="1:3" ht="14.4" x14ac:dyDescent="0.3">
      <c r="A22677"/>
      <c r="B22677"/>
      <c r="C22677"/>
    </row>
    <row r="22678" spans="1:3" ht="14.4" x14ac:dyDescent="0.3">
      <c r="A22678"/>
      <c r="B22678"/>
      <c r="C22678"/>
    </row>
    <row r="22679" spans="1:3" ht="14.4" x14ac:dyDescent="0.3">
      <c r="A22679"/>
      <c r="B22679"/>
      <c r="C22679"/>
    </row>
    <row r="22680" spans="1:3" ht="14.4" x14ac:dyDescent="0.3">
      <c r="A22680"/>
      <c r="B22680"/>
      <c r="C22680"/>
    </row>
    <row r="22681" spans="1:3" ht="14.4" x14ac:dyDescent="0.3">
      <c r="A22681"/>
      <c r="B22681"/>
      <c r="C22681"/>
    </row>
    <row r="22682" spans="1:3" ht="14.4" x14ac:dyDescent="0.3">
      <c r="A22682"/>
      <c r="B22682"/>
      <c r="C22682"/>
    </row>
    <row r="22683" spans="1:3" ht="14.4" x14ac:dyDescent="0.3">
      <c r="A22683"/>
      <c r="B22683"/>
      <c r="C22683"/>
    </row>
    <row r="22684" spans="1:3" ht="14.4" x14ac:dyDescent="0.3">
      <c r="A22684"/>
      <c r="B22684"/>
      <c r="C22684"/>
    </row>
    <row r="22685" spans="1:3" ht="14.4" x14ac:dyDescent="0.3">
      <c r="A22685"/>
      <c r="B22685"/>
      <c r="C22685"/>
    </row>
    <row r="22686" spans="1:3" ht="14.4" x14ac:dyDescent="0.3">
      <c r="A22686"/>
      <c r="B22686"/>
      <c r="C22686"/>
    </row>
    <row r="22687" spans="1:3" ht="14.4" x14ac:dyDescent="0.3">
      <c r="A22687"/>
      <c r="B22687"/>
      <c r="C22687"/>
    </row>
    <row r="22688" spans="1:3" ht="14.4" x14ac:dyDescent="0.3">
      <c r="A22688"/>
      <c r="B22688"/>
      <c r="C22688"/>
    </row>
    <row r="22689" spans="1:3" ht="14.4" x14ac:dyDescent="0.3">
      <c r="A22689"/>
      <c r="B22689"/>
      <c r="C22689"/>
    </row>
    <row r="22690" spans="1:3" ht="14.4" x14ac:dyDescent="0.3">
      <c r="A22690"/>
      <c r="B22690"/>
      <c r="C22690"/>
    </row>
    <row r="22691" spans="1:3" ht="14.4" x14ac:dyDescent="0.3">
      <c r="A22691"/>
      <c r="B22691"/>
      <c r="C22691"/>
    </row>
    <row r="22692" spans="1:3" ht="14.4" x14ac:dyDescent="0.3">
      <c r="A22692"/>
      <c r="B22692"/>
      <c r="C22692"/>
    </row>
    <row r="22693" spans="1:3" ht="14.4" x14ac:dyDescent="0.3">
      <c r="A22693"/>
      <c r="B22693"/>
      <c r="C22693"/>
    </row>
    <row r="22694" spans="1:3" ht="14.4" x14ac:dyDescent="0.3">
      <c r="A22694"/>
      <c r="B22694"/>
      <c r="C22694"/>
    </row>
    <row r="22695" spans="1:3" ht="14.4" x14ac:dyDescent="0.3">
      <c r="A22695"/>
      <c r="B22695"/>
      <c r="C22695"/>
    </row>
    <row r="22696" spans="1:3" ht="14.4" x14ac:dyDescent="0.3">
      <c r="A22696"/>
      <c r="B22696"/>
      <c r="C22696"/>
    </row>
    <row r="22697" spans="1:3" ht="14.4" x14ac:dyDescent="0.3">
      <c r="A22697"/>
      <c r="B22697"/>
      <c r="C22697"/>
    </row>
    <row r="22698" spans="1:3" ht="14.4" x14ac:dyDescent="0.3">
      <c r="A22698"/>
      <c r="B22698"/>
      <c r="C22698"/>
    </row>
    <row r="22699" spans="1:3" ht="14.4" x14ac:dyDescent="0.3">
      <c r="A22699"/>
      <c r="B22699"/>
      <c r="C22699"/>
    </row>
    <row r="22700" spans="1:3" ht="14.4" x14ac:dyDescent="0.3">
      <c r="A22700"/>
      <c r="B22700"/>
      <c r="C22700"/>
    </row>
    <row r="22701" spans="1:3" ht="14.4" x14ac:dyDescent="0.3">
      <c r="A22701"/>
      <c r="B22701"/>
      <c r="C22701"/>
    </row>
    <row r="22702" spans="1:3" ht="14.4" x14ac:dyDescent="0.3">
      <c r="A22702"/>
      <c r="B22702"/>
      <c r="C22702"/>
    </row>
    <row r="22703" spans="1:3" ht="14.4" x14ac:dyDescent="0.3">
      <c r="A22703"/>
      <c r="B22703"/>
      <c r="C22703"/>
    </row>
    <row r="22704" spans="1:3" ht="14.4" x14ac:dyDescent="0.3">
      <c r="A22704"/>
      <c r="B22704"/>
      <c r="C22704"/>
    </row>
    <row r="22705" spans="1:3" ht="14.4" x14ac:dyDescent="0.3">
      <c r="A22705"/>
      <c r="B22705"/>
      <c r="C22705"/>
    </row>
    <row r="22706" spans="1:3" ht="14.4" x14ac:dyDescent="0.3">
      <c r="A22706"/>
      <c r="B22706"/>
      <c r="C22706"/>
    </row>
    <row r="22707" spans="1:3" ht="14.4" x14ac:dyDescent="0.3">
      <c r="A22707"/>
      <c r="B22707"/>
      <c r="C22707"/>
    </row>
    <row r="22708" spans="1:3" ht="14.4" x14ac:dyDescent="0.3">
      <c r="A22708"/>
      <c r="B22708"/>
      <c r="C22708"/>
    </row>
    <row r="22709" spans="1:3" ht="14.4" x14ac:dyDescent="0.3">
      <c r="A22709"/>
      <c r="B22709"/>
      <c r="C22709"/>
    </row>
    <row r="22710" spans="1:3" ht="14.4" x14ac:dyDescent="0.3">
      <c r="A22710"/>
      <c r="B22710"/>
      <c r="C22710"/>
    </row>
    <row r="22711" spans="1:3" ht="14.4" x14ac:dyDescent="0.3">
      <c r="A22711"/>
      <c r="B22711"/>
      <c r="C22711"/>
    </row>
    <row r="22712" spans="1:3" ht="14.4" x14ac:dyDescent="0.3">
      <c r="A22712"/>
      <c r="B22712"/>
      <c r="C22712"/>
    </row>
    <row r="22713" spans="1:3" ht="14.4" x14ac:dyDescent="0.3">
      <c r="A22713"/>
      <c r="B22713"/>
      <c r="C22713"/>
    </row>
    <row r="22714" spans="1:3" ht="14.4" x14ac:dyDescent="0.3">
      <c r="A22714"/>
      <c r="B22714"/>
      <c r="C22714"/>
    </row>
    <row r="22715" spans="1:3" ht="14.4" x14ac:dyDescent="0.3">
      <c r="A22715"/>
      <c r="B22715"/>
      <c r="C22715"/>
    </row>
    <row r="22716" spans="1:3" ht="14.4" x14ac:dyDescent="0.3">
      <c r="A22716"/>
      <c r="B22716"/>
      <c r="C22716"/>
    </row>
    <row r="22717" spans="1:3" ht="14.4" x14ac:dyDescent="0.3">
      <c r="A22717"/>
      <c r="B22717"/>
      <c r="C22717"/>
    </row>
    <row r="22718" spans="1:3" ht="14.4" x14ac:dyDescent="0.3">
      <c r="A22718"/>
      <c r="B22718"/>
      <c r="C22718"/>
    </row>
    <row r="22719" spans="1:3" ht="14.4" x14ac:dyDescent="0.3">
      <c r="A22719"/>
      <c r="B22719"/>
      <c r="C22719"/>
    </row>
    <row r="22720" spans="1:3" ht="14.4" x14ac:dyDescent="0.3">
      <c r="A22720"/>
      <c r="B22720"/>
      <c r="C22720"/>
    </row>
    <row r="22721" spans="1:3" ht="14.4" x14ac:dyDescent="0.3">
      <c r="A22721"/>
      <c r="B22721"/>
      <c r="C22721"/>
    </row>
    <row r="22722" spans="1:3" ht="14.4" x14ac:dyDescent="0.3">
      <c r="A22722"/>
      <c r="B22722"/>
      <c r="C22722"/>
    </row>
    <row r="22723" spans="1:3" ht="14.4" x14ac:dyDescent="0.3">
      <c r="A22723"/>
      <c r="B22723"/>
      <c r="C22723"/>
    </row>
    <row r="22724" spans="1:3" ht="14.4" x14ac:dyDescent="0.3">
      <c r="A22724"/>
      <c r="B22724"/>
      <c r="C22724"/>
    </row>
    <row r="22725" spans="1:3" ht="14.4" x14ac:dyDescent="0.3">
      <c r="A22725"/>
      <c r="B22725"/>
      <c r="C22725"/>
    </row>
    <row r="22726" spans="1:3" ht="14.4" x14ac:dyDescent="0.3">
      <c r="A22726"/>
      <c r="B22726"/>
      <c r="C22726"/>
    </row>
    <row r="22727" spans="1:3" ht="14.4" x14ac:dyDescent="0.3">
      <c r="A22727"/>
      <c r="B22727"/>
      <c r="C22727"/>
    </row>
    <row r="22728" spans="1:3" ht="14.4" x14ac:dyDescent="0.3">
      <c r="A22728"/>
      <c r="B22728"/>
      <c r="C22728"/>
    </row>
    <row r="22729" spans="1:3" ht="14.4" x14ac:dyDescent="0.3">
      <c r="A22729"/>
      <c r="B22729"/>
      <c r="C22729"/>
    </row>
    <row r="22730" spans="1:3" ht="14.4" x14ac:dyDescent="0.3">
      <c r="A22730"/>
      <c r="B22730"/>
      <c r="C22730"/>
    </row>
    <row r="22731" spans="1:3" ht="14.4" x14ac:dyDescent="0.3">
      <c r="A22731"/>
      <c r="B22731"/>
      <c r="C22731"/>
    </row>
    <row r="22732" spans="1:3" ht="14.4" x14ac:dyDescent="0.3">
      <c r="A22732"/>
      <c r="B22732"/>
      <c r="C22732"/>
    </row>
    <row r="22733" spans="1:3" ht="14.4" x14ac:dyDescent="0.3">
      <c r="A22733"/>
      <c r="B22733"/>
      <c r="C22733"/>
    </row>
    <row r="22734" spans="1:3" ht="14.4" x14ac:dyDescent="0.3">
      <c r="A22734"/>
      <c r="B22734"/>
      <c r="C22734"/>
    </row>
    <row r="22735" spans="1:3" ht="14.4" x14ac:dyDescent="0.3">
      <c r="A22735"/>
      <c r="B22735"/>
      <c r="C22735"/>
    </row>
    <row r="22736" spans="1:3" ht="14.4" x14ac:dyDescent="0.3">
      <c r="A22736"/>
      <c r="B22736"/>
      <c r="C22736"/>
    </row>
    <row r="22737" spans="1:3" ht="14.4" x14ac:dyDescent="0.3">
      <c r="A22737"/>
      <c r="B22737"/>
      <c r="C22737"/>
    </row>
    <row r="22738" spans="1:3" ht="14.4" x14ac:dyDescent="0.3">
      <c r="A22738"/>
      <c r="B22738"/>
      <c r="C22738"/>
    </row>
    <row r="22739" spans="1:3" ht="14.4" x14ac:dyDescent="0.3">
      <c r="A22739"/>
      <c r="B22739"/>
      <c r="C22739"/>
    </row>
    <row r="22740" spans="1:3" ht="14.4" x14ac:dyDescent="0.3">
      <c r="A22740"/>
      <c r="B22740"/>
      <c r="C22740"/>
    </row>
    <row r="22741" spans="1:3" ht="14.4" x14ac:dyDescent="0.3">
      <c r="A22741"/>
      <c r="B22741"/>
      <c r="C22741"/>
    </row>
    <row r="22742" spans="1:3" ht="14.4" x14ac:dyDescent="0.3">
      <c r="A22742"/>
      <c r="B22742"/>
      <c r="C22742"/>
    </row>
    <row r="22743" spans="1:3" ht="14.4" x14ac:dyDescent="0.3">
      <c r="A22743"/>
      <c r="B22743"/>
      <c r="C22743"/>
    </row>
    <row r="22744" spans="1:3" ht="14.4" x14ac:dyDescent="0.3">
      <c r="A22744"/>
      <c r="B22744"/>
      <c r="C22744"/>
    </row>
    <row r="22745" spans="1:3" ht="14.4" x14ac:dyDescent="0.3">
      <c r="A22745"/>
      <c r="B22745"/>
      <c r="C22745"/>
    </row>
    <row r="22746" spans="1:3" ht="14.4" x14ac:dyDescent="0.3">
      <c r="A22746"/>
      <c r="B22746"/>
      <c r="C22746"/>
    </row>
    <row r="22747" spans="1:3" ht="14.4" x14ac:dyDescent="0.3">
      <c r="A22747"/>
      <c r="B22747"/>
      <c r="C22747"/>
    </row>
    <row r="22748" spans="1:3" ht="14.4" x14ac:dyDescent="0.3">
      <c r="A22748"/>
      <c r="B22748"/>
      <c r="C22748"/>
    </row>
    <row r="22749" spans="1:3" ht="14.4" x14ac:dyDescent="0.3">
      <c r="A22749"/>
      <c r="B22749"/>
      <c r="C22749"/>
    </row>
    <row r="22750" spans="1:3" ht="14.4" x14ac:dyDescent="0.3">
      <c r="A22750"/>
      <c r="B22750"/>
      <c r="C22750"/>
    </row>
    <row r="22751" spans="1:3" ht="14.4" x14ac:dyDescent="0.3">
      <c r="A22751"/>
      <c r="B22751"/>
      <c r="C22751"/>
    </row>
    <row r="22752" spans="1:3" ht="14.4" x14ac:dyDescent="0.3">
      <c r="A22752"/>
      <c r="B22752"/>
      <c r="C22752"/>
    </row>
    <row r="22753" spans="1:3" ht="14.4" x14ac:dyDescent="0.3">
      <c r="A22753"/>
      <c r="B22753"/>
      <c r="C22753"/>
    </row>
    <row r="22754" spans="1:3" ht="14.4" x14ac:dyDescent="0.3">
      <c r="A22754"/>
      <c r="B22754"/>
      <c r="C22754"/>
    </row>
    <row r="22755" spans="1:3" ht="14.4" x14ac:dyDescent="0.3">
      <c r="A22755"/>
      <c r="B22755"/>
      <c r="C22755"/>
    </row>
    <row r="22756" spans="1:3" ht="14.4" x14ac:dyDescent="0.3">
      <c r="A22756"/>
      <c r="B22756"/>
      <c r="C22756"/>
    </row>
    <row r="22757" spans="1:3" ht="14.4" x14ac:dyDescent="0.3">
      <c r="A22757"/>
      <c r="B22757"/>
      <c r="C22757"/>
    </row>
    <row r="22758" spans="1:3" ht="14.4" x14ac:dyDescent="0.3">
      <c r="A22758"/>
      <c r="B22758"/>
      <c r="C22758"/>
    </row>
    <row r="22759" spans="1:3" ht="14.4" x14ac:dyDescent="0.3">
      <c r="A22759"/>
      <c r="B22759"/>
      <c r="C22759"/>
    </row>
    <row r="22760" spans="1:3" ht="14.4" x14ac:dyDescent="0.3">
      <c r="A22760"/>
      <c r="B22760"/>
      <c r="C22760"/>
    </row>
    <row r="22761" spans="1:3" ht="14.4" x14ac:dyDescent="0.3">
      <c r="A22761"/>
      <c r="B22761"/>
      <c r="C22761"/>
    </row>
    <row r="22762" spans="1:3" ht="14.4" x14ac:dyDescent="0.3">
      <c r="A22762"/>
      <c r="B22762"/>
      <c r="C22762"/>
    </row>
    <row r="22763" spans="1:3" ht="14.4" x14ac:dyDescent="0.3">
      <c r="A22763"/>
      <c r="B22763"/>
      <c r="C22763"/>
    </row>
    <row r="22764" spans="1:3" ht="14.4" x14ac:dyDescent="0.3">
      <c r="A22764"/>
      <c r="B22764"/>
      <c r="C22764"/>
    </row>
    <row r="22765" spans="1:3" ht="14.4" x14ac:dyDescent="0.3">
      <c r="A22765"/>
      <c r="B22765"/>
      <c r="C22765"/>
    </row>
    <row r="22766" spans="1:3" ht="14.4" x14ac:dyDescent="0.3">
      <c r="A22766"/>
      <c r="B22766"/>
      <c r="C22766"/>
    </row>
    <row r="22767" spans="1:3" ht="14.4" x14ac:dyDescent="0.3">
      <c r="A22767"/>
      <c r="B22767"/>
      <c r="C22767"/>
    </row>
    <row r="22768" spans="1:3" ht="14.4" x14ac:dyDescent="0.3">
      <c r="A22768"/>
      <c r="B22768"/>
      <c r="C22768"/>
    </row>
    <row r="22769" spans="1:3" ht="14.4" x14ac:dyDescent="0.3">
      <c r="A22769"/>
      <c r="B22769"/>
      <c r="C22769"/>
    </row>
    <row r="22770" spans="1:3" ht="14.4" x14ac:dyDescent="0.3">
      <c r="A22770"/>
      <c r="B22770"/>
      <c r="C22770"/>
    </row>
    <row r="22771" spans="1:3" ht="14.4" x14ac:dyDescent="0.3">
      <c r="A22771"/>
      <c r="B22771"/>
      <c r="C22771"/>
    </row>
    <row r="22772" spans="1:3" ht="14.4" x14ac:dyDescent="0.3">
      <c r="A22772"/>
      <c r="B22772"/>
      <c r="C22772"/>
    </row>
    <row r="22773" spans="1:3" ht="14.4" x14ac:dyDescent="0.3">
      <c r="A22773"/>
      <c r="B22773"/>
      <c r="C22773"/>
    </row>
    <row r="22774" spans="1:3" ht="14.4" x14ac:dyDescent="0.3">
      <c r="A22774"/>
      <c r="B22774"/>
      <c r="C22774"/>
    </row>
    <row r="22775" spans="1:3" ht="14.4" x14ac:dyDescent="0.3">
      <c r="A22775"/>
      <c r="B22775"/>
      <c r="C22775"/>
    </row>
    <row r="22776" spans="1:3" ht="14.4" x14ac:dyDescent="0.3">
      <c r="A22776"/>
      <c r="B22776"/>
      <c r="C22776"/>
    </row>
    <row r="22777" spans="1:3" ht="14.4" x14ac:dyDescent="0.3">
      <c r="A22777"/>
      <c r="B22777"/>
      <c r="C22777"/>
    </row>
    <row r="22778" spans="1:3" ht="14.4" x14ac:dyDescent="0.3">
      <c r="A22778"/>
      <c r="B22778"/>
      <c r="C22778"/>
    </row>
    <row r="22779" spans="1:3" ht="14.4" x14ac:dyDescent="0.3">
      <c r="A22779"/>
      <c r="B22779"/>
      <c r="C22779"/>
    </row>
    <row r="22780" spans="1:3" ht="14.4" x14ac:dyDescent="0.3">
      <c r="A22780"/>
      <c r="B22780"/>
      <c r="C22780"/>
    </row>
    <row r="22781" spans="1:3" ht="14.4" x14ac:dyDescent="0.3">
      <c r="A22781"/>
      <c r="B22781"/>
      <c r="C22781"/>
    </row>
    <row r="22782" spans="1:3" ht="14.4" x14ac:dyDescent="0.3">
      <c r="A22782"/>
      <c r="B22782"/>
      <c r="C22782"/>
    </row>
    <row r="22783" spans="1:3" ht="14.4" x14ac:dyDescent="0.3">
      <c r="A22783"/>
      <c r="B22783"/>
      <c r="C22783"/>
    </row>
    <row r="22784" spans="1:3" ht="14.4" x14ac:dyDescent="0.3">
      <c r="A22784"/>
      <c r="B22784"/>
      <c r="C22784"/>
    </row>
    <row r="22785" spans="1:3" ht="14.4" x14ac:dyDescent="0.3">
      <c r="A22785"/>
      <c r="B22785"/>
      <c r="C22785"/>
    </row>
    <row r="22786" spans="1:3" ht="14.4" x14ac:dyDescent="0.3">
      <c r="A22786"/>
      <c r="B22786"/>
      <c r="C22786"/>
    </row>
    <row r="22787" spans="1:3" ht="14.4" x14ac:dyDescent="0.3">
      <c r="A22787"/>
      <c r="B22787"/>
      <c r="C22787"/>
    </row>
    <row r="22788" spans="1:3" ht="14.4" x14ac:dyDescent="0.3">
      <c r="A22788"/>
      <c r="B22788"/>
      <c r="C22788"/>
    </row>
    <row r="22789" spans="1:3" ht="14.4" x14ac:dyDescent="0.3">
      <c r="A22789"/>
      <c r="B22789"/>
      <c r="C22789"/>
    </row>
    <row r="22790" spans="1:3" ht="14.4" x14ac:dyDescent="0.3">
      <c r="A22790"/>
      <c r="B22790"/>
      <c r="C22790"/>
    </row>
    <row r="22791" spans="1:3" ht="14.4" x14ac:dyDescent="0.3">
      <c r="A22791"/>
      <c r="B22791"/>
      <c r="C22791"/>
    </row>
    <row r="22792" spans="1:3" ht="14.4" x14ac:dyDescent="0.3">
      <c r="A22792"/>
      <c r="B22792"/>
      <c r="C22792"/>
    </row>
    <row r="22793" spans="1:3" ht="14.4" x14ac:dyDescent="0.3">
      <c r="A22793"/>
      <c r="B22793"/>
      <c r="C22793"/>
    </row>
    <row r="22794" spans="1:3" ht="14.4" x14ac:dyDescent="0.3">
      <c r="A22794"/>
      <c r="B22794"/>
      <c r="C22794"/>
    </row>
    <row r="22795" spans="1:3" ht="14.4" x14ac:dyDescent="0.3">
      <c r="A22795"/>
      <c r="B22795"/>
      <c r="C22795"/>
    </row>
    <row r="22796" spans="1:3" ht="14.4" x14ac:dyDescent="0.3">
      <c r="A22796"/>
      <c r="B22796"/>
      <c r="C22796"/>
    </row>
    <row r="22797" spans="1:3" ht="14.4" x14ac:dyDescent="0.3">
      <c r="A22797"/>
      <c r="B22797"/>
      <c r="C22797"/>
    </row>
    <row r="22798" spans="1:3" ht="14.4" x14ac:dyDescent="0.3">
      <c r="A22798"/>
      <c r="B22798"/>
      <c r="C22798"/>
    </row>
    <row r="22799" spans="1:3" ht="14.4" x14ac:dyDescent="0.3">
      <c r="A22799"/>
      <c r="B22799"/>
      <c r="C22799"/>
    </row>
    <row r="22800" spans="1:3" ht="14.4" x14ac:dyDescent="0.3">
      <c r="A22800"/>
      <c r="B22800"/>
      <c r="C22800"/>
    </row>
    <row r="22801" spans="1:3" ht="14.4" x14ac:dyDescent="0.3">
      <c r="A22801"/>
      <c r="B22801"/>
      <c r="C22801"/>
    </row>
    <row r="22802" spans="1:3" ht="14.4" x14ac:dyDescent="0.3">
      <c r="A22802"/>
      <c r="B22802"/>
      <c r="C22802"/>
    </row>
    <row r="22803" spans="1:3" ht="14.4" x14ac:dyDescent="0.3">
      <c r="A22803"/>
      <c r="B22803"/>
      <c r="C22803"/>
    </row>
    <row r="22804" spans="1:3" ht="14.4" x14ac:dyDescent="0.3">
      <c r="A22804"/>
      <c r="B22804"/>
      <c r="C22804"/>
    </row>
    <row r="22805" spans="1:3" ht="14.4" x14ac:dyDescent="0.3">
      <c r="A22805"/>
      <c r="B22805"/>
      <c r="C22805"/>
    </row>
    <row r="22806" spans="1:3" ht="14.4" x14ac:dyDescent="0.3">
      <c r="A22806"/>
      <c r="B22806"/>
      <c r="C22806"/>
    </row>
    <row r="22807" spans="1:3" ht="14.4" x14ac:dyDescent="0.3">
      <c r="A22807"/>
      <c r="B22807"/>
      <c r="C22807"/>
    </row>
    <row r="22808" spans="1:3" ht="14.4" x14ac:dyDescent="0.3">
      <c r="A22808"/>
      <c r="B22808"/>
      <c r="C22808"/>
    </row>
    <row r="22809" spans="1:3" ht="14.4" x14ac:dyDescent="0.3">
      <c r="A22809"/>
      <c r="B22809"/>
      <c r="C22809"/>
    </row>
    <row r="22810" spans="1:3" ht="14.4" x14ac:dyDescent="0.3">
      <c r="A22810"/>
      <c r="B22810"/>
      <c r="C22810"/>
    </row>
    <row r="22811" spans="1:3" ht="14.4" x14ac:dyDescent="0.3">
      <c r="A22811"/>
      <c r="B22811"/>
      <c r="C22811"/>
    </row>
    <row r="22812" spans="1:3" ht="14.4" x14ac:dyDescent="0.3">
      <c r="A22812"/>
      <c r="B22812"/>
      <c r="C22812"/>
    </row>
    <row r="22813" spans="1:3" ht="14.4" x14ac:dyDescent="0.3">
      <c r="A22813"/>
      <c r="B22813"/>
      <c r="C22813"/>
    </row>
    <row r="22814" spans="1:3" ht="14.4" x14ac:dyDescent="0.3">
      <c r="A22814"/>
      <c r="B22814"/>
      <c r="C22814"/>
    </row>
    <row r="22815" spans="1:3" ht="14.4" x14ac:dyDescent="0.3">
      <c r="A22815"/>
      <c r="B22815"/>
      <c r="C22815"/>
    </row>
    <row r="22816" spans="1:3" ht="14.4" x14ac:dyDescent="0.3">
      <c r="A22816"/>
      <c r="B22816"/>
      <c r="C22816"/>
    </row>
    <row r="22817" spans="1:3" ht="14.4" x14ac:dyDescent="0.3">
      <c r="A22817"/>
      <c r="B22817"/>
      <c r="C22817"/>
    </row>
    <row r="22818" spans="1:3" ht="14.4" x14ac:dyDescent="0.3">
      <c r="A22818"/>
      <c r="B22818"/>
      <c r="C22818"/>
    </row>
    <row r="22819" spans="1:3" ht="14.4" x14ac:dyDescent="0.3">
      <c r="A22819"/>
      <c r="B22819"/>
      <c r="C22819"/>
    </row>
    <row r="22820" spans="1:3" ht="14.4" x14ac:dyDescent="0.3">
      <c r="A22820"/>
      <c r="B22820"/>
      <c r="C22820"/>
    </row>
    <row r="22821" spans="1:3" ht="14.4" x14ac:dyDescent="0.3">
      <c r="A22821"/>
      <c r="B22821"/>
      <c r="C22821"/>
    </row>
    <row r="22822" spans="1:3" ht="14.4" x14ac:dyDescent="0.3">
      <c r="A22822"/>
      <c r="B22822"/>
      <c r="C22822"/>
    </row>
    <row r="22823" spans="1:3" ht="14.4" x14ac:dyDescent="0.3">
      <c r="A22823"/>
      <c r="B22823"/>
      <c r="C22823"/>
    </row>
    <row r="22824" spans="1:3" ht="14.4" x14ac:dyDescent="0.3">
      <c r="A22824"/>
      <c r="B22824"/>
      <c r="C22824"/>
    </row>
    <row r="22825" spans="1:3" ht="14.4" x14ac:dyDescent="0.3">
      <c r="A22825"/>
      <c r="B22825"/>
      <c r="C22825"/>
    </row>
    <row r="22826" spans="1:3" ht="14.4" x14ac:dyDescent="0.3">
      <c r="A22826"/>
      <c r="B22826"/>
      <c r="C22826"/>
    </row>
    <row r="22827" spans="1:3" ht="14.4" x14ac:dyDescent="0.3">
      <c r="A22827"/>
      <c r="B22827"/>
      <c r="C22827"/>
    </row>
    <row r="22828" spans="1:3" ht="14.4" x14ac:dyDescent="0.3">
      <c r="A22828"/>
      <c r="B22828"/>
      <c r="C22828"/>
    </row>
    <row r="22829" spans="1:3" ht="14.4" x14ac:dyDescent="0.3">
      <c r="A22829"/>
      <c r="B22829"/>
      <c r="C22829"/>
    </row>
    <row r="22830" spans="1:3" ht="14.4" x14ac:dyDescent="0.3">
      <c r="A22830"/>
      <c r="B22830"/>
      <c r="C22830"/>
    </row>
    <row r="22831" spans="1:3" ht="14.4" x14ac:dyDescent="0.3">
      <c r="A22831"/>
      <c r="B22831"/>
      <c r="C22831"/>
    </row>
    <row r="22832" spans="1:3" ht="14.4" x14ac:dyDescent="0.3">
      <c r="A22832"/>
      <c r="B22832"/>
      <c r="C22832"/>
    </row>
    <row r="22833" spans="1:3" ht="14.4" x14ac:dyDescent="0.3">
      <c r="A22833"/>
      <c r="B22833"/>
      <c r="C22833"/>
    </row>
    <row r="22834" spans="1:3" ht="14.4" x14ac:dyDescent="0.3">
      <c r="A22834"/>
      <c r="B22834"/>
      <c r="C22834"/>
    </row>
    <row r="22835" spans="1:3" ht="14.4" x14ac:dyDescent="0.3">
      <c r="A22835"/>
      <c r="B22835"/>
      <c r="C22835"/>
    </row>
    <row r="22836" spans="1:3" ht="14.4" x14ac:dyDescent="0.3">
      <c r="A22836"/>
      <c r="B22836"/>
      <c r="C22836"/>
    </row>
    <row r="22837" spans="1:3" ht="14.4" x14ac:dyDescent="0.3">
      <c r="A22837"/>
      <c r="B22837"/>
      <c r="C22837"/>
    </row>
    <row r="22838" spans="1:3" ht="14.4" x14ac:dyDescent="0.3">
      <c r="A22838"/>
      <c r="B22838"/>
      <c r="C22838"/>
    </row>
    <row r="22839" spans="1:3" ht="14.4" x14ac:dyDescent="0.3">
      <c r="A22839"/>
      <c r="B22839"/>
      <c r="C22839"/>
    </row>
    <row r="22840" spans="1:3" ht="14.4" x14ac:dyDescent="0.3">
      <c r="A22840"/>
      <c r="B22840"/>
      <c r="C22840"/>
    </row>
    <row r="22841" spans="1:3" ht="14.4" x14ac:dyDescent="0.3">
      <c r="A22841"/>
      <c r="B22841"/>
      <c r="C22841"/>
    </row>
    <row r="22842" spans="1:3" ht="14.4" x14ac:dyDescent="0.3">
      <c r="A22842"/>
      <c r="B22842"/>
      <c r="C22842"/>
    </row>
    <row r="22843" spans="1:3" ht="14.4" x14ac:dyDescent="0.3">
      <c r="A22843"/>
      <c r="B22843"/>
      <c r="C22843"/>
    </row>
    <row r="22844" spans="1:3" ht="14.4" x14ac:dyDescent="0.3">
      <c r="A22844"/>
      <c r="B22844"/>
      <c r="C22844"/>
    </row>
    <row r="22845" spans="1:3" ht="14.4" x14ac:dyDescent="0.3">
      <c r="A22845"/>
      <c r="B22845"/>
      <c r="C22845"/>
    </row>
    <row r="22846" spans="1:3" ht="14.4" x14ac:dyDescent="0.3">
      <c r="A22846"/>
      <c r="B22846"/>
      <c r="C22846"/>
    </row>
    <row r="22847" spans="1:3" ht="14.4" x14ac:dyDescent="0.3">
      <c r="A22847"/>
      <c r="B22847"/>
      <c r="C22847"/>
    </row>
    <row r="22848" spans="1:3" ht="14.4" x14ac:dyDescent="0.3">
      <c r="A22848"/>
      <c r="B22848"/>
      <c r="C22848"/>
    </row>
    <row r="22849" spans="1:3" ht="14.4" x14ac:dyDescent="0.3">
      <c r="A22849"/>
      <c r="B22849"/>
      <c r="C22849"/>
    </row>
    <row r="22850" spans="1:3" ht="14.4" x14ac:dyDescent="0.3">
      <c r="A22850"/>
      <c r="B22850"/>
      <c r="C22850"/>
    </row>
    <row r="22851" spans="1:3" ht="14.4" x14ac:dyDescent="0.3">
      <c r="A22851"/>
      <c r="B22851"/>
      <c r="C22851"/>
    </row>
    <row r="22852" spans="1:3" ht="14.4" x14ac:dyDescent="0.3">
      <c r="A22852"/>
      <c r="B22852"/>
      <c r="C22852"/>
    </row>
    <row r="22853" spans="1:3" ht="14.4" x14ac:dyDescent="0.3">
      <c r="A22853"/>
      <c r="B22853"/>
      <c r="C22853"/>
    </row>
    <row r="22854" spans="1:3" ht="14.4" x14ac:dyDescent="0.3">
      <c r="A22854"/>
      <c r="B22854"/>
      <c r="C22854"/>
    </row>
    <row r="22855" spans="1:3" ht="14.4" x14ac:dyDescent="0.3">
      <c r="A22855"/>
      <c r="B22855"/>
      <c r="C22855"/>
    </row>
    <row r="22856" spans="1:3" ht="14.4" x14ac:dyDescent="0.3">
      <c r="A22856"/>
      <c r="B22856"/>
      <c r="C22856"/>
    </row>
    <row r="22857" spans="1:3" ht="14.4" x14ac:dyDescent="0.3">
      <c r="A22857"/>
      <c r="B22857"/>
      <c r="C22857"/>
    </row>
    <row r="22858" spans="1:3" ht="14.4" x14ac:dyDescent="0.3">
      <c r="A22858"/>
      <c r="B22858"/>
      <c r="C22858"/>
    </row>
    <row r="22859" spans="1:3" ht="14.4" x14ac:dyDescent="0.3">
      <c r="A22859"/>
      <c r="B22859"/>
      <c r="C22859"/>
    </row>
    <row r="22860" spans="1:3" ht="14.4" x14ac:dyDescent="0.3">
      <c r="A22860"/>
      <c r="B22860"/>
      <c r="C22860"/>
    </row>
    <row r="22861" spans="1:3" ht="14.4" x14ac:dyDescent="0.3">
      <c r="A22861"/>
      <c r="B22861"/>
      <c r="C22861"/>
    </row>
    <row r="22862" spans="1:3" ht="14.4" x14ac:dyDescent="0.3">
      <c r="A22862"/>
      <c r="B22862"/>
      <c r="C22862"/>
    </row>
    <row r="22863" spans="1:3" ht="14.4" x14ac:dyDescent="0.3">
      <c r="A22863"/>
      <c r="B22863"/>
      <c r="C22863"/>
    </row>
    <row r="22864" spans="1:3" ht="14.4" x14ac:dyDescent="0.3">
      <c r="A22864"/>
      <c r="B22864"/>
      <c r="C22864"/>
    </row>
    <row r="22865" spans="1:3" ht="14.4" x14ac:dyDescent="0.3">
      <c r="A22865"/>
      <c r="B22865"/>
      <c r="C22865"/>
    </row>
    <row r="22866" spans="1:3" ht="14.4" x14ac:dyDescent="0.3">
      <c r="A22866"/>
      <c r="B22866"/>
      <c r="C22866"/>
    </row>
    <row r="22867" spans="1:3" ht="14.4" x14ac:dyDescent="0.3">
      <c r="A22867"/>
      <c r="B22867"/>
      <c r="C22867"/>
    </row>
    <row r="22868" spans="1:3" ht="14.4" x14ac:dyDescent="0.3">
      <c r="A22868"/>
      <c r="B22868"/>
      <c r="C22868"/>
    </row>
    <row r="22869" spans="1:3" ht="14.4" x14ac:dyDescent="0.3">
      <c r="A22869"/>
      <c r="B22869"/>
      <c r="C22869"/>
    </row>
    <row r="22870" spans="1:3" ht="14.4" x14ac:dyDescent="0.3">
      <c r="A22870"/>
      <c r="B22870"/>
      <c r="C22870"/>
    </row>
    <row r="22871" spans="1:3" ht="14.4" x14ac:dyDescent="0.3">
      <c r="A22871"/>
      <c r="B22871"/>
      <c r="C22871"/>
    </row>
    <row r="22872" spans="1:3" ht="14.4" x14ac:dyDescent="0.3">
      <c r="A22872"/>
      <c r="B22872"/>
      <c r="C22872"/>
    </row>
    <row r="22873" spans="1:3" ht="14.4" x14ac:dyDescent="0.3">
      <c r="A22873"/>
      <c r="B22873"/>
      <c r="C22873"/>
    </row>
    <row r="22874" spans="1:3" ht="14.4" x14ac:dyDescent="0.3">
      <c r="A22874"/>
      <c r="B22874"/>
      <c r="C22874"/>
    </row>
    <row r="22875" spans="1:3" ht="14.4" x14ac:dyDescent="0.3">
      <c r="A22875"/>
      <c r="B22875"/>
      <c r="C22875"/>
    </row>
    <row r="22876" spans="1:3" ht="14.4" x14ac:dyDescent="0.3">
      <c r="A22876"/>
      <c r="B22876"/>
      <c r="C22876"/>
    </row>
    <row r="22877" spans="1:3" ht="14.4" x14ac:dyDescent="0.3">
      <c r="A22877"/>
      <c r="B22877"/>
      <c r="C22877"/>
    </row>
    <row r="22878" spans="1:3" ht="14.4" x14ac:dyDescent="0.3">
      <c r="A22878"/>
      <c r="B22878"/>
      <c r="C22878"/>
    </row>
    <row r="22879" spans="1:3" ht="14.4" x14ac:dyDescent="0.3">
      <c r="A22879"/>
      <c r="B22879"/>
      <c r="C22879"/>
    </row>
    <row r="22880" spans="1:3" ht="14.4" x14ac:dyDescent="0.3">
      <c r="A22880"/>
      <c r="B22880"/>
      <c r="C22880"/>
    </row>
    <row r="22881" spans="1:3" ht="14.4" x14ac:dyDescent="0.3">
      <c r="A22881"/>
      <c r="B22881"/>
      <c r="C22881"/>
    </row>
    <row r="22882" spans="1:3" ht="14.4" x14ac:dyDescent="0.3">
      <c r="A22882"/>
      <c r="B22882"/>
      <c r="C22882"/>
    </row>
    <row r="22883" spans="1:3" ht="14.4" x14ac:dyDescent="0.3">
      <c r="A22883"/>
      <c r="B22883"/>
      <c r="C22883"/>
    </row>
    <row r="22884" spans="1:3" ht="14.4" x14ac:dyDescent="0.3">
      <c r="A22884"/>
      <c r="B22884"/>
      <c r="C22884"/>
    </row>
    <row r="22885" spans="1:3" ht="14.4" x14ac:dyDescent="0.3">
      <c r="A22885"/>
      <c r="B22885"/>
      <c r="C22885"/>
    </row>
    <row r="22886" spans="1:3" ht="14.4" x14ac:dyDescent="0.3">
      <c r="A22886"/>
      <c r="B22886"/>
      <c r="C22886"/>
    </row>
    <row r="22887" spans="1:3" ht="14.4" x14ac:dyDescent="0.3">
      <c r="A22887"/>
      <c r="B22887"/>
      <c r="C22887"/>
    </row>
    <row r="22888" spans="1:3" ht="14.4" x14ac:dyDescent="0.3">
      <c r="A22888"/>
      <c r="B22888"/>
      <c r="C22888"/>
    </row>
    <row r="22889" spans="1:3" ht="14.4" x14ac:dyDescent="0.3">
      <c r="A22889"/>
      <c r="B22889"/>
      <c r="C22889"/>
    </row>
    <row r="22890" spans="1:3" ht="14.4" x14ac:dyDescent="0.3">
      <c r="A22890"/>
      <c r="B22890"/>
      <c r="C22890"/>
    </row>
    <row r="22891" spans="1:3" ht="14.4" x14ac:dyDescent="0.3">
      <c r="A22891"/>
      <c r="B22891"/>
      <c r="C22891"/>
    </row>
    <row r="22892" spans="1:3" ht="14.4" x14ac:dyDescent="0.3">
      <c r="A22892"/>
      <c r="B22892"/>
      <c r="C22892"/>
    </row>
    <row r="22893" spans="1:3" ht="14.4" x14ac:dyDescent="0.3">
      <c r="A22893"/>
      <c r="B22893"/>
      <c r="C22893"/>
    </row>
    <row r="22894" spans="1:3" ht="14.4" x14ac:dyDescent="0.3">
      <c r="A22894"/>
      <c r="B22894"/>
      <c r="C22894"/>
    </row>
    <row r="22895" spans="1:3" ht="14.4" x14ac:dyDescent="0.3">
      <c r="A22895"/>
      <c r="B22895"/>
      <c r="C22895"/>
    </row>
    <row r="22896" spans="1:3" ht="14.4" x14ac:dyDescent="0.3">
      <c r="A22896"/>
      <c r="B22896"/>
      <c r="C22896"/>
    </row>
    <row r="22897" spans="1:3" ht="14.4" x14ac:dyDescent="0.3">
      <c r="A22897"/>
      <c r="B22897"/>
      <c r="C22897"/>
    </row>
    <row r="22898" spans="1:3" ht="14.4" x14ac:dyDescent="0.3">
      <c r="A22898"/>
      <c r="B22898"/>
      <c r="C22898"/>
    </row>
    <row r="22899" spans="1:3" ht="14.4" x14ac:dyDescent="0.3">
      <c r="A22899"/>
      <c r="B22899"/>
      <c r="C22899"/>
    </row>
    <row r="22900" spans="1:3" ht="14.4" x14ac:dyDescent="0.3">
      <c r="A22900"/>
      <c r="B22900"/>
      <c r="C22900"/>
    </row>
    <row r="22901" spans="1:3" ht="14.4" x14ac:dyDescent="0.3">
      <c r="A22901"/>
      <c r="B22901"/>
      <c r="C22901"/>
    </row>
    <row r="22902" spans="1:3" ht="14.4" x14ac:dyDescent="0.3">
      <c r="A22902"/>
      <c r="B22902"/>
      <c r="C22902"/>
    </row>
    <row r="22903" spans="1:3" ht="14.4" x14ac:dyDescent="0.3">
      <c r="A22903"/>
      <c r="B22903"/>
      <c r="C22903"/>
    </row>
    <row r="22904" spans="1:3" ht="14.4" x14ac:dyDescent="0.3">
      <c r="A22904"/>
      <c r="B22904"/>
      <c r="C22904"/>
    </row>
    <row r="22905" spans="1:3" ht="14.4" x14ac:dyDescent="0.3">
      <c r="A22905"/>
      <c r="B22905"/>
      <c r="C22905"/>
    </row>
    <row r="22906" spans="1:3" ht="14.4" x14ac:dyDescent="0.3">
      <c r="A22906"/>
      <c r="B22906"/>
      <c r="C22906"/>
    </row>
    <row r="22907" spans="1:3" ht="14.4" x14ac:dyDescent="0.3">
      <c r="A22907"/>
      <c r="B22907"/>
      <c r="C22907"/>
    </row>
    <row r="22908" spans="1:3" ht="14.4" x14ac:dyDescent="0.3">
      <c r="A22908"/>
      <c r="B22908"/>
      <c r="C22908"/>
    </row>
    <row r="22909" spans="1:3" ht="14.4" x14ac:dyDescent="0.3">
      <c r="A22909"/>
      <c r="B22909"/>
      <c r="C22909"/>
    </row>
    <row r="22910" spans="1:3" ht="14.4" x14ac:dyDescent="0.3">
      <c r="A22910"/>
      <c r="B22910"/>
      <c r="C22910"/>
    </row>
    <row r="22911" spans="1:3" ht="14.4" x14ac:dyDescent="0.3">
      <c r="A22911"/>
      <c r="B22911"/>
      <c r="C22911"/>
    </row>
    <row r="22912" spans="1:3" ht="14.4" x14ac:dyDescent="0.3">
      <c r="A22912"/>
      <c r="B22912"/>
      <c r="C22912"/>
    </row>
    <row r="22913" spans="1:3" ht="14.4" x14ac:dyDescent="0.3">
      <c r="A22913"/>
      <c r="B22913"/>
      <c r="C22913"/>
    </row>
    <row r="22914" spans="1:3" ht="14.4" x14ac:dyDescent="0.3">
      <c r="A22914"/>
      <c r="B22914"/>
      <c r="C22914"/>
    </row>
    <row r="22915" spans="1:3" ht="14.4" x14ac:dyDescent="0.3">
      <c r="A22915"/>
      <c r="B22915"/>
      <c r="C22915"/>
    </row>
    <row r="22916" spans="1:3" ht="14.4" x14ac:dyDescent="0.3">
      <c r="A22916"/>
      <c r="B22916"/>
      <c r="C22916"/>
    </row>
    <row r="22917" spans="1:3" ht="14.4" x14ac:dyDescent="0.3">
      <c r="A22917"/>
      <c r="B22917"/>
      <c r="C22917"/>
    </row>
    <row r="22918" spans="1:3" ht="14.4" x14ac:dyDescent="0.3">
      <c r="A22918"/>
      <c r="B22918"/>
      <c r="C22918"/>
    </row>
    <row r="22919" spans="1:3" ht="14.4" x14ac:dyDescent="0.3">
      <c r="A22919"/>
      <c r="B22919"/>
      <c r="C22919"/>
    </row>
    <row r="22920" spans="1:3" ht="14.4" x14ac:dyDescent="0.3">
      <c r="A22920"/>
      <c r="B22920"/>
      <c r="C22920"/>
    </row>
    <row r="22921" spans="1:3" ht="14.4" x14ac:dyDescent="0.3">
      <c r="A22921"/>
      <c r="B22921"/>
      <c r="C22921"/>
    </row>
    <row r="22922" spans="1:3" ht="14.4" x14ac:dyDescent="0.3">
      <c r="A22922"/>
      <c r="B22922"/>
      <c r="C22922"/>
    </row>
    <row r="22923" spans="1:3" ht="14.4" x14ac:dyDescent="0.3">
      <c r="A22923"/>
      <c r="B22923"/>
      <c r="C22923"/>
    </row>
    <row r="22924" spans="1:3" ht="14.4" x14ac:dyDescent="0.3">
      <c r="A22924"/>
      <c r="B22924"/>
      <c r="C22924"/>
    </row>
    <row r="22925" spans="1:3" ht="14.4" x14ac:dyDescent="0.3">
      <c r="A22925"/>
      <c r="B22925"/>
      <c r="C22925"/>
    </row>
    <row r="22926" spans="1:3" ht="14.4" x14ac:dyDescent="0.3">
      <c r="A22926"/>
      <c r="B22926"/>
      <c r="C22926"/>
    </row>
    <row r="22927" spans="1:3" ht="14.4" x14ac:dyDescent="0.3">
      <c r="A22927"/>
      <c r="B22927"/>
      <c r="C22927"/>
    </row>
    <row r="22928" spans="1:3" ht="14.4" x14ac:dyDescent="0.3">
      <c r="A22928"/>
      <c r="B22928"/>
      <c r="C22928"/>
    </row>
    <row r="22929" spans="1:3" ht="14.4" x14ac:dyDescent="0.3">
      <c r="A22929"/>
      <c r="B22929"/>
      <c r="C22929"/>
    </row>
    <row r="22930" spans="1:3" ht="14.4" x14ac:dyDescent="0.3">
      <c r="A22930"/>
      <c r="B22930"/>
      <c r="C22930"/>
    </row>
    <row r="22931" spans="1:3" ht="14.4" x14ac:dyDescent="0.3">
      <c r="A22931"/>
      <c r="B22931"/>
      <c r="C22931"/>
    </row>
    <row r="22932" spans="1:3" ht="14.4" x14ac:dyDescent="0.3">
      <c r="A22932"/>
      <c r="B22932"/>
      <c r="C22932"/>
    </row>
    <row r="22933" spans="1:3" ht="14.4" x14ac:dyDescent="0.3">
      <c r="A22933"/>
      <c r="B22933"/>
      <c r="C22933"/>
    </row>
    <row r="22934" spans="1:3" ht="14.4" x14ac:dyDescent="0.3">
      <c r="A22934"/>
      <c r="B22934"/>
      <c r="C22934"/>
    </row>
    <row r="22935" spans="1:3" ht="14.4" x14ac:dyDescent="0.3">
      <c r="A22935"/>
      <c r="B22935"/>
      <c r="C22935"/>
    </row>
    <row r="22936" spans="1:3" ht="14.4" x14ac:dyDescent="0.3">
      <c r="A22936"/>
      <c r="B22936"/>
      <c r="C22936"/>
    </row>
    <row r="22937" spans="1:3" ht="14.4" x14ac:dyDescent="0.3">
      <c r="A22937"/>
      <c r="B22937"/>
      <c r="C22937"/>
    </row>
    <row r="22938" spans="1:3" ht="14.4" x14ac:dyDescent="0.3">
      <c r="A22938"/>
      <c r="B22938"/>
      <c r="C22938"/>
    </row>
    <row r="22939" spans="1:3" ht="14.4" x14ac:dyDescent="0.3">
      <c r="A22939"/>
      <c r="B22939"/>
      <c r="C22939"/>
    </row>
    <row r="22940" spans="1:3" ht="14.4" x14ac:dyDescent="0.3">
      <c r="A22940"/>
      <c r="B22940"/>
      <c r="C22940"/>
    </row>
    <row r="22941" spans="1:3" ht="14.4" x14ac:dyDescent="0.3">
      <c r="A22941"/>
      <c r="B22941"/>
      <c r="C22941"/>
    </row>
    <row r="22942" spans="1:3" ht="14.4" x14ac:dyDescent="0.3">
      <c r="A22942"/>
      <c r="B22942"/>
      <c r="C22942"/>
    </row>
    <row r="22943" spans="1:3" ht="14.4" x14ac:dyDescent="0.3">
      <c r="A22943"/>
      <c r="B22943"/>
      <c r="C22943"/>
    </row>
    <row r="22944" spans="1:3" ht="14.4" x14ac:dyDescent="0.3">
      <c r="A22944"/>
      <c r="B22944"/>
      <c r="C22944"/>
    </row>
    <row r="22945" spans="1:3" ht="14.4" x14ac:dyDescent="0.3">
      <c r="A22945"/>
      <c r="B22945"/>
      <c r="C22945"/>
    </row>
    <row r="22946" spans="1:3" ht="14.4" x14ac:dyDescent="0.3">
      <c r="A22946"/>
      <c r="B22946"/>
      <c r="C22946"/>
    </row>
    <row r="22947" spans="1:3" ht="14.4" x14ac:dyDescent="0.3">
      <c r="A22947"/>
      <c r="B22947"/>
      <c r="C22947"/>
    </row>
    <row r="22948" spans="1:3" ht="14.4" x14ac:dyDescent="0.3">
      <c r="A22948"/>
      <c r="B22948"/>
      <c r="C22948"/>
    </row>
    <row r="22949" spans="1:3" ht="14.4" x14ac:dyDescent="0.3">
      <c r="A22949"/>
      <c r="B22949"/>
      <c r="C22949"/>
    </row>
    <row r="22950" spans="1:3" ht="14.4" x14ac:dyDescent="0.3">
      <c r="A22950"/>
      <c r="B22950"/>
      <c r="C22950"/>
    </row>
    <row r="22951" spans="1:3" ht="14.4" x14ac:dyDescent="0.3">
      <c r="A22951"/>
      <c r="B22951"/>
      <c r="C22951"/>
    </row>
    <row r="22952" spans="1:3" ht="14.4" x14ac:dyDescent="0.3">
      <c r="A22952"/>
      <c r="B22952"/>
      <c r="C22952"/>
    </row>
    <row r="22953" spans="1:3" ht="14.4" x14ac:dyDescent="0.3">
      <c r="A22953"/>
      <c r="B22953"/>
      <c r="C22953"/>
    </row>
    <row r="22954" spans="1:3" ht="14.4" x14ac:dyDescent="0.3">
      <c r="A22954"/>
      <c r="B22954"/>
      <c r="C22954"/>
    </row>
    <row r="22955" spans="1:3" ht="14.4" x14ac:dyDescent="0.3">
      <c r="A22955"/>
      <c r="B22955"/>
      <c r="C22955"/>
    </row>
    <row r="22956" spans="1:3" ht="14.4" x14ac:dyDescent="0.3">
      <c r="A22956"/>
      <c r="B22956"/>
      <c r="C22956"/>
    </row>
    <row r="22957" spans="1:3" ht="14.4" x14ac:dyDescent="0.3">
      <c r="A22957"/>
      <c r="B22957"/>
      <c r="C22957"/>
    </row>
    <row r="22958" spans="1:3" ht="14.4" x14ac:dyDescent="0.3">
      <c r="A22958"/>
      <c r="B22958"/>
      <c r="C22958"/>
    </row>
    <row r="22959" spans="1:3" ht="14.4" x14ac:dyDescent="0.3">
      <c r="A22959"/>
      <c r="B22959"/>
      <c r="C22959"/>
    </row>
    <row r="22960" spans="1:3" ht="14.4" x14ac:dyDescent="0.3">
      <c r="A22960"/>
      <c r="B22960"/>
      <c r="C22960"/>
    </row>
    <row r="22961" spans="1:3" ht="14.4" x14ac:dyDescent="0.3">
      <c r="A22961"/>
      <c r="B22961"/>
      <c r="C22961"/>
    </row>
    <row r="22962" spans="1:3" ht="14.4" x14ac:dyDescent="0.3">
      <c r="A22962"/>
      <c r="B22962"/>
      <c r="C22962"/>
    </row>
    <row r="22963" spans="1:3" ht="14.4" x14ac:dyDescent="0.3">
      <c r="A22963"/>
      <c r="B22963"/>
      <c r="C22963"/>
    </row>
    <row r="22964" spans="1:3" ht="14.4" x14ac:dyDescent="0.3">
      <c r="A22964"/>
      <c r="B22964"/>
      <c r="C22964"/>
    </row>
    <row r="22965" spans="1:3" ht="14.4" x14ac:dyDescent="0.3">
      <c r="A22965"/>
      <c r="B22965"/>
      <c r="C22965"/>
    </row>
    <row r="22966" spans="1:3" ht="14.4" x14ac:dyDescent="0.3">
      <c r="A22966"/>
      <c r="B22966"/>
      <c r="C22966"/>
    </row>
    <row r="22967" spans="1:3" ht="14.4" x14ac:dyDescent="0.3">
      <c r="A22967"/>
      <c r="B22967"/>
      <c r="C22967"/>
    </row>
    <row r="22968" spans="1:3" ht="14.4" x14ac:dyDescent="0.3">
      <c r="A22968"/>
      <c r="B22968"/>
      <c r="C22968"/>
    </row>
    <row r="22969" spans="1:3" ht="14.4" x14ac:dyDescent="0.3">
      <c r="A22969"/>
      <c r="B22969"/>
      <c r="C22969"/>
    </row>
    <row r="22970" spans="1:3" ht="14.4" x14ac:dyDescent="0.3">
      <c r="A22970"/>
      <c r="B22970"/>
      <c r="C22970"/>
    </row>
    <row r="22971" spans="1:3" ht="14.4" x14ac:dyDescent="0.3">
      <c r="A22971"/>
      <c r="B22971"/>
      <c r="C22971"/>
    </row>
    <row r="22972" spans="1:3" ht="14.4" x14ac:dyDescent="0.3">
      <c r="A22972"/>
      <c r="B22972"/>
      <c r="C22972"/>
    </row>
    <row r="22973" spans="1:3" ht="14.4" x14ac:dyDescent="0.3">
      <c r="A22973"/>
      <c r="B22973"/>
      <c r="C22973"/>
    </row>
    <row r="22974" spans="1:3" ht="14.4" x14ac:dyDescent="0.3">
      <c r="A22974"/>
      <c r="B22974"/>
      <c r="C22974"/>
    </row>
    <row r="22975" spans="1:3" ht="14.4" x14ac:dyDescent="0.3">
      <c r="A22975"/>
      <c r="B22975"/>
      <c r="C22975"/>
    </row>
    <row r="22976" spans="1:3" ht="14.4" x14ac:dyDescent="0.3">
      <c r="A22976"/>
      <c r="B22976"/>
      <c r="C22976"/>
    </row>
    <row r="22977" spans="1:3" ht="14.4" x14ac:dyDescent="0.3">
      <c r="A22977"/>
      <c r="B22977"/>
      <c r="C22977"/>
    </row>
    <row r="22978" spans="1:3" ht="14.4" x14ac:dyDescent="0.3">
      <c r="A22978"/>
      <c r="B22978"/>
      <c r="C22978"/>
    </row>
    <row r="22979" spans="1:3" ht="14.4" x14ac:dyDescent="0.3">
      <c r="A22979"/>
      <c r="B22979"/>
      <c r="C22979"/>
    </row>
    <row r="22980" spans="1:3" ht="14.4" x14ac:dyDescent="0.3">
      <c r="A22980"/>
      <c r="B22980"/>
      <c r="C22980"/>
    </row>
    <row r="22981" spans="1:3" ht="14.4" x14ac:dyDescent="0.3">
      <c r="A22981"/>
      <c r="B22981"/>
      <c r="C22981"/>
    </row>
    <row r="22982" spans="1:3" ht="14.4" x14ac:dyDescent="0.3">
      <c r="A22982"/>
      <c r="B22982"/>
      <c r="C22982"/>
    </row>
    <row r="22983" spans="1:3" ht="14.4" x14ac:dyDescent="0.3">
      <c r="A22983"/>
      <c r="B22983"/>
      <c r="C22983"/>
    </row>
    <row r="22984" spans="1:3" ht="14.4" x14ac:dyDescent="0.3">
      <c r="A22984"/>
      <c r="B22984"/>
      <c r="C22984"/>
    </row>
    <row r="22985" spans="1:3" ht="14.4" x14ac:dyDescent="0.3">
      <c r="A22985"/>
      <c r="B22985"/>
      <c r="C22985"/>
    </row>
    <row r="22986" spans="1:3" ht="14.4" x14ac:dyDescent="0.3">
      <c r="A22986"/>
      <c r="B22986"/>
      <c r="C22986"/>
    </row>
    <row r="22987" spans="1:3" ht="14.4" x14ac:dyDescent="0.3">
      <c r="A22987"/>
      <c r="B22987"/>
      <c r="C22987"/>
    </row>
    <row r="22988" spans="1:3" ht="14.4" x14ac:dyDescent="0.3">
      <c r="A22988"/>
      <c r="B22988"/>
      <c r="C22988"/>
    </row>
    <row r="22989" spans="1:3" ht="14.4" x14ac:dyDescent="0.3">
      <c r="A22989"/>
      <c r="B22989"/>
      <c r="C22989"/>
    </row>
    <row r="22990" spans="1:3" ht="14.4" x14ac:dyDescent="0.3">
      <c r="A22990"/>
      <c r="B22990"/>
      <c r="C22990"/>
    </row>
    <row r="22991" spans="1:3" ht="14.4" x14ac:dyDescent="0.3">
      <c r="A22991"/>
      <c r="B22991"/>
      <c r="C22991"/>
    </row>
    <row r="22992" spans="1:3" ht="14.4" x14ac:dyDescent="0.3">
      <c r="A22992"/>
      <c r="B22992"/>
      <c r="C22992"/>
    </row>
    <row r="22993" spans="1:3" ht="14.4" x14ac:dyDescent="0.3">
      <c r="A22993"/>
      <c r="B22993"/>
      <c r="C22993"/>
    </row>
    <row r="22994" spans="1:3" ht="14.4" x14ac:dyDescent="0.3">
      <c r="A22994"/>
      <c r="B22994"/>
      <c r="C22994"/>
    </row>
    <row r="22995" spans="1:3" ht="14.4" x14ac:dyDescent="0.3">
      <c r="A22995"/>
      <c r="B22995"/>
      <c r="C22995"/>
    </row>
    <row r="22996" spans="1:3" ht="14.4" x14ac:dyDescent="0.3">
      <c r="A22996"/>
      <c r="B22996"/>
      <c r="C22996"/>
    </row>
    <row r="22997" spans="1:3" ht="14.4" x14ac:dyDescent="0.3">
      <c r="A22997"/>
      <c r="B22997"/>
      <c r="C22997"/>
    </row>
    <row r="22998" spans="1:3" ht="14.4" x14ac:dyDescent="0.3">
      <c r="A22998"/>
      <c r="B22998"/>
      <c r="C22998"/>
    </row>
    <row r="22999" spans="1:3" ht="14.4" x14ac:dyDescent="0.3">
      <c r="A22999"/>
      <c r="B22999"/>
      <c r="C22999"/>
    </row>
    <row r="23000" spans="1:3" ht="14.4" x14ac:dyDescent="0.3">
      <c r="A23000"/>
      <c r="B23000"/>
      <c r="C23000"/>
    </row>
    <row r="23001" spans="1:3" ht="14.4" x14ac:dyDescent="0.3">
      <c r="A23001"/>
      <c r="B23001"/>
      <c r="C23001"/>
    </row>
    <row r="23002" spans="1:3" ht="14.4" x14ac:dyDescent="0.3">
      <c r="A23002"/>
      <c r="B23002"/>
      <c r="C23002"/>
    </row>
    <row r="23003" spans="1:3" ht="14.4" x14ac:dyDescent="0.3">
      <c r="A23003"/>
      <c r="B23003"/>
      <c r="C23003"/>
    </row>
    <row r="23004" spans="1:3" ht="14.4" x14ac:dyDescent="0.3">
      <c r="A23004"/>
      <c r="B23004"/>
      <c r="C23004"/>
    </row>
    <row r="23005" spans="1:3" ht="14.4" x14ac:dyDescent="0.3">
      <c r="A23005"/>
      <c r="B23005"/>
      <c r="C23005"/>
    </row>
    <row r="23006" spans="1:3" ht="14.4" x14ac:dyDescent="0.3">
      <c r="A23006"/>
      <c r="B23006"/>
      <c r="C23006"/>
    </row>
    <row r="23007" spans="1:3" ht="14.4" x14ac:dyDescent="0.3">
      <c r="A23007"/>
      <c r="B23007"/>
      <c r="C23007"/>
    </row>
    <row r="23008" spans="1:3" ht="14.4" x14ac:dyDescent="0.3">
      <c r="A23008"/>
      <c r="B23008"/>
      <c r="C23008"/>
    </row>
    <row r="23009" spans="1:3" ht="14.4" x14ac:dyDescent="0.3">
      <c r="A23009"/>
      <c r="B23009"/>
      <c r="C23009"/>
    </row>
    <row r="23010" spans="1:3" ht="14.4" x14ac:dyDescent="0.3">
      <c r="A23010"/>
      <c r="B23010"/>
      <c r="C23010"/>
    </row>
    <row r="23011" spans="1:3" ht="14.4" x14ac:dyDescent="0.3">
      <c r="A23011"/>
      <c r="B23011"/>
      <c r="C23011"/>
    </row>
    <row r="23012" spans="1:3" ht="14.4" x14ac:dyDescent="0.3">
      <c r="A23012"/>
      <c r="B23012"/>
      <c r="C23012"/>
    </row>
    <row r="23013" spans="1:3" ht="14.4" x14ac:dyDescent="0.3">
      <c r="A23013"/>
      <c r="B23013"/>
      <c r="C23013"/>
    </row>
    <row r="23014" spans="1:3" ht="14.4" x14ac:dyDescent="0.3">
      <c r="A23014"/>
      <c r="B23014"/>
      <c r="C23014"/>
    </row>
    <row r="23015" spans="1:3" ht="14.4" x14ac:dyDescent="0.3">
      <c r="A23015"/>
      <c r="B23015"/>
      <c r="C23015"/>
    </row>
    <row r="23016" spans="1:3" ht="14.4" x14ac:dyDescent="0.3">
      <c r="A23016"/>
      <c r="B23016"/>
      <c r="C23016"/>
    </row>
    <row r="23017" spans="1:3" ht="14.4" x14ac:dyDescent="0.3">
      <c r="A23017"/>
      <c r="B23017"/>
      <c r="C23017"/>
    </row>
    <row r="23018" spans="1:3" ht="14.4" x14ac:dyDescent="0.3">
      <c r="A23018"/>
      <c r="B23018"/>
      <c r="C23018"/>
    </row>
    <row r="23019" spans="1:3" ht="14.4" x14ac:dyDescent="0.3">
      <c r="A23019"/>
      <c r="B23019"/>
      <c r="C23019"/>
    </row>
    <row r="23020" spans="1:3" ht="14.4" x14ac:dyDescent="0.3">
      <c r="A23020"/>
      <c r="B23020"/>
      <c r="C23020"/>
    </row>
    <row r="23021" spans="1:3" ht="14.4" x14ac:dyDescent="0.3">
      <c r="A23021"/>
      <c r="B23021"/>
      <c r="C23021"/>
    </row>
    <row r="23022" spans="1:3" ht="14.4" x14ac:dyDescent="0.3">
      <c r="A23022"/>
      <c r="B23022"/>
      <c r="C23022"/>
    </row>
    <row r="23023" spans="1:3" ht="14.4" x14ac:dyDescent="0.3">
      <c r="A23023"/>
      <c r="B23023"/>
      <c r="C23023"/>
    </row>
    <row r="23024" spans="1:3" ht="14.4" x14ac:dyDescent="0.3">
      <c r="A23024"/>
      <c r="B23024"/>
      <c r="C23024"/>
    </row>
    <row r="23025" spans="1:3" ht="14.4" x14ac:dyDescent="0.3">
      <c r="A23025"/>
      <c r="B23025"/>
      <c r="C23025"/>
    </row>
    <row r="23026" spans="1:3" ht="14.4" x14ac:dyDescent="0.3">
      <c r="A23026"/>
      <c r="B23026"/>
      <c r="C23026"/>
    </row>
    <row r="23027" spans="1:3" ht="14.4" x14ac:dyDescent="0.3">
      <c r="A23027"/>
      <c r="B23027"/>
      <c r="C23027"/>
    </row>
    <row r="23028" spans="1:3" ht="14.4" x14ac:dyDescent="0.3">
      <c r="A23028"/>
      <c r="B23028"/>
      <c r="C23028"/>
    </row>
    <row r="23029" spans="1:3" ht="14.4" x14ac:dyDescent="0.3">
      <c r="A23029"/>
      <c r="B23029"/>
      <c r="C23029"/>
    </row>
    <row r="23030" spans="1:3" ht="14.4" x14ac:dyDescent="0.3">
      <c r="A23030"/>
      <c r="B23030"/>
      <c r="C23030"/>
    </row>
    <row r="23031" spans="1:3" ht="14.4" x14ac:dyDescent="0.3">
      <c r="A23031"/>
      <c r="B23031"/>
      <c r="C23031"/>
    </row>
    <row r="23032" spans="1:3" ht="14.4" x14ac:dyDescent="0.3">
      <c r="A23032"/>
      <c r="B23032"/>
      <c r="C23032"/>
    </row>
    <row r="23033" spans="1:3" ht="14.4" x14ac:dyDescent="0.3">
      <c r="A23033"/>
      <c r="B23033"/>
      <c r="C23033"/>
    </row>
    <row r="23034" spans="1:3" ht="14.4" x14ac:dyDescent="0.3">
      <c r="A23034"/>
      <c r="B23034"/>
      <c r="C23034"/>
    </row>
    <row r="23035" spans="1:3" ht="14.4" x14ac:dyDescent="0.3">
      <c r="A23035"/>
      <c r="B23035"/>
      <c r="C23035"/>
    </row>
    <row r="23036" spans="1:3" ht="14.4" x14ac:dyDescent="0.3">
      <c r="A23036"/>
      <c r="B23036"/>
      <c r="C23036"/>
    </row>
    <row r="23037" spans="1:3" ht="14.4" x14ac:dyDescent="0.3">
      <c r="A23037"/>
      <c r="B23037"/>
      <c r="C23037"/>
    </row>
    <row r="23038" spans="1:3" ht="14.4" x14ac:dyDescent="0.3">
      <c r="A23038"/>
      <c r="B23038"/>
      <c r="C23038"/>
    </row>
    <row r="23039" spans="1:3" ht="14.4" x14ac:dyDescent="0.3">
      <c r="A23039"/>
      <c r="B23039"/>
      <c r="C23039"/>
    </row>
    <row r="23040" spans="1:3" ht="14.4" x14ac:dyDescent="0.3">
      <c r="A23040"/>
      <c r="B23040"/>
      <c r="C23040"/>
    </row>
    <row r="23041" spans="1:3" ht="14.4" x14ac:dyDescent="0.3">
      <c r="A23041"/>
      <c r="B23041"/>
      <c r="C23041"/>
    </row>
    <row r="23042" spans="1:3" ht="14.4" x14ac:dyDescent="0.3">
      <c r="A23042"/>
      <c r="B23042"/>
      <c r="C23042"/>
    </row>
    <row r="23043" spans="1:3" ht="14.4" x14ac:dyDescent="0.3">
      <c r="A23043"/>
      <c r="B23043"/>
      <c r="C23043"/>
    </row>
    <row r="23044" spans="1:3" ht="14.4" x14ac:dyDescent="0.3">
      <c r="A23044"/>
      <c r="B23044"/>
      <c r="C23044"/>
    </row>
    <row r="23045" spans="1:3" ht="14.4" x14ac:dyDescent="0.3">
      <c r="A23045"/>
      <c r="B23045"/>
      <c r="C23045"/>
    </row>
    <row r="23046" spans="1:3" ht="14.4" x14ac:dyDescent="0.3">
      <c r="A23046"/>
      <c r="B23046"/>
      <c r="C23046"/>
    </row>
    <row r="23047" spans="1:3" ht="14.4" x14ac:dyDescent="0.3">
      <c r="A23047"/>
      <c r="B23047"/>
      <c r="C23047"/>
    </row>
    <row r="23048" spans="1:3" ht="14.4" x14ac:dyDescent="0.3">
      <c r="A23048"/>
      <c r="B23048"/>
      <c r="C23048"/>
    </row>
    <row r="23049" spans="1:3" ht="14.4" x14ac:dyDescent="0.3">
      <c r="A23049"/>
      <c r="B23049"/>
      <c r="C23049"/>
    </row>
    <row r="23050" spans="1:3" ht="14.4" x14ac:dyDescent="0.3">
      <c r="A23050"/>
      <c r="B23050"/>
      <c r="C23050"/>
    </row>
    <row r="23051" spans="1:3" ht="14.4" x14ac:dyDescent="0.3">
      <c r="A23051"/>
      <c r="B23051"/>
      <c r="C23051"/>
    </row>
    <row r="23052" spans="1:3" ht="14.4" x14ac:dyDescent="0.3">
      <c r="A23052"/>
      <c r="B23052"/>
      <c r="C23052"/>
    </row>
    <row r="23053" spans="1:3" ht="14.4" x14ac:dyDescent="0.3">
      <c r="A23053"/>
      <c r="B23053"/>
      <c r="C23053"/>
    </row>
    <row r="23054" spans="1:3" ht="14.4" x14ac:dyDescent="0.3">
      <c r="A23054"/>
      <c r="B23054"/>
      <c r="C23054"/>
    </row>
    <row r="23055" spans="1:3" ht="14.4" x14ac:dyDescent="0.3">
      <c r="A23055"/>
      <c r="B23055"/>
      <c r="C23055"/>
    </row>
    <row r="23056" spans="1:3" ht="14.4" x14ac:dyDescent="0.3">
      <c r="A23056"/>
      <c r="B23056"/>
      <c r="C23056"/>
    </row>
    <row r="23057" spans="1:3" ht="14.4" x14ac:dyDescent="0.3">
      <c r="A23057"/>
      <c r="B23057"/>
      <c r="C23057"/>
    </row>
    <row r="23058" spans="1:3" ht="14.4" x14ac:dyDescent="0.3">
      <c r="A23058"/>
      <c r="B23058"/>
      <c r="C23058"/>
    </row>
    <row r="23059" spans="1:3" ht="14.4" x14ac:dyDescent="0.3">
      <c r="A23059"/>
      <c r="B23059"/>
      <c r="C23059"/>
    </row>
    <row r="23060" spans="1:3" ht="14.4" x14ac:dyDescent="0.3">
      <c r="A23060"/>
      <c r="B23060"/>
      <c r="C23060"/>
    </row>
    <row r="23061" spans="1:3" ht="14.4" x14ac:dyDescent="0.3">
      <c r="A23061"/>
      <c r="B23061"/>
      <c r="C23061"/>
    </row>
    <row r="23062" spans="1:3" ht="14.4" x14ac:dyDescent="0.3">
      <c r="A23062"/>
      <c r="B23062"/>
      <c r="C23062"/>
    </row>
    <row r="23063" spans="1:3" ht="14.4" x14ac:dyDescent="0.3">
      <c r="A23063"/>
      <c r="B23063"/>
      <c r="C23063"/>
    </row>
    <row r="23064" spans="1:3" ht="14.4" x14ac:dyDescent="0.3">
      <c r="A23064"/>
      <c r="B23064"/>
      <c r="C23064"/>
    </row>
    <row r="23065" spans="1:3" ht="14.4" x14ac:dyDescent="0.3">
      <c r="A23065"/>
      <c r="B23065"/>
      <c r="C23065"/>
    </row>
    <row r="23066" spans="1:3" ht="14.4" x14ac:dyDescent="0.3">
      <c r="A23066"/>
      <c r="B23066"/>
      <c r="C23066"/>
    </row>
    <row r="23067" spans="1:3" ht="14.4" x14ac:dyDescent="0.3">
      <c r="A23067"/>
      <c r="B23067"/>
      <c r="C23067"/>
    </row>
    <row r="23068" spans="1:3" ht="14.4" x14ac:dyDescent="0.3">
      <c r="A23068"/>
      <c r="B23068"/>
      <c r="C23068"/>
    </row>
    <row r="23069" spans="1:3" ht="14.4" x14ac:dyDescent="0.3">
      <c r="A23069"/>
      <c r="B23069"/>
      <c r="C23069"/>
    </row>
    <row r="23070" spans="1:3" ht="14.4" x14ac:dyDescent="0.3">
      <c r="A23070"/>
      <c r="B23070"/>
      <c r="C23070"/>
    </row>
    <row r="23071" spans="1:3" ht="14.4" x14ac:dyDescent="0.3">
      <c r="A23071"/>
      <c r="B23071"/>
      <c r="C23071"/>
    </row>
    <row r="23072" spans="1:3" ht="14.4" x14ac:dyDescent="0.3">
      <c r="A23072"/>
      <c r="B23072"/>
      <c r="C23072"/>
    </row>
    <row r="23073" spans="1:3" ht="14.4" x14ac:dyDescent="0.3">
      <c r="A23073"/>
      <c r="B23073"/>
      <c r="C23073"/>
    </row>
    <row r="23074" spans="1:3" ht="14.4" x14ac:dyDescent="0.3">
      <c r="A23074"/>
      <c r="B23074"/>
      <c r="C23074"/>
    </row>
    <row r="23075" spans="1:3" ht="14.4" x14ac:dyDescent="0.3">
      <c r="A23075"/>
      <c r="B23075"/>
      <c r="C23075"/>
    </row>
    <row r="23076" spans="1:3" ht="14.4" x14ac:dyDescent="0.3">
      <c r="A23076"/>
      <c r="B23076"/>
      <c r="C23076"/>
    </row>
    <row r="23077" spans="1:3" ht="14.4" x14ac:dyDescent="0.3">
      <c r="A23077"/>
      <c r="B23077"/>
      <c r="C23077"/>
    </row>
    <row r="23078" spans="1:3" ht="14.4" x14ac:dyDescent="0.3">
      <c r="A23078"/>
      <c r="B23078"/>
      <c r="C23078"/>
    </row>
    <row r="23079" spans="1:3" ht="14.4" x14ac:dyDescent="0.3">
      <c r="A23079"/>
      <c r="B23079"/>
      <c r="C23079"/>
    </row>
    <row r="23080" spans="1:3" ht="14.4" x14ac:dyDescent="0.3">
      <c r="A23080"/>
      <c r="B23080"/>
      <c r="C23080"/>
    </row>
    <row r="23081" spans="1:3" ht="14.4" x14ac:dyDescent="0.3">
      <c r="A23081"/>
      <c r="B23081"/>
      <c r="C23081"/>
    </row>
    <row r="23082" spans="1:3" ht="14.4" x14ac:dyDescent="0.3">
      <c r="A23082"/>
      <c r="B23082"/>
      <c r="C23082"/>
    </row>
    <row r="23083" spans="1:3" ht="14.4" x14ac:dyDescent="0.3">
      <c r="A23083"/>
      <c r="B23083"/>
      <c r="C23083"/>
    </row>
    <row r="23084" spans="1:3" ht="14.4" x14ac:dyDescent="0.3">
      <c r="A23084"/>
      <c r="B23084"/>
      <c r="C23084"/>
    </row>
    <row r="23085" spans="1:3" ht="14.4" x14ac:dyDescent="0.3">
      <c r="A23085"/>
      <c r="B23085"/>
      <c r="C23085"/>
    </row>
    <row r="23086" spans="1:3" ht="14.4" x14ac:dyDescent="0.3">
      <c r="A23086"/>
      <c r="B23086"/>
      <c r="C23086"/>
    </row>
    <row r="23087" spans="1:3" ht="14.4" x14ac:dyDescent="0.3">
      <c r="A23087"/>
      <c r="B23087"/>
      <c r="C23087"/>
    </row>
    <row r="23088" spans="1:3" ht="14.4" x14ac:dyDescent="0.3">
      <c r="A23088"/>
      <c r="B23088"/>
      <c r="C23088"/>
    </row>
    <row r="23089" spans="1:3" ht="14.4" x14ac:dyDescent="0.3">
      <c r="A23089"/>
      <c r="B23089"/>
      <c r="C23089"/>
    </row>
    <row r="23090" spans="1:3" ht="14.4" x14ac:dyDescent="0.3">
      <c r="A23090"/>
      <c r="B23090"/>
      <c r="C23090"/>
    </row>
    <row r="23091" spans="1:3" ht="14.4" x14ac:dyDescent="0.3">
      <c r="A23091"/>
      <c r="B23091"/>
      <c r="C23091"/>
    </row>
    <row r="23092" spans="1:3" ht="14.4" x14ac:dyDescent="0.3">
      <c r="A23092"/>
      <c r="B23092"/>
      <c r="C23092"/>
    </row>
    <row r="23093" spans="1:3" ht="14.4" x14ac:dyDescent="0.3">
      <c r="A23093"/>
      <c r="B23093"/>
      <c r="C23093"/>
    </row>
    <row r="23094" spans="1:3" ht="14.4" x14ac:dyDescent="0.3">
      <c r="A23094"/>
      <c r="B23094"/>
      <c r="C23094"/>
    </row>
    <row r="23095" spans="1:3" ht="14.4" x14ac:dyDescent="0.3">
      <c r="A23095"/>
      <c r="B23095"/>
      <c r="C23095"/>
    </row>
    <row r="23096" spans="1:3" ht="14.4" x14ac:dyDescent="0.3">
      <c r="A23096"/>
      <c r="B23096"/>
      <c r="C23096"/>
    </row>
    <row r="23097" spans="1:3" ht="14.4" x14ac:dyDescent="0.3">
      <c r="A23097"/>
      <c r="B23097"/>
      <c r="C23097"/>
    </row>
    <row r="23098" spans="1:3" ht="14.4" x14ac:dyDescent="0.3">
      <c r="A23098"/>
      <c r="B23098"/>
      <c r="C23098"/>
    </row>
    <row r="23099" spans="1:3" ht="14.4" x14ac:dyDescent="0.3">
      <c r="A23099"/>
      <c r="B23099"/>
      <c r="C23099"/>
    </row>
    <row r="23100" spans="1:3" ht="14.4" x14ac:dyDescent="0.3">
      <c r="A23100"/>
      <c r="B23100"/>
      <c r="C23100"/>
    </row>
    <row r="23101" spans="1:3" ht="14.4" x14ac:dyDescent="0.3">
      <c r="A23101"/>
      <c r="B23101"/>
      <c r="C23101"/>
    </row>
    <row r="23102" spans="1:3" ht="14.4" x14ac:dyDescent="0.3">
      <c r="A23102"/>
      <c r="B23102"/>
      <c r="C23102"/>
    </row>
    <row r="23103" spans="1:3" ht="14.4" x14ac:dyDescent="0.3">
      <c r="A23103"/>
      <c r="B23103"/>
      <c r="C23103"/>
    </row>
    <row r="23104" spans="1:3" ht="14.4" x14ac:dyDescent="0.3">
      <c r="A23104"/>
      <c r="B23104"/>
      <c r="C23104"/>
    </row>
    <row r="23105" spans="1:3" ht="14.4" x14ac:dyDescent="0.3">
      <c r="A23105"/>
      <c r="B23105"/>
      <c r="C23105"/>
    </row>
    <row r="23106" spans="1:3" ht="14.4" x14ac:dyDescent="0.3">
      <c r="A23106"/>
      <c r="B23106"/>
      <c r="C23106"/>
    </row>
    <row r="23107" spans="1:3" ht="14.4" x14ac:dyDescent="0.3">
      <c r="A23107"/>
      <c r="B23107"/>
      <c r="C23107"/>
    </row>
    <row r="23108" spans="1:3" ht="14.4" x14ac:dyDescent="0.3">
      <c r="A23108"/>
      <c r="B23108"/>
      <c r="C23108"/>
    </row>
    <row r="23109" spans="1:3" ht="14.4" x14ac:dyDescent="0.3">
      <c r="A23109"/>
      <c r="B23109"/>
      <c r="C23109"/>
    </row>
    <row r="23110" spans="1:3" ht="14.4" x14ac:dyDescent="0.3">
      <c r="A23110"/>
      <c r="B23110"/>
      <c r="C23110"/>
    </row>
    <row r="23111" spans="1:3" ht="14.4" x14ac:dyDescent="0.3">
      <c r="A23111"/>
      <c r="B23111"/>
      <c r="C23111"/>
    </row>
    <row r="23112" spans="1:3" ht="14.4" x14ac:dyDescent="0.3">
      <c r="A23112"/>
      <c r="B23112"/>
      <c r="C23112"/>
    </row>
    <row r="23113" spans="1:3" ht="14.4" x14ac:dyDescent="0.3">
      <c r="A23113"/>
      <c r="B23113"/>
      <c r="C23113"/>
    </row>
    <row r="23114" spans="1:3" ht="14.4" x14ac:dyDescent="0.3">
      <c r="A23114"/>
      <c r="B23114"/>
      <c r="C23114"/>
    </row>
    <row r="23115" spans="1:3" ht="14.4" x14ac:dyDescent="0.3">
      <c r="A23115"/>
      <c r="B23115"/>
      <c r="C23115"/>
    </row>
    <row r="23116" spans="1:3" ht="14.4" x14ac:dyDescent="0.3">
      <c r="A23116"/>
      <c r="B23116"/>
      <c r="C23116"/>
    </row>
    <row r="23117" spans="1:3" ht="14.4" x14ac:dyDescent="0.3">
      <c r="A23117"/>
      <c r="B23117"/>
      <c r="C23117"/>
    </row>
    <row r="23118" spans="1:3" ht="14.4" x14ac:dyDescent="0.3">
      <c r="A23118"/>
      <c r="B23118"/>
      <c r="C23118"/>
    </row>
    <row r="23119" spans="1:3" ht="14.4" x14ac:dyDescent="0.3">
      <c r="A23119"/>
      <c r="B23119"/>
      <c r="C23119"/>
    </row>
    <row r="23120" spans="1:3" ht="14.4" x14ac:dyDescent="0.3">
      <c r="A23120"/>
      <c r="B23120"/>
      <c r="C23120"/>
    </row>
    <row r="23121" spans="1:3" ht="14.4" x14ac:dyDescent="0.3">
      <c r="A23121"/>
      <c r="B23121"/>
      <c r="C23121"/>
    </row>
    <row r="23122" spans="1:3" ht="14.4" x14ac:dyDescent="0.3">
      <c r="A23122"/>
      <c r="B23122"/>
      <c r="C23122"/>
    </row>
    <row r="23123" spans="1:3" ht="14.4" x14ac:dyDescent="0.3">
      <c r="A23123"/>
      <c r="B23123"/>
      <c r="C23123"/>
    </row>
    <row r="23124" spans="1:3" ht="14.4" x14ac:dyDescent="0.3">
      <c r="A23124"/>
      <c r="B23124"/>
      <c r="C23124"/>
    </row>
    <row r="23125" spans="1:3" ht="14.4" x14ac:dyDescent="0.3">
      <c r="A23125"/>
      <c r="B23125"/>
      <c r="C23125"/>
    </row>
    <row r="23126" spans="1:3" ht="14.4" x14ac:dyDescent="0.3">
      <c r="A23126"/>
      <c r="B23126"/>
      <c r="C23126"/>
    </row>
    <row r="23127" spans="1:3" ht="14.4" x14ac:dyDescent="0.3">
      <c r="A23127"/>
      <c r="B23127"/>
      <c r="C23127"/>
    </row>
    <row r="23128" spans="1:3" ht="14.4" x14ac:dyDescent="0.3">
      <c r="A23128"/>
      <c r="B23128"/>
      <c r="C23128"/>
    </row>
    <row r="23129" spans="1:3" ht="14.4" x14ac:dyDescent="0.3">
      <c r="A23129"/>
      <c r="B23129"/>
      <c r="C23129"/>
    </row>
    <row r="23130" spans="1:3" ht="14.4" x14ac:dyDescent="0.3">
      <c r="A23130"/>
      <c r="B23130"/>
      <c r="C23130"/>
    </row>
    <row r="23131" spans="1:3" ht="14.4" x14ac:dyDescent="0.3">
      <c r="A23131"/>
      <c r="B23131"/>
      <c r="C23131"/>
    </row>
    <row r="23132" spans="1:3" ht="14.4" x14ac:dyDescent="0.3">
      <c r="A23132"/>
      <c r="B23132"/>
      <c r="C23132"/>
    </row>
    <row r="23133" spans="1:3" ht="14.4" x14ac:dyDescent="0.3">
      <c r="A23133"/>
      <c r="B23133"/>
      <c r="C23133"/>
    </row>
    <row r="23134" spans="1:3" ht="14.4" x14ac:dyDescent="0.3">
      <c r="A23134"/>
      <c r="B23134"/>
      <c r="C23134"/>
    </row>
    <row r="23135" spans="1:3" ht="14.4" x14ac:dyDescent="0.3">
      <c r="A23135"/>
      <c r="B23135"/>
      <c r="C23135"/>
    </row>
    <row r="23136" spans="1:3" ht="14.4" x14ac:dyDescent="0.3">
      <c r="A23136"/>
      <c r="B23136"/>
      <c r="C23136"/>
    </row>
    <row r="23137" spans="1:3" ht="14.4" x14ac:dyDescent="0.3">
      <c r="A23137"/>
      <c r="B23137"/>
      <c r="C23137"/>
    </row>
    <row r="23138" spans="1:3" ht="14.4" x14ac:dyDescent="0.3">
      <c r="A23138"/>
      <c r="B23138"/>
      <c r="C23138"/>
    </row>
    <row r="23139" spans="1:3" ht="14.4" x14ac:dyDescent="0.3">
      <c r="A23139"/>
      <c r="B23139"/>
      <c r="C23139"/>
    </row>
    <row r="23140" spans="1:3" ht="14.4" x14ac:dyDescent="0.3">
      <c r="A23140"/>
      <c r="B23140"/>
      <c r="C23140"/>
    </row>
    <row r="23141" spans="1:3" ht="14.4" x14ac:dyDescent="0.3">
      <c r="A23141"/>
      <c r="B23141"/>
      <c r="C23141"/>
    </row>
    <row r="23142" spans="1:3" ht="14.4" x14ac:dyDescent="0.3">
      <c r="A23142"/>
      <c r="B23142"/>
      <c r="C23142"/>
    </row>
    <row r="23143" spans="1:3" ht="14.4" x14ac:dyDescent="0.3">
      <c r="A23143"/>
      <c r="B23143"/>
      <c r="C23143"/>
    </row>
    <row r="23144" spans="1:3" ht="14.4" x14ac:dyDescent="0.3">
      <c r="A23144"/>
      <c r="B23144"/>
      <c r="C23144"/>
    </row>
    <row r="23145" spans="1:3" ht="14.4" x14ac:dyDescent="0.3">
      <c r="A23145"/>
      <c r="B23145"/>
      <c r="C23145"/>
    </row>
    <row r="23146" spans="1:3" ht="14.4" x14ac:dyDescent="0.3">
      <c r="A23146"/>
      <c r="B23146"/>
      <c r="C23146"/>
    </row>
    <row r="23147" spans="1:3" ht="14.4" x14ac:dyDescent="0.3">
      <c r="A23147"/>
      <c r="B23147"/>
      <c r="C23147"/>
    </row>
    <row r="23148" spans="1:3" ht="14.4" x14ac:dyDescent="0.3">
      <c r="A23148"/>
      <c r="B23148"/>
      <c r="C23148"/>
    </row>
    <row r="23149" spans="1:3" ht="14.4" x14ac:dyDescent="0.3">
      <c r="A23149"/>
      <c r="B23149"/>
      <c r="C23149"/>
    </row>
    <row r="23150" spans="1:3" ht="14.4" x14ac:dyDescent="0.3">
      <c r="A23150"/>
      <c r="B23150"/>
      <c r="C23150"/>
    </row>
    <row r="23151" spans="1:3" ht="14.4" x14ac:dyDescent="0.3">
      <c r="A23151"/>
      <c r="B23151"/>
      <c r="C23151"/>
    </row>
    <row r="23152" spans="1:3" ht="14.4" x14ac:dyDescent="0.3">
      <c r="A23152"/>
      <c r="B23152"/>
      <c r="C23152"/>
    </row>
    <row r="23153" spans="1:3" ht="14.4" x14ac:dyDescent="0.3">
      <c r="A23153"/>
      <c r="B23153"/>
      <c r="C23153"/>
    </row>
    <row r="23154" spans="1:3" ht="14.4" x14ac:dyDescent="0.3">
      <c r="A23154"/>
      <c r="B23154"/>
      <c r="C23154"/>
    </row>
    <row r="23155" spans="1:3" ht="14.4" x14ac:dyDescent="0.3">
      <c r="A23155"/>
      <c r="B23155"/>
      <c r="C23155"/>
    </row>
    <row r="23156" spans="1:3" ht="14.4" x14ac:dyDescent="0.3">
      <c r="A23156"/>
      <c r="B23156"/>
      <c r="C23156"/>
    </row>
    <row r="23157" spans="1:3" ht="14.4" x14ac:dyDescent="0.3">
      <c r="A23157"/>
      <c r="B23157"/>
      <c r="C23157"/>
    </row>
    <row r="23158" spans="1:3" ht="14.4" x14ac:dyDescent="0.3">
      <c r="A23158"/>
      <c r="B23158"/>
      <c r="C23158"/>
    </row>
    <row r="23159" spans="1:3" ht="14.4" x14ac:dyDescent="0.3">
      <c r="A23159"/>
      <c r="B23159"/>
      <c r="C23159"/>
    </row>
    <row r="23160" spans="1:3" ht="14.4" x14ac:dyDescent="0.3">
      <c r="A23160"/>
      <c r="B23160"/>
      <c r="C23160"/>
    </row>
    <row r="23161" spans="1:3" ht="14.4" x14ac:dyDescent="0.3">
      <c r="A23161"/>
      <c r="B23161"/>
      <c r="C23161"/>
    </row>
    <row r="23162" spans="1:3" ht="14.4" x14ac:dyDescent="0.3">
      <c r="A23162"/>
      <c r="B23162"/>
      <c r="C23162"/>
    </row>
    <row r="23163" spans="1:3" ht="14.4" x14ac:dyDescent="0.3">
      <c r="A23163"/>
      <c r="B23163"/>
      <c r="C23163"/>
    </row>
    <row r="23164" spans="1:3" ht="14.4" x14ac:dyDescent="0.3">
      <c r="A23164"/>
      <c r="B23164"/>
      <c r="C23164"/>
    </row>
    <row r="23165" spans="1:3" ht="14.4" x14ac:dyDescent="0.3">
      <c r="A23165"/>
      <c r="B23165"/>
      <c r="C23165"/>
    </row>
    <row r="23166" spans="1:3" ht="14.4" x14ac:dyDescent="0.3">
      <c r="A23166"/>
      <c r="B23166"/>
      <c r="C23166"/>
    </row>
    <row r="23167" spans="1:3" ht="14.4" x14ac:dyDescent="0.3">
      <c r="A23167"/>
      <c r="B23167"/>
      <c r="C23167"/>
    </row>
    <row r="23168" spans="1:3" ht="14.4" x14ac:dyDescent="0.3">
      <c r="A23168"/>
      <c r="B23168"/>
      <c r="C23168"/>
    </row>
    <row r="23169" spans="1:3" ht="14.4" x14ac:dyDescent="0.3">
      <c r="A23169"/>
      <c r="B23169"/>
      <c r="C23169"/>
    </row>
    <row r="23170" spans="1:3" ht="14.4" x14ac:dyDescent="0.3">
      <c r="A23170"/>
      <c r="B23170"/>
      <c r="C23170"/>
    </row>
    <row r="23171" spans="1:3" ht="14.4" x14ac:dyDescent="0.3">
      <c r="A23171"/>
      <c r="B23171"/>
      <c r="C23171"/>
    </row>
    <row r="23172" spans="1:3" ht="14.4" x14ac:dyDescent="0.3">
      <c r="A23172"/>
      <c r="B23172"/>
      <c r="C23172"/>
    </row>
    <row r="23173" spans="1:3" ht="14.4" x14ac:dyDescent="0.3">
      <c r="A23173"/>
      <c r="B23173"/>
      <c r="C23173"/>
    </row>
    <row r="23174" spans="1:3" ht="14.4" x14ac:dyDescent="0.3">
      <c r="A23174"/>
      <c r="B23174"/>
      <c r="C23174"/>
    </row>
    <row r="23175" spans="1:3" ht="14.4" x14ac:dyDescent="0.3">
      <c r="A23175"/>
      <c r="B23175"/>
      <c r="C23175"/>
    </row>
    <row r="23176" spans="1:3" ht="14.4" x14ac:dyDescent="0.3">
      <c r="A23176"/>
      <c r="B23176"/>
      <c r="C23176"/>
    </row>
    <row r="23177" spans="1:3" ht="14.4" x14ac:dyDescent="0.3">
      <c r="A23177"/>
      <c r="B23177"/>
      <c r="C23177"/>
    </row>
    <row r="23178" spans="1:3" ht="14.4" x14ac:dyDescent="0.3">
      <c r="A23178"/>
      <c r="B23178"/>
      <c r="C23178"/>
    </row>
    <row r="23179" spans="1:3" ht="14.4" x14ac:dyDescent="0.3">
      <c r="A23179"/>
      <c r="B23179"/>
      <c r="C23179"/>
    </row>
    <row r="23180" spans="1:3" ht="14.4" x14ac:dyDescent="0.3">
      <c r="A23180"/>
      <c r="B23180"/>
      <c r="C23180"/>
    </row>
    <row r="23181" spans="1:3" ht="14.4" x14ac:dyDescent="0.3">
      <c r="A23181"/>
      <c r="B23181"/>
      <c r="C23181"/>
    </row>
    <row r="23182" spans="1:3" ht="14.4" x14ac:dyDescent="0.3">
      <c r="A23182"/>
      <c r="B23182"/>
      <c r="C23182"/>
    </row>
    <row r="23183" spans="1:3" ht="14.4" x14ac:dyDescent="0.3">
      <c r="A23183"/>
      <c r="B23183"/>
      <c r="C23183"/>
    </row>
    <row r="23184" spans="1:3" ht="14.4" x14ac:dyDescent="0.3">
      <c r="A23184"/>
      <c r="B23184"/>
      <c r="C23184"/>
    </row>
    <row r="23185" spans="1:3" ht="14.4" x14ac:dyDescent="0.3">
      <c r="A23185"/>
      <c r="B23185"/>
      <c r="C23185"/>
    </row>
    <row r="23186" spans="1:3" ht="14.4" x14ac:dyDescent="0.3">
      <c r="A23186"/>
      <c r="B23186"/>
      <c r="C23186"/>
    </row>
    <row r="23187" spans="1:3" ht="14.4" x14ac:dyDescent="0.3">
      <c r="A23187"/>
      <c r="B23187"/>
      <c r="C23187"/>
    </row>
    <row r="23188" spans="1:3" ht="14.4" x14ac:dyDescent="0.3">
      <c r="A23188"/>
      <c r="B23188"/>
      <c r="C23188"/>
    </row>
    <row r="23189" spans="1:3" ht="14.4" x14ac:dyDescent="0.3">
      <c r="A23189"/>
      <c r="B23189"/>
      <c r="C23189"/>
    </row>
    <row r="23190" spans="1:3" ht="14.4" x14ac:dyDescent="0.3">
      <c r="A23190"/>
      <c r="B23190"/>
      <c r="C23190"/>
    </row>
    <row r="23191" spans="1:3" ht="14.4" x14ac:dyDescent="0.3">
      <c r="A23191"/>
      <c r="B23191"/>
      <c r="C23191"/>
    </row>
    <row r="23192" spans="1:3" ht="14.4" x14ac:dyDescent="0.3">
      <c r="A23192"/>
      <c r="B23192"/>
      <c r="C23192"/>
    </row>
    <row r="23193" spans="1:3" ht="14.4" x14ac:dyDescent="0.3">
      <c r="A23193"/>
      <c r="B23193"/>
      <c r="C23193"/>
    </row>
    <row r="23194" spans="1:3" ht="14.4" x14ac:dyDescent="0.3">
      <c r="A23194"/>
      <c r="B23194"/>
      <c r="C23194"/>
    </row>
    <row r="23195" spans="1:3" ht="14.4" x14ac:dyDescent="0.3">
      <c r="A23195"/>
      <c r="B23195"/>
      <c r="C23195"/>
    </row>
    <row r="23196" spans="1:3" ht="14.4" x14ac:dyDescent="0.3">
      <c r="A23196"/>
      <c r="B23196"/>
      <c r="C23196"/>
    </row>
    <row r="23197" spans="1:3" ht="14.4" x14ac:dyDescent="0.3">
      <c r="A23197"/>
      <c r="B23197"/>
      <c r="C23197"/>
    </row>
    <row r="23198" spans="1:3" ht="14.4" x14ac:dyDescent="0.3">
      <c r="A23198"/>
      <c r="B23198"/>
      <c r="C23198"/>
    </row>
    <row r="23199" spans="1:3" ht="14.4" x14ac:dyDescent="0.3">
      <c r="A23199"/>
      <c r="B23199"/>
      <c r="C23199"/>
    </row>
    <row r="23200" spans="1:3" ht="14.4" x14ac:dyDescent="0.3">
      <c r="A23200"/>
      <c r="B23200"/>
      <c r="C23200"/>
    </row>
    <row r="23201" spans="1:3" ht="14.4" x14ac:dyDescent="0.3">
      <c r="A23201"/>
      <c r="B23201"/>
      <c r="C23201"/>
    </row>
    <row r="23202" spans="1:3" ht="14.4" x14ac:dyDescent="0.3">
      <c r="A23202"/>
      <c r="B23202"/>
      <c r="C23202"/>
    </row>
    <row r="23203" spans="1:3" ht="14.4" x14ac:dyDescent="0.3">
      <c r="A23203"/>
      <c r="B23203"/>
      <c r="C23203"/>
    </row>
    <row r="23204" spans="1:3" ht="14.4" x14ac:dyDescent="0.3">
      <c r="A23204"/>
      <c r="B23204"/>
      <c r="C23204"/>
    </row>
    <row r="23205" spans="1:3" ht="14.4" x14ac:dyDescent="0.3">
      <c r="A23205"/>
      <c r="B23205"/>
      <c r="C23205"/>
    </row>
    <row r="23206" spans="1:3" ht="14.4" x14ac:dyDescent="0.3">
      <c r="A23206"/>
      <c r="B23206"/>
      <c r="C23206"/>
    </row>
    <row r="23207" spans="1:3" ht="14.4" x14ac:dyDescent="0.3">
      <c r="A23207"/>
      <c r="B23207"/>
      <c r="C23207"/>
    </row>
    <row r="23208" spans="1:3" ht="14.4" x14ac:dyDescent="0.3">
      <c r="A23208"/>
      <c r="B23208"/>
      <c r="C23208"/>
    </row>
    <row r="23209" spans="1:3" ht="14.4" x14ac:dyDescent="0.3">
      <c r="A23209"/>
      <c r="B23209"/>
      <c r="C23209"/>
    </row>
    <row r="23210" spans="1:3" ht="14.4" x14ac:dyDescent="0.3">
      <c r="A23210"/>
      <c r="B23210"/>
      <c r="C23210"/>
    </row>
    <row r="23211" spans="1:3" ht="14.4" x14ac:dyDescent="0.3">
      <c r="A23211"/>
      <c r="B23211"/>
      <c r="C23211"/>
    </row>
    <row r="23212" spans="1:3" ht="14.4" x14ac:dyDescent="0.3">
      <c r="A23212"/>
      <c r="B23212"/>
      <c r="C23212"/>
    </row>
    <row r="23213" spans="1:3" ht="14.4" x14ac:dyDescent="0.3">
      <c r="A23213"/>
      <c r="B23213"/>
      <c r="C23213"/>
    </row>
    <row r="23214" spans="1:3" ht="14.4" x14ac:dyDescent="0.3">
      <c r="A23214"/>
      <c r="B23214"/>
      <c r="C23214"/>
    </row>
    <row r="23215" spans="1:3" ht="14.4" x14ac:dyDescent="0.3">
      <c r="A23215"/>
      <c r="B23215"/>
      <c r="C23215"/>
    </row>
    <row r="23216" spans="1:3" ht="14.4" x14ac:dyDescent="0.3">
      <c r="A23216"/>
      <c r="B23216"/>
      <c r="C23216"/>
    </row>
    <row r="23217" spans="1:3" ht="14.4" x14ac:dyDescent="0.3">
      <c r="A23217"/>
      <c r="B23217"/>
      <c r="C23217"/>
    </row>
    <row r="23218" spans="1:3" ht="14.4" x14ac:dyDescent="0.3">
      <c r="A23218"/>
      <c r="B23218"/>
      <c r="C23218"/>
    </row>
    <row r="23219" spans="1:3" ht="14.4" x14ac:dyDescent="0.3">
      <c r="A23219"/>
      <c r="B23219"/>
      <c r="C23219"/>
    </row>
    <row r="23220" spans="1:3" ht="14.4" x14ac:dyDescent="0.3">
      <c r="A23220"/>
      <c r="B23220"/>
      <c r="C23220"/>
    </row>
    <row r="23221" spans="1:3" ht="14.4" x14ac:dyDescent="0.3">
      <c r="A23221"/>
      <c r="B23221"/>
      <c r="C23221"/>
    </row>
    <row r="23222" spans="1:3" ht="14.4" x14ac:dyDescent="0.3">
      <c r="A23222"/>
      <c r="B23222"/>
      <c r="C23222"/>
    </row>
    <row r="23223" spans="1:3" ht="14.4" x14ac:dyDescent="0.3">
      <c r="A23223"/>
      <c r="B23223"/>
      <c r="C23223"/>
    </row>
    <row r="23224" spans="1:3" ht="14.4" x14ac:dyDescent="0.3">
      <c r="A23224"/>
      <c r="B23224"/>
      <c r="C23224"/>
    </row>
    <row r="23225" spans="1:3" ht="14.4" x14ac:dyDescent="0.3">
      <c r="A23225"/>
      <c r="B23225"/>
      <c r="C23225"/>
    </row>
    <row r="23226" spans="1:3" ht="14.4" x14ac:dyDescent="0.3">
      <c r="A23226"/>
      <c r="B23226"/>
      <c r="C23226"/>
    </row>
    <row r="23227" spans="1:3" ht="14.4" x14ac:dyDescent="0.3">
      <c r="A23227"/>
      <c r="B23227"/>
      <c r="C23227"/>
    </row>
    <row r="23228" spans="1:3" ht="14.4" x14ac:dyDescent="0.3">
      <c r="A23228"/>
      <c r="B23228"/>
      <c r="C23228"/>
    </row>
    <row r="23229" spans="1:3" ht="14.4" x14ac:dyDescent="0.3">
      <c r="A23229"/>
      <c r="B23229"/>
      <c r="C23229"/>
    </row>
    <row r="23230" spans="1:3" ht="14.4" x14ac:dyDescent="0.3">
      <c r="A23230"/>
      <c r="B23230"/>
      <c r="C23230"/>
    </row>
    <row r="23231" spans="1:3" ht="14.4" x14ac:dyDescent="0.3">
      <c r="A23231"/>
      <c r="B23231"/>
      <c r="C23231"/>
    </row>
    <row r="23232" spans="1:3" ht="14.4" x14ac:dyDescent="0.3">
      <c r="A23232"/>
      <c r="B23232"/>
      <c r="C23232"/>
    </row>
    <row r="23233" spans="1:3" ht="14.4" x14ac:dyDescent="0.3">
      <c r="A23233"/>
      <c r="B23233"/>
      <c r="C23233"/>
    </row>
    <row r="23234" spans="1:3" ht="14.4" x14ac:dyDescent="0.3">
      <c r="A23234"/>
      <c r="B23234"/>
      <c r="C23234"/>
    </row>
    <row r="23235" spans="1:3" ht="14.4" x14ac:dyDescent="0.3">
      <c r="A23235"/>
      <c r="B23235"/>
      <c r="C23235"/>
    </row>
    <row r="23236" spans="1:3" ht="14.4" x14ac:dyDescent="0.3">
      <c r="A23236"/>
      <c r="B23236"/>
      <c r="C23236"/>
    </row>
    <row r="23237" spans="1:3" ht="14.4" x14ac:dyDescent="0.3">
      <c r="A23237"/>
      <c r="B23237"/>
      <c r="C23237"/>
    </row>
    <row r="23238" spans="1:3" ht="14.4" x14ac:dyDescent="0.3">
      <c r="A23238"/>
      <c r="B23238"/>
      <c r="C23238"/>
    </row>
    <row r="23239" spans="1:3" ht="14.4" x14ac:dyDescent="0.3">
      <c r="A23239"/>
      <c r="B23239"/>
      <c r="C23239"/>
    </row>
    <row r="23240" spans="1:3" ht="14.4" x14ac:dyDescent="0.3">
      <c r="A23240"/>
      <c r="B23240"/>
      <c r="C23240"/>
    </row>
    <row r="23241" spans="1:3" ht="14.4" x14ac:dyDescent="0.3">
      <c r="A23241"/>
      <c r="B23241"/>
      <c r="C23241"/>
    </row>
    <row r="23242" spans="1:3" ht="14.4" x14ac:dyDescent="0.3">
      <c r="A23242"/>
      <c r="B23242"/>
      <c r="C23242"/>
    </row>
    <row r="23243" spans="1:3" ht="14.4" x14ac:dyDescent="0.3">
      <c r="A23243"/>
      <c r="B23243"/>
      <c r="C23243"/>
    </row>
    <row r="23244" spans="1:3" ht="14.4" x14ac:dyDescent="0.3">
      <c r="A23244"/>
      <c r="B23244"/>
      <c r="C23244"/>
    </row>
    <row r="23245" spans="1:3" ht="14.4" x14ac:dyDescent="0.3">
      <c r="A23245"/>
      <c r="B23245"/>
      <c r="C23245"/>
    </row>
    <row r="23246" spans="1:3" ht="14.4" x14ac:dyDescent="0.3">
      <c r="A23246"/>
      <c r="B23246"/>
      <c r="C23246"/>
    </row>
    <row r="23247" spans="1:3" ht="14.4" x14ac:dyDescent="0.3">
      <c r="A23247"/>
      <c r="B23247"/>
      <c r="C23247"/>
    </row>
    <row r="23248" spans="1:3" ht="14.4" x14ac:dyDescent="0.3">
      <c r="A23248"/>
      <c r="B23248"/>
      <c r="C23248"/>
    </row>
    <row r="23249" spans="1:3" ht="14.4" x14ac:dyDescent="0.3">
      <c r="A23249"/>
      <c r="B23249"/>
      <c r="C23249"/>
    </row>
    <row r="23250" spans="1:3" ht="14.4" x14ac:dyDescent="0.3">
      <c r="A23250"/>
      <c r="B23250"/>
      <c r="C23250"/>
    </row>
    <row r="23251" spans="1:3" ht="14.4" x14ac:dyDescent="0.3">
      <c r="A23251"/>
      <c r="B23251"/>
      <c r="C23251"/>
    </row>
    <row r="23252" spans="1:3" ht="14.4" x14ac:dyDescent="0.3">
      <c r="A23252"/>
      <c r="B23252"/>
      <c r="C23252"/>
    </row>
    <row r="23253" spans="1:3" ht="14.4" x14ac:dyDescent="0.3">
      <c r="A23253"/>
      <c r="B23253"/>
      <c r="C23253"/>
    </row>
    <row r="23254" spans="1:3" ht="14.4" x14ac:dyDescent="0.3">
      <c r="A23254"/>
      <c r="B23254"/>
      <c r="C23254"/>
    </row>
    <row r="23255" spans="1:3" ht="14.4" x14ac:dyDescent="0.3">
      <c r="A23255"/>
      <c r="B23255"/>
      <c r="C23255"/>
    </row>
    <row r="23256" spans="1:3" ht="14.4" x14ac:dyDescent="0.3">
      <c r="A23256"/>
      <c r="B23256"/>
      <c r="C23256"/>
    </row>
    <row r="23257" spans="1:3" ht="14.4" x14ac:dyDescent="0.3">
      <c r="A23257"/>
      <c r="B23257"/>
      <c r="C23257"/>
    </row>
    <row r="23258" spans="1:3" ht="14.4" x14ac:dyDescent="0.3">
      <c r="A23258"/>
      <c r="B23258"/>
      <c r="C23258"/>
    </row>
    <row r="23259" spans="1:3" ht="14.4" x14ac:dyDescent="0.3">
      <c r="A23259"/>
      <c r="B23259"/>
      <c r="C23259"/>
    </row>
    <row r="23260" spans="1:3" ht="14.4" x14ac:dyDescent="0.3">
      <c r="A23260"/>
      <c r="B23260"/>
      <c r="C23260"/>
    </row>
    <row r="23261" spans="1:3" ht="14.4" x14ac:dyDescent="0.3">
      <c r="A23261"/>
      <c r="B23261"/>
      <c r="C23261"/>
    </row>
    <row r="23262" spans="1:3" ht="14.4" x14ac:dyDescent="0.3">
      <c r="A23262"/>
      <c r="B23262"/>
      <c r="C23262"/>
    </row>
    <row r="23263" spans="1:3" ht="14.4" x14ac:dyDescent="0.3">
      <c r="A23263"/>
      <c r="B23263"/>
      <c r="C23263"/>
    </row>
    <row r="23264" spans="1:3" ht="14.4" x14ac:dyDescent="0.3">
      <c r="A23264"/>
      <c r="B23264"/>
      <c r="C23264"/>
    </row>
    <row r="23265" spans="1:3" ht="14.4" x14ac:dyDescent="0.3">
      <c r="A23265"/>
      <c r="B23265"/>
      <c r="C23265"/>
    </row>
    <row r="23266" spans="1:3" ht="14.4" x14ac:dyDescent="0.3">
      <c r="A23266"/>
      <c r="B23266"/>
      <c r="C23266"/>
    </row>
    <row r="23267" spans="1:3" ht="14.4" x14ac:dyDescent="0.3">
      <c r="A23267"/>
      <c r="B23267"/>
      <c r="C23267"/>
    </row>
    <row r="23268" spans="1:3" ht="14.4" x14ac:dyDescent="0.3">
      <c r="A23268"/>
      <c r="B23268"/>
      <c r="C23268"/>
    </row>
    <row r="23269" spans="1:3" ht="14.4" x14ac:dyDescent="0.3">
      <c r="A23269"/>
      <c r="B23269"/>
      <c r="C23269"/>
    </row>
    <row r="23270" spans="1:3" ht="14.4" x14ac:dyDescent="0.3">
      <c r="A23270"/>
      <c r="B23270"/>
      <c r="C23270"/>
    </row>
    <row r="23271" spans="1:3" ht="14.4" x14ac:dyDescent="0.3">
      <c r="A23271"/>
      <c r="B23271"/>
      <c r="C23271"/>
    </row>
    <row r="23272" spans="1:3" ht="14.4" x14ac:dyDescent="0.3">
      <c r="A23272"/>
      <c r="B23272"/>
      <c r="C23272"/>
    </row>
    <row r="23273" spans="1:3" ht="14.4" x14ac:dyDescent="0.3">
      <c r="A23273"/>
      <c r="B23273"/>
      <c r="C23273"/>
    </row>
    <row r="23274" spans="1:3" ht="14.4" x14ac:dyDescent="0.3">
      <c r="A23274"/>
      <c r="B23274"/>
      <c r="C23274"/>
    </row>
    <row r="23275" spans="1:3" ht="14.4" x14ac:dyDescent="0.3">
      <c r="A23275"/>
      <c r="B23275"/>
      <c r="C23275"/>
    </row>
    <row r="23276" spans="1:3" ht="14.4" x14ac:dyDescent="0.3">
      <c r="A23276"/>
      <c r="B23276"/>
      <c r="C23276"/>
    </row>
    <row r="23277" spans="1:3" ht="14.4" x14ac:dyDescent="0.3">
      <c r="A23277"/>
      <c r="B23277"/>
      <c r="C23277"/>
    </row>
    <row r="23278" spans="1:3" ht="14.4" x14ac:dyDescent="0.3">
      <c r="A23278"/>
      <c r="B23278"/>
      <c r="C23278"/>
    </row>
    <row r="23279" spans="1:3" ht="14.4" x14ac:dyDescent="0.3">
      <c r="A23279"/>
      <c r="B23279"/>
      <c r="C23279"/>
    </row>
    <row r="23280" spans="1:3" ht="14.4" x14ac:dyDescent="0.3">
      <c r="A23280"/>
      <c r="B23280"/>
      <c r="C23280"/>
    </row>
    <row r="23281" spans="1:3" ht="14.4" x14ac:dyDescent="0.3">
      <c r="A23281"/>
      <c r="B23281"/>
      <c r="C23281"/>
    </row>
    <row r="23282" spans="1:3" ht="14.4" x14ac:dyDescent="0.3">
      <c r="A23282"/>
      <c r="B23282"/>
      <c r="C23282"/>
    </row>
    <row r="23283" spans="1:3" ht="14.4" x14ac:dyDescent="0.3">
      <c r="A23283"/>
      <c r="B23283"/>
      <c r="C23283"/>
    </row>
    <row r="23284" spans="1:3" ht="14.4" x14ac:dyDescent="0.3">
      <c r="A23284"/>
      <c r="B23284"/>
      <c r="C23284"/>
    </row>
    <row r="23285" spans="1:3" ht="14.4" x14ac:dyDescent="0.3">
      <c r="A23285"/>
      <c r="B23285"/>
      <c r="C23285"/>
    </row>
    <row r="23286" spans="1:3" ht="14.4" x14ac:dyDescent="0.3">
      <c r="A23286"/>
      <c r="B23286"/>
      <c r="C23286"/>
    </row>
    <row r="23287" spans="1:3" ht="14.4" x14ac:dyDescent="0.3">
      <c r="A23287"/>
      <c r="B23287"/>
      <c r="C23287"/>
    </row>
    <row r="23288" spans="1:3" ht="14.4" x14ac:dyDescent="0.3">
      <c r="A23288"/>
      <c r="B23288"/>
      <c r="C23288"/>
    </row>
    <row r="23289" spans="1:3" ht="14.4" x14ac:dyDescent="0.3">
      <c r="A23289"/>
      <c r="B23289"/>
      <c r="C23289"/>
    </row>
    <row r="23290" spans="1:3" ht="14.4" x14ac:dyDescent="0.3">
      <c r="A23290"/>
      <c r="B23290"/>
      <c r="C23290"/>
    </row>
    <row r="23291" spans="1:3" ht="14.4" x14ac:dyDescent="0.3">
      <c r="A23291"/>
      <c r="B23291"/>
      <c r="C23291"/>
    </row>
    <row r="23292" spans="1:3" ht="14.4" x14ac:dyDescent="0.3">
      <c r="A23292"/>
      <c r="B23292"/>
      <c r="C23292"/>
    </row>
    <row r="23293" spans="1:3" ht="14.4" x14ac:dyDescent="0.3">
      <c r="A23293"/>
      <c r="B23293"/>
      <c r="C23293"/>
    </row>
    <row r="23294" spans="1:3" ht="14.4" x14ac:dyDescent="0.3">
      <c r="A23294"/>
      <c r="B23294"/>
      <c r="C23294"/>
    </row>
    <row r="23295" spans="1:3" ht="14.4" x14ac:dyDescent="0.3">
      <c r="A23295"/>
      <c r="B23295"/>
      <c r="C23295"/>
    </row>
    <row r="23296" spans="1:3" ht="14.4" x14ac:dyDescent="0.3">
      <c r="A23296"/>
      <c r="B23296"/>
      <c r="C23296"/>
    </row>
    <row r="23297" spans="1:3" ht="14.4" x14ac:dyDescent="0.3">
      <c r="A23297"/>
      <c r="B23297"/>
      <c r="C23297"/>
    </row>
    <row r="23298" spans="1:3" ht="14.4" x14ac:dyDescent="0.3">
      <c r="A23298"/>
      <c r="B23298"/>
      <c r="C23298"/>
    </row>
    <row r="23299" spans="1:3" ht="14.4" x14ac:dyDescent="0.3">
      <c r="A23299"/>
      <c r="B23299"/>
      <c r="C23299"/>
    </row>
    <row r="23300" spans="1:3" ht="14.4" x14ac:dyDescent="0.3">
      <c r="A23300"/>
      <c r="B23300"/>
      <c r="C23300"/>
    </row>
    <row r="23301" spans="1:3" ht="14.4" x14ac:dyDescent="0.3">
      <c r="A23301"/>
      <c r="B23301"/>
      <c r="C23301"/>
    </row>
    <row r="23302" spans="1:3" ht="14.4" x14ac:dyDescent="0.3">
      <c r="A23302"/>
      <c r="B23302"/>
      <c r="C23302"/>
    </row>
    <row r="23303" spans="1:3" ht="14.4" x14ac:dyDescent="0.3">
      <c r="A23303"/>
      <c r="B23303"/>
      <c r="C23303"/>
    </row>
    <row r="23304" spans="1:3" ht="14.4" x14ac:dyDescent="0.3">
      <c r="A23304"/>
      <c r="B23304"/>
      <c r="C23304"/>
    </row>
    <row r="23305" spans="1:3" ht="14.4" x14ac:dyDescent="0.3">
      <c r="A23305"/>
      <c r="B23305"/>
      <c r="C23305"/>
    </row>
    <row r="23306" spans="1:3" ht="14.4" x14ac:dyDescent="0.3">
      <c r="A23306"/>
      <c r="B23306"/>
      <c r="C23306"/>
    </row>
    <row r="23307" spans="1:3" ht="14.4" x14ac:dyDescent="0.3">
      <c r="A23307"/>
      <c r="B23307"/>
      <c r="C23307"/>
    </row>
    <row r="23308" spans="1:3" ht="14.4" x14ac:dyDescent="0.3">
      <c r="A23308"/>
      <c r="B23308"/>
      <c r="C23308"/>
    </row>
    <row r="23309" spans="1:3" ht="14.4" x14ac:dyDescent="0.3">
      <c r="A23309"/>
      <c r="B23309"/>
      <c r="C23309"/>
    </row>
    <row r="23310" spans="1:3" ht="14.4" x14ac:dyDescent="0.3">
      <c r="A23310"/>
      <c r="B23310"/>
      <c r="C23310"/>
    </row>
    <row r="23311" spans="1:3" ht="14.4" x14ac:dyDescent="0.3">
      <c r="A23311"/>
      <c r="B23311"/>
      <c r="C23311"/>
    </row>
    <row r="23312" spans="1:3" ht="14.4" x14ac:dyDescent="0.3">
      <c r="A23312"/>
      <c r="B23312"/>
      <c r="C23312"/>
    </row>
    <row r="23313" spans="1:3" ht="14.4" x14ac:dyDescent="0.3">
      <c r="A23313"/>
      <c r="B23313"/>
      <c r="C23313"/>
    </row>
    <row r="23314" spans="1:3" ht="14.4" x14ac:dyDescent="0.3">
      <c r="A23314"/>
      <c r="B23314"/>
      <c r="C23314"/>
    </row>
    <row r="23315" spans="1:3" ht="14.4" x14ac:dyDescent="0.3">
      <c r="A23315"/>
      <c r="B23315"/>
      <c r="C23315"/>
    </row>
    <row r="23316" spans="1:3" ht="14.4" x14ac:dyDescent="0.3">
      <c r="A23316"/>
      <c r="B23316"/>
      <c r="C23316"/>
    </row>
    <row r="23317" spans="1:3" ht="14.4" x14ac:dyDescent="0.3">
      <c r="A23317"/>
      <c r="B23317"/>
      <c r="C23317"/>
    </row>
    <row r="23318" spans="1:3" ht="14.4" x14ac:dyDescent="0.3">
      <c r="A23318"/>
      <c r="B23318"/>
      <c r="C23318"/>
    </row>
    <row r="23319" spans="1:3" ht="14.4" x14ac:dyDescent="0.3">
      <c r="A23319"/>
      <c r="B23319"/>
      <c r="C23319"/>
    </row>
    <row r="23320" spans="1:3" ht="14.4" x14ac:dyDescent="0.3">
      <c r="A23320"/>
      <c r="B23320"/>
      <c r="C23320"/>
    </row>
    <row r="23321" spans="1:3" ht="14.4" x14ac:dyDescent="0.3">
      <c r="A23321"/>
      <c r="B23321"/>
      <c r="C23321"/>
    </row>
    <row r="23322" spans="1:3" ht="14.4" x14ac:dyDescent="0.3">
      <c r="A23322"/>
      <c r="B23322"/>
      <c r="C23322"/>
    </row>
    <row r="23323" spans="1:3" ht="14.4" x14ac:dyDescent="0.3">
      <c r="A23323"/>
      <c r="B23323"/>
      <c r="C23323"/>
    </row>
    <row r="23324" spans="1:3" ht="14.4" x14ac:dyDescent="0.3">
      <c r="A23324"/>
      <c r="B23324"/>
      <c r="C23324"/>
    </row>
    <row r="23325" spans="1:3" ht="14.4" x14ac:dyDescent="0.3">
      <c r="A23325"/>
      <c r="B23325"/>
      <c r="C23325"/>
    </row>
    <row r="23326" spans="1:3" ht="14.4" x14ac:dyDescent="0.3">
      <c r="A23326"/>
      <c r="B23326"/>
      <c r="C23326"/>
    </row>
    <row r="23327" spans="1:3" ht="14.4" x14ac:dyDescent="0.3">
      <c r="A23327"/>
      <c r="B23327"/>
      <c r="C23327"/>
    </row>
    <row r="23328" spans="1:3" ht="14.4" x14ac:dyDescent="0.3">
      <c r="A23328"/>
      <c r="B23328"/>
      <c r="C23328"/>
    </row>
    <row r="23329" spans="1:3" ht="14.4" x14ac:dyDescent="0.3">
      <c r="A23329"/>
      <c r="B23329"/>
      <c r="C23329"/>
    </row>
    <row r="23330" spans="1:3" ht="14.4" x14ac:dyDescent="0.3">
      <c r="A23330"/>
      <c r="B23330"/>
      <c r="C23330"/>
    </row>
    <row r="23331" spans="1:3" ht="14.4" x14ac:dyDescent="0.3">
      <c r="A23331"/>
      <c r="B23331"/>
      <c r="C23331"/>
    </row>
    <row r="23332" spans="1:3" ht="14.4" x14ac:dyDescent="0.3">
      <c r="A23332"/>
      <c r="B23332"/>
      <c r="C23332"/>
    </row>
    <row r="23333" spans="1:3" ht="14.4" x14ac:dyDescent="0.3">
      <c r="A23333"/>
      <c r="B23333"/>
      <c r="C23333"/>
    </row>
    <row r="23334" spans="1:3" ht="14.4" x14ac:dyDescent="0.3">
      <c r="A23334"/>
      <c r="B23334"/>
      <c r="C23334"/>
    </row>
    <row r="23335" spans="1:3" ht="14.4" x14ac:dyDescent="0.3">
      <c r="A23335"/>
      <c r="B23335"/>
      <c r="C23335"/>
    </row>
    <row r="23336" spans="1:3" ht="14.4" x14ac:dyDescent="0.3">
      <c r="A23336"/>
      <c r="B23336"/>
      <c r="C23336"/>
    </row>
    <row r="23337" spans="1:3" ht="14.4" x14ac:dyDescent="0.3">
      <c r="A23337"/>
      <c r="B23337"/>
      <c r="C23337"/>
    </row>
    <row r="23338" spans="1:3" ht="14.4" x14ac:dyDescent="0.3">
      <c r="A23338"/>
      <c r="B23338"/>
      <c r="C23338"/>
    </row>
    <row r="23339" spans="1:3" ht="14.4" x14ac:dyDescent="0.3">
      <c r="A23339"/>
      <c r="B23339"/>
      <c r="C23339"/>
    </row>
    <row r="23340" spans="1:3" ht="14.4" x14ac:dyDescent="0.3">
      <c r="A23340"/>
      <c r="B23340"/>
      <c r="C23340"/>
    </row>
    <row r="23341" spans="1:3" ht="14.4" x14ac:dyDescent="0.3">
      <c r="A23341"/>
      <c r="B23341"/>
      <c r="C23341"/>
    </row>
    <row r="23342" spans="1:3" ht="14.4" x14ac:dyDescent="0.3">
      <c r="A23342"/>
      <c r="B23342"/>
      <c r="C23342"/>
    </row>
    <row r="23343" spans="1:3" ht="14.4" x14ac:dyDescent="0.3">
      <c r="A23343"/>
      <c r="B23343"/>
      <c r="C23343"/>
    </row>
    <row r="23344" spans="1:3" ht="14.4" x14ac:dyDescent="0.3">
      <c r="A23344"/>
      <c r="B23344"/>
      <c r="C23344"/>
    </row>
    <row r="23345" spans="1:3" ht="14.4" x14ac:dyDescent="0.3">
      <c r="A23345"/>
      <c r="B23345"/>
      <c r="C23345"/>
    </row>
    <row r="23346" spans="1:3" ht="14.4" x14ac:dyDescent="0.3">
      <c r="A23346"/>
      <c r="B23346"/>
      <c r="C23346"/>
    </row>
    <row r="23347" spans="1:3" ht="14.4" x14ac:dyDescent="0.3">
      <c r="A23347"/>
      <c r="B23347"/>
      <c r="C23347"/>
    </row>
    <row r="23348" spans="1:3" ht="14.4" x14ac:dyDescent="0.3">
      <c r="A23348"/>
      <c r="B23348"/>
      <c r="C23348"/>
    </row>
    <row r="23349" spans="1:3" ht="14.4" x14ac:dyDescent="0.3">
      <c r="A23349"/>
      <c r="B23349"/>
      <c r="C23349"/>
    </row>
    <row r="23350" spans="1:3" ht="14.4" x14ac:dyDescent="0.3">
      <c r="A23350"/>
      <c r="B23350"/>
      <c r="C23350"/>
    </row>
    <row r="23351" spans="1:3" ht="14.4" x14ac:dyDescent="0.3">
      <c r="A23351"/>
      <c r="B23351"/>
      <c r="C23351"/>
    </row>
    <row r="23352" spans="1:3" ht="14.4" x14ac:dyDescent="0.3">
      <c r="A23352"/>
      <c r="B23352"/>
      <c r="C23352"/>
    </row>
    <row r="23353" spans="1:3" ht="14.4" x14ac:dyDescent="0.3">
      <c r="A23353"/>
      <c r="B23353"/>
      <c r="C23353"/>
    </row>
    <row r="23354" spans="1:3" ht="14.4" x14ac:dyDescent="0.3">
      <c r="A23354"/>
      <c r="B23354"/>
      <c r="C23354"/>
    </row>
    <row r="23355" spans="1:3" ht="14.4" x14ac:dyDescent="0.3">
      <c r="A23355"/>
      <c r="B23355"/>
      <c r="C23355"/>
    </row>
    <row r="23356" spans="1:3" ht="14.4" x14ac:dyDescent="0.3">
      <c r="A23356"/>
      <c r="B23356"/>
      <c r="C23356"/>
    </row>
    <row r="23357" spans="1:3" ht="14.4" x14ac:dyDescent="0.3">
      <c r="A23357"/>
      <c r="B23357"/>
      <c r="C23357"/>
    </row>
    <row r="23358" spans="1:3" ht="14.4" x14ac:dyDescent="0.3">
      <c r="A23358"/>
      <c r="B23358"/>
      <c r="C23358"/>
    </row>
    <row r="23359" spans="1:3" ht="14.4" x14ac:dyDescent="0.3">
      <c r="A23359"/>
      <c r="B23359"/>
      <c r="C23359"/>
    </row>
    <row r="23360" spans="1:3" ht="14.4" x14ac:dyDescent="0.3">
      <c r="A23360"/>
      <c r="B23360"/>
      <c r="C23360"/>
    </row>
    <row r="23361" spans="1:3" ht="14.4" x14ac:dyDescent="0.3">
      <c r="A23361"/>
      <c r="B23361"/>
      <c r="C23361"/>
    </row>
    <row r="23362" spans="1:3" ht="14.4" x14ac:dyDescent="0.3">
      <c r="A23362"/>
      <c r="B23362"/>
      <c r="C23362"/>
    </row>
    <row r="23363" spans="1:3" ht="14.4" x14ac:dyDescent="0.3">
      <c r="A23363"/>
      <c r="B23363"/>
      <c r="C23363"/>
    </row>
    <row r="23364" spans="1:3" ht="14.4" x14ac:dyDescent="0.3">
      <c r="A23364"/>
      <c r="B23364"/>
      <c r="C23364"/>
    </row>
    <row r="23365" spans="1:3" ht="14.4" x14ac:dyDescent="0.3">
      <c r="A23365"/>
      <c r="B23365"/>
      <c r="C23365"/>
    </row>
    <row r="23366" spans="1:3" ht="14.4" x14ac:dyDescent="0.3">
      <c r="A23366"/>
      <c r="B23366"/>
      <c r="C23366"/>
    </row>
    <row r="23367" spans="1:3" ht="14.4" x14ac:dyDescent="0.3">
      <c r="A23367"/>
      <c r="B23367"/>
      <c r="C23367"/>
    </row>
    <row r="23368" spans="1:3" ht="14.4" x14ac:dyDescent="0.3">
      <c r="A23368"/>
      <c r="B23368"/>
      <c r="C23368"/>
    </row>
    <row r="23369" spans="1:3" ht="14.4" x14ac:dyDescent="0.3">
      <c r="A23369"/>
      <c r="B23369"/>
      <c r="C23369"/>
    </row>
    <row r="23370" spans="1:3" ht="14.4" x14ac:dyDescent="0.3">
      <c r="A23370"/>
      <c r="B23370"/>
      <c r="C23370"/>
    </row>
    <row r="23371" spans="1:3" ht="14.4" x14ac:dyDescent="0.3">
      <c r="A23371"/>
      <c r="B23371"/>
      <c r="C23371"/>
    </row>
    <row r="23372" spans="1:3" ht="14.4" x14ac:dyDescent="0.3">
      <c r="A23372"/>
      <c r="B23372"/>
      <c r="C23372"/>
    </row>
    <row r="23373" spans="1:3" ht="14.4" x14ac:dyDescent="0.3">
      <c r="A23373"/>
      <c r="B23373"/>
      <c r="C23373"/>
    </row>
    <row r="23374" spans="1:3" ht="14.4" x14ac:dyDescent="0.3">
      <c r="A23374"/>
      <c r="B23374"/>
      <c r="C23374"/>
    </row>
    <row r="23375" spans="1:3" ht="14.4" x14ac:dyDescent="0.3">
      <c r="A23375"/>
      <c r="B23375"/>
      <c r="C23375"/>
    </row>
    <row r="23376" spans="1:3" ht="14.4" x14ac:dyDescent="0.3">
      <c r="A23376"/>
      <c r="B23376"/>
      <c r="C23376"/>
    </row>
    <row r="23377" spans="1:3" ht="14.4" x14ac:dyDescent="0.3">
      <c r="A23377"/>
      <c r="B23377"/>
      <c r="C23377"/>
    </row>
    <row r="23378" spans="1:3" ht="14.4" x14ac:dyDescent="0.3">
      <c r="A23378"/>
      <c r="B23378"/>
      <c r="C23378"/>
    </row>
    <row r="23379" spans="1:3" ht="14.4" x14ac:dyDescent="0.3">
      <c r="A23379"/>
      <c r="B23379"/>
      <c r="C23379"/>
    </row>
    <row r="23380" spans="1:3" ht="14.4" x14ac:dyDescent="0.3">
      <c r="A23380"/>
      <c r="B23380"/>
      <c r="C23380"/>
    </row>
    <row r="23381" spans="1:3" ht="14.4" x14ac:dyDescent="0.3">
      <c r="A23381"/>
      <c r="B23381"/>
      <c r="C23381"/>
    </row>
    <row r="23382" spans="1:3" ht="14.4" x14ac:dyDescent="0.3">
      <c r="A23382"/>
      <c r="B23382"/>
      <c r="C23382"/>
    </row>
    <row r="23383" spans="1:3" ht="14.4" x14ac:dyDescent="0.3">
      <c r="A23383"/>
      <c r="B23383"/>
      <c r="C23383"/>
    </row>
    <row r="23384" spans="1:3" ht="14.4" x14ac:dyDescent="0.3">
      <c r="A23384"/>
      <c r="B23384"/>
      <c r="C23384"/>
    </row>
    <row r="23385" spans="1:3" ht="14.4" x14ac:dyDescent="0.3">
      <c r="A23385"/>
      <c r="B23385"/>
      <c r="C23385"/>
    </row>
    <row r="23386" spans="1:3" ht="14.4" x14ac:dyDescent="0.3">
      <c r="A23386"/>
      <c r="B23386"/>
      <c r="C23386"/>
    </row>
    <row r="23387" spans="1:3" ht="14.4" x14ac:dyDescent="0.3">
      <c r="A23387"/>
      <c r="B23387"/>
      <c r="C23387"/>
    </row>
    <row r="23388" spans="1:3" ht="14.4" x14ac:dyDescent="0.3">
      <c r="A23388"/>
      <c r="B23388"/>
      <c r="C23388"/>
    </row>
    <row r="23389" spans="1:3" ht="14.4" x14ac:dyDescent="0.3">
      <c r="A23389"/>
      <c r="B23389"/>
      <c r="C23389"/>
    </row>
    <row r="23390" spans="1:3" ht="14.4" x14ac:dyDescent="0.3">
      <c r="A23390"/>
      <c r="B23390"/>
      <c r="C23390"/>
    </row>
    <row r="23391" spans="1:3" ht="14.4" x14ac:dyDescent="0.3">
      <c r="A23391"/>
      <c r="B23391"/>
      <c r="C23391"/>
    </row>
    <row r="23392" spans="1:3" ht="14.4" x14ac:dyDescent="0.3">
      <c r="A23392"/>
      <c r="B23392"/>
      <c r="C23392"/>
    </row>
    <row r="23393" spans="1:3" ht="14.4" x14ac:dyDescent="0.3">
      <c r="A23393"/>
      <c r="B23393"/>
      <c r="C23393"/>
    </row>
    <row r="23394" spans="1:3" ht="14.4" x14ac:dyDescent="0.3">
      <c r="A23394"/>
      <c r="B23394"/>
      <c r="C23394"/>
    </row>
    <row r="23395" spans="1:3" ht="14.4" x14ac:dyDescent="0.3">
      <c r="A23395"/>
      <c r="B23395"/>
      <c r="C23395"/>
    </row>
    <row r="23396" spans="1:3" ht="14.4" x14ac:dyDescent="0.3">
      <c r="A23396"/>
      <c r="B23396"/>
      <c r="C23396"/>
    </row>
    <row r="23397" spans="1:3" ht="14.4" x14ac:dyDescent="0.3">
      <c r="A23397"/>
      <c r="B23397"/>
      <c r="C23397"/>
    </row>
    <row r="23398" spans="1:3" ht="14.4" x14ac:dyDescent="0.3">
      <c r="A23398"/>
      <c r="B23398"/>
      <c r="C23398"/>
    </row>
    <row r="23399" spans="1:3" ht="14.4" x14ac:dyDescent="0.3">
      <c r="A23399"/>
      <c r="B23399"/>
      <c r="C23399"/>
    </row>
    <row r="23400" spans="1:3" ht="14.4" x14ac:dyDescent="0.3">
      <c r="A23400"/>
      <c r="B23400"/>
      <c r="C23400"/>
    </row>
    <row r="23401" spans="1:3" ht="14.4" x14ac:dyDescent="0.3">
      <c r="A23401"/>
      <c r="B23401"/>
      <c r="C23401"/>
    </row>
    <row r="23402" spans="1:3" ht="14.4" x14ac:dyDescent="0.3">
      <c r="A23402"/>
      <c r="B23402"/>
      <c r="C23402"/>
    </row>
    <row r="23403" spans="1:3" ht="14.4" x14ac:dyDescent="0.3">
      <c r="A23403"/>
      <c r="B23403"/>
      <c r="C23403"/>
    </row>
    <row r="23404" spans="1:3" ht="14.4" x14ac:dyDescent="0.3">
      <c r="A23404"/>
      <c r="B23404"/>
      <c r="C23404"/>
    </row>
    <row r="23405" spans="1:3" ht="14.4" x14ac:dyDescent="0.3">
      <c r="A23405"/>
      <c r="B23405"/>
      <c r="C23405"/>
    </row>
    <row r="23406" spans="1:3" ht="14.4" x14ac:dyDescent="0.3">
      <c r="A23406"/>
      <c r="B23406"/>
      <c r="C23406"/>
    </row>
    <row r="23407" spans="1:3" ht="14.4" x14ac:dyDescent="0.3">
      <c r="A23407"/>
      <c r="B23407"/>
      <c r="C23407"/>
    </row>
    <row r="23408" spans="1:3" ht="14.4" x14ac:dyDescent="0.3">
      <c r="A23408"/>
      <c r="B23408"/>
      <c r="C23408"/>
    </row>
    <row r="23409" spans="1:3" ht="14.4" x14ac:dyDescent="0.3">
      <c r="A23409"/>
      <c r="B23409"/>
      <c r="C23409"/>
    </row>
    <row r="23410" spans="1:3" ht="14.4" x14ac:dyDescent="0.3">
      <c r="A23410"/>
      <c r="B23410"/>
      <c r="C23410"/>
    </row>
    <row r="23411" spans="1:3" ht="14.4" x14ac:dyDescent="0.3">
      <c r="A23411"/>
      <c r="B23411"/>
      <c r="C23411"/>
    </row>
    <row r="23412" spans="1:3" ht="14.4" x14ac:dyDescent="0.3">
      <c r="A23412"/>
      <c r="B23412"/>
      <c r="C23412"/>
    </row>
    <row r="23413" spans="1:3" ht="14.4" x14ac:dyDescent="0.3">
      <c r="A23413"/>
      <c r="B23413"/>
      <c r="C23413"/>
    </row>
    <row r="23414" spans="1:3" ht="14.4" x14ac:dyDescent="0.3">
      <c r="A23414"/>
      <c r="B23414"/>
      <c r="C23414"/>
    </row>
    <row r="23415" spans="1:3" ht="14.4" x14ac:dyDescent="0.3">
      <c r="A23415"/>
      <c r="B23415"/>
      <c r="C23415"/>
    </row>
    <row r="23416" spans="1:3" ht="14.4" x14ac:dyDescent="0.3">
      <c r="A23416"/>
      <c r="B23416"/>
      <c r="C23416"/>
    </row>
    <row r="23417" spans="1:3" ht="14.4" x14ac:dyDescent="0.3">
      <c r="A23417"/>
      <c r="B23417"/>
      <c r="C23417"/>
    </row>
    <row r="23418" spans="1:3" ht="14.4" x14ac:dyDescent="0.3">
      <c r="A23418"/>
      <c r="B23418"/>
      <c r="C23418"/>
    </row>
    <row r="23419" spans="1:3" ht="14.4" x14ac:dyDescent="0.3">
      <c r="A23419"/>
      <c r="B23419"/>
      <c r="C23419"/>
    </row>
    <row r="23420" spans="1:3" ht="14.4" x14ac:dyDescent="0.3">
      <c r="A23420"/>
      <c r="B23420"/>
      <c r="C23420"/>
    </row>
    <row r="23421" spans="1:3" ht="14.4" x14ac:dyDescent="0.3">
      <c r="A23421"/>
      <c r="B23421"/>
      <c r="C23421"/>
    </row>
    <row r="23422" spans="1:3" ht="14.4" x14ac:dyDescent="0.3">
      <c r="A23422"/>
      <c r="B23422"/>
      <c r="C23422"/>
    </row>
    <row r="23423" spans="1:3" ht="14.4" x14ac:dyDescent="0.3">
      <c r="A23423"/>
      <c r="B23423"/>
      <c r="C23423"/>
    </row>
    <row r="23424" spans="1:3" ht="14.4" x14ac:dyDescent="0.3">
      <c r="A23424"/>
      <c r="B23424"/>
      <c r="C23424"/>
    </row>
    <row r="23425" spans="1:3" ht="14.4" x14ac:dyDescent="0.3">
      <c r="A23425"/>
      <c r="B23425"/>
      <c r="C23425"/>
    </row>
    <row r="23426" spans="1:3" ht="14.4" x14ac:dyDescent="0.3">
      <c r="A23426"/>
      <c r="B23426"/>
      <c r="C23426"/>
    </row>
    <row r="23427" spans="1:3" ht="14.4" x14ac:dyDescent="0.3">
      <c r="A23427"/>
      <c r="B23427"/>
      <c r="C23427"/>
    </row>
    <row r="23428" spans="1:3" ht="14.4" x14ac:dyDescent="0.3">
      <c r="A23428"/>
      <c r="B23428"/>
      <c r="C23428"/>
    </row>
    <row r="23429" spans="1:3" ht="14.4" x14ac:dyDescent="0.3">
      <c r="A23429"/>
      <c r="B23429"/>
      <c r="C23429"/>
    </row>
    <row r="23430" spans="1:3" ht="14.4" x14ac:dyDescent="0.3">
      <c r="A23430"/>
      <c r="B23430"/>
      <c r="C23430"/>
    </row>
    <row r="23431" spans="1:3" ht="14.4" x14ac:dyDescent="0.3">
      <c r="A23431"/>
      <c r="B23431"/>
      <c r="C23431"/>
    </row>
    <row r="23432" spans="1:3" ht="14.4" x14ac:dyDescent="0.3">
      <c r="A23432"/>
      <c r="B23432"/>
      <c r="C23432"/>
    </row>
    <row r="23433" spans="1:3" ht="14.4" x14ac:dyDescent="0.3">
      <c r="A23433"/>
      <c r="B23433"/>
      <c r="C23433"/>
    </row>
    <row r="23434" spans="1:3" ht="14.4" x14ac:dyDescent="0.3">
      <c r="A23434"/>
      <c r="B23434"/>
      <c r="C23434"/>
    </row>
    <row r="23435" spans="1:3" ht="14.4" x14ac:dyDescent="0.3">
      <c r="A23435"/>
      <c r="B23435"/>
      <c r="C23435"/>
    </row>
    <row r="23436" spans="1:3" ht="14.4" x14ac:dyDescent="0.3">
      <c r="A23436"/>
      <c r="B23436"/>
      <c r="C23436"/>
    </row>
    <row r="23437" spans="1:3" ht="14.4" x14ac:dyDescent="0.3">
      <c r="A23437"/>
      <c r="B23437"/>
      <c r="C23437"/>
    </row>
    <row r="23438" spans="1:3" ht="14.4" x14ac:dyDescent="0.3">
      <c r="A23438"/>
      <c r="B23438"/>
      <c r="C23438"/>
    </row>
    <row r="23439" spans="1:3" ht="14.4" x14ac:dyDescent="0.3">
      <c r="A23439"/>
      <c r="B23439"/>
      <c r="C23439"/>
    </row>
    <row r="23440" spans="1:3" ht="14.4" x14ac:dyDescent="0.3">
      <c r="A23440"/>
      <c r="B23440"/>
      <c r="C23440"/>
    </row>
    <row r="23441" spans="1:3" ht="14.4" x14ac:dyDescent="0.3">
      <c r="A23441"/>
      <c r="B23441"/>
      <c r="C23441"/>
    </row>
    <row r="23442" spans="1:3" ht="14.4" x14ac:dyDescent="0.3">
      <c r="A23442"/>
      <c r="B23442"/>
      <c r="C23442"/>
    </row>
    <row r="23443" spans="1:3" ht="14.4" x14ac:dyDescent="0.3">
      <c r="A23443"/>
      <c r="B23443"/>
      <c r="C23443"/>
    </row>
    <row r="23444" spans="1:3" ht="14.4" x14ac:dyDescent="0.3">
      <c r="A23444"/>
      <c r="B23444"/>
      <c r="C23444"/>
    </row>
    <row r="23445" spans="1:3" ht="14.4" x14ac:dyDescent="0.3">
      <c r="A23445"/>
      <c r="B23445"/>
      <c r="C23445"/>
    </row>
    <row r="23446" spans="1:3" ht="14.4" x14ac:dyDescent="0.3">
      <c r="A23446"/>
      <c r="B23446"/>
      <c r="C23446"/>
    </row>
    <row r="23447" spans="1:3" ht="14.4" x14ac:dyDescent="0.3">
      <c r="A23447"/>
      <c r="B23447"/>
      <c r="C23447"/>
    </row>
    <row r="23448" spans="1:3" ht="14.4" x14ac:dyDescent="0.3">
      <c r="A23448"/>
      <c r="B23448"/>
      <c r="C23448"/>
    </row>
    <row r="23449" spans="1:3" ht="14.4" x14ac:dyDescent="0.3">
      <c r="A23449"/>
      <c r="B23449"/>
      <c r="C23449"/>
    </row>
    <row r="23450" spans="1:3" ht="14.4" x14ac:dyDescent="0.3">
      <c r="A23450"/>
      <c r="B23450"/>
      <c r="C23450"/>
    </row>
    <row r="23451" spans="1:3" ht="14.4" x14ac:dyDescent="0.3">
      <c r="A23451"/>
      <c r="B23451"/>
      <c r="C23451"/>
    </row>
    <row r="23452" spans="1:3" ht="14.4" x14ac:dyDescent="0.3">
      <c r="A23452"/>
      <c r="B23452"/>
      <c r="C23452"/>
    </row>
    <row r="23453" spans="1:3" ht="14.4" x14ac:dyDescent="0.3">
      <c r="A23453"/>
      <c r="B23453"/>
      <c r="C23453"/>
    </row>
    <row r="23454" spans="1:3" ht="14.4" x14ac:dyDescent="0.3">
      <c r="A23454"/>
      <c r="B23454"/>
      <c r="C23454"/>
    </row>
    <row r="23455" spans="1:3" ht="14.4" x14ac:dyDescent="0.3">
      <c r="A23455"/>
      <c r="B23455"/>
      <c r="C23455"/>
    </row>
    <row r="23456" spans="1:3" ht="14.4" x14ac:dyDescent="0.3">
      <c r="A23456"/>
      <c r="B23456"/>
      <c r="C23456"/>
    </row>
    <row r="23457" spans="1:3" ht="14.4" x14ac:dyDescent="0.3">
      <c r="A23457"/>
      <c r="B23457"/>
      <c r="C23457"/>
    </row>
    <row r="23458" spans="1:3" ht="14.4" x14ac:dyDescent="0.3">
      <c r="A23458"/>
      <c r="B23458"/>
      <c r="C23458"/>
    </row>
    <row r="23459" spans="1:3" ht="14.4" x14ac:dyDescent="0.3">
      <c r="A23459"/>
      <c r="B23459"/>
      <c r="C23459"/>
    </row>
    <row r="23460" spans="1:3" ht="14.4" x14ac:dyDescent="0.3">
      <c r="A23460"/>
      <c r="B23460"/>
      <c r="C23460"/>
    </row>
    <row r="23461" spans="1:3" ht="14.4" x14ac:dyDescent="0.3">
      <c r="A23461"/>
      <c r="B23461"/>
      <c r="C23461"/>
    </row>
    <row r="23462" spans="1:3" ht="14.4" x14ac:dyDescent="0.3">
      <c r="A23462"/>
      <c r="B23462"/>
      <c r="C23462"/>
    </row>
    <row r="23463" spans="1:3" ht="14.4" x14ac:dyDescent="0.3">
      <c r="A23463"/>
      <c r="B23463"/>
      <c r="C23463"/>
    </row>
    <row r="23464" spans="1:3" ht="14.4" x14ac:dyDescent="0.3">
      <c r="A23464"/>
      <c r="B23464"/>
      <c r="C23464"/>
    </row>
    <row r="23465" spans="1:3" ht="14.4" x14ac:dyDescent="0.3">
      <c r="A23465"/>
      <c r="B23465"/>
      <c r="C23465"/>
    </row>
    <row r="23466" spans="1:3" ht="14.4" x14ac:dyDescent="0.3">
      <c r="A23466"/>
      <c r="B23466"/>
      <c r="C23466"/>
    </row>
    <row r="23467" spans="1:3" ht="14.4" x14ac:dyDescent="0.3">
      <c r="A23467"/>
      <c r="B23467"/>
      <c r="C23467"/>
    </row>
    <row r="23468" spans="1:3" ht="14.4" x14ac:dyDescent="0.3">
      <c r="A23468"/>
      <c r="B23468"/>
      <c r="C23468"/>
    </row>
    <row r="23469" spans="1:3" ht="14.4" x14ac:dyDescent="0.3">
      <c r="A23469"/>
      <c r="B23469"/>
      <c r="C23469"/>
    </row>
    <row r="23470" spans="1:3" ht="14.4" x14ac:dyDescent="0.3">
      <c r="A23470"/>
      <c r="B23470"/>
      <c r="C23470"/>
    </row>
    <row r="23471" spans="1:3" ht="14.4" x14ac:dyDescent="0.3">
      <c r="A23471"/>
      <c r="B23471"/>
      <c r="C23471"/>
    </row>
    <row r="23472" spans="1:3" ht="14.4" x14ac:dyDescent="0.3">
      <c r="A23472"/>
      <c r="B23472"/>
      <c r="C23472"/>
    </row>
    <row r="23473" spans="1:3" ht="14.4" x14ac:dyDescent="0.3">
      <c r="A23473"/>
      <c r="B23473"/>
      <c r="C23473"/>
    </row>
    <row r="23474" spans="1:3" ht="14.4" x14ac:dyDescent="0.3">
      <c r="A23474"/>
      <c r="B23474"/>
      <c r="C23474"/>
    </row>
    <row r="23475" spans="1:3" ht="14.4" x14ac:dyDescent="0.3">
      <c r="A23475"/>
      <c r="B23475"/>
      <c r="C23475"/>
    </row>
    <row r="23476" spans="1:3" ht="14.4" x14ac:dyDescent="0.3">
      <c r="A23476"/>
      <c r="B23476"/>
      <c r="C23476"/>
    </row>
    <row r="23477" spans="1:3" ht="14.4" x14ac:dyDescent="0.3">
      <c r="A23477"/>
      <c r="B23477"/>
      <c r="C23477"/>
    </row>
    <row r="23478" spans="1:3" ht="14.4" x14ac:dyDescent="0.3">
      <c r="A23478"/>
      <c r="B23478"/>
      <c r="C23478"/>
    </row>
    <row r="23479" spans="1:3" ht="14.4" x14ac:dyDescent="0.3">
      <c r="A23479"/>
      <c r="B23479"/>
      <c r="C23479"/>
    </row>
    <row r="23480" spans="1:3" ht="14.4" x14ac:dyDescent="0.3">
      <c r="A23480"/>
      <c r="B23480"/>
      <c r="C23480"/>
    </row>
    <row r="23481" spans="1:3" ht="14.4" x14ac:dyDescent="0.3">
      <c r="A23481"/>
      <c r="B23481"/>
      <c r="C23481"/>
    </row>
    <row r="23482" spans="1:3" ht="14.4" x14ac:dyDescent="0.3">
      <c r="A23482"/>
      <c r="B23482"/>
      <c r="C23482"/>
    </row>
    <row r="23483" spans="1:3" ht="14.4" x14ac:dyDescent="0.3">
      <c r="A23483"/>
      <c r="B23483"/>
      <c r="C23483"/>
    </row>
    <row r="23484" spans="1:3" ht="14.4" x14ac:dyDescent="0.3">
      <c r="A23484"/>
      <c r="B23484"/>
      <c r="C23484"/>
    </row>
    <row r="23485" spans="1:3" ht="14.4" x14ac:dyDescent="0.3">
      <c r="A23485"/>
      <c r="B23485"/>
      <c r="C23485"/>
    </row>
    <row r="23486" spans="1:3" ht="14.4" x14ac:dyDescent="0.3">
      <c r="A23486"/>
      <c r="B23486"/>
      <c r="C23486"/>
    </row>
    <row r="23487" spans="1:3" ht="14.4" x14ac:dyDescent="0.3">
      <c r="A23487"/>
      <c r="B23487"/>
      <c r="C23487"/>
    </row>
    <row r="23488" spans="1:3" ht="14.4" x14ac:dyDescent="0.3">
      <c r="A23488"/>
      <c r="B23488"/>
      <c r="C23488"/>
    </row>
    <row r="23489" spans="1:3" ht="14.4" x14ac:dyDescent="0.3">
      <c r="A23489"/>
      <c r="B23489"/>
      <c r="C23489"/>
    </row>
    <row r="23490" spans="1:3" ht="14.4" x14ac:dyDescent="0.3">
      <c r="A23490"/>
      <c r="B23490"/>
      <c r="C23490"/>
    </row>
    <row r="23491" spans="1:3" ht="14.4" x14ac:dyDescent="0.3">
      <c r="A23491"/>
      <c r="B23491"/>
      <c r="C23491"/>
    </row>
    <row r="23492" spans="1:3" ht="14.4" x14ac:dyDescent="0.3">
      <c r="A23492"/>
      <c r="B23492"/>
      <c r="C23492"/>
    </row>
    <row r="23493" spans="1:3" ht="14.4" x14ac:dyDescent="0.3">
      <c r="A23493"/>
      <c r="B23493"/>
      <c r="C23493"/>
    </row>
    <row r="23494" spans="1:3" ht="14.4" x14ac:dyDescent="0.3">
      <c r="A23494"/>
      <c r="B23494"/>
      <c r="C23494"/>
    </row>
    <row r="23495" spans="1:3" ht="14.4" x14ac:dyDescent="0.3">
      <c r="A23495"/>
      <c r="B23495"/>
      <c r="C23495"/>
    </row>
    <row r="23496" spans="1:3" ht="14.4" x14ac:dyDescent="0.3">
      <c r="A23496"/>
      <c r="B23496"/>
      <c r="C23496"/>
    </row>
    <row r="23497" spans="1:3" ht="14.4" x14ac:dyDescent="0.3">
      <c r="A23497"/>
      <c r="B23497"/>
      <c r="C23497"/>
    </row>
    <row r="23498" spans="1:3" ht="14.4" x14ac:dyDescent="0.3">
      <c r="A23498"/>
      <c r="B23498"/>
      <c r="C23498"/>
    </row>
    <row r="23499" spans="1:3" ht="14.4" x14ac:dyDescent="0.3">
      <c r="A23499"/>
      <c r="B23499"/>
      <c r="C23499"/>
    </row>
    <row r="23500" spans="1:3" ht="14.4" x14ac:dyDescent="0.3">
      <c r="A23500"/>
      <c r="B23500"/>
      <c r="C23500"/>
    </row>
    <row r="23501" spans="1:3" ht="14.4" x14ac:dyDescent="0.3">
      <c r="A23501"/>
      <c r="B23501"/>
      <c r="C23501"/>
    </row>
    <row r="23502" spans="1:3" ht="14.4" x14ac:dyDescent="0.3">
      <c r="A23502"/>
      <c r="B23502"/>
      <c r="C23502"/>
    </row>
    <row r="23503" spans="1:3" ht="14.4" x14ac:dyDescent="0.3">
      <c r="A23503"/>
      <c r="B23503"/>
      <c r="C23503"/>
    </row>
    <row r="23504" spans="1:3" ht="14.4" x14ac:dyDescent="0.3">
      <c r="A23504"/>
      <c r="B23504"/>
      <c r="C23504"/>
    </row>
    <row r="23505" spans="1:3" ht="14.4" x14ac:dyDescent="0.3">
      <c r="A23505"/>
      <c r="B23505"/>
      <c r="C23505"/>
    </row>
    <row r="23506" spans="1:3" ht="14.4" x14ac:dyDescent="0.3">
      <c r="A23506"/>
      <c r="B23506"/>
      <c r="C23506"/>
    </row>
    <row r="23507" spans="1:3" ht="14.4" x14ac:dyDescent="0.3">
      <c r="A23507"/>
      <c r="B23507"/>
      <c r="C23507"/>
    </row>
    <row r="23508" spans="1:3" ht="14.4" x14ac:dyDescent="0.3">
      <c r="A23508"/>
      <c r="B23508"/>
      <c r="C23508"/>
    </row>
    <row r="23509" spans="1:3" ht="14.4" x14ac:dyDescent="0.3">
      <c r="A23509"/>
      <c r="B23509"/>
      <c r="C23509"/>
    </row>
    <row r="23510" spans="1:3" ht="14.4" x14ac:dyDescent="0.3">
      <c r="A23510"/>
      <c r="B23510"/>
      <c r="C23510"/>
    </row>
    <row r="23511" spans="1:3" ht="14.4" x14ac:dyDescent="0.3">
      <c r="A23511"/>
      <c r="B23511"/>
      <c r="C23511"/>
    </row>
    <row r="23512" spans="1:3" ht="14.4" x14ac:dyDescent="0.3">
      <c r="A23512"/>
      <c r="B23512"/>
      <c r="C23512"/>
    </row>
    <row r="23513" spans="1:3" ht="14.4" x14ac:dyDescent="0.3">
      <c r="A23513"/>
      <c r="B23513"/>
      <c r="C23513"/>
    </row>
    <row r="23514" spans="1:3" ht="14.4" x14ac:dyDescent="0.3">
      <c r="A23514"/>
      <c r="B23514"/>
      <c r="C23514"/>
    </row>
    <row r="23515" spans="1:3" ht="14.4" x14ac:dyDescent="0.3">
      <c r="A23515"/>
      <c r="B23515"/>
      <c r="C23515"/>
    </row>
    <row r="23516" spans="1:3" ht="14.4" x14ac:dyDescent="0.3">
      <c r="A23516"/>
      <c r="B23516"/>
      <c r="C23516"/>
    </row>
    <row r="23517" spans="1:3" ht="14.4" x14ac:dyDescent="0.3">
      <c r="A23517"/>
      <c r="B23517"/>
      <c r="C23517"/>
    </row>
    <row r="23518" spans="1:3" ht="14.4" x14ac:dyDescent="0.3">
      <c r="A23518"/>
      <c r="B23518"/>
      <c r="C23518"/>
    </row>
    <row r="23519" spans="1:3" ht="14.4" x14ac:dyDescent="0.3">
      <c r="A23519"/>
      <c r="B23519"/>
      <c r="C23519"/>
    </row>
    <row r="23520" spans="1:3" ht="14.4" x14ac:dyDescent="0.3">
      <c r="A23520"/>
      <c r="B23520"/>
      <c r="C23520"/>
    </row>
    <row r="23521" spans="1:3" ht="14.4" x14ac:dyDescent="0.3">
      <c r="A23521"/>
      <c r="B23521"/>
      <c r="C23521"/>
    </row>
    <row r="23522" spans="1:3" ht="14.4" x14ac:dyDescent="0.3">
      <c r="A23522"/>
      <c r="B23522"/>
      <c r="C23522"/>
    </row>
    <row r="23523" spans="1:3" ht="14.4" x14ac:dyDescent="0.3">
      <c r="A23523"/>
      <c r="B23523"/>
      <c r="C23523"/>
    </row>
    <row r="23524" spans="1:3" ht="14.4" x14ac:dyDescent="0.3">
      <c r="A23524"/>
      <c r="B23524"/>
      <c r="C23524"/>
    </row>
    <row r="23525" spans="1:3" ht="14.4" x14ac:dyDescent="0.3">
      <c r="A23525"/>
      <c r="B23525"/>
      <c r="C23525"/>
    </row>
    <row r="23526" spans="1:3" ht="14.4" x14ac:dyDescent="0.3">
      <c r="A23526"/>
      <c r="B23526"/>
      <c r="C23526"/>
    </row>
    <row r="23527" spans="1:3" ht="14.4" x14ac:dyDescent="0.3">
      <c r="A23527"/>
      <c r="B23527"/>
      <c r="C23527"/>
    </row>
    <row r="23528" spans="1:3" ht="14.4" x14ac:dyDescent="0.3">
      <c r="A23528"/>
      <c r="B23528"/>
      <c r="C23528"/>
    </row>
    <row r="23529" spans="1:3" ht="14.4" x14ac:dyDescent="0.3">
      <c r="A23529"/>
      <c r="B23529"/>
      <c r="C23529"/>
    </row>
    <row r="23530" spans="1:3" ht="14.4" x14ac:dyDescent="0.3">
      <c r="A23530"/>
      <c r="B23530"/>
      <c r="C23530"/>
    </row>
    <row r="23531" spans="1:3" ht="14.4" x14ac:dyDescent="0.3">
      <c r="A23531"/>
      <c r="B23531"/>
      <c r="C23531"/>
    </row>
    <row r="23532" spans="1:3" ht="14.4" x14ac:dyDescent="0.3">
      <c r="A23532"/>
      <c r="B23532"/>
      <c r="C23532"/>
    </row>
    <row r="23533" spans="1:3" ht="14.4" x14ac:dyDescent="0.3">
      <c r="A23533"/>
      <c r="B23533"/>
      <c r="C23533"/>
    </row>
    <row r="23534" spans="1:3" ht="14.4" x14ac:dyDescent="0.3">
      <c r="A23534"/>
      <c r="B23534"/>
      <c r="C23534"/>
    </row>
    <row r="23535" spans="1:3" ht="14.4" x14ac:dyDescent="0.3">
      <c r="A23535"/>
      <c r="B23535"/>
      <c r="C23535"/>
    </row>
    <row r="23536" spans="1:3" ht="14.4" x14ac:dyDescent="0.3">
      <c r="A23536"/>
      <c r="B23536"/>
      <c r="C23536"/>
    </row>
    <row r="23537" spans="1:3" ht="14.4" x14ac:dyDescent="0.3">
      <c r="A23537"/>
      <c r="B23537"/>
      <c r="C23537"/>
    </row>
    <row r="23538" spans="1:3" ht="14.4" x14ac:dyDescent="0.3">
      <c r="A23538"/>
      <c r="B23538"/>
      <c r="C23538"/>
    </row>
    <row r="23539" spans="1:3" ht="14.4" x14ac:dyDescent="0.3">
      <c r="A23539"/>
      <c r="B23539"/>
      <c r="C23539"/>
    </row>
    <row r="23540" spans="1:3" ht="14.4" x14ac:dyDescent="0.3">
      <c r="A23540"/>
      <c r="B23540"/>
      <c r="C23540"/>
    </row>
    <row r="23541" spans="1:3" ht="14.4" x14ac:dyDescent="0.3">
      <c r="A23541"/>
      <c r="B23541"/>
      <c r="C23541"/>
    </row>
    <row r="23542" spans="1:3" ht="14.4" x14ac:dyDescent="0.3">
      <c r="A23542"/>
      <c r="B23542"/>
      <c r="C23542"/>
    </row>
    <row r="23543" spans="1:3" ht="14.4" x14ac:dyDescent="0.3">
      <c r="A23543"/>
      <c r="B23543"/>
      <c r="C23543"/>
    </row>
    <row r="23544" spans="1:3" ht="14.4" x14ac:dyDescent="0.3">
      <c r="A23544"/>
      <c r="B23544"/>
      <c r="C23544"/>
    </row>
    <row r="23545" spans="1:3" ht="14.4" x14ac:dyDescent="0.3">
      <c r="A23545"/>
      <c r="B23545"/>
      <c r="C23545"/>
    </row>
    <row r="23546" spans="1:3" ht="14.4" x14ac:dyDescent="0.3">
      <c r="A23546"/>
      <c r="B23546"/>
      <c r="C23546"/>
    </row>
    <row r="23547" spans="1:3" ht="14.4" x14ac:dyDescent="0.3">
      <c r="A23547"/>
      <c r="B23547"/>
      <c r="C23547"/>
    </row>
    <row r="23548" spans="1:3" ht="14.4" x14ac:dyDescent="0.3">
      <c r="A23548"/>
      <c r="B23548"/>
      <c r="C23548"/>
    </row>
    <row r="23549" spans="1:3" ht="14.4" x14ac:dyDescent="0.3">
      <c r="A23549"/>
      <c r="B23549"/>
      <c r="C23549"/>
    </row>
    <row r="23550" spans="1:3" ht="14.4" x14ac:dyDescent="0.3">
      <c r="A23550"/>
      <c r="B23550"/>
      <c r="C23550"/>
    </row>
    <row r="23551" spans="1:3" ht="14.4" x14ac:dyDescent="0.3">
      <c r="A23551"/>
      <c r="B23551"/>
      <c r="C23551"/>
    </row>
    <row r="23552" spans="1:3" ht="14.4" x14ac:dyDescent="0.3">
      <c r="A23552"/>
      <c r="B23552"/>
      <c r="C23552"/>
    </row>
    <row r="23553" spans="1:3" ht="14.4" x14ac:dyDescent="0.3">
      <c r="A23553"/>
      <c r="B23553"/>
      <c r="C23553"/>
    </row>
    <row r="23554" spans="1:3" ht="14.4" x14ac:dyDescent="0.3">
      <c r="A23554"/>
      <c r="B23554"/>
      <c r="C23554"/>
    </row>
    <row r="23555" spans="1:3" ht="14.4" x14ac:dyDescent="0.3">
      <c r="A23555"/>
      <c r="B23555"/>
      <c r="C23555"/>
    </row>
    <row r="23556" spans="1:3" ht="14.4" x14ac:dyDescent="0.3">
      <c r="A23556"/>
      <c r="B23556"/>
      <c r="C23556"/>
    </row>
    <row r="23557" spans="1:3" ht="14.4" x14ac:dyDescent="0.3">
      <c r="A23557"/>
      <c r="B23557"/>
      <c r="C23557"/>
    </row>
    <row r="23558" spans="1:3" ht="14.4" x14ac:dyDescent="0.3">
      <c r="A23558"/>
      <c r="B23558"/>
      <c r="C23558"/>
    </row>
    <row r="23559" spans="1:3" ht="14.4" x14ac:dyDescent="0.3">
      <c r="A23559"/>
      <c r="B23559"/>
      <c r="C23559"/>
    </row>
    <row r="23560" spans="1:3" ht="14.4" x14ac:dyDescent="0.3">
      <c r="A23560"/>
      <c r="B23560"/>
      <c r="C23560"/>
    </row>
    <row r="23561" spans="1:3" ht="14.4" x14ac:dyDescent="0.3">
      <c r="A23561"/>
      <c r="B23561"/>
      <c r="C23561"/>
    </row>
    <row r="23562" spans="1:3" ht="14.4" x14ac:dyDescent="0.3">
      <c r="A23562"/>
      <c r="B23562"/>
      <c r="C23562"/>
    </row>
    <row r="23563" spans="1:3" ht="14.4" x14ac:dyDescent="0.3">
      <c r="A23563"/>
      <c r="B23563"/>
      <c r="C23563"/>
    </row>
    <row r="23564" spans="1:3" ht="14.4" x14ac:dyDescent="0.3">
      <c r="A23564"/>
      <c r="B23564"/>
      <c r="C23564"/>
    </row>
    <row r="23565" spans="1:3" ht="14.4" x14ac:dyDescent="0.3">
      <c r="A23565"/>
      <c r="B23565"/>
      <c r="C23565"/>
    </row>
    <row r="23566" spans="1:3" ht="14.4" x14ac:dyDescent="0.3">
      <c r="A23566"/>
      <c r="B23566"/>
      <c r="C23566"/>
    </row>
    <row r="23567" spans="1:3" ht="14.4" x14ac:dyDescent="0.3">
      <c r="A23567"/>
      <c r="B23567"/>
      <c r="C23567"/>
    </row>
    <row r="23568" spans="1:3" ht="14.4" x14ac:dyDescent="0.3">
      <c r="A23568"/>
      <c r="B23568"/>
      <c r="C23568"/>
    </row>
    <row r="23569" spans="1:3" ht="14.4" x14ac:dyDescent="0.3">
      <c r="A23569"/>
      <c r="B23569"/>
      <c r="C23569"/>
    </row>
    <row r="23570" spans="1:3" ht="14.4" x14ac:dyDescent="0.3">
      <c r="A23570"/>
      <c r="B23570"/>
      <c r="C23570"/>
    </row>
    <row r="23571" spans="1:3" ht="14.4" x14ac:dyDescent="0.3">
      <c r="A23571"/>
      <c r="B23571"/>
      <c r="C23571"/>
    </row>
    <row r="23572" spans="1:3" ht="14.4" x14ac:dyDescent="0.3">
      <c r="A23572"/>
      <c r="B23572"/>
      <c r="C23572"/>
    </row>
    <row r="23573" spans="1:3" ht="14.4" x14ac:dyDescent="0.3">
      <c r="A23573"/>
      <c r="B23573"/>
      <c r="C23573"/>
    </row>
    <row r="23574" spans="1:3" ht="14.4" x14ac:dyDescent="0.3">
      <c r="A23574"/>
      <c r="B23574"/>
      <c r="C23574"/>
    </row>
    <row r="23575" spans="1:3" ht="14.4" x14ac:dyDescent="0.3">
      <c r="A23575"/>
      <c r="B23575"/>
      <c r="C23575"/>
    </row>
    <row r="23576" spans="1:3" ht="14.4" x14ac:dyDescent="0.3">
      <c r="A23576"/>
      <c r="B23576"/>
      <c r="C23576"/>
    </row>
    <row r="23577" spans="1:3" ht="14.4" x14ac:dyDescent="0.3">
      <c r="A23577"/>
      <c r="B23577"/>
      <c r="C23577"/>
    </row>
    <row r="23578" spans="1:3" ht="14.4" x14ac:dyDescent="0.3">
      <c r="A23578"/>
      <c r="B23578"/>
      <c r="C23578"/>
    </row>
    <row r="23579" spans="1:3" ht="14.4" x14ac:dyDescent="0.3">
      <c r="A23579"/>
      <c r="B23579"/>
      <c r="C23579"/>
    </row>
    <row r="23580" spans="1:3" ht="14.4" x14ac:dyDescent="0.3">
      <c r="A23580"/>
      <c r="B23580"/>
      <c r="C23580"/>
    </row>
    <row r="23581" spans="1:3" ht="14.4" x14ac:dyDescent="0.3">
      <c r="A23581"/>
      <c r="B23581"/>
      <c r="C23581"/>
    </row>
    <row r="23582" spans="1:3" ht="14.4" x14ac:dyDescent="0.3">
      <c r="A23582"/>
      <c r="B23582"/>
      <c r="C23582"/>
    </row>
    <row r="23583" spans="1:3" ht="14.4" x14ac:dyDescent="0.3">
      <c r="A23583"/>
      <c r="B23583"/>
      <c r="C23583"/>
    </row>
    <row r="23584" spans="1:3" ht="14.4" x14ac:dyDescent="0.3">
      <c r="A23584"/>
      <c r="B23584"/>
      <c r="C23584"/>
    </row>
    <row r="23585" spans="1:3" ht="14.4" x14ac:dyDescent="0.3">
      <c r="A23585"/>
      <c r="B23585"/>
      <c r="C23585"/>
    </row>
    <row r="23586" spans="1:3" ht="14.4" x14ac:dyDescent="0.3">
      <c r="A23586"/>
      <c r="B23586"/>
      <c r="C23586"/>
    </row>
    <row r="23587" spans="1:3" ht="14.4" x14ac:dyDescent="0.3">
      <c r="A23587"/>
      <c r="B23587"/>
      <c r="C23587"/>
    </row>
    <row r="23588" spans="1:3" ht="14.4" x14ac:dyDescent="0.3">
      <c r="A23588"/>
      <c r="B23588"/>
      <c r="C23588"/>
    </row>
    <row r="23589" spans="1:3" ht="14.4" x14ac:dyDescent="0.3">
      <c r="A23589"/>
      <c r="B23589"/>
      <c r="C23589"/>
    </row>
    <row r="23590" spans="1:3" ht="14.4" x14ac:dyDescent="0.3">
      <c r="A23590"/>
      <c r="B23590"/>
      <c r="C23590"/>
    </row>
    <row r="23591" spans="1:3" ht="14.4" x14ac:dyDescent="0.3">
      <c r="A23591"/>
      <c r="B23591"/>
      <c r="C23591"/>
    </row>
    <row r="23592" spans="1:3" ht="14.4" x14ac:dyDescent="0.3">
      <c r="A23592"/>
      <c r="B23592"/>
      <c r="C23592"/>
    </row>
    <row r="23593" spans="1:3" ht="14.4" x14ac:dyDescent="0.3">
      <c r="A23593"/>
      <c r="B23593"/>
      <c r="C23593"/>
    </row>
    <row r="23594" spans="1:3" ht="14.4" x14ac:dyDescent="0.3">
      <c r="A23594"/>
      <c r="B23594"/>
      <c r="C23594"/>
    </row>
    <row r="23595" spans="1:3" ht="14.4" x14ac:dyDescent="0.3">
      <c r="A23595"/>
      <c r="B23595"/>
      <c r="C23595"/>
    </row>
    <row r="23596" spans="1:3" ht="14.4" x14ac:dyDescent="0.3">
      <c r="A23596"/>
      <c r="B23596"/>
      <c r="C23596"/>
    </row>
    <row r="23597" spans="1:3" ht="14.4" x14ac:dyDescent="0.3">
      <c r="A23597"/>
      <c r="B23597"/>
      <c r="C23597"/>
    </row>
    <row r="23598" spans="1:3" ht="14.4" x14ac:dyDescent="0.3">
      <c r="A23598"/>
      <c r="B23598"/>
      <c r="C23598"/>
    </row>
    <row r="23599" spans="1:3" ht="14.4" x14ac:dyDescent="0.3">
      <c r="A23599"/>
      <c r="B23599"/>
      <c r="C23599"/>
    </row>
    <row r="23600" spans="1:3" ht="14.4" x14ac:dyDescent="0.3">
      <c r="A23600"/>
      <c r="B23600"/>
      <c r="C23600"/>
    </row>
    <row r="23601" spans="1:3" ht="14.4" x14ac:dyDescent="0.3">
      <c r="A23601"/>
      <c r="B23601"/>
      <c r="C23601"/>
    </row>
    <row r="23602" spans="1:3" ht="14.4" x14ac:dyDescent="0.3">
      <c r="A23602"/>
      <c r="B23602"/>
      <c r="C23602"/>
    </row>
    <row r="23603" spans="1:3" ht="14.4" x14ac:dyDescent="0.3">
      <c r="A23603"/>
      <c r="B23603"/>
      <c r="C23603"/>
    </row>
    <row r="23604" spans="1:3" ht="14.4" x14ac:dyDescent="0.3">
      <c r="A23604"/>
      <c r="B23604"/>
      <c r="C23604"/>
    </row>
    <row r="23605" spans="1:3" ht="14.4" x14ac:dyDescent="0.3">
      <c r="A23605"/>
      <c r="B23605"/>
      <c r="C23605"/>
    </row>
    <row r="23606" spans="1:3" ht="14.4" x14ac:dyDescent="0.3">
      <c r="A23606"/>
      <c r="B23606"/>
      <c r="C23606"/>
    </row>
    <row r="23607" spans="1:3" ht="14.4" x14ac:dyDescent="0.3">
      <c r="A23607"/>
      <c r="B23607"/>
      <c r="C23607"/>
    </row>
    <row r="23608" spans="1:3" ht="14.4" x14ac:dyDescent="0.3">
      <c r="A23608"/>
      <c r="B23608"/>
      <c r="C23608"/>
    </row>
    <row r="23609" spans="1:3" ht="14.4" x14ac:dyDescent="0.3">
      <c r="A23609"/>
      <c r="B23609"/>
      <c r="C23609"/>
    </row>
    <row r="23610" spans="1:3" ht="14.4" x14ac:dyDescent="0.3">
      <c r="A23610"/>
      <c r="B23610"/>
      <c r="C23610"/>
    </row>
    <row r="23611" spans="1:3" ht="14.4" x14ac:dyDescent="0.3">
      <c r="A23611"/>
      <c r="B23611"/>
      <c r="C23611"/>
    </row>
    <row r="23612" spans="1:3" ht="14.4" x14ac:dyDescent="0.3">
      <c r="A23612"/>
      <c r="B23612"/>
      <c r="C23612"/>
    </row>
    <row r="23613" spans="1:3" ht="14.4" x14ac:dyDescent="0.3">
      <c r="A23613"/>
      <c r="B23613"/>
      <c r="C23613"/>
    </row>
    <row r="23614" spans="1:3" ht="14.4" x14ac:dyDescent="0.3">
      <c r="A23614"/>
      <c r="B23614"/>
      <c r="C23614"/>
    </row>
    <row r="23615" spans="1:3" ht="14.4" x14ac:dyDescent="0.3">
      <c r="A23615"/>
      <c r="B23615"/>
      <c r="C23615"/>
    </row>
    <row r="23616" spans="1:3" ht="14.4" x14ac:dyDescent="0.3">
      <c r="A23616"/>
      <c r="B23616"/>
      <c r="C23616"/>
    </row>
    <row r="23617" spans="1:3" ht="14.4" x14ac:dyDescent="0.3">
      <c r="A23617"/>
      <c r="B23617"/>
      <c r="C23617"/>
    </row>
    <row r="23618" spans="1:3" ht="14.4" x14ac:dyDescent="0.3">
      <c r="A23618"/>
      <c r="B23618"/>
      <c r="C23618"/>
    </row>
    <row r="23619" spans="1:3" ht="14.4" x14ac:dyDescent="0.3">
      <c r="A23619"/>
      <c r="B23619"/>
      <c r="C23619"/>
    </row>
    <row r="23620" spans="1:3" ht="14.4" x14ac:dyDescent="0.3">
      <c r="A23620"/>
      <c r="B23620"/>
      <c r="C23620"/>
    </row>
    <row r="23621" spans="1:3" ht="14.4" x14ac:dyDescent="0.3">
      <c r="A23621"/>
      <c r="B23621"/>
      <c r="C23621"/>
    </row>
    <row r="23622" spans="1:3" ht="14.4" x14ac:dyDescent="0.3">
      <c r="A23622"/>
      <c r="B23622"/>
      <c r="C23622"/>
    </row>
    <row r="23623" spans="1:3" ht="14.4" x14ac:dyDescent="0.3">
      <c r="A23623"/>
      <c r="B23623"/>
      <c r="C23623"/>
    </row>
    <row r="23624" spans="1:3" ht="14.4" x14ac:dyDescent="0.3">
      <c r="A23624"/>
      <c r="B23624"/>
      <c r="C23624"/>
    </row>
    <row r="23625" spans="1:3" ht="14.4" x14ac:dyDescent="0.3">
      <c r="A23625"/>
      <c r="B23625"/>
      <c r="C23625"/>
    </row>
    <row r="23626" spans="1:3" ht="14.4" x14ac:dyDescent="0.3">
      <c r="A23626"/>
      <c r="B23626"/>
      <c r="C23626"/>
    </row>
    <row r="23627" spans="1:3" ht="14.4" x14ac:dyDescent="0.3">
      <c r="A23627"/>
      <c r="B23627"/>
      <c r="C23627"/>
    </row>
    <row r="23628" spans="1:3" ht="14.4" x14ac:dyDescent="0.3">
      <c r="A23628"/>
      <c r="B23628"/>
      <c r="C23628"/>
    </row>
    <row r="23629" spans="1:3" ht="14.4" x14ac:dyDescent="0.3">
      <c r="A23629"/>
      <c r="B23629"/>
      <c r="C23629"/>
    </row>
    <row r="23630" spans="1:3" ht="14.4" x14ac:dyDescent="0.3">
      <c r="A23630"/>
      <c r="B23630"/>
      <c r="C23630"/>
    </row>
    <row r="23631" spans="1:3" ht="14.4" x14ac:dyDescent="0.3">
      <c r="A23631"/>
      <c r="B23631"/>
      <c r="C23631"/>
    </row>
    <row r="23632" spans="1:3" ht="14.4" x14ac:dyDescent="0.3">
      <c r="A23632"/>
      <c r="B23632"/>
      <c r="C23632"/>
    </row>
    <row r="23633" spans="1:3" ht="14.4" x14ac:dyDescent="0.3">
      <c r="A23633"/>
      <c r="B23633"/>
      <c r="C23633"/>
    </row>
    <row r="23634" spans="1:3" ht="14.4" x14ac:dyDescent="0.3">
      <c r="A23634"/>
      <c r="B23634"/>
      <c r="C23634"/>
    </row>
    <row r="23635" spans="1:3" ht="14.4" x14ac:dyDescent="0.3">
      <c r="A23635"/>
      <c r="B23635"/>
      <c r="C23635"/>
    </row>
    <row r="23636" spans="1:3" ht="14.4" x14ac:dyDescent="0.3">
      <c r="A23636"/>
      <c r="B23636"/>
      <c r="C23636"/>
    </row>
    <row r="23637" spans="1:3" ht="14.4" x14ac:dyDescent="0.3">
      <c r="A23637"/>
      <c r="B23637"/>
      <c r="C23637"/>
    </row>
    <row r="23638" spans="1:3" ht="14.4" x14ac:dyDescent="0.3">
      <c r="A23638"/>
      <c r="B23638"/>
      <c r="C23638"/>
    </row>
    <row r="23639" spans="1:3" ht="14.4" x14ac:dyDescent="0.3">
      <c r="A23639"/>
      <c r="B23639"/>
      <c r="C23639"/>
    </row>
    <row r="23640" spans="1:3" ht="14.4" x14ac:dyDescent="0.3">
      <c r="A23640"/>
      <c r="B23640"/>
      <c r="C23640"/>
    </row>
    <row r="23641" spans="1:3" ht="14.4" x14ac:dyDescent="0.3">
      <c r="A23641"/>
      <c r="B23641"/>
      <c r="C23641"/>
    </row>
    <row r="23642" spans="1:3" ht="14.4" x14ac:dyDescent="0.3">
      <c r="A23642"/>
      <c r="B23642"/>
      <c r="C23642"/>
    </row>
    <row r="23643" spans="1:3" ht="14.4" x14ac:dyDescent="0.3">
      <c r="A23643"/>
      <c r="B23643"/>
      <c r="C23643"/>
    </row>
    <row r="23644" spans="1:3" ht="14.4" x14ac:dyDescent="0.3">
      <c r="A23644"/>
      <c r="B23644"/>
      <c r="C23644"/>
    </row>
    <row r="23645" spans="1:3" ht="14.4" x14ac:dyDescent="0.3">
      <c r="A23645"/>
      <c r="B23645"/>
      <c r="C23645"/>
    </row>
    <row r="23646" spans="1:3" ht="14.4" x14ac:dyDescent="0.3">
      <c r="A23646"/>
      <c r="B23646"/>
      <c r="C23646"/>
    </row>
    <row r="23647" spans="1:3" ht="14.4" x14ac:dyDescent="0.3">
      <c r="A23647"/>
      <c r="B23647"/>
      <c r="C23647"/>
    </row>
    <row r="23648" spans="1:3" ht="14.4" x14ac:dyDescent="0.3">
      <c r="A23648"/>
      <c r="B23648"/>
      <c r="C23648"/>
    </row>
    <row r="23649" spans="1:3" ht="14.4" x14ac:dyDescent="0.3">
      <c r="A23649"/>
      <c r="B23649"/>
      <c r="C23649"/>
    </row>
    <row r="23650" spans="1:3" ht="14.4" x14ac:dyDescent="0.3">
      <c r="A23650"/>
      <c r="B23650"/>
      <c r="C23650"/>
    </row>
    <row r="23651" spans="1:3" ht="14.4" x14ac:dyDescent="0.3">
      <c r="A23651"/>
      <c r="B23651"/>
      <c r="C23651"/>
    </row>
    <row r="23652" spans="1:3" ht="14.4" x14ac:dyDescent="0.3">
      <c r="A23652"/>
      <c r="B23652"/>
      <c r="C23652"/>
    </row>
    <row r="23653" spans="1:3" ht="14.4" x14ac:dyDescent="0.3">
      <c r="A23653"/>
      <c r="B23653"/>
      <c r="C23653"/>
    </row>
    <row r="23654" spans="1:3" ht="14.4" x14ac:dyDescent="0.3">
      <c r="A23654"/>
      <c r="B23654"/>
      <c r="C23654"/>
    </row>
    <row r="23655" spans="1:3" ht="14.4" x14ac:dyDescent="0.3">
      <c r="A23655"/>
      <c r="B23655"/>
      <c r="C23655"/>
    </row>
    <row r="23656" spans="1:3" ht="14.4" x14ac:dyDescent="0.3">
      <c r="A23656"/>
      <c r="B23656"/>
      <c r="C23656"/>
    </row>
    <row r="23657" spans="1:3" ht="14.4" x14ac:dyDescent="0.3">
      <c r="A23657"/>
      <c r="B23657"/>
      <c r="C23657"/>
    </row>
    <row r="23658" spans="1:3" ht="14.4" x14ac:dyDescent="0.3">
      <c r="A23658"/>
      <c r="B23658"/>
      <c r="C23658"/>
    </row>
    <row r="23659" spans="1:3" ht="14.4" x14ac:dyDescent="0.3">
      <c r="A23659"/>
      <c r="B23659"/>
      <c r="C23659"/>
    </row>
    <row r="23660" spans="1:3" ht="14.4" x14ac:dyDescent="0.3">
      <c r="A23660"/>
      <c r="B23660"/>
      <c r="C23660"/>
    </row>
    <row r="23661" spans="1:3" ht="14.4" x14ac:dyDescent="0.3">
      <c r="A23661"/>
      <c r="B23661"/>
      <c r="C23661"/>
    </row>
    <row r="23662" spans="1:3" ht="14.4" x14ac:dyDescent="0.3">
      <c r="A23662"/>
      <c r="B23662"/>
      <c r="C23662"/>
    </row>
    <row r="23663" spans="1:3" ht="14.4" x14ac:dyDescent="0.3">
      <c r="A23663"/>
      <c r="B23663"/>
      <c r="C23663"/>
    </row>
    <row r="23664" spans="1:3" ht="14.4" x14ac:dyDescent="0.3">
      <c r="A23664"/>
      <c r="B23664"/>
      <c r="C23664"/>
    </row>
    <row r="23665" spans="1:3" ht="14.4" x14ac:dyDescent="0.3">
      <c r="A23665"/>
      <c r="B23665"/>
      <c r="C23665"/>
    </row>
    <row r="23666" spans="1:3" ht="14.4" x14ac:dyDescent="0.3">
      <c r="A23666"/>
      <c r="B23666"/>
      <c r="C23666"/>
    </row>
    <row r="23667" spans="1:3" ht="14.4" x14ac:dyDescent="0.3">
      <c r="A23667"/>
      <c r="B23667"/>
      <c r="C23667"/>
    </row>
    <row r="23668" spans="1:3" ht="14.4" x14ac:dyDescent="0.3">
      <c r="A23668"/>
      <c r="B23668"/>
      <c r="C23668"/>
    </row>
    <row r="23669" spans="1:3" ht="14.4" x14ac:dyDescent="0.3">
      <c r="A23669"/>
      <c r="B23669"/>
      <c r="C23669"/>
    </row>
    <row r="23670" spans="1:3" ht="14.4" x14ac:dyDescent="0.3">
      <c r="A23670"/>
      <c r="B23670"/>
      <c r="C23670"/>
    </row>
    <row r="23671" spans="1:3" ht="14.4" x14ac:dyDescent="0.3">
      <c r="A23671"/>
      <c r="B23671"/>
      <c r="C23671"/>
    </row>
    <row r="23672" spans="1:3" ht="14.4" x14ac:dyDescent="0.3">
      <c r="A23672"/>
      <c r="B23672"/>
      <c r="C23672"/>
    </row>
    <row r="23673" spans="1:3" ht="14.4" x14ac:dyDescent="0.3">
      <c r="A23673"/>
      <c r="B23673"/>
      <c r="C23673"/>
    </row>
    <row r="23674" spans="1:3" ht="14.4" x14ac:dyDescent="0.3">
      <c r="A23674"/>
      <c r="B23674"/>
      <c r="C23674"/>
    </row>
    <row r="23675" spans="1:3" ht="14.4" x14ac:dyDescent="0.3">
      <c r="A23675"/>
      <c r="B23675"/>
      <c r="C23675"/>
    </row>
    <row r="23676" spans="1:3" ht="14.4" x14ac:dyDescent="0.3">
      <c r="A23676"/>
      <c r="B23676"/>
      <c r="C23676"/>
    </row>
    <row r="23677" spans="1:3" ht="14.4" x14ac:dyDescent="0.3">
      <c r="A23677"/>
      <c r="B23677"/>
      <c r="C23677"/>
    </row>
    <row r="23678" spans="1:3" ht="14.4" x14ac:dyDescent="0.3">
      <c r="A23678"/>
      <c r="B23678"/>
      <c r="C23678"/>
    </row>
    <row r="23679" spans="1:3" ht="14.4" x14ac:dyDescent="0.3">
      <c r="A23679"/>
      <c r="B23679"/>
      <c r="C23679"/>
    </row>
    <row r="23680" spans="1:3" ht="14.4" x14ac:dyDescent="0.3">
      <c r="A23680"/>
      <c r="B23680"/>
      <c r="C23680"/>
    </row>
    <row r="23681" spans="1:3" ht="14.4" x14ac:dyDescent="0.3">
      <c r="A23681"/>
      <c r="B23681"/>
      <c r="C23681"/>
    </row>
    <row r="23682" spans="1:3" ht="14.4" x14ac:dyDescent="0.3">
      <c r="A23682"/>
      <c r="B23682"/>
      <c r="C23682"/>
    </row>
    <row r="23683" spans="1:3" ht="14.4" x14ac:dyDescent="0.3">
      <c r="A23683"/>
      <c r="B23683"/>
      <c r="C23683"/>
    </row>
    <row r="23684" spans="1:3" ht="14.4" x14ac:dyDescent="0.3">
      <c r="A23684"/>
      <c r="B23684"/>
      <c r="C23684"/>
    </row>
    <row r="23685" spans="1:3" ht="14.4" x14ac:dyDescent="0.3">
      <c r="A23685"/>
      <c r="B23685"/>
      <c r="C23685"/>
    </row>
    <row r="23686" spans="1:3" ht="14.4" x14ac:dyDescent="0.3">
      <c r="A23686"/>
      <c r="B23686"/>
      <c r="C23686"/>
    </row>
    <row r="23687" spans="1:3" ht="14.4" x14ac:dyDescent="0.3">
      <c r="A23687"/>
      <c r="B23687"/>
      <c r="C23687"/>
    </row>
    <row r="23688" spans="1:3" ht="14.4" x14ac:dyDescent="0.3">
      <c r="A23688"/>
      <c r="B23688"/>
      <c r="C23688"/>
    </row>
    <row r="23689" spans="1:3" ht="14.4" x14ac:dyDescent="0.3">
      <c r="A23689"/>
      <c r="B23689"/>
      <c r="C23689"/>
    </row>
    <row r="23690" spans="1:3" ht="14.4" x14ac:dyDescent="0.3">
      <c r="A23690"/>
      <c r="B23690"/>
      <c r="C23690"/>
    </row>
    <row r="23691" spans="1:3" ht="14.4" x14ac:dyDescent="0.3">
      <c r="A23691"/>
      <c r="B23691"/>
      <c r="C23691"/>
    </row>
    <row r="23692" spans="1:3" ht="14.4" x14ac:dyDescent="0.3">
      <c r="A23692"/>
      <c r="B23692"/>
      <c r="C23692"/>
    </row>
    <row r="23693" spans="1:3" ht="14.4" x14ac:dyDescent="0.3">
      <c r="A23693"/>
      <c r="B23693"/>
      <c r="C23693"/>
    </row>
    <row r="23694" spans="1:3" ht="14.4" x14ac:dyDescent="0.3">
      <c r="A23694"/>
      <c r="B23694"/>
      <c r="C23694"/>
    </row>
    <row r="23695" spans="1:3" ht="14.4" x14ac:dyDescent="0.3">
      <c r="A23695"/>
      <c r="B23695"/>
      <c r="C23695"/>
    </row>
    <row r="23696" spans="1:3" ht="14.4" x14ac:dyDescent="0.3">
      <c r="A23696"/>
      <c r="B23696"/>
      <c r="C23696"/>
    </row>
    <row r="23697" spans="1:3" ht="14.4" x14ac:dyDescent="0.3">
      <c r="A23697"/>
      <c r="B23697"/>
      <c r="C23697"/>
    </row>
    <row r="23698" spans="1:3" ht="14.4" x14ac:dyDescent="0.3">
      <c r="A23698"/>
      <c r="B23698"/>
      <c r="C23698"/>
    </row>
    <row r="23699" spans="1:3" ht="14.4" x14ac:dyDescent="0.3">
      <c r="A23699"/>
      <c r="B23699"/>
      <c r="C23699"/>
    </row>
    <row r="23700" spans="1:3" ht="14.4" x14ac:dyDescent="0.3">
      <c r="A23700"/>
      <c r="B23700"/>
      <c r="C23700"/>
    </row>
    <row r="23701" spans="1:3" ht="14.4" x14ac:dyDescent="0.3">
      <c r="A23701"/>
      <c r="B23701"/>
      <c r="C23701"/>
    </row>
    <row r="23702" spans="1:3" ht="14.4" x14ac:dyDescent="0.3">
      <c r="A23702"/>
      <c r="B23702"/>
      <c r="C23702"/>
    </row>
    <row r="23703" spans="1:3" ht="14.4" x14ac:dyDescent="0.3">
      <c r="A23703"/>
      <c r="B23703"/>
      <c r="C23703"/>
    </row>
    <row r="23704" spans="1:3" ht="14.4" x14ac:dyDescent="0.3">
      <c r="A23704"/>
      <c r="B23704"/>
      <c r="C23704"/>
    </row>
    <row r="23705" spans="1:3" ht="14.4" x14ac:dyDescent="0.3">
      <c r="A23705"/>
      <c r="B23705"/>
      <c r="C23705"/>
    </row>
    <row r="23706" spans="1:3" ht="14.4" x14ac:dyDescent="0.3">
      <c r="A23706"/>
      <c r="B23706"/>
      <c r="C23706"/>
    </row>
    <row r="23707" spans="1:3" ht="14.4" x14ac:dyDescent="0.3">
      <c r="A23707"/>
      <c r="B23707"/>
      <c r="C23707"/>
    </row>
    <row r="23708" spans="1:3" ht="14.4" x14ac:dyDescent="0.3">
      <c r="A23708"/>
      <c r="B23708"/>
      <c r="C23708"/>
    </row>
    <row r="23709" spans="1:3" ht="14.4" x14ac:dyDescent="0.3">
      <c r="A23709"/>
      <c r="B23709"/>
      <c r="C23709"/>
    </row>
    <row r="23710" spans="1:3" ht="14.4" x14ac:dyDescent="0.3">
      <c r="A23710"/>
      <c r="B23710"/>
      <c r="C23710"/>
    </row>
    <row r="23711" spans="1:3" ht="14.4" x14ac:dyDescent="0.3">
      <c r="A23711"/>
      <c r="B23711"/>
      <c r="C23711"/>
    </row>
    <row r="23712" spans="1:3" ht="14.4" x14ac:dyDescent="0.3">
      <c r="A23712"/>
      <c r="B23712"/>
      <c r="C23712"/>
    </row>
    <row r="23713" spans="1:3" ht="14.4" x14ac:dyDescent="0.3">
      <c r="A23713"/>
      <c r="B23713"/>
      <c r="C23713"/>
    </row>
    <row r="23714" spans="1:3" ht="14.4" x14ac:dyDescent="0.3">
      <c r="A23714"/>
      <c r="B23714"/>
      <c r="C23714"/>
    </row>
    <row r="23715" spans="1:3" ht="14.4" x14ac:dyDescent="0.3">
      <c r="A23715"/>
      <c r="B23715"/>
      <c r="C23715"/>
    </row>
    <row r="23716" spans="1:3" ht="14.4" x14ac:dyDescent="0.3">
      <c r="A23716"/>
      <c r="B23716"/>
      <c r="C23716"/>
    </row>
    <row r="23717" spans="1:3" ht="14.4" x14ac:dyDescent="0.3">
      <c r="A23717"/>
      <c r="B23717"/>
      <c r="C23717"/>
    </row>
    <row r="23718" spans="1:3" ht="14.4" x14ac:dyDescent="0.3">
      <c r="A23718"/>
      <c r="B23718"/>
      <c r="C23718"/>
    </row>
    <row r="23719" spans="1:3" ht="14.4" x14ac:dyDescent="0.3">
      <c r="A23719"/>
      <c r="B23719"/>
      <c r="C23719"/>
    </row>
    <row r="23720" spans="1:3" ht="14.4" x14ac:dyDescent="0.3">
      <c r="A23720"/>
      <c r="B23720"/>
      <c r="C23720"/>
    </row>
    <row r="23721" spans="1:3" ht="14.4" x14ac:dyDescent="0.3">
      <c r="A23721"/>
      <c r="B23721"/>
      <c r="C23721"/>
    </row>
    <row r="23722" spans="1:3" ht="14.4" x14ac:dyDescent="0.3">
      <c r="A23722"/>
      <c r="B23722"/>
      <c r="C23722"/>
    </row>
    <row r="23723" spans="1:3" ht="14.4" x14ac:dyDescent="0.3">
      <c r="A23723"/>
      <c r="B23723"/>
      <c r="C23723"/>
    </row>
    <row r="23724" spans="1:3" ht="14.4" x14ac:dyDescent="0.3">
      <c r="A23724"/>
      <c r="B23724"/>
      <c r="C23724"/>
    </row>
    <row r="23725" spans="1:3" ht="14.4" x14ac:dyDescent="0.3">
      <c r="A23725"/>
      <c r="B23725"/>
      <c r="C23725"/>
    </row>
    <row r="23726" spans="1:3" ht="14.4" x14ac:dyDescent="0.3">
      <c r="A23726"/>
      <c r="B23726"/>
      <c r="C23726"/>
    </row>
    <row r="23727" spans="1:3" ht="14.4" x14ac:dyDescent="0.3">
      <c r="A23727"/>
      <c r="B23727"/>
      <c r="C23727"/>
    </row>
    <row r="23728" spans="1:3" ht="14.4" x14ac:dyDescent="0.3">
      <c r="A23728"/>
      <c r="B23728"/>
      <c r="C23728"/>
    </row>
    <row r="23729" spans="1:3" ht="14.4" x14ac:dyDescent="0.3">
      <c r="A23729"/>
      <c r="B23729"/>
      <c r="C23729"/>
    </row>
    <row r="23730" spans="1:3" ht="14.4" x14ac:dyDescent="0.3">
      <c r="A23730"/>
      <c r="B23730"/>
      <c r="C23730"/>
    </row>
    <row r="23731" spans="1:3" ht="14.4" x14ac:dyDescent="0.3">
      <c r="A23731"/>
      <c r="B23731"/>
      <c r="C23731"/>
    </row>
    <row r="23732" spans="1:3" ht="14.4" x14ac:dyDescent="0.3">
      <c r="A23732"/>
      <c r="B23732"/>
      <c r="C23732"/>
    </row>
    <row r="23733" spans="1:3" ht="14.4" x14ac:dyDescent="0.3">
      <c r="A23733"/>
      <c r="B23733"/>
      <c r="C23733"/>
    </row>
    <row r="23734" spans="1:3" ht="14.4" x14ac:dyDescent="0.3">
      <c r="A23734"/>
      <c r="B23734"/>
      <c r="C23734"/>
    </row>
    <row r="23735" spans="1:3" ht="14.4" x14ac:dyDescent="0.3">
      <c r="A23735"/>
      <c r="B23735"/>
      <c r="C23735"/>
    </row>
    <row r="23736" spans="1:3" ht="14.4" x14ac:dyDescent="0.3">
      <c r="A23736"/>
      <c r="B23736"/>
      <c r="C23736"/>
    </row>
    <row r="23737" spans="1:3" ht="14.4" x14ac:dyDescent="0.3">
      <c r="A23737"/>
      <c r="B23737"/>
      <c r="C23737"/>
    </row>
    <row r="23738" spans="1:3" ht="14.4" x14ac:dyDescent="0.3">
      <c r="A23738"/>
      <c r="B23738"/>
      <c r="C23738"/>
    </row>
    <row r="23739" spans="1:3" ht="14.4" x14ac:dyDescent="0.3">
      <c r="A23739"/>
      <c r="B23739"/>
      <c r="C23739"/>
    </row>
    <row r="23740" spans="1:3" ht="14.4" x14ac:dyDescent="0.3">
      <c r="A23740"/>
      <c r="B23740"/>
      <c r="C23740"/>
    </row>
    <row r="23741" spans="1:3" ht="14.4" x14ac:dyDescent="0.3">
      <c r="A23741"/>
      <c r="B23741"/>
      <c r="C23741"/>
    </row>
    <row r="23742" spans="1:3" ht="14.4" x14ac:dyDescent="0.3">
      <c r="A23742"/>
      <c r="B23742"/>
      <c r="C23742"/>
    </row>
    <row r="23743" spans="1:3" ht="14.4" x14ac:dyDescent="0.3">
      <c r="A23743"/>
      <c r="B23743"/>
      <c r="C23743"/>
    </row>
    <row r="23744" spans="1:3" ht="14.4" x14ac:dyDescent="0.3">
      <c r="A23744"/>
      <c r="B23744"/>
      <c r="C23744"/>
    </row>
    <row r="23745" spans="1:3" ht="14.4" x14ac:dyDescent="0.3">
      <c r="A23745"/>
      <c r="B23745"/>
      <c r="C23745"/>
    </row>
    <row r="23746" spans="1:3" ht="14.4" x14ac:dyDescent="0.3">
      <c r="A23746"/>
      <c r="B23746"/>
      <c r="C23746"/>
    </row>
    <row r="23747" spans="1:3" ht="14.4" x14ac:dyDescent="0.3">
      <c r="A23747"/>
      <c r="B23747"/>
      <c r="C23747"/>
    </row>
    <row r="23748" spans="1:3" ht="14.4" x14ac:dyDescent="0.3">
      <c r="A23748"/>
      <c r="B23748"/>
      <c r="C23748"/>
    </row>
    <row r="23749" spans="1:3" ht="14.4" x14ac:dyDescent="0.3">
      <c r="A23749"/>
      <c r="B23749"/>
      <c r="C23749"/>
    </row>
    <row r="23750" spans="1:3" ht="14.4" x14ac:dyDescent="0.3">
      <c r="A23750"/>
      <c r="B23750"/>
      <c r="C23750"/>
    </row>
    <row r="23751" spans="1:3" ht="14.4" x14ac:dyDescent="0.3">
      <c r="A23751"/>
      <c r="B23751"/>
      <c r="C23751"/>
    </row>
    <row r="23752" spans="1:3" ht="14.4" x14ac:dyDescent="0.3">
      <c r="A23752"/>
      <c r="B23752"/>
      <c r="C23752"/>
    </row>
    <row r="23753" spans="1:3" ht="14.4" x14ac:dyDescent="0.3">
      <c r="A23753"/>
      <c r="B23753"/>
      <c r="C23753"/>
    </row>
    <row r="23754" spans="1:3" ht="14.4" x14ac:dyDescent="0.3">
      <c r="A23754"/>
      <c r="B23754"/>
      <c r="C23754"/>
    </row>
    <row r="23755" spans="1:3" ht="14.4" x14ac:dyDescent="0.3">
      <c r="A23755"/>
      <c r="B23755"/>
      <c r="C23755"/>
    </row>
    <row r="23756" spans="1:3" ht="14.4" x14ac:dyDescent="0.3">
      <c r="A23756"/>
      <c r="B23756"/>
      <c r="C23756"/>
    </row>
    <row r="23757" spans="1:3" ht="14.4" x14ac:dyDescent="0.3">
      <c r="A23757"/>
      <c r="B23757"/>
      <c r="C23757"/>
    </row>
    <row r="23758" spans="1:3" ht="14.4" x14ac:dyDescent="0.3">
      <c r="A23758"/>
      <c r="B23758"/>
      <c r="C23758"/>
    </row>
    <row r="23759" spans="1:3" ht="14.4" x14ac:dyDescent="0.3">
      <c r="A23759"/>
      <c r="B23759"/>
      <c r="C23759"/>
    </row>
    <row r="23760" spans="1:3" ht="14.4" x14ac:dyDescent="0.3">
      <c r="A23760"/>
      <c r="B23760"/>
      <c r="C23760"/>
    </row>
    <row r="23761" spans="1:3" ht="14.4" x14ac:dyDescent="0.3">
      <c r="A23761"/>
      <c r="B23761"/>
      <c r="C23761"/>
    </row>
    <row r="23762" spans="1:3" ht="14.4" x14ac:dyDescent="0.3">
      <c r="A23762"/>
      <c r="B23762"/>
      <c r="C23762"/>
    </row>
    <row r="23763" spans="1:3" ht="14.4" x14ac:dyDescent="0.3">
      <c r="A23763"/>
      <c r="B23763"/>
      <c r="C23763"/>
    </row>
    <row r="23764" spans="1:3" ht="14.4" x14ac:dyDescent="0.3">
      <c r="A23764"/>
      <c r="B23764"/>
      <c r="C23764"/>
    </row>
    <row r="23765" spans="1:3" ht="14.4" x14ac:dyDescent="0.3">
      <c r="A23765"/>
      <c r="B23765"/>
      <c r="C23765"/>
    </row>
    <row r="23766" spans="1:3" ht="14.4" x14ac:dyDescent="0.3">
      <c r="A23766"/>
      <c r="B23766"/>
      <c r="C23766"/>
    </row>
    <row r="23767" spans="1:3" ht="14.4" x14ac:dyDescent="0.3">
      <c r="A23767"/>
      <c r="B23767"/>
      <c r="C23767"/>
    </row>
    <row r="23768" spans="1:3" ht="14.4" x14ac:dyDescent="0.3">
      <c r="A23768"/>
      <c r="B23768"/>
      <c r="C23768"/>
    </row>
    <row r="23769" spans="1:3" ht="14.4" x14ac:dyDescent="0.3">
      <c r="A23769"/>
      <c r="B23769"/>
      <c r="C23769"/>
    </row>
    <row r="23770" spans="1:3" ht="14.4" x14ac:dyDescent="0.3">
      <c r="A23770"/>
      <c r="B23770"/>
      <c r="C23770"/>
    </row>
    <row r="23771" spans="1:3" ht="14.4" x14ac:dyDescent="0.3">
      <c r="A23771"/>
      <c r="B23771"/>
      <c r="C23771"/>
    </row>
    <row r="23772" spans="1:3" ht="14.4" x14ac:dyDescent="0.3">
      <c r="A23772"/>
      <c r="B23772"/>
      <c r="C23772"/>
    </row>
    <row r="23773" spans="1:3" ht="14.4" x14ac:dyDescent="0.3">
      <c r="A23773"/>
      <c r="B23773"/>
      <c r="C23773"/>
    </row>
    <row r="23774" spans="1:3" ht="14.4" x14ac:dyDescent="0.3">
      <c r="A23774"/>
      <c r="B23774"/>
      <c r="C23774"/>
    </row>
    <row r="23775" spans="1:3" ht="14.4" x14ac:dyDescent="0.3">
      <c r="A23775"/>
      <c r="B23775"/>
      <c r="C23775"/>
    </row>
    <row r="23776" spans="1:3" ht="14.4" x14ac:dyDescent="0.3">
      <c r="A23776"/>
      <c r="B23776"/>
      <c r="C23776"/>
    </row>
    <row r="23777" spans="1:3" ht="14.4" x14ac:dyDescent="0.3">
      <c r="A23777"/>
      <c r="B23777"/>
      <c r="C23777"/>
    </row>
    <row r="23778" spans="1:3" ht="14.4" x14ac:dyDescent="0.3">
      <c r="A23778"/>
      <c r="B23778"/>
      <c r="C23778"/>
    </row>
    <row r="23779" spans="1:3" ht="14.4" x14ac:dyDescent="0.3">
      <c r="A23779"/>
      <c r="B23779"/>
      <c r="C23779"/>
    </row>
    <row r="23780" spans="1:3" ht="14.4" x14ac:dyDescent="0.3">
      <c r="A23780"/>
      <c r="B23780"/>
      <c r="C23780"/>
    </row>
    <row r="23781" spans="1:3" ht="14.4" x14ac:dyDescent="0.3">
      <c r="A23781"/>
      <c r="B23781"/>
      <c r="C23781"/>
    </row>
    <row r="23782" spans="1:3" ht="14.4" x14ac:dyDescent="0.3">
      <c r="A23782"/>
      <c r="B23782"/>
      <c r="C23782"/>
    </row>
    <row r="23783" spans="1:3" ht="14.4" x14ac:dyDescent="0.3">
      <c r="A23783"/>
      <c r="B23783"/>
      <c r="C23783"/>
    </row>
    <row r="23784" spans="1:3" ht="14.4" x14ac:dyDescent="0.3">
      <c r="A23784"/>
      <c r="B23784"/>
      <c r="C23784"/>
    </row>
    <row r="23785" spans="1:3" ht="14.4" x14ac:dyDescent="0.3">
      <c r="A23785"/>
      <c r="B23785"/>
      <c r="C23785"/>
    </row>
    <row r="23786" spans="1:3" ht="14.4" x14ac:dyDescent="0.3">
      <c r="A23786"/>
      <c r="B23786"/>
      <c r="C23786"/>
    </row>
    <row r="23787" spans="1:3" ht="14.4" x14ac:dyDescent="0.3">
      <c r="A23787"/>
      <c r="B23787"/>
      <c r="C23787"/>
    </row>
    <row r="23788" spans="1:3" ht="14.4" x14ac:dyDescent="0.3">
      <c r="A23788"/>
      <c r="B23788"/>
      <c r="C23788"/>
    </row>
    <row r="23789" spans="1:3" ht="14.4" x14ac:dyDescent="0.3">
      <c r="A23789"/>
      <c r="B23789"/>
      <c r="C23789"/>
    </row>
    <row r="23790" spans="1:3" ht="14.4" x14ac:dyDescent="0.3">
      <c r="A23790"/>
      <c r="B23790"/>
      <c r="C23790"/>
    </row>
    <row r="23791" spans="1:3" ht="14.4" x14ac:dyDescent="0.3">
      <c r="A23791"/>
      <c r="B23791"/>
      <c r="C23791"/>
    </row>
    <row r="23792" spans="1:3" ht="14.4" x14ac:dyDescent="0.3">
      <c r="A23792"/>
      <c r="B23792"/>
      <c r="C23792"/>
    </row>
    <row r="23793" spans="1:3" ht="14.4" x14ac:dyDescent="0.3">
      <c r="A23793"/>
      <c r="B23793"/>
      <c r="C23793"/>
    </row>
    <row r="23794" spans="1:3" ht="14.4" x14ac:dyDescent="0.3">
      <c r="A23794"/>
      <c r="B23794"/>
      <c r="C23794"/>
    </row>
    <row r="23795" spans="1:3" ht="14.4" x14ac:dyDescent="0.3">
      <c r="A23795"/>
      <c r="B23795"/>
      <c r="C23795"/>
    </row>
    <row r="23796" spans="1:3" ht="14.4" x14ac:dyDescent="0.3">
      <c r="A23796"/>
      <c r="B23796"/>
      <c r="C23796"/>
    </row>
    <row r="23797" spans="1:3" ht="14.4" x14ac:dyDescent="0.3">
      <c r="A23797"/>
      <c r="B23797"/>
      <c r="C23797"/>
    </row>
    <row r="23798" spans="1:3" ht="14.4" x14ac:dyDescent="0.3">
      <c r="A23798"/>
      <c r="B23798"/>
      <c r="C23798"/>
    </row>
    <row r="23799" spans="1:3" ht="14.4" x14ac:dyDescent="0.3">
      <c r="A23799"/>
      <c r="B23799"/>
      <c r="C23799"/>
    </row>
    <row r="23800" spans="1:3" ht="14.4" x14ac:dyDescent="0.3">
      <c r="A23800"/>
      <c r="B23800"/>
      <c r="C23800"/>
    </row>
    <row r="23801" spans="1:3" ht="14.4" x14ac:dyDescent="0.3">
      <c r="A23801"/>
      <c r="B23801"/>
      <c r="C23801"/>
    </row>
    <row r="23802" spans="1:3" ht="14.4" x14ac:dyDescent="0.3">
      <c r="A23802"/>
      <c r="B23802"/>
      <c r="C23802"/>
    </row>
    <row r="23803" spans="1:3" ht="14.4" x14ac:dyDescent="0.3">
      <c r="A23803"/>
      <c r="B23803"/>
      <c r="C23803"/>
    </row>
    <row r="23804" spans="1:3" ht="14.4" x14ac:dyDescent="0.3">
      <c r="A23804"/>
      <c r="B23804"/>
      <c r="C23804"/>
    </row>
    <row r="23805" spans="1:3" ht="14.4" x14ac:dyDescent="0.3">
      <c r="A23805"/>
      <c r="B23805"/>
      <c r="C23805"/>
    </row>
    <row r="23806" spans="1:3" ht="14.4" x14ac:dyDescent="0.3">
      <c r="A23806"/>
      <c r="B23806"/>
      <c r="C23806"/>
    </row>
    <row r="23807" spans="1:3" ht="14.4" x14ac:dyDescent="0.3">
      <c r="A23807"/>
      <c r="B23807"/>
      <c r="C23807"/>
    </row>
    <row r="23808" spans="1:3" ht="14.4" x14ac:dyDescent="0.3">
      <c r="A23808"/>
      <c r="B23808"/>
      <c r="C23808"/>
    </row>
    <row r="23809" spans="1:3" ht="14.4" x14ac:dyDescent="0.3">
      <c r="A23809"/>
      <c r="B23809"/>
      <c r="C23809"/>
    </row>
    <row r="23810" spans="1:3" ht="14.4" x14ac:dyDescent="0.3">
      <c r="A23810"/>
      <c r="B23810"/>
      <c r="C23810"/>
    </row>
    <row r="23811" spans="1:3" ht="14.4" x14ac:dyDescent="0.3">
      <c r="A23811"/>
      <c r="B23811"/>
      <c r="C23811"/>
    </row>
    <row r="23812" spans="1:3" ht="14.4" x14ac:dyDescent="0.3">
      <c r="A23812"/>
      <c r="B23812"/>
      <c r="C23812"/>
    </row>
    <row r="23813" spans="1:3" ht="14.4" x14ac:dyDescent="0.3">
      <c r="A23813"/>
      <c r="B23813"/>
      <c r="C23813"/>
    </row>
    <row r="23814" spans="1:3" ht="14.4" x14ac:dyDescent="0.3">
      <c r="A23814"/>
      <c r="B23814"/>
      <c r="C23814"/>
    </row>
    <row r="23815" spans="1:3" ht="14.4" x14ac:dyDescent="0.3">
      <c r="A23815"/>
      <c r="B23815"/>
      <c r="C23815"/>
    </row>
    <row r="23816" spans="1:3" ht="14.4" x14ac:dyDescent="0.3">
      <c r="A23816"/>
      <c r="B23816"/>
      <c r="C23816"/>
    </row>
    <row r="23817" spans="1:3" ht="14.4" x14ac:dyDescent="0.3">
      <c r="A23817"/>
      <c r="B23817"/>
      <c r="C23817"/>
    </row>
    <row r="23818" spans="1:3" ht="14.4" x14ac:dyDescent="0.3">
      <c r="A23818"/>
      <c r="B23818"/>
      <c r="C23818"/>
    </row>
    <row r="23819" spans="1:3" ht="14.4" x14ac:dyDescent="0.3">
      <c r="A23819"/>
      <c r="B23819"/>
      <c r="C23819"/>
    </row>
    <row r="23820" spans="1:3" ht="14.4" x14ac:dyDescent="0.3">
      <c r="A23820"/>
      <c r="B23820"/>
      <c r="C23820"/>
    </row>
    <row r="23821" spans="1:3" ht="14.4" x14ac:dyDescent="0.3">
      <c r="A23821"/>
      <c r="B23821"/>
      <c r="C23821"/>
    </row>
    <row r="23822" spans="1:3" ht="14.4" x14ac:dyDescent="0.3">
      <c r="A23822"/>
      <c r="B23822"/>
      <c r="C23822"/>
    </row>
    <row r="23823" spans="1:3" ht="14.4" x14ac:dyDescent="0.3">
      <c r="A23823"/>
      <c r="B23823"/>
      <c r="C23823"/>
    </row>
    <row r="23824" spans="1:3" ht="14.4" x14ac:dyDescent="0.3">
      <c r="A23824"/>
      <c r="B23824"/>
      <c r="C23824"/>
    </row>
    <row r="23825" spans="1:3" ht="14.4" x14ac:dyDescent="0.3">
      <c r="A23825"/>
      <c r="B23825"/>
      <c r="C23825"/>
    </row>
    <row r="23826" spans="1:3" ht="14.4" x14ac:dyDescent="0.3">
      <c r="A23826"/>
      <c r="B23826"/>
      <c r="C23826"/>
    </row>
    <row r="23827" spans="1:3" ht="14.4" x14ac:dyDescent="0.3">
      <c r="A23827"/>
      <c r="B23827"/>
      <c r="C23827"/>
    </row>
    <row r="23828" spans="1:3" ht="14.4" x14ac:dyDescent="0.3">
      <c r="A23828"/>
      <c r="B23828"/>
      <c r="C23828"/>
    </row>
    <row r="23829" spans="1:3" ht="14.4" x14ac:dyDescent="0.3">
      <c r="A23829"/>
      <c r="B23829"/>
      <c r="C23829"/>
    </row>
    <row r="23830" spans="1:3" ht="14.4" x14ac:dyDescent="0.3">
      <c r="A23830"/>
      <c r="B23830"/>
      <c r="C23830"/>
    </row>
    <row r="23831" spans="1:3" ht="14.4" x14ac:dyDescent="0.3">
      <c r="A23831"/>
      <c r="B23831"/>
      <c r="C23831"/>
    </row>
    <row r="23832" spans="1:3" ht="14.4" x14ac:dyDescent="0.3">
      <c r="A23832"/>
      <c r="B23832"/>
      <c r="C23832"/>
    </row>
    <row r="23833" spans="1:3" ht="14.4" x14ac:dyDescent="0.3">
      <c r="A23833"/>
      <c r="B23833"/>
      <c r="C23833"/>
    </row>
    <row r="23834" spans="1:3" ht="14.4" x14ac:dyDescent="0.3">
      <c r="A23834"/>
      <c r="B23834"/>
      <c r="C23834"/>
    </row>
    <row r="23835" spans="1:3" ht="14.4" x14ac:dyDescent="0.3">
      <c r="A23835"/>
      <c r="B23835"/>
      <c r="C23835"/>
    </row>
    <row r="23836" spans="1:3" ht="14.4" x14ac:dyDescent="0.3">
      <c r="A23836"/>
      <c r="B23836"/>
      <c r="C23836"/>
    </row>
    <row r="23837" spans="1:3" ht="14.4" x14ac:dyDescent="0.3">
      <c r="A23837"/>
      <c r="B23837"/>
      <c r="C23837"/>
    </row>
    <row r="23838" spans="1:3" ht="14.4" x14ac:dyDescent="0.3">
      <c r="A23838"/>
      <c r="B23838"/>
      <c r="C23838"/>
    </row>
    <row r="23839" spans="1:3" ht="14.4" x14ac:dyDescent="0.3">
      <c r="A23839"/>
      <c r="B23839"/>
      <c r="C23839"/>
    </row>
    <row r="23840" spans="1:3" ht="14.4" x14ac:dyDescent="0.3">
      <c r="A23840"/>
      <c r="B23840"/>
      <c r="C23840"/>
    </row>
    <row r="23841" spans="1:3" ht="14.4" x14ac:dyDescent="0.3">
      <c r="A23841"/>
      <c r="B23841"/>
      <c r="C23841"/>
    </row>
    <row r="23842" spans="1:3" ht="14.4" x14ac:dyDescent="0.3">
      <c r="A23842"/>
      <c r="B23842"/>
      <c r="C23842"/>
    </row>
    <row r="23843" spans="1:3" ht="14.4" x14ac:dyDescent="0.3">
      <c r="A23843"/>
      <c r="B23843"/>
      <c r="C23843"/>
    </row>
    <row r="23844" spans="1:3" ht="14.4" x14ac:dyDescent="0.3">
      <c r="A23844"/>
      <c r="B23844"/>
      <c r="C23844"/>
    </row>
    <row r="23845" spans="1:3" ht="14.4" x14ac:dyDescent="0.3">
      <c r="A23845"/>
      <c r="B23845"/>
      <c r="C23845"/>
    </row>
    <row r="23846" spans="1:3" ht="14.4" x14ac:dyDescent="0.3">
      <c r="A23846"/>
      <c r="B23846"/>
      <c r="C23846"/>
    </row>
    <row r="23847" spans="1:3" ht="14.4" x14ac:dyDescent="0.3">
      <c r="A23847"/>
      <c r="B23847"/>
      <c r="C23847"/>
    </row>
    <row r="23848" spans="1:3" ht="14.4" x14ac:dyDescent="0.3">
      <c r="A23848"/>
      <c r="B23848"/>
      <c r="C23848"/>
    </row>
    <row r="23849" spans="1:3" ht="14.4" x14ac:dyDescent="0.3">
      <c r="A23849"/>
      <c r="B23849"/>
      <c r="C23849"/>
    </row>
    <row r="23850" spans="1:3" ht="14.4" x14ac:dyDescent="0.3">
      <c r="A23850"/>
      <c r="B23850"/>
      <c r="C23850"/>
    </row>
    <row r="23851" spans="1:3" ht="14.4" x14ac:dyDescent="0.3">
      <c r="A23851"/>
      <c r="B23851"/>
      <c r="C23851"/>
    </row>
    <row r="23852" spans="1:3" ht="14.4" x14ac:dyDescent="0.3">
      <c r="A23852"/>
      <c r="B23852"/>
      <c r="C23852"/>
    </row>
    <row r="23853" spans="1:3" ht="14.4" x14ac:dyDescent="0.3">
      <c r="A23853"/>
      <c r="B23853"/>
      <c r="C23853"/>
    </row>
    <row r="23854" spans="1:3" ht="14.4" x14ac:dyDescent="0.3">
      <c r="A23854"/>
      <c r="B23854"/>
      <c r="C23854"/>
    </row>
    <row r="23855" spans="1:3" ht="14.4" x14ac:dyDescent="0.3">
      <c r="A23855"/>
      <c r="B23855"/>
      <c r="C23855"/>
    </row>
    <row r="23856" spans="1:3" ht="14.4" x14ac:dyDescent="0.3">
      <c r="A23856"/>
      <c r="B23856"/>
      <c r="C23856"/>
    </row>
    <row r="23857" spans="1:3" ht="14.4" x14ac:dyDescent="0.3">
      <c r="A23857"/>
      <c r="B23857"/>
      <c r="C23857"/>
    </row>
    <row r="23858" spans="1:3" ht="14.4" x14ac:dyDescent="0.3">
      <c r="A23858"/>
      <c r="B23858"/>
      <c r="C23858"/>
    </row>
    <row r="23859" spans="1:3" ht="14.4" x14ac:dyDescent="0.3">
      <c r="A23859"/>
      <c r="B23859"/>
      <c r="C23859"/>
    </row>
    <row r="23860" spans="1:3" ht="14.4" x14ac:dyDescent="0.3">
      <c r="A23860"/>
      <c r="B23860"/>
      <c r="C23860"/>
    </row>
    <row r="23861" spans="1:3" ht="14.4" x14ac:dyDescent="0.3">
      <c r="A23861"/>
      <c r="B23861"/>
      <c r="C23861"/>
    </row>
    <row r="23862" spans="1:3" ht="14.4" x14ac:dyDescent="0.3">
      <c r="A23862"/>
      <c r="B23862"/>
      <c r="C23862"/>
    </row>
    <row r="23863" spans="1:3" ht="14.4" x14ac:dyDescent="0.3">
      <c r="A23863"/>
      <c r="B23863"/>
      <c r="C23863"/>
    </row>
    <row r="23864" spans="1:3" ht="14.4" x14ac:dyDescent="0.3">
      <c r="A23864"/>
      <c r="B23864"/>
      <c r="C23864"/>
    </row>
    <row r="23865" spans="1:3" ht="14.4" x14ac:dyDescent="0.3">
      <c r="A23865"/>
      <c r="B23865"/>
      <c r="C23865"/>
    </row>
    <row r="23866" spans="1:3" ht="14.4" x14ac:dyDescent="0.3">
      <c r="A23866"/>
      <c r="B23866"/>
      <c r="C23866"/>
    </row>
    <row r="23867" spans="1:3" ht="14.4" x14ac:dyDescent="0.3">
      <c r="A23867"/>
      <c r="B23867"/>
      <c r="C23867"/>
    </row>
    <row r="23868" spans="1:3" ht="14.4" x14ac:dyDescent="0.3">
      <c r="A23868"/>
      <c r="B23868"/>
      <c r="C23868"/>
    </row>
    <row r="23869" spans="1:3" ht="14.4" x14ac:dyDescent="0.3">
      <c r="A23869"/>
      <c r="B23869"/>
      <c r="C23869"/>
    </row>
    <row r="23870" spans="1:3" ht="14.4" x14ac:dyDescent="0.3">
      <c r="A23870"/>
      <c r="B23870"/>
      <c r="C23870"/>
    </row>
    <row r="23871" spans="1:3" ht="14.4" x14ac:dyDescent="0.3">
      <c r="A23871"/>
      <c r="B23871"/>
      <c r="C23871"/>
    </row>
    <row r="23872" spans="1:3" ht="14.4" x14ac:dyDescent="0.3">
      <c r="A23872"/>
      <c r="B23872"/>
      <c r="C23872"/>
    </row>
    <row r="23873" spans="1:3" ht="14.4" x14ac:dyDescent="0.3">
      <c r="A23873"/>
      <c r="B23873"/>
      <c r="C23873"/>
    </row>
    <row r="23874" spans="1:3" ht="14.4" x14ac:dyDescent="0.3">
      <c r="A23874"/>
      <c r="B23874"/>
      <c r="C23874"/>
    </row>
    <row r="23875" spans="1:3" ht="14.4" x14ac:dyDescent="0.3">
      <c r="A23875"/>
      <c r="B23875"/>
      <c r="C23875"/>
    </row>
    <row r="23876" spans="1:3" ht="14.4" x14ac:dyDescent="0.3">
      <c r="A23876"/>
      <c r="B23876"/>
      <c r="C23876"/>
    </row>
    <row r="23877" spans="1:3" ht="14.4" x14ac:dyDescent="0.3">
      <c r="A23877"/>
      <c r="B23877"/>
      <c r="C23877"/>
    </row>
    <row r="23878" spans="1:3" ht="14.4" x14ac:dyDescent="0.3">
      <c r="A23878"/>
      <c r="B23878"/>
      <c r="C23878"/>
    </row>
    <row r="23879" spans="1:3" ht="14.4" x14ac:dyDescent="0.3">
      <c r="A23879"/>
      <c r="B23879"/>
      <c r="C23879"/>
    </row>
    <row r="23880" spans="1:3" ht="14.4" x14ac:dyDescent="0.3">
      <c r="A23880"/>
      <c r="B23880"/>
      <c r="C23880"/>
    </row>
    <row r="23881" spans="1:3" ht="14.4" x14ac:dyDescent="0.3">
      <c r="A23881"/>
      <c r="B23881"/>
      <c r="C23881"/>
    </row>
    <row r="23882" spans="1:3" ht="14.4" x14ac:dyDescent="0.3">
      <c r="A23882"/>
      <c r="B23882"/>
      <c r="C23882"/>
    </row>
    <row r="23883" spans="1:3" ht="14.4" x14ac:dyDescent="0.3">
      <c r="A23883"/>
      <c r="B23883"/>
      <c r="C23883"/>
    </row>
    <row r="23884" spans="1:3" ht="14.4" x14ac:dyDescent="0.3">
      <c r="A23884"/>
      <c r="B23884"/>
      <c r="C23884"/>
    </row>
    <row r="23885" spans="1:3" ht="14.4" x14ac:dyDescent="0.3">
      <c r="A23885"/>
      <c r="B23885"/>
      <c r="C23885"/>
    </row>
    <row r="23886" spans="1:3" ht="14.4" x14ac:dyDescent="0.3">
      <c r="A23886"/>
      <c r="B23886"/>
      <c r="C23886"/>
    </row>
    <row r="23887" spans="1:3" ht="14.4" x14ac:dyDescent="0.3">
      <c r="A23887"/>
      <c r="B23887"/>
      <c r="C23887"/>
    </row>
    <row r="23888" spans="1:3" ht="14.4" x14ac:dyDescent="0.3">
      <c r="A23888"/>
      <c r="B23888"/>
      <c r="C23888"/>
    </row>
    <row r="23889" spans="1:3" ht="14.4" x14ac:dyDescent="0.3">
      <c r="A23889"/>
      <c r="B23889"/>
      <c r="C23889"/>
    </row>
    <row r="23890" spans="1:3" ht="14.4" x14ac:dyDescent="0.3">
      <c r="A23890"/>
      <c r="B23890"/>
      <c r="C23890"/>
    </row>
    <row r="23891" spans="1:3" ht="14.4" x14ac:dyDescent="0.3">
      <c r="A23891"/>
      <c r="B23891"/>
      <c r="C23891"/>
    </row>
    <row r="23892" spans="1:3" ht="14.4" x14ac:dyDescent="0.3">
      <c r="A23892"/>
      <c r="B23892"/>
      <c r="C23892"/>
    </row>
    <row r="23893" spans="1:3" ht="14.4" x14ac:dyDescent="0.3">
      <c r="A23893"/>
      <c r="B23893"/>
      <c r="C23893"/>
    </row>
    <row r="23894" spans="1:3" ht="14.4" x14ac:dyDescent="0.3">
      <c r="A23894"/>
      <c r="B23894"/>
      <c r="C23894"/>
    </row>
    <row r="23895" spans="1:3" ht="14.4" x14ac:dyDescent="0.3">
      <c r="A23895"/>
      <c r="B23895"/>
      <c r="C23895"/>
    </row>
    <row r="23896" spans="1:3" ht="14.4" x14ac:dyDescent="0.3">
      <c r="A23896"/>
      <c r="B23896"/>
      <c r="C23896"/>
    </row>
    <row r="23897" spans="1:3" ht="14.4" x14ac:dyDescent="0.3">
      <c r="A23897"/>
      <c r="B23897"/>
      <c r="C23897"/>
    </row>
    <row r="23898" spans="1:3" ht="14.4" x14ac:dyDescent="0.3">
      <c r="A23898"/>
      <c r="B23898"/>
      <c r="C23898"/>
    </row>
    <row r="23899" spans="1:3" ht="14.4" x14ac:dyDescent="0.3">
      <c r="A23899"/>
      <c r="B23899"/>
      <c r="C23899"/>
    </row>
    <row r="23900" spans="1:3" ht="14.4" x14ac:dyDescent="0.3">
      <c r="A23900"/>
      <c r="B23900"/>
      <c r="C23900"/>
    </row>
    <row r="23901" spans="1:3" ht="14.4" x14ac:dyDescent="0.3">
      <c r="A23901"/>
      <c r="B23901"/>
      <c r="C23901"/>
    </row>
    <row r="23902" spans="1:3" ht="14.4" x14ac:dyDescent="0.3">
      <c r="A23902"/>
      <c r="B23902"/>
      <c r="C23902"/>
    </row>
    <row r="23903" spans="1:3" ht="14.4" x14ac:dyDescent="0.3">
      <c r="A23903"/>
      <c r="B23903"/>
      <c r="C23903"/>
    </row>
    <row r="23904" spans="1:3" ht="14.4" x14ac:dyDescent="0.3">
      <c r="A23904"/>
      <c r="B23904"/>
      <c r="C23904"/>
    </row>
    <row r="23905" spans="1:3" ht="14.4" x14ac:dyDescent="0.3">
      <c r="A23905"/>
      <c r="B23905"/>
      <c r="C23905"/>
    </row>
    <row r="23906" spans="1:3" ht="14.4" x14ac:dyDescent="0.3">
      <c r="A23906"/>
      <c r="B23906"/>
      <c r="C23906"/>
    </row>
    <row r="23907" spans="1:3" ht="14.4" x14ac:dyDescent="0.3">
      <c r="A23907"/>
      <c r="B23907"/>
      <c r="C23907"/>
    </row>
    <row r="23908" spans="1:3" ht="14.4" x14ac:dyDescent="0.3">
      <c r="A23908"/>
      <c r="B23908"/>
      <c r="C23908"/>
    </row>
    <row r="23909" spans="1:3" ht="14.4" x14ac:dyDescent="0.3">
      <c r="A23909"/>
      <c r="B23909"/>
      <c r="C23909"/>
    </row>
    <row r="23910" spans="1:3" ht="14.4" x14ac:dyDescent="0.3">
      <c r="A23910"/>
      <c r="B23910"/>
      <c r="C23910"/>
    </row>
    <row r="23911" spans="1:3" ht="14.4" x14ac:dyDescent="0.3">
      <c r="A23911"/>
      <c r="B23911"/>
      <c r="C23911"/>
    </row>
    <row r="23912" spans="1:3" ht="14.4" x14ac:dyDescent="0.3">
      <c r="A23912"/>
      <c r="B23912"/>
      <c r="C23912"/>
    </row>
    <row r="23913" spans="1:3" ht="14.4" x14ac:dyDescent="0.3">
      <c r="A23913"/>
      <c r="B23913"/>
      <c r="C23913"/>
    </row>
    <row r="23914" spans="1:3" ht="14.4" x14ac:dyDescent="0.3">
      <c r="A23914"/>
      <c r="B23914"/>
      <c r="C23914"/>
    </row>
    <row r="23915" spans="1:3" ht="14.4" x14ac:dyDescent="0.3">
      <c r="A23915"/>
      <c r="B23915"/>
      <c r="C23915"/>
    </row>
    <row r="23916" spans="1:3" ht="14.4" x14ac:dyDescent="0.3">
      <c r="A23916"/>
      <c r="B23916"/>
      <c r="C23916"/>
    </row>
    <row r="23917" spans="1:3" ht="14.4" x14ac:dyDescent="0.3">
      <c r="A23917"/>
      <c r="B23917"/>
      <c r="C23917"/>
    </row>
    <row r="23918" spans="1:3" ht="14.4" x14ac:dyDescent="0.3">
      <c r="A23918"/>
      <c r="B23918"/>
      <c r="C23918"/>
    </row>
    <row r="23919" spans="1:3" ht="14.4" x14ac:dyDescent="0.3">
      <c r="A23919"/>
      <c r="B23919"/>
      <c r="C23919"/>
    </row>
    <row r="23920" spans="1:3" ht="14.4" x14ac:dyDescent="0.3">
      <c r="A23920"/>
      <c r="B23920"/>
      <c r="C23920"/>
    </row>
    <row r="23921" spans="1:3" ht="14.4" x14ac:dyDescent="0.3">
      <c r="A23921"/>
      <c r="B23921"/>
      <c r="C23921"/>
    </row>
    <row r="23922" spans="1:3" ht="14.4" x14ac:dyDescent="0.3">
      <c r="A23922"/>
      <c r="B23922"/>
      <c r="C23922"/>
    </row>
    <row r="23923" spans="1:3" ht="14.4" x14ac:dyDescent="0.3">
      <c r="A23923"/>
      <c r="B23923"/>
      <c r="C23923"/>
    </row>
    <row r="23924" spans="1:3" ht="14.4" x14ac:dyDescent="0.3">
      <c r="A23924"/>
      <c r="B23924"/>
      <c r="C23924"/>
    </row>
    <row r="23925" spans="1:3" ht="14.4" x14ac:dyDescent="0.3">
      <c r="A23925"/>
      <c r="B23925"/>
      <c r="C23925"/>
    </row>
    <row r="23926" spans="1:3" ht="14.4" x14ac:dyDescent="0.3">
      <c r="A23926"/>
      <c r="B23926"/>
      <c r="C23926"/>
    </row>
    <row r="23927" spans="1:3" ht="14.4" x14ac:dyDescent="0.3">
      <c r="A23927"/>
      <c r="B23927"/>
      <c r="C23927"/>
    </row>
    <row r="23928" spans="1:3" ht="14.4" x14ac:dyDescent="0.3">
      <c r="A23928"/>
      <c r="B23928"/>
      <c r="C23928"/>
    </row>
    <row r="23929" spans="1:3" ht="14.4" x14ac:dyDescent="0.3">
      <c r="A23929"/>
      <c r="B23929"/>
      <c r="C23929"/>
    </row>
    <row r="23930" spans="1:3" ht="14.4" x14ac:dyDescent="0.3">
      <c r="A23930"/>
      <c r="B23930"/>
      <c r="C23930"/>
    </row>
    <row r="23931" spans="1:3" ht="14.4" x14ac:dyDescent="0.3">
      <c r="A23931"/>
      <c r="B23931"/>
      <c r="C23931"/>
    </row>
    <row r="23932" spans="1:3" ht="14.4" x14ac:dyDescent="0.3">
      <c r="A23932"/>
      <c r="B23932"/>
      <c r="C23932"/>
    </row>
    <row r="23933" spans="1:3" ht="14.4" x14ac:dyDescent="0.3">
      <c r="A23933"/>
      <c r="B23933"/>
      <c r="C23933"/>
    </row>
    <row r="23934" spans="1:3" ht="14.4" x14ac:dyDescent="0.3">
      <c r="A23934"/>
      <c r="B23934"/>
      <c r="C23934"/>
    </row>
    <row r="23935" spans="1:3" ht="14.4" x14ac:dyDescent="0.3">
      <c r="A23935"/>
      <c r="B23935"/>
      <c r="C23935"/>
    </row>
    <row r="23936" spans="1:3" ht="14.4" x14ac:dyDescent="0.3">
      <c r="A23936"/>
      <c r="B23936"/>
      <c r="C23936"/>
    </row>
    <row r="23937" spans="1:3" ht="14.4" x14ac:dyDescent="0.3">
      <c r="A23937"/>
      <c r="B23937"/>
      <c r="C23937"/>
    </row>
    <row r="23938" spans="1:3" ht="14.4" x14ac:dyDescent="0.3">
      <c r="A23938"/>
      <c r="B23938"/>
      <c r="C23938"/>
    </row>
    <row r="23939" spans="1:3" ht="14.4" x14ac:dyDescent="0.3">
      <c r="A23939"/>
      <c r="B23939"/>
      <c r="C23939"/>
    </row>
    <row r="23940" spans="1:3" ht="14.4" x14ac:dyDescent="0.3">
      <c r="A23940"/>
      <c r="B23940"/>
      <c r="C23940"/>
    </row>
    <row r="23941" spans="1:3" ht="14.4" x14ac:dyDescent="0.3">
      <c r="A23941"/>
      <c r="B23941"/>
      <c r="C23941"/>
    </row>
    <row r="23942" spans="1:3" ht="14.4" x14ac:dyDescent="0.3">
      <c r="A23942"/>
      <c r="B23942"/>
      <c r="C23942"/>
    </row>
    <row r="23943" spans="1:3" ht="14.4" x14ac:dyDescent="0.3">
      <c r="A23943"/>
      <c r="B23943"/>
      <c r="C23943"/>
    </row>
    <row r="23944" spans="1:3" ht="14.4" x14ac:dyDescent="0.3">
      <c r="A23944"/>
      <c r="B23944"/>
      <c r="C23944"/>
    </row>
    <row r="23945" spans="1:3" ht="14.4" x14ac:dyDescent="0.3">
      <c r="A23945"/>
      <c r="B23945"/>
      <c r="C23945"/>
    </row>
    <row r="23946" spans="1:3" ht="14.4" x14ac:dyDescent="0.3">
      <c r="A23946"/>
      <c r="B23946"/>
      <c r="C23946"/>
    </row>
    <row r="23947" spans="1:3" ht="14.4" x14ac:dyDescent="0.3">
      <c r="A23947"/>
      <c r="B23947"/>
      <c r="C23947"/>
    </row>
    <row r="23948" spans="1:3" ht="14.4" x14ac:dyDescent="0.3">
      <c r="A23948"/>
      <c r="B23948"/>
      <c r="C23948"/>
    </row>
    <row r="23949" spans="1:3" ht="14.4" x14ac:dyDescent="0.3">
      <c r="A23949"/>
      <c r="B23949"/>
      <c r="C23949"/>
    </row>
    <row r="23950" spans="1:3" ht="14.4" x14ac:dyDescent="0.3">
      <c r="A23950"/>
      <c r="B23950"/>
      <c r="C23950"/>
    </row>
    <row r="23951" spans="1:3" ht="14.4" x14ac:dyDescent="0.3">
      <c r="A23951"/>
      <c r="B23951"/>
      <c r="C23951"/>
    </row>
    <row r="23952" spans="1:3" ht="14.4" x14ac:dyDescent="0.3">
      <c r="A23952"/>
      <c r="B23952"/>
      <c r="C23952"/>
    </row>
    <row r="23953" spans="1:3" ht="14.4" x14ac:dyDescent="0.3">
      <c r="A23953"/>
      <c r="B23953"/>
      <c r="C23953"/>
    </row>
    <row r="23954" spans="1:3" ht="14.4" x14ac:dyDescent="0.3">
      <c r="A23954"/>
      <c r="B23954"/>
      <c r="C23954"/>
    </row>
    <row r="23955" spans="1:3" ht="14.4" x14ac:dyDescent="0.3">
      <c r="A23955"/>
      <c r="B23955"/>
      <c r="C23955"/>
    </row>
    <row r="23956" spans="1:3" ht="14.4" x14ac:dyDescent="0.3">
      <c r="A23956"/>
      <c r="B23956"/>
      <c r="C23956"/>
    </row>
    <row r="23957" spans="1:3" ht="14.4" x14ac:dyDescent="0.3">
      <c r="A23957"/>
      <c r="B23957"/>
      <c r="C23957"/>
    </row>
    <row r="23958" spans="1:3" ht="14.4" x14ac:dyDescent="0.3">
      <c r="A23958"/>
      <c r="B23958"/>
      <c r="C23958"/>
    </row>
    <row r="23959" spans="1:3" ht="14.4" x14ac:dyDescent="0.3">
      <c r="A23959"/>
      <c r="B23959"/>
      <c r="C23959"/>
    </row>
    <row r="23960" spans="1:3" ht="14.4" x14ac:dyDescent="0.3">
      <c r="A23960"/>
      <c r="B23960"/>
      <c r="C23960"/>
    </row>
    <row r="23961" spans="1:3" ht="14.4" x14ac:dyDescent="0.3">
      <c r="A23961"/>
      <c r="B23961"/>
      <c r="C23961"/>
    </row>
    <row r="23962" spans="1:3" ht="14.4" x14ac:dyDescent="0.3">
      <c r="A23962"/>
      <c r="B23962"/>
      <c r="C23962"/>
    </row>
    <row r="23963" spans="1:3" ht="14.4" x14ac:dyDescent="0.3">
      <c r="A23963"/>
      <c r="B23963"/>
      <c r="C23963"/>
    </row>
    <row r="23964" spans="1:3" ht="14.4" x14ac:dyDescent="0.3">
      <c r="A23964"/>
      <c r="B23964"/>
      <c r="C23964"/>
    </row>
    <row r="23965" spans="1:3" ht="14.4" x14ac:dyDescent="0.3">
      <c r="A23965"/>
      <c r="B23965"/>
      <c r="C23965"/>
    </row>
    <row r="23966" spans="1:3" ht="14.4" x14ac:dyDescent="0.3">
      <c r="A23966"/>
      <c r="B23966"/>
      <c r="C23966"/>
    </row>
    <row r="23967" spans="1:3" ht="14.4" x14ac:dyDescent="0.3">
      <c r="A23967"/>
      <c r="B23967"/>
      <c r="C23967"/>
    </row>
    <row r="23968" spans="1:3" ht="14.4" x14ac:dyDescent="0.3">
      <c r="A23968"/>
      <c r="B23968"/>
      <c r="C23968"/>
    </row>
    <row r="23969" spans="1:3" ht="14.4" x14ac:dyDescent="0.3">
      <c r="A23969"/>
      <c r="B23969"/>
      <c r="C23969"/>
    </row>
    <row r="23970" spans="1:3" ht="14.4" x14ac:dyDescent="0.3">
      <c r="A23970"/>
      <c r="B23970"/>
      <c r="C23970"/>
    </row>
    <row r="23971" spans="1:3" ht="14.4" x14ac:dyDescent="0.3">
      <c r="A23971"/>
      <c r="B23971"/>
      <c r="C23971"/>
    </row>
    <row r="23972" spans="1:3" ht="14.4" x14ac:dyDescent="0.3">
      <c r="A23972"/>
      <c r="B23972"/>
      <c r="C23972"/>
    </row>
    <row r="23973" spans="1:3" ht="14.4" x14ac:dyDescent="0.3">
      <c r="A23973"/>
      <c r="B23973"/>
      <c r="C23973"/>
    </row>
    <row r="23974" spans="1:3" ht="14.4" x14ac:dyDescent="0.3">
      <c r="A23974"/>
      <c r="B23974"/>
      <c r="C23974"/>
    </row>
    <row r="23975" spans="1:3" ht="14.4" x14ac:dyDescent="0.3">
      <c r="A23975"/>
      <c r="B23975"/>
      <c r="C23975"/>
    </row>
    <row r="23976" spans="1:3" ht="14.4" x14ac:dyDescent="0.3">
      <c r="A23976"/>
      <c r="B23976"/>
      <c r="C23976"/>
    </row>
    <row r="23977" spans="1:3" ht="14.4" x14ac:dyDescent="0.3">
      <c r="A23977"/>
      <c r="B23977"/>
      <c r="C23977"/>
    </row>
    <row r="23978" spans="1:3" ht="14.4" x14ac:dyDescent="0.3">
      <c r="A23978"/>
      <c r="B23978"/>
      <c r="C23978"/>
    </row>
    <row r="23979" spans="1:3" ht="14.4" x14ac:dyDescent="0.3">
      <c r="A23979"/>
      <c r="B23979"/>
      <c r="C23979"/>
    </row>
    <row r="23980" spans="1:3" ht="14.4" x14ac:dyDescent="0.3">
      <c r="A23980"/>
      <c r="B23980"/>
      <c r="C23980"/>
    </row>
    <row r="23981" spans="1:3" ht="14.4" x14ac:dyDescent="0.3">
      <c r="A23981"/>
      <c r="B23981"/>
      <c r="C23981"/>
    </row>
    <row r="23982" spans="1:3" ht="14.4" x14ac:dyDescent="0.3">
      <c r="A23982"/>
      <c r="B23982"/>
      <c r="C23982"/>
    </row>
    <row r="23983" spans="1:3" ht="14.4" x14ac:dyDescent="0.3">
      <c r="A23983"/>
      <c r="B23983"/>
      <c r="C23983"/>
    </row>
    <row r="23984" spans="1:3" ht="14.4" x14ac:dyDescent="0.3">
      <c r="A23984"/>
      <c r="B23984"/>
      <c r="C23984"/>
    </row>
    <row r="23985" spans="1:3" ht="14.4" x14ac:dyDescent="0.3">
      <c r="A23985"/>
      <c r="B23985"/>
      <c r="C23985"/>
    </row>
    <row r="23986" spans="1:3" ht="14.4" x14ac:dyDescent="0.3">
      <c r="A23986"/>
      <c r="B23986"/>
      <c r="C23986"/>
    </row>
    <row r="23987" spans="1:3" ht="14.4" x14ac:dyDescent="0.3">
      <c r="A23987"/>
      <c r="B23987"/>
      <c r="C23987"/>
    </row>
    <row r="23988" spans="1:3" ht="14.4" x14ac:dyDescent="0.3">
      <c r="A23988"/>
      <c r="B23988"/>
      <c r="C23988"/>
    </row>
    <row r="23989" spans="1:3" ht="14.4" x14ac:dyDescent="0.3">
      <c r="A23989"/>
      <c r="B23989"/>
      <c r="C23989"/>
    </row>
    <row r="23990" spans="1:3" ht="14.4" x14ac:dyDescent="0.3">
      <c r="A23990"/>
      <c r="B23990"/>
      <c r="C23990"/>
    </row>
    <row r="23991" spans="1:3" ht="14.4" x14ac:dyDescent="0.3">
      <c r="A23991"/>
      <c r="B23991"/>
      <c r="C23991"/>
    </row>
    <row r="23992" spans="1:3" ht="14.4" x14ac:dyDescent="0.3">
      <c r="A23992"/>
      <c r="B23992"/>
      <c r="C23992"/>
    </row>
    <row r="23993" spans="1:3" ht="14.4" x14ac:dyDescent="0.3">
      <c r="A23993"/>
      <c r="B23993"/>
      <c r="C23993"/>
    </row>
    <row r="23994" spans="1:3" ht="14.4" x14ac:dyDescent="0.3">
      <c r="A23994"/>
      <c r="B23994"/>
      <c r="C23994"/>
    </row>
    <row r="23995" spans="1:3" ht="14.4" x14ac:dyDescent="0.3">
      <c r="A23995"/>
      <c r="B23995"/>
      <c r="C23995"/>
    </row>
    <row r="23996" spans="1:3" ht="14.4" x14ac:dyDescent="0.3">
      <c r="A23996"/>
      <c r="B23996"/>
      <c r="C23996"/>
    </row>
    <row r="23997" spans="1:3" ht="14.4" x14ac:dyDescent="0.3">
      <c r="A23997"/>
      <c r="B23997"/>
      <c r="C23997"/>
    </row>
    <row r="23998" spans="1:3" ht="14.4" x14ac:dyDescent="0.3">
      <c r="A23998"/>
      <c r="B23998"/>
      <c r="C23998"/>
    </row>
    <row r="23999" spans="1:3" ht="14.4" x14ac:dyDescent="0.3">
      <c r="A23999"/>
      <c r="B23999"/>
      <c r="C23999"/>
    </row>
    <row r="24000" spans="1:3" ht="14.4" x14ac:dyDescent="0.3">
      <c r="A24000"/>
      <c r="B24000"/>
      <c r="C24000"/>
    </row>
    <row r="24001" spans="1:3" ht="14.4" x14ac:dyDescent="0.3">
      <c r="A24001"/>
      <c r="B24001"/>
      <c r="C24001"/>
    </row>
    <row r="24002" spans="1:3" ht="14.4" x14ac:dyDescent="0.3">
      <c r="A24002"/>
      <c r="B24002"/>
      <c r="C24002"/>
    </row>
    <row r="24003" spans="1:3" ht="14.4" x14ac:dyDescent="0.3">
      <c r="A24003"/>
      <c r="B24003"/>
      <c r="C24003"/>
    </row>
    <row r="24004" spans="1:3" ht="14.4" x14ac:dyDescent="0.3">
      <c r="A24004"/>
      <c r="B24004"/>
      <c r="C24004"/>
    </row>
    <row r="24005" spans="1:3" ht="14.4" x14ac:dyDescent="0.3">
      <c r="A24005"/>
      <c r="B24005"/>
      <c r="C24005"/>
    </row>
    <row r="24006" spans="1:3" ht="14.4" x14ac:dyDescent="0.3">
      <c r="A24006"/>
      <c r="B24006"/>
      <c r="C24006"/>
    </row>
    <row r="24007" spans="1:3" ht="14.4" x14ac:dyDescent="0.3">
      <c r="A24007"/>
      <c r="B24007"/>
      <c r="C24007"/>
    </row>
    <row r="24008" spans="1:3" ht="14.4" x14ac:dyDescent="0.3">
      <c r="A24008"/>
      <c r="B24008"/>
      <c r="C24008"/>
    </row>
    <row r="24009" spans="1:3" ht="14.4" x14ac:dyDescent="0.3">
      <c r="A24009"/>
      <c r="B24009"/>
      <c r="C24009"/>
    </row>
    <row r="24010" spans="1:3" ht="14.4" x14ac:dyDescent="0.3">
      <c r="A24010"/>
      <c r="B24010"/>
      <c r="C24010"/>
    </row>
    <row r="24011" spans="1:3" ht="14.4" x14ac:dyDescent="0.3">
      <c r="A24011"/>
      <c r="B24011"/>
      <c r="C24011"/>
    </row>
    <row r="24012" spans="1:3" ht="14.4" x14ac:dyDescent="0.3">
      <c r="A24012"/>
      <c r="B24012"/>
      <c r="C24012"/>
    </row>
    <row r="24013" spans="1:3" ht="14.4" x14ac:dyDescent="0.3">
      <c r="A24013"/>
      <c r="B24013"/>
      <c r="C24013"/>
    </row>
    <row r="24014" spans="1:3" ht="14.4" x14ac:dyDescent="0.3">
      <c r="A24014"/>
      <c r="B24014"/>
      <c r="C24014"/>
    </row>
    <row r="24015" spans="1:3" ht="14.4" x14ac:dyDescent="0.3">
      <c r="A24015"/>
      <c r="B24015"/>
      <c r="C24015"/>
    </row>
    <row r="24016" spans="1:3" ht="14.4" x14ac:dyDescent="0.3">
      <c r="A24016"/>
      <c r="B24016"/>
      <c r="C24016"/>
    </row>
    <row r="24017" spans="1:3" ht="14.4" x14ac:dyDescent="0.3">
      <c r="A24017"/>
      <c r="B24017"/>
      <c r="C24017"/>
    </row>
    <row r="24018" spans="1:3" ht="14.4" x14ac:dyDescent="0.3">
      <c r="A24018"/>
      <c r="B24018"/>
      <c r="C24018"/>
    </row>
    <row r="24019" spans="1:3" ht="14.4" x14ac:dyDescent="0.3">
      <c r="A24019"/>
      <c r="B24019"/>
      <c r="C24019"/>
    </row>
    <row r="24020" spans="1:3" ht="14.4" x14ac:dyDescent="0.3">
      <c r="A24020"/>
      <c r="B24020"/>
      <c r="C24020"/>
    </row>
    <row r="24021" spans="1:3" ht="14.4" x14ac:dyDescent="0.3">
      <c r="A24021"/>
      <c r="B24021"/>
      <c r="C24021"/>
    </row>
    <row r="24022" spans="1:3" ht="14.4" x14ac:dyDescent="0.3">
      <c r="A24022"/>
      <c r="B24022"/>
      <c r="C24022"/>
    </row>
    <row r="24023" spans="1:3" ht="14.4" x14ac:dyDescent="0.3">
      <c r="A24023"/>
      <c r="B24023"/>
      <c r="C24023"/>
    </row>
    <row r="24024" spans="1:3" ht="14.4" x14ac:dyDescent="0.3">
      <c r="A24024"/>
      <c r="B24024"/>
      <c r="C24024"/>
    </row>
    <row r="24025" spans="1:3" ht="14.4" x14ac:dyDescent="0.3">
      <c r="A24025"/>
      <c r="B24025"/>
      <c r="C24025"/>
    </row>
    <row r="24026" spans="1:3" ht="14.4" x14ac:dyDescent="0.3">
      <c r="A24026"/>
      <c r="B24026"/>
      <c r="C24026"/>
    </row>
    <row r="24027" spans="1:3" ht="14.4" x14ac:dyDescent="0.3">
      <c r="A24027"/>
      <c r="B24027"/>
      <c r="C24027"/>
    </row>
    <row r="24028" spans="1:3" ht="14.4" x14ac:dyDescent="0.3">
      <c r="A24028"/>
      <c r="B24028"/>
      <c r="C24028"/>
    </row>
    <row r="24029" spans="1:3" ht="14.4" x14ac:dyDescent="0.3">
      <c r="A24029"/>
      <c r="B24029"/>
      <c r="C24029"/>
    </row>
    <row r="24030" spans="1:3" ht="14.4" x14ac:dyDescent="0.3">
      <c r="A24030"/>
      <c r="B24030"/>
      <c r="C24030"/>
    </row>
    <row r="24031" spans="1:3" ht="14.4" x14ac:dyDescent="0.3">
      <c r="A24031"/>
      <c r="B24031"/>
      <c r="C24031"/>
    </row>
    <row r="24032" spans="1:3" ht="14.4" x14ac:dyDescent="0.3">
      <c r="A24032"/>
      <c r="B24032"/>
      <c r="C24032"/>
    </row>
    <row r="24033" spans="1:3" ht="14.4" x14ac:dyDescent="0.3">
      <c r="A24033"/>
      <c r="B24033"/>
      <c r="C24033"/>
    </row>
    <row r="24034" spans="1:3" ht="14.4" x14ac:dyDescent="0.3">
      <c r="A24034"/>
      <c r="B24034"/>
      <c r="C24034"/>
    </row>
    <row r="24035" spans="1:3" ht="14.4" x14ac:dyDescent="0.3">
      <c r="A24035"/>
      <c r="B24035"/>
      <c r="C24035"/>
    </row>
    <row r="24036" spans="1:3" ht="14.4" x14ac:dyDescent="0.3">
      <c r="A24036"/>
      <c r="B24036"/>
      <c r="C24036"/>
    </row>
    <row r="24037" spans="1:3" ht="14.4" x14ac:dyDescent="0.3">
      <c r="A24037"/>
      <c r="B24037"/>
      <c r="C24037"/>
    </row>
    <row r="24038" spans="1:3" ht="14.4" x14ac:dyDescent="0.3">
      <c r="A24038"/>
      <c r="B24038"/>
      <c r="C24038"/>
    </row>
    <row r="24039" spans="1:3" ht="14.4" x14ac:dyDescent="0.3">
      <c r="A24039"/>
      <c r="B24039"/>
      <c r="C24039"/>
    </row>
    <row r="24040" spans="1:3" ht="14.4" x14ac:dyDescent="0.3">
      <c r="A24040"/>
      <c r="B24040"/>
      <c r="C24040"/>
    </row>
    <row r="24041" spans="1:3" ht="14.4" x14ac:dyDescent="0.3">
      <c r="A24041"/>
      <c r="B24041"/>
      <c r="C24041"/>
    </row>
    <row r="24042" spans="1:3" ht="14.4" x14ac:dyDescent="0.3">
      <c r="A24042"/>
      <c r="B24042"/>
      <c r="C24042"/>
    </row>
    <row r="24043" spans="1:3" ht="14.4" x14ac:dyDescent="0.3">
      <c r="A24043"/>
      <c r="B24043"/>
      <c r="C24043"/>
    </row>
    <row r="24044" spans="1:3" ht="14.4" x14ac:dyDescent="0.3">
      <c r="A24044"/>
      <c r="B24044"/>
      <c r="C24044"/>
    </row>
    <row r="24045" spans="1:3" ht="14.4" x14ac:dyDescent="0.3">
      <c r="A24045"/>
      <c r="B24045"/>
      <c r="C24045"/>
    </row>
    <row r="24046" spans="1:3" ht="14.4" x14ac:dyDescent="0.3">
      <c r="A24046"/>
      <c r="B24046"/>
      <c r="C24046"/>
    </row>
    <row r="24047" spans="1:3" ht="14.4" x14ac:dyDescent="0.3">
      <c r="A24047"/>
      <c r="B24047"/>
      <c r="C24047"/>
    </row>
    <row r="24048" spans="1:3" ht="14.4" x14ac:dyDescent="0.3">
      <c r="A24048"/>
      <c r="B24048"/>
      <c r="C24048"/>
    </row>
    <row r="24049" spans="1:3" ht="14.4" x14ac:dyDescent="0.3">
      <c r="A24049"/>
      <c r="B24049"/>
      <c r="C24049"/>
    </row>
    <row r="24050" spans="1:3" ht="14.4" x14ac:dyDescent="0.3">
      <c r="A24050"/>
      <c r="B24050"/>
      <c r="C24050"/>
    </row>
    <row r="24051" spans="1:3" ht="14.4" x14ac:dyDescent="0.3">
      <c r="A24051"/>
      <c r="B24051"/>
      <c r="C24051"/>
    </row>
    <row r="24052" spans="1:3" ht="14.4" x14ac:dyDescent="0.3">
      <c r="A24052"/>
      <c r="B24052"/>
      <c r="C24052"/>
    </row>
    <row r="24053" spans="1:3" ht="14.4" x14ac:dyDescent="0.3">
      <c r="A24053"/>
      <c r="B24053"/>
      <c r="C24053"/>
    </row>
    <row r="24054" spans="1:3" ht="14.4" x14ac:dyDescent="0.3">
      <c r="A24054"/>
      <c r="B24054"/>
      <c r="C24054"/>
    </row>
    <row r="24055" spans="1:3" ht="14.4" x14ac:dyDescent="0.3">
      <c r="A24055"/>
      <c r="B24055"/>
      <c r="C24055"/>
    </row>
    <row r="24056" spans="1:3" ht="14.4" x14ac:dyDescent="0.3">
      <c r="A24056"/>
      <c r="B24056"/>
      <c r="C24056"/>
    </row>
    <row r="24057" spans="1:3" ht="14.4" x14ac:dyDescent="0.3">
      <c r="A24057"/>
      <c r="B24057"/>
      <c r="C24057"/>
    </row>
    <row r="24058" spans="1:3" ht="14.4" x14ac:dyDescent="0.3">
      <c r="A24058"/>
      <c r="B24058"/>
      <c r="C24058"/>
    </row>
    <row r="24059" spans="1:3" ht="14.4" x14ac:dyDescent="0.3">
      <c r="A24059"/>
      <c r="B24059"/>
      <c r="C24059"/>
    </row>
    <row r="24060" spans="1:3" ht="14.4" x14ac:dyDescent="0.3">
      <c r="A24060"/>
      <c r="B24060"/>
      <c r="C24060"/>
    </row>
    <row r="24061" spans="1:3" ht="14.4" x14ac:dyDescent="0.3">
      <c r="A24061"/>
      <c r="B24061"/>
      <c r="C24061"/>
    </row>
    <row r="24062" spans="1:3" ht="14.4" x14ac:dyDescent="0.3">
      <c r="A24062"/>
      <c r="B24062"/>
      <c r="C24062"/>
    </row>
    <row r="24063" spans="1:3" ht="14.4" x14ac:dyDescent="0.3">
      <c r="A24063"/>
      <c r="B24063"/>
      <c r="C24063"/>
    </row>
    <row r="24064" spans="1:3" ht="14.4" x14ac:dyDescent="0.3">
      <c r="A24064"/>
      <c r="B24064"/>
      <c r="C24064"/>
    </row>
    <row r="24065" spans="1:3" ht="14.4" x14ac:dyDescent="0.3">
      <c r="A24065"/>
      <c r="B24065"/>
      <c r="C24065"/>
    </row>
    <row r="24066" spans="1:3" ht="14.4" x14ac:dyDescent="0.3">
      <c r="A24066"/>
      <c r="B24066"/>
      <c r="C24066"/>
    </row>
    <row r="24067" spans="1:3" ht="14.4" x14ac:dyDescent="0.3">
      <c r="A24067"/>
      <c r="B24067"/>
      <c r="C24067"/>
    </row>
    <row r="24068" spans="1:3" ht="14.4" x14ac:dyDescent="0.3">
      <c r="A24068"/>
      <c r="B24068"/>
      <c r="C24068"/>
    </row>
    <row r="24069" spans="1:3" ht="14.4" x14ac:dyDescent="0.3">
      <c r="A24069"/>
      <c r="B24069"/>
      <c r="C24069"/>
    </row>
    <row r="24070" spans="1:3" ht="14.4" x14ac:dyDescent="0.3">
      <c r="A24070"/>
      <c r="B24070"/>
      <c r="C24070"/>
    </row>
    <row r="24071" spans="1:3" ht="14.4" x14ac:dyDescent="0.3">
      <c r="A24071"/>
      <c r="B24071"/>
      <c r="C24071"/>
    </row>
    <row r="24072" spans="1:3" ht="14.4" x14ac:dyDescent="0.3">
      <c r="A24072"/>
      <c r="B24072"/>
      <c r="C24072"/>
    </row>
    <row r="24073" spans="1:3" ht="14.4" x14ac:dyDescent="0.3">
      <c r="A24073"/>
      <c r="B24073"/>
      <c r="C24073"/>
    </row>
    <row r="24074" spans="1:3" ht="14.4" x14ac:dyDescent="0.3">
      <c r="A24074"/>
      <c r="B24074"/>
      <c r="C24074"/>
    </row>
    <row r="24075" spans="1:3" ht="14.4" x14ac:dyDescent="0.3">
      <c r="A24075"/>
      <c r="B24075"/>
      <c r="C24075"/>
    </row>
    <row r="24076" spans="1:3" ht="14.4" x14ac:dyDescent="0.3">
      <c r="A24076"/>
      <c r="B24076"/>
      <c r="C24076"/>
    </row>
    <row r="24077" spans="1:3" ht="14.4" x14ac:dyDescent="0.3">
      <c r="A24077"/>
      <c r="B24077"/>
      <c r="C24077"/>
    </row>
    <row r="24078" spans="1:3" ht="14.4" x14ac:dyDescent="0.3">
      <c r="A24078"/>
      <c r="B24078"/>
      <c r="C24078"/>
    </row>
    <row r="24079" spans="1:3" ht="14.4" x14ac:dyDescent="0.3">
      <c r="A24079"/>
      <c r="B24079"/>
      <c r="C24079"/>
    </row>
    <row r="24080" spans="1:3" ht="14.4" x14ac:dyDescent="0.3">
      <c r="A24080"/>
      <c r="B24080"/>
      <c r="C24080"/>
    </row>
    <row r="24081" spans="1:3" ht="14.4" x14ac:dyDescent="0.3">
      <c r="A24081"/>
      <c r="B24081"/>
      <c r="C24081"/>
    </row>
    <row r="24082" spans="1:3" ht="14.4" x14ac:dyDescent="0.3">
      <c r="A24082"/>
      <c r="B24082"/>
      <c r="C24082"/>
    </row>
    <row r="24083" spans="1:3" ht="14.4" x14ac:dyDescent="0.3">
      <c r="A24083"/>
      <c r="B24083"/>
      <c r="C24083"/>
    </row>
    <row r="24084" spans="1:3" ht="14.4" x14ac:dyDescent="0.3">
      <c r="A24084"/>
      <c r="B24084"/>
      <c r="C24084"/>
    </row>
    <row r="24085" spans="1:3" ht="14.4" x14ac:dyDescent="0.3">
      <c r="A24085"/>
      <c r="B24085"/>
      <c r="C24085"/>
    </row>
    <row r="24086" spans="1:3" ht="14.4" x14ac:dyDescent="0.3">
      <c r="A24086"/>
      <c r="B24086"/>
      <c r="C24086"/>
    </row>
    <row r="24087" spans="1:3" ht="14.4" x14ac:dyDescent="0.3">
      <c r="A24087"/>
      <c r="B24087"/>
      <c r="C24087"/>
    </row>
    <row r="24088" spans="1:3" ht="14.4" x14ac:dyDescent="0.3">
      <c r="A24088"/>
      <c r="B24088"/>
      <c r="C24088"/>
    </row>
    <row r="24089" spans="1:3" ht="14.4" x14ac:dyDescent="0.3">
      <c r="A24089"/>
      <c r="B24089"/>
      <c r="C24089"/>
    </row>
    <row r="24090" spans="1:3" ht="14.4" x14ac:dyDescent="0.3">
      <c r="A24090"/>
      <c r="B24090"/>
      <c r="C24090"/>
    </row>
    <row r="24091" spans="1:3" ht="14.4" x14ac:dyDescent="0.3">
      <c r="A24091"/>
      <c r="B24091"/>
      <c r="C24091"/>
    </row>
    <row r="24092" spans="1:3" ht="14.4" x14ac:dyDescent="0.3">
      <c r="A24092"/>
      <c r="B24092"/>
      <c r="C24092"/>
    </row>
    <row r="24093" spans="1:3" ht="14.4" x14ac:dyDescent="0.3">
      <c r="A24093"/>
      <c r="B24093"/>
      <c r="C24093"/>
    </row>
    <row r="24094" spans="1:3" ht="14.4" x14ac:dyDescent="0.3">
      <c r="A24094"/>
      <c r="B24094"/>
      <c r="C24094"/>
    </row>
    <row r="24095" spans="1:3" ht="14.4" x14ac:dyDescent="0.3">
      <c r="A24095"/>
      <c r="B24095"/>
      <c r="C24095"/>
    </row>
    <row r="24096" spans="1:3" ht="14.4" x14ac:dyDescent="0.3">
      <c r="A24096"/>
      <c r="B24096"/>
      <c r="C24096"/>
    </row>
    <row r="24097" spans="1:3" ht="14.4" x14ac:dyDescent="0.3">
      <c r="A24097"/>
      <c r="B24097"/>
      <c r="C24097"/>
    </row>
    <row r="24098" spans="1:3" ht="14.4" x14ac:dyDescent="0.3">
      <c r="A24098"/>
      <c r="B24098"/>
      <c r="C24098"/>
    </row>
    <row r="24099" spans="1:3" ht="14.4" x14ac:dyDescent="0.3">
      <c r="A24099"/>
      <c r="B24099"/>
      <c r="C24099"/>
    </row>
    <row r="24100" spans="1:3" ht="14.4" x14ac:dyDescent="0.3">
      <c r="A24100"/>
      <c r="B24100"/>
      <c r="C24100"/>
    </row>
    <row r="24101" spans="1:3" ht="14.4" x14ac:dyDescent="0.3">
      <c r="A24101"/>
      <c r="B24101"/>
      <c r="C24101"/>
    </row>
    <row r="24102" spans="1:3" ht="14.4" x14ac:dyDescent="0.3">
      <c r="A24102"/>
      <c r="B24102"/>
      <c r="C24102"/>
    </row>
    <row r="24103" spans="1:3" ht="14.4" x14ac:dyDescent="0.3">
      <c r="A24103"/>
      <c r="B24103"/>
      <c r="C24103"/>
    </row>
    <row r="24104" spans="1:3" ht="14.4" x14ac:dyDescent="0.3">
      <c r="A24104"/>
      <c r="B24104"/>
      <c r="C24104"/>
    </row>
    <row r="24105" spans="1:3" ht="14.4" x14ac:dyDescent="0.3">
      <c r="A24105"/>
      <c r="B24105"/>
      <c r="C24105"/>
    </row>
    <row r="24106" spans="1:3" ht="14.4" x14ac:dyDescent="0.3">
      <c r="A24106"/>
      <c r="B24106"/>
      <c r="C24106"/>
    </row>
    <row r="24107" spans="1:3" ht="14.4" x14ac:dyDescent="0.3">
      <c r="A24107"/>
      <c r="B24107"/>
      <c r="C24107"/>
    </row>
    <row r="24108" spans="1:3" ht="14.4" x14ac:dyDescent="0.3">
      <c r="A24108"/>
      <c r="B24108"/>
      <c r="C24108"/>
    </row>
    <row r="24109" spans="1:3" ht="14.4" x14ac:dyDescent="0.3">
      <c r="A24109"/>
      <c r="B24109"/>
      <c r="C24109"/>
    </row>
    <row r="24110" spans="1:3" ht="14.4" x14ac:dyDescent="0.3">
      <c r="A24110"/>
      <c r="B24110"/>
      <c r="C24110"/>
    </row>
    <row r="24111" spans="1:3" ht="14.4" x14ac:dyDescent="0.3">
      <c r="A24111"/>
      <c r="B24111"/>
      <c r="C24111"/>
    </row>
    <row r="24112" spans="1:3" ht="14.4" x14ac:dyDescent="0.3">
      <c r="A24112"/>
      <c r="B24112"/>
      <c r="C24112"/>
    </row>
    <row r="24113" spans="1:3" ht="14.4" x14ac:dyDescent="0.3">
      <c r="A24113"/>
      <c r="B24113"/>
      <c r="C24113"/>
    </row>
    <row r="24114" spans="1:3" ht="14.4" x14ac:dyDescent="0.3">
      <c r="A24114"/>
      <c r="B24114"/>
      <c r="C24114"/>
    </row>
    <row r="24115" spans="1:3" ht="14.4" x14ac:dyDescent="0.3">
      <c r="A24115"/>
      <c r="B24115"/>
      <c r="C24115"/>
    </row>
    <row r="24116" spans="1:3" ht="14.4" x14ac:dyDescent="0.3">
      <c r="A24116"/>
      <c r="B24116"/>
      <c r="C24116"/>
    </row>
    <row r="24117" spans="1:3" ht="14.4" x14ac:dyDescent="0.3">
      <c r="A24117"/>
      <c r="B24117"/>
      <c r="C24117"/>
    </row>
    <row r="24118" spans="1:3" ht="14.4" x14ac:dyDescent="0.3">
      <c r="A24118"/>
      <c r="B24118"/>
      <c r="C24118"/>
    </row>
    <row r="24119" spans="1:3" ht="14.4" x14ac:dyDescent="0.3">
      <c r="A24119"/>
      <c r="B24119"/>
      <c r="C24119"/>
    </row>
    <row r="24120" spans="1:3" ht="14.4" x14ac:dyDescent="0.3">
      <c r="A24120"/>
      <c r="B24120"/>
      <c r="C24120"/>
    </row>
    <row r="24121" spans="1:3" ht="14.4" x14ac:dyDescent="0.3">
      <c r="A24121"/>
      <c r="B24121"/>
      <c r="C24121"/>
    </row>
    <row r="24122" spans="1:3" ht="14.4" x14ac:dyDescent="0.3">
      <c r="A24122"/>
      <c r="B24122"/>
      <c r="C24122"/>
    </row>
    <row r="24123" spans="1:3" ht="14.4" x14ac:dyDescent="0.3">
      <c r="A24123"/>
      <c r="B24123"/>
      <c r="C24123"/>
    </row>
    <row r="24124" spans="1:3" ht="14.4" x14ac:dyDescent="0.3">
      <c r="A24124"/>
      <c r="B24124"/>
      <c r="C24124"/>
    </row>
    <row r="24125" spans="1:3" ht="14.4" x14ac:dyDescent="0.3">
      <c r="A24125"/>
      <c r="B24125"/>
      <c r="C24125"/>
    </row>
    <row r="24126" spans="1:3" ht="14.4" x14ac:dyDescent="0.3">
      <c r="A24126"/>
      <c r="B24126"/>
      <c r="C24126"/>
    </row>
    <row r="24127" spans="1:3" ht="14.4" x14ac:dyDescent="0.3">
      <c r="A24127"/>
      <c r="B24127"/>
      <c r="C24127"/>
    </row>
    <row r="24128" spans="1:3" ht="14.4" x14ac:dyDescent="0.3">
      <c r="A24128"/>
      <c r="B24128"/>
      <c r="C24128"/>
    </row>
    <row r="24129" spans="1:3" ht="14.4" x14ac:dyDescent="0.3">
      <c r="A24129"/>
      <c r="B24129"/>
      <c r="C24129"/>
    </row>
    <row r="24130" spans="1:3" ht="14.4" x14ac:dyDescent="0.3">
      <c r="A24130"/>
      <c r="B24130"/>
      <c r="C24130"/>
    </row>
    <row r="24131" spans="1:3" ht="14.4" x14ac:dyDescent="0.3">
      <c r="A24131"/>
      <c r="B24131"/>
      <c r="C24131"/>
    </row>
    <row r="24132" spans="1:3" ht="14.4" x14ac:dyDescent="0.3">
      <c r="A24132"/>
      <c r="B24132"/>
      <c r="C24132"/>
    </row>
    <row r="24133" spans="1:3" ht="14.4" x14ac:dyDescent="0.3">
      <c r="A24133"/>
      <c r="B24133"/>
      <c r="C24133"/>
    </row>
    <row r="24134" spans="1:3" ht="14.4" x14ac:dyDescent="0.3">
      <c r="A24134"/>
      <c r="B24134"/>
      <c r="C24134"/>
    </row>
    <row r="24135" spans="1:3" ht="14.4" x14ac:dyDescent="0.3">
      <c r="A24135"/>
      <c r="B24135"/>
      <c r="C24135"/>
    </row>
    <row r="24136" spans="1:3" ht="14.4" x14ac:dyDescent="0.3">
      <c r="A24136"/>
      <c r="B24136"/>
      <c r="C24136"/>
    </row>
    <row r="24137" spans="1:3" ht="14.4" x14ac:dyDescent="0.3">
      <c r="A24137"/>
      <c r="B24137"/>
      <c r="C24137"/>
    </row>
    <row r="24138" spans="1:3" ht="14.4" x14ac:dyDescent="0.3">
      <c r="A24138"/>
      <c r="B24138"/>
      <c r="C24138"/>
    </row>
    <row r="24139" spans="1:3" ht="14.4" x14ac:dyDescent="0.3">
      <c r="A24139"/>
      <c r="B24139"/>
      <c r="C24139"/>
    </row>
    <row r="24140" spans="1:3" ht="14.4" x14ac:dyDescent="0.3">
      <c r="A24140"/>
      <c r="B24140"/>
      <c r="C24140"/>
    </row>
    <row r="24141" spans="1:3" ht="14.4" x14ac:dyDescent="0.3">
      <c r="A24141"/>
      <c r="B24141"/>
      <c r="C24141"/>
    </row>
    <row r="24142" spans="1:3" ht="14.4" x14ac:dyDescent="0.3">
      <c r="A24142"/>
      <c r="B24142"/>
      <c r="C24142"/>
    </row>
    <row r="24143" spans="1:3" ht="14.4" x14ac:dyDescent="0.3">
      <c r="A24143"/>
      <c r="B24143"/>
      <c r="C24143"/>
    </row>
    <row r="24144" spans="1:3" ht="14.4" x14ac:dyDescent="0.3">
      <c r="A24144"/>
      <c r="B24144"/>
      <c r="C24144"/>
    </row>
    <row r="24145" spans="1:3" ht="14.4" x14ac:dyDescent="0.3">
      <c r="A24145"/>
      <c r="B24145"/>
      <c r="C24145"/>
    </row>
    <row r="24146" spans="1:3" ht="14.4" x14ac:dyDescent="0.3">
      <c r="A24146"/>
      <c r="B24146"/>
      <c r="C24146"/>
    </row>
    <row r="24147" spans="1:3" ht="14.4" x14ac:dyDescent="0.3">
      <c r="A24147"/>
      <c r="B24147"/>
      <c r="C24147"/>
    </row>
    <row r="24148" spans="1:3" ht="14.4" x14ac:dyDescent="0.3">
      <c r="A24148"/>
      <c r="B24148"/>
      <c r="C24148"/>
    </row>
    <row r="24149" spans="1:3" ht="14.4" x14ac:dyDescent="0.3">
      <c r="A24149"/>
      <c r="B24149"/>
      <c r="C24149"/>
    </row>
    <row r="24150" spans="1:3" ht="14.4" x14ac:dyDescent="0.3">
      <c r="A24150"/>
      <c r="B24150"/>
      <c r="C24150"/>
    </row>
    <row r="24151" spans="1:3" ht="14.4" x14ac:dyDescent="0.3">
      <c r="A24151"/>
      <c r="B24151"/>
      <c r="C24151"/>
    </row>
    <row r="24152" spans="1:3" ht="14.4" x14ac:dyDescent="0.3">
      <c r="A24152"/>
      <c r="B24152"/>
      <c r="C24152"/>
    </row>
    <row r="24153" spans="1:3" ht="14.4" x14ac:dyDescent="0.3">
      <c r="A24153"/>
      <c r="B24153"/>
      <c r="C24153"/>
    </row>
    <row r="24154" spans="1:3" ht="14.4" x14ac:dyDescent="0.3">
      <c r="A24154"/>
      <c r="B24154"/>
      <c r="C24154"/>
    </row>
    <row r="24155" spans="1:3" ht="14.4" x14ac:dyDescent="0.3">
      <c r="A24155"/>
      <c r="B24155"/>
      <c r="C24155"/>
    </row>
    <row r="24156" spans="1:3" ht="14.4" x14ac:dyDescent="0.3">
      <c r="A24156"/>
      <c r="B24156"/>
      <c r="C24156"/>
    </row>
    <row r="24157" spans="1:3" ht="14.4" x14ac:dyDescent="0.3">
      <c r="A24157"/>
      <c r="B24157"/>
      <c r="C24157"/>
    </row>
    <row r="24158" spans="1:3" ht="14.4" x14ac:dyDescent="0.3">
      <c r="A24158"/>
      <c r="B24158"/>
      <c r="C24158"/>
    </row>
    <row r="24159" spans="1:3" ht="14.4" x14ac:dyDescent="0.3">
      <c r="A24159"/>
      <c r="B24159"/>
      <c r="C24159"/>
    </row>
    <row r="24160" spans="1:3" ht="14.4" x14ac:dyDescent="0.3">
      <c r="A24160"/>
      <c r="B24160"/>
      <c r="C24160"/>
    </row>
    <row r="24161" spans="1:3" ht="14.4" x14ac:dyDescent="0.3">
      <c r="A24161"/>
      <c r="B24161"/>
      <c r="C24161"/>
    </row>
    <row r="24162" spans="1:3" ht="14.4" x14ac:dyDescent="0.3">
      <c r="A24162"/>
      <c r="B24162"/>
      <c r="C24162"/>
    </row>
    <row r="24163" spans="1:3" ht="14.4" x14ac:dyDescent="0.3">
      <c r="A24163"/>
      <c r="B24163"/>
      <c r="C24163"/>
    </row>
    <row r="24164" spans="1:3" ht="14.4" x14ac:dyDescent="0.3">
      <c r="A24164"/>
      <c r="B24164"/>
      <c r="C24164"/>
    </row>
    <row r="24165" spans="1:3" ht="14.4" x14ac:dyDescent="0.3">
      <c r="A24165"/>
      <c r="B24165"/>
      <c r="C24165"/>
    </row>
    <row r="24166" spans="1:3" ht="14.4" x14ac:dyDescent="0.3">
      <c r="A24166"/>
      <c r="B24166"/>
      <c r="C24166"/>
    </row>
    <row r="24167" spans="1:3" ht="14.4" x14ac:dyDescent="0.3">
      <c r="A24167"/>
      <c r="B24167"/>
      <c r="C24167"/>
    </row>
    <row r="24168" spans="1:3" ht="14.4" x14ac:dyDescent="0.3">
      <c r="A24168"/>
      <c r="B24168"/>
      <c r="C24168"/>
    </row>
    <row r="24169" spans="1:3" ht="14.4" x14ac:dyDescent="0.3">
      <c r="A24169"/>
      <c r="B24169"/>
      <c r="C24169"/>
    </row>
    <row r="24170" spans="1:3" ht="14.4" x14ac:dyDescent="0.3">
      <c r="A24170"/>
      <c r="B24170"/>
      <c r="C24170"/>
    </row>
    <row r="24171" spans="1:3" ht="14.4" x14ac:dyDescent="0.3">
      <c r="A24171"/>
      <c r="B24171"/>
      <c r="C24171"/>
    </row>
    <row r="24172" spans="1:3" ht="14.4" x14ac:dyDescent="0.3">
      <c r="A24172"/>
      <c r="B24172"/>
      <c r="C24172"/>
    </row>
    <row r="24173" spans="1:3" ht="14.4" x14ac:dyDescent="0.3">
      <c r="A24173"/>
      <c r="B24173"/>
      <c r="C24173"/>
    </row>
    <row r="24174" spans="1:3" ht="14.4" x14ac:dyDescent="0.3">
      <c r="A24174"/>
      <c r="B24174"/>
      <c r="C24174"/>
    </row>
    <row r="24175" spans="1:3" ht="14.4" x14ac:dyDescent="0.3">
      <c r="A24175"/>
      <c r="B24175"/>
      <c r="C24175"/>
    </row>
    <row r="24176" spans="1:3" ht="14.4" x14ac:dyDescent="0.3">
      <c r="A24176"/>
      <c r="B24176"/>
      <c r="C24176"/>
    </row>
    <row r="24177" spans="1:3" ht="14.4" x14ac:dyDescent="0.3">
      <c r="A24177"/>
      <c r="B24177"/>
      <c r="C24177"/>
    </row>
    <row r="24178" spans="1:3" ht="14.4" x14ac:dyDescent="0.3">
      <c r="A24178"/>
      <c r="B24178"/>
      <c r="C24178"/>
    </row>
    <row r="24179" spans="1:3" ht="14.4" x14ac:dyDescent="0.3">
      <c r="A24179"/>
      <c r="B24179"/>
      <c r="C24179"/>
    </row>
    <row r="24180" spans="1:3" ht="14.4" x14ac:dyDescent="0.3">
      <c r="A24180"/>
      <c r="B24180"/>
      <c r="C24180"/>
    </row>
    <row r="24181" spans="1:3" ht="14.4" x14ac:dyDescent="0.3">
      <c r="A24181"/>
      <c r="B24181"/>
      <c r="C24181"/>
    </row>
    <row r="24182" spans="1:3" ht="14.4" x14ac:dyDescent="0.3">
      <c r="A24182"/>
      <c r="B24182"/>
      <c r="C24182"/>
    </row>
    <row r="24183" spans="1:3" ht="14.4" x14ac:dyDescent="0.3">
      <c r="A24183"/>
      <c r="B24183"/>
      <c r="C24183"/>
    </row>
    <row r="24184" spans="1:3" ht="14.4" x14ac:dyDescent="0.3">
      <c r="A24184"/>
      <c r="B24184"/>
      <c r="C24184"/>
    </row>
    <row r="24185" spans="1:3" ht="14.4" x14ac:dyDescent="0.3">
      <c r="A24185"/>
      <c r="B24185"/>
      <c r="C24185"/>
    </row>
    <row r="24186" spans="1:3" ht="14.4" x14ac:dyDescent="0.3">
      <c r="A24186"/>
      <c r="B24186"/>
      <c r="C24186"/>
    </row>
    <row r="24187" spans="1:3" ht="14.4" x14ac:dyDescent="0.3">
      <c r="A24187"/>
      <c r="B24187"/>
      <c r="C24187"/>
    </row>
    <row r="24188" spans="1:3" ht="14.4" x14ac:dyDescent="0.3">
      <c r="A24188"/>
      <c r="B24188"/>
      <c r="C24188"/>
    </row>
    <row r="24189" spans="1:3" ht="14.4" x14ac:dyDescent="0.3">
      <c r="A24189"/>
      <c r="B24189"/>
      <c r="C24189"/>
    </row>
    <row r="24190" spans="1:3" ht="14.4" x14ac:dyDescent="0.3">
      <c r="A24190"/>
      <c r="B24190"/>
      <c r="C24190"/>
    </row>
    <row r="24191" spans="1:3" ht="14.4" x14ac:dyDescent="0.3">
      <c r="A24191"/>
      <c r="B24191"/>
      <c r="C24191"/>
    </row>
    <row r="24192" spans="1:3" ht="14.4" x14ac:dyDescent="0.3">
      <c r="A24192"/>
      <c r="B24192"/>
      <c r="C24192"/>
    </row>
    <row r="24193" spans="1:3" ht="14.4" x14ac:dyDescent="0.3">
      <c r="A24193"/>
      <c r="B24193"/>
      <c r="C24193"/>
    </row>
    <row r="24194" spans="1:3" ht="14.4" x14ac:dyDescent="0.3">
      <c r="A24194"/>
      <c r="B24194"/>
      <c r="C24194"/>
    </row>
    <row r="24195" spans="1:3" ht="14.4" x14ac:dyDescent="0.3">
      <c r="A24195"/>
      <c r="B24195"/>
      <c r="C24195"/>
    </row>
    <row r="24196" spans="1:3" ht="14.4" x14ac:dyDescent="0.3">
      <c r="A24196"/>
      <c r="B24196"/>
      <c r="C24196"/>
    </row>
    <row r="24197" spans="1:3" ht="14.4" x14ac:dyDescent="0.3">
      <c r="A24197"/>
      <c r="B24197"/>
      <c r="C24197"/>
    </row>
    <row r="24198" spans="1:3" ht="14.4" x14ac:dyDescent="0.3">
      <c r="A24198"/>
      <c r="B24198"/>
      <c r="C24198"/>
    </row>
    <row r="24199" spans="1:3" ht="14.4" x14ac:dyDescent="0.3">
      <c r="A24199"/>
      <c r="B24199"/>
      <c r="C24199"/>
    </row>
    <row r="24200" spans="1:3" ht="14.4" x14ac:dyDescent="0.3">
      <c r="A24200"/>
      <c r="B24200"/>
      <c r="C24200"/>
    </row>
    <row r="24201" spans="1:3" ht="14.4" x14ac:dyDescent="0.3">
      <c r="A24201"/>
      <c r="B24201"/>
      <c r="C24201"/>
    </row>
    <row r="24202" spans="1:3" ht="14.4" x14ac:dyDescent="0.3">
      <c r="A24202"/>
      <c r="B24202"/>
      <c r="C24202"/>
    </row>
    <row r="24203" spans="1:3" ht="14.4" x14ac:dyDescent="0.3">
      <c r="A24203"/>
      <c r="B24203"/>
      <c r="C24203"/>
    </row>
    <row r="24204" spans="1:3" ht="14.4" x14ac:dyDescent="0.3">
      <c r="A24204"/>
      <c r="B24204"/>
      <c r="C24204"/>
    </row>
    <row r="24205" spans="1:3" ht="14.4" x14ac:dyDescent="0.3">
      <c r="A24205"/>
      <c r="B24205"/>
      <c r="C24205"/>
    </row>
    <row r="24206" spans="1:3" ht="14.4" x14ac:dyDescent="0.3">
      <c r="A24206"/>
      <c r="B24206"/>
      <c r="C24206"/>
    </row>
    <row r="24207" spans="1:3" ht="14.4" x14ac:dyDescent="0.3">
      <c r="A24207"/>
      <c r="B24207"/>
      <c r="C24207"/>
    </row>
    <row r="24208" spans="1:3" ht="14.4" x14ac:dyDescent="0.3">
      <c r="A24208"/>
      <c r="B24208"/>
      <c r="C24208"/>
    </row>
    <row r="24209" spans="1:3" ht="14.4" x14ac:dyDescent="0.3">
      <c r="A24209"/>
      <c r="B24209"/>
      <c r="C24209"/>
    </row>
    <row r="24210" spans="1:3" ht="14.4" x14ac:dyDescent="0.3">
      <c r="A24210"/>
      <c r="B24210"/>
      <c r="C24210"/>
    </row>
    <row r="24211" spans="1:3" ht="14.4" x14ac:dyDescent="0.3">
      <c r="A24211"/>
      <c r="B24211"/>
      <c r="C24211"/>
    </row>
    <row r="24212" spans="1:3" ht="14.4" x14ac:dyDescent="0.3">
      <c r="A24212"/>
      <c r="B24212"/>
      <c r="C24212"/>
    </row>
    <row r="24213" spans="1:3" ht="14.4" x14ac:dyDescent="0.3">
      <c r="A24213"/>
      <c r="B24213"/>
      <c r="C24213"/>
    </row>
    <row r="24214" spans="1:3" ht="14.4" x14ac:dyDescent="0.3">
      <c r="A24214"/>
      <c r="B24214"/>
      <c r="C24214"/>
    </row>
    <row r="24215" spans="1:3" ht="14.4" x14ac:dyDescent="0.3">
      <c r="A24215"/>
      <c r="B24215"/>
      <c r="C24215"/>
    </row>
    <row r="24216" spans="1:3" ht="14.4" x14ac:dyDescent="0.3">
      <c r="A24216"/>
      <c r="B24216"/>
      <c r="C24216"/>
    </row>
    <row r="24217" spans="1:3" ht="14.4" x14ac:dyDescent="0.3">
      <c r="A24217"/>
      <c r="B24217"/>
      <c r="C24217"/>
    </row>
    <row r="24218" spans="1:3" ht="14.4" x14ac:dyDescent="0.3">
      <c r="A24218"/>
      <c r="B24218"/>
      <c r="C24218"/>
    </row>
    <row r="24219" spans="1:3" ht="14.4" x14ac:dyDescent="0.3">
      <c r="A24219"/>
      <c r="B24219"/>
      <c r="C24219"/>
    </row>
    <row r="24220" spans="1:3" ht="14.4" x14ac:dyDescent="0.3">
      <c r="A24220"/>
      <c r="B24220"/>
      <c r="C24220"/>
    </row>
    <row r="24221" spans="1:3" ht="14.4" x14ac:dyDescent="0.3">
      <c r="A24221"/>
      <c r="B24221"/>
      <c r="C24221"/>
    </row>
    <row r="24222" spans="1:3" ht="14.4" x14ac:dyDescent="0.3">
      <c r="A24222"/>
      <c r="B24222"/>
      <c r="C24222"/>
    </row>
    <row r="24223" spans="1:3" ht="14.4" x14ac:dyDescent="0.3">
      <c r="A24223"/>
      <c r="B24223"/>
      <c r="C24223"/>
    </row>
    <row r="24224" spans="1:3" ht="14.4" x14ac:dyDescent="0.3">
      <c r="A24224"/>
      <c r="B24224"/>
      <c r="C24224"/>
    </row>
    <row r="24225" spans="1:3" ht="14.4" x14ac:dyDescent="0.3">
      <c r="A24225"/>
      <c r="B24225"/>
      <c r="C24225"/>
    </row>
    <row r="24226" spans="1:3" ht="14.4" x14ac:dyDescent="0.3">
      <c r="A24226"/>
      <c r="B24226"/>
      <c r="C24226"/>
    </row>
    <row r="24227" spans="1:3" ht="14.4" x14ac:dyDescent="0.3">
      <c r="A24227"/>
      <c r="B24227"/>
      <c r="C24227"/>
    </row>
    <row r="24228" spans="1:3" ht="14.4" x14ac:dyDescent="0.3">
      <c r="A24228"/>
      <c r="B24228"/>
      <c r="C24228"/>
    </row>
    <row r="24229" spans="1:3" ht="14.4" x14ac:dyDescent="0.3">
      <c r="A24229"/>
      <c r="B24229"/>
      <c r="C24229"/>
    </row>
    <row r="24230" spans="1:3" ht="14.4" x14ac:dyDescent="0.3">
      <c r="A24230"/>
      <c r="B24230"/>
      <c r="C24230"/>
    </row>
    <row r="24231" spans="1:3" ht="14.4" x14ac:dyDescent="0.3">
      <c r="A24231"/>
      <c r="B24231"/>
      <c r="C24231"/>
    </row>
    <row r="24232" spans="1:3" ht="14.4" x14ac:dyDescent="0.3">
      <c r="A24232"/>
      <c r="B24232"/>
      <c r="C24232"/>
    </row>
    <row r="24233" spans="1:3" ht="14.4" x14ac:dyDescent="0.3">
      <c r="A24233"/>
      <c r="B24233"/>
      <c r="C24233"/>
    </row>
    <row r="24234" spans="1:3" ht="14.4" x14ac:dyDescent="0.3">
      <c r="A24234"/>
      <c r="B24234"/>
      <c r="C24234"/>
    </row>
    <row r="24235" spans="1:3" ht="14.4" x14ac:dyDescent="0.3">
      <c r="A24235"/>
      <c r="B24235"/>
      <c r="C24235"/>
    </row>
    <row r="24236" spans="1:3" ht="14.4" x14ac:dyDescent="0.3">
      <c r="A24236"/>
      <c r="B24236"/>
      <c r="C24236"/>
    </row>
    <row r="24237" spans="1:3" ht="14.4" x14ac:dyDescent="0.3">
      <c r="A24237"/>
      <c r="B24237"/>
      <c r="C24237"/>
    </row>
    <row r="24238" spans="1:3" ht="14.4" x14ac:dyDescent="0.3">
      <c r="A24238"/>
      <c r="B24238"/>
      <c r="C24238"/>
    </row>
    <row r="24239" spans="1:3" ht="14.4" x14ac:dyDescent="0.3">
      <c r="A24239"/>
      <c r="B24239"/>
      <c r="C24239"/>
    </row>
    <row r="24240" spans="1:3" ht="14.4" x14ac:dyDescent="0.3">
      <c r="A24240"/>
      <c r="B24240"/>
      <c r="C24240"/>
    </row>
    <row r="24241" spans="1:3" ht="14.4" x14ac:dyDescent="0.3">
      <c r="A24241"/>
      <c r="B24241"/>
      <c r="C24241"/>
    </row>
    <row r="24242" spans="1:3" ht="14.4" x14ac:dyDescent="0.3">
      <c r="A24242"/>
      <c r="B24242"/>
      <c r="C24242"/>
    </row>
    <row r="24243" spans="1:3" ht="14.4" x14ac:dyDescent="0.3">
      <c r="A24243"/>
      <c r="B24243"/>
      <c r="C24243"/>
    </row>
    <row r="24244" spans="1:3" ht="14.4" x14ac:dyDescent="0.3">
      <c r="A24244"/>
      <c r="B24244"/>
      <c r="C24244"/>
    </row>
    <row r="24245" spans="1:3" ht="14.4" x14ac:dyDescent="0.3">
      <c r="A24245"/>
      <c r="B24245"/>
      <c r="C24245"/>
    </row>
    <row r="24246" spans="1:3" ht="14.4" x14ac:dyDescent="0.3">
      <c r="A24246"/>
      <c r="B24246"/>
      <c r="C24246"/>
    </row>
    <row r="24247" spans="1:3" ht="14.4" x14ac:dyDescent="0.3">
      <c r="A24247"/>
      <c r="B24247"/>
      <c r="C24247"/>
    </row>
    <row r="24248" spans="1:3" ht="14.4" x14ac:dyDescent="0.3">
      <c r="A24248"/>
      <c r="B24248"/>
      <c r="C24248"/>
    </row>
    <row r="24249" spans="1:3" ht="14.4" x14ac:dyDescent="0.3">
      <c r="A24249"/>
      <c r="B24249"/>
      <c r="C24249"/>
    </row>
    <row r="24250" spans="1:3" ht="14.4" x14ac:dyDescent="0.3">
      <c r="A24250"/>
      <c r="B24250"/>
      <c r="C24250"/>
    </row>
    <row r="24251" spans="1:3" ht="14.4" x14ac:dyDescent="0.3">
      <c r="A24251"/>
      <c r="B24251"/>
      <c r="C24251"/>
    </row>
    <row r="24252" spans="1:3" ht="14.4" x14ac:dyDescent="0.3">
      <c r="A24252"/>
      <c r="B24252"/>
      <c r="C24252"/>
    </row>
    <row r="24253" spans="1:3" ht="14.4" x14ac:dyDescent="0.3">
      <c r="A24253"/>
      <c r="B24253"/>
      <c r="C24253"/>
    </row>
    <row r="24254" spans="1:3" ht="14.4" x14ac:dyDescent="0.3">
      <c r="A24254"/>
      <c r="B24254"/>
      <c r="C24254"/>
    </row>
    <row r="24255" spans="1:3" ht="14.4" x14ac:dyDescent="0.3">
      <c r="A24255"/>
      <c r="B24255"/>
      <c r="C24255"/>
    </row>
    <row r="24256" spans="1:3" ht="14.4" x14ac:dyDescent="0.3">
      <c r="A24256"/>
      <c r="B24256"/>
      <c r="C24256"/>
    </row>
    <row r="24257" spans="1:3" ht="14.4" x14ac:dyDescent="0.3">
      <c r="A24257"/>
      <c r="B24257"/>
      <c r="C24257"/>
    </row>
    <row r="24258" spans="1:3" ht="14.4" x14ac:dyDescent="0.3">
      <c r="A24258"/>
      <c r="B24258"/>
      <c r="C24258"/>
    </row>
    <row r="24259" spans="1:3" ht="14.4" x14ac:dyDescent="0.3">
      <c r="A24259"/>
      <c r="B24259"/>
      <c r="C24259"/>
    </row>
    <row r="24260" spans="1:3" ht="14.4" x14ac:dyDescent="0.3">
      <c r="A24260"/>
      <c r="B24260"/>
      <c r="C24260"/>
    </row>
    <row r="24261" spans="1:3" ht="14.4" x14ac:dyDescent="0.3">
      <c r="A24261"/>
      <c r="B24261"/>
      <c r="C24261"/>
    </row>
    <row r="24262" spans="1:3" ht="14.4" x14ac:dyDescent="0.3">
      <c r="A24262"/>
      <c r="B24262"/>
      <c r="C24262"/>
    </row>
    <row r="24263" spans="1:3" ht="14.4" x14ac:dyDescent="0.3">
      <c r="A24263"/>
      <c r="B24263"/>
      <c r="C24263"/>
    </row>
    <row r="24264" spans="1:3" ht="14.4" x14ac:dyDescent="0.3">
      <c r="A24264"/>
      <c r="B24264"/>
      <c r="C24264"/>
    </row>
    <row r="24265" spans="1:3" ht="14.4" x14ac:dyDescent="0.3">
      <c r="A24265"/>
      <c r="B24265"/>
      <c r="C24265"/>
    </row>
    <row r="24266" spans="1:3" ht="14.4" x14ac:dyDescent="0.3">
      <c r="A24266"/>
      <c r="B24266"/>
      <c r="C24266"/>
    </row>
    <row r="24267" spans="1:3" ht="14.4" x14ac:dyDescent="0.3">
      <c r="A24267"/>
      <c r="B24267"/>
      <c r="C24267"/>
    </row>
    <row r="24268" spans="1:3" ht="14.4" x14ac:dyDescent="0.3">
      <c r="A24268"/>
      <c r="B24268"/>
      <c r="C24268"/>
    </row>
    <row r="24269" spans="1:3" ht="14.4" x14ac:dyDescent="0.3">
      <c r="A24269"/>
      <c r="B24269"/>
      <c r="C24269"/>
    </row>
    <row r="24270" spans="1:3" ht="14.4" x14ac:dyDescent="0.3">
      <c r="A24270"/>
      <c r="B24270"/>
      <c r="C24270"/>
    </row>
    <row r="24271" spans="1:3" ht="14.4" x14ac:dyDescent="0.3">
      <c r="A24271"/>
      <c r="B24271"/>
      <c r="C24271"/>
    </row>
    <row r="24272" spans="1:3" ht="14.4" x14ac:dyDescent="0.3">
      <c r="A24272"/>
      <c r="B24272"/>
      <c r="C24272"/>
    </row>
    <row r="24273" spans="1:3" ht="14.4" x14ac:dyDescent="0.3">
      <c r="A24273"/>
      <c r="B24273"/>
      <c r="C24273"/>
    </row>
    <row r="24274" spans="1:3" ht="14.4" x14ac:dyDescent="0.3">
      <c r="A24274"/>
      <c r="B24274"/>
      <c r="C24274"/>
    </row>
    <row r="24275" spans="1:3" ht="14.4" x14ac:dyDescent="0.3">
      <c r="A24275"/>
      <c r="B24275"/>
      <c r="C24275"/>
    </row>
    <row r="24276" spans="1:3" ht="14.4" x14ac:dyDescent="0.3">
      <c r="A24276"/>
      <c r="B24276"/>
      <c r="C24276"/>
    </row>
    <row r="24277" spans="1:3" ht="14.4" x14ac:dyDescent="0.3">
      <c r="A24277"/>
      <c r="B24277"/>
      <c r="C24277"/>
    </row>
    <row r="24278" spans="1:3" ht="14.4" x14ac:dyDescent="0.3">
      <c r="A24278"/>
      <c r="B24278"/>
      <c r="C24278"/>
    </row>
    <row r="24279" spans="1:3" ht="14.4" x14ac:dyDescent="0.3">
      <c r="A24279"/>
      <c r="B24279"/>
      <c r="C24279"/>
    </row>
    <row r="24280" spans="1:3" ht="14.4" x14ac:dyDescent="0.3">
      <c r="A24280"/>
      <c r="B24280"/>
      <c r="C24280"/>
    </row>
    <row r="24281" spans="1:3" ht="14.4" x14ac:dyDescent="0.3">
      <c r="A24281"/>
      <c r="B24281"/>
      <c r="C24281"/>
    </row>
    <row r="24282" spans="1:3" ht="14.4" x14ac:dyDescent="0.3">
      <c r="A24282"/>
      <c r="B24282"/>
      <c r="C24282"/>
    </row>
    <row r="24283" spans="1:3" ht="14.4" x14ac:dyDescent="0.3">
      <c r="A24283"/>
      <c r="B24283"/>
      <c r="C24283"/>
    </row>
    <row r="24284" spans="1:3" ht="14.4" x14ac:dyDescent="0.3">
      <c r="A24284"/>
      <c r="B24284"/>
      <c r="C24284"/>
    </row>
    <row r="24285" spans="1:3" ht="14.4" x14ac:dyDescent="0.3">
      <c r="A24285"/>
      <c r="B24285"/>
      <c r="C24285"/>
    </row>
    <row r="24286" spans="1:3" ht="14.4" x14ac:dyDescent="0.3">
      <c r="A24286"/>
      <c r="B24286"/>
      <c r="C24286"/>
    </row>
    <row r="24287" spans="1:3" ht="14.4" x14ac:dyDescent="0.3">
      <c r="A24287"/>
      <c r="B24287"/>
      <c r="C24287"/>
    </row>
    <row r="24288" spans="1:3" ht="14.4" x14ac:dyDescent="0.3">
      <c r="A24288"/>
      <c r="B24288"/>
      <c r="C24288"/>
    </row>
    <row r="24289" spans="1:3" ht="14.4" x14ac:dyDescent="0.3">
      <c r="A24289"/>
      <c r="B24289"/>
      <c r="C24289"/>
    </row>
    <row r="24290" spans="1:3" ht="14.4" x14ac:dyDescent="0.3">
      <c r="A24290"/>
      <c r="B24290"/>
      <c r="C24290"/>
    </row>
    <row r="24291" spans="1:3" ht="14.4" x14ac:dyDescent="0.3">
      <c r="A24291"/>
      <c r="B24291"/>
      <c r="C24291"/>
    </row>
    <row r="24292" spans="1:3" ht="14.4" x14ac:dyDescent="0.3">
      <c r="A24292"/>
      <c r="B24292"/>
      <c r="C24292"/>
    </row>
    <row r="24293" spans="1:3" ht="14.4" x14ac:dyDescent="0.3">
      <c r="A24293"/>
      <c r="B24293"/>
      <c r="C24293"/>
    </row>
    <row r="24294" spans="1:3" ht="14.4" x14ac:dyDescent="0.3">
      <c r="A24294"/>
      <c r="B24294"/>
      <c r="C24294"/>
    </row>
    <row r="24295" spans="1:3" ht="14.4" x14ac:dyDescent="0.3">
      <c r="A24295"/>
      <c r="B24295"/>
      <c r="C24295"/>
    </row>
    <row r="24296" spans="1:3" ht="14.4" x14ac:dyDescent="0.3">
      <c r="A24296"/>
      <c r="B24296"/>
      <c r="C24296"/>
    </row>
    <row r="24297" spans="1:3" ht="14.4" x14ac:dyDescent="0.3">
      <c r="A24297"/>
      <c r="B24297"/>
      <c r="C24297"/>
    </row>
    <row r="24298" spans="1:3" ht="14.4" x14ac:dyDescent="0.3">
      <c r="A24298"/>
      <c r="B24298"/>
      <c r="C24298"/>
    </row>
    <row r="24299" spans="1:3" ht="14.4" x14ac:dyDescent="0.3">
      <c r="A24299"/>
      <c r="B24299"/>
      <c r="C24299"/>
    </row>
    <row r="24300" spans="1:3" ht="14.4" x14ac:dyDescent="0.3">
      <c r="A24300"/>
      <c r="B24300"/>
      <c r="C24300"/>
    </row>
    <row r="24301" spans="1:3" ht="14.4" x14ac:dyDescent="0.3">
      <c r="A24301"/>
      <c r="B24301"/>
      <c r="C24301"/>
    </row>
    <row r="24302" spans="1:3" ht="14.4" x14ac:dyDescent="0.3">
      <c r="A24302"/>
      <c r="B24302"/>
      <c r="C24302"/>
    </row>
    <row r="24303" spans="1:3" ht="14.4" x14ac:dyDescent="0.3">
      <c r="A24303"/>
      <c r="B24303"/>
      <c r="C24303"/>
    </row>
    <row r="24304" spans="1:3" ht="14.4" x14ac:dyDescent="0.3">
      <c r="A24304"/>
      <c r="B24304"/>
      <c r="C24304"/>
    </row>
    <row r="24305" spans="1:3" ht="14.4" x14ac:dyDescent="0.3">
      <c r="A24305"/>
      <c r="B24305"/>
      <c r="C24305"/>
    </row>
    <row r="24306" spans="1:3" ht="14.4" x14ac:dyDescent="0.3">
      <c r="A24306"/>
      <c r="B24306"/>
      <c r="C24306"/>
    </row>
    <row r="24307" spans="1:3" ht="14.4" x14ac:dyDescent="0.3">
      <c r="A24307"/>
      <c r="B24307"/>
      <c r="C24307"/>
    </row>
    <row r="24308" spans="1:3" ht="14.4" x14ac:dyDescent="0.3">
      <c r="A24308"/>
      <c r="B24308"/>
      <c r="C24308"/>
    </row>
    <row r="24309" spans="1:3" ht="14.4" x14ac:dyDescent="0.3">
      <c r="A24309"/>
      <c r="B24309"/>
      <c r="C24309"/>
    </row>
    <row r="24310" spans="1:3" ht="14.4" x14ac:dyDescent="0.3">
      <c r="A24310"/>
      <c r="B24310"/>
      <c r="C24310"/>
    </row>
    <row r="24311" spans="1:3" ht="14.4" x14ac:dyDescent="0.3">
      <c r="A24311"/>
      <c r="B24311"/>
      <c r="C24311"/>
    </row>
    <row r="24312" spans="1:3" ht="14.4" x14ac:dyDescent="0.3">
      <c r="A24312"/>
      <c r="B24312"/>
      <c r="C24312"/>
    </row>
    <row r="24313" spans="1:3" ht="14.4" x14ac:dyDescent="0.3">
      <c r="A24313"/>
      <c r="B24313"/>
      <c r="C24313"/>
    </row>
    <row r="24314" spans="1:3" ht="14.4" x14ac:dyDescent="0.3">
      <c r="A24314"/>
      <c r="B24314"/>
      <c r="C24314"/>
    </row>
    <row r="24315" spans="1:3" ht="14.4" x14ac:dyDescent="0.3">
      <c r="A24315"/>
      <c r="B24315"/>
      <c r="C24315"/>
    </row>
    <row r="24316" spans="1:3" ht="14.4" x14ac:dyDescent="0.3">
      <c r="A24316"/>
      <c r="B24316"/>
      <c r="C24316"/>
    </row>
    <row r="24317" spans="1:3" ht="14.4" x14ac:dyDescent="0.3">
      <c r="A24317"/>
      <c r="B24317"/>
      <c r="C24317"/>
    </row>
    <row r="24318" spans="1:3" ht="14.4" x14ac:dyDescent="0.3">
      <c r="A24318"/>
      <c r="B24318"/>
      <c r="C24318"/>
    </row>
    <row r="24319" spans="1:3" ht="14.4" x14ac:dyDescent="0.3">
      <c r="A24319"/>
      <c r="B24319"/>
      <c r="C24319"/>
    </row>
    <row r="24320" spans="1:3" ht="14.4" x14ac:dyDescent="0.3">
      <c r="A24320"/>
      <c r="B24320"/>
      <c r="C24320"/>
    </row>
    <row r="24321" spans="1:3" ht="14.4" x14ac:dyDescent="0.3">
      <c r="A24321"/>
      <c r="B24321"/>
      <c r="C24321"/>
    </row>
    <row r="24322" spans="1:3" ht="14.4" x14ac:dyDescent="0.3">
      <c r="A24322"/>
      <c r="B24322"/>
      <c r="C24322"/>
    </row>
    <row r="24323" spans="1:3" ht="14.4" x14ac:dyDescent="0.3">
      <c r="A24323"/>
      <c r="B24323"/>
      <c r="C24323"/>
    </row>
    <row r="24324" spans="1:3" ht="14.4" x14ac:dyDescent="0.3">
      <c r="A24324"/>
      <c r="B24324"/>
      <c r="C24324"/>
    </row>
    <row r="24325" spans="1:3" ht="14.4" x14ac:dyDescent="0.3">
      <c r="A24325"/>
      <c r="B24325"/>
      <c r="C24325"/>
    </row>
    <row r="24326" spans="1:3" ht="14.4" x14ac:dyDescent="0.3">
      <c r="A24326"/>
      <c r="B24326"/>
      <c r="C24326"/>
    </row>
    <row r="24327" spans="1:3" ht="14.4" x14ac:dyDescent="0.3">
      <c r="A24327"/>
      <c r="B24327"/>
      <c r="C24327"/>
    </row>
    <row r="24328" spans="1:3" ht="14.4" x14ac:dyDescent="0.3">
      <c r="A24328"/>
      <c r="B24328"/>
      <c r="C24328"/>
    </row>
    <row r="24329" spans="1:3" ht="14.4" x14ac:dyDescent="0.3">
      <c r="A24329"/>
      <c r="B24329"/>
      <c r="C24329"/>
    </row>
    <row r="24330" spans="1:3" ht="14.4" x14ac:dyDescent="0.3">
      <c r="A24330"/>
      <c r="B24330"/>
      <c r="C24330"/>
    </row>
    <row r="24331" spans="1:3" ht="14.4" x14ac:dyDescent="0.3">
      <c r="A24331"/>
      <c r="B24331"/>
      <c r="C24331"/>
    </row>
    <row r="24332" spans="1:3" ht="14.4" x14ac:dyDescent="0.3">
      <c r="A24332"/>
      <c r="B24332"/>
      <c r="C24332"/>
    </row>
    <row r="24333" spans="1:3" ht="14.4" x14ac:dyDescent="0.3">
      <c r="A24333"/>
      <c r="B24333"/>
      <c r="C24333"/>
    </row>
    <row r="24334" spans="1:3" ht="14.4" x14ac:dyDescent="0.3">
      <c r="A24334"/>
      <c r="B24334"/>
      <c r="C24334"/>
    </row>
    <row r="24335" spans="1:3" ht="14.4" x14ac:dyDescent="0.3">
      <c r="A24335"/>
      <c r="B24335"/>
      <c r="C24335"/>
    </row>
    <row r="24336" spans="1:3" ht="14.4" x14ac:dyDescent="0.3">
      <c r="A24336"/>
      <c r="B24336"/>
      <c r="C24336"/>
    </row>
    <row r="24337" spans="1:3" ht="14.4" x14ac:dyDescent="0.3">
      <c r="A24337"/>
      <c r="B24337"/>
      <c r="C24337"/>
    </row>
    <row r="24338" spans="1:3" ht="14.4" x14ac:dyDescent="0.3">
      <c r="A24338"/>
      <c r="B24338"/>
      <c r="C24338"/>
    </row>
    <row r="24339" spans="1:3" ht="14.4" x14ac:dyDescent="0.3">
      <c r="A24339"/>
      <c r="B24339"/>
      <c r="C24339"/>
    </row>
    <row r="24340" spans="1:3" ht="14.4" x14ac:dyDescent="0.3">
      <c r="A24340"/>
      <c r="B24340"/>
      <c r="C24340"/>
    </row>
    <row r="24341" spans="1:3" ht="14.4" x14ac:dyDescent="0.3">
      <c r="A24341"/>
      <c r="B24341"/>
      <c r="C24341"/>
    </row>
    <row r="24342" spans="1:3" ht="14.4" x14ac:dyDescent="0.3">
      <c r="A24342"/>
      <c r="B24342"/>
      <c r="C24342"/>
    </row>
    <row r="24343" spans="1:3" ht="14.4" x14ac:dyDescent="0.3">
      <c r="A24343"/>
      <c r="B24343"/>
      <c r="C24343"/>
    </row>
    <row r="24344" spans="1:3" ht="14.4" x14ac:dyDescent="0.3">
      <c r="A24344"/>
      <c r="B24344"/>
      <c r="C24344"/>
    </row>
    <row r="24345" spans="1:3" ht="14.4" x14ac:dyDescent="0.3">
      <c r="A24345"/>
      <c r="B24345"/>
      <c r="C24345"/>
    </row>
    <row r="24346" spans="1:3" ht="14.4" x14ac:dyDescent="0.3">
      <c r="A24346"/>
      <c r="B24346"/>
      <c r="C24346"/>
    </row>
    <row r="24347" spans="1:3" ht="14.4" x14ac:dyDescent="0.3">
      <c r="A24347"/>
      <c r="B24347"/>
      <c r="C24347"/>
    </row>
    <row r="24348" spans="1:3" ht="14.4" x14ac:dyDescent="0.3">
      <c r="A24348"/>
      <c r="B24348"/>
      <c r="C24348"/>
    </row>
    <row r="24349" spans="1:3" ht="14.4" x14ac:dyDescent="0.3">
      <c r="A24349"/>
      <c r="B24349"/>
      <c r="C24349"/>
    </row>
    <row r="24350" spans="1:3" ht="14.4" x14ac:dyDescent="0.3">
      <c r="A24350"/>
      <c r="B24350"/>
      <c r="C24350"/>
    </row>
    <row r="24351" spans="1:3" ht="14.4" x14ac:dyDescent="0.3">
      <c r="A24351"/>
      <c r="B24351"/>
      <c r="C24351"/>
    </row>
    <row r="24352" spans="1:3" ht="14.4" x14ac:dyDescent="0.3">
      <c r="A24352"/>
      <c r="B24352"/>
      <c r="C24352"/>
    </row>
    <row r="24353" spans="1:3" ht="14.4" x14ac:dyDescent="0.3">
      <c r="A24353"/>
      <c r="B24353"/>
      <c r="C24353"/>
    </row>
    <row r="24354" spans="1:3" ht="14.4" x14ac:dyDescent="0.3">
      <c r="A24354"/>
      <c r="B24354"/>
      <c r="C24354"/>
    </row>
    <row r="24355" spans="1:3" ht="14.4" x14ac:dyDescent="0.3">
      <c r="A24355"/>
      <c r="B24355"/>
      <c r="C24355"/>
    </row>
    <row r="24356" spans="1:3" ht="14.4" x14ac:dyDescent="0.3">
      <c r="A24356"/>
      <c r="B24356"/>
      <c r="C24356"/>
    </row>
    <row r="24357" spans="1:3" ht="14.4" x14ac:dyDescent="0.3">
      <c r="A24357"/>
      <c r="B24357"/>
      <c r="C24357"/>
    </row>
    <row r="24358" spans="1:3" ht="14.4" x14ac:dyDescent="0.3">
      <c r="A24358"/>
      <c r="B24358"/>
      <c r="C24358"/>
    </row>
    <row r="24359" spans="1:3" ht="14.4" x14ac:dyDescent="0.3">
      <c r="A24359"/>
      <c r="B24359"/>
      <c r="C24359"/>
    </row>
    <row r="24360" spans="1:3" ht="14.4" x14ac:dyDescent="0.3">
      <c r="A24360"/>
      <c r="B24360"/>
      <c r="C24360"/>
    </row>
    <row r="24361" spans="1:3" ht="14.4" x14ac:dyDescent="0.3">
      <c r="A24361"/>
      <c r="B24361"/>
      <c r="C24361"/>
    </row>
    <row r="24362" spans="1:3" ht="14.4" x14ac:dyDescent="0.3">
      <c r="A24362"/>
      <c r="B24362"/>
      <c r="C24362"/>
    </row>
    <row r="24363" spans="1:3" ht="14.4" x14ac:dyDescent="0.3">
      <c r="A24363"/>
      <c r="B24363"/>
      <c r="C24363"/>
    </row>
    <row r="24364" spans="1:3" ht="14.4" x14ac:dyDescent="0.3">
      <c r="A24364"/>
      <c r="B24364"/>
      <c r="C24364"/>
    </row>
    <row r="24365" spans="1:3" ht="14.4" x14ac:dyDescent="0.3">
      <c r="A24365"/>
      <c r="B24365"/>
      <c r="C24365"/>
    </row>
    <row r="24366" spans="1:3" ht="14.4" x14ac:dyDescent="0.3">
      <c r="A24366"/>
      <c r="B24366"/>
      <c r="C24366"/>
    </row>
    <row r="24367" spans="1:3" ht="14.4" x14ac:dyDescent="0.3">
      <c r="A24367"/>
      <c r="B24367"/>
      <c r="C24367"/>
    </row>
    <row r="24368" spans="1:3" ht="14.4" x14ac:dyDescent="0.3">
      <c r="A24368"/>
      <c r="B24368"/>
      <c r="C24368"/>
    </row>
    <row r="24369" spans="1:3" ht="14.4" x14ac:dyDescent="0.3">
      <c r="A24369"/>
      <c r="B24369"/>
      <c r="C24369"/>
    </row>
    <row r="24370" spans="1:3" ht="14.4" x14ac:dyDescent="0.3">
      <c r="A24370"/>
      <c r="B24370"/>
      <c r="C24370"/>
    </row>
    <row r="24371" spans="1:3" ht="14.4" x14ac:dyDescent="0.3">
      <c r="A24371"/>
      <c r="B24371"/>
      <c r="C24371"/>
    </row>
    <row r="24372" spans="1:3" ht="14.4" x14ac:dyDescent="0.3">
      <c r="A24372"/>
      <c r="B24372"/>
      <c r="C24372"/>
    </row>
    <row r="24373" spans="1:3" ht="14.4" x14ac:dyDescent="0.3">
      <c r="A24373"/>
      <c r="B24373"/>
      <c r="C24373"/>
    </row>
    <row r="24374" spans="1:3" ht="14.4" x14ac:dyDescent="0.3">
      <c r="A24374"/>
      <c r="B24374"/>
      <c r="C24374"/>
    </row>
    <row r="24375" spans="1:3" ht="14.4" x14ac:dyDescent="0.3">
      <c r="A24375"/>
      <c r="B24375"/>
      <c r="C24375"/>
    </row>
    <row r="24376" spans="1:3" ht="14.4" x14ac:dyDescent="0.3">
      <c r="A24376"/>
      <c r="B24376"/>
      <c r="C24376"/>
    </row>
    <row r="24377" spans="1:3" ht="14.4" x14ac:dyDescent="0.3">
      <c r="A24377"/>
      <c r="B24377"/>
      <c r="C24377"/>
    </row>
    <row r="24378" spans="1:3" ht="14.4" x14ac:dyDescent="0.3">
      <c r="A24378"/>
      <c r="B24378"/>
      <c r="C24378"/>
    </row>
    <row r="24379" spans="1:3" ht="14.4" x14ac:dyDescent="0.3">
      <c r="A24379"/>
      <c r="B24379"/>
      <c r="C24379"/>
    </row>
    <row r="24380" spans="1:3" ht="14.4" x14ac:dyDescent="0.3">
      <c r="A24380"/>
      <c r="B24380"/>
      <c r="C24380"/>
    </row>
    <row r="24381" spans="1:3" ht="14.4" x14ac:dyDescent="0.3">
      <c r="A24381"/>
      <c r="B24381"/>
      <c r="C24381"/>
    </row>
    <row r="24382" spans="1:3" ht="14.4" x14ac:dyDescent="0.3">
      <c r="A24382"/>
      <c r="B24382"/>
      <c r="C24382"/>
    </row>
    <row r="24383" spans="1:3" ht="14.4" x14ac:dyDescent="0.3">
      <c r="A24383"/>
      <c r="B24383"/>
      <c r="C24383"/>
    </row>
    <row r="24384" spans="1:3" ht="14.4" x14ac:dyDescent="0.3">
      <c r="A24384"/>
      <c r="B24384"/>
      <c r="C24384"/>
    </row>
    <row r="24385" spans="1:3" ht="14.4" x14ac:dyDescent="0.3">
      <c r="A24385"/>
      <c r="B24385"/>
      <c r="C24385"/>
    </row>
    <row r="24386" spans="1:3" ht="14.4" x14ac:dyDescent="0.3">
      <c r="A24386"/>
      <c r="B24386"/>
      <c r="C24386"/>
    </row>
    <row r="24387" spans="1:3" ht="14.4" x14ac:dyDescent="0.3">
      <c r="A24387"/>
      <c r="B24387"/>
      <c r="C24387"/>
    </row>
    <row r="24388" spans="1:3" ht="14.4" x14ac:dyDescent="0.3">
      <c r="A24388"/>
      <c r="B24388"/>
      <c r="C24388"/>
    </row>
    <row r="24389" spans="1:3" ht="14.4" x14ac:dyDescent="0.3">
      <c r="A24389"/>
      <c r="B24389"/>
      <c r="C24389"/>
    </row>
    <row r="24390" spans="1:3" ht="14.4" x14ac:dyDescent="0.3">
      <c r="A24390"/>
      <c r="B24390"/>
      <c r="C24390"/>
    </row>
    <row r="24391" spans="1:3" ht="14.4" x14ac:dyDescent="0.3">
      <c r="A24391"/>
      <c r="B24391"/>
      <c r="C24391"/>
    </row>
    <row r="24392" spans="1:3" ht="14.4" x14ac:dyDescent="0.3">
      <c r="A24392"/>
      <c r="B24392"/>
      <c r="C24392"/>
    </row>
    <row r="24393" spans="1:3" ht="14.4" x14ac:dyDescent="0.3">
      <c r="A24393"/>
      <c r="B24393"/>
      <c r="C24393"/>
    </row>
    <row r="24394" spans="1:3" ht="14.4" x14ac:dyDescent="0.3">
      <c r="A24394"/>
      <c r="B24394"/>
      <c r="C24394"/>
    </row>
    <row r="24395" spans="1:3" ht="14.4" x14ac:dyDescent="0.3">
      <c r="A24395"/>
      <c r="B24395"/>
      <c r="C24395"/>
    </row>
    <row r="24396" spans="1:3" ht="14.4" x14ac:dyDescent="0.3">
      <c r="A24396"/>
      <c r="B24396"/>
      <c r="C24396"/>
    </row>
    <row r="24397" spans="1:3" ht="14.4" x14ac:dyDescent="0.3">
      <c r="A24397"/>
      <c r="B24397"/>
      <c r="C24397"/>
    </row>
    <row r="24398" spans="1:3" ht="14.4" x14ac:dyDescent="0.3">
      <c r="A24398"/>
      <c r="B24398"/>
      <c r="C24398"/>
    </row>
    <row r="24399" spans="1:3" ht="14.4" x14ac:dyDescent="0.3">
      <c r="A24399"/>
      <c r="B24399"/>
      <c r="C24399"/>
    </row>
    <row r="24400" spans="1:3" ht="14.4" x14ac:dyDescent="0.3">
      <c r="A24400"/>
      <c r="B24400"/>
      <c r="C24400"/>
    </row>
    <row r="24401" spans="1:3" ht="14.4" x14ac:dyDescent="0.3">
      <c r="A24401"/>
      <c r="B24401"/>
      <c r="C24401"/>
    </row>
    <row r="24402" spans="1:3" ht="14.4" x14ac:dyDescent="0.3">
      <c r="A24402"/>
      <c r="B24402"/>
      <c r="C24402"/>
    </row>
    <row r="24403" spans="1:3" ht="14.4" x14ac:dyDescent="0.3">
      <c r="A24403"/>
      <c r="B24403"/>
      <c r="C24403"/>
    </row>
    <row r="24404" spans="1:3" ht="14.4" x14ac:dyDescent="0.3">
      <c r="A24404"/>
      <c r="B24404"/>
      <c r="C24404"/>
    </row>
    <row r="24405" spans="1:3" ht="14.4" x14ac:dyDescent="0.3">
      <c r="A24405"/>
      <c r="B24405"/>
      <c r="C24405"/>
    </row>
    <row r="24406" spans="1:3" ht="14.4" x14ac:dyDescent="0.3">
      <c r="A24406"/>
      <c r="B24406"/>
      <c r="C24406"/>
    </row>
    <row r="24407" spans="1:3" ht="14.4" x14ac:dyDescent="0.3">
      <c r="A24407"/>
      <c r="B24407"/>
      <c r="C24407"/>
    </row>
    <row r="24408" spans="1:3" ht="14.4" x14ac:dyDescent="0.3">
      <c r="A24408"/>
      <c r="B24408"/>
      <c r="C24408"/>
    </row>
    <row r="24409" spans="1:3" ht="14.4" x14ac:dyDescent="0.3">
      <c r="A24409"/>
      <c r="B24409"/>
      <c r="C24409"/>
    </row>
    <row r="24410" spans="1:3" ht="14.4" x14ac:dyDescent="0.3">
      <c r="A24410"/>
      <c r="B24410"/>
      <c r="C24410"/>
    </row>
    <row r="24411" spans="1:3" ht="14.4" x14ac:dyDescent="0.3">
      <c r="A24411"/>
      <c r="B24411"/>
      <c r="C24411"/>
    </row>
    <row r="24412" spans="1:3" ht="14.4" x14ac:dyDescent="0.3">
      <c r="A24412"/>
      <c r="B24412"/>
      <c r="C24412"/>
    </row>
    <row r="24413" spans="1:3" ht="14.4" x14ac:dyDescent="0.3">
      <c r="A24413"/>
      <c r="B24413"/>
      <c r="C24413"/>
    </row>
    <row r="24414" spans="1:3" ht="14.4" x14ac:dyDescent="0.3">
      <c r="A24414"/>
      <c r="B24414"/>
      <c r="C24414"/>
    </row>
    <row r="24415" spans="1:3" ht="14.4" x14ac:dyDescent="0.3">
      <c r="A24415"/>
      <c r="B24415"/>
      <c r="C24415"/>
    </row>
    <row r="24416" spans="1:3" ht="14.4" x14ac:dyDescent="0.3">
      <c r="A24416"/>
      <c r="B24416"/>
      <c r="C24416"/>
    </row>
    <row r="24417" spans="1:3" ht="14.4" x14ac:dyDescent="0.3">
      <c r="A24417"/>
      <c r="B24417"/>
      <c r="C24417"/>
    </row>
    <row r="24418" spans="1:3" ht="14.4" x14ac:dyDescent="0.3">
      <c r="A24418"/>
      <c r="B24418"/>
      <c r="C24418"/>
    </row>
    <row r="24419" spans="1:3" ht="14.4" x14ac:dyDescent="0.3">
      <c r="A24419"/>
      <c r="B24419"/>
      <c r="C24419"/>
    </row>
    <row r="24420" spans="1:3" ht="14.4" x14ac:dyDescent="0.3">
      <c r="A24420"/>
      <c r="B24420"/>
      <c r="C24420"/>
    </row>
    <row r="24421" spans="1:3" ht="14.4" x14ac:dyDescent="0.3">
      <c r="A24421"/>
      <c r="B24421"/>
      <c r="C24421"/>
    </row>
    <row r="24422" spans="1:3" ht="14.4" x14ac:dyDescent="0.3">
      <c r="A24422"/>
      <c r="B24422"/>
      <c r="C24422"/>
    </row>
    <row r="24423" spans="1:3" ht="14.4" x14ac:dyDescent="0.3">
      <c r="A24423"/>
      <c r="B24423"/>
      <c r="C24423"/>
    </row>
    <row r="24424" spans="1:3" ht="14.4" x14ac:dyDescent="0.3">
      <c r="A24424"/>
      <c r="B24424"/>
      <c r="C24424"/>
    </row>
    <row r="24425" spans="1:3" ht="14.4" x14ac:dyDescent="0.3">
      <c r="A24425"/>
      <c r="B24425"/>
      <c r="C24425"/>
    </row>
    <row r="24426" spans="1:3" ht="14.4" x14ac:dyDescent="0.3">
      <c r="A24426"/>
      <c r="B24426"/>
      <c r="C24426"/>
    </row>
    <row r="24427" spans="1:3" ht="14.4" x14ac:dyDescent="0.3">
      <c r="A24427"/>
      <c r="B24427"/>
      <c r="C24427"/>
    </row>
    <row r="24428" spans="1:3" ht="14.4" x14ac:dyDescent="0.3">
      <c r="A24428"/>
      <c r="B24428"/>
      <c r="C24428"/>
    </row>
    <row r="24429" spans="1:3" ht="14.4" x14ac:dyDescent="0.3">
      <c r="A24429"/>
      <c r="B24429"/>
      <c r="C24429"/>
    </row>
    <row r="24430" spans="1:3" ht="14.4" x14ac:dyDescent="0.3">
      <c r="A24430"/>
      <c r="B24430"/>
      <c r="C24430"/>
    </row>
    <row r="24431" spans="1:3" ht="14.4" x14ac:dyDescent="0.3">
      <c r="A24431"/>
      <c r="B24431"/>
      <c r="C24431"/>
    </row>
    <row r="24432" spans="1:3" ht="14.4" x14ac:dyDescent="0.3">
      <c r="A24432"/>
      <c r="B24432"/>
      <c r="C24432"/>
    </row>
    <row r="24433" spans="1:3" ht="14.4" x14ac:dyDescent="0.3">
      <c r="A24433"/>
      <c r="B24433"/>
      <c r="C24433"/>
    </row>
    <row r="24434" spans="1:3" ht="14.4" x14ac:dyDescent="0.3">
      <c r="A24434"/>
      <c r="B24434"/>
      <c r="C24434"/>
    </row>
    <row r="24435" spans="1:3" ht="14.4" x14ac:dyDescent="0.3">
      <c r="A24435"/>
      <c r="B24435"/>
      <c r="C24435"/>
    </row>
    <row r="24436" spans="1:3" ht="14.4" x14ac:dyDescent="0.3">
      <c r="A24436"/>
      <c r="B24436"/>
      <c r="C24436"/>
    </row>
    <row r="24437" spans="1:3" ht="14.4" x14ac:dyDescent="0.3">
      <c r="A24437"/>
      <c r="B24437"/>
      <c r="C24437"/>
    </row>
    <row r="24438" spans="1:3" ht="14.4" x14ac:dyDescent="0.3">
      <c r="A24438"/>
      <c r="B24438"/>
      <c r="C24438"/>
    </row>
    <row r="24439" spans="1:3" ht="14.4" x14ac:dyDescent="0.3">
      <c r="A24439"/>
      <c r="B24439"/>
      <c r="C24439"/>
    </row>
    <row r="24440" spans="1:3" ht="14.4" x14ac:dyDescent="0.3">
      <c r="A24440"/>
      <c r="B24440"/>
      <c r="C24440"/>
    </row>
    <row r="24441" spans="1:3" ht="14.4" x14ac:dyDescent="0.3">
      <c r="A24441"/>
      <c r="B24441"/>
      <c r="C24441"/>
    </row>
    <row r="24442" spans="1:3" ht="14.4" x14ac:dyDescent="0.3">
      <c r="A24442"/>
      <c r="B24442"/>
      <c r="C24442"/>
    </row>
    <row r="24443" spans="1:3" ht="14.4" x14ac:dyDescent="0.3">
      <c r="A24443"/>
      <c r="B24443"/>
      <c r="C24443"/>
    </row>
    <row r="24444" spans="1:3" ht="14.4" x14ac:dyDescent="0.3">
      <c r="A24444"/>
      <c r="B24444"/>
      <c r="C24444"/>
    </row>
    <row r="24445" spans="1:3" ht="14.4" x14ac:dyDescent="0.3">
      <c r="A24445"/>
      <c r="B24445"/>
      <c r="C24445"/>
    </row>
    <row r="24446" spans="1:3" ht="14.4" x14ac:dyDescent="0.3">
      <c r="A24446"/>
      <c r="B24446"/>
      <c r="C24446"/>
    </row>
    <row r="24447" spans="1:3" ht="14.4" x14ac:dyDescent="0.3">
      <c r="A24447"/>
      <c r="B24447"/>
      <c r="C24447"/>
    </row>
    <row r="24448" spans="1:3" ht="14.4" x14ac:dyDescent="0.3">
      <c r="A24448"/>
      <c r="B24448"/>
      <c r="C24448"/>
    </row>
    <row r="24449" spans="1:3" ht="14.4" x14ac:dyDescent="0.3">
      <c r="A24449"/>
      <c r="B24449"/>
      <c r="C24449"/>
    </row>
    <row r="24450" spans="1:3" ht="14.4" x14ac:dyDescent="0.3">
      <c r="A24450"/>
      <c r="B24450"/>
      <c r="C24450"/>
    </row>
    <row r="24451" spans="1:3" ht="14.4" x14ac:dyDescent="0.3">
      <c r="A24451"/>
      <c r="B24451"/>
      <c r="C24451"/>
    </row>
    <row r="24452" spans="1:3" ht="14.4" x14ac:dyDescent="0.3">
      <c r="A24452"/>
      <c r="B24452"/>
      <c r="C24452"/>
    </row>
    <row r="24453" spans="1:3" ht="14.4" x14ac:dyDescent="0.3">
      <c r="A24453"/>
      <c r="B24453"/>
      <c r="C24453"/>
    </row>
    <row r="24454" spans="1:3" ht="14.4" x14ac:dyDescent="0.3">
      <c r="A24454"/>
      <c r="B24454"/>
      <c r="C24454"/>
    </row>
    <row r="24455" spans="1:3" ht="14.4" x14ac:dyDescent="0.3">
      <c r="A24455"/>
      <c r="B24455"/>
      <c r="C24455"/>
    </row>
    <row r="24456" spans="1:3" ht="14.4" x14ac:dyDescent="0.3">
      <c r="A24456"/>
      <c r="B24456"/>
      <c r="C24456"/>
    </row>
    <row r="24457" spans="1:3" ht="14.4" x14ac:dyDescent="0.3">
      <c r="A24457"/>
      <c r="B24457"/>
      <c r="C24457"/>
    </row>
    <row r="24458" spans="1:3" ht="14.4" x14ac:dyDescent="0.3">
      <c r="A24458"/>
      <c r="B24458"/>
      <c r="C24458"/>
    </row>
    <row r="24459" spans="1:3" ht="14.4" x14ac:dyDescent="0.3">
      <c r="A24459"/>
      <c r="B24459"/>
      <c r="C24459"/>
    </row>
    <row r="24460" spans="1:3" ht="14.4" x14ac:dyDescent="0.3">
      <c r="A24460"/>
      <c r="B24460"/>
      <c r="C24460"/>
    </row>
    <row r="24461" spans="1:3" ht="14.4" x14ac:dyDescent="0.3">
      <c r="A24461"/>
      <c r="B24461"/>
      <c r="C24461"/>
    </row>
    <row r="24462" spans="1:3" ht="14.4" x14ac:dyDescent="0.3">
      <c r="A24462"/>
      <c r="B24462"/>
      <c r="C24462"/>
    </row>
    <row r="24463" spans="1:3" ht="14.4" x14ac:dyDescent="0.3">
      <c r="A24463"/>
      <c r="B24463"/>
      <c r="C24463"/>
    </row>
    <row r="24464" spans="1:3" ht="14.4" x14ac:dyDescent="0.3">
      <c r="A24464"/>
      <c r="B24464"/>
      <c r="C24464"/>
    </row>
    <row r="24465" spans="1:3" ht="14.4" x14ac:dyDescent="0.3">
      <c r="A24465"/>
      <c r="B24465"/>
      <c r="C24465"/>
    </row>
    <row r="24466" spans="1:3" ht="14.4" x14ac:dyDescent="0.3">
      <c r="A24466"/>
      <c r="B24466"/>
      <c r="C24466"/>
    </row>
    <row r="24467" spans="1:3" ht="14.4" x14ac:dyDescent="0.3">
      <c r="A24467"/>
      <c r="B24467"/>
      <c r="C24467"/>
    </row>
    <row r="24468" spans="1:3" ht="14.4" x14ac:dyDescent="0.3">
      <c r="A24468"/>
      <c r="B24468"/>
      <c r="C24468"/>
    </row>
    <row r="24469" spans="1:3" ht="14.4" x14ac:dyDescent="0.3">
      <c r="A24469"/>
      <c r="B24469"/>
      <c r="C24469"/>
    </row>
    <row r="24470" spans="1:3" ht="14.4" x14ac:dyDescent="0.3">
      <c r="A24470"/>
      <c r="B24470"/>
      <c r="C24470"/>
    </row>
    <row r="24471" spans="1:3" ht="14.4" x14ac:dyDescent="0.3">
      <c r="A24471"/>
      <c r="B24471"/>
      <c r="C24471"/>
    </row>
    <row r="24472" spans="1:3" ht="14.4" x14ac:dyDescent="0.3">
      <c r="A24472"/>
      <c r="B24472"/>
      <c r="C24472"/>
    </row>
    <row r="24473" spans="1:3" ht="14.4" x14ac:dyDescent="0.3">
      <c r="A24473"/>
      <c r="B24473"/>
      <c r="C24473"/>
    </row>
    <row r="24474" spans="1:3" ht="14.4" x14ac:dyDescent="0.3">
      <c r="A24474"/>
      <c r="B24474"/>
      <c r="C24474"/>
    </row>
    <row r="24475" spans="1:3" ht="14.4" x14ac:dyDescent="0.3">
      <c r="A24475"/>
      <c r="B24475"/>
      <c r="C24475"/>
    </row>
    <row r="24476" spans="1:3" ht="14.4" x14ac:dyDescent="0.3">
      <c r="A24476"/>
      <c r="B24476"/>
      <c r="C24476"/>
    </row>
    <row r="24477" spans="1:3" ht="14.4" x14ac:dyDescent="0.3">
      <c r="A24477"/>
      <c r="B24477"/>
      <c r="C24477"/>
    </row>
    <row r="24478" spans="1:3" ht="14.4" x14ac:dyDescent="0.3">
      <c r="A24478"/>
      <c r="B24478"/>
      <c r="C24478"/>
    </row>
    <row r="24479" spans="1:3" ht="14.4" x14ac:dyDescent="0.3">
      <c r="A24479"/>
      <c r="B24479"/>
      <c r="C24479"/>
    </row>
    <row r="24480" spans="1:3" ht="14.4" x14ac:dyDescent="0.3">
      <c r="A24480"/>
      <c r="B24480"/>
      <c r="C24480"/>
    </row>
    <row r="24481" spans="1:3" ht="14.4" x14ac:dyDescent="0.3">
      <c r="A24481"/>
      <c r="B24481"/>
      <c r="C24481"/>
    </row>
    <row r="24482" spans="1:3" ht="14.4" x14ac:dyDescent="0.3">
      <c r="A24482"/>
      <c r="B24482"/>
      <c r="C24482"/>
    </row>
    <row r="24483" spans="1:3" ht="14.4" x14ac:dyDescent="0.3">
      <c r="A24483"/>
      <c r="B24483"/>
      <c r="C24483"/>
    </row>
    <row r="24484" spans="1:3" ht="14.4" x14ac:dyDescent="0.3">
      <c r="A24484"/>
      <c r="B24484"/>
      <c r="C24484"/>
    </row>
    <row r="24485" spans="1:3" ht="14.4" x14ac:dyDescent="0.3">
      <c r="A24485"/>
      <c r="B24485"/>
      <c r="C24485"/>
    </row>
    <row r="24486" spans="1:3" ht="14.4" x14ac:dyDescent="0.3">
      <c r="A24486"/>
      <c r="B24486"/>
      <c r="C24486"/>
    </row>
    <row r="24487" spans="1:3" ht="14.4" x14ac:dyDescent="0.3">
      <c r="A24487"/>
      <c r="B24487"/>
      <c r="C24487"/>
    </row>
    <row r="24488" spans="1:3" ht="14.4" x14ac:dyDescent="0.3">
      <c r="A24488"/>
      <c r="B24488"/>
      <c r="C24488"/>
    </row>
    <row r="24489" spans="1:3" ht="14.4" x14ac:dyDescent="0.3">
      <c r="A24489"/>
      <c r="B24489"/>
      <c r="C24489"/>
    </row>
    <row r="24490" spans="1:3" ht="14.4" x14ac:dyDescent="0.3">
      <c r="A24490"/>
      <c r="B24490"/>
      <c r="C24490"/>
    </row>
    <row r="24491" spans="1:3" ht="14.4" x14ac:dyDescent="0.3">
      <c r="A24491"/>
      <c r="B24491"/>
      <c r="C24491"/>
    </row>
    <row r="24492" spans="1:3" ht="14.4" x14ac:dyDescent="0.3">
      <c r="A24492"/>
      <c r="B24492"/>
      <c r="C24492"/>
    </row>
    <row r="24493" spans="1:3" ht="14.4" x14ac:dyDescent="0.3">
      <c r="A24493"/>
      <c r="B24493"/>
      <c r="C24493"/>
    </row>
    <row r="24494" spans="1:3" ht="14.4" x14ac:dyDescent="0.3">
      <c r="A24494"/>
      <c r="B24494"/>
      <c r="C24494"/>
    </row>
    <row r="24495" spans="1:3" ht="14.4" x14ac:dyDescent="0.3">
      <c r="A24495"/>
      <c r="B24495"/>
      <c r="C24495"/>
    </row>
    <row r="24496" spans="1:3" ht="14.4" x14ac:dyDescent="0.3">
      <c r="A24496"/>
      <c r="B24496"/>
      <c r="C24496"/>
    </row>
    <row r="24497" spans="1:3" ht="14.4" x14ac:dyDescent="0.3">
      <c r="A24497"/>
      <c r="B24497"/>
      <c r="C24497"/>
    </row>
    <row r="24498" spans="1:3" ht="14.4" x14ac:dyDescent="0.3">
      <c r="A24498"/>
      <c r="B24498"/>
      <c r="C24498"/>
    </row>
    <row r="24499" spans="1:3" ht="14.4" x14ac:dyDescent="0.3">
      <c r="A24499"/>
      <c r="B24499"/>
      <c r="C24499"/>
    </row>
    <row r="24500" spans="1:3" ht="14.4" x14ac:dyDescent="0.3">
      <c r="A24500"/>
      <c r="B24500"/>
      <c r="C24500"/>
    </row>
    <row r="24501" spans="1:3" ht="14.4" x14ac:dyDescent="0.3">
      <c r="A24501"/>
      <c r="B24501"/>
      <c r="C24501"/>
    </row>
    <row r="24502" spans="1:3" ht="14.4" x14ac:dyDescent="0.3">
      <c r="A24502"/>
      <c r="B24502"/>
      <c r="C24502"/>
    </row>
    <row r="24503" spans="1:3" ht="14.4" x14ac:dyDescent="0.3">
      <c r="A24503"/>
      <c r="B24503"/>
      <c r="C24503"/>
    </row>
    <row r="24504" spans="1:3" ht="14.4" x14ac:dyDescent="0.3">
      <c r="A24504"/>
      <c r="B24504"/>
      <c r="C24504"/>
    </row>
    <row r="24505" spans="1:3" ht="14.4" x14ac:dyDescent="0.3">
      <c r="A24505"/>
      <c r="B24505"/>
      <c r="C24505"/>
    </row>
    <row r="24506" spans="1:3" ht="14.4" x14ac:dyDescent="0.3">
      <c r="A24506"/>
      <c r="B24506"/>
      <c r="C24506"/>
    </row>
    <row r="24507" spans="1:3" ht="14.4" x14ac:dyDescent="0.3">
      <c r="A24507"/>
      <c r="B24507"/>
      <c r="C24507"/>
    </row>
    <row r="24508" spans="1:3" ht="14.4" x14ac:dyDescent="0.3">
      <c r="A24508"/>
      <c r="B24508"/>
      <c r="C24508"/>
    </row>
    <row r="24509" spans="1:3" ht="14.4" x14ac:dyDescent="0.3">
      <c r="A24509"/>
      <c r="B24509"/>
      <c r="C24509"/>
    </row>
    <row r="24510" spans="1:3" ht="14.4" x14ac:dyDescent="0.3">
      <c r="A24510"/>
      <c r="B24510"/>
      <c r="C24510"/>
    </row>
    <row r="24511" spans="1:3" ht="14.4" x14ac:dyDescent="0.3">
      <c r="A24511"/>
      <c r="B24511"/>
      <c r="C24511"/>
    </row>
    <row r="24512" spans="1:3" ht="14.4" x14ac:dyDescent="0.3">
      <c r="A24512"/>
      <c r="B24512"/>
      <c r="C24512"/>
    </row>
    <row r="24513" spans="1:3" ht="14.4" x14ac:dyDescent="0.3">
      <c r="A24513"/>
      <c r="B24513"/>
      <c r="C24513"/>
    </row>
    <row r="24514" spans="1:3" ht="14.4" x14ac:dyDescent="0.3">
      <c r="A24514"/>
      <c r="B24514"/>
      <c r="C24514"/>
    </row>
    <row r="24515" spans="1:3" ht="14.4" x14ac:dyDescent="0.3">
      <c r="A24515"/>
      <c r="B24515"/>
      <c r="C24515"/>
    </row>
    <row r="24516" spans="1:3" ht="14.4" x14ac:dyDescent="0.3">
      <c r="A24516"/>
      <c r="B24516"/>
      <c r="C24516"/>
    </row>
    <row r="24517" spans="1:3" ht="14.4" x14ac:dyDescent="0.3">
      <c r="A24517"/>
      <c r="B24517"/>
      <c r="C24517"/>
    </row>
    <row r="24518" spans="1:3" ht="14.4" x14ac:dyDescent="0.3">
      <c r="A24518"/>
      <c r="B24518"/>
      <c r="C24518"/>
    </row>
    <row r="24519" spans="1:3" ht="14.4" x14ac:dyDescent="0.3">
      <c r="A24519"/>
      <c r="B24519"/>
      <c r="C24519"/>
    </row>
    <row r="24520" spans="1:3" ht="14.4" x14ac:dyDescent="0.3">
      <c r="A24520"/>
      <c r="B24520"/>
      <c r="C24520"/>
    </row>
    <row r="24521" spans="1:3" ht="14.4" x14ac:dyDescent="0.3">
      <c r="A24521"/>
      <c r="B24521"/>
      <c r="C24521"/>
    </row>
    <row r="24522" spans="1:3" ht="14.4" x14ac:dyDescent="0.3">
      <c r="A24522"/>
      <c r="B24522"/>
      <c r="C24522"/>
    </row>
    <row r="24523" spans="1:3" ht="14.4" x14ac:dyDescent="0.3">
      <c r="A24523"/>
      <c r="B24523"/>
      <c r="C24523"/>
    </row>
    <row r="24524" spans="1:3" ht="14.4" x14ac:dyDescent="0.3">
      <c r="A24524"/>
      <c r="B24524"/>
      <c r="C24524"/>
    </row>
    <row r="24525" spans="1:3" ht="14.4" x14ac:dyDescent="0.3">
      <c r="A24525"/>
      <c r="B24525"/>
      <c r="C24525"/>
    </row>
    <row r="24526" spans="1:3" ht="14.4" x14ac:dyDescent="0.3">
      <c r="A24526"/>
      <c r="B24526"/>
      <c r="C24526"/>
    </row>
    <row r="24527" spans="1:3" ht="14.4" x14ac:dyDescent="0.3">
      <c r="A24527"/>
      <c r="B24527"/>
      <c r="C24527"/>
    </row>
    <row r="24528" spans="1:3" ht="14.4" x14ac:dyDescent="0.3">
      <c r="A24528"/>
      <c r="B24528"/>
      <c r="C24528"/>
    </row>
    <row r="24529" spans="1:3" ht="14.4" x14ac:dyDescent="0.3">
      <c r="A24529"/>
      <c r="B24529"/>
      <c r="C24529"/>
    </row>
    <row r="24530" spans="1:3" ht="14.4" x14ac:dyDescent="0.3">
      <c r="A24530"/>
      <c r="B24530"/>
      <c r="C24530"/>
    </row>
    <row r="24531" spans="1:3" ht="14.4" x14ac:dyDescent="0.3">
      <c r="A24531"/>
      <c r="B24531"/>
      <c r="C24531"/>
    </row>
    <row r="24532" spans="1:3" ht="14.4" x14ac:dyDescent="0.3">
      <c r="A24532"/>
      <c r="B24532"/>
      <c r="C24532"/>
    </row>
    <row r="24533" spans="1:3" ht="14.4" x14ac:dyDescent="0.3">
      <c r="A24533"/>
      <c r="B24533"/>
      <c r="C24533"/>
    </row>
    <row r="24534" spans="1:3" ht="14.4" x14ac:dyDescent="0.3">
      <c r="A24534"/>
      <c r="B24534"/>
      <c r="C24534"/>
    </row>
    <row r="24535" spans="1:3" ht="14.4" x14ac:dyDescent="0.3">
      <c r="A24535"/>
      <c r="B24535"/>
      <c r="C24535"/>
    </row>
    <row r="24536" spans="1:3" ht="14.4" x14ac:dyDescent="0.3">
      <c r="A24536"/>
      <c r="B24536"/>
      <c r="C24536"/>
    </row>
    <row r="24537" spans="1:3" ht="14.4" x14ac:dyDescent="0.3">
      <c r="A24537"/>
      <c r="B24537"/>
      <c r="C24537"/>
    </row>
    <row r="24538" spans="1:3" ht="14.4" x14ac:dyDescent="0.3">
      <c r="A24538"/>
      <c r="B24538"/>
      <c r="C24538"/>
    </row>
    <row r="24539" spans="1:3" ht="14.4" x14ac:dyDescent="0.3">
      <c r="A24539"/>
      <c r="B24539"/>
      <c r="C24539"/>
    </row>
    <row r="24540" spans="1:3" ht="14.4" x14ac:dyDescent="0.3">
      <c r="A24540"/>
      <c r="B24540"/>
      <c r="C24540"/>
    </row>
    <row r="24541" spans="1:3" ht="14.4" x14ac:dyDescent="0.3">
      <c r="A24541"/>
      <c r="B24541"/>
      <c r="C24541"/>
    </row>
    <row r="24542" spans="1:3" ht="14.4" x14ac:dyDescent="0.3">
      <c r="A24542"/>
      <c r="B24542"/>
      <c r="C24542"/>
    </row>
    <row r="24543" spans="1:3" ht="14.4" x14ac:dyDescent="0.3">
      <c r="A24543"/>
      <c r="B24543"/>
      <c r="C24543"/>
    </row>
    <row r="24544" spans="1:3" ht="14.4" x14ac:dyDescent="0.3">
      <c r="A24544"/>
      <c r="B24544"/>
      <c r="C24544"/>
    </row>
    <row r="24545" spans="1:3" ht="14.4" x14ac:dyDescent="0.3">
      <c r="A24545"/>
      <c r="B24545"/>
      <c r="C24545"/>
    </row>
    <row r="24546" spans="1:3" ht="14.4" x14ac:dyDescent="0.3">
      <c r="A24546"/>
      <c r="B24546"/>
      <c r="C24546"/>
    </row>
    <row r="24547" spans="1:3" ht="14.4" x14ac:dyDescent="0.3">
      <c r="A24547"/>
      <c r="B24547"/>
      <c r="C24547"/>
    </row>
    <row r="24548" spans="1:3" ht="14.4" x14ac:dyDescent="0.3">
      <c r="A24548"/>
      <c r="B24548"/>
      <c r="C24548"/>
    </row>
    <row r="24549" spans="1:3" ht="14.4" x14ac:dyDescent="0.3">
      <c r="A24549"/>
      <c r="B24549"/>
      <c r="C24549"/>
    </row>
    <row r="24550" spans="1:3" ht="14.4" x14ac:dyDescent="0.3">
      <c r="A24550"/>
      <c r="B24550"/>
      <c r="C24550"/>
    </row>
    <row r="24551" spans="1:3" ht="14.4" x14ac:dyDescent="0.3">
      <c r="A24551"/>
      <c r="B24551"/>
      <c r="C24551"/>
    </row>
    <row r="24552" spans="1:3" ht="14.4" x14ac:dyDescent="0.3">
      <c r="A24552"/>
      <c r="B24552"/>
      <c r="C24552"/>
    </row>
    <row r="24553" spans="1:3" ht="14.4" x14ac:dyDescent="0.3">
      <c r="A24553"/>
      <c r="B24553"/>
      <c r="C24553"/>
    </row>
    <row r="24554" spans="1:3" ht="14.4" x14ac:dyDescent="0.3">
      <c r="A24554"/>
      <c r="B24554"/>
      <c r="C24554"/>
    </row>
    <row r="24555" spans="1:3" ht="14.4" x14ac:dyDescent="0.3">
      <c r="A24555"/>
      <c r="B24555"/>
      <c r="C24555"/>
    </row>
    <row r="24556" spans="1:3" ht="14.4" x14ac:dyDescent="0.3">
      <c r="A24556"/>
      <c r="B24556"/>
      <c r="C24556"/>
    </row>
    <row r="24557" spans="1:3" ht="14.4" x14ac:dyDescent="0.3">
      <c r="A24557"/>
      <c r="B24557"/>
      <c r="C24557"/>
    </row>
    <row r="24558" spans="1:3" ht="14.4" x14ac:dyDescent="0.3">
      <c r="A24558"/>
      <c r="B24558"/>
      <c r="C24558"/>
    </row>
    <row r="24559" spans="1:3" ht="14.4" x14ac:dyDescent="0.3">
      <c r="A24559"/>
      <c r="B24559"/>
      <c r="C24559"/>
    </row>
    <row r="24560" spans="1:3" ht="14.4" x14ac:dyDescent="0.3">
      <c r="A24560"/>
      <c r="B24560"/>
      <c r="C24560"/>
    </row>
    <row r="24561" spans="1:3" ht="14.4" x14ac:dyDescent="0.3">
      <c r="A24561"/>
      <c r="B24561"/>
      <c r="C24561"/>
    </row>
    <row r="24562" spans="1:3" ht="14.4" x14ac:dyDescent="0.3">
      <c r="A24562"/>
      <c r="B24562"/>
      <c r="C24562"/>
    </row>
    <row r="24563" spans="1:3" ht="14.4" x14ac:dyDescent="0.3">
      <c r="A24563"/>
      <c r="B24563"/>
      <c r="C24563"/>
    </row>
    <row r="24564" spans="1:3" ht="14.4" x14ac:dyDescent="0.3">
      <c r="A24564"/>
      <c r="B24564"/>
      <c r="C24564"/>
    </row>
    <row r="24565" spans="1:3" ht="14.4" x14ac:dyDescent="0.3">
      <c r="A24565"/>
      <c r="B24565"/>
      <c r="C24565"/>
    </row>
    <row r="24566" spans="1:3" ht="14.4" x14ac:dyDescent="0.3">
      <c r="A24566"/>
      <c r="B24566"/>
      <c r="C24566"/>
    </row>
    <row r="24567" spans="1:3" ht="14.4" x14ac:dyDescent="0.3">
      <c r="A24567"/>
      <c r="B24567"/>
      <c r="C24567"/>
    </row>
    <row r="24568" spans="1:3" ht="14.4" x14ac:dyDescent="0.3">
      <c r="A24568"/>
      <c r="B24568"/>
      <c r="C24568"/>
    </row>
    <row r="24569" spans="1:3" ht="14.4" x14ac:dyDescent="0.3">
      <c r="A24569"/>
      <c r="B24569"/>
      <c r="C24569"/>
    </row>
    <row r="24570" spans="1:3" ht="14.4" x14ac:dyDescent="0.3">
      <c r="A24570"/>
      <c r="B24570"/>
      <c r="C24570"/>
    </row>
    <row r="24571" spans="1:3" ht="14.4" x14ac:dyDescent="0.3">
      <c r="A24571"/>
      <c r="B24571"/>
      <c r="C24571"/>
    </row>
    <row r="24572" spans="1:3" ht="14.4" x14ac:dyDescent="0.3">
      <c r="A24572"/>
      <c r="B24572"/>
      <c r="C24572"/>
    </row>
    <row r="24573" spans="1:3" ht="14.4" x14ac:dyDescent="0.3">
      <c r="A24573"/>
      <c r="B24573"/>
      <c r="C24573"/>
    </row>
    <row r="24574" spans="1:3" ht="14.4" x14ac:dyDescent="0.3">
      <c r="A24574"/>
      <c r="B24574"/>
      <c r="C24574"/>
    </row>
    <row r="24575" spans="1:3" ht="14.4" x14ac:dyDescent="0.3">
      <c r="A24575"/>
      <c r="B24575"/>
      <c r="C24575"/>
    </row>
    <row r="24576" spans="1:3" ht="14.4" x14ac:dyDescent="0.3">
      <c r="A24576"/>
      <c r="B24576"/>
      <c r="C24576"/>
    </row>
    <row r="24577" spans="1:3" ht="14.4" x14ac:dyDescent="0.3">
      <c r="A24577"/>
      <c r="B24577"/>
      <c r="C24577"/>
    </row>
    <row r="24578" spans="1:3" ht="14.4" x14ac:dyDescent="0.3">
      <c r="A24578"/>
      <c r="B24578"/>
      <c r="C24578"/>
    </row>
    <row r="24579" spans="1:3" ht="14.4" x14ac:dyDescent="0.3">
      <c r="A24579"/>
      <c r="B24579"/>
      <c r="C24579"/>
    </row>
    <row r="24580" spans="1:3" ht="14.4" x14ac:dyDescent="0.3">
      <c r="A24580"/>
      <c r="B24580"/>
      <c r="C24580"/>
    </row>
    <row r="24581" spans="1:3" ht="14.4" x14ac:dyDescent="0.3">
      <c r="A24581"/>
      <c r="B24581"/>
      <c r="C24581"/>
    </row>
    <row r="24582" spans="1:3" ht="14.4" x14ac:dyDescent="0.3">
      <c r="A24582"/>
      <c r="B24582"/>
      <c r="C24582"/>
    </row>
    <row r="24583" spans="1:3" ht="14.4" x14ac:dyDescent="0.3">
      <c r="A24583"/>
      <c r="B24583"/>
      <c r="C24583"/>
    </row>
    <row r="24584" spans="1:3" ht="14.4" x14ac:dyDescent="0.3">
      <c r="A24584"/>
      <c r="B24584"/>
      <c r="C24584"/>
    </row>
    <row r="24585" spans="1:3" ht="14.4" x14ac:dyDescent="0.3">
      <c r="A24585"/>
      <c r="B24585"/>
      <c r="C24585"/>
    </row>
    <row r="24586" spans="1:3" ht="14.4" x14ac:dyDescent="0.3">
      <c r="A24586"/>
      <c r="B24586"/>
      <c r="C24586"/>
    </row>
    <row r="24587" spans="1:3" ht="14.4" x14ac:dyDescent="0.3">
      <c r="A24587"/>
      <c r="B24587"/>
      <c r="C24587"/>
    </row>
    <row r="24588" spans="1:3" ht="14.4" x14ac:dyDescent="0.3">
      <c r="A24588"/>
      <c r="B24588"/>
      <c r="C24588"/>
    </row>
    <row r="24589" spans="1:3" ht="14.4" x14ac:dyDescent="0.3">
      <c r="A24589"/>
      <c r="B24589"/>
      <c r="C24589"/>
    </row>
    <row r="24590" spans="1:3" ht="14.4" x14ac:dyDescent="0.3">
      <c r="A24590"/>
      <c r="B24590"/>
      <c r="C24590"/>
    </row>
    <row r="24591" spans="1:3" ht="14.4" x14ac:dyDescent="0.3">
      <c r="A24591"/>
      <c r="B24591"/>
      <c r="C24591"/>
    </row>
    <row r="24592" spans="1:3" ht="14.4" x14ac:dyDescent="0.3">
      <c r="A24592"/>
      <c r="B24592"/>
      <c r="C24592"/>
    </row>
    <row r="24593" spans="1:3" ht="14.4" x14ac:dyDescent="0.3">
      <c r="A24593"/>
      <c r="B24593"/>
      <c r="C24593"/>
    </row>
    <row r="24594" spans="1:3" ht="14.4" x14ac:dyDescent="0.3">
      <c r="A24594"/>
      <c r="B24594"/>
      <c r="C24594"/>
    </row>
    <row r="24595" spans="1:3" ht="14.4" x14ac:dyDescent="0.3">
      <c r="A24595"/>
      <c r="B24595"/>
      <c r="C24595"/>
    </row>
    <row r="24596" spans="1:3" ht="14.4" x14ac:dyDescent="0.3">
      <c r="A24596"/>
      <c r="B24596"/>
      <c r="C24596"/>
    </row>
    <row r="24597" spans="1:3" ht="14.4" x14ac:dyDescent="0.3">
      <c r="A24597"/>
      <c r="B24597"/>
      <c r="C24597"/>
    </row>
    <row r="24598" spans="1:3" ht="14.4" x14ac:dyDescent="0.3">
      <c r="A24598"/>
      <c r="B24598"/>
      <c r="C24598"/>
    </row>
    <row r="24599" spans="1:3" ht="14.4" x14ac:dyDescent="0.3">
      <c r="A24599"/>
      <c r="B24599"/>
      <c r="C24599"/>
    </row>
    <row r="24600" spans="1:3" ht="14.4" x14ac:dyDescent="0.3">
      <c r="A24600"/>
      <c r="B24600"/>
      <c r="C24600"/>
    </row>
    <row r="24601" spans="1:3" ht="14.4" x14ac:dyDescent="0.3">
      <c r="A24601"/>
      <c r="B24601"/>
      <c r="C24601"/>
    </row>
    <row r="24602" spans="1:3" ht="14.4" x14ac:dyDescent="0.3">
      <c r="A24602"/>
      <c r="B24602"/>
      <c r="C24602"/>
    </row>
    <row r="24603" spans="1:3" ht="14.4" x14ac:dyDescent="0.3">
      <c r="A24603"/>
      <c r="B24603"/>
      <c r="C24603"/>
    </row>
    <row r="24604" spans="1:3" ht="14.4" x14ac:dyDescent="0.3">
      <c r="A24604"/>
      <c r="B24604"/>
      <c r="C24604"/>
    </row>
    <row r="24605" spans="1:3" ht="14.4" x14ac:dyDescent="0.3">
      <c r="A24605"/>
      <c r="B24605"/>
      <c r="C24605"/>
    </row>
    <row r="24606" spans="1:3" ht="14.4" x14ac:dyDescent="0.3">
      <c r="A24606"/>
      <c r="B24606"/>
      <c r="C24606"/>
    </row>
    <row r="24607" spans="1:3" ht="14.4" x14ac:dyDescent="0.3">
      <c r="A24607"/>
      <c r="B24607"/>
      <c r="C24607"/>
    </row>
    <row r="24608" spans="1:3" ht="14.4" x14ac:dyDescent="0.3">
      <c r="A24608"/>
      <c r="B24608"/>
      <c r="C24608"/>
    </row>
    <row r="24609" spans="1:3" ht="14.4" x14ac:dyDescent="0.3">
      <c r="A24609"/>
      <c r="B24609"/>
      <c r="C24609"/>
    </row>
    <row r="24610" spans="1:3" ht="14.4" x14ac:dyDescent="0.3">
      <c r="A24610"/>
      <c r="B24610"/>
      <c r="C24610"/>
    </row>
    <row r="24611" spans="1:3" ht="14.4" x14ac:dyDescent="0.3">
      <c r="A24611"/>
      <c r="B24611"/>
      <c r="C24611"/>
    </row>
    <row r="24612" spans="1:3" ht="14.4" x14ac:dyDescent="0.3">
      <c r="A24612"/>
      <c r="B24612"/>
      <c r="C24612"/>
    </row>
    <row r="24613" spans="1:3" ht="14.4" x14ac:dyDescent="0.3">
      <c r="A24613"/>
      <c r="B24613"/>
      <c r="C24613"/>
    </row>
    <row r="24614" spans="1:3" ht="14.4" x14ac:dyDescent="0.3">
      <c r="A24614"/>
      <c r="B24614"/>
      <c r="C24614"/>
    </row>
    <row r="24615" spans="1:3" ht="14.4" x14ac:dyDescent="0.3">
      <c r="A24615"/>
      <c r="B24615"/>
      <c r="C24615"/>
    </row>
    <row r="24616" spans="1:3" ht="14.4" x14ac:dyDescent="0.3">
      <c r="A24616"/>
      <c r="B24616"/>
      <c r="C24616"/>
    </row>
    <row r="24617" spans="1:3" ht="14.4" x14ac:dyDescent="0.3">
      <c r="A24617"/>
      <c r="B24617"/>
      <c r="C24617"/>
    </row>
    <row r="24618" spans="1:3" ht="14.4" x14ac:dyDescent="0.3">
      <c r="A24618"/>
      <c r="B24618"/>
      <c r="C24618"/>
    </row>
    <row r="24619" spans="1:3" ht="14.4" x14ac:dyDescent="0.3">
      <c r="A24619"/>
      <c r="B24619"/>
      <c r="C24619"/>
    </row>
    <row r="24620" spans="1:3" ht="14.4" x14ac:dyDescent="0.3">
      <c r="A24620"/>
      <c r="B24620"/>
      <c r="C24620"/>
    </row>
    <row r="24621" spans="1:3" ht="14.4" x14ac:dyDescent="0.3">
      <c r="A24621"/>
      <c r="B24621"/>
      <c r="C24621"/>
    </row>
    <row r="24622" spans="1:3" ht="14.4" x14ac:dyDescent="0.3">
      <c r="A24622"/>
      <c r="B24622"/>
      <c r="C24622"/>
    </row>
    <row r="24623" spans="1:3" ht="14.4" x14ac:dyDescent="0.3">
      <c r="A24623"/>
      <c r="B24623"/>
      <c r="C24623"/>
    </row>
    <row r="24624" spans="1:3" ht="14.4" x14ac:dyDescent="0.3">
      <c r="A24624"/>
      <c r="B24624"/>
      <c r="C24624"/>
    </row>
    <row r="24625" spans="1:3" ht="14.4" x14ac:dyDescent="0.3">
      <c r="A24625"/>
      <c r="B24625"/>
      <c r="C24625"/>
    </row>
    <row r="24626" spans="1:3" ht="14.4" x14ac:dyDescent="0.3">
      <c r="A24626"/>
      <c r="B24626"/>
      <c r="C24626"/>
    </row>
    <row r="24627" spans="1:3" ht="14.4" x14ac:dyDescent="0.3">
      <c r="A24627"/>
      <c r="B24627"/>
      <c r="C24627"/>
    </row>
    <row r="24628" spans="1:3" ht="14.4" x14ac:dyDescent="0.3">
      <c r="A24628"/>
      <c r="B24628"/>
      <c r="C24628"/>
    </row>
    <row r="24629" spans="1:3" ht="14.4" x14ac:dyDescent="0.3">
      <c r="A24629"/>
      <c r="B24629"/>
      <c r="C24629"/>
    </row>
    <row r="24630" spans="1:3" ht="14.4" x14ac:dyDescent="0.3">
      <c r="A24630"/>
      <c r="B24630"/>
      <c r="C24630"/>
    </row>
    <row r="24631" spans="1:3" ht="14.4" x14ac:dyDescent="0.3">
      <c r="A24631"/>
      <c r="B24631"/>
      <c r="C24631"/>
    </row>
    <row r="24632" spans="1:3" ht="14.4" x14ac:dyDescent="0.3">
      <c r="A24632"/>
      <c r="B24632"/>
      <c r="C24632"/>
    </row>
    <row r="24633" spans="1:3" ht="14.4" x14ac:dyDescent="0.3">
      <c r="A24633"/>
      <c r="B24633"/>
      <c r="C24633"/>
    </row>
    <row r="24634" spans="1:3" ht="14.4" x14ac:dyDescent="0.3">
      <c r="A24634"/>
      <c r="B24634"/>
      <c r="C24634"/>
    </row>
    <row r="24635" spans="1:3" ht="14.4" x14ac:dyDescent="0.3">
      <c r="A24635"/>
      <c r="B24635"/>
      <c r="C24635"/>
    </row>
    <row r="24636" spans="1:3" ht="14.4" x14ac:dyDescent="0.3">
      <c r="A24636"/>
      <c r="B24636"/>
      <c r="C24636"/>
    </row>
    <row r="24637" spans="1:3" ht="14.4" x14ac:dyDescent="0.3">
      <c r="A24637"/>
      <c r="B24637"/>
      <c r="C24637"/>
    </row>
    <row r="24638" spans="1:3" ht="14.4" x14ac:dyDescent="0.3">
      <c r="A24638"/>
      <c r="B24638"/>
      <c r="C24638"/>
    </row>
    <row r="24639" spans="1:3" ht="14.4" x14ac:dyDescent="0.3">
      <c r="A24639"/>
      <c r="B24639"/>
      <c r="C24639"/>
    </row>
    <row r="24640" spans="1:3" ht="14.4" x14ac:dyDescent="0.3">
      <c r="A24640"/>
      <c r="B24640"/>
      <c r="C24640"/>
    </row>
    <row r="24641" spans="1:3" ht="14.4" x14ac:dyDescent="0.3">
      <c r="A24641"/>
      <c r="B24641"/>
      <c r="C24641"/>
    </row>
    <row r="24642" spans="1:3" ht="14.4" x14ac:dyDescent="0.3">
      <c r="A24642"/>
      <c r="B24642"/>
      <c r="C24642"/>
    </row>
    <row r="24643" spans="1:3" ht="14.4" x14ac:dyDescent="0.3">
      <c r="A24643"/>
      <c r="B24643"/>
      <c r="C24643"/>
    </row>
    <row r="24644" spans="1:3" ht="14.4" x14ac:dyDescent="0.3">
      <c r="A24644"/>
      <c r="B24644"/>
      <c r="C24644"/>
    </row>
    <row r="24645" spans="1:3" ht="14.4" x14ac:dyDescent="0.3">
      <c r="A24645"/>
      <c r="B24645"/>
      <c r="C24645"/>
    </row>
    <row r="24646" spans="1:3" ht="14.4" x14ac:dyDescent="0.3">
      <c r="A24646"/>
      <c r="B24646"/>
      <c r="C24646"/>
    </row>
    <row r="24647" spans="1:3" ht="14.4" x14ac:dyDescent="0.3">
      <c r="A24647"/>
      <c r="B24647"/>
      <c r="C24647"/>
    </row>
    <row r="24648" spans="1:3" ht="14.4" x14ac:dyDescent="0.3">
      <c r="A24648"/>
      <c r="B24648"/>
      <c r="C24648"/>
    </row>
    <row r="24649" spans="1:3" ht="14.4" x14ac:dyDescent="0.3">
      <c r="A24649"/>
      <c r="B24649"/>
      <c r="C24649"/>
    </row>
    <row r="24650" spans="1:3" ht="14.4" x14ac:dyDescent="0.3">
      <c r="A24650"/>
      <c r="B24650"/>
      <c r="C24650"/>
    </row>
    <row r="24651" spans="1:3" ht="14.4" x14ac:dyDescent="0.3">
      <c r="A24651"/>
      <c r="B24651"/>
      <c r="C24651"/>
    </row>
    <row r="24652" spans="1:3" ht="14.4" x14ac:dyDescent="0.3">
      <c r="A24652"/>
      <c r="B24652"/>
      <c r="C24652"/>
    </row>
    <row r="24653" spans="1:3" ht="14.4" x14ac:dyDescent="0.3">
      <c r="A24653"/>
      <c r="B24653"/>
      <c r="C24653"/>
    </row>
    <row r="24654" spans="1:3" ht="14.4" x14ac:dyDescent="0.3">
      <c r="A24654"/>
      <c r="B24654"/>
      <c r="C24654"/>
    </row>
    <row r="24655" spans="1:3" ht="14.4" x14ac:dyDescent="0.3">
      <c r="A24655"/>
      <c r="B24655"/>
      <c r="C24655"/>
    </row>
    <row r="24656" spans="1:3" ht="14.4" x14ac:dyDescent="0.3">
      <c r="A24656"/>
      <c r="B24656"/>
      <c r="C24656"/>
    </row>
    <row r="24657" spans="1:3" ht="14.4" x14ac:dyDescent="0.3">
      <c r="A24657"/>
      <c r="B24657"/>
      <c r="C24657"/>
    </row>
    <row r="24658" spans="1:3" ht="14.4" x14ac:dyDescent="0.3">
      <c r="A24658"/>
      <c r="B24658"/>
      <c r="C24658"/>
    </row>
    <row r="24659" spans="1:3" ht="14.4" x14ac:dyDescent="0.3">
      <c r="A24659"/>
      <c r="B24659"/>
      <c r="C24659"/>
    </row>
    <row r="24660" spans="1:3" ht="14.4" x14ac:dyDescent="0.3">
      <c r="A24660"/>
      <c r="B24660"/>
      <c r="C24660"/>
    </row>
    <row r="24661" spans="1:3" ht="14.4" x14ac:dyDescent="0.3">
      <c r="A24661"/>
      <c r="B24661"/>
      <c r="C24661"/>
    </row>
    <row r="24662" spans="1:3" ht="14.4" x14ac:dyDescent="0.3">
      <c r="A24662"/>
      <c r="B24662"/>
      <c r="C24662"/>
    </row>
    <row r="24663" spans="1:3" ht="14.4" x14ac:dyDescent="0.3">
      <c r="A24663"/>
      <c r="B24663"/>
      <c r="C24663"/>
    </row>
    <row r="24664" spans="1:3" ht="14.4" x14ac:dyDescent="0.3">
      <c r="A24664"/>
      <c r="B24664"/>
      <c r="C24664"/>
    </row>
    <row r="24665" spans="1:3" ht="14.4" x14ac:dyDescent="0.3">
      <c r="A24665"/>
      <c r="B24665"/>
      <c r="C24665"/>
    </row>
    <row r="24666" spans="1:3" ht="14.4" x14ac:dyDescent="0.3">
      <c r="A24666"/>
      <c r="B24666"/>
      <c r="C24666"/>
    </row>
    <row r="24667" spans="1:3" ht="14.4" x14ac:dyDescent="0.3">
      <c r="A24667"/>
      <c r="B24667"/>
      <c r="C24667"/>
    </row>
    <row r="24668" spans="1:3" ht="14.4" x14ac:dyDescent="0.3">
      <c r="A24668"/>
      <c r="B24668"/>
      <c r="C24668"/>
    </row>
    <row r="24669" spans="1:3" ht="14.4" x14ac:dyDescent="0.3">
      <c r="A24669"/>
      <c r="B24669"/>
      <c r="C24669"/>
    </row>
    <row r="24670" spans="1:3" ht="14.4" x14ac:dyDescent="0.3">
      <c r="A24670"/>
      <c r="B24670"/>
      <c r="C24670"/>
    </row>
    <row r="24671" spans="1:3" ht="14.4" x14ac:dyDescent="0.3">
      <c r="A24671"/>
      <c r="B24671"/>
      <c r="C24671"/>
    </row>
    <row r="24672" spans="1:3" ht="14.4" x14ac:dyDescent="0.3">
      <c r="A24672"/>
      <c r="B24672"/>
      <c r="C24672"/>
    </row>
    <row r="24673" spans="1:3" ht="14.4" x14ac:dyDescent="0.3">
      <c r="A24673"/>
      <c r="B24673"/>
      <c r="C24673"/>
    </row>
    <row r="24674" spans="1:3" ht="14.4" x14ac:dyDescent="0.3">
      <c r="A24674"/>
      <c r="B24674"/>
      <c r="C24674"/>
    </row>
    <row r="24675" spans="1:3" ht="14.4" x14ac:dyDescent="0.3">
      <c r="A24675"/>
      <c r="B24675"/>
      <c r="C24675"/>
    </row>
    <row r="24676" spans="1:3" ht="14.4" x14ac:dyDescent="0.3">
      <c r="A24676"/>
      <c r="B24676"/>
      <c r="C24676"/>
    </row>
    <row r="24677" spans="1:3" ht="14.4" x14ac:dyDescent="0.3">
      <c r="A24677"/>
      <c r="B24677"/>
      <c r="C24677"/>
    </row>
    <row r="24678" spans="1:3" ht="14.4" x14ac:dyDescent="0.3">
      <c r="A24678"/>
      <c r="B24678"/>
      <c r="C24678"/>
    </row>
    <row r="24679" spans="1:3" ht="14.4" x14ac:dyDescent="0.3">
      <c r="A24679"/>
      <c r="B24679"/>
      <c r="C24679"/>
    </row>
    <row r="24680" spans="1:3" ht="14.4" x14ac:dyDescent="0.3">
      <c r="A24680"/>
      <c r="B24680"/>
      <c r="C24680"/>
    </row>
    <row r="24681" spans="1:3" ht="14.4" x14ac:dyDescent="0.3">
      <c r="A24681"/>
      <c r="B24681"/>
      <c r="C24681"/>
    </row>
    <row r="24682" spans="1:3" ht="14.4" x14ac:dyDescent="0.3">
      <c r="A24682"/>
      <c r="B24682"/>
      <c r="C24682"/>
    </row>
    <row r="24683" spans="1:3" ht="14.4" x14ac:dyDescent="0.3">
      <c r="A24683"/>
      <c r="B24683"/>
      <c r="C24683"/>
    </row>
    <row r="24684" spans="1:3" ht="14.4" x14ac:dyDescent="0.3">
      <c r="A24684"/>
      <c r="B24684"/>
      <c r="C24684"/>
    </row>
    <row r="24685" spans="1:3" ht="14.4" x14ac:dyDescent="0.3">
      <c r="A24685"/>
      <c r="B24685"/>
      <c r="C24685"/>
    </row>
    <row r="24686" spans="1:3" ht="14.4" x14ac:dyDescent="0.3">
      <c r="A24686"/>
      <c r="B24686"/>
      <c r="C24686"/>
    </row>
    <row r="24687" spans="1:3" ht="14.4" x14ac:dyDescent="0.3">
      <c r="A24687"/>
      <c r="B24687"/>
      <c r="C24687"/>
    </row>
    <row r="24688" spans="1:3" ht="14.4" x14ac:dyDescent="0.3">
      <c r="A24688"/>
      <c r="B24688"/>
      <c r="C24688"/>
    </row>
    <row r="24689" spans="1:3" ht="14.4" x14ac:dyDescent="0.3">
      <c r="A24689"/>
      <c r="B24689"/>
      <c r="C24689"/>
    </row>
    <row r="24690" spans="1:3" ht="14.4" x14ac:dyDescent="0.3">
      <c r="A24690"/>
      <c r="B24690"/>
      <c r="C24690"/>
    </row>
    <row r="24691" spans="1:3" ht="14.4" x14ac:dyDescent="0.3">
      <c r="A24691"/>
      <c r="B24691"/>
      <c r="C24691"/>
    </row>
    <row r="24692" spans="1:3" ht="14.4" x14ac:dyDescent="0.3">
      <c r="A24692"/>
      <c r="B24692"/>
      <c r="C24692"/>
    </row>
    <row r="24693" spans="1:3" ht="14.4" x14ac:dyDescent="0.3">
      <c r="A24693"/>
      <c r="B24693"/>
      <c r="C24693"/>
    </row>
    <row r="24694" spans="1:3" ht="14.4" x14ac:dyDescent="0.3">
      <c r="A24694"/>
      <c r="B24694"/>
      <c r="C24694"/>
    </row>
    <row r="24695" spans="1:3" ht="14.4" x14ac:dyDescent="0.3">
      <c r="A24695"/>
      <c r="B24695"/>
      <c r="C24695"/>
    </row>
    <row r="24696" spans="1:3" ht="14.4" x14ac:dyDescent="0.3">
      <c r="A24696"/>
      <c r="B24696"/>
      <c r="C24696"/>
    </row>
    <row r="24697" spans="1:3" ht="14.4" x14ac:dyDescent="0.3">
      <c r="A24697"/>
      <c r="B24697"/>
      <c r="C24697"/>
    </row>
    <row r="24698" spans="1:3" ht="14.4" x14ac:dyDescent="0.3">
      <c r="A24698"/>
      <c r="B24698"/>
      <c r="C24698"/>
    </row>
    <row r="24699" spans="1:3" ht="14.4" x14ac:dyDescent="0.3">
      <c r="A24699"/>
      <c r="B24699"/>
      <c r="C24699"/>
    </row>
    <row r="24700" spans="1:3" ht="14.4" x14ac:dyDescent="0.3">
      <c r="A24700"/>
      <c r="B24700"/>
      <c r="C24700"/>
    </row>
    <row r="24701" spans="1:3" ht="14.4" x14ac:dyDescent="0.3">
      <c r="A24701"/>
      <c r="B24701"/>
      <c r="C24701"/>
    </row>
    <row r="24702" spans="1:3" ht="14.4" x14ac:dyDescent="0.3">
      <c r="A24702"/>
      <c r="B24702"/>
      <c r="C24702"/>
    </row>
    <row r="24703" spans="1:3" ht="14.4" x14ac:dyDescent="0.3">
      <c r="A24703"/>
      <c r="B24703"/>
      <c r="C24703"/>
    </row>
    <row r="24704" spans="1:3" ht="14.4" x14ac:dyDescent="0.3">
      <c r="A24704"/>
      <c r="B24704"/>
      <c r="C24704"/>
    </row>
    <row r="24705" spans="1:3" ht="14.4" x14ac:dyDescent="0.3">
      <c r="A24705"/>
      <c r="B24705"/>
      <c r="C24705"/>
    </row>
    <row r="24706" spans="1:3" ht="14.4" x14ac:dyDescent="0.3">
      <c r="A24706"/>
      <c r="B24706"/>
      <c r="C24706"/>
    </row>
    <row r="24707" spans="1:3" ht="14.4" x14ac:dyDescent="0.3">
      <c r="A24707"/>
      <c r="B24707"/>
      <c r="C24707"/>
    </row>
    <row r="24708" spans="1:3" ht="14.4" x14ac:dyDescent="0.3">
      <c r="A24708"/>
      <c r="B24708"/>
      <c r="C24708"/>
    </row>
    <row r="24709" spans="1:3" ht="14.4" x14ac:dyDescent="0.3">
      <c r="A24709"/>
      <c r="B24709"/>
      <c r="C24709"/>
    </row>
    <row r="24710" spans="1:3" ht="14.4" x14ac:dyDescent="0.3">
      <c r="A24710"/>
      <c r="B24710"/>
      <c r="C24710"/>
    </row>
    <row r="24711" spans="1:3" ht="14.4" x14ac:dyDescent="0.3">
      <c r="A24711"/>
      <c r="B24711"/>
      <c r="C24711"/>
    </row>
    <row r="24712" spans="1:3" ht="14.4" x14ac:dyDescent="0.3">
      <c r="A24712"/>
      <c r="B24712"/>
      <c r="C24712"/>
    </row>
    <row r="24713" spans="1:3" ht="14.4" x14ac:dyDescent="0.3">
      <c r="A24713"/>
      <c r="B24713"/>
      <c r="C24713"/>
    </row>
    <row r="24714" spans="1:3" ht="14.4" x14ac:dyDescent="0.3">
      <c r="A24714"/>
      <c r="B24714"/>
      <c r="C24714"/>
    </row>
    <row r="24715" spans="1:3" ht="14.4" x14ac:dyDescent="0.3">
      <c r="A24715"/>
      <c r="B24715"/>
      <c r="C24715"/>
    </row>
    <row r="24716" spans="1:3" ht="14.4" x14ac:dyDescent="0.3">
      <c r="A24716"/>
      <c r="B24716"/>
      <c r="C24716"/>
    </row>
    <row r="24717" spans="1:3" ht="14.4" x14ac:dyDescent="0.3">
      <c r="A24717"/>
      <c r="B24717"/>
      <c r="C24717"/>
    </row>
    <row r="24718" spans="1:3" ht="14.4" x14ac:dyDescent="0.3">
      <c r="A24718"/>
      <c r="B24718"/>
      <c r="C24718"/>
    </row>
    <row r="24719" spans="1:3" ht="14.4" x14ac:dyDescent="0.3">
      <c r="A24719"/>
      <c r="B24719"/>
      <c r="C24719"/>
    </row>
    <row r="24720" spans="1:3" ht="14.4" x14ac:dyDescent="0.3">
      <c r="A24720"/>
      <c r="B24720"/>
      <c r="C24720"/>
    </row>
    <row r="24721" spans="1:3" ht="14.4" x14ac:dyDescent="0.3">
      <c r="A24721"/>
      <c r="B24721"/>
      <c r="C24721"/>
    </row>
    <row r="24722" spans="1:3" ht="14.4" x14ac:dyDescent="0.3">
      <c r="A24722"/>
      <c r="B24722"/>
      <c r="C24722"/>
    </row>
    <row r="24723" spans="1:3" ht="14.4" x14ac:dyDescent="0.3">
      <c r="A24723"/>
      <c r="B24723"/>
      <c r="C24723"/>
    </row>
    <row r="24724" spans="1:3" ht="14.4" x14ac:dyDescent="0.3">
      <c r="A24724"/>
      <c r="B24724"/>
      <c r="C24724"/>
    </row>
    <row r="24725" spans="1:3" ht="14.4" x14ac:dyDescent="0.3">
      <c r="A24725"/>
      <c r="B24725"/>
      <c r="C24725"/>
    </row>
    <row r="24726" spans="1:3" ht="14.4" x14ac:dyDescent="0.3">
      <c r="A24726"/>
      <c r="B24726"/>
      <c r="C24726"/>
    </row>
    <row r="24727" spans="1:3" ht="14.4" x14ac:dyDescent="0.3">
      <c r="A24727"/>
      <c r="B24727"/>
      <c r="C24727"/>
    </row>
    <row r="24728" spans="1:3" ht="14.4" x14ac:dyDescent="0.3">
      <c r="A24728"/>
      <c r="B24728"/>
      <c r="C24728"/>
    </row>
    <row r="24729" spans="1:3" ht="14.4" x14ac:dyDescent="0.3">
      <c r="A24729"/>
      <c r="B24729"/>
      <c r="C24729"/>
    </row>
    <row r="24730" spans="1:3" ht="14.4" x14ac:dyDescent="0.3">
      <c r="A24730"/>
      <c r="B24730"/>
      <c r="C24730"/>
    </row>
    <row r="24731" spans="1:3" ht="14.4" x14ac:dyDescent="0.3">
      <c r="A24731"/>
      <c r="B24731"/>
      <c r="C24731"/>
    </row>
    <row r="24732" spans="1:3" ht="14.4" x14ac:dyDescent="0.3">
      <c r="A24732"/>
      <c r="B24732"/>
      <c r="C24732"/>
    </row>
    <row r="24733" spans="1:3" ht="14.4" x14ac:dyDescent="0.3">
      <c r="A24733"/>
      <c r="B24733"/>
      <c r="C24733"/>
    </row>
    <row r="24734" spans="1:3" ht="14.4" x14ac:dyDescent="0.3">
      <c r="A24734"/>
      <c r="B24734"/>
      <c r="C24734"/>
    </row>
    <row r="24735" spans="1:3" ht="14.4" x14ac:dyDescent="0.3">
      <c r="A24735"/>
      <c r="B24735"/>
      <c r="C24735"/>
    </row>
    <row r="24736" spans="1:3" ht="14.4" x14ac:dyDescent="0.3">
      <c r="A24736"/>
      <c r="B24736"/>
      <c r="C24736"/>
    </row>
    <row r="24737" spans="1:3" ht="14.4" x14ac:dyDescent="0.3">
      <c r="A24737"/>
      <c r="B24737"/>
      <c r="C24737"/>
    </row>
    <row r="24738" spans="1:3" ht="14.4" x14ac:dyDescent="0.3">
      <c r="A24738"/>
      <c r="B24738"/>
      <c r="C24738"/>
    </row>
    <row r="24739" spans="1:3" ht="14.4" x14ac:dyDescent="0.3">
      <c r="A24739"/>
      <c r="B24739"/>
      <c r="C24739"/>
    </row>
    <row r="24740" spans="1:3" ht="14.4" x14ac:dyDescent="0.3">
      <c r="A24740"/>
      <c r="B24740"/>
      <c r="C24740"/>
    </row>
    <row r="24741" spans="1:3" ht="14.4" x14ac:dyDescent="0.3">
      <c r="A24741"/>
      <c r="B24741"/>
      <c r="C24741"/>
    </row>
    <row r="24742" spans="1:3" ht="14.4" x14ac:dyDescent="0.3">
      <c r="A24742"/>
      <c r="B24742"/>
      <c r="C24742"/>
    </row>
    <row r="24743" spans="1:3" ht="14.4" x14ac:dyDescent="0.3">
      <c r="A24743"/>
      <c r="B24743"/>
      <c r="C24743"/>
    </row>
    <row r="24744" spans="1:3" ht="14.4" x14ac:dyDescent="0.3">
      <c r="A24744"/>
      <c r="B24744"/>
      <c r="C24744"/>
    </row>
    <row r="24745" spans="1:3" ht="14.4" x14ac:dyDescent="0.3">
      <c r="A24745"/>
      <c r="B24745"/>
      <c r="C24745"/>
    </row>
    <row r="24746" spans="1:3" ht="14.4" x14ac:dyDescent="0.3">
      <c r="A24746"/>
      <c r="B24746"/>
      <c r="C24746"/>
    </row>
    <row r="24747" spans="1:3" ht="14.4" x14ac:dyDescent="0.3">
      <c r="A24747"/>
      <c r="B24747"/>
      <c r="C24747"/>
    </row>
    <row r="24748" spans="1:3" ht="14.4" x14ac:dyDescent="0.3">
      <c r="A24748"/>
      <c r="B24748"/>
      <c r="C24748"/>
    </row>
    <row r="24749" spans="1:3" ht="14.4" x14ac:dyDescent="0.3">
      <c r="A24749"/>
      <c r="B24749"/>
      <c r="C24749"/>
    </row>
    <row r="24750" spans="1:3" ht="14.4" x14ac:dyDescent="0.3">
      <c r="A24750"/>
      <c r="B24750"/>
      <c r="C24750"/>
    </row>
    <row r="24751" spans="1:3" ht="14.4" x14ac:dyDescent="0.3">
      <c r="A24751"/>
      <c r="B24751"/>
      <c r="C24751"/>
    </row>
    <row r="24752" spans="1:3" ht="14.4" x14ac:dyDescent="0.3">
      <c r="A24752"/>
      <c r="B24752"/>
      <c r="C24752"/>
    </row>
    <row r="24753" spans="1:3" ht="14.4" x14ac:dyDescent="0.3">
      <c r="A24753"/>
      <c r="B24753"/>
      <c r="C24753"/>
    </row>
    <row r="24754" spans="1:3" ht="14.4" x14ac:dyDescent="0.3">
      <c r="A24754"/>
      <c r="B24754"/>
      <c r="C24754"/>
    </row>
    <row r="24755" spans="1:3" ht="14.4" x14ac:dyDescent="0.3">
      <c r="A24755"/>
      <c r="B24755"/>
      <c r="C24755"/>
    </row>
    <row r="24756" spans="1:3" ht="14.4" x14ac:dyDescent="0.3">
      <c r="A24756"/>
      <c r="B24756"/>
      <c r="C24756"/>
    </row>
    <row r="24757" spans="1:3" ht="14.4" x14ac:dyDescent="0.3">
      <c r="A24757"/>
      <c r="B24757"/>
      <c r="C24757"/>
    </row>
    <row r="24758" spans="1:3" ht="14.4" x14ac:dyDescent="0.3">
      <c r="A24758"/>
      <c r="B24758"/>
      <c r="C24758"/>
    </row>
    <row r="24759" spans="1:3" ht="14.4" x14ac:dyDescent="0.3">
      <c r="A24759"/>
      <c r="B24759"/>
      <c r="C24759"/>
    </row>
    <row r="24760" spans="1:3" ht="14.4" x14ac:dyDescent="0.3">
      <c r="A24760"/>
      <c r="B24760"/>
      <c r="C24760"/>
    </row>
    <row r="24761" spans="1:3" ht="14.4" x14ac:dyDescent="0.3">
      <c r="A24761"/>
      <c r="B24761"/>
      <c r="C24761"/>
    </row>
    <row r="24762" spans="1:3" ht="14.4" x14ac:dyDescent="0.3">
      <c r="A24762"/>
      <c r="B24762"/>
      <c r="C24762"/>
    </row>
    <row r="24763" spans="1:3" ht="14.4" x14ac:dyDescent="0.3">
      <c r="A24763"/>
      <c r="B24763"/>
      <c r="C24763"/>
    </row>
    <row r="24764" spans="1:3" ht="14.4" x14ac:dyDescent="0.3">
      <c r="A24764"/>
      <c r="B24764"/>
      <c r="C24764"/>
    </row>
    <row r="24765" spans="1:3" ht="14.4" x14ac:dyDescent="0.3">
      <c r="A24765"/>
      <c r="B24765"/>
      <c r="C24765"/>
    </row>
    <row r="24766" spans="1:3" ht="14.4" x14ac:dyDescent="0.3">
      <c r="A24766"/>
      <c r="B24766"/>
      <c r="C24766"/>
    </row>
    <row r="24767" spans="1:3" ht="14.4" x14ac:dyDescent="0.3">
      <c r="A24767"/>
      <c r="B24767"/>
      <c r="C24767"/>
    </row>
    <row r="24768" spans="1:3" ht="14.4" x14ac:dyDescent="0.3">
      <c r="A24768"/>
      <c r="B24768"/>
      <c r="C24768"/>
    </row>
    <row r="24769" spans="1:3" ht="14.4" x14ac:dyDescent="0.3">
      <c r="A24769"/>
      <c r="B24769"/>
      <c r="C24769"/>
    </row>
    <row r="24770" spans="1:3" ht="14.4" x14ac:dyDescent="0.3">
      <c r="A24770"/>
      <c r="B24770"/>
      <c r="C24770"/>
    </row>
    <row r="24771" spans="1:3" ht="14.4" x14ac:dyDescent="0.3">
      <c r="A24771"/>
      <c r="B24771"/>
      <c r="C24771"/>
    </row>
    <row r="24772" spans="1:3" ht="14.4" x14ac:dyDescent="0.3">
      <c r="A24772"/>
      <c r="B24772"/>
      <c r="C24772"/>
    </row>
    <row r="24773" spans="1:3" ht="14.4" x14ac:dyDescent="0.3">
      <c r="A24773"/>
      <c r="B24773"/>
      <c r="C24773"/>
    </row>
    <row r="24774" spans="1:3" ht="14.4" x14ac:dyDescent="0.3">
      <c r="A24774"/>
      <c r="B24774"/>
      <c r="C24774"/>
    </row>
    <row r="24775" spans="1:3" ht="14.4" x14ac:dyDescent="0.3">
      <c r="A24775"/>
      <c r="B24775"/>
      <c r="C24775"/>
    </row>
    <row r="24776" spans="1:3" ht="14.4" x14ac:dyDescent="0.3">
      <c r="A24776"/>
      <c r="B24776"/>
      <c r="C24776"/>
    </row>
    <row r="24777" spans="1:3" ht="14.4" x14ac:dyDescent="0.3">
      <c r="A24777"/>
      <c r="B24777"/>
      <c r="C24777"/>
    </row>
    <row r="24778" spans="1:3" ht="14.4" x14ac:dyDescent="0.3">
      <c r="A24778"/>
      <c r="B24778"/>
      <c r="C24778"/>
    </row>
    <row r="24779" spans="1:3" ht="14.4" x14ac:dyDescent="0.3">
      <c r="A24779"/>
      <c r="B24779"/>
      <c r="C24779"/>
    </row>
    <row r="24780" spans="1:3" ht="14.4" x14ac:dyDescent="0.3">
      <c r="A24780"/>
      <c r="B24780"/>
      <c r="C24780"/>
    </row>
    <row r="24781" spans="1:3" ht="14.4" x14ac:dyDescent="0.3">
      <c r="A24781"/>
      <c r="B24781"/>
      <c r="C24781"/>
    </row>
    <row r="24782" spans="1:3" ht="14.4" x14ac:dyDescent="0.3">
      <c r="A24782"/>
      <c r="B24782"/>
      <c r="C24782"/>
    </row>
    <row r="24783" spans="1:3" ht="14.4" x14ac:dyDescent="0.3">
      <c r="A24783"/>
      <c r="B24783"/>
      <c r="C24783"/>
    </row>
    <row r="24784" spans="1:3" ht="14.4" x14ac:dyDescent="0.3">
      <c r="A24784"/>
      <c r="B24784"/>
      <c r="C24784"/>
    </row>
    <row r="24785" spans="1:3" ht="14.4" x14ac:dyDescent="0.3">
      <c r="A24785"/>
      <c r="B24785"/>
      <c r="C24785"/>
    </row>
    <row r="24786" spans="1:3" ht="14.4" x14ac:dyDescent="0.3">
      <c r="A24786"/>
      <c r="B24786"/>
      <c r="C24786"/>
    </row>
    <row r="24787" spans="1:3" ht="14.4" x14ac:dyDescent="0.3">
      <c r="A24787"/>
      <c r="B24787"/>
      <c r="C24787"/>
    </row>
    <row r="24788" spans="1:3" ht="14.4" x14ac:dyDescent="0.3">
      <c r="A24788"/>
      <c r="B24788"/>
      <c r="C24788"/>
    </row>
    <row r="24789" spans="1:3" ht="14.4" x14ac:dyDescent="0.3">
      <c r="A24789"/>
      <c r="B24789"/>
      <c r="C24789"/>
    </row>
    <row r="24790" spans="1:3" ht="14.4" x14ac:dyDescent="0.3">
      <c r="A24790"/>
      <c r="B24790"/>
      <c r="C24790"/>
    </row>
    <row r="24791" spans="1:3" ht="14.4" x14ac:dyDescent="0.3">
      <c r="A24791"/>
      <c r="B24791"/>
      <c r="C24791"/>
    </row>
    <row r="24792" spans="1:3" ht="14.4" x14ac:dyDescent="0.3">
      <c r="A24792"/>
      <c r="B24792"/>
      <c r="C24792"/>
    </row>
    <row r="24793" spans="1:3" ht="14.4" x14ac:dyDescent="0.3">
      <c r="A24793"/>
      <c r="B24793"/>
      <c r="C24793"/>
    </row>
    <row r="24794" spans="1:3" ht="14.4" x14ac:dyDescent="0.3">
      <c r="A24794"/>
      <c r="B24794"/>
      <c r="C24794"/>
    </row>
    <row r="24795" spans="1:3" ht="14.4" x14ac:dyDescent="0.3">
      <c r="A24795"/>
      <c r="B24795"/>
      <c r="C24795"/>
    </row>
    <row r="24796" spans="1:3" ht="14.4" x14ac:dyDescent="0.3">
      <c r="A24796"/>
      <c r="B24796"/>
      <c r="C24796"/>
    </row>
    <row r="24797" spans="1:3" ht="14.4" x14ac:dyDescent="0.3">
      <c r="A24797"/>
      <c r="B24797"/>
      <c r="C24797"/>
    </row>
    <row r="24798" spans="1:3" ht="14.4" x14ac:dyDescent="0.3">
      <c r="A24798"/>
      <c r="B24798"/>
      <c r="C24798"/>
    </row>
    <row r="24799" spans="1:3" ht="14.4" x14ac:dyDescent="0.3">
      <c r="A24799"/>
      <c r="B24799"/>
      <c r="C24799"/>
    </row>
    <row r="24800" spans="1:3" ht="14.4" x14ac:dyDescent="0.3">
      <c r="A24800"/>
      <c r="B24800"/>
      <c r="C24800"/>
    </row>
    <row r="24801" spans="1:3" ht="14.4" x14ac:dyDescent="0.3">
      <c r="A24801"/>
      <c r="B24801"/>
      <c r="C24801"/>
    </row>
    <row r="24802" spans="1:3" ht="14.4" x14ac:dyDescent="0.3">
      <c r="A24802"/>
      <c r="B24802"/>
      <c r="C24802"/>
    </row>
    <row r="24803" spans="1:3" ht="14.4" x14ac:dyDescent="0.3">
      <c r="A24803"/>
      <c r="B24803"/>
      <c r="C24803"/>
    </row>
    <row r="24804" spans="1:3" ht="14.4" x14ac:dyDescent="0.3">
      <c r="A24804"/>
      <c r="B24804"/>
      <c r="C24804"/>
    </row>
    <row r="24805" spans="1:3" ht="14.4" x14ac:dyDescent="0.3">
      <c r="A24805"/>
      <c r="B24805"/>
      <c r="C24805"/>
    </row>
    <row r="24806" spans="1:3" ht="14.4" x14ac:dyDescent="0.3">
      <c r="A24806"/>
      <c r="B24806"/>
      <c r="C24806"/>
    </row>
    <row r="24807" spans="1:3" ht="14.4" x14ac:dyDescent="0.3">
      <c r="A24807"/>
      <c r="B24807"/>
      <c r="C24807"/>
    </row>
    <row r="24808" spans="1:3" ht="14.4" x14ac:dyDescent="0.3">
      <c r="A24808"/>
      <c r="B24808"/>
      <c r="C24808"/>
    </row>
    <row r="24809" spans="1:3" ht="14.4" x14ac:dyDescent="0.3">
      <c r="A24809"/>
      <c r="B24809"/>
      <c r="C24809"/>
    </row>
    <row r="24810" spans="1:3" ht="14.4" x14ac:dyDescent="0.3">
      <c r="A24810"/>
      <c r="B24810"/>
      <c r="C24810"/>
    </row>
    <row r="24811" spans="1:3" ht="14.4" x14ac:dyDescent="0.3">
      <c r="A24811"/>
      <c r="B24811"/>
      <c r="C24811"/>
    </row>
    <row r="24812" spans="1:3" ht="14.4" x14ac:dyDescent="0.3">
      <c r="A24812"/>
      <c r="B24812"/>
      <c r="C24812"/>
    </row>
    <row r="24813" spans="1:3" ht="14.4" x14ac:dyDescent="0.3">
      <c r="A24813"/>
      <c r="B24813"/>
      <c r="C24813"/>
    </row>
    <row r="24814" spans="1:3" ht="14.4" x14ac:dyDescent="0.3">
      <c r="A24814"/>
      <c r="B24814"/>
      <c r="C24814"/>
    </row>
    <row r="24815" spans="1:3" ht="14.4" x14ac:dyDescent="0.3">
      <c r="A24815"/>
      <c r="B24815"/>
      <c r="C24815"/>
    </row>
    <row r="24816" spans="1:3" ht="14.4" x14ac:dyDescent="0.3">
      <c r="A24816"/>
      <c r="B24816"/>
      <c r="C24816"/>
    </row>
    <row r="24817" spans="1:3" ht="14.4" x14ac:dyDescent="0.3">
      <c r="A24817"/>
      <c r="B24817"/>
      <c r="C24817"/>
    </row>
    <row r="24818" spans="1:3" ht="14.4" x14ac:dyDescent="0.3">
      <c r="A24818"/>
      <c r="B24818"/>
      <c r="C24818"/>
    </row>
    <row r="24819" spans="1:3" ht="14.4" x14ac:dyDescent="0.3">
      <c r="A24819"/>
      <c r="B24819"/>
      <c r="C24819"/>
    </row>
    <row r="24820" spans="1:3" ht="14.4" x14ac:dyDescent="0.3">
      <c r="A24820"/>
      <c r="B24820"/>
      <c r="C24820"/>
    </row>
    <row r="24821" spans="1:3" ht="14.4" x14ac:dyDescent="0.3">
      <c r="A24821"/>
      <c r="B24821"/>
      <c r="C24821"/>
    </row>
    <row r="24822" spans="1:3" ht="14.4" x14ac:dyDescent="0.3">
      <c r="A24822"/>
      <c r="B24822"/>
      <c r="C24822"/>
    </row>
    <row r="24823" spans="1:3" ht="14.4" x14ac:dyDescent="0.3">
      <c r="A24823"/>
      <c r="B24823"/>
      <c r="C24823"/>
    </row>
    <row r="24824" spans="1:3" ht="14.4" x14ac:dyDescent="0.3">
      <c r="A24824"/>
      <c r="B24824"/>
      <c r="C24824"/>
    </row>
    <row r="24825" spans="1:3" ht="14.4" x14ac:dyDescent="0.3">
      <c r="A24825"/>
      <c r="B24825"/>
      <c r="C24825"/>
    </row>
    <row r="24826" spans="1:3" ht="14.4" x14ac:dyDescent="0.3">
      <c r="A24826"/>
      <c r="B24826"/>
      <c r="C24826"/>
    </row>
    <row r="24827" spans="1:3" ht="14.4" x14ac:dyDescent="0.3">
      <c r="A24827"/>
      <c r="B24827"/>
      <c r="C24827"/>
    </row>
    <row r="24828" spans="1:3" ht="14.4" x14ac:dyDescent="0.3">
      <c r="A24828"/>
      <c r="B24828"/>
      <c r="C24828"/>
    </row>
    <row r="24829" spans="1:3" ht="14.4" x14ac:dyDescent="0.3">
      <c r="A24829"/>
      <c r="B24829"/>
      <c r="C24829"/>
    </row>
    <row r="24830" spans="1:3" ht="14.4" x14ac:dyDescent="0.3">
      <c r="A24830"/>
      <c r="B24830"/>
      <c r="C24830"/>
    </row>
    <row r="24831" spans="1:3" ht="14.4" x14ac:dyDescent="0.3">
      <c r="A24831"/>
      <c r="B24831"/>
      <c r="C24831"/>
    </row>
    <row r="24832" spans="1:3" ht="14.4" x14ac:dyDescent="0.3">
      <c r="A24832"/>
      <c r="B24832"/>
      <c r="C24832"/>
    </row>
    <row r="24833" spans="1:3" ht="14.4" x14ac:dyDescent="0.3">
      <c r="A24833"/>
      <c r="B24833"/>
      <c r="C24833"/>
    </row>
    <row r="24834" spans="1:3" ht="14.4" x14ac:dyDescent="0.3">
      <c r="A24834"/>
      <c r="B24834"/>
      <c r="C24834"/>
    </row>
    <row r="24835" spans="1:3" ht="14.4" x14ac:dyDescent="0.3">
      <c r="A24835"/>
      <c r="B24835"/>
      <c r="C24835"/>
    </row>
    <row r="24836" spans="1:3" ht="14.4" x14ac:dyDescent="0.3">
      <c r="A24836"/>
      <c r="B24836"/>
      <c r="C24836"/>
    </row>
    <row r="24837" spans="1:3" ht="14.4" x14ac:dyDescent="0.3">
      <c r="A24837"/>
      <c r="B24837"/>
      <c r="C24837"/>
    </row>
    <row r="24838" spans="1:3" ht="14.4" x14ac:dyDescent="0.3">
      <c r="A24838"/>
      <c r="B24838"/>
      <c r="C24838"/>
    </row>
    <row r="24839" spans="1:3" ht="14.4" x14ac:dyDescent="0.3">
      <c r="A24839"/>
      <c r="B24839"/>
      <c r="C24839"/>
    </row>
    <row r="24840" spans="1:3" ht="14.4" x14ac:dyDescent="0.3">
      <c r="A24840"/>
      <c r="B24840"/>
      <c r="C24840"/>
    </row>
    <row r="24841" spans="1:3" ht="14.4" x14ac:dyDescent="0.3">
      <c r="A24841"/>
      <c r="B24841"/>
      <c r="C24841"/>
    </row>
    <row r="24842" spans="1:3" ht="14.4" x14ac:dyDescent="0.3">
      <c r="A24842"/>
      <c r="B24842"/>
      <c r="C24842"/>
    </row>
    <row r="24843" spans="1:3" ht="14.4" x14ac:dyDescent="0.3">
      <c r="A24843"/>
      <c r="B24843"/>
      <c r="C24843"/>
    </row>
    <row r="24844" spans="1:3" ht="14.4" x14ac:dyDescent="0.3">
      <c r="A24844"/>
      <c r="B24844"/>
      <c r="C24844"/>
    </row>
    <row r="24845" spans="1:3" ht="14.4" x14ac:dyDescent="0.3">
      <c r="A24845"/>
      <c r="B24845"/>
      <c r="C24845"/>
    </row>
    <row r="24846" spans="1:3" ht="14.4" x14ac:dyDescent="0.3">
      <c r="A24846"/>
      <c r="B24846"/>
      <c r="C24846"/>
    </row>
    <row r="24847" spans="1:3" ht="14.4" x14ac:dyDescent="0.3">
      <c r="A24847"/>
      <c r="B24847"/>
      <c r="C24847"/>
    </row>
    <row r="24848" spans="1:3" ht="14.4" x14ac:dyDescent="0.3">
      <c r="A24848"/>
      <c r="B24848"/>
      <c r="C24848"/>
    </row>
    <row r="24849" spans="1:3" ht="14.4" x14ac:dyDescent="0.3">
      <c r="A24849"/>
      <c r="B24849"/>
      <c r="C24849"/>
    </row>
    <row r="24850" spans="1:3" ht="14.4" x14ac:dyDescent="0.3">
      <c r="A24850"/>
      <c r="B24850"/>
      <c r="C24850"/>
    </row>
    <row r="24851" spans="1:3" ht="14.4" x14ac:dyDescent="0.3">
      <c r="A24851"/>
      <c r="B24851"/>
      <c r="C24851"/>
    </row>
    <row r="24852" spans="1:3" ht="14.4" x14ac:dyDescent="0.3">
      <c r="A24852"/>
      <c r="B24852"/>
      <c r="C24852"/>
    </row>
    <row r="24853" spans="1:3" ht="14.4" x14ac:dyDescent="0.3">
      <c r="A24853"/>
      <c r="B24853"/>
      <c r="C24853"/>
    </row>
    <row r="24854" spans="1:3" ht="14.4" x14ac:dyDescent="0.3">
      <c r="A24854"/>
      <c r="B24854"/>
      <c r="C24854"/>
    </row>
    <row r="24855" spans="1:3" ht="14.4" x14ac:dyDescent="0.3">
      <c r="A24855"/>
      <c r="B24855"/>
      <c r="C24855"/>
    </row>
    <row r="24856" spans="1:3" ht="14.4" x14ac:dyDescent="0.3">
      <c r="A24856"/>
      <c r="B24856"/>
      <c r="C24856"/>
    </row>
    <row r="24857" spans="1:3" ht="14.4" x14ac:dyDescent="0.3">
      <c r="A24857"/>
      <c r="B24857"/>
      <c r="C24857"/>
    </row>
    <row r="24858" spans="1:3" ht="14.4" x14ac:dyDescent="0.3">
      <c r="A24858"/>
      <c r="B24858"/>
      <c r="C24858"/>
    </row>
    <row r="24859" spans="1:3" ht="14.4" x14ac:dyDescent="0.3">
      <c r="A24859"/>
      <c r="B24859"/>
      <c r="C24859"/>
    </row>
    <row r="24860" spans="1:3" ht="14.4" x14ac:dyDescent="0.3">
      <c r="A24860"/>
      <c r="B24860"/>
      <c r="C24860"/>
    </row>
    <row r="24861" spans="1:3" ht="14.4" x14ac:dyDescent="0.3">
      <c r="A24861"/>
      <c r="B24861"/>
      <c r="C24861"/>
    </row>
    <row r="24862" spans="1:3" ht="14.4" x14ac:dyDescent="0.3">
      <c r="A24862"/>
      <c r="B24862"/>
      <c r="C24862"/>
    </row>
    <row r="24863" spans="1:3" ht="14.4" x14ac:dyDescent="0.3">
      <c r="A24863"/>
      <c r="B24863"/>
      <c r="C24863"/>
    </row>
    <row r="24864" spans="1:3" ht="14.4" x14ac:dyDescent="0.3">
      <c r="A24864"/>
      <c r="B24864"/>
      <c r="C24864"/>
    </row>
    <row r="24865" spans="1:3" ht="14.4" x14ac:dyDescent="0.3">
      <c r="A24865"/>
      <c r="B24865"/>
      <c r="C24865"/>
    </row>
    <row r="24866" spans="1:3" ht="14.4" x14ac:dyDescent="0.3">
      <c r="A24866"/>
      <c r="B24866"/>
      <c r="C24866"/>
    </row>
    <row r="24867" spans="1:3" ht="14.4" x14ac:dyDescent="0.3">
      <c r="A24867"/>
      <c r="B24867"/>
      <c r="C24867"/>
    </row>
    <row r="24868" spans="1:3" ht="14.4" x14ac:dyDescent="0.3">
      <c r="A24868"/>
      <c r="B24868"/>
      <c r="C24868"/>
    </row>
    <row r="24869" spans="1:3" ht="14.4" x14ac:dyDescent="0.3">
      <c r="A24869"/>
      <c r="B24869"/>
      <c r="C24869"/>
    </row>
    <row r="24870" spans="1:3" ht="14.4" x14ac:dyDescent="0.3">
      <c r="A24870"/>
      <c r="B24870"/>
      <c r="C24870"/>
    </row>
    <row r="24871" spans="1:3" ht="14.4" x14ac:dyDescent="0.3">
      <c r="A24871"/>
      <c r="B24871"/>
      <c r="C24871"/>
    </row>
    <row r="24872" spans="1:3" ht="14.4" x14ac:dyDescent="0.3">
      <c r="A24872"/>
      <c r="B24872"/>
      <c r="C24872"/>
    </row>
    <row r="24873" spans="1:3" ht="14.4" x14ac:dyDescent="0.3">
      <c r="A24873"/>
      <c r="B24873"/>
      <c r="C24873"/>
    </row>
    <row r="24874" spans="1:3" ht="14.4" x14ac:dyDescent="0.3">
      <c r="A24874"/>
      <c r="B24874"/>
      <c r="C24874"/>
    </row>
    <row r="24875" spans="1:3" ht="14.4" x14ac:dyDescent="0.3">
      <c r="A24875"/>
      <c r="B24875"/>
      <c r="C24875"/>
    </row>
    <row r="24876" spans="1:3" ht="14.4" x14ac:dyDescent="0.3">
      <c r="A24876"/>
      <c r="B24876"/>
      <c r="C24876"/>
    </row>
    <row r="24877" spans="1:3" ht="14.4" x14ac:dyDescent="0.3">
      <c r="A24877"/>
      <c r="B24877"/>
      <c r="C24877"/>
    </row>
    <row r="24878" spans="1:3" ht="14.4" x14ac:dyDescent="0.3">
      <c r="A24878"/>
      <c r="B24878"/>
      <c r="C24878"/>
    </row>
    <row r="24879" spans="1:3" ht="14.4" x14ac:dyDescent="0.3">
      <c r="A24879"/>
      <c r="B24879"/>
      <c r="C24879"/>
    </row>
    <row r="24880" spans="1:3" ht="14.4" x14ac:dyDescent="0.3">
      <c r="A24880"/>
      <c r="B24880"/>
      <c r="C24880"/>
    </row>
    <row r="24881" spans="1:3" ht="14.4" x14ac:dyDescent="0.3">
      <c r="A24881"/>
      <c r="B24881"/>
      <c r="C24881"/>
    </row>
    <row r="24882" spans="1:3" ht="14.4" x14ac:dyDescent="0.3">
      <c r="A24882"/>
      <c r="B24882"/>
      <c r="C24882"/>
    </row>
    <row r="24883" spans="1:3" ht="14.4" x14ac:dyDescent="0.3">
      <c r="A24883"/>
      <c r="B24883"/>
      <c r="C24883"/>
    </row>
    <row r="24884" spans="1:3" ht="14.4" x14ac:dyDescent="0.3">
      <c r="A24884"/>
      <c r="B24884"/>
      <c r="C24884"/>
    </row>
    <row r="24885" spans="1:3" ht="14.4" x14ac:dyDescent="0.3">
      <c r="A24885"/>
      <c r="B24885"/>
      <c r="C24885"/>
    </row>
    <row r="24886" spans="1:3" ht="14.4" x14ac:dyDescent="0.3">
      <c r="A24886"/>
      <c r="B24886"/>
      <c r="C24886"/>
    </row>
    <row r="24887" spans="1:3" ht="14.4" x14ac:dyDescent="0.3">
      <c r="A24887"/>
      <c r="B24887"/>
      <c r="C24887"/>
    </row>
    <row r="24888" spans="1:3" ht="14.4" x14ac:dyDescent="0.3">
      <c r="A24888"/>
      <c r="B24888"/>
      <c r="C24888"/>
    </row>
    <row r="24889" spans="1:3" ht="14.4" x14ac:dyDescent="0.3">
      <c r="A24889"/>
      <c r="B24889"/>
      <c r="C24889"/>
    </row>
    <row r="24890" spans="1:3" ht="14.4" x14ac:dyDescent="0.3">
      <c r="A24890"/>
      <c r="B24890"/>
      <c r="C24890"/>
    </row>
    <row r="24891" spans="1:3" ht="14.4" x14ac:dyDescent="0.3">
      <c r="A24891"/>
      <c r="B24891"/>
      <c r="C24891"/>
    </row>
    <row r="24892" spans="1:3" ht="14.4" x14ac:dyDescent="0.3">
      <c r="A24892"/>
      <c r="B24892"/>
      <c r="C24892"/>
    </row>
    <row r="24893" spans="1:3" ht="14.4" x14ac:dyDescent="0.3">
      <c r="A24893"/>
      <c r="B24893"/>
      <c r="C24893"/>
    </row>
    <row r="24894" spans="1:3" ht="14.4" x14ac:dyDescent="0.3">
      <c r="A24894"/>
      <c r="B24894"/>
      <c r="C24894"/>
    </row>
    <row r="24895" spans="1:3" ht="14.4" x14ac:dyDescent="0.3">
      <c r="A24895"/>
      <c r="B24895"/>
      <c r="C24895"/>
    </row>
    <row r="24896" spans="1:3" ht="14.4" x14ac:dyDescent="0.3">
      <c r="A24896"/>
      <c r="B24896"/>
      <c r="C24896"/>
    </row>
    <row r="24897" spans="1:3" ht="14.4" x14ac:dyDescent="0.3">
      <c r="A24897"/>
      <c r="B24897"/>
      <c r="C24897"/>
    </row>
    <row r="24898" spans="1:3" ht="14.4" x14ac:dyDescent="0.3">
      <c r="A24898"/>
      <c r="B24898"/>
      <c r="C24898"/>
    </row>
    <row r="24899" spans="1:3" ht="14.4" x14ac:dyDescent="0.3">
      <c r="A24899"/>
      <c r="B24899"/>
      <c r="C24899"/>
    </row>
    <row r="24900" spans="1:3" ht="14.4" x14ac:dyDescent="0.3">
      <c r="A24900"/>
      <c r="B24900"/>
      <c r="C24900"/>
    </row>
    <row r="24901" spans="1:3" ht="14.4" x14ac:dyDescent="0.3">
      <c r="A24901"/>
      <c r="B24901"/>
      <c r="C24901"/>
    </row>
    <row r="24902" spans="1:3" ht="14.4" x14ac:dyDescent="0.3">
      <c r="A24902"/>
      <c r="B24902"/>
      <c r="C24902"/>
    </row>
    <row r="24903" spans="1:3" ht="14.4" x14ac:dyDescent="0.3">
      <c r="A24903"/>
      <c r="B24903"/>
      <c r="C24903"/>
    </row>
    <row r="24904" spans="1:3" ht="14.4" x14ac:dyDescent="0.3">
      <c r="A24904"/>
      <c r="B24904"/>
      <c r="C24904"/>
    </row>
    <row r="24905" spans="1:3" ht="14.4" x14ac:dyDescent="0.3">
      <c r="A24905"/>
      <c r="B24905"/>
      <c r="C24905"/>
    </row>
    <row r="24906" spans="1:3" ht="14.4" x14ac:dyDescent="0.3">
      <c r="A24906"/>
      <c r="B24906"/>
      <c r="C24906"/>
    </row>
    <row r="24907" spans="1:3" ht="14.4" x14ac:dyDescent="0.3">
      <c r="A24907"/>
      <c r="B24907"/>
      <c r="C24907"/>
    </row>
    <row r="24908" spans="1:3" ht="14.4" x14ac:dyDescent="0.3">
      <c r="A24908"/>
      <c r="B24908"/>
      <c r="C24908"/>
    </row>
    <row r="24909" spans="1:3" ht="14.4" x14ac:dyDescent="0.3">
      <c r="A24909"/>
      <c r="B24909"/>
      <c r="C24909"/>
    </row>
    <row r="24910" spans="1:3" ht="14.4" x14ac:dyDescent="0.3">
      <c r="A24910"/>
      <c r="B24910"/>
      <c r="C24910"/>
    </row>
    <row r="24911" spans="1:3" ht="14.4" x14ac:dyDescent="0.3">
      <c r="A24911"/>
      <c r="B24911"/>
      <c r="C24911"/>
    </row>
    <row r="24912" spans="1:3" ht="14.4" x14ac:dyDescent="0.3">
      <c r="A24912"/>
      <c r="B24912"/>
      <c r="C24912"/>
    </row>
    <row r="24913" spans="1:3" ht="14.4" x14ac:dyDescent="0.3">
      <c r="A24913"/>
      <c r="B24913"/>
      <c r="C24913"/>
    </row>
    <row r="24914" spans="1:3" ht="14.4" x14ac:dyDescent="0.3">
      <c r="A24914"/>
      <c r="B24914"/>
      <c r="C24914"/>
    </row>
    <row r="24915" spans="1:3" ht="14.4" x14ac:dyDescent="0.3">
      <c r="A24915"/>
      <c r="B24915"/>
      <c r="C24915"/>
    </row>
    <row r="24916" spans="1:3" ht="14.4" x14ac:dyDescent="0.3">
      <c r="A24916"/>
      <c r="B24916"/>
      <c r="C24916"/>
    </row>
    <row r="24917" spans="1:3" ht="14.4" x14ac:dyDescent="0.3">
      <c r="A24917"/>
      <c r="B24917"/>
      <c r="C24917"/>
    </row>
    <row r="24918" spans="1:3" ht="14.4" x14ac:dyDescent="0.3">
      <c r="A24918"/>
      <c r="B24918"/>
      <c r="C24918"/>
    </row>
    <row r="24919" spans="1:3" ht="14.4" x14ac:dyDescent="0.3">
      <c r="A24919"/>
      <c r="B24919"/>
      <c r="C24919"/>
    </row>
    <row r="24920" spans="1:3" ht="14.4" x14ac:dyDescent="0.3">
      <c r="A24920"/>
      <c r="B24920"/>
      <c r="C24920"/>
    </row>
    <row r="24921" spans="1:3" ht="14.4" x14ac:dyDescent="0.3">
      <c r="A24921"/>
      <c r="B24921"/>
      <c r="C24921"/>
    </row>
    <row r="24922" spans="1:3" ht="14.4" x14ac:dyDescent="0.3">
      <c r="A24922"/>
      <c r="B24922"/>
      <c r="C24922"/>
    </row>
    <row r="24923" spans="1:3" ht="14.4" x14ac:dyDescent="0.3">
      <c r="A24923"/>
      <c r="B24923"/>
      <c r="C24923"/>
    </row>
    <row r="24924" spans="1:3" ht="14.4" x14ac:dyDescent="0.3">
      <c r="A24924"/>
      <c r="B24924"/>
      <c r="C24924"/>
    </row>
    <row r="24925" spans="1:3" ht="14.4" x14ac:dyDescent="0.3">
      <c r="A24925"/>
      <c r="B24925"/>
      <c r="C24925"/>
    </row>
    <row r="24926" spans="1:3" ht="14.4" x14ac:dyDescent="0.3">
      <c r="A24926"/>
      <c r="B24926"/>
      <c r="C24926"/>
    </row>
    <row r="24927" spans="1:3" ht="14.4" x14ac:dyDescent="0.3">
      <c r="A24927"/>
      <c r="B24927"/>
      <c r="C24927"/>
    </row>
    <row r="24928" spans="1:3" ht="14.4" x14ac:dyDescent="0.3">
      <c r="A24928"/>
      <c r="B24928"/>
      <c r="C24928"/>
    </row>
    <row r="24929" spans="1:3" ht="14.4" x14ac:dyDescent="0.3">
      <c r="A24929"/>
      <c r="B24929"/>
      <c r="C24929"/>
    </row>
    <row r="24930" spans="1:3" ht="14.4" x14ac:dyDescent="0.3">
      <c r="A24930"/>
      <c r="B24930"/>
      <c r="C24930"/>
    </row>
    <row r="24931" spans="1:3" ht="14.4" x14ac:dyDescent="0.3">
      <c r="A24931"/>
      <c r="B24931"/>
      <c r="C24931"/>
    </row>
    <row r="24932" spans="1:3" ht="14.4" x14ac:dyDescent="0.3">
      <c r="A24932"/>
      <c r="B24932"/>
      <c r="C24932"/>
    </row>
    <row r="24933" spans="1:3" ht="14.4" x14ac:dyDescent="0.3">
      <c r="A24933"/>
      <c r="B24933"/>
      <c r="C24933"/>
    </row>
    <row r="24934" spans="1:3" ht="14.4" x14ac:dyDescent="0.3">
      <c r="A24934"/>
      <c r="B24934"/>
      <c r="C24934"/>
    </row>
    <row r="24935" spans="1:3" ht="14.4" x14ac:dyDescent="0.3">
      <c r="A24935"/>
      <c r="B24935"/>
      <c r="C24935"/>
    </row>
    <row r="24936" spans="1:3" ht="14.4" x14ac:dyDescent="0.3">
      <c r="A24936"/>
      <c r="B24936"/>
      <c r="C24936"/>
    </row>
    <row r="24937" spans="1:3" ht="14.4" x14ac:dyDescent="0.3">
      <c r="A24937"/>
      <c r="B24937"/>
      <c r="C24937"/>
    </row>
    <row r="24938" spans="1:3" ht="14.4" x14ac:dyDescent="0.3">
      <c r="A24938"/>
      <c r="B24938"/>
      <c r="C24938"/>
    </row>
    <row r="24939" spans="1:3" ht="14.4" x14ac:dyDescent="0.3">
      <c r="A24939"/>
      <c r="B24939"/>
      <c r="C24939"/>
    </row>
    <row r="24940" spans="1:3" ht="14.4" x14ac:dyDescent="0.3">
      <c r="A24940"/>
      <c r="B24940"/>
      <c r="C24940"/>
    </row>
    <row r="24941" spans="1:3" ht="14.4" x14ac:dyDescent="0.3">
      <c r="A24941"/>
      <c r="B24941"/>
      <c r="C24941"/>
    </row>
    <row r="24942" spans="1:3" ht="14.4" x14ac:dyDescent="0.3">
      <c r="A24942"/>
      <c r="B24942"/>
      <c r="C24942"/>
    </row>
    <row r="24943" spans="1:3" ht="14.4" x14ac:dyDescent="0.3">
      <c r="A24943"/>
      <c r="B24943"/>
      <c r="C24943"/>
    </row>
    <row r="24944" spans="1:3" ht="14.4" x14ac:dyDescent="0.3">
      <c r="A24944"/>
      <c r="B24944"/>
      <c r="C24944"/>
    </row>
    <row r="24945" spans="1:3" ht="14.4" x14ac:dyDescent="0.3">
      <c r="A24945"/>
      <c r="B24945"/>
      <c r="C24945"/>
    </row>
    <row r="24946" spans="1:3" ht="14.4" x14ac:dyDescent="0.3">
      <c r="A24946"/>
      <c r="B24946"/>
      <c r="C24946"/>
    </row>
    <row r="24947" spans="1:3" ht="14.4" x14ac:dyDescent="0.3">
      <c r="A24947"/>
      <c r="B24947"/>
      <c r="C24947"/>
    </row>
    <row r="24948" spans="1:3" ht="14.4" x14ac:dyDescent="0.3">
      <c r="A24948"/>
      <c r="B24948"/>
      <c r="C24948"/>
    </row>
    <row r="24949" spans="1:3" ht="14.4" x14ac:dyDescent="0.3">
      <c r="A24949"/>
      <c r="B24949"/>
      <c r="C24949"/>
    </row>
    <row r="24950" spans="1:3" ht="14.4" x14ac:dyDescent="0.3">
      <c r="A24950"/>
      <c r="B24950"/>
      <c r="C24950"/>
    </row>
    <row r="24951" spans="1:3" ht="14.4" x14ac:dyDescent="0.3">
      <c r="A24951"/>
      <c r="B24951"/>
      <c r="C24951"/>
    </row>
    <row r="24952" spans="1:3" ht="14.4" x14ac:dyDescent="0.3">
      <c r="A24952"/>
      <c r="B24952"/>
      <c r="C24952"/>
    </row>
    <row r="24953" spans="1:3" ht="14.4" x14ac:dyDescent="0.3">
      <c r="A24953"/>
      <c r="B24953"/>
      <c r="C24953"/>
    </row>
    <row r="24954" spans="1:3" ht="14.4" x14ac:dyDescent="0.3">
      <c r="A24954"/>
      <c r="B24954"/>
      <c r="C24954"/>
    </row>
    <row r="24955" spans="1:3" ht="14.4" x14ac:dyDescent="0.3">
      <c r="A24955"/>
      <c r="B24955"/>
      <c r="C24955"/>
    </row>
    <row r="24956" spans="1:3" ht="14.4" x14ac:dyDescent="0.3">
      <c r="A24956"/>
      <c r="B24956"/>
      <c r="C24956"/>
    </row>
    <row r="24957" spans="1:3" ht="14.4" x14ac:dyDescent="0.3">
      <c r="A24957"/>
      <c r="B24957"/>
      <c r="C24957"/>
    </row>
    <row r="24958" spans="1:3" ht="14.4" x14ac:dyDescent="0.3">
      <c r="A24958"/>
      <c r="B24958"/>
      <c r="C24958"/>
    </row>
    <row r="24959" spans="1:3" ht="14.4" x14ac:dyDescent="0.3">
      <c r="A24959"/>
      <c r="B24959"/>
      <c r="C24959"/>
    </row>
    <row r="24960" spans="1:3" ht="14.4" x14ac:dyDescent="0.3">
      <c r="A24960"/>
      <c r="B24960"/>
      <c r="C24960"/>
    </row>
    <row r="24961" spans="1:3" ht="14.4" x14ac:dyDescent="0.3">
      <c r="A24961"/>
      <c r="B24961"/>
      <c r="C24961"/>
    </row>
    <row r="24962" spans="1:3" ht="14.4" x14ac:dyDescent="0.3">
      <c r="A24962"/>
      <c r="B24962"/>
      <c r="C24962"/>
    </row>
    <row r="24963" spans="1:3" ht="14.4" x14ac:dyDescent="0.3">
      <c r="A24963"/>
      <c r="B24963"/>
      <c r="C24963"/>
    </row>
    <row r="24964" spans="1:3" ht="14.4" x14ac:dyDescent="0.3">
      <c r="A24964"/>
      <c r="B24964"/>
      <c r="C24964"/>
    </row>
    <row r="24965" spans="1:3" ht="14.4" x14ac:dyDescent="0.3">
      <c r="A24965"/>
      <c r="B24965"/>
      <c r="C24965"/>
    </row>
    <row r="24966" spans="1:3" ht="14.4" x14ac:dyDescent="0.3">
      <c r="A24966"/>
      <c r="B24966"/>
      <c r="C24966"/>
    </row>
    <row r="24967" spans="1:3" ht="14.4" x14ac:dyDescent="0.3">
      <c r="A24967"/>
      <c r="B24967"/>
      <c r="C24967"/>
    </row>
    <row r="24968" spans="1:3" ht="14.4" x14ac:dyDescent="0.3">
      <c r="A24968"/>
      <c r="B24968"/>
      <c r="C24968"/>
    </row>
    <row r="24969" spans="1:3" ht="14.4" x14ac:dyDescent="0.3">
      <c r="A24969"/>
      <c r="B24969"/>
      <c r="C24969"/>
    </row>
    <row r="24970" spans="1:3" ht="14.4" x14ac:dyDescent="0.3">
      <c r="A24970"/>
      <c r="B24970"/>
      <c r="C24970"/>
    </row>
    <row r="24971" spans="1:3" ht="14.4" x14ac:dyDescent="0.3">
      <c r="A24971"/>
      <c r="B24971"/>
      <c r="C24971"/>
    </row>
    <row r="24972" spans="1:3" ht="14.4" x14ac:dyDescent="0.3">
      <c r="A24972"/>
      <c r="B24972"/>
      <c r="C24972"/>
    </row>
    <row r="24973" spans="1:3" ht="14.4" x14ac:dyDescent="0.3">
      <c r="A24973"/>
      <c r="B24973"/>
      <c r="C24973"/>
    </row>
    <row r="24974" spans="1:3" ht="14.4" x14ac:dyDescent="0.3">
      <c r="A24974"/>
      <c r="B24974"/>
      <c r="C24974"/>
    </row>
    <row r="24975" spans="1:3" ht="14.4" x14ac:dyDescent="0.3">
      <c r="A24975"/>
      <c r="B24975"/>
      <c r="C24975"/>
    </row>
    <row r="24976" spans="1:3" ht="14.4" x14ac:dyDescent="0.3">
      <c r="A24976"/>
      <c r="B24976"/>
      <c r="C24976"/>
    </row>
    <row r="24977" spans="1:3" ht="14.4" x14ac:dyDescent="0.3">
      <c r="A24977"/>
      <c r="B24977"/>
      <c r="C24977"/>
    </row>
    <row r="24978" spans="1:3" ht="14.4" x14ac:dyDescent="0.3">
      <c r="A24978"/>
      <c r="B24978"/>
      <c r="C24978"/>
    </row>
    <row r="24979" spans="1:3" ht="14.4" x14ac:dyDescent="0.3">
      <c r="A24979"/>
      <c r="B24979"/>
      <c r="C24979"/>
    </row>
    <row r="24980" spans="1:3" ht="14.4" x14ac:dyDescent="0.3">
      <c r="A24980"/>
      <c r="B24980"/>
      <c r="C24980"/>
    </row>
    <row r="24981" spans="1:3" ht="14.4" x14ac:dyDescent="0.3">
      <c r="A24981"/>
      <c r="B24981"/>
      <c r="C24981"/>
    </row>
    <row r="24982" spans="1:3" ht="14.4" x14ac:dyDescent="0.3">
      <c r="A24982"/>
      <c r="B24982"/>
      <c r="C24982"/>
    </row>
    <row r="24983" spans="1:3" ht="14.4" x14ac:dyDescent="0.3">
      <c r="A24983"/>
      <c r="B24983"/>
      <c r="C24983"/>
    </row>
    <row r="24984" spans="1:3" ht="14.4" x14ac:dyDescent="0.3">
      <c r="A24984"/>
      <c r="B24984"/>
      <c r="C24984"/>
    </row>
    <row r="24985" spans="1:3" ht="14.4" x14ac:dyDescent="0.3">
      <c r="A24985"/>
      <c r="B24985"/>
      <c r="C24985"/>
    </row>
    <row r="24986" spans="1:3" ht="14.4" x14ac:dyDescent="0.3">
      <c r="A24986"/>
      <c r="B24986"/>
      <c r="C24986"/>
    </row>
    <row r="24987" spans="1:3" ht="14.4" x14ac:dyDescent="0.3">
      <c r="A24987"/>
      <c r="B24987"/>
      <c r="C24987"/>
    </row>
    <row r="24988" spans="1:3" ht="14.4" x14ac:dyDescent="0.3">
      <c r="A24988"/>
      <c r="B24988"/>
      <c r="C24988"/>
    </row>
    <row r="24989" spans="1:3" ht="14.4" x14ac:dyDescent="0.3">
      <c r="A24989"/>
      <c r="B24989"/>
      <c r="C24989"/>
    </row>
    <row r="24990" spans="1:3" ht="14.4" x14ac:dyDescent="0.3">
      <c r="A24990"/>
      <c r="B24990"/>
      <c r="C24990"/>
    </row>
    <row r="24991" spans="1:3" ht="14.4" x14ac:dyDescent="0.3">
      <c r="A24991"/>
      <c r="B24991"/>
      <c r="C24991"/>
    </row>
    <row r="24992" spans="1:3" ht="14.4" x14ac:dyDescent="0.3">
      <c r="A24992"/>
      <c r="B24992"/>
      <c r="C24992"/>
    </row>
    <row r="24993" spans="1:3" ht="14.4" x14ac:dyDescent="0.3">
      <c r="A24993"/>
      <c r="B24993"/>
      <c r="C24993"/>
    </row>
    <row r="24994" spans="1:3" ht="14.4" x14ac:dyDescent="0.3">
      <c r="A24994"/>
      <c r="B24994"/>
      <c r="C24994"/>
    </row>
    <row r="24995" spans="1:3" ht="14.4" x14ac:dyDescent="0.3">
      <c r="A24995"/>
      <c r="B24995"/>
      <c r="C24995"/>
    </row>
    <row r="24996" spans="1:3" ht="14.4" x14ac:dyDescent="0.3">
      <c r="A24996"/>
      <c r="B24996"/>
      <c r="C24996"/>
    </row>
    <row r="24997" spans="1:3" ht="14.4" x14ac:dyDescent="0.3">
      <c r="A24997"/>
      <c r="B24997"/>
      <c r="C24997"/>
    </row>
    <row r="24998" spans="1:3" ht="14.4" x14ac:dyDescent="0.3">
      <c r="A24998"/>
      <c r="B24998"/>
      <c r="C24998"/>
    </row>
    <row r="24999" spans="1:3" ht="14.4" x14ac:dyDescent="0.3">
      <c r="A24999"/>
      <c r="B24999"/>
      <c r="C24999"/>
    </row>
    <row r="25000" spans="1:3" ht="14.4" x14ac:dyDescent="0.3">
      <c r="A25000"/>
      <c r="B25000"/>
      <c r="C25000"/>
    </row>
    <row r="25001" spans="1:3" ht="14.4" x14ac:dyDescent="0.3">
      <c r="A25001"/>
      <c r="B25001"/>
      <c r="C25001"/>
    </row>
    <row r="25002" spans="1:3" ht="14.4" x14ac:dyDescent="0.3">
      <c r="A25002"/>
      <c r="B25002"/>
      <c r="C25002"/>
    </row>
    <row r="25003" spans="1:3" ht="14.4" x14ac:dyDescent="0.3">
      <c r="A25003"/>
      <c r="B25003"/>
      <c r="C25003"/>
    </row>
    <row r="25004" spans="1:3" ht="14.4" x14ac:dyDescent="0.3">
      <c r="A25004"/>
      <c r="B25004"/>
      <c r="C25004"/>
    </row>
    <row r="25005" spans="1:3" ht="14.4" x14ac:dyDescent="0.3">
      <c r="A25005"/>
      <c r="B25005"/>
      <c r="C25005"/>
    </row>
    <row r="25006" spans="1:3" ht="14.4" x14ac:dyDescent="0.3">
      <c r="A25006"/>
      <c r="B25006"/>
      <c r="C25006"/>
    </row>
    <row r="25007" spans="1:3" ht="14.4" x14ac:dyDescent="0.3">
      <c r="A25007"/>
      <c r="B25007"/>
      <c r="C25007"/>
    </row>
    <row r="25008" spans="1:3" ht="14.4" x14ac:dyDescent="0.3">
      <c r="A25008"/>
      <c r="B25008"/>
      <c r="C25008"/>
    </row>
    <row r="25009" spans="1:3" ht="14.4" x14ac:dyDescent="0.3">
      <c r="A25009"/>
      <c r="B25009"/>
      <c r="C25009"/>
    </row>
    <row r="25010" spans="1:3" ht="14.4" x14ac:dyDescent="0.3">
      <c r="A25010"/>
      <c r="B25010"/>
      <c r="C25010"/>
    </row>
    <row r="25011" spans="1:3" ht="14.4" x14ac:dyDescent="0.3">
      <c r="A25011"/>
      <c r="B25011"/>
      <c r="C25011"/>
    </row>
    <row r="25012" spans="1:3" ht="14.4" x14ac:dyDescent="0.3">
      <c r="A25012"/>
      <c r="B25012"/>
      <c r="C25012"/>
    </row>
    <row r="25013" spans="1:3" ht="14.4" x14ac:dyDescent="0.3">
      <c r="A25013"/>
      <c r="B25013"/>
      <c r="C25013"/>
    </row>
    <row r="25014" spans="1:3" ht="14.4" x14ac:dyDescent="0.3">
      <c r="A25014"/>
      <c r="B25014"/>
      <c r="C25014"/>
    </row>
    <row r="25015" spans="1:3" ht="14.4" x14ac:dyDescent="0.3">
      <c r="A25015"/>
      <c r="B25015"/>
      <c r="C25015"/>
    </row>
    <row r="25016" spans="1:3" ht="14.4" x14ac:dyDescent="0.3">
      <c r="A25016"/>
      <c r="B25016"/>
      <c r="C25016"/>
    </row>
    <row r="25017" spans="1:3" ht="14.4" x14ac:dyDescent="0.3">
      <c r="A25017"/>
      <c r="B25017"/>
      <c r="C25017"/>
    </row>
    <row r="25018" spans="1:3" ht="14.4" x14ac:dyDescent="0.3">
      <c r="A25018"/>
      <c r="B25018"/>
      <c r="C25018"/>
    </row>
    <row r="25019" spans="1:3" ht="14.4" x14ac:dyDescent="0.3">
      <c r="A25019"/>
      <c r="B25019"/>
      <c r="C25019"/>
    </row>
    <row r="25020" spans="1:3" ht="14.4" x14ac:dyDescent="0.3">
      <c r="A25020"/>
      <c r="B25020"/>
      <c r="C25020"/>
    </row>
    <row r="25021" spans="1:3" ht="14.4" x14ac:dyDescent="0.3">
      <c r="A25021"/>
      <c r="B25021"/>
      <c r="C25021"/>
    </row>
    <row r="25022" spans="1:3" ht="14.4" x14ac:dyDescent="0.3">
      <c r="A25022"/>
      <c r="B25022"/>
      <c r="C25022"/>
    </row>
    <row r="25023" spans="1:3" ht="14.4" x14ac:dyDescent="0.3">
      <c r="A25023"/>
      <c r="B25023"/>
      <c r="C25023"/>
    </row>
    <row r="25024" spans="1:3" ht="14.4" x14ac:dyDescent="0.3">
      <c r="A25024"/>
      <c r="B25024"/>
      <c r="C25024"/>
    </row>
    <row r="25025" spans="1:3" ht="14.4" x14ac:dyDescent="0.3">
      <c r="A25025"/>
      <c r="B25025"/>
      <c r="C25025"/>
    </row>
    <row r="25026" spans="1:3" ht="14.4" x14ac:dyDescent="0.3">
      <c r="A25026"/>
      <c r="B25026"/>
      <c r="C25026"/>
    </row>
    <row r="25027" spans="1:3" ht="14.4" x14ac:dyDescent="0.3">
      <c r="A25027"/>
      <c r="B25027"/>
      <c r="C25027"/>
    </row>
    <row r="25028" spans="1:3" ht="14.4" x14ac:dyDescent="0.3">
      <c r="A25028"/>
      <c r="B25028"/>
      <c r="C25028"/>
    </row>
    <row r="25029" spans="1:3" ht="14.4" x14ac:dyDescent="0.3">
      <c r="A25029"/>
      <c r="B25029"/>
      <c r="C25029"/>
    </row>
    <row r="25030" spans="1:3" ht="14.4" x14ac:dyDescent="0.3">
      <c r="A25030"/>
      <c r="B25030"/>
      <c r="C25030"/>
    </row>
    <row r="25031" spans="1:3" ht="14.4" x14ac:dyDescent="0.3">
      <c r="A25031"/>
      <c r="B25031"/>
      <c r="C25031"/>
    </row>
    <row r="25032" spans="1:3" ht="14.4" x14ac:dyDescent="0.3">
      <c r="A25032"/>
      <c r="B25032"/>
      <c r="C25032"/>
    </row>
    <row r="25033" spans="1:3" ht="14.4" x14ac:dyDescent="0.3">
      <c r="A25033"/>
      <c r="B25033"/>
      <c r="C25033"/>
    </row>
    <row r="25034" spans="1:3" ht="14.4" x14ac:dyDescent="0.3">
      <c r="A25034"/>
      <c r="B25034"/>
      <c r="C25034"/>
    </row>
    <row r="25035" spans="1:3" ht="14.4" x14ac:dyDescent="0.3">
      <c r="A25035"/>
      <c r="B25035"/>
      <c r="C25035"/>
    </row>
    <row r="25036" spans="1:3" ht="14.4" x14ac:dyDescent="0.3">
      <c r="A25036"/>
      <c r="B25036"/>
      <c r="C25036"/>
    </row>
    <row r="25037" spans="1:3" ht="14.4" x14ac:dyDescent="0.3">
      <c r="A25037"/>
      <c r="B25037"/>
      <c r="C25037"/>
    </row>
    <row r="25038" spans="1:3" ht="14.4" x14ac:dyDescent="0.3">
      <c r="A25038"/>
      <c r="B25038"/>
      <c r="C25038"/>
    </row>
    <row r="25039" spans="1:3" ht="14.4" x14ac:dyDescent="0.3">
      <c r="A25039"/>
      <c r="B25039"/>
      <c r="C25039"/>
    </row>
    <row r="25040" spans="1:3" ht="14.4" x14ac:dyDescent="0.3">
      <c r="A25040"/>
      <c r="B25040"/>
      <c r="C25040"/>
    </row>
    <row r="25041" spans="1:3" ht="14.4" x14ac:dyDescent="0.3">
      <c r="A25041"/>
      <c r="B25041"/>
      <c r="C25041"/>
    </row>
    <row r="25042" spans="1:3" ht="14.4" x14ac:dyDescent="0.3">
      <c r="A25042"/>
      <c r="B25042"/>
      <c r="C25042"/>
    </row>
    <row r="25043" spans="1:3" ht="14.4" x14ac:dyDescent="0.3">
      <c r="A25043"/>
      <c r="B25043"/>
      <c r="C25043"/>
    </row>
    <row r="25044" spans="1:3" ht="14.4" x14ac:dyDescent="0.3">
      <c r="A25044"/>
      <c r="B25044"/>
      <c r="C25044"/>
    </row>
    <row r="25045" spans="1:3" ht="14.4" x14ac:dyDescent="0.3">
      <c r="A25045"/>
      <c r="B25045"/>
      <c r="C25045"/>
    </row>
    <row r="25046" spans="1:3" ht="14.4" x14ac:dyDescent="0.3">
      <c r="A25046"/>
      <c r="B25046"/>
      <c r="C25046"/>
    </row>
    <row r="25047" spans="1:3" ht="14.4" x14ac:dyDescent="0.3">
      <c r="A25047"/>
      <c r="B25047"/>
      <c r="C25047"/>
    </row>
    <row r="25048" spans="1:3" ht="14.4" x14ac:dyDescent="0.3">
      <c r="A25048"/>
      <c r="B25048"/>
      <c r="C25048"/>
    </row>
    <row r="25049" spans="1:3" ht="14.4" x14ac:dyDescent="0.3">
      <c r="A25049"/>
      <c r="B25049"/>
      <c r="C25049"/>
    </row>
    <row r="25050" spans="1:3" ht="14.4" x14ac:dyDescent="0.3">
      <c r="A25050"/>
      <c r="B25050"/>
      <c r="C25050"/>
    </row>
    <row r="25051" spans="1:3" ht="14.4" x14ac:dyDescent="0.3">
      <c r="A25051"/>
      <c r="B25051"/>
      <c r="C25051"/>
    </row>
    <row r="25052" spans="1:3" ht="14.4" x14ac:dyDescent="0.3">
      <c r="A25052"/>
      <c r="B25052"/>
      <c r="C25052"/>
    </row>
    <row r="25053" spans="1:3" ht="14.4" x14ac:dyDescent="0.3">
      <c r="A25053"/>
      <c r="B25053"/>
      <c r="C25053"/>
    </row>
    <row r="25054" spans="1:3" ht="14.4" x14ac:dyDescent="0.3">
      <c r="A25054"/>
      <c r="B25054"/>
      <c r="C25054"/>
    </row>
    <row r="25055" spans="1:3" ht="14.4" x14ac:dyDescent="0.3">
      <c r="A25055"/>
      <c r="B25055"/>
      <c r="C25055"/>
    </row>
    <row r="25056" spans="1:3" ht="14.4" x14ac:dyDescent="0.3">
      <c r="A25056"/>
      <c r="B25056"/>
      <c r="C25056"/>
    </row>
    <row r="25057" spans="1:3" ht="14.4" x14ac:dyDescent="0.3">
      <c r="A25057"/>
      <c r="B25057"/>
      <c r="C25057"/>
    </row>
    <row r="25058" spans="1:3" ht="14.4" x14ac:dyDescent="0.3">
      <c r="A25058"/>
      <c r="B25058"/>
      <c r="C25058"/>
    </row>
    <row r="25059" spans="1:3" ht="14.4" x14ac:dyDescent="0.3">
      <c r="A25059"/>
      <c r="B25059"/>
      <c r="C25059"/>
    </row>
    <row r="25060" spans="1:3" ht="14.4" x14ac:dyDescent="0.3">
      <c r="A25060"/>
      <c r="B25060"/>
      <c r="C25060"/>
    </row>
    <row r="25061" spans="1:3" ht="14.4" x14ac:dyDescent="0.3">
      <c r="A25061"/>
      <c r="B25061"/>
      <c r="C25061"/>
    </row>
    <row r="25062" spans="1:3" ht="14.4" x14ac:dyDescent="0.3">
      <c r="A25062"/>
      <c r="B25062"/>
      <c r="C25062"/>
    </row>
    <row r="25063" spans="1:3" ht="14.4" x14ac:dyDescent="0.3">
      <c r="A25063"/>
      <c r="B25063"/>
      <c r="C25063"/>
    </row>
    <row r="25064" spans="1:3" ht="14.4" x14ac:dyDescent="0.3">
      <c r="A25064"/>
      <c r="B25064"/>
      <c r="C25064"/>
    </row>
    <row r="25065" spans="1:3" ht="14.4" x14ac:dyDescent="0.3">
      <c r="A25065"/>
      <c r="B25065"/>
      <c r="C25065"/>
    </row>
    <row r="25066" spans="1:3" ht="14.4" x14ac:dyDescent="0.3">
      <c r="A25066"/>
      <c r="B25066"/>
      <c r="C25066"/>
    </row>
    <row r="25067" spans="1:3" ht="14.4" x14ac:dyDescent="0.3">
      <c r="A25067"/>
      <c r="B25067"/>
      <c r="C25067"/>
    </row>
    <row r="25068" spans="1:3" ht="14.4" x14ac:dyDescent="0.3">
      <c r="A25068"/>
      <c r="B25068"/>
      <c r="C25068"/>
    </row>
    <row r="25069" spans="1:3" ht="14.4" x14ac:dyDescent="0.3">
      <c r="A25069"/>
      <c r="B25069"/>
      <c r="C25069"/>
    </row>
    <row r="25070" spans="1:3" ht="14.4" x14ac:dyDescent="0.3">
      <c r="A25070"/>
      <c r="B25070"/>
      <c r="C25070"/>
    </row>
    <row r="25071" spans="1:3" ht="14.4" x14ac:dyDescent="0.3">
      <c r="A25071"/>
      <c r="B25071"/>
      <c r="C25071"/>
    </row>
    <row r="25072" spans="1:3" ht="14.4" x14ac:dyDescent="0.3">
      <c r="A25072"/>
      <c r="B25072"/>
      <c r="C25072"/>
    </row>
    <row r="25073" spans="1:3" ht="14.4" x14ac:dyDescent="0.3">
      <c r="A25073"/>
      <c r="B25073"/>
      <c r="C25073"/>
    </row>
    <row r="25074" spans="1:3" ht="14.4" x14ac:dyDescent="0.3">
      <c r="A25074"/>
      <c r="B25074"/>
      <c r="C25074"/>
    </row>
    <row r="25075" spans="1:3" ht="14.4" x14ac:dyDescent="0.3">
      <c r="A25075"/>
      <c r="B25075"/>
      <c r="C25075"/>
    </row>
    <row r="25076" spans="1:3" ht="14.4" x14ac:dyDescent="0.3">
      <c r="A25076"/>
      <c r="B25076"/>
      <c r="C25076"/>
    </row>
    <row r="25077" spans="1:3" ht="14.4" x14ac:dyDescent="0.3">
      <c r="A25077"/>
      <c r="B25077"/>
      <c r="C25077"/>
    </row>
    <row r="25078" spans="1:3" ht="14.4" x14ac:dyDescent="0.3">
      <c r="A25078"/>
      <c r="B25078"/>
      <c r="C25078"/>
    </row>
    <row r="25079" spans="1:3" ht="14.4" x14ac:dyDescent="0.3">
      <c r="A25079"/>
      <c r="B25079"/>
      <c r="C25079"/>
    </row>
    <row r="25080" spans="1:3" ht="14.4" x14ac:dyDescent="0.3">
      <c r="A25080"/>
      <c r="B25080"/>
      <c r="C25080"/>
    </row>
    <row r="25081" spans="1:3" ht="14.4" x14ac:dyDescent="0.3">
      <c r="A25081"/>
      <c r="B25081"/>
      <c r="C25081"/>
    </row>
    <row r="25082" spans="1:3" ht="14.4" x14ac:dyDescent="0.3">
      <c r="A25082"/>
      <c r="B25082"/>
      <c r="C25082"/>
    </row>
    <row r="25083" spans="1:3" ht="14.4" x14ac:dyDescent="0.3">
      <c r="A25083"/>
      <c r="B25083"/>
      <c r="C25083"/>
    </row>
    <row r="25084" spans="1:3" ht="14.4" x14ac:dyDescent="0.3">
      <c r="A25084"/>
      <c r="B25084"/>
      <c r="C25084"/>
    </row>
    <row r="25085" spans="1:3" ht="14.4" x14ac:dyDescent="0.3">
      <c r="A25085"/>
      <c r="B25085"/>
      <c r="C25085"/>
    </row>
    <row r="25086" spans="1:3" ht="14.4" x14ac:dyDescent="0.3">
      <c r="A25086"/>
      <c r="B25086"/>
      <c r="C25086"/>
    </row>
    <row r="25087" spans="1:3" ht="14.4" x14ac:dyDescent="0.3">
      <c r="A25087"/>
      <c r="B25087"/>
      <c r="C25087"/>
    </row>
    <row r="25088" spans="1:3" ht="14.4" x14ac:dyDescent="0.3">
      <c r="A25088"/>
      <c r="B25088"/>
      <c r="C25088"/>
    </row>
    <row r="25089" spans="1:3" ht="14.4" x14ac:dyDescent="0.3">
      <c r="A25089"/>
      <c r="B25089"/>
      <c r="C25089"/>
    </row>
    <row r="25090" spans="1:3" ht="14.4" x14ac:dyDescent="0.3">
      <c r="A25090"/>
      <c r="B25090"/>
      <c r="C25090"/>
    </row>
    <row r="25091" spans="1:3" ht="14.4" x14ac:dyDescent="0.3">
      <c r="A25091"/>
      <c r="B25091"/>
      <c r="C25091"/>
    </row>
    <row r="25092" spans="1:3" ht="14.4" x14ac:dyDescent="0.3">
      <c r="A25092"/>
      <c r="B25092"/>
      <c r="C25092"/>
    </row>
    <row r="25093" spans="1:3" ht="14.4" x14ac:dyDescent="0.3">
      <c r="A25093"/>
      <c r="B25093"/>
      <c r="C25093"/>
    </row>
    <row r="25094" spans="1:3" ht="14.4" x14ac:dyDescent="0.3">
      <c r="A25094"/>
      <c r="B25094"/>
      <c r="C25094"/>
    </row>
    <row r="25095" spans="1:3" ht="14.4" x14ac:dyDescent="0.3">
      <c r="A25095"/>
      <c r="B25095"/>
      <c r="C25095"/>
    </row>
    <row r="25096" spans="1:3" ht="14.4" x14ac:dyDescent="0.3">
      <c r="A25096"/>
      <c r="B25096"/>
      <c r="C25096"/>
    </row>
    <row r="25097" spans="1:3" ht="14.4" x14ac:dyDescent="0.3">
      <c r="A25097"/>
      <c r="B25097"/>
      <c r="C25097"/>
    </row>
    <row r="25098" spans="1:3" ht="14.4" x14ac:dyDescent="0.3">
      <c r="A25098"/>
      <c r="B25098"/>
      <c r="C25098"/>
    </row>
    <row r="25099" spans="1:3" ht="14.4" x14ac:dyDescent="0.3">
      <c r="A25099"/>
      <c r="B25099"/>
      <c r="C25099"/>
    </row>
    <row r="25100" spans="1:3" ht="14.4" x14ac:dyDescent="0.3">
      <c r="A25100"/>
      <c r="B25100"/>
      <c r="C25100"/>
    </row>
    <row r="25101" spans="1:3" ht="14.4" x14ac:dyDescent="0.3">
      <c r="A25101"/>
      <c r="B25101"/>
      <c r="C25101"/>
    </row>
    <row r="25102" spans="1:3" ht="14.4" x14ac:dyDescent="0.3">
      <c r="A25102"/>
      <c r="B25102"/>
      <c r="C25102"/>
    </row>
    <row r="25103" spans="1:3" ht="14.4" x14ac:dyDescent="0.3">
      <c r="A25103"/>
      <c r="B25103"/>
      <c r="C25103"/>
    </row>
    <row r="25104" spans="1:3" ht="14.4" x14ac:dyDescent="0.3">
      <c r="A25104"/>
      <c r="B25104"/>
      <c r="C25104"/>
    </row>
    <row r="25105" spans="1:3" ht="14.4" x14ac:dyDescent="0.3">
      <c r="A25105"/>
      <c r="B25105"/>
      <c r="C25105"/>
    </row>
    <row r="25106" spans="1:3" ht="14.4" x14ac:dyDescent="0.3">
      <c r="A25106"/>
      <c r="B25106"/>
      <c r="C25106"/>
    </row>
    <row r="25107" spans="1:3" ht="14.4" x14ac:dyDescent="0.3">
      <c r="A25107"/>
      <c r="B25107"/>
      <c r="C25107"/>
    </row>
    <row r="25108" spans="1:3" ht="14.4" x14ac:dyDescent="0.3">
      <c r="A25108"/>
      <c r="B25108"/>
      <c r="C25108"/>
    </row>
    <row r="25109" spans="1:3" ht="14.4" x14ac:dyDescent="0.3">
      <c r="A25109"/>
      <c r="B25109"/>
      <c r="C25109"/>
    </row>
    <row r="25110" spans="1:3" ht="14.4" x14ac:dyDescent="0.3">
      <c r="A25110"/>
      <c r="B25110"/>
      <c r="C25110"/>
    </row>
    <row r="25111" spans="1:3" ht="14.4" x14ac:dyDescent="0.3">
      <c r="A25111"/>
      <c r="B25111"/>
      <c r="C25111"/>
    </row>
    <row r="25112" spans="1:3" ht="14.4" x14ac:dyDescent="0.3">
      <c r="A25112"/>
      <c r="B25112"/>
      <c r="C25112"/>
    </row>
    <row r="25113" spans="1:3" ht="14.4" x14ac:dyDescent="0.3">
      <c r="A25113"/>
      <c r="B25113"/>
      <c r="C25113"/>
    </row>
    <row r="25114" spans="1:3" ht="14.4" x14ac:dyDescent="0.3">
      <c r="A25114"/>
      <c r="B25114"/>
      <c r="C25114"/>
    </row>
    <row r="25115" spans="1:3" ht="14.4" x14ac:dyDescent="0.3">
      <c r="A25115"/>
      <c r="B25115"/>
      <c r="C25115"/>
    </row>
    <row r="25116" spans="1:3" ht="14.4" x14ac:dyDescent="0.3">
      <c r="A25116"/>
      <c r="B25116"/>
      <c r="C25116"/>
    </row>
    <row r="25117" spans="1:3" ht="14.4" x14ac:dyDescent="0.3">
      <c r="A25117"/>
      <c r="B25117"/>
      <c r="C25117"/>
    </row>
    <row r="25118" spans="1:3" ht="14.4" x14ac:dyDescent="0.3">
      <c r="A25118"/>
      <c r="B25118"/>
      <c r="C25118"/>
    </row>
    <row r="25119" spans="1:3" ht="14.4" x14ac:dyDescent="0.3">
      <c r="A25119"/>
      <c r="B25119"/>
      <c r="C25119"/>
    </row>
    <row r="25120" spans="1:3" ht="14.4" x14ac:dyDescent="0.3">
      <c r="A25120"/>
      <c r="B25120"/>
      <c r="C25120"/>
    </row>
    <row r="25121" spans="1:3" ht="14.4" x14ac:dyDescent="0.3">
      <c r="A25121"/>
      <c r="B25121"/>
      <c r="C25121"/>
    </row>
    <row r="25122" spans="1:3" ht="14.4" x14ac:dyDescent="0.3">
      <c r="A25122"/>
      <c r="B25122"/>
      <c r="C25122"/>
    </row>
    <row r="25123" spans="1:3" ht="14.4" x14ac:dyDescent="0.3">
      <c r="A25123"/>
      <c r="B25123"/>
      <c r="C25123"/>
    </row>
    <row r="25124" spans="1:3" ht="14.4" x14ac:dyDescent="0.3">
      <c r="A25124"/>
      <c r="B25124"/>
      <c r="C25124"/>
    </row>
    <row r="25125" spans="1:3" ht="14.4" x14ac:dyDescent="0.3">
      <c r="A25125"/>
      <c r="B25125"/>
      <c r="C25125"/>
    </row>
    <row r="25126" spans="1:3" ht="14.4" x14ac:dyDescent="0.3">
      <c r="A25126"/>
      <c r="B25126"/>
      <c r="C25126"/>
    </row>
    <row r="25127" spans="1:3" ht="14.4" x14ac:dyDescent="0.3">
      <c r="A25127"/>
      <c r="B25127"/>
      <c r="C25127"/>
    </row>
    <row r="25128" spans="1:3" ht="14.4" x14ac:dyDescent="0.3">
      <c r="A25128"/>
      <c r="B25128"/>
      <c r="C25128"/>
    </row>
    <row r="25129" spans="1:3" ht="14.4" x14ac:dyDescent="0.3">
      <c r="A25129"/>
      <c r="B25129"/>
      <c r="C25129"/>
    </row>
    <row r="25130" spans="1:3" ht="14.4" x14ac:dyDescent="0.3">
      <c r="A25130"/>
      <c r="B25130"/>
      <c r="C25130"/>
    </row>
    <row r="25131" spans="1:3" ht="14.4" x14ac:dyDescent="0.3">
      <c r="A25131"/>
      <c r="B25131"/>
      <c r="C25131"/>
    </row>
    <row r="25132" spans="1:3" ht="14.4" x14ac:dyDescent="0.3">
      <c r="A25132"/>
      <c r="B25132"/>
      <c r="C25132"/>
    </row>
    <row r="25133" spans="1:3" ht="14.4" x14ac:dyDescent="0.3">
      <c r="A25133"/>
      <c r="B25133"/>
      <c r="C25133"/>
    </row>
    <row r="25134" spans="1:3" ht="14.4" x14ac:dyDescent="0.3">
      <c r="A25134"/>
      <c r="B25134"/>
      <c r="C25134"/>
    </row>
    <row r="25135" spans="1:3" ht="14.4" x14ac:dyDescent="0.3">
      <c r="A25135"/>
      <c r="B25135"/>
      <c r="C25135"/>
    </row>
    <row r="25136" spans="1:3" ht="14.4" x14ac:dyDescent="0.3">
      <c r="A25136"/>
      <c r="B25136"/>
      <c r="C25136"/>
    </row>
    <row r="25137" spans="1:3" ht="14.4" x14ac:dyDescent="0.3">
      <c r="A25137"/>
      <c r="B25137"/>
      <c r="C25137"/>
    </row>
    <row r="25138" spans="1:3" ht="14.4" x14ac:dyDescent="0.3">
      <c r="A25138"/>
      <c r="B25138"/>
      <c r="C25138"/>
    </row>
    <row r="25139" spans="1:3" ht="14.4" x14ac:dyDescent="0.3">
      <c r="A25139"/>
      <c r="B25139"/>
      <c r="C25139"/>
    </row>
    <row r="25140" spans="1:3" ht="14.4" x14ac:dyDescent="0.3">
      <c r="A25140"/>
      <c r="B25140"/>
      <c r="C25140"/>
    </row>
    <row r="25141" spans="1:3" ht="14.4" x14ac:dyDescent="0.3">
      <c r="A25141"/>
      <c r="B25141"/>
      <c r="C25141"/>
    </row>
    <row r="25142" spans="1:3" ht="14.4" x14ac:dyDescent="0.3">
      <c r="A25142"/>
      <c r="B25142"/>
      <c r="C25142"/>
    </row>
    <row r="25143" spans="1:3" ht="14.4" x14ac:dyDescent="0.3">
      <c r="A25143"/>
      <c r="B25143"/>
      <c r="C25143"/>
    </row>
    <row r="25144" spans="1:3" ht="14.4" x14ac:dyDescent="0.3">
      <c r="A25144"/>
      <c r="B25144"/>
      <c r="C25144"/>
    </row>
    <row r="25145" spans="1:3" ht="14.4" x14ac:dyDescent="0.3">
      <c r="A25145"/>
      <c r="B25145"/>
      <c r="C25145"/>
    </row>
    <row r="25146" spans="1:3" ht="14.4" x14ac:dyDescent="0.3">
      <c r="A25146"/>
      <c r="B25146"/>
      <c r="C25146"/>
    </row>
    <row r="25147" spans="1:3" ht="14.4" x14ac:dyDescent="0.3">
      <c r="A25147"/>
      <c r="B25147"/>
      <c r="C25147"/>
    </row>
    <row r="25148" spans="1:3" ht="14.4" x14ac:dyDescent="0.3">
      <c r="A25148"/>
      <c r="B25148"/>
      <c r="C25148"/>
    </row>
    <row r="25149" spans="1:3" ht="14.4" x14ac:dyDescent="0.3">
      <c r="A25149"/>
      <c r="B25149"/>
      <c r="C25149"/>
    </row>
    <row r="25150" spans="1:3" ht="14.4" x14ac:dyDescent="0.3">
      <c r="A25150"/>
      <c r="B25150"/>
      <c r="C25150"/>
    </row>
    <row r="25151" spans="1:3" ht="14.4" x14ac:dyDescent="0.3">
      <c r="A25151"/>
      <c r="B25151"/>
      <c r="C25151"/>
    </row>
    <row r="25152" spans="1:3" ht="14.4" x14ac:dyDescent="0.3">
      <c r="A25152"/>
      <c r="B25152"/>
      <c r="C25152"/>
    </row>
    <row r="25153" spans="1:3" ht="14.4" x14ac:dyDescent="0.3">
      <c r="A25153"/>
      <c r="B25153"/>
      <c r="C25153"/>
    </row>
    <row r="25154" spans="1:3" ht="14.4" x14ac:dyDescent="0.3">
      <c r="A25154"/>
      <c r="B25154"/>
      <c r="C25154"/>
    </row>
    <row r="25155" spans="1:3" ht="14.4" x14ac:dyDescent="0.3">
      <c r="A25155"/>
      <c r="B25155"/>
      <c r="C25155"/>
    </row>
    <row r="25156" spans="1:3" ht="14.4" x14ac:dyDescent="0.3">
      <c r="A25156"/>
      <c r="B25156"/>
      <c r="C25156"/>
    </row>
    <row r="25157" spans="1:3" ht="14.4" x14ac:dyDescent="0.3">
      <c r="A25157"/>
      <c r="B25157"/>
      <c r="C25157"/>
    </row>
    <row r="25158" spans="1:3" ht="14.4" x14ac:dyDescent="0.3">
      <c r="A25158"/>
      <c r="B25158"/>
      <c r="C25158"/>
    </row>
    <row r="25159" spans="1:3" ht="14.4" x14ac:dyDescent="0.3">
      <c r="A25159"/>
      <c r="B25159"/>
      <c r="C25159"/>
    </row>
    <row r="25160" spans="1:3" ht="14.4" x14ac:dyDescent="0.3">
      <c r="A25160"/>
      <c r="B25160"/>
      <c r="C25160"/>
    </row>
    <row r="25161" spans="1:3" ht="14.4" x14ac:dyDescent="0.3">
      <c r="A25161"/>
      <c r="B25161"/>
      <c r="C25161"/>
    </row>
    <row r="25162" spans="1:3" ht="14.4" x14ac:dyDescent="0.3">
      <c r="A25162"/>
      <c r="B25162"/>
      <c r="C25162"/>
    </row>
    <row r="25163" spans="1:3" ht="14.4" x14ac:dyDescent="0.3">
      <c r="A25163"/>
      <c r="B25163"/>
      <c r="C25163"/>
    </row>
    <row r="25164" spans="1:3" ht="14.4" x14ac:dyDescent="0.3">
      <c r="A25164"/>
      <c r="B25164"/>
      <c r="C25164"/>
    </row>
    <row r="25165" spans="1:3" ht="14.4" x14ac:dyDescent="0.3">
      <c r="A25165"/>
      <c r="B25165"/>
      <c r="C25165"/>
    </row>
    <row r="25166" spans="1:3" ht="14.4" x14ac:dyDescent="0.3">
      <c r="A25166"/>
      <c r="B25166"/>
      <c r="C25166"/>
    </row>
    <row r="25167" spans="1:3" ht="14.4" x14ac:dyDescent="0.3">
      <c r="A25167"/>
      <c r="B25167"/>
      <c r="C25167"/>
    </row>
    <row r="25168" spans="1:3" ht="14.4" x14ac:dyDescent="0.3">
      <c r="A25168"/>
      <c r="B25168"/>
      <c r="C25168"/>
    </row>
    <row r="25169" spans="1:3" ht="14.4" x14ac:dyDescent="0.3">
      <c r="A25169"/>
      <c r="B25169"/>
      <c r="C25169"/>
    </row>
    <row r="25170" spans="1:3" ht="14.4" x14ac:dyDescent="0.3">
      <c r="A25170"/>
      <c r="B25170"/>
      <c r="C25170"/>
    </row>
    <row r="25171" spans="1:3" ht="14.4" x14ac:dyDescent="0.3">
      <c r="A25171"/>
      <c r="B25171"/>
      <c r="C25171"/>
    </row>
    <row r="25172" spans="1:3" ht="14.4" x14ac:dyDescent="0.3">
      <c r="A25172"/>
      <c r="B25172"/>
      <c r="C25172"/>
    </row>
    <row r="25173" spans="1:3" ht="14.4" x14ac:dyDescent="0.3">
      <c r="A25173"/>
      <c r="B25173"/>
      <c r="C25173"/>
    </row>
    <row r="25174" spans="1:3" ht="14.4" x14ac:dyDescent="0.3">
      <c r="A25174"/>
      <c r="B25174"/>
      <c r="C25174"/>
    </row>
    <row r="25175" spans="1:3" ht="14.4" x14ac:dyDescent="0.3">
      <c r="A25175"/>
      <c r="B25175"/>
      <c r="C25175"/>
    </row>
    <row r="25176" spans="1:3" ht="14.4" x14ac:dyDescent="0.3">
      <c r="A25176"/>
      <c r="B25176"/>
      <c r="C25176"/>
    </row>
    <row r="25177" spans="1:3" ht="14.4" x14ac:dyDescent="0.3">
      <c r="A25177"/>
      <c r="B25177"/>
      <c r="C25177"/>
    </row>
    <row r="25178" spans="1:3" ht="14.4" x14ac:dyDescent="0.3">
      <c r="A25178"/>
      <c r="B25178"/>
      <c r="C25178"/>
    </row>
    <row r="25179" spans="1:3" ht="14.4" x14ac:dyDescent="0.3">
      <c r="A25179"/>
      <c r="B25179"/>
      <c r="C25179"/>
    </row>
    <row r="25180" spans="1:3" ht="14.4" x14ac:dyDescent="0.3">
      <c r="A25180"/>
      <c r="B25180"/>
      <c r="C25180"/>
    </row>
    <row r="25181" spans="1:3" ht="14.4" x14ac:dyDescent="0.3">
      <c r="A25181"/>
      <c r="B25181"/>
      <c r="C25181"/>
    </row>
    <row r="25182" spans="1:3" ht="14.4" x14ac:dyDescent="0.3">
      <c r="A25182"/>
      <c r="B25182"/>
      <c r="C25182"/>
    </row>
    <row r="25183" spans="1:3" ht="14.4" x14ac:dyDescent="0.3">
      <c r="A25183"/>
      <c r="B25183"/>
      <c r="C25183"/>
    </row>
    <row r="25184" spans="1:3" ht="14.4" x14ac:dyDescent="0.3">
      <c r="A25184"/>
      <c r="B25184"/>
      <c r="C25184"/>
    </row>
    <row r="25185" spans="1:3" ht="14.4" x14ac:dyDescent="0.3">
      <c r="A25185"/>
      <c r="B25185"/>
      <c r="C25185"/>
    </row>
    <row r="25186" spans="1:3" ht="14.4" x14ac:dyDescent="0.3">
      <c r="A25186"/>
      <c r="B25186"/>
      <c r="C25186"/>
    </row>
    <row r="25187" spans="1:3" ht="14.4" x14ac:dyDescent="0.3">
      <c r="A25187"/>
      <c r="B25187"/>
      <c r="C25187"/>
    </row>
    <row r="25188" spans="1:3" ht="14.4" x14ac:dyDescent="0.3">
      <c r="A25188"/>
      <c r="B25188"/>
      <c r="C25188"/>
    </row>
    <row r="25189" spans="1:3" ht="14.4" x14ac:dyDescent="0.3">
      <c r="A25189"/>
      <c r="B25189"/>
      <c r="C25189"/>
    </row>
    <row r="25190" spans="1:3" ht="14.4" x14ac:dyDescent="0.3">
      <c r="A25190"/>
      <c r="B25190"/>
      <c r="C25190"/>
    </row>
    <row r="25191" spans="1:3" ht="14.4" x14ac:dyDescent="0.3">
      <c r="A25191"/>
      <c r="B25191"/>
      <c r="C25191"/>
    </row>
    <row r="25192" spans="1:3" ht="14.4" x14ac:dyDescent="0.3">
      <c r="A25192"/>
      <c r="B25192"/>
      <c r="C25192"/>
    </row>
    <row r="25193" spans="1:3" ht="14.4" x14ac:dyDescent="0.3">
      <c r="A25193"/>
      <c r="B25193"/>
      <c r="C25193"/>
    </row>
    <row r="25194" spans="1:3" ht="14.4" x14ac:dyDescent="0.3">
      <c r="A25194"/>
      <c r="B25194"/>
      <c r="C25194"/>
    </row>
    <row r="25195" spans="1:3" ht="14.4" x14ac:dyDescent="0.3">
      <c r="A25195"/>
      <c r="B25195"/>
      <c r="C25195"/>
    </row>
    <row r="25196" spans="1:3" ht="14.4" x14ac:dyDescent="0.3">
      <c r="A25196"/>
      <c r="B25196"/>
      <c r="C25196"/>
    </row>
    <row r="25197" spans="1:3" ht="14.4" x14ac:dyDescent="0.3">
      <c r="A25197"/>
      <c r="B25197"/>
      <c r="C25197"/>
    </row>
    <row r="25198" spans="1:3" ht="14.4" x14ac:dyDescent="0.3">
      <c r="A25198"/>
      <c r="B25198"/>
      <c r="C25198"/>
    </row>
    <row r="25199" spans="1:3" ht="14.4" x14ac:dyDescent="0.3">
      <c r="A25199"/>
      <c r="B25199"/>
      <c r="C25199"/>
    </row>
    <row r="25200" spans="1:3" ht="14.4" x14ac:dyDescent="0.3">
      <c r="A25200"/>
      <c r="B25200"/>
      <c r="C25200"/>
    </row>
    <row r="25201" spans="1:3" ht="14.4" x14ac:dyDescent="0.3">
      <c r="A25201"/>
      <c r="B25201"/>
      <c r="C25201"/>
    </row>
    <row r="25202" spans="1:3" ht="14.4" x14ac:dyDescent="0.3">
      <c r="A25202"/>
      <c r="B25202"/>
      <c r="C25202"/>
    </row>
    <row r="25203" spans="1:3" ht="14.4" x14ac:dyDescent="0.3">
      <c r="A25203"/>
      <c r="B25203"/>
      <c r="C25203"/>
    </row>
    <row r="25204" spans="1:3" ht="14.4" x14ac:dyDescent="0.3">
      <c r="A25204"/>
      <c r="B25204"/>
      <c r="C25204"/>
    </row>
    <row r="25205" spans="1:3" ht="14.4" x14ac:dyDescent="0.3">
      <c r="A25205"/>
      <c r="B25205"/>
      <c r="C25205"/>
    </row>
    <row r="25206" spans="1:3" ht="14.4" x14ac:dyDescent="0.3">
      <c r="A25206"/>
      <c r="B25206"/>
      <c r="C25206"/>
    </row>
    <row r="25207" spans="1:3" ht="14.4" x14ac:dyDescent="0.3">
      <c r="A25207"/>
      <c r="B25207"/>
      <c r="C25207"/>
    </row>
    <row r="25208" spans="1:3" ht="14.4" x14ac:dyDescent="0.3">
      <c r="A25208"/>
      <c r="B25208"/>
      <c r="C25208"/>
    </row>
    <row r="25209" spans="1:3" ht="14.4" x14ac:dyDescent="0.3">
      <c r="A25209"/>
      <c r="B25209"/>
      <c r="C25209"/>
    </row>
    <row r="25210" spans="1:3" ht="14.4" x14ac:dyDescent="0.3">
      <c r="A25210"/>
      <c r="B25210"/>
      <c r="C25210"/>
    </row>
    <row r="25211" spans="1:3" ht="14.4" x14ac:dyDescent="0.3">
      <c r="A25211"/>
      <c r="B25211"/>
      <c r="C25211"/>
    </row>
    <row r="25212" spans="1:3" ht="14.4" x14ac:dyDescent="0.3">
      <c r="A25212"/>
      <c r="B25212"/>
      <c r="C25212"/>
    </row>
    <row r="25213" spans="1:3" ht="14.4" x14ac:dyDescent="0.3">
      <c r="A25213"/>
      <c r="B25213"/>
      <c r="C25213"/>
    </row>
    <row r="25214" spans="1:3" ht="14.4" x14ac:dyDescent="0.3">
      <c r="A25214"/>
      <c r="B25214"/>
      <c r="C25214"/>
    </row>
    <row r="25215" spans="1:3" ht="14.4" x14ac:dyDescent="0.3">
      <c r="A25215"/>
      <c r="B25215"/>
      <c r="C25215"/>
    </row>
    <row r="25216" spans="1:3" ht="14.4" x14ac:dyDescent="0.3">
      <c r="A25216"/>
      <c r="B25216"/>
      <c r="C25216"/>
    </row>
    <row r="25217" spans="1:3" ht="14.4" x14ac:dyDescent="0.3">
      <c r="A25217"/>
      <c r="B25217"/>
      <c r="C25217"/>
    </row>
    <row r="25218" spans="1:3" ht="14.4" x14ac:dyDescent="0.3">
      <c r="A25218"/>
      <c r="B25218"/>
      <c r="C25218"/>
    </row>
    <row r="25219" spans="1:3" ht="14.4" x14ac:dyDescent="0.3">
      <c r="A25219"/>
      <c r="B25219"/>
      <c r="C25219"/>
    </row>
    <row r="25220" spans="1:3" ht="14.4" x14ac:dyDescent="0.3">
      <c r="A25220"/>
      <c r="B25220"/>
      <c r="C25220"/>
    </row>
    <row r="25221" spans="1:3" ht="14.4" x14ac:dyDescent="0.3">
      <c r="A25221"/>
      <c r="B25221"/>
      <c r="C25221"/>
    </row>
    <row r="25222" spans="1:3" ht="14.4" x14ac:dyDescent="0.3">
      <c r="A25222"/>
      <c r="B25222"/>
      <c r="C25222"/>
    </row>
    <row r="25223" spans="1:3" ht="14.4" x14ac:dyDescent="0.3">
      <c r="A25223"/>
      <c r="B25223"/>
      <c r="C25223"/>
    </row>
    <row r="25224" spans="1:3" ht="14.4" x14ac:dyDescent="0.3">
      <c r="A25224"/>
      <c r="B25224"/>
      <c r="C25224"/>
    </row>
    <row r="25225" spans="1:3" ht="14.4" x14ac:dyDescent="0.3">
      <c r="A25225"/>
      <c r="B25225"/>
      <c r="C25225"/>
    </row>
    <row r="25226" spans="1:3" ht="14.4" x14ac:dyDescent="0.3">
      <c r="A25226"/>
      <c r="B25226"/>
      <c r="C25226"/>
    </row>
    <row r="25227" spans="1:3" ht="14.4" x14ac:dyDescent="0.3">
      <c r="A25227"/>
      <c r="B25227"/>
      <c r="C25227"/>
    </row>
    <row r="25228" spans="1:3" ht="14.4" x14ac:dyDescent="0.3">
      <c r="A25228"/>
      <c r="B25228"/>
      <c r="C25228"/>
    </row>
    <row r="25229" spans="1:3" ht="14.4" x14ac:dyDescent="0.3">
      <c r="A25229"/>
      <c r="B25229"/>
      <c r="C25229"/>
    </row>
    <row r="25230" spans="1:3" ht="14.4" x14ac:dyDescent="0.3">
      <c r="A25230"/>
      <c r="B25230"/>
      <c r="C25230"/>
    </row>
    <row r="25231" spans="1:3" ht="14.4" x14ac:dyDescent="0.3">
      <c r="A25231"/>
      <c r="B25231"/>
      <c r="C25231"/>
    </row>
    <row r="25232" spans="1:3" ht="14.4" x14ac:dyDescent="0.3">
      <c r="A25232"/>
      <c r="B25232"/>
      <c r="C25232"/>
    </row>
    <row r="25233" spans="1:3" ht="14.4" x14ac:dyDescent="0.3">
      <c r="A25233"/>
      <c r="B25233"/>
      <c r="C25233"/>
    </row>
    <row r="25234" spans="1:3" ht="14.4" x14ac:dyDescent="0.3">
      <c r="A25234"/>
      <c r="B25234"/>
      <c r="C25234"/>
    </row>
    <row r="25235" spans="1:3" ht="14.4" x14ac:dyDescent="0.3">
      <c r="A25235"/>
      <c r="B25235"/>
      <c r="C25235"/>
    </row>
    <row r="25236" spans="1:3" ht="14.4" x14ac:dyDescent="0.3">
      <c r="A25236"/>
      <c r="B25236"/>
      <c r="C25236"/>
    </row>
    <row r="25237" spans="1:3" ht="14.4" x14ac:dyDescent="0.3">
      <c r="A25237"/>
      <c r="B25237"/>
      <c r="C25237"/>
    </row>
    <row r="25238" spans="1:3" ht="14.4" x14ac:dyDescent="0.3">
      <c r="A25238"/>
      <c r="B25238"/>
      <c r="C25238"/>
    </row>
    <row r="25239" spans="1:3" ht="14.4" x14ac:dyDescent="0.3">
      <c r="A25239"/>
      <c r="B25239"/>
      <c r="C25239"/>
    </row>
    <row r="25240" spans="1:3" ht="14.4" x14ac:dyDescent="0.3">
      <c r="A25240"/>
      <c r="B25240"/>
      <c r="C25240"/>
    </row>
    <row r="25241" spans="1:3" ht="14.4" x14ac:dyDescent="0.3">
      <c r="A25241"/>
      <c r="B25241"/>
      <c r="C25241"/>
    </row>
    <row r="25242" spans="1:3" ht="14.4" x14ac:dyDescent="0.3">
      <c r="A25242"/>
      <c r="B25242"/>
      <c r="C25242"/>
    </row>
    <row r="25243" spans="1:3" ht="14.4" x14ac:dyDescent="0.3">
      <c r="A25243"/>
      <c r="B25243"/>
      <c r="C25243"/>
    </row>
    <row r="25244" spans="1:3" ht="14.4" x14ac:dyDescent="0.3">
      <c r="A25244"/>
      <c r="B25244"/>
      <c r="C25244"/>
    </row>
    <row r="25245" spans="1:3" ht="14.4" x14ac:dyDescent="0.3">
      <c r="A25245"/>
      <c r="B25245"/>
      <c r="C25245"/>
    </row>
    <row r="25246" spans="1:3" ht="14.4" x14ac:dyDescent="0.3">
      <c r="A25246"/>
      <c r="B25246"/>
      <c r="C25246"/>
    </row>
    <row r="25247" spans="1:3" ht="14.4" x14ac:dyDescent="0.3">
      <c r="A25247"/>
      <c r="B25247"/>
      <c r="C25247"/>
    </row>
    <row r="25248" spans="1:3" ht="14.4" x14ac:dyDescent="0.3">
      <c r="A25248"/>
      <c r="B25248"/>
      <c r="C25248"/>
    </row>
    <row r="25249" spans="1:3" ht="14.4" x14ac:dyDescent="0.3">
      <c r="A25249"/>
      <c r="B25249"/>
      <c r="C25249"/>
    </row>
    <row r="25250" spans="1:3" ht="14.4" x14ac:dyDescent="0.3">
      <c r="A25250"/>
      <c r="B25250"/>
      <c r="C25250"/>
    </row>
    <row r="25251" spans="1:3" ht="14.4" x14ac:dyDescent="0.3">
      <c r="A25251"/>
      <c r="B25251"/>
      <c r="C25251"/>
    </row>
    <row r="25252" spans="1:3" ht="14.4" x14ac:dyDescent="0.3">
      <c r="A25252"/>
      <c r="B25252"/>
      <c r="C25252"/>
    </row>
    <row r="25253" spans="1:3" ht="14.4" x14ac:dyDescent="0.3">
      <c r="A25253"/>
      <c r="B25253"/>
      <c r="C25253"/>
    </row>
    <row r="25254" spans="1:3" ht="14.4" x14ac:dyDescent="0.3">
      <c r="A25254"/>
      <c r="B25254"/>
      <c r="C25254"/>
    </row>
    <row r="25255" spans="1:3" ht="14.4" x14ac:dyDescent="0.3">
      <c r="A25255"/>
      <c r="B25255"/>
      <c r="C25255"/>
    </row>
    <row r="25256" spans="1:3" ht="14.4" x14ac:dyDescent="0.3">
      <c r="A25256"/>
      <c r="B25256"/>
      <c r="C25256"/>
    </row>
    <row r="25257" spans="1:3" ht="14.4" x14ac:dyDescent="0.3">
      <c r="A25257"/>
      <c r="B25257"/>
      <c r="C25257"/>
    </row>
    <row r="25258" spans="1:3" ht="14.4" x14ac:dyDescent="0.3">
      <c r="A25258"/>
      <c r="B25258"/>
      <c r="C25258"/>
    </row>
    <row r="25259" spans="1:3" ht="14.4" x14ac:dyDescent="0.3">
      <c r="A25259"/>
      <c r="B25259"/>
      <c r="C25259"/>
    </row>
    <row r="25260" spans="1:3" ht="14.4" x14ac:dyDescent="0.3">
      <c r="A25260"/>
      <c r="B25260"/>
      <c r="C25260"/>
    </row>
    <row r="25261" spans="1:3" ht="14.4" x14ac:dyDescent="0.3">
      <c r="A25261"/>
      <c r="B25261"/>
      <c r="C25261"/>
    </row>
    <row r="25262" spans="1:3" ht="14.4" x14ac:dyDescent="0.3">
      <c r="A25262"/>
      <c r="B25262"/>
      <c r="C25262"/>
    </row>
    <row r="25263" spans="1:3" ht="14.4" x14ac:dyDescent="0.3">
      <c r="A25263"/>
      <c r="B25263"/>
      <c r="C25263"/>
    </row>
    <row r="25264" spans="1:3" ht="14.4" x14ac:dyDescent="0.3">
      <c r="A25264"/>
      <c r="B25264"/>
      <c r="C25264"/>
    </row>
    <row r="25265" spans="1:3" ht="14.4" x14ac:dyDescent="0.3">
      <c r="A25265"/>
      <c r="B25265"/>
      <c r="C25265"/>
    </row>
    <row r="25266" spans="1:3" ht="14.4" x14ac:dyDescent="0.3">
      <c r="A25266"/>
      <c r="B25266"/>
      <c r="C25266"/>
    </row>
    <row r="25267" spans="1:3" ht="14.4" x14ac:dyDescent="0.3">
      <c r="A25267"/>
      <c r="B25267"/>
      <c r="C25267"/>
    </row>
    <row r="25268" spans="1:3" ht="14.4" x14ac:dyDescent="0.3">
      <c r="A25268"/>
      <c r="B25268"/>
      <c r="C25268"/>
    </row>
    <row r="25269" spans="1:3" ht="14.4" x14ac:dyDescent="0.3">
      <c r="A25269"/>
      <c r="B25269"/>
      <c r="C25269"/>
    </row>
    <row r="25270" spans="1:3" ht="14.4" x14ac:dyDescent="0.3">
      <c r="A25270"/>
      <c r="B25270"/>
      <c r="C25270"/>
    </row>
    <row r="25271" spans="1:3" ht="14.4" x14ac:dyDescent="0.3">
      <c r="A25271"/>
      <c r="B25271"/>
      <c r="C25271"/>
    </row>
    <row r="25272" spans="1:3" ht="14.4" x14ac:dyDescent="0.3">
      <c r="A25272"/>
      <c r="B25272"/>
      <c r="C25272"/>
    </row>
    <row r="25273" spans="1:3" ht="14.4" x14ac:dyDescent="0.3">
      <c r="A25273"/>
      <c r="B25273"/>
      <c r="C25273"/>
    </row>
    <row r="25274" spans="1:3" ht="14.4" x14ac:dyDescent="0.3">
      <c r="A25274"/>
      <c r="B25274"/>
      <c r="C25274"/>
    </row>
    <row r="25275" spans="1:3" ht="14.4" x14ac:dyDescent="0.3">
      <c r="A25275"/>
      <c r="B25275"/>
      <c r="C25275"/>
    </row>
    <row r="25276" spans="1:3" ht="14.4" x14ac:dyDescent="0.3">
      <c r="A25276"/>
      <c r="B25276"/>
      <c r="C25276"/>
    </row>
    <row r="25277" spans="1:3" ht="14.4" x14ac:dyDescent="0.3">
      <c r="A25277"/>
      <c r="B25277"/>
      <c r="C25277"/>
    </row>
    <row r="25278" spans="1:3" ht="14.4" x14ac:dyDescent="0.3">
      <c r="A25278"/>
      <c r="B25278"/>
      <c r="C25278"/>
    </row>
    <row r="25279" spans="1:3" ht="14.4" x14ac:dyDescent="0.3">
      <c r="A25279"/>
      <c r="B25279"/>
      <c r="C25279"/>
    </row>
    <row r="25280" spans="1:3" ht="14.4" x14ac:dyDescent="0.3">
      <c r="A25280"/>
      <c r="B25280"/>
      <c r="C25280"/>
    </row>
    <row r="25281" spans="1:3" ht="14.4" x14ac:dyDescent="0.3">
      <c r="A25281"/>
      <c r="B25281"/>
      <c r="C25281"/>
    </row>
    <row r="25282" spans="1:3" ht="14.4" x14ac:dyDescent="0.3">
      <c r="A25282"/>
      <c r="B25282"/>
      <c r="C25282"/>
    </row>
    <row r="25283" spans="1:3" ht="14.4" x14ac:dyDescent="0.3">
      <c r="A25283"/>
      <c r="B25283"/>
      <c r="C25283"/>
    </row>
    <row r="25284" spans="1:3" ht="14.4" x14ac:dyDescent="0.3">
      <c r="A25284"/>
      <c r="B25284"/>
      <c r="C25284"/>
    </row>
    <row r="25285" spans="1:3" ht="14.4" x14ac:dyDescent="0.3">
      <c r="A25285"/>
      <c r="B25285"/>
      <c r="C25285"/>
    </row>
    <row r="25286" spans="1:3" ht="14.4" x14ac:dyDescent="0.3">
      <c r="A25286"/>
      <c r="B25286"/>
      <c r="C25286"/>
    </row>
    <row r="25287" spans="1:3" ht="14.4" x14ac:dyDescent="0.3">
      <c r="A25287"/>
      <c r="B25287"/>
      <c r="C25287"/>
    </row>
    <row r="25288" spans="1:3" ht="14.4" x14ac:dyDescent="0.3">
      <c r="A25288"/>
      <c r="B25288"/>
      <c r="C25288"/>
    </row>
    <row r="25289" spans="1:3" ht="14.4" x14ac:dyDescent="0.3">
      <c r="A25289"/>
      <c r="B25289"/>
      <c r="C25289"/>
    </row>
    <row r="25290" spans="1:3" ht="14.4" x14ac:dyDescent="0.3">
      <c r="A25290"/>
      <c r="B25290"/>
      <c r="C25290"/>
    </row>
    <row r="25291" spans="1:3" ht="14.4" x14ac:dyDescent="0.3">
      <c r="A25291"/>
      <c r="B25291"/>
      <c r="C25291"/>
    </row>
    <row r="25292" spans="1:3" ht="14.4" x14ac:dyDescent="0.3">
      <c r="A25292"/>
      <c r="B25292"/>
      <c r="C25292"/>
    </row>
    <row r="25293" spans="1:3" ht="14.4" x14ac:dyDescent="0.3">
      <c r="A25293"/>
      <c r="B25293"/>
      <c r="C25293"/>
    </row>
    <row r="25294" spans="1:3" ht="14.4" x14ac:dyDescent="0.3">
      <c r="A25294"/>
      <c r="B25294"/>
      <c r="C25294"/>
    </row>
    <row r="25295" spans="1:3" ht="14.4" x14ac:dyDescent="0.3">
      <c r="A25295"/>
      <c r="B25295"/>
      <c r="C25295"/>
    </row>
    <row r="25296" spans="1:3" ht="14.4" x14ac:dyDescent="0.3">
      <c r="A25296"/>
      <c r="B25296"/>
      <c r="C25296"/>
    </row>
    <row r="25297" spans="1:3" ht="14.4" x14ac:dyDescent="0.3">
      <c r="A25297"/>
      <c r="B25297"/>
      <c r="C25297"/>
    </row>
    <row r="25298" spans="1:3" ht="14.4" x14ac:dyDescent="0.3">
      <c r="A25298"/>
      <c r="B25298"/>
      <c r="C25298"/>
    </row>
    <row r="25299" spans="1:3" ht="14.4" x14ac:dyDescent="0.3">
      <c r="A25299"/>
      <c r="B25299"/>
      <c r="C25299"/>
    </row>
    <row r="25300" spans="1:3" ht="14.4" x14ac:dyDescent="0.3">
      <c r="A25300"/>
      <c r="B25300"/>
      <c r="C25300"/>
    </row>
    <row r="25301" spans="1:3" ht="14.4" x14ac:dyDescent="0.3">
      <c r="A25301"/>
      <c r="B25301"/>
      <c r="C25301"/>
    </row>
    <row r="25302" spans="1:3" ht="14.4" x14ac:dyDescent="0.3">
      <c r="A25302"/>
      <c r="B25302"/>
      <c r="C25302"/>
    </row>
    <row r="25303" spans="1:3" ht="14.4" x14ac:dyDescent="0.3">
      <c r="A25303"/>
      <c r="B25303"/>
      <c r="C25303"/>
    </row>
    <row r="25304" spans="1:3" ht="14.4" x14ac:dyDescent="0.3">
      <c r="A25304"/>
      <c r="B25304"/>
      <c r="C25304"/>
    </row>
    <row r="25305" spans="1:3" ht="14.4" x14ac:dyDescent="0.3">
      <c r="A25305"/>
      <c r="B25305"/>
      <c r="C25305"/>
    </row>
    <row r="25306" spans="1:3" ht="14.4" x14ac:dyDescent="0.3">
      <c r="A25306"/>
      <c r="B25306"/>
      <c r="C25306"/>
    </row>
    <row r="25307" spans="1:3" ht="14.4" x14ac:dyDescent="0.3">
      <c r="A25307"/>
      <c r="B25307"/>
      <c r="C25307"/>
    </row>
    <row r="25308" spans="1:3" ht="14.4" x14ac:dyDescent="0.3">
      <c r="A25308"/>
      <c r="B25308"/>
      <c r="C25308"/>
    </row>
    <row r="25309" spans="1:3" ht="14.4" x14ac:dyDescent="0.3">
      <c r="A25309"/>
      <c r="B25309"/>
      <c r="C25309"/>
    </row>
    <row r="25310" spans="1:3" ht="14.4" x14ac:dyDescent="0.3">
      <c r="A25310"/>
      <c r="B25310"/>
      <c r="C25310"/>
    </row>
    <row r="25311" spans="1:3" ht="14.4" x14ac:dyDescent="0.3">
      <c r="A25311"/>
      <c r="B25311"/>
      <c r="C25311"/>
    </row>
    <row r="25312" spans="1:3" ht="14.4" x14ac:dyDescent="0.3">
      <c r="A25312"/>
      <c r="B25312"/>
      <c r="C25312"/>
    </row>
    <row r="25313" spans="1:3" ht="14.4" x14ac:dyDescent="0.3">
      <c r="A25313"/>
      <c r="B25313"/>
      <c r="C25313"/>
    </row>
    <row r="25314" spans="1:3" ht="14.4" x14ac:dyDescent="0.3">
      <c r="A25314"/>
      <c r="B25314"/>
      <c r="C25314"/>
    </row>
    <row r="25315" spans="1:3" ht="14.4" x14ac:dyDescent="0.3">
      <c r="A25315"/>
      <c r="B25315"/>
      <c r="C25315"/>
    </row>
    <row r="25316" spans="1:3" ht="14.4" x14ac:dyDescent="0.3">
      <c r="A25316"/>
      <c r="B25316"/>
      <c r="C25316"/>
    </row>
    <row r="25317" spans="1:3" ht="14.4" x14ac:dyDescent="0.3">
      <c r="A25317"/>
      <c r="B25317"/>
      <c r="C25317"/>
    </row>
    <row r="25318" spans="1:3" ht="14.4" x14ac:dyDescent="0.3">
      <c r="A25318"/>
      <c r="B25318"/>
      <c r="C25318"/>
    </row>
    <row r="25319" spans="1:3" ht="14.4" x14ac:dyDescent="0.3">
      <c r="A25319"/>
      <c r="B25319"/>
      <c r="C25319"/>
    </row>
    <row r="25320" spans="1:3" ht="14.4" x14ac:dyDescent="0.3">
      <c r="A25320"/>
      <c r="B25320"/>
      <c r="C25320"/>
    </row>
    <row r="25321" spans="1:3" ht="14.4" x14ac:dyDescent="0.3">
      <c r="A25321"/>
      <c r="B25321"/>
      <c r="C25321"/>
    </row>
    <row r="25322" spans="1:3" ht="14.4" x14ac:dyDescent="0.3">
      <c r="A25322"/>
      <c r="B25322"/>
      <c r="C25322"/>
    </row>
    <row r="25323" spans="1:3" ht="14.4" x14ac:dyDescent="0.3">
      <c r="A25323"/>
      <c r="B25323"/>
      <c r="C25323"/>
    </row>
    <row r="25324" spans="1:3" ht="14.4" x14ac:dyDescent="0.3">
      <c r="A25324"/>
      <c r="B25324"/>
      <c r="C25324"/>
    </row>
    <row r="25325" spans="1:3" ht="14.4" x14ac:dyDescent="0.3">
      <c r="A25325"/>
      <c r="B25325"/>
      <c r="C25325"/>
    </row>
    <row r="25326" spans="1:3" ht="14.4" x14ac:dyDescent="0.3">
      <c r="A25326"/>
      <c r="B25326"/>
      <c r="C25326"/>
    </row>
    <row r="25327" spans="1:3" ht="14.4" x14ac:dyDescent="0.3">
      <c r="A25327"/>
      <c r="B25327"/>
      <c r="C25327"/>
    </row>
    <row r="25328" spans="1:3" ht="14.4" x14ac:dyDescent="0.3">
      <c r="A25328"/>
      <c r="B25328"/>
      <c r="C25328"/>
    </row>
    <row r="25329" spans="1:3" ht="14.4" x14ac:dyDescent="0.3">
      <c r="A25329"/>
      <c r="B25329"/>
      <c r="C25329"/>
    </row>
    <row r="25330" spans="1:3" ht="14.4" x14ac:dyDescent="0.3">
      <c r="A25330"/>
      <c r="B25330"/>
      <c r="C25330"/>
    </row>
    <row r="25331" spans="1:3" ht="14.4" x14ac:dyDescent="0.3">
      <c r="A25331"/>
      <c r="B25331"/>
      <c r="C25331"/>
    </row>
    <row r="25332" spans="1:3" ht="14.4" x14ac:dyDescent="0.3">
      <c r="A25332"/>
      <c r="B25332"/>
      <c r="C25332"/>
    </row>
    <row r="25333" spans="1:3" ht="14.4" x14ac:dyDescent="0.3">
      <c r="A25333"/>
      <c r="B25333"/>
      <c r="C25333"/>
    </row>
    <row r="25334" spans="1:3" ht="14.4" x14ac:dyDescent="0.3">
      <c r="A25334"/>
      <c r="B25334"/>
      <c r="C25334"/>
    </row>
    <row r="25335" spans="1:3" ht="14.4" x14ac:dyDescent="0.3">
      <c r="A25335"/>
      <c r="B25335"/>
      <c r="C25335"/>
    </row>
    <row r="25336" spans="1:3" ht="14.4" x14ac:dyDescent="0.3">
      <c r="A25336"/>
      <c r="B25336"/>
      <c r="C25336"/>
    </row>
    <row r="25337" spans="1:3" ht="14.4" x14ac:dyDescent="0.3">
      <c r="A25337"/>
      <c r="B25337"/>
      <c r="C25337"/>
    </row>
    <row r="25338" spans="1:3" ht="14.4" x14ac:dyDescent="0.3">
      <c r="A25338"/>
      <c r="B25338"/>
      <c r="C25338"/>
    </row>
    <row r="25339" spans="1:3" ht="14.4" x14ac:dyDescent="0.3">
      <c r="A25339"/>
      <c r="B25339"/>
      <c r="C25339"/>
    </row>
    <row r="25340" spans="1:3" ht="14.4" x14ac:dyDescent="0.3">
      <c r="A25340"/>
      <c r="B25340"/>
      <c r="C25340"/>
    </row>
    <row r="25341" spans="1:3" ht="14.4" x14ac:dyDescent="0.3">
      <c r="A25341"/>
      <c r="B25341"/>
      <c r="C25341"/>
    </row>
    <row r="25342" spans="1:3" ht="14.4" x14ac:dyDescent="0.3">
      <c r="A25342"/>
      <c r="B25342"/>
      <c r="C25342"/>
    </row>
    <row r="25343" spans="1:3" ht="14.4" x14ac:dyDescent="0.3">
      <c r="A25343"/>
      <c r="B25343"/>
      <c r="C25343"/>
    </row>
    <row r="25344" spans="1:3" ht="14.4" x14ac:dyDescent="0.3">
      <c r="A25344"/>
      <c r="B25344"/>
      <c r="C25344"/>
    </row>
    <row r="25345" spans="1:3" ht="14.4" x14ac:dyDescent="0.3">
      <c r="A25345"/>
      <c r="B25345"/>
      <c r="C25345"/>
    </row>
    <row r="25346" spans="1:3" ht="14.4" x14ac:dyDescent="0.3">
      <c r="A25346"/>
      <c r="B25346"/>
      <c r="C25346"/>
    </row>
    <row r="25347" spans="1:3" ht="14.4" x14ac:dyDescent="0.3">
      <c r="A25347"/>
      <c r="B25347"/>
      <c r="C25347"/>
    </row>
    <row r="25348" spans="1:3" ht="14.4" x14ac:dyDescent="0.3">
      <c r="A25348"/>
      <c r="B25348"/>
      <c r="C25348"/>
    </row>
    <row r="25349" spans="1:3" ht="14.4" x14ac:dyDescent="0.3">
      <c r="A25349"/>
      <c r="B25349"/>
      <c r="C25349"/>
    </row>
    <row r="25350" spans="1:3" ht="14.4" x14ac:dyDescent="0.3">
      <c r="A25350"/>
      <c r="B25350"/>
      <c r="C25350"/>
    </row>
    <row r="25351" spans="1:3" ht="14.4" x14ac:dyDescent="0.3">
      <c r="A25351"/>
      <c r="B25351"/>
      <c r="C25351"/>
    </row>
    <row r="25352" spans="1:3" ht="14.4" x14ac:dyDescent="0.3">
      <c r="A25352"/>
      <c r="B25352"/>
      <c r="C25352"/>
    </row>
    <row r="25353" spans="1:3" ht="14.4" x14ac:dyDescent="0.3">
      <c r="A25353"/>
      <c r="B25353"/>
      <c r="C25353"/>
    </row>
    <row r="25354" spans="1:3" ht="14.4" x14ac:dyDescent="0.3">
      <c r="A25354"/>
      <c r="B25354"/>
      <c r="C25354"/>
    </row>
    <row r="25355" spans="1:3" ht="14.4" x14ac:dyDescent="0.3">
      <c r="A25355"/>
      <c r="B25355"/>
      <c r="C25355"/>
    </row>
    <row r="25356" spans="1:3" ht="14.4" x14ac:dyDescent="0.3">
      <c r="A25356"/>
      <c r="B25356"/>
      <c r="C25356"/>
    </row>
    <row r="25357" spans="1:3" ht="14.4" x14ac:dyDescent="0.3">
      <c r="A25357"/>
      <c r="B25357"/>
      <c r="C25357"/>
    </row>
    <row r="25358" spans="1:3" ht="14.4" x14ac:dyDescent="0.3">
      <c r="A25358"/>
      <c r="B25358"/>
      <c r="C25358"/>
    </row>
    <row r="25359" spans="1:3" ht="14.4" x14ac:dyDescent="0.3">
      <c r="A25359"/>
      <c r="B25359"/>
      <c r="C25359"/>
    </row>
    <row r="25360" spans="1:3" ht="14.4" x14ac:dyDescent="0.3">
      <c r="A25360"/>
      <c r="B25360"/>
      <c r="C25360"/>
    </row>
    <row r="25361" spans="1:3" ht="14.4" x14ac:dyDescent="0.3">
      <c r="A25361"/>
      <c r="B25361"/>
      <c r="C25361"/>
    </row>
    <row r="25362" spans="1:3" ht="14.4" x14ac:dyDescent="0.3">
      <c r="A25362"/>
      <c r="B25362"/>
      <c r="C25362"/>
    </row>
    <row r="25363" spans="1:3" ht="14.4" x14ac:dyDescent="0.3">
      <c r="A25363"/>
      <c r="B25363"/>
      <c r="C25363"/>
    </row>
    <row r="25364" spans="1:3" ht="14.4" x14ac:dyDescent="0.3">
      <c r="A25364"/>
      <c r="B25364"/>
      <c r="C25364"/>
    </row>
    <row r="25365" spans="1:3" ht="14.4" x14ac:dyDescent="0.3">
      <c r="A25365"/>
      <c r="B25365"/>
      <c r="C25365"/>
    </row>
    <row r="25366" spans="1:3" ht="14.4" x14ac:dyDescent="0.3">
      <c r="A25366"/>
      <c r="B25366"/>
      <c r="C25366"/>
    </row>
    <row r="25367" spans="1:3" ht="14.4" x14ac:dyDescent="0.3">
      <c r="A25367"/>
      <c r="B25367"/>
      <c r="C25367"/>
    </row>
    <row r="25368" spans="1:3" ht="14.4" x14ac:dyDescent="0.3">
      <c r="A25368"/>
      <c r="B25368"/>
      <c r="C25368"/>
    </row>
    <row r="25369" spans="1:3" ht="14.4" x14ac:dyDescent="0.3">
      <c r="A25369"/>
      <c r="B25369"/>
      <c r="C25369"/>
    </row>
    <row r="25370" spans="1:3" ht="14.4" x14ac:dyDescent="0.3">
      <c r="A25370"/>
      <c r="B25370"/>
      <c r="C25370"/>
    </row>
    <row r="25371" spans="1:3" ht="14.4" x14ac:dyDescent="0.3">
      <c r="A25371"/>
      <c r="B25371"/>
      <c r="C25371"/>
    </row>
    <row r="25372" spans="1:3" ht="14.4" x14ac:dyDescent="0.3">
      <c r="A25372"/>
      <c r="B25372"/>
      <c r="C25372"/>
    </row>
    <row r="25373" spans="1:3" ht="14.4" x14ac:dyDescent="0.3">
      <c r="A25373"/>
      <c r="B25373"/>
      <c r="C25373"/>
    </row>
    <row r="25374" spans="1:3" ht="14.4" x14ac:dyDescent="0.3">
      <c r="A25374"/>
      <c r="B25374"/>
      <c r="C25374"/>
    </row>
    <row r="25375" spans="1:3" ht="14.4" x14ac:dyDescent="0.3">
      <c r="A25375"/>
      <c r="B25375"/>
      <c r="C25375"/>
    </row>
    <row r="25376" spans="1:3" ht="14.4" x14ac:dyDescent="0.3">
      <c r="A25376"/>
      <c r="B25376"/>
      <c r="C25376"/>
    </row>
    <row r="25377" spans="1:3" ht="14.4" x14ac:dyDescent="0.3">
      <c r="A25377"/>
      <c r="B25377"/>
      <c r="C25377"/>
    </row>
    <row r="25378" spans="1:3" ht="14.4" x14ac:dyDescent="0.3">
      <c r="A25378"/>
      <c r="B25378"/>
      <c r="C25378"/>
    </row>
    <row r="25379" spans="1:3" ht="14.4" x14ac:dyDescent="0.3">
      <c r="A25379"/>
      <c r="B25379"/>
      <c r="C25379"/>
    </row>
    <row r="25380" spans="1:3" ht="14.4" x14ac:dyDescent="0.3">
      <c r="A25380"/>
      <c r="B25380"/>
      <c r="C25380"/>
    </row>
    <row r="25381" spans="1:3" ht="14.4" x14ac:dyDescent="0.3">
      <c r="A25381"/>
      <c r="B25381"/>
      <c r="C25381"/>
    </row>
    <row r="25382" spans="1:3" ht="14.4" x14ac:dyDescent="0.3">
      <c r="A25382"/>
      <c r="B25382"/>
      <c r="C25382"/>
    </row>
    <row r="25383" spans="1:3" ht="14.4" x14ac:dyDescent="0.3">
      <c r="A25383"/>
      <c r="B25383"/>
      <c r="C25383"/>
    </row>
    <row r="25384" spans="1:3" ht="14.4" x14ac:dyDescent="0.3">
      <c r="A25384"/>
      <c r="B25384"/>
      <c r="C25384"/>
    </row>
    <row r="25385" spans="1:3" ht="14.4" x14ac:dyDescent="0.3">
      <c r="A25385"/>
      <c r="B25385"/>
      <c r="C25385"/>
    </row>
    <row r="25386" spans="1:3" ht="14.4" x14ac:dyDescent="0.3">
      <c r="A25386"/>
      <c r="B25386"/>
      <c r="C25386"/>
    </row>
    <row r="25387" spans="1:3" ht="14.4" x14ac:dyDescent="0.3">
      <c r="A25387"/>
      <c r="B25387"/>
      <c r="C25387"/>
    </row>
    <row r="25388" spans="1:3" ht="14.4" x14ac:dyDescent="0.3">
      <c r="A25388"/>
      <c r="B25388"/>
      <c r="C25388"/>
    </row>
    <row r="25389" spans="1:3" ht="14.4" x14ac:dyDescent="0.3">
      <c r="A25389"/>
      <c r="B25389"/>
      <c r="C25389"/>
    </row>
    <row r="25390" spans="1:3" ht="14.4" x14ac:dyDescent="0.3">
      <c r="A25390"/>
      <c r="B25390"/>
      <c r="C25390"/>
    </row>
    <row r="25391" spans="1:3" ht="14.4" x14ac:dyDescent="0.3">
      <c r="A25391"/>
      <c r="B25391"/>
      <c r="C25391"/>
    </row>
    <row r="25392" spans="1:3" ht="14.4" x14ac:dyDescent="0.3">
      <c r="A25392"/>
      <c r="B25392"/>
      <c r="C25392"/>
    </row>
    <row r="25393" spans="1:3" ht="14.4" x14ac:dyDescent="0.3">
      <c r="A25393"/>
      <c r="B25393"/>
      <c r="C25393"/>
    </row>
    <row r="25394" spans="1:3" ht="14.4" x14ac:dyDescent="0.3">
      <c r="A25394"/>
      <c r="B25394"/>
      <c r="C25394"/>
    </row>
    <row r="25395" spans="1:3" ht="14.4" x14ac:dyDescent="0.3">
      <c r="A25395"/>
      <c r="B25395"/>
      <c r="C25395"/>
    </row>
    <row r="25396" spans="1:3" ht="14.4" x14ac:dyDescent="0.3">
      <c r="A25396"/>
      <c r="B25396"/>
      <c r="C25396"/>
    </row>
    <row r="25397" spans="1:3" ht="14.4" x14ac:dyDescent="0.3">
      <c r="A25397"/>
      <c r="B25397"/>
      <c r="C25397"/>
    </row>
    <row r="25398" spans="1:3" ht="14.4" x14ac:dyDescent="0.3">
      <c r="A25398"/>
      <c r="B25398"/>
      <c r="C25398"/>
    </row>
    <row r="25399" spans="1:3" ht="14.4" x14ac:dyDescent="0.3">
      <c r="A25399"/>
      <c r="B25399"/>
      <c r="C25399"/>
    </row>
    <row r="25400" spans="1:3" ht="14.4" x14ac:dyDescent="0.3">
      <c r="A25400"/>
      <c r="B25400"/>
      <c r="C25400"/>
    </row>
    <row r="25401" spans="1:3" ht="14.4" x14ac:dyDescent="0.3">
      <c r="A25401"/>
      <c r="B25401"/>
      <c r="C25401"/>
    </row>
    <row r="25402" spans="1:3" ht="14.4" x14ac:dyDescent="0.3">
      <c r="A25402"/>
      <c r="B25402"/>
      <c r="C25402"/>
    </row>
    <row r="25403" spans="1:3" ht="14.4" x14ac:dyDescent="0.3">
      <c r="A25403"/>
      <c r="B25403"/>
      <c r="C25403"/>
    </row>
    <row r="25404" spans="1:3" ht="14.4" x14ac:dyDescent="0.3">
      <c r="A25404"/>
      <c r="B25404"/>
      <c r="C25404"/>
    </row>
    <row r="25405" spans="1:3" ht="14.4" x14ac:dyDescent="0.3">
      <c r="A25405"/>
      <c r="B25405"/>
      <c r="C25405"/>
    </row>
    <row r="25406" spans="1:3" ht="14.4" x14ac:dyDescent="0.3">
      <c r="A25406"/>
      <c r="B25406"/>
      <c r="C25406"/>
    </row>
    <row r="25407" spans="1:3" ht="14.4" x14ac:dyDescent="0.3">
      <c r="A25407"/>
      <c r="B25407"/>
      <c r="C25407"/>
    </row>
    <row r="25408" spans="1:3" ht="14.4" x14ac:dyDescent="0.3">
      <c r="A25408"/>
      <c r="B25408"/>
      <c r="C25408"/>
    </row>
    <row r="25409" spans="1:3" ht="14.4" x14ac:dyDescent="0.3">
      <c r="A25409"/>
      <c r="B25409"/>
      <c r="C25409"/>
    </row>
    <row r="25410" spans="1:3" ht="14.4" x14ac:dyDescent="0.3">
      <c r="A25410"/>
      <c r="B25410"/>
      <c r="C25410"/>
    </row>
    <row r="25411" spans="1:3" ht="14.4" x14ac:dyDescent="0.3">
      <c r="A25411"/>
      <c r="B25411"/>
      <c r="C25411"/>
    </row>
    <row r="25412" spans="1:3" ht="14.4" x14ac:dyDescent="0.3">
      <c r="A25412"/>
      <c r="B25412"/>
      <c r="C25412"/>
    </row>
    <row r="25413" spans="1:3" ht="14.4" x14ac:dyDescent="0.3">
      <c r="A25413"/>
      <c r="B25413"/>
      <c r="C25413"/>
    </row>
    <row r="25414" spans="1:3" ht="14.4" x14ac:dyDescent="0.3">
      <c r="A25414"/>
      <c r="B25414"/>
      <c r="C25414"/>
    </row>
    <row r="25415" spans="1:3" ht="14.4" x14ac:dyDescent="0.3">
      <c r="A25415"/>
      <c r="B25415"/>
      <c r="C25415"/>
    </row>
    <row r="25416" spans="1:3" ht="14.4" x14ac:dyDescent="0.3">
      <c r="A25416"/>
      <c r="B25416"/>
      <c r="C25416"/>
    </row>
    <row r="25417" spans="1:3" ht="14.4" x14ac:dyDescent="0.3">
      <c r="A25417"/>
      <c r="B25417"/>
      <c r="C25417"/>
    </row>
    <row r="25418" spans="1:3" ht="14.4" x14ac:dyDescent="0.3">
      <c r="A25418"/>
      <c r="B25418"/>
      <c r="C25418"/>
    </row>
    <row r="25419" spans="1:3" ht="14.4" x14ac:dyDescent="0.3">
      <c r="A25419"/>
      <c r="B25419"/>
      <c r="C25419"/>
    </row>
    <row r="25420" spans="1:3" ht="14.4" x14ac:dyDescent="0.3">
      <c r="A25420"/>
      <c r="B25420"/>
      <c r="C25420"/>
    </row>
    <row r="25421" spans="1:3" ht="14.4" x14ac:dyDescent="0.3">
      <c r="A25421"/>
      <c r="B25421"/>
      <c r="C25421"/>
    </row>
    <row r="25422" spans="1:3" ht="14.4" x14ac:dyDescent="0.3">
      <c r="A25422"/>
      <c r="B25422"/>
      <c r="C25422"/>
    </row>
    <row r="25423" spans="1:3" ht="14.4" x14ac:dyDescent="0.3">
      <c r="A25423"/>
      <c r="B25423"/>
      <c r="C25423"/>
    </row>
    <row r="25424" spans="1:3" ht="14.4" x14ac:dyDescent="0.3">
      <c r="A25424"/>
      <c r="B25424"/>
      <c r="C25424"/>
    </row>
    <row r="25425" spans="1:3" ht="14.4" x14ac:dyDescent="0.3">
      <c r="A25425"/>
      <c r="B25425"/>
      <c r="C25425"/>
    </row>
    <row r="25426" spans="1:3" ht="14.4" x14ac:dyDescent="0.3">
      <c r="A25426"/>
      <c r="B25426"/>
      <c r="C25426"/>
    </row>
    <row r="25427" spans="1:3" ht="14.4" x14ac:dyDescent="0.3">
      <c r="A25427"/>
      <c r="B25427"/>
      <c r="C25427"/>
    </row>
    <row r="25428" spans="1:3" ht="14.4" x14ac:dyDescent="0.3">
      <c r="A25428"/>
      <c r="B25428"/>
      <c r="C25428"/>
    </row>
    <row r="25429" spans="1:3" ht="14.4" x14ac:dyDescent="0.3">
      <c r="A25429"/>
      <c r="B25429"/>
      <c r="C25429"/>
    </row>
    <row r="25430" spans="1:3" ht="14.4" x14ac:dyDescent="0.3">
      <c r="A25430"/>
      <c r="B25430"/>
      <c r="C25430"/>
    </row>
    <row r="25431" spans="1:3" ht="14.4" x14ac:dyDescent="0.3">
      <c r="A25431"/>
      <c r="B25431"/>
      <c r="C25431"/>
    </row>
    <row r="25432" spans="1:3" ht="14.4" x14ac:dyDescent="0.3">
      <c r="A25432"/>
      <c r="B25432"/>
      <c r="C25432"/>
    </row>
    <row r="25433" spans="1:3" ht="14.4" x14ac:dyDescent="0.3">
      <c r="A25433"/>
      <c r="B25433"/>
      <c r="C25433"/>
    </row>
    <row r="25434" spans="1:3" ht="14.4" x14ac:dyDescent="0.3">
      <c r="A25434"/>
      <c r="B25434"/>
      <c r="C25434"/>
    </row>
    <row r="25435" spans="1:3" ht="14.4" x14ac:dyDescent="0.3">
      <c r="A25435"/>
      <c r="B25435"/>
      <c r="C25435"/>
    </row>
    <row r="25436" spans="1:3" ht="14.4" x14ac:dyDescent="0.3">
      <c r="A25436"/>
      <c r="B25436"/>
      <c r="C25436"/>
    </row>
    <row r="25437" spans="1:3" ht="14.4" x14ac:dyDescent="0.3">
      <c r="A25437"/>
      <c r="B25437"/>
      <c r="C25437"/>
    </row>
    <row r="25438" spans="1:3" ht="14.4" x14ac:dyDescent="0.3">
      <c r="A25438"/>
      <c r="B25438"/>
      <c r="C25438"/>
    </row>
    <row r="25439" spans="1:3" ht="14.4" x14ac:dyDescent="0.3">
      <c r="A25439"/>
      <c r="B25439"/>
      <c r="C25439"/>
    </row>
    <row r="25440" spans="1:3" ht="14.4" x14ac:dyDescent="0.3">
      <c r="A25440"/>
      <c r="B25440"/>
      <c r="C25440"/>
    </row>
    <row r="25441" spans="1:3" ht="14.4" x14ac:dyDescent="0.3">
      <c r="A25441"/>
      <c r="B25441"/>
      <c r="C25441"/>
    </row>
    <row r="25442" spans="1:3" ht="14.4" x14ac:dyDescent="0.3">
      <c r="A25442"/>
      <c r="B25442"/>
      <c r="C25442"/>
    </row>
    <row r="25443" spans="1:3" ht="14.4" x14ac:dyDescent="0.3">
      <c r="A25443"/>
      <c r="B25443"/>
      <c r="C25443"/>
    </row>
    <row r="25444" spans="1:3" ht="14.4" x14ac:dyDescent="0.3">
      <c r="A25444"/>
      <c r="B25444"/>
      <c r="C25444"/>
    </row>
    <row r="25445" spans="1:3" ht="14.4" x14ac:dyDescent="0.3">
      <c r="A25445"/>
      <c r="B25445"/>
      <c r="C25445"/>
    </row>
    <row r="25446" spans="1:3" ht="14.4" x14ac:dyDescent="0.3">
      <c r="A25446"/>
      <c r="B25446"/>
      <c r="C25446"/>
    </row>
    <row r="25447" spans="1:3" ht="14.4" x14ac:dyDescent="0.3">
      <c r="A25447"/>
      <c r="B25447"/>
      <c r="C25447"/>
    </row>
    <row r="25448" spans="1:3" ht="14.4" x14ac:dyDescent="0.3">
      <c r="A25448"/>
      <c r="B25448"/>
      <c r="C25448"/>
    </row>
    <row r="25449" spans="1:3" ht="14.4" x14ac:dyDescent="0.3">
      <c r="A25449"/>
      <c r="B25449"/>
      <c r="C25449"/>
    </row>
    <row r="25450" spans="1:3" ht="14.4" x14ac:dyDescent="0.3">
      <c r="A25450"/>
      <c r="B25450"/>
      <c r="C25450"/>
    </row>
    <row r="25451" spans="1:3" ht="14.4" x14ac:dyDescent="0.3">
      <c r="A25451"/>
      <c r="B25451"/>
      <c r="C25451"/>
    </row>
    <row r="25452" spans="1:3" ht="14.4" x14ac:dyDescent="0.3">
      <c r="A25452"/>
      <c r="B25452"/>
      <c r="C25452"/>
    </row>
    <row r="25453" spans="1:3" ht="14.4" x14ac:dyDescent="0.3">
      <c r="A25453"/>
      <c r="B25453"/>
      <c r="C25453"/>
    </row>
    <row r="25454" spans="1:3" ht="14.4" x14ac:dyDescent="0.3">
      <c r="A25454"/>
      <c r="B25454"/>
      <c r="C25454"/>
    </row>
    <row r="25455" spans="1:3" ht="14.4" x14ac:dyDescent="0.3">
      <c r="A25455"/>
      <c r="B25455"/>
      <c r="C25455"/>
    </row>
    <row r="25456" spans="1:3" ht="14.4" x14ac:dyDescent="0.3">
      <c r="A25456"/>
      <c r="B25456"/>
      <c r="C25456"/>
    </row>
    <row r="25457" spans="1:3" ht="14.4" x14ac:dyDescent="0.3">
      <c r="A25457"/>
      <c r="B25457"/>
      <c r="C25457"/>
    </row>
    <row r="25458" spans="1:3" ht="14.4" x14ac:dyDescent="0.3">
      <c r="A25458"/>
      <c r="B25458"/>
      <c r="C25458"/>
    </row>
    <row r="25459" spans="1:3" ht="14.4" x14ac:dyDescent="0.3">
      <c r="A25459"/>
      <c r="B25459"/>
      <c r="C25459"/>
    </row>
    <row r="25460" spans="1:3" ht="14.4" x14ac:dyDescent="0.3">
      <c r="A25460"/>
      <c r="B25460"/>
      <c r="C25460"/>
    </row>
    <row r="25461" spans="1:3" ht="14.4" x14ac:dyDescent="0.3">
      <c r="A25461"/>
      <c r="B25461"/>
      <c r="C25461"/>
    </row>
    <row r="25462" spans="1:3" ht="14.4" x14ac:dyDescent="0.3">
      <c r="A25462"/>
      <c r="B25462"/>
      <c r="C25462"/>
    </row>
    <row r="25463" spans="1:3" ht="14.4" x14ac:dyDescent="0.3">
      <c r="A25463"/>
      <c r="B25463"/>
      <c r="C25463"/>
    </row>
    <row r="25464" spans="1:3" ht="14.4" x14ac:dyDescent="0.3">
      <c r="A25464"/>
      <c r="B25464"/>
      <c r="C25464"/>
    </row>
    <row r="25465" spans="1:3" ht="14.4" x14ac:dyDescent="0.3">
      <c r="A25465"/>
      <c r="B25465"/>
      <c r="C25465"/>
    </row>
    <row r="25466" spans="1:3" ht="14.4" x14ac:dyDescent="0.3">
      <c r="A25466"/>
      <c r="B25466"/>
      <c r="C25466"/>
    </row>
    <row r="25467" spans="1:3" ht="14.4" x14ac:dyDescent="0.3">
      <c r="A25467"/>
      <c r="B25467"/>
      <c r="C25467"/>
    </row>
    <row r="25468" spans="1:3" ht="14.4" x14ac:dyDescent="0.3">
      <c r="A25468"/>
      <c r="B25468"/>
      <c r="C25468"/>
    </row>
    <row r="25469" spans="1:3" ht="14.4" x14ac:dyDescent="0.3">
      <c r="A25469"/>
      <c r="B25469"/>
      <c r="C25469"/>
    </row>
    <row r="25470" spans="1:3" ht="14.4" x14ac:dyDescent="0.3">
      <c r="A25470"/>
      <c r="B25470"/>
      <c r="C25470"/>
    </row>
    <row r="25471" spans="1:3" ht="14.4" x14ac:dyDescent="0.3">
      <c r="A25471"/>
      <c r="B25471"/>
      <c r="C25471"/>
    </row>
    <row r="25472" spans="1:3" ht="14.4" x14ac:dyDescent="0.3">
      <c r="A25472"/>
      <c r="B25472"/>
      <c r="C25472"/>
    </row>
    <row r="25473" spans="1:3" ht="14.4" x14ac:dyDescent="0.3">
      <c r="A25473"/>
      <c r="B25473"/>
      <c r="C25473"/>
    </row>
    <row r="25474" spans="1:3" ht="14.4" x14ac:dyDescent="0.3">
      <c r="A25474"/>
      <c r="B25474"/>
      <c r="C25474"/>
    </row>
    <row r="25475" spans="1:3" ht="14.4" x14ac:dyDescent="0.3">
      <c r="A25475"/>
      <c r="B25475"/>
      <c r="C25475"/>
    </row>
    <row r="25476" spans="1:3" ht="14.4" x14ac:dyDescent="0.3">
      <c r="A25476"/>
      <c r="B25476"/>
      <c r="C25476"/>
    </row>
    <row r="25477" spans="1:3" ht="14.4" x14ac:dyDescent="0.3">
      <c r="A25477"/>
      <c r="B25477"/>
      <c r="C25477"/>
    </row>
    <row r="25478" spans="1:3" ht="14.4" x14ac:dyDescent="0.3">
      <c r="A25478"/>
      <c r="B25478"/>
      <c r="C25478"/>
    </row>
    <row r="25479" spans="1:3" ht="14.4" x14ac:dyDescent="0.3">
      <c r="A25479"/>
      <c r="B25479"/>
      <c r="C25479"/>
    </row>
    <row r="25480" spans="1:3" ht="14.4" x14ac:dyDescent="0.3">
      <c r="A25480"/>
      <c r="B25480"/>
      <c r="C25480"/>
    </row>
    <row r="25481" spans="1:3" ht="14.4" x14ac:dyDescent="0.3">
      <c r="A25481"/>
      <c r="B25481"/>
      <c r="C25481"/>
    </row>
    <row r="25482" spans="1:3" ht="14.4" x14ac:dyDescent="0.3">
      <c r="A25482"/>
      <c r="B25482"/>
      <c r="C25482"/>
    </row>
    <row r="25483" spans="1:3" ht="14.4" x14ac:dyDescent="0.3">
      <c r="A25483"/>
      <c r="B25483"/>
      <c r="C25483"/>
    </row>
    <row r="25484" spans="1:3" ht="14.4" x14ac:dyDescent="0.3">
      <c r="A25484"/>
      <c r="B25484"/>
      <c r="C25484"/>
    </row>
    <row r="25485" spans="1:3" ht="14.4" x14ac:dyDescent="0.3">
      <c r="A25485"/>
      <c r="B25485"/>
      <c r="C25485"/>
    </row>
    <row r="25486" spans="1:3" ht="14.4" x14ac:dyDescent="0.3">
      <c r="A25486"/>
      <c r="B25486"/>
      <c r="C25486"/>
    </row>
    <row r="25487" spans="1:3" ht="14.4" x14ac:dyDescent="0.3">
      <c r="A25487"/>
      <c r="B25487"/>
      <c r="C25487"/>
    </row>
    <row r="25488" spans="1:3" ht="14.4" x14ac:dyDescent="0.3">
      <c r="A25488"/>
      <c r="B25488"/>
      <c r="C25488"/>
    </row>
    <row r="25489" spans="1:3" ht="14.4" x14ac:dyDescent="0.3">
      <c r="A25489"/>
      <c r="B25489"/>
      <c r="C25489"/>
    </row>
    <row r="25490" spans="1:3" ht="14.4" x14ac:dyDescent="0.3">
      <c r="A25490"/>
      <c r="B25490"/>
      <c r="C25490"/>
    </row>
    <row r="25491" spans="1:3" ht="14.4" x14ac:dyDescent="0.3">
      <c r="A25491"/>
      <c r="B25491"/>
      <c r="C25491"/>
    </row>
    <row r="25492" spans="1:3" ht="14.4" x14ac:dyDescent="0.3">
      <c r="A25492"/>
      <c r="B25492"/>
      <c r="C25492"/>
    </row>
    <row r="25493" spans="1:3" ht="14.4" x14ac:dyDescent="0.3">
      <c r="A25493"/>
      <c r="B25493"/>
      <c r="C25493"/>
    </row>
    <row r="25494" spans="1:3" ht="14.4" x14ac:dyDescent="0.3">
      <c r="A25494"/>
      <c r="B25494"/>
      <c r="C25494"/>
    </row>
    <row r="25495" spans="1:3" ht="14.4" x14ac:dyDescent="0.3">
      <c r="A25495"/>
      <c r="B25495"/>
      <c r="C25495"/>
    </row>
    <row r="25496" spans="1:3" ht="14.4" x14ac:dyDescent="0.3">
      <c r="A25496"/>
      <c r="B25496"/>
      <c r="C25496"/>
    </row>
    <row r="25497" spans="1:3" ht="14.4" x14ac:dyDescent="0.3">
      <c r="A25497"/>
      <c r="B25497"/>
      <c r="C25497"/>
    </row>
    <row r="25498" spans="1:3" ht="14.4" x14ac:dyDescent="0.3">
      <c r="A25498"/>
      <c r="B25498"/>
      <c r="C25498"/>
    </row>
    <row r="25499" spans="1:3" ht="14.4" x14ac:dyDescent="0.3">
      <c r="A25499"/>
      <c r="B25499"/>
      <c r="C25499"/>
    </row>
    <row r="25500" spans="1:3" ht="14.4" x14ac:dyDescent="0.3">
      <c r="A25500"/>
      <c r="B25500"/>
      <c r="C25500"/>
    </row>
    <row r="25501" spans="1:3" ht="14.4" x14ac:dyDescent="0.3">
      <c r="A25501"/>
      <c r="B25501"/>
      <c r="C25501"/>
    </row>
    <row r="25502" spans="1:3" ht="14.4" x14ac:dyDescent="0.3">
      <c r="A25502"/>
      <c r="B25502"/>
      <c r="C25502"/>
    </row>
    <row r="25503" spans="1:3" ht="14.4" x14ac:dyDescent="0.3">
      <c r="A25503"/>
      <c r="B25503"/>
      <c r="C25503"/>
    </row>
    <row r="25504" spans="1:3" ht="14.4" x14ac:dyDescent="0.3">
      <c r="A25504"/>
      <c r="B25504"/>
      <c r="C25504"/>
    </row>
    <row r="25505" spans="1:3" ht="14.4" x14ac:dyDescent="0.3">
      <c r="A25505"/>
      <c r="B25505"/>
      <c r="C25505"/>
    </row>
    <row r="25506" spans="1:3" ht="14.4" x14ac:dyDescent="0.3">
      <c r="A25506"/>
      <c r="B25506"/>
      <c r="C25506"/>
    </row>
    <row r="25507" spans="1:3" ht="14.4" x14ac:dyDescent="0.3">
      <c r="A25507"/>
      <c r="B25507"/>
      <c r="C25507"/>
    </row>
    <row r="25508" spans="1:3" ht="14.4" x14ac:dyDescent="0.3">
      <c r="A25508"/>
      <c r="B25508"/>
      <c r="C25508"/>
    </row>
    <row r="25509" spans="1:3" ht="14.4" x14ac:dyDescent="0.3">
      <c r="A25509"/>
      <c r="B25509"/>
      <c r="C25509"/>
    </row>
    <row r="25510" spans="1:3" ht="14.4" x14ac:dyDescent="0.3">
      <c r="A25510"/>
      <c r="B25510"/>
      <c r="C25510"/>
    </row>
    <row r="25511" spans="1:3" ht="14.4" x14ac:dyDescent="0.3">
      <c r="A25511"/>
      <c r="B25511"/>
      <c r="C25511"/>
    </row>
    <row r="25512" spans="1:3" ht="14.4" x14ac:dyDescent="0.3">
      <c r="A25512"/>
      <c r="B25512"/>
      <c r="C25512"/>
    </row>
    <row r="25513" spans="1:3" ht="14.4" x14ac:dyDescent="0.3">
      <c r="A25513"/>
      <c r="B25513"/>
      <c r="C25513"/>
    </row>
    <row r="25514" spans="1:3" ht="14.4" x14ac:dyDescent="0.3">
      <c r="A25514"/>
      <c r="B25514"/>
      <c r="C25514"/>
    </row>
    <row r="25515" spans="1:3" ht="14.4" x14ac:dyDescent="0.3">
      <c r="A25515"/>
      <c r="B25515"/>
      <c r="C25515"/>
    </row>
    <row r="25516" spans="1:3" ht="14.4" x14ac:dyDescent="0.3">
      <c r="A25516"/>
      <c r="B25516"/>
      <c r="C25516"/>
    </row>
    <row r="25517" spans="1:3" ht="14.4" x14ac:dyDescent="0.3">
      <c r="A25517"/>
      <c r="B25517"/>
      <c r="C25517"/>
    </row>
    <row r="25518" spans="1:3" ht="14.4" x14ac:dyDescent="0.3">
      <c r="A25518"/>
      <c r="B25518"/>
      <c r="C25518"/>
    </row>
    <row r="25519" spans="1:3" ht="14.4" x14ac:dyDescent="0.3">
      <c r="A25519"/>
      <c r="B25519"/>
      <c r="C25519"/>
    </row>
    <row r="25520" spans="1:3" ht="14.4" x14ac:dyDescent="0.3">
      <c r="A25520"/>
      <c r="B25520"/>
      <c r="C25520"/>
    </row>
    <row r="25521" spans="1:3" ht="14.4" x14ac:dyDescent="0.3">
      <c r="A25521"/>
      <c r="B25521"/>
      <c r="C25521"/>
    </row>
    <row r="25522" spans="1:3" ht="14.4" x14ac:dyDescent="0.3">
      <c r="A25522"/>
      <c r="B25522"/>
      <c r="C25522"/>
    </row>
    <row r="25523" spans="1:3" ht="14.4" x14ac:dyDescent="0.3">
      <c r="A25523"/>
      <c r="B25523"/>
      <c r="C25523"/>
    </row>
    <row r="25524" spans="1:3" ht="14.4" x14ac:dyDescent="0.3">
      <c r="A25524"/>
      <c r="B25524"/>
      <c r="C25524"/>
    </row>
    <row r="25525" spans="1:3" ht="14.4" x14ac:dyDescent="0.3">
      <c r="A25525"/>
      <c r="B25525"/>
      <c r="C25525"/>
    </row>
    <row r="25526" spans="1:3" ht="14.4" x14ac:dyDescent="0.3">
      <c r="A25526"/>
      <c r="B25526"/>
      <c r="C25526"/>
    </row>
    <row r="25527" spans="1:3" ht="14.4" x14ac:dyDescent="0.3">
      <c r="A25527"/>
      <c r="B25527"/>
      <c r="C25527"/>
    </row>
    <row r="25528" spans="1:3" ht="14.4" x14ac:dyDescent="0.3">
      <c r="A25528"/>
      <c r="B25528"/>
      <c r="C25528"/>
    </row>
    <row r="25529" spans="1:3" ht="14.4" x14ac:dyDescent="0.3">
      <c r="A25529"/>
      <c r="B25529"/>
      <c r="C25529"/>
    </row>
    <row r="25530" spans="1:3" ht="14.4" x14ac:dyDescent="0.3">
      <c r="A25530"/>
      <c r="B25530"/>
      <c r="C25530"/>
    </row>
    <row r="25531" spans="1:3" ht="14.4" x14ac:dyDescent="0.3">
      <c r="A25531"/>
      <c r="B25531"/>
      <c r="C25531"/>
    </row>
    <row r="25532" spans="1:3" ht="14.4" x14ac:dyDescent="0.3">
      <c r="A25532"/>
      <c r="B25532"/>
      <c r="C25532"/>
    </row>
    <row r="25533" spans="1:3" ht="14.4" x14ac:dyDescent="0.3">
      <c r="A25533"/>
      <c r="B25533"/>
      <c r="C25533"/>
    </row>
    <row r="25534" spans="1:3" ht="14.4" x14ac:dyDescent="0.3">
      <c r="A25534"/>
      <c r="B25534"/>
      <c r="C25534"/>
    </row>
    <row r="25535" spans="1:3" ht="14.4" x14ac:dyDescent="0.3">
      <c r="A25535"/>
      <c r="B25535"/>
      <c r="C25535"/>
    </row>
    <row r="25536" spans="1:3" ht="14.4" x14ac:dyDescent="0.3">
      <c r="A25536"/>
      <c r="B25536"/>
      <c r="C25536"/>
    </row>
    <row r="25537" spans="1:3" ht="14.4" x14ac:dyDescent="0.3">
      <c r="A25537"/>
      <c r="B25537"/>
      <c r="C25537"/>
    </row>
    <row r="25538" spans="1:3" ht="14.4" x14ac:dyDescent="0.3">
      <c r="A25538"/>
      <c r="B25538"/>
      <c r="C25538"/>
    </row>
    <row r="25539" spans="1:3" ht="14.4" x14ac:dyDescent="0.3">
      <c r="A25539"/>
      <c r="B25539"/>
      <c r="C25539"/>
    </row>
    <row r="25540" spans="1:3" ht="14.4" x14ac:dyDescent="0.3">
      <c r="A25540"/>
      <c r="B25540"/>
      <c r="C25540"/>
    </row>
    <row r="25541" spans="1:3" ht="14.4" x14ac:dyDescent="0.3">
      <c r="A25541"/>
      <c r="B25541"/>
      <c r="C25541"/>
    </row>
    <row r="25542" spans="1:3" ht="14.4" x14ac:dyDescent="0.3">
      <c r="A25542"/>
      <c r="B25542"/>
      <c r="C25542"/>
    </row>
    <row r="25543" spans="1:3" ht="14.4" x14ac:dyDescent="0.3">
      <c r="A25543"/>
      <c r="B25543"/>
      <c r="C25543"/>
    </row>
    <row r="25544" spans="1:3" ht="14.4" x14ac:dyDescent="0.3">
      <c r="A25544"/>
      <c r="B25544"/>
      <c r="C25544"/>
    </row>
    <row r="25545" spans="1:3" ht="14.4" x14ac:dyDescent="0.3">
      <c r="A25545"/>
      <c r="B25545"/>
      <c r="C25545"/>
    </row>
    <row r="25546" spans="1:3" ht="14.4" x14ac:dyDescent="0.3">
      <c r="A25546"/>
      <c r="B25546"/>
      <c r="C25546"/>
    </row>
    <row r="25547" spans="1:3" ht="14.4" x14ac:dyDescent="0.3">
      <c r="A25547"/>
      <c r="B25547"/>
      <c r="C25547"/>
    </row>
    <row r="25548" spans="1:3" ht="14.4" x14ac:dyDescent="0.3">
      <c r="A25548"/>
      <c r="B25548"/>
      <c r="C25548"/>
    </row>
    <row r="25549" spans="1:3" ht="14.4" x14ac:dyDescent="0.3">
      <c r="A25549"/>
      <c r="B25549"/>
      <c r="C25549"/>
    </row>
    <row r="25550" spans="1:3" ht="14.4" x14ac:dyDescent="0.3">
      <c r="A25550"/>
      <c r="B25550"/>
      <c r="C25550"/>
    </row>
    <row r="25551" spans="1:3" ht="14.4" x14ac:dyDescent="0.3">
      <c r="A25551"/>
      <c r="B25551"/>
      <c r="C25551"/>
    </row>
    <row r="25552" spans="1:3" ht="14.4" x14ac:dyDescent="0.3">
      <c r="A25552"/>
      <c r="B25552"/>
      <c r="C25552"/>
    </row>
    <row r="25553" spans="1:3" ht="14.4" x14ac:dyDescent="0.3">
      <c r="A25553"/>
      <c r="B25553"/>
      <c r="C25553"/>
    </row>
    <row r="25554" spans="1:3" ht="14.4" x14ac:dyDescent="0.3">
      <c r="A25554"/>
      <c r="B25554"/>
      <c r="C25554"/>
    </row>
    <row r="25555" spans="1:3" ht="14.4" x14ac:dyDescent="0.3">
      <c r="A25555"/>
      <c r="B25555"/>
      <c r="C25555"/>
    </row>
    <row r="25556" spans="1:3" ht="14.4" x14ac:dyDescent="0.3">
      <c r="A25556"/>
      <c r="B25556"/>
      <c r="C25556"/>
    </row>
    <row r="25557" spans="1:3" ht="14.4" x14ac:dyDescent="0.3">
      <c r="A25557"/>
      <c r="B25557"/>
      <c r="C25557"/>
    </row>
    <row r="25558" spans="1:3" ht="14.4" x14ac:dyDescent="0.3">
      <c r="A25558"/>
      <c r="B25558"/>
      <c r="C25558"/>
    </row>
    <row r="25559" spans="1:3" ht="14.4" x14ac:dyDescent="0.3">
      <c r="A25559"/>
      <c r="B25559"/>
      <c r="C25559"/>
    </row>
    <row r="25560" spans="1:3" ht="14.4" x14ac:dyDescent="0.3">
      <c r="A25560"/>
      <c r="B25560"/>
      <c r="C25560"/>
    </row>
    <row r="25561" spans="1:3" ht="14.4" x14ac:dyDescent="0.3">
      <c r="A25561"/>
      <c r="B25561"/>
      <c r="C25561"/>
    </row>
    <row r="25562" spans="1:3" ht="14.4" x14ac:dyDescent="0.3">
      <c r="A25562"/>
      <c r="B25562"/>
      <c r="C25562"/>
    </row>
    <row r="25563" spans="1:3" ht="14.4" x14ac:dyDescent="0.3">
      <c r="A25563"/>
      <c r="B25563"/>
      <c r="C25563"/>
    </row>
    <row r="25564" spans="1:3" ht="14.4" x14ac:dyDescent="0.3">
      <c r="A25564"/>
      <c r="B25564"/>
      <c r="C25564"/>
    </row>
    <row r="25565" spans="1:3" ht="14.4" x14ac:dyDescent="0.3">
      <c r="A25565"/>
      <c r="B25565"/>
      <c r="C25565"/>
    </row>
    <row r="25566" spans="1:3" ht="14.4" x14ac:dyDescent="0.3">
      <c r="A25566"/>
      <c r="B25566"/>
      <c r="C25566"/>
    </row>
    <row r="25567" spans="1:3" ht="14.4" x14ac:dyDescent="0.3">
      <c r="A25567"/>
      <c r="B25567"/>
      <c r="C25567"/>
    </row>
    <row r="25568" spans="1:3" ht="14.4" x14ac:dyDescent="0.3">
      <c r="A25568"/>
      <c r="B25568"/>
      <c r="C25568"/>
    </row>
    <row r="25569" spans="1:3" ht="14.4" x14ac:dyDescent="0.3">
      <c r="A25569"/>
      <c r="B25569"/>
      <c r="C25569"/>
    </row>
    <row r="25570" spans="1:3" ht="14.4" x14ac:dyDescent="0.3">
      <c r="A25570"/>
      <c r="B25570"/>
      <c r="C25570"/>
    </row>
    <row r="25571" spans="1:3" ht="14.4" x14ac:dyDescent="0.3">
      <c r="A25571"/>
      <c r="B25571"/>
      <c r="C25571"/>
    </row>
    <row r="25572" spans="1:3" ht="14.4" x14ac:dyDescent="0.3">
      <c r="A25572"/>
      <c r="B25572"/>
      <c r="C25572"/>
    </row>
    <row r="25573" spans="1:3" ht="14.4" x14ac:dyDescent="0.3">
      <c r="A25573"/>
      <c r="B25573"/>
      <c r="C25573"/>
    </row>
    <row r="25574" spans="1:3" ht="14.4" x14ac:dyDescent="0.3">
      <c r="A25574"/>
      <c r="B25574"/>
      <c r="C25574"/>
    </row>
    <row r="25575" spans="1:3" ht="14.4" x14ac:dyDescent="0.3">
      <c r="A25575"/>
      <c r="B25575"/>
      <c r="C25575"/>
    </row>
    <row r="25576" spans="1:3" ht="14.4" x14ac:dyDescent="0.3">
      <c r="A25576"/>
      <c r="B25576"/>
      <c r="C25576"/>
    </row>
    <row r="25577" spans="1:3" ht="14.4" x14ac:dyDescent="0.3">
      <c r="A25577"/>
      <c r="B25577"/>
      <c r="C25577"/>
    </row>
    <row r="25578" spans="1:3" ht="14.4" x14ac:dyDescent="0.3">
      <c r="A25578"/>
      <c r="B25578"/>
      <c r="C25578"/>
    </row>
    <row r="25579" spans="1:3" ht="14.4" x14ac:dyDescent="0.3">
      <c r="A25579"/>
      <c r="B25579"/>
      <c r="C25579"/>
    </row>
    <row r="25580" spans="1:3" ht="14.4" x14ac:dyDescent="0.3">
      <c r="A25580"/>
      <c r="B25580"/>
      <c r="C25580"/>
    </row>
    <row r="25581" spans="1:3" ht="14.4" x14ac:dyDescent="0.3">
      <c r="A25581"/>
      <c r="B25581"/>
      <c r="C25581"/>
    </row>
    <row r="25582" spans="1:3" ht="14.4" x14ac:dyDescent="0.3">
      <c r="A25582"/>
      <c r="B25582"/>
      <c r="C25582"/>
    </row>
    <row r="25583" spans="1:3" ht="14.4" x14ac:dyDescent="0.3">
      <c r="A25583"/>
      <c r="B25583"/>
      <c r="C25583"/>
    </row>
    <row r="25584" spans="1:3" ht="14.4" x14ac:dyDescent="0.3">
      <c r="A25584"/>
      <c r="B25584"/>
      <c r="C25584"/>
    </row>
    <row r="25585" spans="1:3" ht="14.4" x14ac:dyDescent="0.3">
      <c r="A25585"/>
      <c r="B25585"/>
      <c r="C25585"/>
    </row>
    <row r="25586" spans="1:3" ht="14.4" x14ac:dyDescent="0.3">
      <c r="A25586"/>
      <c r="B25586"/>
      <c r="C25586"/>
    </row>
    <row r="25587" spans="1:3" ht="14.4" x14ac:dyDescent="0.3">
      <c r="A25587"/>
      <c r="B25587"/>
      <c r="C25587"/>
    </row>
    <row r="25588" spans="1:3" ht="14.4" x14ac:dyDescent="0.3">
      <c r="A25588"/>
      <c r="B25588"/>
      <c r="C25588"/>
    </row>
    <row r="25589" spans="1:3" ht="14.4" x14ac:dyDescent="0.3">
      <c r="A25589"/>
      <c r="B25589"/>
      <c r="C25589"/>
    </row>
    <row r="25590" spans="1:3" ht="14.4" x14ac:dyDescent="0.3">
      <c r="A25590"/>
      <c r="B25590"/>
      <c r="C25590"/>
    </row>
    <row r="25591" spans="1:3" ht="14.4" x14ac:dyDescent="0.3">
      <c r="A25591"/>
      <c r="B25591"/>
      <c r="C25591"/>
    </row>
    <row r="25592" spans="1:3" ht="14.4" x14ac:dyDescent="0.3">
      <c r="A25592"/>
      <c r="B25592"/>
      <c r="C25592"/>
    </row>
    <row r="25593" spans="1:3" ht="14.4" x14ac:dyDescent="0.3">
      <c r="A25593"/>
      <c r="B25593"/>
      <c r="C25593"/>
    </row>
    <row r="25594" spans="1:3" ht="14.4" x14ac:dyDescent="0.3">
      <c r="A25594"/>
      <c r="B25594"/>
      <c r="C25594"/>
    </row>
    <row r="25595" spans="1:3" ht="14.4" x14ac:dyDescent="0.3">
      <c r="A25595"/>
      <c r="B25595"/>
      <c r="C25595"/>
    </row>
    <row r="25596" spans="1:3" ht="14.4" x14ac:dyDescent="0.3">
      <c r="A25596"/>
      <c r="B25596"/>
      <c r="C25596"/>
    </row>
    <row r="25597" spans="1:3" ht="14.4" x14ac:dyDescent="0.3">
      <c r="A25597"/>
      <c r="B25597"/>
      <c r="C25597"/>
    </row>
    <row r="25598" spans="1:3" ht="14.4" x14ac:dyDescent="0.3">
      <c r="A25598"/>
      <c r="B25598"/>
      <c r="C25598"/>
    </row>
    <row r="25599" spans="1:3" ht="14.4" x14ac:dyDescent="0.3">
      <c r="A25599"/>
      <c r="B25599"/>
      <c r="C25599"/>
    </row>
    <row r="25600" spans="1:3" ht="14.4" x14ac:dyDescent="0.3">
      <c r="A25600"/>
      <c r="B25600"/>
      <c r="C25600"/>
    </row>
    <row r="25601" spans="1:3" ht="14.4" x14ac:dyDescent="0.3">
      <c r="A25601"/>
      <c r="B25601"/>
      <c r="C25601"/>
    </row>
    <row r="25602" spans="1:3" ht="14.4" x14ac:dyDescent="0.3">
      <c r="A25602"/>
      <c r="B25602"/>
      <c r="C25602"/>
    </row>
    <row r="25603" spans="1:3" ht="14.4" x14ac:dyDescent="0.3">
      <c r="A25603"/>
      <c r="B25603"/>
      <c r="C25603"/>
    </row>
    <row r="25604" spans="1:3" ht="14.4" x14ac:dyDescent="0.3">
      <c r="A25604"/>
      <c r="B25604"/>
      <c r="C25604"/>
    </row>
    <row r="25605" spans="1:3" ht="14.4" x14ac:dyDescent="0.3">
      <c r="A25605"/>
      <c r="B25605"/>
      <c r="C25605"/>
    </row>
    <row r="25606" spans="1:3" ht="14.4" x14ac:dyDescent="0.3">
      <c r="A25606"/>
      <c r="B25606"/>
      <c r="C25606"/>
    </row>
    <row r="25607" spans="1:3" ht="14.4" x14ac:dyDescent="0.3">
      <c r="A25607"/>
      <c r="B25607"/>
      <c r="C25607"/>
    </row>
    <row r="25608" spans="1:3" ht="14.4" x14ac:dyDescent="0.3">
      <c r="A25608"/>
      <c r="B25608"/>
      <c r="C25608"/>
    </row>
    <row r="25609" spans="1:3" ht="14.4" x14ac:dyDescent="0.3">
      <c r="A25609"/>
      <c r="B25609"/>
      <c r="C25609"/>
    </row>
    <row r="25610" spans="1:3" ht="14.4" x14ac:dyDescent="0.3">
      <c r="A25610"/>
      <c r="B25610"/>
      <c r="C25610"/>
    </row>
    <row r="25611" spans="1:3" ht="14.4" x14ac:dyDescent="0.3">
      <c r="A25611"/>
      <c r="B25611"/>
      <c r="C25611"/>
    </row>
    <row r="25612" spans="1:3" ht="14.4" x14ac:dyDescent="0.3">
      <c r="A25612"/>
      <c r="B25612"/>
      <c r="C25612"/>
    </row>
    <row r="25613" spans="1:3" ht="14.4" x14ac:dyDescent="0.3">
      <c r="A25613"/>
      <c r="B25613"/>
      <c r="C25613"/>
    </row>
    <row r="25614" spans="1:3" ht="14.4" x14ac:dyDescent="0.3">
      <c r="A25614"/>
      <c r="B25614"/>
      <c r="C25614"/>
    </row>
    <row r="25615" spans="1:3" ht="14.4" x14ac:dyDescent="0.3">
      <c r="A25615"/>
      <c r="B25615"/>
      <c r="C25615"/>
    </row>
    <row r="25616" spans="1:3" ht="14.4" x14ac:dyDescent="0.3">
      <c r="A25616"/>
      <c r="B25616"/>
      <c r="C25616"/>
    </row>
    <row r="25617" spans="1:3" ht="14.4" x14ac:dyDescent="0.3">
      <c r="A25617"/>
      <c r="B25617"/>
      <c r="C25617"/>
    </row>
    <row r="25618" spans="1:3" ht="14.4" x14ac:dyDescent="0.3">
      <c r="A25618"/>
      <c r="B25618"/>
      <c r="C25618"/>
    </row>
    <row r="25619" spans="1:3" ht="14.4" x14ac:dyDescent="0.3">
      <c r="A25619"/>
      <c r="B25619"/>
      <c r="C25619"/>
    </row>
    <row r="25620" spans="1:3" ht="14.4" x14ac:dyDescent="0.3">
      <c r="A25620"/>
      <c r="B25620"/>
      <c r="C25620"/>
    </row>
    <row r="25621" spans="1:3" ht="14.4" x14ac:dyDescent="0.3">
      <c r="A25621"/>
      <c r="B25621"/>
      <c r="C25621"/>
    </row>
    <row r="25622" spans="1:3" ht="14.4" x14ac:dyDescent="0.3">
      <c r="A25622"/>
      <c r="B25622"/>
      <c r="C25622"/>
    </row>
    <row r="25623" spans="1:3" ht="14.4" x14ac:dyDescent="0.3">
      <c r="A25623"/>
      <c r="B25623"/>
      <c r="C25623"/>
    </row>
    <row r="25624" spans="1:3" ht="14.4" x14ac:dyDescent="0.3">
      <c r="A25624"/>
      <c r="B25624"/>
      <c r="C25624"/>
    </row>
    <row r="25625" spans="1:3" ht="14.4" x14ac:dyDescent="0.3">
      <c r="A25625"/>
      <c r="B25625"/>
      <c r="C25625"/>
    </row>
    <row r="25626" spans="1:3" ht="14.4" x14ac:dyDescent="0.3">
      <c r="A25626"/>
      <c r="B25626"/>
      <c r="C25626"/>
    </row>
    <row r="25627" spans="1:3" ht="14.4" x14ac:dyDescent="0.3">
      <c r="A25627"/>
      <c r="B25627"/>
      <c r="C25627"/>
    </row>
    <row r="25628" spans="1:3" ht="14.4" x14ac:dyDescent="0.3">
      <c r="A25628"/>
      <c r="B25628"/>
      <c r="C25628"/>
    </row>
    <row r="25629" spans="1:3" ht="14.4" x14ac:dyDescent="0.3">
      <c r="A25629"/>
      <c r="B25629"/>
      <c r="C25629"/>
    </row>
    <row r="25630" spans="1:3" ht="14.4" x14ac:dyDescent="0.3">
      <c r="A25630"/>
      <c r="B25630"/>
      <c r="C25630"/>
    </row>
    <row r="25631" spans="1:3" ht="14.4" x14ac:dyDescent="0.3">
      <c r="A25631"/>
      <c r="B25631"/>
      <c r="C25631"/>
    </row>
    <row r="25632" spans="1:3" ht="14.4" x14ac:dyDescent="0.3">
      <c r="A25632"/>
      <c r="B25632"/>
      <c r="C25632"/>
    </row>
    <row r="25633" spans="1:3" ht="14.4" x14ac:dyDescent="0.3">
      <c r="A25633"/>
      <c r="B25633"/>
      <c r="C25633"/>
    </row>
    <row r="25634" spans="1:3" ht="14.4" x14ac:dyDescent="0.3">
      <c r="A25634"/>
      <c r="B25634"/>
      <c r="C25634"/>
    </row>
    <row r="25635" spans="1:3" ht="14.4" x14ac:dyDescent="0.3">
      <c r="A25635"/>
      <c r="B25635"/>
      <c r="C25635"/>
    </row>
    <row r="25636" spans="1:3" ht="14.4" x14ac:dyDescent="0.3">
      <c r="A25636"/>
      <c r="B25636"/>
      <c r="C25636"/>
    </row>
    <row r="25637" spans="1:3" ht="14.4" x14ac:dyDescent="0.3">
      <c r="A25637"/>
      <c r="B25637"/>
      <c r="C25637"/>
    </row>
    <row r="25638" spans="1:3" ht="14.4" x14ac:dyDescent="0.3">
      <c r="A25638"/>
      <c r="B25638"/>
      <c r="C25638"/>
    </row>
    <row r="25639" spans="1:3" ht="14.4" x14ac:dyDescent="0.3">
      <c r="A25639"/>
      <c r="B25639"/>
      <c r="C25639"/>
    </row>
    <row r="25640" spans="1:3" ht="14.4" x14ac:dyDescent="0.3">
      <c r="A25640"/>
      <c r="B25640"/>
      <c r="C25640"/>
    </row>
    <row r="25641" spans="1:3" ht="14.4" x14ac:dyDescent="0.3">
      <c r="A25641"/>
      <c r="B25641"/>
      <c r="C25641"/>
    </row>
    <row r="25642" spans="1:3" ht="14.4" x14ac:dyDescent="0.3">
      <c r="A25642"/>
      <c r="B25642"/>
      <c r="C25642"/>
    </row>
    <row r="25643" spans="1:3" ht="14.4" x14ac:dyDescent="0.3">
      <c r="A25643"/>
      <c r="B25643"/>
      <c r="C25643"/>
    </row>
    <row r="25644" spans="1:3" ht="14.4" x14ac:dyDescent="0.3">
      <c r="A25644"/>
      <c r="B25644"/>
      <c r="C25644"/>
    </row>
    <row r="25645" spans="1:3" ht="14.4" x14ac:dyDescent="0.3">
      <c r="A25645"/>
      <c r="B25645"/>
      <c r="C25645"/>
    </row>
    <row r="25646" spans="1:3" ht="14.4" x14ac:dyDescent="0.3">
      <c r="A25646"/>
      <c r="B25646"/>
      <c r="C25646"/>
    </row>
    <row r="25647" spans="1:3" ht="14.4" x14ac:dyDescent="0.3">
      <c r="A25647"/>
      <c r="B25647"/>
      <c r="C25647"/>
    </row>
    <row r="25648" spans="1:3" ht="14.4" x14ac:dyDescent="0.3">
      <c r="A25648"/>
      <c r="B25648"/>
      <c r="C25648"/>
    </row>
    <row r="25649" spans="1:3" ht="14.4" x14ac:dyDescent="0.3">
      <c r="A25649"/>
      <c r="B25649"/>
      <c r="C25649"/>
    </row>
    <row r="25650" spans="1:3" ht="14.4" x14ac:dyDescent="0.3">
      <c r="A25650"/>
      <c r="B25650"/>
      <c r="C25650"/>
    </row>
    <row r="25651" spans="1:3" ht="14.4" x14ac:dyDescent="0.3">
      <c r="A25651"/>
      <c r="B25651"/>
      <c r="C25651"/>
    </row>
    <row r="25652" spans="1:3" ht="14.4" x14ac:dyDescent="0.3">
      <c r="A25652"/>
      <c r="B25652"/>
      <c r="C25652"/>
    </row>
    <row r="25653" spans="1:3" ht="14.4" x14ac:dyDescent="0.3">
      <c r="A25653"/>
      <c r="B25653"/>
      <c r="C25653"/>
    </row>
    <row r="25654" spans="1:3" ht="14.4" x14ac:dyDescent="0.3">
      <c r="A25654"/>
      <c r="B25654"/>
      <c r="C25654"/>
    </row>
    <row r="25655" spans="1:3" ht="14.4" x14ac:dyDescent="0.3">
      <c r="A25655"/>
      <c r="B25655"/>
      <c r="C25655"/>
    </row>
    <row r="25656" spans="1:3" ht="14.4" x14ac:dyDescent="0.3">
      <c r="A25656"/>
      <c r="B25656"/>
      <c r="C25656"/>
    </row>
    <row r="25657" spans="1:3" ht="14.4" x14ac:dyDescent="0.3">
      <c r="A25657"/>
      <c r="B25657"/>
      <c r="C25657"/>
    </row>
    <row r="25658" spans="1:3" ht="14.4" x14ac:dyDescent="0.3">
      <c r="A25658"/>
      <c r="B25658"/>
      <c r="C25658"/>
    </row>
    <row r="25659" spans="1:3" ht="14.4" x14ac:dyDescent="0.3">
      <c r="A25659"/>
      <c r="B25659"/>
      <c r="C25659"/>
    </row>
    <row r="25660" spans="1:3" ht="14.4" x14ac:dyDescent="0.3">
      <c r="A25660"/>
      <c r="B25660"/>
      <c r="C25660"/>
    </row>
    <row r="25661" spans="1:3" ht="14.4" x14ac:dyDescent="0.3">
      <c r="A25661"/>
      <c r="B25661"/>
      <c r="C25661"/>
    </row>
    <row r="25662" spans="1:3" ht="14.4" x14ac:dyDescent="0.3">
      <c r="A25662"/>
      <c r="B25662"/>
      <c r="C25662"/>
    </row>
    <row r="25663" spans="1:3" ht="14.4" x14ac:dyDescent="0.3">
      <c r="A25663"/>
      <c r="B25663"/>
      <c r="C25663"/>
    </row>
    <row r="25664" spans="1:3" ht="14.4" x14ac:dyDescent="0.3">
      <c r="A25664"/>
      <c r="B25664"/>
      <c r="C25664"/>
    </row>
    <row r="25665" spans="1:3" ht="14.4" x14ac:dyDescent="0.3">
      <c r="A25665"/>
      <c r="B25665"/>
      <c r="C25665"/>
    </row>
    <row r="25666" spans="1:3" ht="14.4" x14ac:dyDescent="0.3">
      <c r="A25666"/>
      <c r="B25666"/>
      <c r="C25666"/>
    </row>
    <row r="25667" spans="1:3" ht="14.4" x14ac:dyDescent="0.3">
      <c r="A25667"/>
      <c r="B25667"/>
      <c r="C25667"/>
    </row>
    <row r="25668" spans="1:3" ht="14.4" x14ac:dyDescent="0.3">
      <c r="A25668"/>
      <c r="B25668"/>
      <c r="C25668"/>
    </row>
    <row r="25669" spans="1:3" ht="14.4" x14ac:dyDescent="0.3">
      <c r="A25669"/>
      <c r="B25669"/>
      <c r="C25669"/>
    </row>
    <row r="25670" spans="1:3" ht="14.4" x14ac:dyDescent="0.3">
      <c r="A25670"/>
      <c r="B25670"/>
      <c r="C25670"/>
    </row>
    <row r="25671" spans="1:3" ht="14.4" x14ac:dyDescent="0.3">
      <c r="A25671"/>
      <c r="B25671"/>
      <c r="C25671"/>
    </row>
    <row r="25672" spans="1:3" ht="14.4" x14ac:dyDescent="0.3">
      <c r="A25672"/>
      <c r="B25672"/>
      <c r="C25672"/>
    </row>
    <row r="25673" spans="1:3" ht="14.4" x14ac:dyDescent="0.3">
      <c r="A25673"/>
      <c r="B25673"/>
      <c r="C25673"/>
    </row>
    <row r="25674" spans="1:3" ht="14.4" x14ac:dyDescent="0.3">
      <c r="A25674"/>
      <c r="B25674"/>
      <c r="C25674"/>
    </row>
    <row r="25675" spans="1:3" ht="14.4" x14ac:dyDescent="0.3">
      <c r="A25675"/>
      <c r="B25675"/>
      <c r="C25675"/>
    </row>
    <row r="25676" spans="1:3" ht="14.4" x14ac:dyDescent="0.3">
      <c r="A25676"/>
      <c r="B25676"/>
      <c r="C25676"/>
    </row>
    <row r="25677" spans="1:3" ht="14.4" x14ac:dyDescent="0.3">
      <c r="A25677"/>
      <c r="B25677"/>
      <c r="C25677"/>
    </row>
    <row r="25678" spans="1:3" ht="14.4" x14ac:dyDescent="0.3">
      <c r="A25678"/>
      <c r="B25678"/>
      <c r="C25678"/>
    </row>
    <row r="25679" spans="1:3" ht="14.4" x14ac:dyDescent="0.3">
      <c r="A25679"/>
      <c r="B25679"/>
      <c r="C25679"/>
    </row>
    <row r="25680" spans="1:3" ht="14.4" x14ac:dyDescent="0.3">
      <c r="A25680"/>
      <c r="B25680"/>
      <c r="C25680"/>
    </row>
    <row r="25681" spans="1:3" ht="14.4" x14ac:dyDescent="0.3">
      <c r="A25681"/>
      <c r="B25681"/>
      <c r="C25681"/>
    </row>
    <row r="25682" spans="1:3" ht="14.4" x14ac:dyDescent="0.3">
      <c r="A25682"/>
      <c r="B25682"/>
      <c r="C25682"/>
    </row>
    <row r="25683" spans="1:3" ht="14.4" x14ac:dyDescent="0.3">
      <c r="A25683"/>
      <c r="B25683"/>
      <c r="C25683"/>
    </row>
    <row r="25684" spans="1:3" ht="14.4" x14ac:dyDescent="0.3">
      <c r="A25684"/>
      <c r="B25684"/>
      <c r="C25684"/>
    </row>
    <row r="25685" spans="1:3" ht="14.4" x14ac:dyDescent="0.3">
      <c r="A25685"/>
      <c r="B25685"/>
      <c r="C25685"/>
    </row>
    <row r="25686" spans="1:3" ht="14.4" x14ac:dyDescent="0.3">
      <c r="A25686"/>
      <c r="B25686"/>
      <c r="C25686"/>
    </row>
    <row r="25687" spans="1:3" ht="14.4" x14ac:dyDescent="0.3">
      <c r="A25687"/>
      <c r="B25687"/>
      <c r="C25687"/>
    </row>
    <row r="25688" spans="1:3" ht="14.4" x14ac:dyDescent="0.3">
      <c r="A25688"/>
      <c r="B25688"/>
      <c r="C25688"/>
    </row>
    <row r="25689" spans="1:3" ht="14.4" x14ac:dyDescent="0.3">
      <c r="A25689"/>
      <c r="B25689"/>
      <c r="C25689"/>
    </row>
    <row r="25690" spans="1:3" ht="14.4" x14ac:dyDescent="0.3">
      <c r="A25690"/>
      <c r="B25690"/>
      <c r="C25690"/>
    </row>
    <row r="25691" spans="1:3" ht="14.4" x14ac:dyDescent="0.3">
      <c r="A25691"/>
      <c r="B25691"/>
      <c r="C25691"/>
    </row>
    <row r="25692" spans="1:3" ht="14.4" x14ac:dyDescent="0.3">
      <c r="A25692"/>
      <c r="B25692"/>
      <c r="C25692"/>
    </row>
    <row r="25693" spans="1:3" ht="14.4" x14ac:dyDescent="0.3">
      <c r="A25693"/>
      <c r="B25693"/>
      <c r="C25693"/>
    </row>
    <row r="25694" spans="1:3" ht="14.4" x14ac:dyDescent="0.3">
      <c r="A25694"/>
      <c r="B25694"/>
      <c r="C25694"/>
    </row>
    <row r="25695" spans="1:3" ht="14.4" x14ac:dyDescent="0.3">
      <c r="A25695"/>
      <c r="B25695"/>
      <c r="C25695"/>
    </row>
    <row r="25696" spans="1:3" ht="14.4" x14ac:dyDescent="0.3">
      <c r="A25696"/>
      <c r="B25696"/>
      <c r="C25696"/>
    </row>
    <row r="25697" spans="1:3" ht="14.4" x14ac:dyDescent="0.3">
      <c r="A25697"/>
      <c r="B25697"/>
      <c r="C25697"/>
    </row>
    <row r="25698" spans="1:3" ht="14.4" x14ac:dyDescent="0.3">
      <c r="A25698"/>
      <c r="B25698"/>
      <c r="C25698"/>
    </row>
    <row r="25699" spans="1:3" ht="14.4" x14ac:dyDescent="0.3">
      <c r="A25699"/>
      <c r="B25699"/>
      <c r="C25699"/>
    </row>
    <row r="25700" spans="1:3" ht="14.4" x14ac:dyDescent="0.3">
      <c r="A25700"/>
      <c r="B25700"/>
      <c r="C25700"/>
    </row>
    <row r="25701" spans="1:3" ht="14.4" x14ac:dyDescent="0.3">
      <c r="A25701"/>
      <c r="B25701"/>
      <c r="C25701"/>
    </row>
    <row r="25702" spans="1:3" ht="14.4" x14ac:dyDescent="0.3">
      <c r="A25702"/>
      <c r="B25702"/>
      <c r="C25702"/>
    </row>
    <row r="25703" spans="1:3" ht="14.4" x14ac:dyDescent="0.3">
      <c r="A25703"/>
      <c r="B25703"/>
      <c r="C25703"/>
    </row>
    <row r="25704" spans="1:3" ht="14.4" x14ac:dyDescent="0.3">
      <c r="A25704"/>
      <c r="B25704"/>
      <c r="C25704"/>
    </row>
    <row r="25705" spans="1:3" ht="14.4" x14ac:dyDescent="0.3">
      <c r="A25705"/>
      <c r="B25705"/>
      <c r="C25705"/>
    </row>
    <row r="25706" spans="1:3" ht="14.4" x14ac:dyDescent="0.3">
      <c r="A25706"/>
      <c r="B25706"/>
      <c r="C25706"/>
    </row>
    <row r="25707" spans="1:3" ht="14.4" x14ac:dyDescent="0.3">
      <c r="A25707"/>
      <c r="B25707"/>
      <c r="C25707"/>
    </row>
    <row r="25708" spans="1:3" ht="14.4" x14ac:dyDescent="0.3">
      <c r="A25708"/>
      <c r="B25708"/>
      <c r="C25708"/>
    </row>
    <row r="25709" spans="1:3" ht="14.4" x14ac:dyDescent="0.3">
      <c r="A25709"/>
      <c r="B25709"/>
      <c r="C25709"/>
    </row>
    <row r="25710" spans="1:3" ht="14.4" x14ac:dyDescent="0.3">
      <c r="A25710"/>
      <c r="B25710"/>
      <c r="C25710"/>
    </row>
    <row r="25711" spans="1:3" ht="14.4" x14ac:dyDescent="0.3">
      <c r="A25711"/>
      <c r="B25711"/>
      <c r="C25711"/>
    </row>
    <row r="25712" spans="1:3" ht="14.4" x14ac:dyDescent="0.3">
      <c r="A25712"/>
      <c r="B25712"/>
      <c r="C25712"/>
    </row>
    <row r="25713" spans="1:3" ht="14.4" x14ac:dyDescent="0.3">
      <c r="A25713"/>
      <c r="B25713"/>
      <c r="C25713"/>
    </row>
    <row r="25714" spans="1:3" ht="14.4" x14ac:dyDescent="0.3">
      <c r="A25714"/>
      <c r="B25714"/>
      <c r="C25714"/>
    </row>
    <row r="25715" spans="1:3" ht="14.4" x14ac:dyDescent="0.3">
      <c r="A25715"/>
      <c r="B25715"/>
      <c r="C25715"/>
    </row>
    <row r="25716" spans="1:3" ht="14.4" x14ac:dyDescent="0.3">
      <c r="A25716"/>
      <c r="B25716"/>
      <c r="C25716"/>
    </row>
    <row r="25717" spans="1:3" ht="14.4" x14ac:dyDescent="0.3">
      <c r="A25717"/>
      <c r="B25717"/>
      <c r="C25717"/>
    </row>
    <row r="25718" spans="1:3" ht="14.4" x14ac:dyDescent="0.3">
      <c r="A25718"/>
      <c r="B25718"/>
      <c r="C25718"/>
    </row>
    <row r="25719" spans="1:3" ht="14.4" x14ac:dyDescent="0.3">
      <c r="A25719"/>
      <c r="B25719"/>
      <c r="C25719"/>
    </row>
    <row r="25720" spans="1:3" ht="14.4" x14ac:dyDescent="0.3">
      <c r="A25720"/>
      <c r="B25720"/>
      <c r="C25720"/>
    </row>
    <row r="25721" spans="1:3" ht="14.4" x14ac:dyDescent="0.3">
      <c r="A25721"/>
      <c r="B25721"/>
      <c r="C25721"/>
    </row>
    <row r="25722" spans="1:3" ht="14.4" x14ac:dyDescent="0.3">
      <c r="A25722"/>
      <c r="B25722"/>
      <c r="C25722"/>
    </row>
    <row r="25723" spans="1:3" ht="14.4" x14ac:dyDescent="0.3">
      <c r="A25723"/>
      <c r="B25723"/>
      <c r="C25723"/>
    </row>
    <row r="25724" spans="1:3" ht="14.4" x14ac:dyDescent="0.3">
      <c r="A25724"/>
      <c r="B25724"/>
      <c r="C25724"/>
    </row>
    <row r="25725" spans="1:3" ht="14.4" x14ac:dyDescent="0.3">
      <c r="A25725"/>
      <c r="B25725"/>
      <c r="C25725"/>
    </row>
    <row r="25726" spans="1:3" ht="14.4" x14ac:dyDescent="0.3">
      <c r="A25726"/>
      <c r="B25726"/>
      <c r="C25726"/>
    </row>
    <row r="25727" spans="1:3" ht="14.4" x14ac:dyDescent="0.3">
      <c r="A25727"/>
      <c r="B25727"/>
      <c r="C25727"/>
    </row>
    <row r="25728" spans="1:3" ht="14.4" x14ac:dyDescent="0.3">
      <c r="A25728"/>
      <c r="B25728"/>
      <c r="C25728"/>
    </row>
    <row r="25729" spans="1:3" ht="14.4" x14ac:dyDescent="0.3">
      <c r="A25729"/>
      <c r="B25729"/>
      <c r="C25729"/>
    </row>
    <row r="25730" spans="1:3" ht="14.4" x14ac:dyDescent="0.3">
      <c r="A25730"/>
      <c r="B25730"/>
      <c r="C25730"/>
    </row>
    <row r="25731" spans="1:3" ht="14.4" x14ac:dyDescent="0.3">
      <c r="A25731"/>
      <c r="B25731"/>
      <c r="C25731"/>
    </row>
    <row r="25732" spans="1:3" ht="14.4" x14ac:dyDescent="0.3">
      <c r="A25732"/>
      <c r="B25732"/>
      <c r="C25732"/>
    </row>
    <row r="25733" spans="1:3" ht="14.4" x14ac:dyDescent="0.3">
      <c r="A25733"/>
      <c r="B25733"/>
      <c r="C25733"/>
    </row>
    <row r="25734" spans="1:3" ht="14.4" x14ac:dyDescent="0.3">
      <c r="A25734"/>
      <c r="B25734"/>
      <c r="C25734"/>
    </row>
    <row r="25735" spans="1:3" ht="14.4" x14ac:dyDescent="0.3">
      <c r="A25735"/>
      <c r="B25735"/>
      <c r="C25735"/>
    </row>
    <row r="25736" spans="1:3" ht="14.4" x14ac:dyDescent="0.3">
      <c r="A25736"/>
      <c r="B25736"/>
      <c r="C25736"/>
    </row>
    <row r="25737" spans="1:3" ht="14.4" x14ac:dyDescent="0.3">
      <c r="A25737"/>
      <c r="B25737"/>
      <c r="C25737"/>
    </row>
    <row r="25738" spans="1:3" ht="14.4" x14ac:dyDescent="0.3">
      <c r="A25738"/>
      <c r="B25738"/>
      <c r="C25738"/>
    </row>
    <row r="25739" spans="1:3" ht="14.4" x14ac:dyDescent="0.3">
      <c r="A25739"/>
      <c r="B25739"/>
      <c r="C25739"/>
    </row>
    <row r="25740" spans="1:3" ht="14.4" x14ac:dyDescent="0.3">
      <c r="A25740"/>
      <c r="B25740"/>
      <c r="C25740"/>
    </row>
    <row r="25741" spans="1:3" ht="14.4" x14ac:dyDescent="0.3">
      <c r="A25741"/>
      <c r="B25741"/>
      <c r="C25741"/>
    </row>
    <row r="25742" spans="1:3" ht="14.4" x14ac:dyDescent="0.3">
      <c r="A25742"/>
      <c r="B25742"/>
      <c r="C25742"/>
    </row>
    <row r="25743" spans="1:3" ht="14.4" x14ac:dyDescent="0.3">
      <c r="A25743"/>
      <c r="B25743"/>
      <c r="C25743"/>
    </row>
    <row r="25744" spans="1:3" ht="14.4" x14ac:dyDescent="0.3">
      <c r="A25744"/>
      <c r="B25744"/>
      <c r="C25744"/>
    </row>
    <row r="25745" spans="1:3" ht="14.4" x14ac:dyDescent="0.3">
      <c r="A25745"/>
      <c r="B25745"/>
      <c r="C25745"/>
    </row>
    <row r="25746" spans="1:3" ht="14.4" x14ac:dyDescent="0.3">
      <c r="A25746"/>
      <c r="B25746"/>
      <c r="C25746"/>
    </row>
    <row r="25747" spans="1:3" ht="14.4" x14ac:dyDescent="0.3">
      <c r="A25747"/>
      <c r="B25747"/>
      <c r="C25747"/>
    </row>
    <row r="25748" spans="1:3" ht="14.4" x14ac:dyDescent="0.3">
      <c r="A25748"/>
      <c r="B25748"/>
      <c r="C25748"/>
    </row>
    <row r="25749" spans="1:3" ht="14.4" x14ac:dyDescent="0.3">
      <c r="A25749"/>
      <c r="B25749"/>
      <c r="C25749"/>
    </row>
    <row r="25750" spans="1:3" ht="14.4" x14ac:dyDescent="0.3">
      <c r="A25750"/>
      <c r="B25750"/>
      <c r="C25750"/>
    </row>
    <row r="25751" spans="1:3" ht="14.4" x14ac:dyDescent="0.3">
      <c r="A25751"/>
      <c r="B25751"/>
      <c r="C25751"/>
    </row>
    <row r="25752" spans="1:3" ht="14.4" x14ac:dyDescent="0.3">
      <c r="A25752"/>
      <c r="B25752"/>
      <c r="C25752"/>
    </row>
    <row r="25753" spans="1:3" ht="14.4" x14ac:dyDescent="0.3">
      <c r="A25753"/>
      <c r="B25753"/>
      <c r="C25753"/>
    </row>
    <row r="25754" spans="1:3" ht="14.4" x14ac:dyDescent="0.3">
      <c r="A25754"/>
      <c r="B25754"/>
      <c r="C25754"/>
    </row>
    <row r="25755" spans="1:3" ht="14.4" x14ac:dyDescent="0.3">
      <c r="A25755"/>
      <c r="B25755"/>
      <c r="C25755"/>
    </row>
    <row r="25756" spans="1:3" ht="14.4" x14ac:dyDescent="0.3">
      <c r="A25756"/>
      <c r="B25756"/>
      <c r="C25756"/>
    </row>
    <row r="25757" spans="1:3" ht="14.4" x14ac:dyDescent="0.3">
      <c r="A25757"/>
      <c r="B25757"/>
      <c r="C25757"/>
    </row>
    <row r="25758" spans="1:3" ht="14.4" x14ac:dyDescent="0.3">
      <c r="A25758"/>
      <c r="B25758"/>
      <c r="C25758"/>
    </row>
    <row r="25759" spans="1:3" ht="14.4" x14ac:dyDescent="0.3">
      <c r="A25759"/>
      <c r="B25759"/>
      <c r="C25759"/>
    </row>
    <row r="25760" spans="1:3" ht="14.4" x14ac:dyDescent="0.3">
      <c r="A25760"/>
      <c r="B25760"/>
      <c r="C25760"/>
    </row>
    <row r="25761" spans="1:3" ht="14.4" x14ac:dyDescent="0.3">
      <c r="A25761"/>
      <c r="B25761"/>
      <c r="C25761"/>
    </row>
    <row r="25762" spans="1:3" ht="14.4" x14ac:dyDescent="0.3">
      <c r="A25762"/>
      <c r="B25762"/>
      <c r="C25762"/>
    </row>
    <row r="25763" spans="1:3" ht="14.4" x14ac:dyDescent="0.3">
      <c r="A25763"/>
      <c r="B25763"/>
      <c r="C25763"/>
    </row>
    <row r="25764" spans="1:3" ht="14.4" x14ac:dyDescent="0.3">
      <c r="A25764"/>
      <c r="B25764"/>
      <c r="C25764"/>
    </row>
    <row r="25765" spans="1:3" ht="14.4" x14ac:dyDescent="0.3">
      <c r="A25765"/>
      <c r="B25765"/>
      <c r="C25765"/>
    </row>
    <row r="25766" spans="1:3" ht="14.4" x14ac:dyDescent="0.3">
      <c r="A25766"/>
      <c r="B25766"/>
      <c r="C25766"/>
    </row>
    <row r="25767" spans="1:3" ht="14.4" x14ac:dyDescent="0.3">
      <c r="A25767"/>
      <c r="B25767"/>
      <c r="C25767"/>
    </row>
    <row r="25768" spans="1:3" ht="14.4" x14ac:dyDescent="0.3">
      <c r="A25768"/>
      <c r="B25768"/>
      <c r="C25768"/>
    </row>
    <row r="25769" spans="1:3" ht="14.4" x14ac:dyDescent="0.3">
      <c r="A25769"/>
      <c r="B25769"/>
      <c r="C25769"/>
    </row>
    <row r="25770" spans="1:3" ht="14.4" x14ac:dyDescent="0.3">
      <c r="A25770"/>
      <c r="B25770"/>
      <c r="C25770"/>
    </row>
    <row r="25771" spans="1:3" ht="14.4" x14ac:dyDescent="0.3">
      <c r="A25771"/>
      <c r="B25771"/>
      <c r="C25771"/>
    </row>
    <row r="25772" spans="1:3" ht="14.4" x14ac:dyDescent="0.3">
      <c r="A25772"/>
      <c r="B25772"/>
      <c r="C25772"/>
    </row>
    <row r="25773" spans="1:3" ht="14.4" x14ac:dyDescent="0.3">
      <c r="A25773"/>
      <c r="B25773"/>
      <c r="C25773"/>
    </row>
    <row r="25774" spans="1:3" ht="14.4" x14ac:dyDescent="0.3">
      <c r="A25774"/>
      <c r="B25774"/>
      <c r="C25774"/>
    </row>
    <row r="25775" spans="1:3" ht="14.4" x14ac:dyDescent="0.3">
      <c r="A25775"/>
      <c r="B25775"/>
      <c r="C25775"/>
    </row>
    <row r="25776" spans="1:3" ht="14.4" x14ac:dyDescent="0.3">
      <c r="A25776"/>
      <c r="B25776"/>
      <c r="C25776"/>
    </row>
    <row r="25777" spans="1:3" ht="14.4" x14ac:dyDescent="0.3">
      <c r="A25777"/>
      <c r="B25777"/>
      <c r="C25777"/>
    </row>
    <row r="25778" spans="1:3" ht="14.4" x14ac:dyDescent="0.3">
      <c r="A25778"/>
      <c r="B25778"/>
      <c r="C25778"/>
    </row>
    <row r="25779" spans="1:3" ht="14.4" x14ac:dyDescent="0.3">
      <c r="A25779"/>
      <c r="B25779"/>
      <c r="C25779"/>
    </row>
    <row r="25780" spans="1:3" ht="14.4" x14ac:dyDescent="0.3">
      <c r="A25780"/>
      <c r="B25780"/>
      <c r="C25780"/>
    </row>
    <row r="25781" spans="1:3" ht="14.4" x14ac:dyDescent="0.3">
      <c r="A25781"/>
      <c r="B25781"/>
      <c r="C25781"/>
    </row>
    <row r="25782" spans="1:3" ht="14.4" x14ac:dyDescent="0.3">
      <c r="A25782"/>
      <c r="B25782"/>
      <c r="C25782"/>
    </row>
    <row r="25783" spans="1:3" ht="14.4" x14ac:dyDescent="0.3">
      <c r="A25783"/>
      <c r="B25783"/>
      <c r="C25783"/>
    </row>
    <row r="25784" spans="1:3" ht="14.4" x14ac:dyDescent="0.3">
      <c r="A25784"/>
      <c r="B25784"/>
      <c r="C25784"/>
    </row>
    <row r="25785" spans="1:3" ht="14.4" x14ac:dyDescent="0.3">
      <c r="A25785"/>
      <c r="B25785"/>
      <c r="C25785"/>
    </row>
    <row r="25786" spans="1:3" ht="14.4" x14ac:dyDescent="0.3">
      <c r="A25786"/>
      <c r="B25786"/>
      <c r="C25786"/>
    </row>
    <row r="25787" spans="1:3" ht="14.4" x14ac:dyDescent="0.3">
      <c r="A25787"/>
      <c r="B25787"/>
      <c r="C25787"/>
    </row>
    <row r="25788" spans="1:3" ht="14.4" x14ac:dyDescent="0.3">
      <c r="A25788"/>
      <c r="B25788"/>
      <c r="C25788"/>
    </row>
    <row r="25789" spans="1:3" ht="14.4" x14ac:dyDescent="0.3">
      <c r="A25789"/>
      <c r="B25789"/>
      <c r="C25789"/>
    </row>
    <row r="25790" spans="1:3" ht="14.4" x14ac:dyDescent="0.3">
      <c r="A25790"/>
      <c r="B25790"/>
      <c r="C25790"/>
    </row>
    <row r="25791" spans="1:3" ht="14.4" x14ac:dyDescent="0.3">
      <c r="A25791"/>
      <c r="B25791"/>
      <c r="C25791"/>
    </row>
    <row r="25792" spans="1:3" ht="14.4" x14ac:dyDescent="0.3">
      <c r="A25792"/>
      <c r="B25792"/>
      <c r="C25792"/>
    </row>
    <row r="25793" spans="1:3" ht="14.4" x14ac:dyDescent="0.3">
      <c r="A25793"/>
      <c r="B25793"/>
      <c r="C25793"/>
    </row>
    <row r="25794" spans="1:3" ht="14.4" x14ac:dyDescent="0.3">
      <c r="A25794"/>
      <c r="B25794"/>
      <c r="C25794"/>
    </row>
    <row r="25795" spans="1:3" ht="14.4" x14ac:dyDescent="0.3">
      <c r="A25795"/>
      <c r="B25795"/>
      <c r="C25795"/>
    </row>
    <row r="25796" spans="1:3" ht="14.4" x14ac:dyDescent="0.3">
      <c r="A25796"/>
      <c r="B25796"/>
      <c r="C25796"/>
    </row>
    <row r="25797" spans="1:3" ht="14.4" x14ac:dyDescent="0.3">
      <c r="A25797"/>
      <c r="B25797"/>
      <c r="C25797"/>
    </row>
    <row r="25798" spans="1:3" ht="14.4" x14ac:dyDescent="0.3">
      <c r="A25798"/>
      <c r="B25798"/>
      <c r="C25798"/>
    </row>
    <row r="25799" spans="1:3" ht="14.4" x14ac:dyDescent="0.3">
      <c r="A25799"/>
      <c r="B25799"/>
      <c r="C25799"/>
    </row>
    <row r="25800" spans="1:3" ht="14.4" x14ac:dyDescent="0.3">
      <c r="A25800"/>
      <c r="B25800"/>
      <c r="C25800"/>
    </row>
    <row r="25801" spans="1:3" ht="14.4" x14ac:dyDescent="0.3">
      <c r="A25801"/>
      <c r="B25801"/>
      <c r="C25801"/>
    </row>
    <row r="25802" spans="1:3" ht="14.4" x14ac:dyDescent="0.3">
      <c r="A25802"/>
      <c r="B25802"/>
      <c r="C25802"/>
    </row>
    <row r="25803" spans="1:3" ht="14.4" x14ac:dyDescent="0.3">
      <c r="A25803"/>
      <c r="B25803"/>
      <c r="C25803"/>
    </row>
    <row r="25804" spans="1:3" ht="14.4" x14ac:dyDescent="0.3">
      <c r="A25804"/>
      <c r="B25804"/>
      <c r="C25804"/>
    </row>
    <row r="25805" spans="1:3" ht="14.4" x14ac:dyDescent="0.3">
      <c r="A25805"/>
      <c r="B25805"/>
      <c r="C25805"/>
    </row>
    <row r="25806" spans="1:3" ht="14.4" x14ac:dyDescent="0.3">
      <c r="A25806"/>
      <c r="B25806"/>
      <c r="C25806"/>
    </row>
    <row r="25807" spans="1:3" ht="14.4" x14ac:dyDescent="0.3">
      <c r="A25807"/>
      <c r="B25807"/>
      <c r="C25807"/>
    </row>
    <row r="25808" spans="1:3" ht="14.4" x14ac:dyDescent="0.3">
      <c r="A25808"/>
      <c r="B25808"/>
      <c r="C25808"/>
    </row>
    <row r="25809" spans="1:3" ht="14.4" x14ac:dyDescent="0.3">
      <c r="A25809"/>
      <c r="B25809"/>
      <c r="C25809"/>
    </row>
    <row r="25810" spans="1:3" ht="14.4" x14ac:dyDescent="0.3">
      <c r="A25810"/>
      <c r="B25810"/>
      <c r="C25810"/>
    </row>
    <row r="25811" spans="1:3" ht="14.4" x14ac:dyDescent="0.3">
      <c r="A25811"/>
      <c r="B25811"/>
      <c r="C25811"/>
    </row>
    <row r="25812" spans="1:3" ht="14.4" x14ac:dyDescent="0.3">
      <c r="A25812"/>
      <c r="B25812"/>
      <c r="C25812"/>
    </row>
    <row r="25813" spans="1:3" ht="14.4" x14ac:dyDescent="0.3">
      <c r="A25813"/>
      <c r="B25813"/>
      <c r="C25813"/>
    </row>
    <row r="25814" spans="1:3" ht="14.4" x14ac:dyDescent="0.3">
      <c r="A25814"/>
      <c r="B25814"/>
      <c r="C25814"/>
    </row>
    <row r="25815" spans="1:3" ht="14.4" x14ac:dyDescent="0.3">
      <c r="A25815"/>
      <c r="B25815"/>
      <c r="C25815"/>
    </row>
    <row r="25816" spans="1:3" ht="14.4" x14ac:dyDescent="0.3">
      <c r="A25816"/>
      <c r="B25816"/>
      <c r="C25816"/>
    </row>
    <row r="25817" spans="1:3" ht="14.4" x14ac:dyDescent="0.3">
      <c r="A25817"/>
      <c r="B25817"/>
      <c r="C25817"/>
    </row>
    <row r="25818" spans="1:3" ht="14.4" x14ac:dyDescent="0.3">
      <c r="A25818"/>
      <c r="B25818"/>
      <c r="C25818"/>
    </row>
    <row r="25819" spans="1:3" ht="14.4" x14ac:dyDescent="0.3">
      <c r="A25819"/>
      <c r="B25819"/>
      <c r="C25819"/>
    </row>
    <row r="25820" spans="1:3" ht="14.4" x14ac:dyDescent="0.3">
      <c r="A25820"/>
      <c r="B25820"/>
      <c r="C25820"/>
    </row>
    <row r="25821" spans="1:3" ht="14.4" x14ac:dyDescent="0.3">
      <c r="A25821"/>
      <c r="B25821"/>
      <c r="C25821"/>
    </row>
    <row r="25822" spans="1:3" ht="14.4" x14ac:dyDescent="0.3">
      <c r="A25822"/>
      <c r="B25822"/>
      <c r="C25822"/>
    </row>
    <row r="25823" spans="1:3" ht="14.4" x14ac:dyDescent="0.3">
      <c r="A25823"/>
      <c r="B25823"/>
      <c r="C25823"/>
    </row>
    <row r="25824" spans="1:3" ht="14.4" x14ac:dyDescent="0.3">
      <c r="A25824"/>
      <c r="B25824"/>
      <c r="C25824"/>
    </row>
    <row r="25825" spans="1:3" ht="14.4" x14ac:dyDescent="0.3">
      <c r="A25825"/>
      <c r="B25825"/>
      <c r="C25825"/>
    </row>
    <row r="25826" spans="1:3" ht="14.4" x14ac:dyDescent="0.3">
      <c r="A25826"/>
      <c r="B25826"/>
      <c r="C25826"/>
    </row>
    <row r="25827" spans="1:3" ht="14.4" x14ac:dyDescent="0.3">
      <c r="A25827"/>
      <c r="B25827"/>
      <c r="C25827"/>
    </row>
    <row r="25828" spans="1:3" ht="14.4" x14ac:dyDescent="0.3">
      <c r="A25828"/>
      <c r="B25828"/>
      <c r="C25828"/>
    </row>
    <row r="25829" spans="1:3" ht="14.4" x14ac:dyDescent="0.3">
      <c r="A25829"/>
      <c r="B25829"/>
      <c r="C25829"/>
    </row>
    <row r="25830" spans="1:3" ht="14.4" x14ac:dyDescent="0.3">
      <c r="A25830"/>
      <c r="B25830"/>
      <c r="C25830"/>
    </row>
    <row r="25831" spans="1:3" ht="14.4" x14ac:dyDescent="0.3">
      <c r="A25831"/>
      <c r="B25831"/>
      <c r="C25831"/>
    </row>
    <row r="25832" spans="1:3" ht="14.4" x14ac:dyDescent="0.3">
      <c r="A25832"/>
      <c r="B25832"/>
      <c r="C25832"/>
    </row>
    <row r="25833" spans="1:3" ht="14.4" x14ac:dyDescent="0.3">
      <c r="A25833"/>
      <c r="B25833"/>
      <c r="C25833"/>
    </row>
    <row r="25834" spans="1:3" ht="14.4" x14ac:dyDescent="0.3">
      <c r="A25834"/>
      <c r="B25834"/>
      <c r="C25834"/>
    </row>
    <row r="25835" spans="1:3" ht="14.4" x14ac:dyDescent="0.3">
      <c r="A25835"/>
      <c r="B25835"/>
      <c r="C25835"/>
    </row>
    <row r="25836" spans="1:3" ht="14.4" x14ac:dyDescent="0.3">
      <c r="A25836"/>
      <c r="B25836"/>
      <c r="C25836"/>
    </row>
    <row r="25837" spans="1:3" ht="14.4" x14ac:dyDescent="0.3">
      <c r="A25837"/>
      <c r="B25837"/>
      <c r="C25837"/>
    </row>
    <row r="25838" spans="1:3" ht="14.4" x14ac:dyDescent="0.3">
      <c r="A25838"/>
      <c r="B25838"/>
      <c r="C25838"/>
    </row>
    <row r="25839" spans="1:3" ht="14.4" x14ac:dyDescent="0.3">
      <c r="A25839"/>
      <c r="B25839"/>
      <c r="C25839"/>
    </row>
    <row r="25840" spans="1:3" ht="14.4" x14ac:dyDescent="0.3">
      <c r="A25840"/>
      <c r="B25840"/>
      <c r="C25840"/>
    </row>
    <row r="25841" spans="1:3" ht="14.4" x14ac:dyDescent="0.3">
      <c r="A25841"/>
      <c r="B25841"/>
      <c r="C25841"/>
    </row>
    <row r="25842" spans="1:3" ht="14.4" x14ac:dyDescent="0.3">
      <c r="A25842"/>
      <c r="B25842"/>
      <c r="C25842"/>
    </row>
    <row r="25843" spans="1:3" ht="14.4" x14ac:dyDescent="0.3">
      <c r="A25843"/>
      <c r="B25843"/>
      <c r="C25843"/>
    </row>
    <row r="25844" spans="1:3" ht="14.4" x14ac:dyDescent="0.3">
      <c r="A25844"/>
      <c r="B25844"/>
      <c r="C25844"/>
    </row>
    <row r="25845" spans="1:3" ht="14.4" x14ac:dyDescent="0.3">
      <c r="A25845"/>
      <c r="B25845"/>
      <c r="C25845"/>
    </row>
    <row r="25846" spans="1:3" ht="14.4" x14ac:dyDescent="0.3">
      <c r="A25846"/>
      <c r="B25846"/>
      <c r="C25846"/>
    </row>
    <row r="25847" spans="1:3" ht="14.4" x14ac:dyDescent="0.3">
      <c r="A25847"/>
      <c r="B25847"/>
      <c r="C25847"/>
    </row>
    <row r="25848" spans="1:3" ht="14.4" x14ac:dyDescent="0.3">
      <c r="A25848"/>
      <c r="B25848"/>
      <c r="C25848"/>
    </row>
    <row r="25849" spans="1:3" ht="14.4" x14ac:dyDescent="0.3">
      <c r="A25849"/>
      <c r="B25849"/>
      <c r="C25849"/>
    </row>
    <row r="25850" spans="1:3" ht="14.4" x14ac:dyDescent="0.3">
      <c r="A25850"/>
      <c r="B25850"/>
      <c r="C25850"/>
    </row>
    <row r="25851" spans="1:3" ht="14.4" x14ac:dyDescent="0.3">
      <c r="A25851"/>
      <c r="B25851"/>
      <c r="C25851"/>
    </row>
    <row r="25852" spans="1:3" ht="14.4" x14ac:dyDescent="0.3">
      <c r="A25852"/>
      <c r="B25852"/>
      <c r="C25852"/>
    </row>
    <row r="25853" spans="1:3" ht="14.4" x14ac:dyDescent="0.3">
      <c r="A25853"/>
      <c r="B25853"/>
      <c r="C25853"/>
    </row>
    <row r="25854" spans="1:3" ht="14.4" x14ac:dyDescent="0.3">
      <c r="A25854"/>
      <c r="B25854"/>
      <c r="C25854"/>
    </row>
    <row r="25855" spans="1:3" ht="14.4" x14ac:dyDescent="0.3">
      <c r="A25855"/>
      <c r="B25855"/>
      <c r="C25855"/>
    </row>
    <row r="25856" spans="1:3" ht="14.4" x14ac:dyDescent="0.3">
      <c r="A25856"/>
      <c r="B25856"/>
      <c r="C25856"/>
    </row>
    <row r="25857" spans="1:3" ht="14.4" x14ac:dyDescent="0.3">
      <c r="A25857"/>
      <c r="B25857"/>
      <c r="C25857"/>
    </row>
    <row r="25858" spans="1:3" ht="14.4" x14ac:dyDescent="0.3">
      <c r="A25858"/>
      <c r="B25858"/>
      <c r="C25858"/>
    </row>
    <row r="25859" spans="1:3" ht="14.4" x14ac:dyDescent="0.3">
      <c r="A25859"/>
      <c r="B25859"/>
      <c r="C25859"/>
    </row>
    <row r="25860" spans="1:3" ht="14.4" x14ac:dyDescent="0.3">
      <c r="A25860"/>
      <c r="B25860"/>
      <c r="C25860"/>
    </row>
    <row r="25861" spans="1:3" ht="14.4" x14ac:dyDescent="0.3">
      <c r="A25861"/>
      <c r="B25861"/>
      <c r="C25861"/>
    </row>
    <row r="25862" spans="1:3" ht="14.4" x14ac:dyDescent="0.3">
      <c r="A25862"/>
      <c r="B25862"/>
      <c r="C25862"/>
    </row>
    <row r="25863" spans="1:3" ht="14.4" x14ac:dyDescent="0.3">
      <c r="A25863"/>
      <c r="B25863"/>
      <c r="C25863"/>
    </row>
    <row r="25864" spans="1:3" ht="14.4" x14ac:dyDescent="0.3">
      <c r="A25864"/>
      <c r="B25864"/>
      <c r="C25864"/>
    </row>
    <row r="25865" spans="1:3" ht="14.4" x14ac:dyDescent="0.3">
      <c r="A25865"/>
      <c r="B25865"/>
      <c r="C25865"/>
    </row>
    <row r="25866" spans="1:3" ht="14.4" x14ac:dyDescent="0.3">
      <c r="A25866"/>
      <c r="B25866"/>
      <c r="C25866"/>
    </row>
    <row r="25867" spans="1:3" ht="14.4" x14ac:dyDescent="0.3">
      <c r="A25867"/>
      <c r="B25867"/>
      <c r="C25867"/>
    </row>
    <row r="25868" spans="1:3" ht="14.4" x14ac:dyDescent="0.3">
      <c r="A25868"/>
      <c r="B25868"/>
      <c r="C25868"/>
    </row>
    <row r="25869" spans="1:3" ht="14.4" x14ac:dyDescent="0.3">
      <c r="A25869"/>
      <c r="B25869"/>
      <c r="C25869"/>
    </row>
    <row r="25870" spans="1:3" ht="14.4" x14ac:dyDescent="0.3">
      <c r="A25870"/>
      <c r="B25870"/>
      <c r="C25870"/>
    </row>
    <row r="25871" spans="1:3" ht="14.4" x14ac:dyDescent="0.3">
      <c r="A25871"/>
      <c r="B25871"/>
      <c r="C25871"/>
    </row>
    <row r="25872" spans="1:3" ht="14.4" x14ac:dyDescent="0.3">
      <c r="A25872"/>
      <c r="B25872"/>
      <c r="C25872"/>
    </row>
    <row r="25873" spans="1:3" ht="14.4" x14ac:dyDescent="0.3">
      <c r="A25873"/>
      <c r="B25873"/>
      <c r="C25873"/>
    </row>
    <row r="25874" spans="1:3" ht="14.4" x14ac:dyDescent="0.3">
      <c r="A25874"/>
      <c r="B25874"/>
      <c r="C25874"/>
    </row>
    <row r="25875" spans="1:3" ht="14.4" x14ac:dyDescent="0.3">
      <c r="A25875"/>
      <c r="B25875"/>
      <c r="C25875"/>
    </row>
    <row r="25876" spans="1:3" ht="14.4" x14ac:dyDescent="0.3">
      <c r="A25876"/>
      <c r="B25876"/>
      <c r="C25876"/>
    </row>
    <row r="25877" spans="1:3" ht="14.4" x14ac:dyDescent="0.3">
      <c r="A25877"/>
      <c r="B25877"/>
      <c r="C25877"/>
    </row>
    <row r="25878" spans="1:3" ht="14.4" x14ac:dyDescent="0.3">
      <c r="A25878"/>
      <c r="B25878"/>
      <c r="C25878"/>
    </row>
    <row r="25879" spans="1:3" ht="14.4" x14ac:dyDescent="0.3">
      <c r="A25879"/>
      <c r="B25879"/>
      <c r="C25879"/>
    </row>
    <row r="25880" spans="1:3" ht="14.4" x14ac:dyDescent="0.3">
      <c r="A25880"/>
      <c r="B25880"/>
      <c r="C25880"/>
    </row>
    <row r="25881" spans="1:3" ht="14.4" x14ac:dyDescent="0.3">
      <c r="A25881"/>
      <c r="B25881"/>
      <c r="C25881"/>
    </row>
    <row r="25882" spans="1:3" ht="14.4" x14ac:dyDescent="0.3">
      <c r="A25882"/>
      <c r="B25882"/>
      <c r="C25882"/>
    </row>
    <row r="25883" spans="1:3" ht="14.4" x14ac:dyDescent="0.3">
      <c r="A25883"/>
      <c r="B25883"/>
      <c r="C25883"/>
    </row>
    <row r="25884" spans="1:3" ht="14.4" x14ac:dyDescent="0.3">
      <c r="A25884"/>
      <c r="B25884"/>
      <c r="C25884"/>
    </row>
    <row r="25885" spans="1:3" ht="14.4" x14ac:dyDescent="0.3">
      <c r="A25885"/>
      <c r="B25885"/>
      <c r="C25885"/>
    </row>
    <row r="25886" spans="1:3" ht="14.4" x14ac:dyDescent="0.3">
      <c r="A25886"/>
      <c r="B25886"/>
      <c r="C25886"/>
    </row>
    <row r="25887" spans="1:3" ht="14.4" x14ac:dyDescent="0.3">
      <c r="A25887"/>
      <c r="B25887"/>
      <c r="C25887"/>
    </row>
    <row r="25888" spans="1:3" ht="14.4" x14ac:dyDescent="0.3">
      <c r="A25888"/>
      <c r="B25888"/>
      <c r="C25888"/>
    </row>
    <row r="25889" spans="1:3" ht="14.4" x14ac:dyDescent="0.3">
      <c r="A25889"/>
      <c r="B25889"/>
      <c r="C25889"/>
    </row>
    <row r="25890" spans="1:3" ht="14.4" x14ac:dyDescent="0.3">
      <c r="A25890"/>
      <c r="B25890"/>
      <c r="C25890"/>
    </row>
    <row r="25891" spans="1:3" ht="14.4" x14ac:dyDescent="0.3">
      <c r="A25891"/>
      <c r="B25891"/>
      <c r="C25891"/>
    </row>
    <row r="25892" spans="1:3" ht="14.4" x14ac:dyDescent="0.3">
      <c r="A25892"/>
      <c r="B25892"/>
      <c r="C25892"/>
    </row>
    <row r="25893" spans="1:3" ht="14.4" x14ac:dyDescent="0.3">
      <c r="A25893"/>
      <c r="B25893"/>
      <c r="C25893"/>
    </row>
    <row r="25894" spans="1:3" ht="14.4" x14ac:dyDescent="0.3">
      <c r="A25894"/>
      <c r="B25894"/>
      <c r="C25894"/>
    </row>
    <row r="25895" spans="1:3" ht="14.4" x14ac:dyDescent="0.3">
      <c r="A25895"/>
      <c r="B25895"/>
      <c r="C25895"/>
    </row>
    <row r="25896" spans="1:3" ht="14.4" x14ac:dyDescent="0.3">
      <c r="A25896"/>
      <c r="B25896"/>
      <c r="C25896"/>
    </row>
    <row r="25897" spans="1:3" ht="14.4" x14ac:dyDescent="0.3">
      <c r="A25897"/>
      <c r="B25897"/>
      <c r="C25897"/>
    </row>
    <row r="25898" spans="1:3" ht="14.4" x14ac:dyDescent="0.3">
      <c r="A25898"/>
      <c r="B25898"/>
      <c r="C25898"/>
    </row>
    <row r="25899" spans="1:3" ht="14.4" x14ac:dyDescent="0.3">
      <c r="A25899"/>
      <c r="B25899"/>
      <c r="C25899"/>
    </row>
    <row r="25900" spans="1:3" ht="14.4" x14ac:dyDescent="0.3">
      <c r="A25900"/>
      <c r="B25900"/>
      <c r="C25900"/>
    </row>
    <row r="25901" spans="1:3" ht="14.4" x14ac:dyDescent="0.3">
      <c r="A25901"/>
      <c r="B25901"/>
      <c r="C25901"/>
    </row>
    <row r="25902" spans="1:3" ht="14.4" x14ac:dyDescent="0.3">
      <c r="A25902"/>
      <c r="B25902"/>
      <c r="C25902"/>
    </row>
    <row r="25903" spans="1:3" ht="14.4" x14ac:dyDescent="0.3">
      <c r="A25903"/>
      <c r="B25903"/>
      <c r="C25903"/>
    </row>
    <row r="25904" spans="1:3" ht="14.4" x14ac:dyDescent="0.3">
      <c r="A25904"/>
      <c r="B25904"/>
      <c r="C25904"/>
    </row>
    <row r="25905" spans="1:3" ht="14.4" x14ac:dyDescent="0.3">
      <c r="A25905"/>
      <c r="B25905"/>
      <c r="C25905"/>
    </row>
    <row r="25906" spans="1:3" ht="14.4" x14ac:dyDescent="0.3">
      <c r="A25906"/>
      <c r="B25906"/>
      <c r="C25906"/>
    </row>
    <row r="25907" spans="1:3" ht="14.4" x14ac:dyDescent="0.3">
      <c r="A25907"/>
      <c r="B25907"/>
      <c r="C25907"/>
    </row>
    <row r="25908" spans="1:3" ht="14.4" x14ac:dyDescent="0.3">
      <c r="A25908"/>
      <c r="B25908"/>
      <c r="C25908"/>
    </row>
    <row r="25909" spans="1:3" ht="14.4" x14ac:dyDescent="0.3">
      <c r="A25909"/>
      <c r="B25909"/>
      <c r="C25909"/>
    </row>
    <row r="25910" spans="1:3" ht="14.4" x14ac:dyDescent="0.3">
      <c r="A25910"/>
      <c r="B25910"/>
      <c r="C25910"/>
    </row>
    <row r="25911" spans="1:3" ht="14.4" x14ac:dyDescent="0.3">
      <c r="A25911"/>
      <c r="B25911"/>
      <c r="C25911"/>
    </row>
    <row r="25912" spans="1:3" ht="14.4" x14ac:dyDescent="0.3">
      <c r="A25912"/>
      <c r="B25912"/>
      <c r="C25912"/>
    </row>
    <row r="25913" spans="1:3" ht="14.4" x14ac:dyDescent="0.3">
      <c r="A25913"/>
      <c r="B25913"/>
      <c r="C25913"/>
    </row>
    <row r="25914" spans="1:3" ht="14.4" x14ac:dyDescent="0.3">
      <c r="A25914"/>
      <c r="B25914"/>
      <c r="C25914"/>
    </row>
    <row r="25915" spans="1:3" ht="14.4" x14ac:dyDescent="0.3">
      <c r="A25915"/>
      <c r="B25915"/>
      <c r="C25915"/>
    </row>
    <row r="25916" spans="1:3" ht="14.4" x14ac:dyDescent="0.3">
      <c r="A25916"/>
      <c r="B25916"/>
      <c r="C25916"/>
    </row>
    <row r="25917" spans="1:3" ht="14.4" x14ac:dyDescent="0.3">
      <c r="A25917"/>
      <c r="B25917"/>
      <c r="C25917"/>
    </row>
    <row r="25918" spans="1:3" ht="14.4" x14ac:dyDescent="0.3">
      <c r="A25918"/>
      <c r="B25918"/>
      <c r="C25918"/>
    </row>
    <row r="25919" spans="1:3" ht="14.4" x14ac:dyDescent="0.3">
      <c r="A25919"/>
      <c r="B25919"/>
      <c r="C25919"/>
    </row>
    <row r="25920" spans="1:3" ht="14.4" x14ac:dyDescent="0.3">
      <c r="A25920"/>
      <c r="B25920"/>
      <c r="C25920"/>
    </row>
    <row r="25921" spans="1:3" ht="14.4" x14ac:dyDescent="0.3">
      <c r="A25921"/>
      <c r="B25921"/>
      <c r="C25921"/>
    </row>
    <row r="25922" spans="1:3" ht="14.4" x14ac:dyDescent="0.3">
      <c r="A25922"/>
      <c r="B25922"/>
      <c r="C25922"/>
    </row>
    <row r="25923" spans="1:3" ht="14.4" x14ac:dyDescent="0.3">
      <c r="A25923"/>
      <c r="B25923"/>
      <c r="C25923"/>
    </row>
    <row r="25924" spans="1:3" ht="14.4" x14ac:dyDescent="0.3">
      <c r="A25924"/>
      <c r="B25924"/>
      <c r="C25924"/>
    </row>
    <row r="25925" spans="1:3" ht="14.4" x14ac:dyDescent="0.3">
      <c r="A25925"/>
      <c r="B25925"/>
      <c r="C25925"/>
    </row>
    <row r="25926" spans="1:3" ht="14.4" x14ac:dyDescent="0.3">
      <c r="A25926"/>
      <c r="B25926"/>
      <c r="C25926"/>
    </row>
    <row r="25927" spans="1:3" ht="14.4" x14ac:dyDescent="0.3">
      <c r="A25927"/>
      <c r="B25927"/>
      <c r="C25927"/>
    </row>
    <row r="25928" spans="1:3" ht="14.4" x14ac:dyDescent="0.3">
      <c r="A25928"/>
      <c r="B25928"/>
      <c r="C25928"/>
    </row>
    <row r="25929" spans="1:3" ht="14.4" x14ac:dyDescent="0.3">
      <c r="A25929"/>
      <c r="B25929"/>
      <c r="C25929"/>
    </row>
    <row r="25930" spans="1:3" ht="14.4" x14ac:dyDescent="0.3">
      <c r="A25930"/>
      <c r="B25930"/>
      <c r="C25930"/>
    </row>
    <row r="25931" spans="1:3" ht="14.4" x14ac:dyDescent="0.3">
      <c r="A25931"/>
      <c r="B25931"/>
      <c r="C25931"/>
    </row>
    <row r="25932" spans="1:3" ht="14.4" x14ac:dyDescent="0.3">
      <c r="A25932"/>
      <c r="B25932"/>
      <c r="C25932"/>
    </row>
    <row r="25933" spans="1:3" ht="14.4" x14ac:dyDescent="0.3">
      <c r="A25933"/>
      <c r="B25933"/>
      <c r="C25933"/>
    </row>
    <row r="25934" spans="1:3" ht="14.4" x14ac:dyDescent="0.3">
      <c r="A25934"/>
      <c r="B25934"/>
      <c r="C25934"/>
    </row>
    <row r="25935" spans="1:3" ht="14.4" x14ac:dyDescent="0.3">
      <c r="A25935"/>
      <c r="B25935"/>
      <c r="C25935"/>
    </row>
    <row r="25936" spans="1:3" ht="14.4" x14ac:dyDescent="0.3">
      <c r="A25936"/>
      <c r="B25936"/>
      <c r="C25936"/>
    </row>
    <row r="25937" spans="1:3" ht="14.4" x14ac:dyDescent="0.3">
      <c r="A25937"/>
      <c r="B25937"/>
      <c r="C25937"/>
    </row>
    <row r="25938" spans="1:3" ht="14.4" x14ac:dyDescent="0.3">
      <c r="A25938"/>
      <c r="B25938"/>
      <c r="C25938"/>
    </row>
    <row r="25939" spans="1:3" ht="14.4" x14ac:dyDescent="0.3">
      <c r="A25939"/>
      <c r="B25939"/>
      <c r="C25939"/>
    </row>
    <row r="25940" spans="1:3" ht="14.4" x14ac:dyDescent="0.3">
      <c r="A25940"/>
      <c r="B25940"/>
      <c r="C25940"/>
    </row>
    <row r="25941" spans="1:3" ht="14.4" x14ac:dyDescent="0.3">
      <c r="A25941"/>
      <c r="B25941"/>
      <c r="C25941"/>
    </row>
    <row r="25942" spans="1:3" ht="14.4" x14ac:dyDescent="0.3">
      <c r="A25942"/>
      <c r="B25942"/>
      <c r="C25942"/>
    </row>
    <row r="25943" spans="1:3" ht="14.4" x14ac:dyDescent="0.3">
      <c r="A25943"/>
      <c r="B25943"/>
      <c r="C25943"/>
    </row>
    <row r="25944" spans="1:3" ht="14.4" x14ac:dyDescent="0.3">
      <c r="A25944"/>
      <c r="B25944"/>
      <c r="C25944"/>
    </row>
    <row r="25945" spans="1:3" ht="14.4" x14ac:dyDescent="0.3">
      <c r="A25945"/>
      <c r="B25945"/>
      <c r="C25945"/>
    </row>
    <row r="25946" spans="1:3" ht="14.4" x14ac:dyDescent="0.3">
      <c r="A25946"/>
      <c r="B25946"/>
      <c r="C25946"/>
    </row>
    <row r="25947" spans="1:3" ht="14.4" x14ac:dyDescent="0.3">
      <c r="A25947"/>
      <c r="B25947"/>
      <c r="C25947"/>
    </row>
    <row r="25948" spans="1:3" ht="14.4" x14ac:dyDescent="0.3">
      <c r="A25948"/>
      <c r="B25948"/>
      <c r="C25948"/>
    </row>
    <row r="25949" spans="1:3" ht="14.4" x14ac:dyDescent="0.3">
      <c r="A25949"/>
      <c r="B25949"/>
      <c r="C25949"/>
    </row>
    <row r="25950" spans="1:3" ht="14.4" x14ac:dyDescent="0.3">
      <c r="A25950"/>
      <c r="B25950"/>
      <c r="C25950"/>
    </row>
    <row r="25951" spans="1:3" ht="14.4" x14ac:dyDescent="0.3">
      <c r="A25951"/>
      <c r="B25951"/>
      <c r="C25951"/>
    </row>
    <row r="25952" spans="1:3" ht="14.4" x14ac:dyDescent="0.3">
      <c r="A25952"/>
      <c r="B25952"/>
      <c r="C25952"/>
    </row>
    <row r="25953" spans="1:3" ht="14.4" x14ac:dyDescent="0.3">
      <c r="A25953"/>
      <c r="B25953"/>
      <c r="C25953"/>
    </row>
    <row r="25954" spans="1:3" ht="14.4" x14ac:dyDescent="0.3">
      <c r="A25954"/>
      <c r="B25954"/>
      <c r="C25954"/>
    </row>
    <row r="25955" spans="1:3" ht="14.4" x14ac:dyDescent="0.3">
      <c r="A25955"/>
      <c r="B25955"/>
      <c r="C25955"/>
    </row>
    <row r="25956" spans="1:3" ht="14.4" x14ac:dyDescent="0.3">
      <c r="A25956"/>
      <c r="B25956"/>
      <c r="C25956"/>
    </row>
    <row r="25957" spans="1:3" ht="14.4" x14ac:dyDescent="0.3">
      <c r="A25957"/>
      <c r="B25957"/>
      <c r="C25957"/>
    </row>
    <row r="25958" spans="1:3" ht="14.4" x14ac:dyDescent="0.3">
      <c r="A25958"/>
      <c r="B25958"/>
      <c r="C25958"/>
    </row>
    <row r="25959" spans="1:3" ht="14.4" x14ac:dyDescent="0.3">
      <c r="A25959"/>
      <c r="B25959"/>
      <c r="C25959"/>
    </row>
    <row r="25960" spans="1:3" ht="14.4" x14ac:dyDescent="0.3">
      <c r="A25960"/>
      <c r="B25960"/>
      <c r="C25960"/>
    </row>
    <row r="25961" spans="1:3" ht="14.4" x14ac:dyDescent="0.3">
      <c r="A25961"/>
      <c r="B25961"/>
      <c r="C25961"/>
    </row>
    <row r="25962" spans="1:3" ht="14.4" x14ac:dyDescent="0.3">
      <c r="A25962"/>
      <c r="B25962"/>
      <c r="C25962"/>
    </row>
    <row r="25963" spans="1:3" ht="14.4" x14ac:dyDescent="0.3">
      <c r="A25963"/>
      <c r="B25963"/>
      <c r="C25963"/>
    </row>
    <row r="25964" spans="1:3" ht="14.4" x14ac:dyDescent="0.3">
      <c r="A25964"/>
      <c r="B25964"/>
      <c r="C25964"/>
    </row>
    <row r="25965" spans="1:3" ht="14.4" x14ac:dyDescent="0.3">
      <c r="A25965"/>
      <c r="B25965"/>
      <c r="C25965"/>
    </row>
    <row r="25966" spans="1:3" ht="14.4" x14ac:dyDescent="0.3">
      <c r="A25966"/>
      <c r="B25966"/>
      <c r="C25966"/>
    </row>
    <row r="25967" spans="1:3" ht="14.4" x14ac:dyDescent="0.3">
      <c r="A25967"/>
      <c r="B25967"/>
      <c r="C25967"/>
    </row>
    <row r="25968" spans="1:3" ht="14.4" x14ac:dyDescent="0.3">
      <c r="A25968"/>
      <c r="B25968"/>
      <c r="C25968"/>
    </row>
    <row r="25969" spans="1:3" ht="14.4" x14ac:dyDescent="0.3">
      <c r="A25969"/>
      <c r="B25969"/>
      <c r="C25969"/>
    </row>
    <row r="25970" spans="1:3" ht="14.4" x14ac:dyDescent="0.3">
      <c r="A25970"/>
      <c r="B25970"/>
      <c r="C25970"/>
    </row>
    <row r="25971" spans="1:3" ht="14.4" x14ac:dyDescent="0.3">
      <c r="A25971"/>
      <c r="B25971"/>
      <c r="C25971"/>
    </row>
    <row r="25972" spans="1:3" ht="14.4" x14ac:dyDescent="0.3">
      <c r="A25972"/>
      <c r="B25972"/>
      <c r="C25972"/>
    </row>
    <row r="25973" spans="1:3" ht="14.4" x14ac:dyDescent="0.3">
      <c r="A25973"/>
      <c r="B25973"/>
      <c r="C25973"/>
    </row>
    <row r="25974" spans="1:3" ht="14.4" x14ac:dyDescent="0.3">
      <c r="A25974"/>
      <c r="B25974"/>
      <c r="C25974"/>
    </row>
    <row r="25975" spans="1:3" ht="14.4" x14ac:dyDescent="0.3">
      <c r="A25975"/>
      <c r="B25975"/>
      <c r="C25975"/>
    </row>
    <row r="25976" spans="1:3" ht="14.4" x14ac:dyDescent="0.3">
      <c r="A25976"/>
      <c r="B25976"/>
      <c r="C25976"/>
    </row>
    <row r="25977" spans="1:3" ht="14.4" x14ac:dyDescent="0.3">
      <c r="A25977"/>
      <c r="B25977"/>
      <c r="C25977"/>
    </row>
    <row r="25978" spans="1:3" ht="14.4" x14ac:dyDescent="0.3">
      <c r="A25978"/>
      <c r="B25978"/>
      <c r="C25978"/>
    </row>
    <row r="25979" spans="1:3" ht="14.4" x14ac:dyDescent="0.3">
      <c r="A25979"/>
      <c r="B25979"/>
      <c r="C25979"/>
    </row>
    <row r="25980" spans="1:3" ht="14.4" x14ac:dyDescent="0.3">
      <c r="A25980"/>
      <c r="B25980"/>
      <c r="C25980"/>
    </row>
    <row r="25981" spans="1:3" ht="14.4" x14ac:dyDescent="0.3">
      <c r="A25981"/>
      <c r="B25981"/>
      <c r="C25981"/>
    </row>
    <row r="25982" spans="1:3" ht="14.4" x14ac:dyDescent="0.3">
      <c r="A25982"/>
      <c r="B25982"/>
      <c r="C25982"/>
    </row>
    <row r="25983" spans="1:3" ht="14.4" x14ac:dyDescent="0.3">
      <c r="A25983"/>
      <c r="B25983"/>
      <c r="C25983"/>
    </row>
    <row r="25984" spans="1:3" ht="14.4" x14ac:dyDescent="0.3">
      <c r="A25984"/>
      <c r="B25984"/>
      <c r="C25984"/>
    </row>
    <row r="25985" spans="1:3" ht="14.4" x14ac:dyDescent="0.3">
      <c r="A25985"/>
      <c r="B25985"/>
      <c r="C25985"/>
    </row>
    <row r="25986" spans="1:3" ht="14.4" x14ac:dyDescent="0.3">
      <c r="A25986"/>
      <c r="B25986"/>
      <c r="C25986"/>
    </row>
    <row r="25987" spans="1:3" ht="14.4" x14ac:dyDescent="0.3">
      <c r="A25987"/>
      <c r="B25987"/>
      <c r="C25987"/>
    </row>
    <row r="25988" spans="1:3" ht="14.4" x14ac:dyDescent="0.3">
      <c r="A25988"/>
      <c r="B25988"/>
      <c r="C25988"/>
    </row>
    <row r="25989" spans="1:3" ht="14.4" x14ac:dyDescent="0.3">
      <c r="A25989"/>
      <c r="B25989"/>
      <c r="C25989"/>
    </row>
    <row r="25990" spans="1:3" ht="14.4" x14ac:dyDescent="0.3">
      <c r="A25990"/>
      <c r="B25990"/>
      <c r="C25990"/>
    </row>
    <row r="25991" spans="1:3" ht="14.4" x14ac:dyDescent="0.3">
      <c r="A25991"/>
      <c r="B25991"/>
      <c r="C25991"/>
    </row>
    <row r="25992" spans="1:3" ht="14.4" x14ac:dyDescent="0.3">
      <c r="A25992"/>
      <c r="B25992"/>
      <c r="C25992"/>
    </row>
    <row r="25993" spans="1:3" ht="14.4" x14ac:dyDescent="0.3">
      <c r="A25993"/>
      <c r="B25993"/>
      <c r="C25993"/>
    </row>
    <row r="25994" spans="1:3" ht="14.4" x14ac:dyDescent="0.3">
      <c r="A25994"/>
      <c r="B25994"/>
      <c r="C25994"/>
    </row>
    <row r="25995" spans="1:3" ht="14.4" x14ac:dyDescent="0.3">
      <c r="A25995"/>
      <c r="B25995"/>
      <c r="C25995"/>
    </row>
    <row r="25996" spans="1:3" ht="14.4" x14ac:dyDescent="0.3">
      <c r="A25996"/>
      <c r="B25996"/>
      <c r="C25996"/>
    </row>
    <row r="25997" spans="1:3" ht="14.4" x14ac:dyDescent="0.3">
      <c r="A25997"/>
      <c r="B25997"/>
      <c r="C25997"/>
    </row>
    <row r="25998" spans="1:3" ht="14.4" x14ac:dyDescent="0.3">
      <c r="A25998"/>
      <c r="B25998"/>
      <c r="C25998"/>
    </row>
    <row r="25999" spans="1:3" ht="14.4" x14ac:dyDescent="0.3">
      <c r="A25999"/>
      <c r="B25999"/>
      <c r="C25999"/>
    </row>
    <row r="26000" spans="1:3" ht="14.4" x14ac:dyDescent="0.3">
      <c r="A26000"/>
      <c r="B26000"/>
      <c r="C26000"/>
    </row>
    <row r="26001" spans="1:3" ht="14.4" x14ac:dyDescent="0.3">
      <c r="A26001"/>
      <c r="B26001"/>
      <c r="C26001"/>
    </row>
    <row r="26002" spans="1:3" ht="14.4" x14ac:dyDescent="0.3">
      <c r="A26002"/>
      <c r="B26002"/>
      <c r="C26002"/>
    </row>
    <row r="26003" spans="1:3" ht="14.4" x14ac:dyDescent="0.3">
      <c r="A26003"/>
      <c r="B26003"/>
      <c r="C26003"/>
    </row>
    <row r="26004" spans="1:3" ht="14.4" x14ac:dyDescent="0.3">
      <c r="A26004"/>
      <c r="B26004"/>
      <c r="C26004"/>
    </row>
    <row r="26005" spans="1:3" ht="14.4" x14ac:dyDescent="0.3">
      <c r="A26005"/>
      <c r="B26005"/>
      <c r="C26005"/>
    </row>
    <row r="26006" spans="1:3" ht="14.4" x14ac:dyDescent="0.3">
      <c r="A26006"/>
      <c r="B26006"/>
      <c r="C26006"/>
    </row>
    <row r="26007" spans="1:3" ht="14.4" x14ac:dyDescent="0.3">
      <c r="A26007"/>
      <c r="B26007"/>
      <c r="C26007"/>
    </row>
    <row r="26008" spans="1:3" ht="14.4" x14ac:dyDescent="0.3">
      <c r="A26008"/>
      <c r="B26008"/>
      <c r="C26008"/>
    </row>
    <row r="26009" spans="1:3" ht="14.4" x14ac:dyDescent="0.3">
      <c r="A26009"/>
      <c r="B26009"/>
      <c r="C26009"/>
    </row>
    <row r="26010" spans="1:3" ht="14.4" x14ac:dyDescent="0.3">
      <c r="A26010"/>
      <c r="B26010"/>
      <c r="C26010"/>
    </row>
    <row r="26011" spans="1:3" ht="14.4" x14ac:dyDescent="0.3">
      <c r="A26011"/>
      <c r="B26011"/>
      <c r="C26011"/>
    </row>
    <row r="26012" spans="1:3" ht="14.4" x14ac:dyDescent="0.3">
      <c r="A26012"/>
      <c r="B26012"/>
      <c r="C26012"/>
    </row>
    <row r="26013" spans="1:3" ht="14.4" x14ac:dyDescent="0.3">
      <c r="A26013"/>
      <c r="B26013"/>
      <c r="C26013"/>
    </row>
    <row r="26014" spans="1:3" ht="14.4" x14ac:dyDescent="0.3">
      <c r="A26014"/>
      <c r="B26014"/>
      <c r="C26014"/>
    </row>
    <row r="26015" spans="1:3" ht="14.4" x14ac:dyDescent="0.3">
      <c r="A26015"/>
      <c r="B26015"/>
      <c r="C26015"/>
    </row>
    <row r="26016" spans="1:3" ht="14.4" x14ac:dyDescent="0.3">
      <c r="A26016"/>
      <c r="B26016"/>
      <c r="C26016"/>
    </row>
    <row r="26017" spans="1:3" ht="14.4" x14ac:dyDescent="0.3">
      <c r="A26017"/>
      <c r="B26017"/>
      <c r="C26017"/>
    </row>
    <row r="26018" spans="1:3" ht="14.4" x14ac:dyDescent="0.3">
      <c r="A26018"/>
      <c r="B26018"/>
      <c r="C26018"/>
    </row>
    <row r="26019" spans="1:3" ht="14.4" x14ac:dyDescent="0.3">
      <c r="A26019"/>
      <c r="B26019"/>
      <c r="C26019"/>
    </row>
    <row r="26020" spans="1:3" ht="14.4" x14ac:dyDescent="0.3">
      <c r="A26020"/>
      <c r="B26020"/>
      <c r="C26020"/>
    </row>
    <row r="26021" spans="1:3" ht="14.4" x14ac:dyDescent="0.3">
      <c r="A26021"/>
      <c r="B26021"/>
      <c r="C26021"/>
    </row>
    <row r="26022" spans="1:3" ht="14.4" x14ac:dyDescent="0.3">
      <c r="A26022"/>
      <c r="B26022"/>
      <c r="C26022"/>
    </row>
    <row r="26023" spans="1:3" ht="14.4" x14ac:dyDescent="0.3">
      <c r="A26023"/>
      <c r="B26023"/>
      <c r="C26023"/>
    </row>
    <row r="26024" spans="1:3" ht="14.4" x14ac:dyDescent="0.3">
      <c r="A26024"/>
      <c r="B26024"/>
      <c r="C26024"/>
    </row>
    <row r="26025" spans="1:3" ht="14.4" x14ac:dyDescent="0.3">
      <c r="A26025"/>
      <c r="B26025"/>
      <c r="C26025"/>
    </row>
    <row r="26026" spans="1:3" ht="14.4" x14ac:dyDescent="0.3">
      <c r="A26026"/>
      <c r="B26026"/>
      <c r="C26026"/>
    </row>
    <row r="26027" spans="1:3" ht="14.4" x14ac:dyDescent="0.3">
      <c r="A26027"/>
      <c r="B26027"/>
      <c r="C26027"/>
    </row>
    <row r="26028" spans="1:3" ht="14.4" x14ac:dyDescent="0.3">
      <c r="A26028"/>
      <c r="B26028"/>
      <c r="C26028"/>
    </row>
    <row r="26029" spans="1:3" ht="14.4" x14ac:dyDescent="0.3">
      <c r="A26029"/>
      <c r="B26029"/>
      <c r="C26029"/>
    </row>
    <row r="26030" spans="1:3" ht="14.4" x14ac:dyDescent="0.3">
      <c r="A26030"/>
      <c r="B26030"/>
      <c r="C26030"/>
    </row>
    <row r="26031" spans="1:3" ht="14.4" x14ac:dyDescent="0.3">
      <c r="A26031"/>
      <c r="B26031"/>
      <c r="C26031"/>
    </row>
    <row r="26032" spans="1:3" ht="14.4" x14ac:dyDescent="0.3">
      <c r="A26032"/>
      <c r="B26032"/>
      <c r="C26032"/>
    </row>
    <row r="26033" spans="1:3" ht="14.4" x14ac:dyDescent="0.3">
      <c r="A26033"/>
      <c r="B26033"/>
      <c r="C26033"/>
    </row>
    <row r="26034" spans="1:3" ht="14.4" x14ac:dyDescent="0.3">
      <c r="A26034"/>
      <c r="B26034"/>
      <c r="C26034"/>
    </row>
    <row r="26035" spans="1:3" ht="14.4" x14ac:dyDescent="0.3">
      <c r="A26035"/>
      <c r="B26035"/>
      <c r="C26035"/>
    </row>
    <row r="26036" spans="1:3" ht="14.4" x14ac:dyDescent="0.3">
      <c r="A26036"/>
      <c r="B26036"/>
      <c r="C26036"/>
    </row>
    <row r="26037" spans="1:3" ht="14.4" x14ac:dyDescent="0.3">
      <c r="A26037"/>
      <c r="B26037"/>
      <c r="C26037"/>
    </row>
    <row r="26038" spans="1:3" ht="14.4" x14ac:dyDescent="0.3">
      <c r="A26038"/>
      <c r="B26038"/>
      <c r="C26038"/>
    </row>
    <row r="26039" spans="1:3" ht="14.4" x14ac:dyDescent="0.3">
      <c r="A26039"/>
      <c r="B26039"/>
      <c r="C26039"/>
    </row>
    <row r="26040" spans="1:3" ht="14.4" x14ac:dyDescent="0.3">
      <c r="A26040"/>
      <c r="B26040"/>
      <c r="C26040"/>
    </row>
    <row r="26041" spans="1:3" ht="14.4" x14ac:dyDescent="0.3">
      <c r="A26041"/>
      <c r="B26041"/>
      <c r="C26041"/>
    </row>
    <row r="26042" spans="1:3" ht="14.4" x14ac:dyDescent="0.3">
      <c r="A26042"/>
      <c r="B26042"/>
      <c r="C26042"/>
    </row>
    <row r="26043" spans="1:3" ht="14.4" x14ac:dyDescent="0.3">
      <c r="A26043"/>
      <c r="B26043"/>
      <c r="C26043"/>
    </row>
    <row r="26044" spans="1:3" ht="14.4" x14ac:dyDescent="0.3">
      <c r="A26044"/>
      <c r="B26044"/>
      <c r="C26044"/>
    </row>
    <row r="26045" spans="1:3" ht="14.4" x14ac:dyDescent="0.3">
      <c r="A26045"/>
      <c r="B26045"/>
      <c r="C26045"/>
    </row>
    <row r="26046" spans="1:3" ht="14.4" x14ac:dyDescent="0.3">
      <c r="A26046"/>
      <c r="B26046"/>
      <c r="C26046"/>
    </row>
    <row r="26047" spans="1:3" ht="14.4" x14ac:dyDescent="0.3">
      <c r="A26047"/>
      <c r="B26047"/>
      <c r="C26047"/>
    </row>
    <row r="26048" spans="1:3" ht="14.4" x14ac:dyDescent="0.3">
      <c r="A26048"/>
      <c r="B26048"/>
      <c r="C26048"/>
    </row>
    <row r="26049" spans="1:3" ht="14.4" x14ac:dyDescent="0.3">
      <c r="A26049"/>
      <c r="B26049"/>
      <c r="C26049"/>
    </row>
    <row r="26050" spans="1:3" ht="14.4" x14ac:dyDescent="0.3">
      <c r="A26050"/>
      <c r="B26050"/>
      <c r="C26050"/>
    </row>
    <row r="26051" spans="1:3" ht="14.4" x14ac:dyDescent="0.3">
      <c r="A26051"/>
      <c r="B26051"/>
      <c r="C26051"/>
    </row>
    <row r="26052" spans="1:3" ht="14.4" x14ac:dyDescent="0.3">
      <c r="A26052"/>
      <c r="B26052"/>
      <c r="C26052"/>
    </row>
    <row r="26053" spans="1:3" ht="14.4" x14ac:dyDescent="0.3">
      <c r="A26053"/>
      <c r="B26053"/>
      <c r="C26053"/>
    </row>
    <row r="26054" spans="1:3" ht="14.4" x14ac:dyDescent="0.3">
      <c r="A26054"/>
      <c r="B26054"/>
      <c r="C26054"/>
    </row>
    <row r="26055" spans="1:3" ht="14.4" x14ac:dyDescent="0.3">
      <c r="A26055"/>
      <c r="B26055"/>
      <c r="C26055"/>
    </row>
    <row r="26056" spans="1:3" ht="14.4" x14ac:dyDescent="0.3">
      <c r="A26056"/>
      <c r="B26056"/>
      <c r="C26056"/>
    </row>
    <row r="26057" spans="1:3" ht="14.4" x14ac:dyDescent="0.3">
      <c r="A26057"/>
      <c r="B26057"/>
      <c r="C26057"/>
    </row>
    <row r="26058" spans="1:3" ht="14.4" x14ac:dyDescent="0.3">
      <c r="A26058"/>
      <c r="B26058"/>
      <c r="C26058"/>
    </row>
    <row r="26059" spans="1:3" ht="14.4" x14ac:dyDescent="0.3">
      <c r="A26059"/>
      <c r="B26059"/>
      <c r="C26059"/>
    </row>
    <row r="26060" spans="1:3" ht="14.4" x14ac:dyDescent="0.3">
      <c r="A26060"/>
      <c r="B26060"/>
      <c r="C26060"/>
    </row>
    <row r="26061" spans="1:3" ht="14.4" x14ac:dyDescent="0.3">
      <c r="A26061"/>
      <c r="B26061"/>
      <c r="C26061"/>
    </row>
    <row r="26062" spans="1:3" ht="14.4" x14ac:dyDescent="0.3">
      <c r="A26062"/>
      <c r="B26062"/>
      <c r="C26062"/>
    </row>
    <row r="26063" spans="1:3" ht="14.4" x14ac:dyDescent="0.3">
      <c r="A26063"/>
      <c r="B26063"/>
      <c r="C26063"/>
    </row>
    <row r="26064" spans="1:3" ht="14.4" x14ac:dyDescent="0.3">
      <c r="A26064"/>
      <c r="B26064"/>
      <c r="C26064"/>
    </row>
    <row r="26065" spans="1:3" ht="14.4" x14ac:dyDescent="0.3">
      <c r="A26065"/>
      <c r="B26065"/>
      <c r="C26065"/>
    </row>
    <row r="26066" spans="1:3" ht="14.4" x14ac:dyDescent="0.3">
      <c r="A26066"/>
      <c r="B26066"/>
      <c r="C26066"/>
    </row>
    <row r="26067" spans="1:3" ht="14.4" x14ac:dyDescent="0.3">
      <c r="A26067"/>
      <c r="B26067"/>
      <c r="C26067"/>
    </row>
    <row r="26068" spans="1:3" ht="14.4" x14ac:dyDescent="0.3">
      <c r="A26068"/>
      <c r="B26068"/>
      <c r="C26068"/>
    </row>
    <row r="26069" spans="1:3" ht="14.4" x14ac:dyDescent="0.3">
      <c r="A26069"/>
      <c r="B26069"/>
      <c r="C26069"/>
    </row>
    <row r="26070" spans="1:3" ht="14.4" x14ac:dyDescent="0.3">
      <c r="A26070"/>
      <c r="B26070"/>
      <c r="C26070"/>
    </row>
    <row r="26071" spans="1:3" ht="14.4" x14ac:dyDescent="0.3">
      <c r="A26071"/>
      <c r="B26071"/>
      <c r="C26071"/>
    </row>
    <row r="26072" spans="1:3" ht="14.4" x14ac:dyDescent="0.3">
      <c r="A26072"/>
      <c r="B26072"/>
      <c r="C26072"/>
    </row>
    <row r="26073" spans="1:3" ht="14.4" x14ac:dyDescent="0.3">
      <c r="A26073"/>
      <c r="B26073"/>
      <c r="C26073"/>
    </row>
    <row r="26074" spans="1:3" ht="14.4" x14ac:dyDescent="0.3">
      <c r="A26074"/>
      <c r="B26074"/>
      <c r="C26074"/>
    </row>
    <row r="26075" spans="1:3" ht="14.4" x14ac:dyDescent="0.3">
      <c r="A26075"/>
      <c r="B26075"/>
      <c r="C26075"/>
    </row>
    <row r="26076" spans="1:3" ht="14.4" x14ac:dyDescent="0.3">
      <c r="A26076"/>
      <c r="B26076"/>
      <c r="C26076"/>
    </row>
    <row r="26077" spans="1:3" ht="14.4" x14ac:dyDescent="0.3">
      <c r="A26077"/>
      <c r="B26077"/>
      <c r="C26077"/>
    </row>
    <row r="26078" spans="1:3" ht="14.4" x14ac:dyDescent="0.3">
      <c r="A26078"/>
      <c r="B26078"/>
      <c r="C26078"/>
    </row>
    <row r="26079" spans="1:3" ht="14.4" x14ac:dyDescent="0.3">
      <c r="A26079"/>
      <c r="B26079"/>
      <c r="C26079"/>
    </row>
    <row r="26080" spans="1:3" ht="14.4" x14ac:dyDescent="0.3">
      <c r="A26080"/>
      <c r="B26080"/>
      <c r="C26080"/>
    </row>
    <row r="26081" spans="1:3" ht="14.4" x14ac:dyDescent="0.3">
      <c r="A26081"/>
      <c r="B26081"/>
      <c r="C26081"/>
    </row>
    <row r="26082" spans="1:3" ht="14.4" x14ac:dyDescent="0.3">
      <c r="A26082"/>
      <c r="B26082"/>
      <c r="C26082"/>
    </row>
    <row r="26083" spans="1:3" ht="14.4" x14ac:dyDescent="0.3">
      <c r="A26083"/>
      <c r="B26083"/>
      <c r="C26083"/>
    </row>
    <row r="26084" spans="1:3" ht="14.4" x14ac:dyDescent="0.3">
      <c r="A26084"/>
      <c r="B26084"/>
      <c r="C26084"/>
    </row>
    <row r="26085" spans="1:3" ht="14.4" x14ac:dyDescent="0.3">
      <c r="A26085"/>
      <c r="B26085"/>
      <c r="C26085"/>
    </row>
    <row r="26086" spans="1:3" ht="14.4" x14ac:dyDescent="0.3">
      <c r="A26086"/>
      <c r="B26086"/>
      <c r="C26086"/>
    </row>
    <row r="26087" spans="1:3" ht="14.4" x14ac:dyDescent="0.3">
      <c r="A26087"/>
      <c r="B26087"/>
      <c r="C26087"/>
    </row>
    <row r="26088" spans="1:3" ht="14.4" x14ac:dyDescent="0.3">
      <c r="A26088"/>
      <c r="B26088"/>
      <c r="C26088"/>
    </row>
    <row r="26089" spans="1:3" ht="14.4" x14ac:dyDescent="0.3">
      <c r="A26089"/>
      <c r="B26089"/>
      <c r="C26089"/>
    </row>
    <row r="26090" spans="1:3" ht="14.4" x14ac:dyDescent="0.3">
      <c r="A26090"/>
      <c r="B26090"/>
      <c r="C26090"/>
    </row>
    <row r="26091" spans="1:3" ht="14.4" x14ac:dyDescent="0.3">
      <c r="A26091"/>
      <c r="B26091"/>
      <c r="C26091"/>
    </row>
    <row r="26092" spans="1:3" ht="14.4" x14ac:dyDescent="0.3">
      <c r="A26092"/>
      <c r="B26092"/>
      <c r="C26092"/>
    </row>
    <row r="26093" spans="1:3" ht="14.4" x14ac:dyDescent="0.3">
      <c r="A26093"/>
      <c r="B26093"/>
      <c r="C26093"/>
    </row>
    <row r="26094" spans="1:3" ht="14.4" x14ac:dyDescent="0.3">
      <c r="A26094"/>
      <c r="B26094"/>
      <c r="C26094"/>
    </row>
    <row r="26095" spans="1:3" ht="14.4" x14ac:dyDescent="0.3">
      <c r="A26095"/>
      <c r="B26095"/>
      <c r="C26095"/>
    </row>
    <row r="26096" spans="1:3" ht="14.4" x14ac:dyDescent="0.3">
      <c r="A26096"/>
      <c r="B26096"/>
      <c r="C26096"/>
    </row>
    <row r="26097" spans="1:3" ht="14.4" x14ac:dyDescent="0.3">
      <c r="A26097"/>
      <c r="B26097"/>
      <c r="C26097"/>
    </row>
    <row r="26098" spans="1:3" ht="14.4" x14ac:dyDescent="0.3">
      <c r="A26098"/>
      <c r="B26098"/>
      <c r="C26098"/>
    </row>
    <row r="26099" spans="1:3" ht="14.4" x14ac:dyDescent="0.3">
      <c r="A26099"/>
      <c r="B26099"/>
      <c r="C26099"/>
    </row>
    <row r="26100" spans="1:3" ht="14.4" x14ac:dyDescent="0.3">
      <c r="A26100"/>
      <c r="B26100"/>
      <c r="C26100"/>
    </row>
    <row r="26101" spans="1:3" ht="14.4" x14ac:dyDescent="0.3">
      <c r="A26101"/>
      <c r="B26101"/>
      <c r="C26101"/>
    </row>
    <row r="26102" spans="1:3" ht="14.4" x14ac:dyDescent="0.3">
      <c r="A26102"/>
      <c r="B26102"/>
      <c r="C26102"/>
    </row>
    <row r="26103" spans="1:3" ht="14.4" x14ac:dyDescent="0.3">
      <c r="A26103"/>
      <c r="B26103"/>
      <c r="C26103"/>
    </row>
    <row r="26104" spans="1:3" ht="14.4" x14ac:dyDescent="0.3">
      <c r="A26104"/>
      <c r="B26104"/>
      <c r="C26104"/>
    </row>
    <row r="26105" spans="1:3" ht="14.4" x14ac:dyDescent="0.3">
      <c r="A26105"/>
      <c r="B26105"/>
      <c r="C26105"/>
    </row>
    <row r="26106" spans="1:3" ht="14.4" x14ac:dyDescent="0.3">
      <c r="A26106"/>
      <c r="B26106"/>
      <c r="C26106"/>
    </row>
    <row r="26107" spans="1:3" ht="14.4" x14ac:dyDescent="0.3">
      <c r="A26107"/>
      <c r="B26107"/>
      <c r="C26107"/>
    </row>
    <row r="26108" spans="1:3" ht="14.4" x14ac:dyDescent="0.3">
      <c r="A26108"/>
      <c r="B26108"/>
      <c r="C26108"/>
    </row>
    <row r="26109" spans="1:3" ht="14.4" x14ac:dyDescent="0.3">
      <c r="A26109"/>
      <c r="B26109"/>
      <c r="C26109"/>
    </row>
    <row r="26110" spans="1:3" ht="14.4" x14ac:dyDescent="0.3">
      <c r="A26110"/>
      <c r="B26110"/>
      <c r="C26110"/>
    </row>
    <row r="26111" spans="1:3" ht="14.4" x14ac:dyDescent="0.3">
      <c r="A26111"/>
      <c r="B26111"/>
      <c r="C26111"/>
    </row>
    <row r="26112" spans="1:3" ht="14.4" x14ac:dyDescent="0.3">
      <c r="A26112"/>
      <c r="B26112"/>
      <c r="C26112"/>
    </row>
    <row r="26113" spans="1:3" ht="14.4" x14ac:dyDescent="0.3">
      <c r="A26113"/>
      <c r="B26113"/>
      <c r="C26113"/>
    </row>
    <row r="26114" spans="1:3" ht="14.4" x14ac:dyDescent="0.3">
      <c r="A26114"/>
      <c r="B26114"/>
      <c r="C26114"/>
    </row>
    <row r="26115" spans="1:3" ht="14.4" x14ac:dyDescent="0.3">
      <c r="A26115"/>
      <c r="B26115"/>
      <c r="C26115"/>
    </row>
    <row r="26116" spans="1:3" ht="14.4" x14ac:dyDescent="0.3">
      <c r="A26116"/>
      <c r="B26116"/>
      <c r="C26116"/>
    </row>
    <row r="26117" spans="1:3" ht="14.4" x14ac:dyDescent="0.3">
      <c r="A26117"/>
      <c r="B26117"/>
      <c r="C26117"/>
    </row>
    <row r="26118" spans="1:3" ht="14.4" x14ac:dyDescent="0.3">
      <c r="A26118"/>
      <c r="B26118"/>
      <c r="C26118"/>
    </row>
    <row r="26119" spans="1:3" ht="14.4" x14ac:dyDescent="0.3">
      <c r="A26119"/>
      <c r="B26119"/>
      <c r="C26119"/>
    </row>
    <row r="26120" spans="1:3" ht="14.4" x14ac:dyDescent="0.3">
      <c r="A26120"/>
      <c r="B26120"/>
      <c r="C26120"/>
    </row>
    <row r="26121" spans="1:3" ht="14.4" x14ac:dyDescent="0.3">
      <c r="A26121"/>
      <c r="B26121"/>
      <c r="C26121"/>
    </row>
    <row r="26122" spans="1:3" ht="14.4" x14ac:dyDescent="0.3">
      <c r="A26122"/>
      <c r="B26122"/>
      <c r="C26122"/>
    </row>
    <row r="26123" spans="1:3" ht="14.4" x14ac:dyDescent="0.3">
      <c r="A26123"/>
      <c r="B26123"/>
      <c r="C26123"/>
    </row>
    <row r="26124" spans="1:3" ht="14.4" x14ac:dyDescent="0.3">
      <c r="A26124"/>
      <c r="B26124"/>
      <c r="C26124"/>
    </row>
    <row r="26125" spans="1:3" ht="14.4" x14ac:dyDescent="0.3">
      <c r="A26125"/>
      <c r="B26125"/>
      <c r="C26125"/>
    </row>
    <row r="26126" spans="1:3" ht="14.4" x14ac:dyDescent="0.3">
      <c r="A26126"/>
      <c r="B26126"/>
      <c r="C26126"/>
    </row>
    <row r="26127" spans="1:3" ht="14.4" x14ac:dyDescent="0.3">
      <c r="A26127"/>
      <c r="B26127"/>
      <c r="C26127"/>
    </row>
    <row r="26128" spans="1:3" ht="14.4" x14ac:dyDescent="0.3">
      <c r="A26128"/>
      <c r="B26128"/>
      <c r="C26128"/>
    </row>
    <row r="26129" spans="1:3" ht="14.4" x14ac:dyDescent="0.3">
      <c r="A26129"/>
      <c r="B26129"/>
      <c r="C26129"/>
    </row>
    <row r="26130" spans="1:3" ht="14.4" x14ac:dyDescent="0.3">
      <c r="A26130"/>
      <c r="B26130"/>
      <c r="C26130"/>
    </row>
    <row r="26131" spans="1:3" ht="14.4" x14ac:dyDescent="0.3">
      <c r="A26131"/>
      <c r="B26131"/>
      <c r="C26131"/>
    </row>
    <row r="26132" spans="1:3" ht="14.4" x14ac:dyDescent="0.3">
      <c r="A26132"/>
      <c r="B26132"/>
      <c r="C26132"/>
    </row>
    <row r="26133" spans="1:3" ht="14.4" x14ac:dyDescent="0.3">
      <c r="A26133"/>
      <c r="B26133"/>
      <c r="C26133"/>
    </row>
    <row r="26134" spans="1:3" ht="14.4" x14ac:dyDescent="0.3">
      <c r="A26134"/>
      <c r="B26134"/>
      <c r="C26134"/>
    </row>
    <row r="26135" spans="1:3" ht="14.4" x14ac:dyDescent="0.3">
      <c r="A26135"/>
      <c r="B26135"/>
      <c r="C26135"/>
    </row>
    <row r="26136" spans="1:3" ht="14.4" x14ac:dyDescent="0.3">
      <c r="A26136"/>
      <c r="B26136"/>
      <c r="C26136"/>
    </row>
    <row r="26137" spans="1:3" ht="14.4" x14ac:dyDescent="0.3">
      <c r="A26137"/>
      <c r="B26137"/>
      <c r="C26137"/>
    </row>
    <row r="26138" spans="1:3" ht="14.4" x14ac:dyDescent="0.3">
      <c r="A26138"/>
      <c r="B26138"/>
      <c r="C26138"/>
    </row>
    <row r="26139" spans="1:3" ht="14.4" x14ac:dyDescent="0.3">
      <c r="A26139"/>
      <c r="B26139"/>
      <c r="C26139"/>
    </row>
    <row r="26140" spans="1:3" ht="14.4" x14ac:dyDescent="0.3">
      <c r="A26140"/>
      <c r="B26140"/>
      <c r="C26140"/>
    </row>
    <row r="26141" spans="1:3" ht="14.4" x14ac:dyDescent="0.3">
      <c r="A26141"/>
      <c r="B26141"/>
      <c r="C26141"/>
    </row>
    <row r="26142" spans="1:3" ht="14.4" x14ac:dyDescent="0.3">
      <c r="A26142"/>
      <c r="B26142"/>
      <c r="C26142"/>
    </row>
    <row r="26143" spans="1:3" ht="14.4" x14ac:dyDescent="0.3">
      <c r="A26143"/>
      <c r="B26143"/>
      <c r="C26143"/>
    </row>
    <row r="26144" spans="1:3" ht="14.4" x14ac:dyDescent="0.3">
      <c r="A26144"/>
      <c r="B26144"/>
      <c r="C26144"/>
    </row>
    <row r="26145" spans="1:3" ht="14.4" x14ac:dyDescent="0.3">
      <c r="A26145"/>
      <c r="B26145"/>
      <c r="C26145"/>
    </row>
    <row r="26146" spans="1:3" ht="14.4" x14ac:dyDescent="0.3">
      <c r="A26146"/>
      <c r="B26146"/>
      <c r="C26146"/>
    </row>
    <row r="26147" spans="1:3" ht="14.4" x14ac:dyDescent="0.3">
      <c r="A26147"/>
      <c r="B26147"/>
      <c r="C26147"/>
    </row>
    <row r="26148" spans="1:3" ht="14.4" x14ac:dyDescent="0.3">
      <c r="A26148"/>
      <c r="B26148"/>
      <c r="C26148"/>
    </row>
    <row r="26149" spans="1:3" ht="14.4" x14ac:dyDescent="0.3">
      <c r="A26149"/>
      <c r="B26149"/>
      <c r="C26149"/>
    </row>
    <row r="26150" spans="1:3" ht="14.4" x14ac:dyDescent="0.3">
      <c r="A26150"/>
      <c r="B26150"/>
      <c r="C26150"/>
    </row>
    <row r="26151" spans="1:3" ht="14.4" x14ac:dyDescent="0.3">
      <c r="A26151"/>
      <c r="B26151"/>
      <c r="C26151"/>
    </row>
    <row r="26152" spans="1:3" ht="14.4" x14ac:dyDescent="0.3">
      <c r="A26152"/>
      <c r="B26152"/>
      <c r="C26152"/>
    </row>
    <row r="26153" spans="1:3" ht="14.4" x14ac:dyDescent="0.3">
      <c r="A26153"/>
      <c r="B26153"/>
      <c r="C26153"/>
    </row>
    <row r="26154" spans="1:3" ht="14.4" x14ac:dyDescent="0.3">
      <c r="A26154"/>
      <c r="B26154"/>
      <c r="C26154"/>
    </row>
    <row r="26155" spans="1:3" ht="14.4" x14ac:dyDescent="0.3">
      <c r="A26155"/>
      <c r="B26155"/>
      <c r="C26155"/>
    </row>
    <row r="26156" spans="1:3" ht="14.4" x14ac:dyDescent="0.3">
      <c r="A26156"/>
      <c r="B26156"/>
      <c r="C26156"/>
    </row>
    <row r="26157" spans="1:3" ht="14.4" x14ac:dyDescent="0.3">
      <c r="A26157"/>
      <c r="B26157"/>
      <c r="C26157"/>
    </row>
    <row r="26158" spans="1:3" ht="14.4" x14ac:dyDescent="0.3">
      <c r="A26158"/>
      <c r="B26158"/>
      <c r="C26158"/>
    </row>
    <row r="26159" spans="1:3" ht="14.4" x14ac:dyDescent="0.3">
      <c r="A26159"/>
      <c r="B26159"/>
      <c r="C26159"/>
    </row>
    <row r="26160" spans="1:3" ht="14.4" x14ac:dyDescent="0.3">
      <c r="A26160"/>
      <c r="B26160"/>
      <c r="C26160"/>
    </row>
    <row r="26161" spans="1:3" ht="14.4" x14ac:dyDescent="0.3">
      <c r="A26161"/>
      <c r="B26161"/>
      <c r="C26161"/>
    </row>
    <row r="26162" spans="1:3" ht="14.4" x14ac:dyDescent="0.3">
      <c r="A26162"/>
      <c r="B26162"/>
      <c r="C26162"/>
    </row>
    <row r="26163" spans="1:3" ht="14.4" x14ac:dyDescent="0.3">
      <c r="A26163"/>
      <c r="B26163"/>
      <c r="C26163"/>
    </row>
    <row r="26164" spans="1:3" ht="14.4" x14ac:dyDescent="0.3">
      <c r="A26164"/>
      <c r="B26164"/>
      <c r="C26164"/>
    </row>
    <row r="26165" spans="1:3" ht="14.4" x14ac:dyDescent="0.3">
      <c r="A26165"/>
      <c r="B26165"/>
      <c r="C26165"/>
    </row>
    <row r="26166" spans="1:3" ht="14.4" x14ac:dyDescent="0.3">
      <c r="A26166"/>
      <c r="B26166"/>
      <c r="C26166"/>
    </row>
    <row r="26167" spans="1:3" ht="14.4" x14ac:dyDescent="0.3">
      <c r="A26167"/>
      <c r="B26167"/>
      <c r="C26167"/>
    </row>
    <row r="26168" spans="1:3" ht="14.4" x14ac:dyDescent="0.3">
      <c r="A26168"/>
      <c r="B26168"/>
      <c r="C26168"/>
    </row>
    <row r="26169" spans="1:3" ht="14.4" x14ac:dyDescent="0.3">
      <c r="A26169"/>
      <c r="B26169"/>
      <c r="C26169"/>
    </row>
    <row r="26170" spans="1:3" ht="14.4" x14ac:dyDescent="0.3">
      <c r="A26170"/>
      <c r="B26170"/>
      <c r="C26170"/>
    </row>
    <row r="26171" spans="1:3" ht="14.4" x14ac:dyDescent="0.3">
      <c r="A26171"/>
      <c r="B26171"/>
      <c r="C26171"/>
    </row>
    <row r="26172" spans="1:3" ht="14.4" x14ac:dyDescent="0.3">
      <c r="A26172"/>
      <c r="B26172"/>
      <c r="C26172"/>
    </row>
    <row r="26173" spans="1:3" ht="14.4" x14ac:dyDescent="0.3">
      <c r="A26173"/>
      <c r="B26173"/>
      <c r="C26173"/>
    </row>
    <row r="26174" spans="1:3" ht="14.4" x14ac:dyDescent="0.3">
      <c r="A26174"/>
      <c r="B26174"/>
      <c r="C26174"/>
    </row>
    <row r="26175" spans="1:3" ht="14.4" x14ac:dyDescent="0.3">
      <c r="A26175"/>
      <c r="B26175"/>
      <c r="C26175"/>
    </row>
    <row r="26176" spans="1:3" ht="14.4" x14ac:dyDescent="0.3">
      <c r="A26176"/>
      <c r="B26176"/>
      <c r="C26176"/>
    </row>
    <row r="26177" spans="1:3" ht="14.4" x14ac:dyDescent="0.3">
      <c r="A26177"/>
      <c r="B26177"/>
      <c r="C26177"/>
    </row>
    <row r="26178" spans="1:3" ht="14.4" x14ac:dyDescent="0.3">
      <c r="A26178"/>
      <c r="B26178"/>
      <c r="C26178"/>
    </row>
    <row r="26179" spans="1:3" ht="14.4" x14ac:dyDescent="0.3">
      <c r="A26179"/>
      <c r="B26179"/>
      <c r="C26179"/>
    </row>
    <row r="26180" spans="1:3" ht="14.4" x14ac:dyDescent="0.3">
      <c r="A26180"/>
      <c r="B26180"/>
      <c r="C26180"/>
    </row>
    <row r="26181" spans="1:3" ht="14.4" x14ac:dyDescent="0.3">
      <c r="A26181"/>
      <c r="B26181"/>
      <c r="C26181"/>
    </row>
    <row r="26182" spans="1:3" ht="14.4" x14ac:dyDescent="0.3">
      <c r="A26182"/>
      <c r="B26182"/>
      <c r="C26182"/>
    </row>
    <row r="26183" spans="1:3" ht="14.4" x14ac:dyDescent="0.3">
      <c r="A26183"/>
      <c r="B26183"/>
      <c r="C26183"/>
    </row>
    <row r="26184" spans="1:3" ht="14.4" x14ac:dyDescent="0.3">
      <c r="A26184"/>
      <c r="B26184"/>
      <c r="C26184"/>
    </row>
    <row r="26185" spans="1:3" ht="14.4" x14ac:dyDescent="0.3">
      <c r="A26185"/>
      <c r="B26185"/>
      <c r="C26185"/>
    </row>
    <row r="26186" spans="1:3" ht="14.4" x14ac:dyDescent="0.3">
      <c r="A26186"/>
      <c r="B26186"/>
      <c r="C26186"/>
    </row>
    <row r="26187" spans="1:3" ht="14.4" x14ac:dyDescent="0.3">
      <c r="A26187"/>
      <c r="B26187"/>
      <c r="C26187"/>
    </row>
    <row r="26188" spans="1:3" ht="14.4" x14ac:dyDescent="0.3">
      <c r="A26188"/>
      <c r="B26188"/>
      <c r="C26188"/>
    </row>
    <row r="26189" spans="1:3" ht="14.4" x14ac:dyDescent="0.3">
      <c r="A26189"/>
      <c r="B26189"/>
      <c r="C26189"/>
    </row>
    <row r="26190" spans="1:3" ht="14.4" x14ac:dyDescent="0.3">
      <c r="A26190"/>
      <c r="B26190"/>
      <c r="C26190"/>
    </row>
    <row r="26191" spans="1:3" ht="14.4" x14ac:dyDescent="0.3">
      <c r="A26191"/>
      <c r="B26191"/>
      <c r="C26191"/>
    </row>
    <row r="26192" spans="1:3" ht="14.4" x14ac:dyDescent="0.3">
      <c r="A26192"/>
      <c r="B26192"/>
      <c r="C26192"/>
    </row>
    <row r="26193" spans="1:3" ht="14.4" x14ac:dyDescent="0.3">
      <c r="A26193"/>
      <c r="B26193"/>
      <c r="C26193"/>
    </row>
    <row r="26194" spans="1:3" ht="14.4" x14ac:dyDescent="0.3">
      <c r="A26194"/>
      <c r="B26194"/>
      <c r="C26194"/>
    </row>
    <row r="26195" spans="1:3" ht="14.4" x14ac:dyDescent="0.3">
      <c r="A26195"/>
      <c r="B26195"/>
      <c r="C26195"/>
    </row>
    <row r="26196" spans="1:3" ht="14.4" x14ac:dyDescent="0.3">
      <c r="A26196"/>
      <c r="B26196"/>
      <c r="C26196"/>
    </row>
    <row r="26197" spans="1:3" ht="14.4" x14ac:dyDescent="0.3">
      <c r="A26197"/>
      <c r="B26197"/>
      <c r="C26197"/>
    </row>
    <row r="26198" spans="1:3" ht="14.4" x14ac:dyDescent="0.3">
      <c r="A26198"/>
      <c r="B26198"/>
      <c r="C26198"/>
    </row>
    <row r="26199" spans="1:3" ht="14.4" x14ac:dyDescent="0.3">
      <c r="A26199"/>
      <c r="B26199"/>
      <c r="C26199"/>
    </row>
    <row r="26200" spans="1:3" ht="14.4" x14ac:dyDescent="0.3">
      <c r="A26200"/>
      <c r="B26200"/>
      <c r="C26200"/>
    </row>
    <row r="26201" spans="1:3" ht="14.4" x14ac:dyDescent="0.3">
      <c r="A26201"/>
      <c r="B26201"/>
      <c r="C26201"/>
    </row>
    <row r="26202" spans="1:3" ht="14.4" x14ac:dyDescent="0.3">
      <c r="A26202"/>
      <c r="B26202"/>
      <c r="C26202"/>
    </row>
    <row r="26203" spans="1:3" ht="14.4" x14ac:dyDescent="0.3">
      <c r="A26203"/>
      <c r="B26203"/>
      <c r="C26203"/>
    </row>
    <row r="26204" spans="1:3" ht="14.4" x14ac:dyDescent="0.3">
      <c r="A26204"/>
      <c r="B26204"/>
      <c r="C26204"/>
    </row>
    <row r="26205" spans="1:3" ht="14.4" x14ac:dyDescent="0.3">
      <c r="A26205"/>
      <c r="B26205"/>
      <c r="C26205"/>
    </row>
    <row r="26206" spans="1:3" ht="14.4" x14ac:dyDescent="0.3">
      <c r="A26206"/>
      <c r="B26206"/>
      <c r="C26206"/>
    </row>
    <row r="26207" spans="1:3" ht="14.4" x14ac:dyDescent="0.3">
      <c r="A26207"/>
      <c r="B26207"/>
      <c r="C26207"/>
    </row>
    <row r="26208" spans="1:3" ht="14.4" x14ac:dyDescent="0.3">
      <c r="A26208"/>
      <c r="B26208"/>
      <c r="C26208"/>
    </row>
    <row r="26209" spans="1:3" ht="14.4" x14ac:dyDescent="0.3">
      <c r="A26209"/>
      <c r="B26209"/>
      <c r="C26209"/>
    </row>
    <row r="26210" spans="1:3" ht="14.4" x14ac:dyDescent="0.3">
      <c r="A26210"/>
      <c r="B26210"/>
      <c r="C26210"/>
    </row>
    <row r="26211" spans="1:3" ht="14.4" x14ac:dyDescent="0.3">
      <c r="A26211"/>
      <c r="B26211"/>
      <c r="C26211"/>
    </row>
    <row r="26212" spans="1:3" ht="14.4" x14ac:dyDescent="0.3">
      <c r="A26212"/>
      <c r="B26212"/>
      <c r="C26212"/>
    </row>
    <row r="26213" spans="1:3" ht="14.4" x14ac:dyDescent="0.3">
      <c r="A26213"/>
      <c r="B26213"/>
      <c r="C26213"/>
    </row>
    <row r="26214" spans="1:3" ht="14.4" x14ac:dyDescent="0.3">
      <c r="A26214"/>
      <c r="B26214"/>
      <c r="C26214"/>
    </row>
    <row r="26215" spans="1:3" ht="14.4" x14ac:dyDescent="0.3">
      <c r="A26215"/>
      <c r="B26215"/>
      <c r="C26215"/>
    </row>
    <row r="26216" spans="1:3" ht="14.4" x14ac:dyDescent="0.3">
      <c r="A26216"/>
      <c r="B26216"/>
      <c r="C26216"/>
    </row>
    <row r="26217" spans="1:3" ht="14.4" x14ac:dyDescent="0.3">
      <c r="A26217"/>
      <c r="B26217"/>
      <c r="C26217"/>
    </row>
    <row r="26218" spans="1:3" ht="14.4" x14ac:dyDescent="0.3">
      <c r="A26218"/>
      <c r="B26218"/>
      <c r="C26218"/>
    </row>
    <row r="26219" spans="1:3" ht="14.4" x14ac:dyDescent="0.3">
      <c r="A26219"/>
      <c r="B26219"/>
      <c r="C26219"/>
    </row>
    <row r="26220" spans="1:3" ht="14.4" x14ac:dyDescent="0.3">
      <c r="A26220"/>
      <c r="B26220"/>
      <c r="C26220"/>
    </row>
    <row r="26221" spans="1:3" ht="14.4" x14ac:dyDescent="0.3">
      <c r="A26221"/>
      <c r="B26221"/>
      <c r="C26221"/>
    </row>
    <row r="26222" spans="1:3" ht="14.4" x14ac:dyDescent="0.3">
      <c r="A26222"/>
      <c r="B26222"/>
      <c r="C26222"/>
    </row>
    <row r="26223" spans="1:3" ht="14.4" x14ac:dyDescent="0.3">
      <c r="A26223"/>
      <c r="B26223"/>
      <c r="C26223"/>
    </row>
    <row r="26224" spans="1:3" ht="14.4" x14ac:dyDescent="0.3">
      <c r="A26224"/>
      <c r="B26224"/>
      <c r="C26224"/>
    </row>
    <row r="26225" spans="1:3" ht="14.4" x14ac:dyDescent="0.3">
      <c r="A26225"/>
      <c r="B26225"/>
      <c r="C26225"/>
    </row>
    <row r="26226" spans="1:3" ht="14.4" x14ac:dyDescent="0.3">
      <c r="A26226"/>
      <c r="B26226"/>
      <c r="C26226"/>
    </row>
    <row r="26227" spans="1:3" ht="14.4" x14ac:dyDescent="0.3">
      <c r="A26227"/>
      <c r="B26227"/>
      <c r="C26227"/>
    </row>
    <row r="26228" spans="1:3" ht="14.4" x14ac:dyDescent="0.3">
      <c r="A26228"/>
      <c r="B26228"/>
      <c r="C26228"/>
    </row>
    <row r="26229" spans="1:3" ht="14.4" x14ac:dyDescent="0.3">
      <c r="A26229"/>
      <c r="B26229"/>
      <c r="C26229"/>
    </row>
    <row r="26230" spans="1:3" ht="14.4" x14ac:dyDescent="0.3">
      <c r="A26230"/>
      <c r="B26230"/>
      <c r="C26230"/>
    </row>
    <row r="26231" spans="1:3" ht="14.4" x14ac:dyDescent="0.3">
      <c r="A26231"/>
      <c r="B26231"/>
      <c r="C26231"/>
    </row>
    <row r="26232" spans="1:3" ht="14.4" x14ac:dyDescent="0.3">
      <c r="A26232"/>
      <c r="B26232"/>
      <c r="C26232"/>
    </row>
    <row r="26233" spans="1:3" ht="14.4" x14ac:dyDescent="0.3">
      <c r="A26233"/>
      <c r="B26233"/>
      <c r="C26233"/>
    </row>
    <row r="26234" spans="1:3" ht="14.4" x14ac:dyDescent="0.3">
      <c r="A26234"/>
      <c r="B26234"/>
      <c r="C26234"/>
    </row>
    <row r="26235" spans="1:3" ht="14.4" x14ac:dyDescent="0.3">
      <c r="A26235"/>
      <c r="B26235"/>
      <c r="C26235"/>
    </row>
    <row r="26236" spans="1:3" ht="14.4" x14ac:dyDescent="0.3">
      <c r="A26236"/>
      <c r="B26236"/>
      <c r="C26236"/>
    </row>
    <row r="26237" spans="1:3" ht="14.4" x14ac:dyDescent="0.3">
      <c r="A26237"/>
      <c r="B26237"/>
      <c r="C26237"/>
    </row>
    <row r="26238" spans="1:3" ht="14.4" x14ac:dyDescent="0.3">
      <c r="A26238"/>
      <c r="B26238"/>
      <c r="C26238"/>
    </row>
    <row r="26239" spans="1:3" ht="14.4" x14ac:dyDescent="0.3">
      <c r="A26239"/>
      <c r="B26239"/>
      <c r="C26239"/>
    </row>
    <row r="26240" spans="1:3" ht="14.4" x14ac:dyDescent="0.3">
      <c r="A26240"/>
      <c r="B26240"/>
      <c r="C26240"/>
    </row>
    <row r="26241" spans="1:3" ht="14.4" x14ac:dyDescent="0.3">
      <c r="A26241"/>
      <c r="B26241"/>
      <c r="C26241"/>
    </row>
    <row r="26242" spans="1:3" ht="14.4" x14ac:dyDescent="0.3">
      <c r="A26242"/>
      <c r="B26242"/>
      <c r="C26242"/>
    </row>
    <row r="26243" spans="1:3" ht="14.4" x14ac:dyDescent="0.3">
      <c r="A26243"/>
      <c r="B26243"/>
      <c r="C26243"/>
    </row>
    <row r="26244" spans="1:3" ht="14.4" x14ac:dyDescent="0.3">
      <c r="A26244"/>
      <c r="B26244"/>
      <c r="C26244"/>
    </row>
    <row r="26245" spans="1:3" ht="14.4" x14ac:dyDescent="0.3">
      <c r="A26245"/>
      <c r="B26245"/>
      <c r="C26245"/>
    </row>
    <row r="26246" spans="1:3" ht="14.4" x14ac:dyDescent="0.3">
      <c r="A26246"/>
      <c r="B26246"/>
      <c r="C26246"/>
    </row>
    <row r="26247" spans="1:3" ht="14.4" x14ac:dyDescent="0.3">
      <c r="A26247"/>
      <c r="B26247"/>
      <c r="C26247"/>
    </row>
    <row r="26248" spans="1:3" ht="14.4" x14ac:dyDescent="0.3">
      <c r="A26248"/>
      <c r="B26248"/>
      <c r="C26248"/>
    </row>
    <row r="26249" spans="1:3" ht="14.4" x14ac:dyDescent="0.3">
      <c r="A26249"/>
      <c r="B26249"/>
      <c r="C26249"/>
    </row>
    <row r="26250" spans="1:3" ht="14.4" x14ac:dyDescent="0.3">
      <c r="A26250"/>
      <c r="B26250"/>
      <c r="C26250"/>
    </row>
    <row r="26251" spans="1:3" ht="14.4" x14ac:dyDescent="0.3">
      <c r="A26251"/>
      <c r="B26251"/>
      <c r="C26251"/>
    </row>
    <row r="26252" spans="1:3" ht="14.4" x14ac:dyDescent="0.3">
      <c r="A26252"/>
      <c r="B26252"/>
      <c r="C26252"/>
    </row>
    <row r="26253" spans="1:3" ht="14.4" x14ac:dyDescent="0.3">
      <c r="A26253"/>
      <c r="B26253"/>
      <c r="C26253"/>
    </row>
    <row r="26254" spans="1:3" ht="14.4" x14ac:dyDescent="0.3">
      <c r="A26254"/>
      <c r="B26254"/>
      <c r="C26254"/>
    </row>
    <row r="26255" spans="1:3" ht="14.4" x14ac:dyDescent="0.3">
      <c r="A26255"/>
      <c r="B26255"/>
      <c r="C26255"/>
    </row>
    <row r="26256" spans="1:3" ht="14.4" x14ac:dyDescent="0.3">
      <c r="A26256"/>
      <c r="B26256"/>
      <c r="C26256"/>
    </row>
    <row r="26257" spans="1:3" ht="14.4" x14ac:dyDescent="0.3">
      <c r="A26257"/>
      <c r="B26257"/>
      <c r="C26257"/>
    </row>
    <row r="26258" spans="1:3" ht="14.4" x14ac:dyDescent="0.3">
      <c r="A26258"/>
      <c r="B26258"/>
      <c r="C26258"/>
    </row>
    <row r="26259" spans="1:3" ht="14.4" x14ac:dyDescent="0.3">
      <c r="A26259"/>
      <c r="B26259"/>
      <c r="C26259"/>
    </row>
    <row r="26260" spans="1:3" ht="14.4" x14ac:dyDescent="0.3">
      <c r="A26260"/>
      <c r="B26260"/>
      <c r="C26260"/>
    </row>
    <row r="26261" spans="1:3" ht="14.4" x14ac:dyDescent="0.3">
      <c r="A26261"/>
      <c r="B26261"/>
      <c r="C26261"/>
    </row>
    <row r="26262" spans="1:3" ht="14.4" x14ac:dyDescent="0.3">
      <c r="A26262"/>
      <c r="B26262"/>
      <c r="C26262"/>
    </row>
    <row r="26263" spans="1:3" ht="14.4" x14ac:dyDescent="0.3">
      <c r="A26263"/>
      <c r="B26263"/>
      <c r="C26263"/>
    </row>
    <row r="26264" spans="1:3" ht="14.4" x14ac:dyDescent="0.3">
      <c r="A26264"/>
      <c r="B26264"/>
      <c r="C26264"/>
    </row>
    <row r="26265" spans="1:3" ht="14.4" x14ac:dyDescent="0.3">
      <c r="A26265"/>
      <c r="B26265"/>
      <c r="C26265"/>
    </row>
    <row r="26266" spans="1:3" ht="14.4" x14ac:dyDescent="0.3">
      <c r="A26266"/>
      <c r="B26266"/>
      <c r="C26266"/>
    </row>
    <row r="26267" spans="1:3" ht="14.4" x14ac:dyDescent="0.3">
      <c r="A26267"/>
      <c r="B26267"/>
      <c r="C26267"/>
    </row>
    <row r="26268" spans="1:3" ht="14.4" x14ac:dyDescent="0.3">
      <c r="A26268"/>
      <c r="B26268"/>
      <c r="C26268"/>
    </row>
    <row r="26269" spans="1:3" ht="14.4" x14ac:dyDescent="0.3">
      <c r="A26269"/>
      <c r="B26269"/>
      <c r="C26269"/>
    </row>
    <row r="26270" spans="1:3" ht="14.4" x14ac:dyDescent="0.3">
      <c r="A26270"/>
      <c r="B26270"/>
      <c r="C26270"/>
    </row>
    <row r="26271" spans="1:3" ht="14.4" x14ac:dyDescent="0.3">
      <c r="A26271"/>
      <c r="B26271"/>
      <c r="C26271"/>
    </row>
    <row r="26272" spans="1:3" ht="14.4" x14ac:dyDescent="0.3">
      <c r="A26272"/>
      <c r="B26272"/>
      <c r="C26272"/>
    </row>
    <row r="26273" spans="1:3" ht="14.4" x14ac:dyDescent="0.3">
      <c r="A26273"/>
      <c r="B26273"/>
      <c r="C26273"/>
    </row>
    <row r="26274" spans="1:3" ht="14.4" x14ac:dyDescent="0.3">
      <c r="A26274"/>
      <c r="B26274"/>
      <c r="C26274"/>
    </row>
    <row r="26275" spans="1:3" ht="14.4" x14ac:dyDescent="0.3">
      <c r="A26275"/>
      <c r="B26275"/>
      <c r="C26275"/>
    </row>
    <row r="26276" spans="1:3" ht="14.4" x14ac:dyDescent="0.3">
      <c r="A26276"/>
      <c r="B26276"/>
      <c r="C26276"/>
    </row>
    <row r="26277" spans="1:3" ht="14.4" x14ac:dyDescent="0.3">
      <c r="A26277"/>
      <c r="B26277"/>
      <c r="C26277"/>
    </row>
    <row r="26278" spans="1:3" ht="14.4" x14ac:dyDescent="0.3">
      <c r="A26278"/>
      <c r="B26278"/>
      <c r="C26278"/>
    </row>
    <row r="26279" spans="1:3" ht="14.4" x14ac:dyDescent="0.3">
      <c r="A26279"/>
      <c r="B26279"/>
      <c r="C26279"/>
    </row>
    <row r="26280" spans="1:3" ht="14.4" x14ac:dyDescent="0.3">
      <c r="A26280"/>
      <c r="B26280"/>
      <c r="C26280"/>
    </row>
    <row r="26281" spans="1:3" ht="14.4" x14ac:dyDescent="0.3">
      <c r="A26281"/>
      <c r="B26281"/>
      <c r="C26281"/>
    </row>
    <row r="26282" spans="1:3" ht="14.4" x14ac:dyDescent="0.3">
      <c r="A26282"/>
      <c r="B26282"/>
      <c r="C26282"/>
    </row>
    <row r="26283" spans="1:3" ht="14.4" x14ac:dyDescent="0.3">
      <c r="A26283"/>
      <c r="B26283"/>
      <c r="C26283"/>
    </row>
    <row r="26284" spans="1:3" ht="14.4" x14ac:dyDescent="0.3">
      <c r="A26284"/>
      <c r="B26284"/>
      <c r="C26284"/>
    </row>
    <row r="26285" spans="1:3" ht="14.4" x14ac:dyDescent="0.3">
      <c r="A26285"/>
      <c r="B26285"/>
      <c r="C26285"/>
    </row>
    <row r="26286" spans="1:3" ht="14.4" x14ac:dyDescent="0.3">
      <c r="A26286"/>
      <c r="B26286"/>
      <c r="C26286"/>
    </row>
    <row r="26287" spans="1:3" ht="14.4" x14ac:dyDescent="0.3">
      <c r="A26287"/>
      <c r="B26287"/>
      <c r="C26287"/>
    </row>
    <row r="26288" spans="1:3" ht="14.4" x14ac:dyDescent="0.3">
      <c r="A26288"/>
      <c r="B26288"/>
      <c r="C26288"/>
    </row>
    <row r="26289" spans="1:3" ht="14.4" x14ac:dyDescent="0.3">
      <c r="A26289"/>
      <c r="B26289"/>
      <c r="C26289"/>
    </row>
    <row r="26290" spans="1:3" ht="14.4" x14ac:dyDescent="0.3">
      <c r="A26290"/>
      <c r="B26290"/>
      <c r="C26290"/>
    </row>
    <row r="26291" spans="1:3" ht="14.4" x14ac:dyDescent="0.3">
      <c r="A26291"/>
      <c r="B26291"/>
      <c r="C26291"/>
    </row>
    <row r="26292" spans="1:3" ht="14.4" x14ac:dyDescent="0.3">
      <c r="A26292"/>
      <c r="B26292"/>
      <c r="C26292"/>
    </row>
    <row r="26293" spans="1:3" ht="14.4" x14ac:dyDescent="0.3">
      <c r="A26293"/>
      <c r="B26293"/>
      <c r="C26293"/>
    </row>
    <row r="26294" spans="1:3" ht="14.4" x14ac:dyDescent="0.3">
      <c r="A26294"/>
      <c r="B26294"/>
      <c r="C26294"/>
    </row>
    <row r="26295" spans="1:3" ht="14.4" x14ac:dyDescent="0.3">
      <c r="A26295"/>
      <c r="B26295"/>
      <c r="C26295"/>
    </row>
    <row r="26296" spans="1:3" ht="14.4" x14ac:dyDescent="0.3">
      <c r="A26296"/>
      <c r="B26296"/>
      <c r="C26296"/>
    </row>
    <row r="26297" spans="1:3" ht="14.4" x14ac:dyDescent="0.3">
      <c r="A26297"/>
      <c r="B26297"/>
      <c r="C26297"/>
    </row>
    <row r="26298" spans="1:3" ht="14.4" x14ac:dyDescent="0.3">
      <c r="A26298"/>
      <c r="B26298"/>
      <c r="C26298"/>
    </row>
    <row r="26299" spans="1:3" ht="14.4" x14ac:dyDescent="0.3">
      <c r="A26299"/>
      <c r="B26299"/>
      <c r="C26299"/>
    </row>
    <row r="26300" spans="1:3" ht="14.4" x14ac:dyDescent="0.3">
      <c r="A26300"/>
      <c r="B26300"/>
      <c r="C26300"/>
    </row>
    <row r="26301" spans="1:3" ht="14.4" x14ac:dyDescent="0.3">
      <c r="A26301"/>
      <c r="B26301"/>
      <c r="C26301"/>
    </row>
    <row r="26302" spans="1:3" ht="14.4" x14ac:dyDescent="0.3">
      <c r="A26302"/>
      <c r="B26302"/>
      <c r="C26302"/>
    </row>
    <row r="26303" spans="1:3" ht="14.4" x14ac:dyDescent="0.3">
      <c r="A26303"/>
      <c r="B26303"/>
      <c r="C26303"/>
    </row>
    <row r="26304" spans="1:3" ht="14.4" x14ac:dyDescent="0.3">
      <c r="A26304"/>
      <c r="B26304"/>
      <c r="C26304"/>
    </row>
    <row r="26305" spans="1:3" ht="14.4" x14ac:dyDescent="0.3">
      <c r="A26305"/>
      <c r="B26305"/>
      <c r="C26305"/>
    </row>
    <row r="26306" spans="1:3" ht="14.4" x14ac:dyDescent="0.3">
      <c r="A26306"/>
      <c r="B26306"/>
      <c r="C26306"/>
    </row>
    <row r="26307" spans="1:3" ht="14.4" x14ac:dyDescent="0.3">
      <c r="A26307"/>
      <c r="B26307"/>
      <c r="C26307"/>
    </row>
    <row r="26308" spans="1:3" ht="14.4" x14ac:dyDescent="0.3">
      <c r="A26308"/>
      <c r="B26308"/>
      <c r="C26308"/>
    </row>
    <row r="26309" spans="1:3" ht="14.4" x14ac:dyDescent="0.3">
      <c r="A26309"/>
      <c r="B26309"/>
      <c r="C26309"/>
    </row>
    <row r="26310" spans="1:3" ht="14.4" x14ac:dyDescent="0.3">
      <c r="A26310"/>
      <c r="B26310"/>
      <c r="C26310"/>
    </row>
    <row r="26311" spans="1:3" ht="14.4" x14ac:dyDescent="0.3">
      <c r="A26311"/>
      <c r="B26311"/>
      <c r="C26311"/>
    </row>
    <row r="26312" spans="1:3" ht="14.4" x14ac:dyDescent="0.3">
      <c r="A26312"/>
      <c r="B26312"/>
      <c r="C26312"/>
    </row>
    <row r="26313" spans="1:3" ht="14.4" x14ac:dyDescent="0.3">
      <c r="A26313"/>
      <c r="B26313"/>
      <c r="C26313"/>
    </row>
    <row r="26314" spans="1:3" ht="14.4" x14ac:dyDescent="0.3">
      <c r="A26314"/>
      <c r="B26314"/>
      <c r="C26314"/>
    </row>
    <row r="26315" spans="1:3" ht="14.4" x14ac:dyDescent="0.3">
      <c r="A26315"/>
      <c r="B26315"/>
      <c r="C26315"/>
    </row>
    <row r="26316" spans="1:3" ht="14.4" x14ac:dyDescent="0.3">
      <c r="A26316"/>
      <c r="B26316"/>
      <c r="C26316"/>
    </row>
    <row r="26317" spans="1:3" ht="14.4" x14ac:dyDescent="0.3">
      <c r="A26317"/>
      <c r="B26317"/>
      <c r="C26317"/>
    </row>
    <row r="26318" spans="1:3" ht="14.4" x14ac:dyDescent="0.3">
      <c r="A26318"/>
      <c r="B26318"/>
      <c r="C26318"/>
    </row>
    <row r="26319" spans="1:3" ht="14.4" x14ac:dyDescent="0.3">
      <c r="A26319"/>
      <c r="B26319"/>
      <c r="C26319"/>
    </row>
    <row r="26320" spans="1:3" ht="14.4" x14ac:dyDescent="0.3">
      <c r="A26320"/>
      <c r="B26320"/>
      <c r="C26320"/>
    </row>
    <row r="26321" spans="1:3" ht="14.4" x14ac:dyDescent="0.3">
      <c r="A26321"/>
      <c r="B26321"/>
      <c r="C26321"/>
    </row>
    <row r="26322" spans="1:3" ht="14.4" x14ac:dyDescent="0.3">
      <c r="A26322"/>
      <c r="B26322"/>
      <c r="C26322"/>
    </row>
    <row r="26323" spans="1:3" ht="14.4" x14ac:dyDescent="0.3">
      <c r="A26323"/>
      <c r="B26323"/>
      <c r="C26323"/>
    </row>
    <row r="26324" spans="1:3" ht="14.4" x14ac:dyDescent="0.3">
      <c r="A26324"/>
      <c r="B26324"/>
      <c r="C26324"/>
    </row>
    <row r="26325" spans="1:3" ht="14.4" x14ac:dyDescent="0.3">
      <c r="A26325"/>
      <c r="B26325"/>
      <c r="C26325"/>
    </row>
    <row r="26326" spans="1:3" ht="14.4" x14ac:dyDescent="0.3">
      <c r="A26326"/>
      <c r="B26326"/>
      <c r="C26326"/>
    </row>
    <row r="26327" spans="1:3" ht="14.4" x14ac:dyDescent="0.3">
      <c r="A26327"/>
      <c r="B26327"/>
      <c r="C26327"/>
    </row>
    <row r="26328" spans="1:3" ht="14.4" x14ac:dyDescent="0.3">
      <c r="A26328"/>
      <c r="B26328"/>
      <c r="C26328"/>
    </row>
    <row r="26329" spans="1:3" ht="14.4" x14ac:dyDescent="0.3">
      <c r="A26329"/>
      <c r="B26329"/>
      <c r="C26329"/>
    </row>
    <row r="26330" spans="1:3" ht="14.4" x14ac:dyDescent="0.3">
      <c r="A26330"/>
      <c r="B26330"/>
      <c r="C26330"/>
    </row>
    <row r="26331" spans="1:3" ht="14.4" x14ac:dyDescent="0.3">
      <c r="A26331"/>
      <c r="B26331"/>
      <c r="C26331"/>
    </row>
    <row r="26332" spans="1:3" ht="14.4" x14ac:dyDescent="0.3">
      <c r="A26332"/>
      <c r="B26332"/>
      <c r="C26332"/>
    </row>
    <row r="26333" spans="1:3" ht="14.4" x14ac:dyDescent="0.3">
      <c r="A26333"/>
      <c r="B26333"/>
      <c r="C26333"/>
    </row>
    <row r="26334" spans="1:3" ht="14.4" x14ac:dyDescent="0.3">
      <c r="A26334"/>
      <c r="B26334"/>
      <c r="C26334"/>
    </row>
    <row r="26335" spans="1:3" ht="14.4" x14ac:dyDescent="0.3">
      <c r="A26335"/>
      <c r="B26335"/>
      <c r="C26335"/>
    </row>
    <row r="26336" spans="1:3" ht="14.4" x14ac:dyDescent="0.3">
      <c r="A26336"/>
      <c r="B26336"/>
      <c r="C26336"/>
    </row>
    <row r="26337" spans="1:3" ht="14.4" x14ac:dyDescent="0.3">
      <c r="A26337"/>
      <c r="B26337"/>
      <c r="C26337"/>
    </row>
    <row r="26338" spans="1:3" ht="14.4" x14ac:dyDescent="0.3">
      <c r="A26338"/>
      <c r="B26338"/>
      <c r="C26338"/>
    </row>
    <row r="26339" spans="1:3" ht="14.4" x14ac:dyDescent="0.3">
      <c r="A26339"/>
      <c r="B26339"/>
      <c r="C26339"/>
    </row>
    <row r="26340" spans="1:3" ht="14.4" x14ac:dyDescent="0.3">
      <c r="A26340"/>
      <c r="B26340"/>
      <c r="C26340"/>
    </row>
    <row r="26341" spans="1:3" ht="14.4" x14ac:dyDescent="0.3">
      <c r="A26341"/>
      <c r="B26341"/>
      <c r="C26341"/>
    </row>
    <row r="26342" spans="1:3" ht="14.4" x14ac:dyDescent="0.3">
      <c r="A26342"/>
      <c r="B26342"/>
      <c r="C26342"/>
    </row>
    <row r="26343" spans="1:3" ht="14.4" x14ac:dyDescent="0.3">
      <c r="A26343"/>
      <c r="B26343"/>
      <c r="C26343"/>
    </row>
    <row r="26344" spans="1:3" ht="14.4" x14ac:dyDescent="0.3">
      <c r="A26344"/>
      <c r="B26344"/>
      <c r="C26344"/>
    </row>
    <row r="26345" spans="1:3" ht="14.4" x14ac:dyDescent="0.3">
      <c r="A26345"/>
      <c r="B26345"/>
      <c r="C26345"/>
    </row>
    <row r="26346" spans="1:3" ht="14.4" x14ac:dyDescent="0.3">
      <c r="A26346"/>
      <c r="B26346"/>
      <c r="C26346"/>
    </row>
    <row r="26347" spans="1:3" ht="14.4" x14ac:dyDescent="0.3">
      <c r="A26347"/>
      <c r="B26347"/>
      <c r="C26347"/>
    </row>
    <row r="26348" spans="1:3" ht="14.4" x14ac:dyDescent="0.3">
      <c r="A26348"/>
      <c r="B26348"/>
      <c r="C26348"/>
    </row>
    <row r="26349" spans="1:3" ht="14.4" x14ac:dyDescent="0.3">
      <c r="A26349"/>
      <c r="B26349"/>
      <c r="C26349"/>
    </row>
    <row r="26350" spans="1:3" ht="14.4" x14ac:dyDescent="0.3">
      <c r="A26350"/>
      <c r="B26350"/>
      <c r="C26350"/>
    </row>
    <row r="26351" spans="1:3" ht="14.4" x14ac:dyDescent="0.3">
      <c r="A26351"/>
      <c r="B26351"/>
      <c r="C26351"/>
    </row>
    <row r="26352" spans="1:3" ht="14.4" x14ac:dyDescent="0.3">
      <c r="A26352"/>
      <c r="B26352"/>
      <c r="C26352"/>
    </row>
    <row r="26353" spans="1:3" ht="14.4" x14ac:dyDescent="0.3">
      <c r="A26353"/>
      <c r="B26353"/>
      <c r="C26353"/>
    </row>
    <row r="26354" spans="1:3" ht="14.4" x14ac:dyDescent="0.3">
      <c r="A26354"/>
      <c r="B26354"/>
      <c r="C26354"/>
    </row>
    <row r="26355" spans="1:3" ht="14.4" x14ac:dyDescent="0.3">
      <c r="A26355"/>
      <c r="B26355"/>
      <c r="C26355"/>
    </row>
    <row r="26356" spans="1:3" ht="14.4" x14ac:dyDescent="0.3">
      <c r="A26356"/>
      <c r="B26356"/>
      <c r="C26356"/>
    </row>
    <row r="26357" spans="1:3" ht="14.4" x14ac:dyDescent="0.3">
      <c r="A26357"/>
      <c r="B26357"/>
      <c r="C26357"/>
    </row>
    <row r="26358" spans="1:3" ht="14.4" x14ac:dyDescent="0.3">
      <c r="A26358"/>
      <c r="B26358"/>
      <c r="C26358"/>
    </row>
    <row r="26359" spans="1:3" ht="14.4" x14ac:dyDescent="0.3">
      <c r="A26359"/>
      <c r="B26359"/>
      <c r="C26359"/>
    </row>
    <row r="26360" spans="1:3" ht="14.4" x14ac:dyDescent="0.3">
      <c r="A26360"/>
      <c r="B26360"/>
      <c r="C26360"/>
    </row>
    <row r="26361" spans="1:3" ht="14.4" x14ac:dyDescent="0.3">
      <c r="A26361"/>
      <c r="B26361"/>
      <c r="C26361"/>
    </row>
    <row r="26362" spans="1:3" ht="14.4" x14ac:dyDescent="0.3">
      <c r="A26362"/>
      <c r="B26362"/>
      <c r="C26362"/>
    </row>
    <row r="26363" spans="1:3" ht="14.4" x14ac:dyDescent="0.3">
      <c r="A26363"/>
      <c r="B26363"/>
      <c r="C26363"/>
    </row>
    <row r="26364" spans="1:3" ht="14.4" x14ac:dyDescent="0.3">
      <c r="A26364"/>
      <c r="B26364"/>
      <c r="C26364"/>
    </row>
    <row r="26365" spans="1:3" ht="14.4" x14ac:dyDescent="0.3">
      <c r="A26365"/>
      <c r="B26365"/>
      <c r="C26365"/>
    </row>
    <row r="26366" spans="1:3" ht="14.4" x14ac:dyDescent="0.3">
      <c r="A26366"/>
      <c r="B26366"/>
      <c r="C26366"/>
    </row>
    <row r="26367" spans="1:3" ht="14.4" x14ac:dyDescent="0.3">
      <c r="A26367"/>
      <c r="B26367"/>
      <c r="C26367"/>
    </row>
    <row r="26368" spans="1:3" ht="14.4" x14ac:dyDescent="0.3">
      <c r="A26368"/>
      <c r="B26368"/>
      <c r="C26368"/>
    </row>
    <row r="26369" spans="1:3" ht="14.4" x14ac:dyDescent="0.3">
      <c r="A26369"/>
      <c r="B26369"/>
      <c r="C26369"/>
    </row>
    <row r="26370" spans="1:3" ht="14.4" x14ac:dyDescent="0.3">
      <c r="A26370"/>
      <c r="B26370"/>
      <c r="C26370"/>
    </row>
    <row r="26371" spans="1:3" ht="14.4" x14ac:dyDescent="0.3">
      <c r="A26371"/>
      <c r="B26371"/>
      <c r="C26371"/>
    </row>
    <row r="26372" spans="1:3" ht="14.4" x14ac:dyDescent="0.3">
      <c r="A26372"/>
      <c r="B26372"/>
      <c r="C26372"/>
    </row>
    <row r="26373" spans="1:3" ht="14.4" x14ac:dyDescent="0.3">
      <c r="A26373"/>
      <c r="B26373"/>
      <c r="C26373"/>
    </row>
    <row r="26374" spans="1:3" ht="14.4" x14ac:dyDescent="0.3">
      <c r="A26374"/>
      <c r="B26374"/>
      <c r="C26374"/>
    </row>
    <row r="26375" spans="1:3" ht="14.4" x14ac:dyDescent="0.3">
      <c r="A26375"/>
      <c r="B26375"/>
      <c r="C26375"/>
    </row>
    <row r="26376" spans="1:3" ht="14.4" x14ac:dyDescent="0.3">
      <c r="A26376"/>
      <c r="B26376"/>
      <c r="C26376"/>
    </row>
    <row r="26377" spans="1:3" ht="14.4" x14ac:dyDescent="0.3">
      <c r="A26377"/>
      <c r="B26377"/>
      <c r="C26377"/>
    </row>
    <row r="26378" spans="1:3" ht="14.4" x14ac:dyDescent="0.3">
      <c r="A26378"/>
      <c r="B26378"/>
      <c r="C26378"/>
    </row>
    <row r="26379" spans="1:3" ht="14.4" x14ac:dyDescent="0.3">
      <c r="A26379"/>
      <c r="B26379"/>
      <c r="C26379"/>
    </row>
    <row r="26380" spans="1:3" ht="14.4" x14ac:dyDescent="0.3">
      <c r="A26380"/>
      <c r="B26380"/>
      <c r="C26380"/>
    </row>
    <row r="26381" spans="1:3" ht="14.4" x14ac:dyDescent="0.3">
      <c r="A26381"/>
      <c r="B26381"/>
      <c r="C26381"/>
    </row>
    <row r="26382" spans="1:3" ht="14.4" x14ac:dyDescent="0.3">
      <c r="A26382"/>
      <c r="B26382"/>
      <c r="C26382"/>
    </row>
    <row r="26383" spans="1:3" ht="14.4" x14ac:dyDescent="0.3">
      <c r="A26383"/>
      <c r="B26383"/>
      <c r="C26383"/>
    </row>
    <row r="26384" spans="1:3" ht="14.4" x14ac:dyDescent="0.3">
      <c r="A26384"/>
      <c r="B26384"/>
      <c r="C26384"/>
    </row>
    <row r="26385" spans="1:3" ht="14.4" x14ac:dyDescent="0.3">
      <c r="A26385"/>
      <c r="B26385"/>
      <c r="C26385"/>
    </row>
    <row r="26386" spans="1:3" ht="14.4" x14ac:dyDescent="0.3">
      <c r="A26386"/>
      <c r="B26386"/>
      <c r="C26386"/>
    </row>
    <row r="26387" spans="1:3" ht="14.4" x14ac:dyDescent="0.3">
      <c r="A26387"/>
      <c r="B26387"/>
      <c r="C26387"/>
    </row>
    <row r="26388" spans="1:3" ht="14.4" x14ac:dyDescent="0.3">
      <c r="A26388"/>
      <c r="B26388"/>
      <c r="C26388"/>
    </row>
    <row r="26389" spans="1:3" ht="14.4" x14ac:dyDescent="0.3">
      <c r="A26389"/>
      <c r="B26389"/>
      <c r="C26389"/>
    </row>
    <row r="26390" spans="1:3" ht="14.4" x14ac:dyDescent="0.3">
      <c r="A26390"/>
      <c r="B26390"/>
      <c r="C26390"/>
    </row>
    <row r="26391" spans="1:3" ht="14.4" x14ac:dyDescent="0.3">
      <c r="A26391"/>
      <c r="B26391"/>
      <c r="C26391"/>
    </row>
    <row r="26392" spans="1:3" ht="14.4" x14ac:dyDescent="0.3">
      <c r="A26392"/>
      <c r="B26392"/>
      <c r="C26392"/>
    </row>
    <row r="26393" spans="1:3" ht="14.4" x14ac:dyDescent="0.3">
      <c r="A26393"/>
      <c r="B26393"/>
      <c r="C26393"/>
    </row>
    <row r="26394" spans="1:3" ht="14.4" x14ac:dyDescent="0.3">
      <c r="A26394"/>
      <c r="B26394"/>
      <c r="C26394"/>
    </row>
    <row r="26395" spans="1:3" ht="14.4" x14ac:dyDescent="0.3">
      <c r="A26395"/>
      <c r="B26395"/>
      <c r="C26395"/>
    </row>
    <row r="26396" spans="1:3" ht="14.4" x14ac:dyDescent="0.3">
      <c r="A26396"/>
      <c r="B26396"/>
      <c r="C26396"/>
    </row>
    <row r="26397" spans="1:3" ht="14.4" x14ac:dyDescent="0.3">
      <c r="A26397"/>
      <c r="B26397"/>
      <c r="C26397"/>
    </row>
    <row r="26398" spans="1:3" ht="14.4" x14ac:dyDescent="0.3">
      <c r="A26398"/>
      <c r="B26398"/>
      <c r="C26398"/>
    </row>
    <row r="26399" spans="1:3" ht="14.4" x14ac:dyDescent="0.3">
      <c r="A26399"/>
      <c r="B26399"/>
      <c r="C26399"/>
    </row>
    <row r="26400" spans="1:3" ht="14.4" x14ac:dyDescent="0.3">
      <c r="A26400"/>
      <c r="B26400"/>
      <c r="C26400"/>
    </row>
    <row r="26401" spans="1:3" ht="14.4" x14ac:dyDescent="0.3">
      <c r="A26401"/>
      <c r="B26401"/>
      <c r="C26401"/>
    </row>
    <row r="26402" spans="1:3" ht="14.4" x14ac:dyDescent="0.3">
      <c r="A26402"/>
      <c r="B26402"/>
      <c r="C26402"/>
    </row>
    <row r="26403" spans="1:3" ht="14.4" x14ac:dyDescent="0.3">
      <c r="A26403"/>
      <c r="B26403"/>
      <c r="C26403"/>
    </row>
    <row r="26404" spans="1:3" ht="14.4" x14ac:dyDescent="0.3">
      <c r="A26404"/>
      <c r="B26404"/>
      <c r="C26404"/>
    </row>
    <row r="26405" spans="1:3" ht="14.4" x14ac:dyDescent="0.3">
      <c r="A26405"/>
      <c r="B26405"/>
      <c r="C26405"/>
    </row>
    <row r="26406" spans="1:3" ht="14.4" x14ac:dyDescent="0.3">
      <c r="A26406"/>
      <c r="B26406"/>
      <c r="C26406"/>
    </row>
    <row r="26407" spans="1:3" ht="14.4" x14ac:dyDescent="0.3">
      <c r="A26407"/>
      <c r="B26407"/>
      <c r="C26407"/>
    </row>
    <row r="26408" spans="1:3" ht="14.4" x14ac:dyDescent="0.3">
      <c r="A26408"/>
      <c r="B26408"/>
      <c r="C26408"/>
    </row>
    <row r="26409" spans="1:3" ht="14.4" x14ac:dyDescent="0.3">
      <c r="A26409"/>
      <c r="B26409"/>
      <c r="C26409"/>
    </row>
    <row r="26410" spans="1:3" ht="14.4" x14ac:dyDescent="0.3">
      <c r="A26410"/>
      <c r="B26410"/>
      <c r="C26410"/>
    </row>
    <row r="26411" spans="1:3" ht="14.4" x14ac:dyDescent="0.3">
      <c r="A26411"/>
      <c r="B26411"/>
      <c r="C26411"/>
    </row>
    <row r="26412" spans="1:3" ht="14.4" x14ac:dyDescent="0.3">
      <c r="A26412"/>
      <c r="B26412"/>
      <c r="C26412"/>
    </row>
    <row r="26413" spans="1:3" ht="14.4" x14ac:dyDescent="0.3">
      <c r="A26413"/>
      <c r="B26413"/>
      <c r="C26413"/>
    </row>
    <row r="26414" spans="1:3" ht="14.4" x14ac:dyDescent="0.3">
      <c r="A26414"/>
      <c r="B26414"/>
      <c r="C26414"/>
    </row>
    <row r="26415" spans="1:3" ht="14.4" x14ac:dyDescent="0.3">
      <c r="A26415"/>
      <c r="B26415"/>
      <c r="C26415"/>
    </row>
    <row r="26416" spans="1:3" ht="14.4" x14ac:dyDescent="0.3">
      <c r="A26416"/>
      <c r="B26416"/>
      <c r="C26416"/>
    </row>
    <row r="26417" spans="1:3" ht="14.4" x14ac:dyDescent="0.3">
      <c r="A26417"/>
      <c r="B26417"/>
      <c r="C26417"/>
    </row>
    <row r="26418" spans="1:3" ht="14.4" x14ac:dyDescent="0.3">
      <c r="A26418"/>
      <c r="B26418"/>
      <c r="C26418"/>
    </row>
    <row r="26419" spans="1:3" ht="14.4" x14ac:dyDescent="0.3">
      <c r="A26419"/>
      <c r="B26419"/>
      <c r="C26419"/>
    </row>
    <row r="26420" spans="1:3" ht="14.4" x14ac:dyDescent="0.3">
      <c r="A26420"/>
      <c r="B26420"/>
      <c r="C26420"/>
    </row>
    <row r="26421" spans="1:3" ht="14.4" x14ac:dyDescent="0.3">
      <c r="A26421"/>
      <c r="B26421"/>
      <c r="C26421"/>
    </row>
    <row r="26422" spans="1:3" ht="14.4" x14ac:dyDescent="0.3">
      <c r="A26422"/>
      <c r="B26422"/>
      <c r="C26422"/>
    </row>
    <row r="26423" spans="1:3" ht="14.4" x14ac:dyDescent="0.3">
      <c r="A26423"/>
      <c r="B26423"/>
      <c r="C26423"/>
    </row>
    <row r="26424" spans="1:3" ht="14.4" x14ac:dyDescent="0.3">
      <c r="A26424"/>
      <c r="B26424"/>
      <c r="C26424"/>
    </row>
    <row r="26425" spans="1:3" ht="14.4" x14ac:dyDescent="0.3">
      <c r="A26425"/>
      <c r="B26425"/>
      <c r="C26425"/>
    </row>
    <row r="26426" spans="1:3" ht="14.4" x14ac:dyDescent="0.3">
      <c r="A26426"/>
      <c r="B26426"/>
      <c r="C26426"/>
    </row>
    <row r="26427" spans="1:3" ht="14.4" x14ac:dyDescent="0.3">
      <c r="A26427"/>
      <c r="B26427"/>
      <c r="C26427"/>
    </row>
    <row r="26428" spans="1:3" ht="14.4" x14ac:dyDescent="0.3">
      <c r="A26428"/>
      <c r="B26428"/>
      <c r="C26428"/>
    </row>
    <row r="26429" spans="1:3" ht="14.4" x14ac:dyDescent="0.3">
      <c r="A26429"/>
      <c r="B26429"/>
      <c r="C26429"/>
    </row>
    <row r="26430" spans="1:3" ht="14.4" x14ac:dyDescent="0.3">
      <c r="A26430"/>
      <c r="B26430"/>
      <c r="C26430"/>
    </row>
    <row r="26431" spans="1:3" ht="14.4" x14ac:dyDescent="0.3">
      <c r="A26431"/>
      <c r="B26431"/>
      <c r="C26431"/>
    </row>
    <row r="26432" spans="1:3" ht="14.4" x14ac:dyDescent="0.3">
      <c r="A26432"/>
      <c r="B26432"/>
      <c r="C26432"/>
    </row>
    <row r="26433" spans="1:3" ht="14.4" x14ac:dyDescent="0.3">
      <c r="A26433"/>
      <c r="B26433"/>
      <c r="C26433"/>
    </row>
    <row r="26434" spans="1:3" ht="14.4" x14ac:dyDescent="0.3">
      <c r="A26434"/>
      <c r="B26434"/>
      <c r="C26434"/>
    </row>
    <row r="26435" spans="1:3" ht="14.4" x14ac:dyDescent="0.3">
      <c r="A26435"/>
      <c r="B26435"/>
      <c r="C26435"/>
    </row>
    <row r="26436" spans="1:3" ht="14.4" x14ac:dyDescent="0.3">
      <c r="A26436"/>
      <c r="B26436"/>
      <c r="C26436"/>
    </row>
    <row r="26437" spans="1:3" ht="14.4" x14ac:dyDescent="0.3">
      <c r="A26437"/>
      <c r="B26437"/>
      <c r="C26437"/>
    </row>
    <row r="26438" spans="1:3" ht="14.4" x14ac:dyDescent="0.3">
      <c r="A26438"/>
      <c r="B26438"/>
      <c r="C26438"/>
    </row>
    <row r="26439" spans="1:3" ht="14.4" x14ac:dyDescent="0.3">
      <c r="A26439"/>
      <c r="B26439"/>
      <c r="C26439"/>
    </row>
    <row r="26440" spans="1:3" ht="14.4" x14ac:dyDescent="0.3">
      <c r="A26440"/>
      <c r="B26440"/>
      <c r="C26440"/>
    </row>
    <row r="26441" spans="1:3" ht="14.4" x14ac:dyDescent="0.3">
      <c r="A26441"/>
      <c r="B26441"/>
      <c r="C26441"/>
    </row>
    <row r="26442" spans="1:3" ht="14.4" x14ac:dyDescent="0.3">
      <c r="A26442"/>
      <c r="B26442"/>
      <c r="C26442"/>
    </row>
    <row r="26443" spans="1:3" ht="14.4" x14ac:dyDescent="0.3">
      <c r="A26443"/>
      <c r="B26443"/>
      <c r="C26443"/>
    </row>
    <row r="26444" spans="1:3" ht="14.4" x14ac:dyDescent="0.3">
      <c r="A26444"/>
      <c r="B26444"/>
      <c r="C26444"/>
    </row>
    <row r="26445" spans="1:3" ht="14.4" x14ac:dyDescent="0.3">
      <c r="A26445"/>
      <c r="B26445"/>
      <c r="C26445"/>
    </row>
    <row r="26446" spans="1:3" ht="14.4" x14ac:dyDescent="0.3">
      <c r="A26446"/>
      <c r="B26446"/>
      <c r="C26446"/>
    </row>
    <row r="26447" spans="1:3" ht="14.4" x14ac:dyDescent="0.3">
      <c r="A26447"/>
      <c r="B26447"/>
      <c r="C26447"/>
    </row>
    <row r="26448" spans="1:3" ht="14.4" x14ac:dyDescent="0.3">
      <c r="A26448"/>
      <c r="B26448"/>
      <c r="C26448"/>
    </row>
    <row r="26449" spans="1:3" ht="14.4" x14ac:dyDescent="0.3">
      <c r="A26449"/>
      <c r="B26449"/>
      <c r="C26449"/>
    </row>
    <row r="26450" spans="1:3" ht="14.4" x14ac:dyDescent="0.3">
      <c r="A26450"/>
      <c r="B26450"/>
      <c r="C26450"/>
    </row>
    <row r="26451" spans="1:3" ht="14.4" x14ac:dyDescent="0.3">
      <c r="A26451"/>
      <c r="B26451"/>
      <c r="C26451"/>
    </row>
    <row r="26452" spans="1:3" ht="14.4" x14ac:dyDescent="0.3">
      <c r="A26452"/>
      <c r="B26452"/>
      <c r="C26452"/>
    </row>
    <row r="26453" spans="1:3" ht="14.4" x14ac:dyDescent="0.3">
      <c r="A26453"/>
      <c r="B26453"/>
      <c r="C26453"/>
    </row>
    <row r="26454" spans="1:3" ht="14.4" x14ac:dyDescent="0.3">
      <c r="A26454"/>
      <c r="B26454"/>
      <c r="C26454"/>
    </row>
    <row r="26455" spans="1:3" ht="14.4" x14ac:dyDescent="0.3">
      <c r="A26455"/>
      <c r="B26455"/>
      <c r="C26455"/>
    </row>
    <row r="26456" spans="1:3" ht="14.4" x14ac:dyDescent="0.3">
      <c r="A26456"/>
      <c r="B26456"/>
      <c r="C26456"/>
    </row>
    <row r="26457" spans="1:3" ht="14.4" x14ac:dyDescent="0.3">
      <c r="A26457"/>
      <c r="B26457"/>
      <c r="C26457"/>
    </row>
    <row r="26458" spans="1:3" ht="14.4" x14ac:dyDescent="0.3">
      <c r="A26458"/>
      <c r="B26458"/>
      <c r="C26458"/>
    </row>
    <row r="26459" spans="1:3" ht="14.4" x14ac:dyDescent="0.3">
      <c r="A26459"/>
      <c r="B26459"/>
      <c r="C26459"/>
    </row>
    <row r="26460" spans="1:3" ht="14.4" x14ac:dyDescent="0.3">
      <c r="A26460"/>
      <c r="B26460"/>
      <c r="C26460"/>
    </row>
    <row r="26461" spans="1:3" ht="14.4" x14ac:dyDescent="0.3">
      <c r="A26461"/>
      <c r="B26461"/>
      <c r="C26461"/>
    </row>
    <row r="26462" spans="1:3" ht="14.4" x14ac:dyDescent="0.3">
      <c r="A26462"/>
      <c r="B26462"/>
      <c r="C26462"/>
    </row>
    <row r="26463" spans="1:3" ht="14.4" x14ac:dyDescent="0.3">
      <c r="A26463"/>
      <c r="B26463"/>
      <c r="C26463"/>
    </row>
    <row r="26464" spans="1:3" ht="14.4" x14ac:dyDescent="0.3">
      <c r="A26464"/>
      <c r="B26464"/>
      <c r="C26464"/>
    </row>
    <row r="26465" spans="1:3" ht="14.4" x14ac:dyDescent="0.3">
      <c r="A26465"/>
      <c r="B26465"/>
      <c r="C26465"/>
    </row>
    <row r="26466" spans="1:3" ht="14.4" x14ac:dyDescent="0.3">
      <c r="A26466"/>
      <c r="B26466"/>
      <c r="C26466"/>
    </row>
    <row r="26467" spans="1:3" ht="14.4" x14ac:dyDescent="0.3">
      <c r="A26467"/>
      <c r="B26467"/>
      <c r="C26467"/>
    </row>
    <row r="26468" spans="1:3" ht="14.4" x14ac:dyDescent="0.3">
      <c r="A26468"/>
      <c r="B26468"/>
      <c r="C26468"/>
    </row>
    <row r="26469" spans="1:3" ht="14.4" x14ac:dyDescent="0.3">
      <c r="A26469"/>
      <c r="B26469"/>
      <c r="C26469"/>
    </row>
    <row r="26470" spans="1:3" ht="14.4" x14ac:dyDescent="0.3">
      <c r="A26470"/>
      <c r="B26470"/>
      <c r="C26470"/>
    </row>
    <row r="26471" spans="1:3" ht="14.4" x14ac:dyDescent="0.3">
      <c r="A26471"/>
      <c r="B26471"/>
      <c r="C26471"/>
    </row>
    <row r="26472" spans="1:3" ht="14.4" x14ac:dyDescent="0.3">
      <c r="A26472"/>
      <c r="B26472"/>
      <c r="C26472"/>
    </row>
    <row r="26473" spans="1:3" ht="14.4" x14ac:dyDescent="0.3">
      <c r="A26473"/>
      <c r="B26473"/>
      <c r="C26473"/>
    </row>
    <row r="26474" spans="1:3" ht="14.4" x14ac:dyDescent="0.3">
      <c r="A26474"/>
      <c r="B26474"/>
      <c r="C26474"/>
    </row>
    <row r="26475" spans="1:3" ht="14.4" x14ac:dyDescent="0.3">
      <c r="A26475"/>
      <c r="B26475"/>
      <c r="C26475"/>
    </row>
    <row r="26476" spans="1:3" ht="14.4" x14ac:dyDescent="0.3">
      <c r="A26476"/>
      <c r="B26476"/>
      <c r="C26476"/>
    </row>
    <row r="26477" spans="1:3" ht="14.4" x14ac:dyDescent="0.3">
      <c r="A26477"/>
      <c r="B26477"/>
      <c r="C26477"/>
    </row>
    <row r="26478" spans="1:3" ht="14.4" x14ac:dyDescent="0.3">
      <c r="A26478"/>
      <c r="B26478"/>
      <c r="C26478"/>
    </row>
    <row r="26479" spans="1:3" ht="14.4" x14ac:dyDescent="0.3">
      <c r="A26479"/>
      <c r="B26479"/>
      <c r="C26479"/>
    </row>
    <row r="26480" spans="1:3" ht="14.4" x14ac:dyDescent="0.3">
      <c r="A26480"/>
      <c r="B26480"/>
      <c r="C26480"/>
    </row>
    <row r="26481" spans="1:3" ht="14.4" x14ac:dyDescent="0.3">
      <c r="A26481"/>
      <c r="B26481"/>
      <c r="C26481"/>
    </row>
    <row r="26482" spans="1:3" ht="14.4" x14ac:dyDescent="0.3">
      <c r="A26482"/>
      <c r="B26482"/>
      <c r="C26482"/>
    </row>
    <row r="26483" spans="1:3" ht="14.4" x14ac:dyDescent="0.3">
      <c r="A26483"/>
      <c r="B26483"/>
      <c r="C26483"/>
    </row>
    <row r="26484" spans="1:3" ht="14.4" x14ac:dyDescent="0.3">
      <c r="A26484"/>
      <c r="B26484"/>
      <c r="C26484"/>
    </row>
    <row r="26485" spans="1:3" ht="14.4" x14ac:dyDescent="0.3">
      <c r="A26485"/>
      <c r="B26485"/>
      <c r="C26485"/>
    </row>
    <row r="26486" spans="1:3" ht="14.4" x14ac:dyDescent="0.3">
      <c r="A26486"/>
      <c r="B26486"/>
      <c r="C26486"/>
    </row>
    <row r="26487" spans="1:3" ht="14.4" x14ac:dyDescent="0.3">
      <c r="A26487"/>
      <c r="B26487"/>
      <c r="C26487"/>
    </row>
    <row r="26488" spans="1:3" ht="14.4" x14ac:dyDescent="0.3">
      <c r="A26488"/>
      <c r="B26488"/>
      <c r="C26488"/>
    </row>
    <row r="26489" spans="1:3" ht="14.4" x14ac:dyDescent="0.3">
      <c r="A26489"/>
      <c r="B26489"/>
      <c r="C26489"/>
    </row>
    <row r="26490" spans="1:3" ht="14.4" x14ac:dyDescent="0.3">
      <c r="A26490"/>
      <c r="B26490"/>
      <c r="C26490"/>
    </row>
    <row r="26491" spans="1:3" ht="14.4" x14ac:dyDescent="0.3">
      <c r="A26491"/>
      <c r="B26491"/>
      <c r="C26491"/>
    </row>
    <row r="26492" spans="1:3" ht="14.4" x14ac:dyDescent="0.3">
      <c r="A26492"/>
      <c r="B26492"/>
      <c r="C26492"/>
    </row>
    <row r="26493" spans="1:3" ht="14.4" x14ac:dyDescent="0.3">
      <c r="A26493"/>
      <c r="B26493"/>
      <c r="C26493"/>
    </row>
    <row r="26494" spans="1:3" ht="14.4" x14ac:dyDescent="0.3">
      <c r="A26494"/>
      <c r="B26494"/>
      <c r="C26494"/>
    </row>
    <row r="26495" spans="1:3" ht="14.4" x14ac:dyDescent="0.3">
      <c r="A26495"/>
      <c r="B26495"/>
      <c r="C26495"/>
    </row>
    <row r="26496" spans="1:3" ht="14.4" x14ac:dyDescent="0.3">
      <c r="A26496"/>
      <c r="B26496"/>
      <c r="C26496"/>
    </row>
    <row r="26497" spans="1:3" ht="14.4" x14ac:dyDescent="0.3">
      <c r="A26497"/>
      <c r="B26497"/>
      <c r="C26497"/>
    </row>
    <row r="26498" spans="1:3" ht="14.4" x14ac:dyDescent="0.3">
      <c r="A26498"/>
      <c r="B26498"/>
      <c r="C26498"/>
    </row>
    <row r="26499" spans="1:3" ht="14.4" x14ac:dyDescent="0.3">
      <c r="A26499"/>
      <c r="B26499"/>
      <c r="C26499"/>
    </row>
    <row r="26500" spans="1:3" ht="14.4" x14ac:dyDescent="0.3">
      <c r="A26500"/>
      <c r="B26500"/>
      <c r="C26500"/>
    </row>
    <row r="26501" spans="1:3" ht="14.4" x14ac:dyDescent="0.3">
      <c r="A26501"/>
      <c r="B26501"/>
      <c r="C26501"/>
    </row>
    <row r="26502" spans="1:3" ht="14.4" x14ac:dyDescent="0.3">
      <c r="A26502"/>
      <c r="B26502"/>
      <c r="C26502"/>
    </row>
    <row r="26503" spans="1:3" ht="14.4" x14ac:dyDescent="0.3">
      <c r="A26503"/>
      <c r="B26503"/>
      <c r="C26503"/>
    </row>
    <row r="26504" spans="1:3" ht="14.4" x14ac:dyDescent="0.3">
      <c r="A26504"/>
      <c r="B26504"/>
      <c r="C26504"/>
    </row>
    <row r="26505" spans="1:3" ht="14.4" x14ac:dyDescent="0.3">
      <c r="A26505"/>
      <c r="B26505"/>
      <c r="C26505"/>
    </row>
    <row r="26506" spans="1:3" ht="14.4" x14ac:dyDescent="0.3">
      <c r="A26506"/>
      <c r="B26506"/>
      <c r="C26506"/>
    </row>
    <row r="26507" spans="1:3" ht="14.4" x14ac:dyDescent="0.3">
      <c r="A26507"/>
      <c r="B26507"/>
      <c r="C26507"/>
    </row>
    <row r="26508" spans="1:3" ht="14.4" x14ac:dyDescent="0.3">
      <c r="A26508"/>
      <c r="B26508"/>
      <c r="C26508"/>
    </row>
    <row r="26509" spans="1:3" ht="14.4" x14ac:dyDescent="0.3">
      <c r="A26509"/>
      <c r="B26509"/>
      <c r="C26509"/>
    </row>
    <row r="26510" spans="1:3" ht="14.4" x14ac:dyDescent="0.3">
      <c r="A26510"/>
      <c r="B26510"/>
      <c r="C26510"/>
    </row>
    <row r="26511" spans="1:3" ht="14.4" x14ac:dyDescent="0.3">
      <c r="A26511"/>
      <c r="B26511"/>
      <c r="C26511"/>
    </row>
    <row r="26512" spans="1:3" ht="14.4" x14ac:dyDescent="0.3">
      <c r="A26512"/>
      <c r="B26512"/>
      <c r="C26512"/>
    </row>
    <row r="26513" spans="1:3" ht="14.4" x14ac:dyDescent="0.3">
      <c r="A26513"/>
      <c r="B26513"/>
      <c r="C26513"/>
    </row>
    <row r="26514" spans="1:3" ht="14.4" x14ac:dyDescent="0.3">
      <c r="A26514"/>
      <c r="B26514"/>
      <c r="C26514"/>
    </row>
    <row r="26515" spans="1:3" ht="14.4" x14ac:dyDescent="0.3">
      <c r="A26515"/>
      <c r="B26515"/>
      <c r="C26515"/>
    </row>
    <row r="26516" spans="1:3" ht="14.4" x14ac:dyDescent="0.3">
      <c r="A26516"/>
      <c r="B26516"/>
      <c r="C26516"/>
    </row>
    <row r="26517" spans="1:3" ht="14.4" x14ac:dyDescent="0.3">
      <c r="A26517"/>
      <c r="B26517"/>
      <c r="C26517"/>
    </row>
    <row r="26518" spans="1:3" ht="14.4" x14ac:dyDescent="0.3">
      <c r="A26518"/>
      <c r="B26518"/>
      <c r="C26518"/>
    </row>
    <row r="26519" spans="1:3" ht="14.4" x14ac:dyDescent="0.3">
      <c r="A26519"/>
      <c r="B26519"/>
      <c r="C26519"/>
    </row>
    <row r="26520" spans="1:3" ht="14.4" x14ac:dyDescent="0.3">
      <c r="A26520"/>
      <c r="B26520"/>
      <c r="C26520"/>
    </row>
    <row r="26521" spans="1:3" ht="14.4" x14ac:dyDescent="0.3">
      <c r="A26521"/>
      <c r="B26521"/>
      <c r="C26521"/>
    </row>
    <row r="26522" spans="1:3" ht="14.4" x14ac:dyDescent="0.3">
      <c r="A26522"/>
      <c r="B26522"/>
      <c r="C26522"/>
    </row>
    <row r="26523" spans="1:3" ht="14.4" x14ac:dyDescent="0.3">
      <c r="A26523"/>
      <c r="B26523"/>
      <c r="C26523"/>
    </row>
    <row r="26524" spans="1:3" ht="14.4" x14ac:dyDescent="0.3">
      <c r="A26524"/>
      <c r="B26524"/>
      <c r="C26524"/>
    </row>
    <row r="26525" spans="1:3" ht="14.4" x14ac:dyDescent="0.3">
      <c r="A26525"/>
      <c r="B26525"/>
      <c r="C26525"/>
    </row>
    <row r="26526" spans="1:3" ht="14.4" x14ac:dyDescent="0.3">
      <c r="A26526"/>
      <c r="B26526"/>
      <c r="C26526"/>
    </row>
    <row r="26527" spans="1:3" ht="14.4" x14ac:dyDescent="0.3">
      <c r="A26527"/>
      <c r="B26527"/>
      <c r="C26527"/>
    </row>
    <row r="26528" spans="1:3" ht="14.4" x14ac:dyDescent="0.3">
      <c r="A26528"/>
      <c r="B26528"/>
      <c r="C26528"/>
    </row>
    <row r="26529" spans="1:3" ht="14.4" x14ac:dyDescent="0.3">
      <c r="A26529"/>
      <c r="B26529"/>
      <c r="C26529"/>
    </row>
    <row r="26530" spans="1:3" ht="14.4" x14ac:dyDescent="0.3">
      <c r="A26530"/>
      <c r="B26530"/>
      <c r="C26530"/>
    </row>
    <row r="26531" spans="1:3" ht="14.4" x14ac:dyDescent="0.3">
      <c r="A26531"/>
      <c r="B26531"/>
      <c r="C26531"/>
    </row>
    <row r="26532" spans="1:3" ht="14.4" x14ac:dyDescent="0.3">
      <c r="A26532"/>
      <c r="B26532"/>
      <c r="C26532"/>
    </row>
    <row r="26533" spans="1:3" ht="14.4" x14ac:dyDescent="0.3">
      <c r="A26533"/>
      <c r="B26533"/>
      <c r="C26533"/>
    </row>
    <row r="26534" spans="1:3" ht="14.4" x14ac:dyDescent="0.3">
      <c r="A26534"/>
      <c r="B26534"/>
      <c r="C26534"/>
    </row>
    <row r="26535" spans="1:3" ht="14.4" x14ac:dyDescent="0.3">
      <c r="A26535"/>
      <c r="B26535"/>
      <c r="C26535"/>
    </row>
    <row r="26536" spans="1:3" ht="14.4" x14ac:dyDescent="0.3">
      <c r="A26536"/>
      <c r="B26536"/>
      <c r="C26536"/>
    </row>
    <row r="26537" spans="1:3" ht="14.4" x14ac:dyDescent="0.3">
      <c r="A26537"/>
      <c r="B26537"/>
      <c r="C26537"/>
    </row>
    <row r="26538" spans="1:3" ht="14.4" x14ac:dyDescent="0.3">
      <c r="A26538"/>
      <c r="B26538"/>
      <c r="C26538"/>
    </row>
    <row r="26539" spans="1:3" ht="14.4" x14ac:dyDescent="0.3">
      <c r="A26539"/>
      <c r="B26539"/>
      <c r="C26539"/>
    </row>
    <row r="26540" spans="1:3" ht="14.4" x14ac:dyDescent="0.3">
      <c r="A26540"/>
      <c r="B26540"/>
      <c r="C26540"/>
    </row>
    <row r="26541" spans="1:3" ht="14.4" x14ac:dyDescent="0.3">
      <c r="A26541"/>
      <c r="B26541"/>
      <c r="C26541"/>
    </row>
    <row r="26542" spans="1:3" ht="14.4" x14ac:dyDescent="0.3">
      <c r="A26542"/>
      <c r="B26542"/>
      <c r="C26542"/>
    </row>
    <row r="26543" spans="1:3" ht="14.4" x14ac:dyDescent="0.3">
      <c r="A26543"/>
      <c r="B26543"/>
      <c r="C26543"/>
    </row>
    <row r="26544" spans="1:3" ht="14.4" x14ac:dyDescent="0.3">
      <c r="A26544"/>
      <c r="B26544"/>
      <c r="C26544"/>
    </row>
    <row r="26545" spans="1:3" ht="14.4" x14ac:dyDescent="0.3">
      <c r="A26545"/>
      <c r="B26545"/>
      <c r="C26545"/>
    </row>
    <row r="26546" spans="1:3" ht="14.4" x14ac:dyDescent="0.3">
      <c r="A26546"/>
      <c r="B26546"/>
      <c r="C26546"/>
    </row>
    <row r="26547" spans="1:3" ht="14.4" x14ac:dyDescent="0.3">
      <c r="A26547"/>
      <c r="B26547"/>
      <c r="C26547"/>
    </row>
    <row r="26548" spans="1:3" ht="14.4" x14ac:dyDescent="0.3">
      <c r="A26548"/>
      <c r="B26548"/>
      <c r="C26548"/>
    </row>
    <row r="26549" spans="1:3" ht="14.4" x14ac:dyDescent="0.3">
      <c r="A26549"/>
      <c r="B26549"/>
      <c r="C26549"/>
    </row>
    <row r="26550" spans="1:3" ht="14.4" x14ac:dyDescent="0.3">
      <c r="A26550"/>
      <c r="B26550"/>
      <c r="C26550"/>
    </row>
    <row r="26551" spans="1:3" ht="14.4" x14ac:dyDescent="0.3">
      <c r="A26551"/>
      <c r="B26551"/>
      <c r="C26551"/>
    </row>
    <row r="26552" spans="1:3" ht="14.4" x14ac:dyDescent="0.3">
      <c r="A26552"/>
      <c r="B26552"/>
      <c r="C26552"/>
    </row>
    <row r="26553" spans="1:3" ht="14.4" x14ac:dyDescent="0.3">
      <c r="A26553"/>
      <c r="B26553"/>
      <c r="C26553"/>
    </row>
    <row r="26554" spans="1:3" ht="14.4" x14ac:dyDescent="0.3">
      <c r="A26554"/>
      <c r="B26554"/>
      <c r="C26554"/>
    </row>
    <row r="26555" spans="1:3" ht="14.4" x14ac:dyDescent="0.3">
      <c r="A26555"/>
      <c r="B26555"/>
      <c r="C26555"/>
    </row>
    <row r="26556" spans="1:3" ht="14.4" x14ac:dyDescent="0.3">
      <c r="A26556"/>
      <c r="B26556"/>
      <c r="C26556"/>
    </row>
    <row r="26557" spans="1:3" ht="14.4" x14ac:dyDescent="0.3">
      <c r="A26557"/>
      <c r="B26557"/>
      <c r="C26557"/>
    </row>
    <row r="26558" spans="1:3" ht="14.4" x14ac:dyDescent="0.3">
      <c r="A26558"/>
      <c r="B26558"/>
      <c r="C26558"/>
    </row>
    <row r="26559" spans="1:3" ht="14.4" x14ac:dyDescent="0.3">
      <c r="A26559"/>
      <c r="B26559"/>
      <c r="C26559"/>
    </row>
    <row r="26560" spans="1:3" ht="14.4" x14ac:dyDescent="0.3">
      <c r="A26560"/>
      <c r="B26560"/>
      <c r="C26560"/>
    </row>
    <row r="26561" spans="1:3" ht="14.4" x14ac:dyDescent="0.3">
      <c r="A26561"/>
      <c r="B26561"/>
      <c r="C26561"/>
    </row>
    <row r="26562" spans="1:3" ht="14.4" x14ac:dyDescent="0.3">
      <c r="A26562"/>
      <c r="B26562"/>
      <c r="C26562"/>
    </row>
    <row r="26563" spans="1:3" ht="14.4" x14ac:dyDescent="0.3">
      <c r="A26563"/>
      <c r="B26563"/>
      <c r="C26563"/>
    </row>
    <row r="26564" spans="1:3" ht="14.4" x14ac:dyDescent="0.3">
      <c r="A26564"/>
      <c r="B26564"/>
      <c r="C26564"/>
    </row>
    <row r="26565" spans="1:3" ht="14.4" x14ac:dyDescent="0.3">
      <c r="A26565"/>
      <c r="B26565"/>
      <c r="C26565"/>
    </row>
    <row r="26566" spans="1:3" ht="14.4" x14ac:dyDescent="0.3">
      <c r="A26566"/>
      <c r="B26566"/>
      <c r="C26566"/>
    </row>
    <row r="26567" spans="1:3" ht="14.4" x14ac:dyDescent="0.3">
      <c r="A26567"/>
      <c r="B26567"/>
      <c r="C26567"/>
    </row>
    <row r="26568" spans="1:3" ht="14.4" x14ac:dyDescent="0.3">
      <c r="A26568"/>
      <c r="B26568"/>
      <c r="C26568"/>
    </row>
    <row r="26569" spans="1:3" ht="14.4" x14ac:dyDescent="0.3">
      <c r="A26569"/>
      <c r="B26569"/>
      <c r="C26569"/>
    </row>
    <row r="26570" spans="1:3" ht="14.4" x14ac:dyDescent="0.3">
      <c r="A26570"/>
      <c r="B26570"/>
      <c r="C26570"/>
    </row>
    <row r="26571" spans="1:3" ht="14.4" x14ac:dyDescent="0.3">
      <c r="A26571"/>
      <c r="B26571"/>
      <c r="C26571"/>
    </row>
    <row r="26572" spans="1:3" ht="14.4" x14ac:dyDescent="0.3">
      <c r="A26572"/>
      <c r="B26572"/>
      <c r="C26572"/>
    </row>
    <row r="26573" spans="1:3" ht="14.4" x14ac:dyDescent="0.3">
      <c r="A26573"/>
      <c r="B26573"/>
      <c r="C26573"/>
    </row>
    <row r="26574" spans="1:3" ht="14.4" x14ac:dyDescent="0.3">
      <c r="A26574"/>
      <c r="B26574"/>
      <c r="C26574"/>
    </row>
    <row r="26575" spans="1:3" ht="14.4" x14ac:dyDescent="0.3">
      <c r="A26575"/>
      <c r="B26575"/>
      <c r="C26575"/>
    </row>
    <row r="26576" spans="1:3" ht="14.4" x14ac:dyDescent="0.3">
      <c r="A26576"/>
      <c r="B26576"/>
      <c r="C26576"/>
    </row>
    <row r="26577" spans="1:3" ht="14.4" x14ac:dyDescent="0.3">
      <c r="A26577"/>
      <c r="B26577"/>
      <c r="C26577"/>
    </row>
    <row r="26578" spans="1:3" ht="14.4" x14ac:dyDescent="0.3">
      <c r="A26578"/>
      <c r="B26578"/>
      <c r="C26578"/>
    </row>
    <row r="26579" spans="1:3" ht="14.4" x14ac:dyDescent="0.3">
      <c r="A26579"/>
      <c r="B26579"/>
      <c r="C26579"/>
    </row>
    <row r="26580" spans="1:3" ht="14.4" x14ac:dyDescent="0.3">
      <c r="A26580"/>
      <c r="B26580"/>
      <c r="C26580"/>
    </row>
    <row r="26581" spans="1:3" ht="14.4" x14ac:dyDescent="0.3">
      <c r="A26581"/>
      <c r="B26581"/>
      <c r="C26581"/>
    </row>
    <row r="26582" spans="1:3" ht="14.4" x14ac:dyDescent="0.3">
      <c r="A26582"/>
      <c r="B26582"/>
      <c r="C26582"/>
    </row>
    <row r="26583" spans="1:3" ht="14.4" x14ac:dyDescent="0.3">
      <c r="A26583"/>
      <c r="B26583"/>
      <c r="C26583"/>
    </row>
    <row r="26584" spans="1:3" ht="14.4" x14ac:dyDescent="0.3">
      <c r="A26584"/>
      <c r="B26584"/>
      <c r="C26584"/>
    </row>
    <row r="26585" spans="1:3" ht="14.4" x14ac:dyDescent="0.3">
      <c r="A26585"/>
      <c r="B26585"/>
      <c r="C26585"/>
    </row>
    <row r="26586" spans="1:3" ht="14.4" x14ac:dyDescent="0.3">
      <c r="A26586"/>
      <c r="B26586"/>
      <c r="C26586"/>
    </row>
    <row r="26587" spans="1:3" ht="14.4" x14ac:dyDescent="0.3">
      <c r="A26587"/>
      <c r="B26587"/>
      <c r="C26587"/>
    </row>
    <row r="26588" spans="1:3" ht="14.4" x14ac:dyDescent="0.3">
      <c r="A26588"/>
      <c r="B26588"/>
      <c r="C26588"/>
    </row>
    <row r="26589" spans="1:3" ht="14.4" x14ac:dyDescent="0.3">
      <c r="A26589"/>
      <c r="B26589"/>
      <c r="C26589"/>
    </row>
    <row r="26590" spans="1:3" ht="14.4" x14ac:dyDescent="0.3">
      <c r="A26590"/>
      <c r="B26590"/>
      <c r="C26590"/>
    </row>
    <row r="26591" spans="1:3" ht="14.4" x14ac:dyDescent="0.3">
      <c r="A26591"/>
      <c r="B26591"/>
      <c r="C26591"/>
    </row>
    <row r="26592" spans="1:3" ht="14.4" x14ac:dyDescent="0.3">
      <c r="A26592"/>
      <c r="B26592"/>
      <c r="C26592"/>
    </row>
    <row r="26593" spans="1:3" ht="14.4" x14ac:dyDescent="0.3">
      <c r="A26593"/>
      <c r="B26593"/>
      <c r="C26593"/>
    </row>
    <row r="26594" spans="1:3" ht="14.4" x14ac:dyDescent="0.3">
      <c r="A26594"/>
      <c r="B26594"/>
      <c r="C26594"/>
    </row>
    <row r="26595" spans="1:3" ht="14.4" x14ac:dyDescent="0.3">
      <c r="A26595"/>
      <c r="B26595"/>
      <c r="C26595"/>
    </row>
    <row r="26596" spans="1:3" ht="14.4" x14ac:dyDescent="0.3">
      <c r="A26596"/>
      <c r="B26596"/>
      <c r="C26596"/>
    </row>
    <row r="26597" spans="1:3" ht="14.4" x14ac:dyDescent="0.3">
      <c r="A26597"/>
      <c r="B26597"/>
      <c r="C26597"/>
    </row>
    <row r="26598" spans="1:3" ht="14.4" x14ac:dyDescent="0.3">
      <c r="A26598"/>
      <c r="B26598"/>
      <c r="C26598"/>
    </row>
    <row r="26599" spans="1:3" ht="14.4" x14ac:dyDescent="0.3">
      <c r="A26599"/>
      <c r="B26599"/>
      <c r="C26599"/>
    </row>
    <row r="26600" spans="1:3" ht="14.4" x14ac:dyDescent="0.3">
      <c r="A26600"/>
      <c r="B26600"/>
      <c r="C26600"/>
    </row>
    <row r="26601" spans="1:3" ht="14.4" x14ac:dyDescent="0.3">
      <c r="A26601"/>
      <c r="B26601"/>
      <c r="C26601"/>
    </row>
    <row r="26602" spans="1:3" ht="14.4" x14ac:dyDescent="0.3">
      <c r="A26602"/>
      <c r="B26602"/>
      <c r="C26602"/>
    </row>
    <row r="26603" spans="1:3" ht="14.4" x14ac:dyDescent="0.3">
      <c r="A26603"/>
      <c r="B26603"/>
      <c r="C26603"/>
    </row>
    <row r="26604" spans="1:3" ht="14.4" x14ac:dyDescent="0.3">
      <c r="A26604"/>
      <c r="B26604"/>
      <c r="C26604"/>
    </row>
    <row r="26605" spans="1:3" ht="14.4" x14ac:dyDescent="0.3">
      <c r="A26605"/>
      <c r="B26605"/>
      <c r="C26605"/>
    </row>
    <row r="26606" spans="1:3" ht="14.4" x14ac:dyDescent="0.3">
      <c r="A26606"/>
      <c r="B26606"/>
      <c r="C26606"/>
    </row>
    <row r="26607" spans="1:3" ht="14.4" x14ac:dyDescent="0.3">
      <c r="A26607"/>
      <c r="B26607"/>
      <c r="C26607"/>
    </row>
    <row r="26608" spans="1:3" ht="14.4" x14ac:dyDescent="0.3">
      <c r="A26608"/>
      <c r="B26608"/>
      <c r="C26608"/>
    </row>
    <row r="26609" spans="1:3" ht="14.4" x14ac:dyDescent="0.3">
      <c r="A26609"/>
      <c r="B26609"/>
      <c r="C26609"/>
    </row>
    <row r="26610" spans="1:3" ht="14.4" x14ac:dyDescent="0.3">
      <c r="A26610"/>
      <c r="B26610"/>
      <c r="C26610"/>
    </row>
    <row r="26611" spans="1:3" ht="14.4" x14ac:dyDescent="0.3">
      <c r="A26611"/>
      <c r="B26611"/>
      <c r="C26611"/>
    </row>
    <row r="26612" spans="1:3" ht="14.4" x14ac:dyDescent="0.3">
      <c r="A26612"/>
      <c r="B26612"/>
      <c r="C26612"/>
    </row>
    <row r="26613" spans="1:3" ht="14.4" x14ac:dyDescent="0.3">
      <c r="A26613"/>
      <c r="B26613"/>
      <c r="C26613"/>
    </row>
    <row r="26614" spans="1:3" ht="14.4" x14ac:dyDescent="0.3">
      <c r="A26614"/>
      <c r="B26614"/>
      <c r="C26614"/>
    </row>
    <row r="26615" spans="1:3" ht="14.4" x14ac:dyDescent="0.3">
      <c r="A26615"/>
      <c r="B26615"/>
      <c r="C26615"/>
    </row>
    <row r="26616" spans="1:3" ht="14.4" x14ac:dyDescent="0.3">
      <c r="A26616"/>
      <c r="B26616"/>
      <c r="C26616"/>
    </row>
    <row r="26617" spans="1:3" ht="14.4" x14ac:dyDescent="0.3">
      <c r="A26617"/>
      <c r="B26617"/>
      <c r="C26617"/>
    </row>
    <row r="26618" spans="1:3" ht="14.4" x14ac:dyDescent="0.3">
      <c r="A26618"/>
      <c r="B26618"/>
      <c r="C26618"/>
    </row>
    <row r="26619" spans="1:3" ht="14.4" x14ac:dyDescent="0.3">
      <c r="A26619"/>
      <c r="B26619"/>
      <c r="C26619"/>
    </row>
    <row r="26620" spans="1:3" ht="14.4" x14ac:dyDescent="0.3">
      <c r="A26620"/>
      <c r="B26620"/>
      <c r="C26620"/>
    </row>
    <row r="26621" spans="1:3" ht="14.4" x14ac:dyDescent="0.3">
      <c r="A26621"/>
      <c r="B26621"/>
      <c r="C26621"/>
    </row>
    <row r="26622" spans="1:3" ht="14.4" x14ac:dyDescent="0.3">
      <c r="A26622"/>
      <c r="B26622"/>
      <c r="C26622"/>
    </row>
    <row r="26623" spans="1:3" ht="14.4" x14ac:dyDescent="0.3">
      <c r="A26623"/>
      <c r="B26623"/>
      <c r="C26623"/>
    </row>
    <row r="26624" spans="1:3" ht="14.4" x14ac:dyDescent="0.3">
      <c r="A26624"/>
      <c r="B26624"/>
      <c r="C26624"/>
    </row>
    <row r="26625" spans="1:3" ht="14.4" x14ac:dyDescent="0.3">
      <c r="A26625"/>
      <c r="B26625"/>
      <c r="C26625"/>
    </row>
    <row r="26626" spans="1:3" ht="14.4" x14ac:dyDescent="0.3">
      <c r="A26626"/>
      <c r="B26626"/>
      <c r="C26626"/>
    </row>
    <row r="26627" spans="1:3" ht="14.4" x14ac:dyDescent="0.3">
      <c r="A26627"/>
      <c r="B26627"/>
      <c r="C26627"/>
    </row>
    <row r="26628" spans="1:3" ht="14.4" x14ac:dyDescent="0.3">
      <c r="A26628"/>
      <c r="B26628"/>
      <c r="C26628"/>
    </row>
    <row r="26629" spans="1:3" ht="14.4" x14ac:dyDescent="0.3">
      <c r="A26629"/>
      <c r="B26629"/>
      <c r="C26629"/>
    </row>
    <row r="26630" spans="1:3" ht="14.4" x14ac:dyDescent="0.3">
      <c r="A26630"/>
      <c r="B26630"/>
      <c r="C26630"/>
    </row>
    <row r="26631" spans="1:3" ht="14.4" x14ac:dyDescent="0.3">
      <c r="A26631"/>
      <c r="B26631"/>
      <c r="C26631"/>
    </row>
    <row r="26632" spans="1:3" ht="14.4" x14ac:dyDescent="0.3">
      <c r="A26632"/>
      <c r="B26632"/>
      <c r="C26632"/>
    </row>
    <row r="26633" spans="1:3" ht="14.4" x14ac:dyDescent="0.3">
      <c r="A26633"/>
      <c r="B26633"/>
      <c r="C26633"/>
    </row>
    <row r="26634" spans="1:3" ht="14.4" x14ac:dyDescent="0.3">
      <c r="A26634"/>
      <c r="B26634"/>
      <c r="C26634"/>
    </row>
    <row r="26635" spans="1:3" ht="14.4" x14ac:dyDescent="0.3">
      <c r="A26635"/>
      <c r="B26635"/>
      <c r="C26635"/>
    </row>
    <row r="26636" spans="1:3" ht="14.4" x14ac:dyDescent="0.3">
      <c r="A26636"/>
      <c r="B26636"/>
      <c r="C26636"/>
    </row>
    <row r="26637" spans="1:3" ht="14.4" x14ac:dyDescent="0.3">
      <c r="A26637"/>
      <c r="B26637"/>
      <c r="C26637"/>
    </row>
    <row r="26638" spans="1:3" ht="14.4" x14ac:dyDescent="0.3">
      <c r="A26638"/>
      <c r="B26638"/>
      <c r="C26638"/>
    </row>
    <row r="26639" spans="1:3" ht="14.4" x14ac:dyDescent="0.3">
      <c r="A26639"/>
      <c r="B26639"/>
      <c r="C26639"/>
    </row>
    <row r="26640" spans="1:3" ht="14.4" x14ac:dyDescent="0.3">
      <c r="A26640"/>
      <c r="B26640"/>
      <c r="C26640"/>
    </row>
    <row r="26641" spans="1:3" ht="14.4" x14ac:dyDescent="0.3">
      <c r="A26641"/>
      <c r="B26641"/>
      <c r="C26641"/>
    </row>
    <row r="26642" spans="1:3" ht="14.4" x14ac:dyDescent="0.3">
      <c r="A26642"/>
      <c r="B26642"/>
      <c r="C26642"/>
    </row>
    <row r="26643" spans="1:3" ht="14.4" x14ac:dyDescent="0.3">
      <c r="A26643"/>
      <c r="B26643"/>
      <c r="C26643"/>
    </row>
    <row r="26644" spans="1:3" ht="14.4" x14ac:dyDescent="0.3">
      <c r="A26644"/>
      <c r="B26644"/>
      <c r="C26644"/>
    </row>
    <row r="26645" spans="1:3" ht="14.4" x14ac:dyDescent="0.3">
      <c r="A26645"/>
      <c r="B26645"/>
      <c r="C26645"/>
    </row>
    <row r="26646" spans="1:3" ht="14.4" x14ac:dyDescent="0.3">
      <c r="A26646"/>
      <c r="B26646"/>
      <c r="C26646"/>
    </row>
    <row r="26647" spans="1:3" ht="14.4" x14ac:dyDescent="0.3">
      <c r="A26647"/>
      <c r="B26647"/>
      <c r="C26647"/>
    </row>
    <row r="26648" spans="1:3" ht="14.4" x14ac:dyDescent="0.3">
      <c r="A26648"/>
      <c r="B26648"/>
      <c r="C26648"/>
    </row>
    <row r="26649" spans="1:3" ht="14.4" x14ac:dyDescent="0.3">
      <c r="A26649"/>
      <c r="B26649"/>
      <c r="C26649"/>
    </row>
    <row r="26650" spans="1:3" ht="14.4" x14ac:dyDescent="0.3">
      <c r="A26650"/>
      <c r="B26650"/>
      <c r="C26650"/>
    </row>
    <row r="26651" spans="1:3" ht="14.4" x14ac:dyDescent="0.3">
      <c r="A26651"/>
      <c r="B26651"/>
      <c r="C26651"/>
    </row>
    <row r="26652" spans="1:3" ht="14.4" x14ac:dyDescent="0.3">
      <c r="A26652"/>
      <c r="B26652"/>
      <c r="C26652"/>
    </row>
    <row r="26653" spans="1:3" ht="14.4" x14ac:dyDescent="0.3">
      <c r="A26653"/>
      <c r="B26653"/>
      <c r="C26653"/>
    </row>
    <row r="26654" spans="1:3" ht="14.4" x14ac:dyDescent="0.3">
      <c r="A26654"/>
      <c r="B26654"/>
      <c r="C26654"/>
    </row>
    <row r="26655" spans="1:3" ht="14.4" x14ac:dyDescent="0.3">
      <c r="A26655"/>
      <c r="B26655"/>
      <c r="C26655"/>
    </row>
    <row r="26656" spans="1:3" ht="14.4" x14ac:dyDescent="0.3">
      <c r="A26656"/>
      <c r="B26656"/>
      <c r="C26656"/>
    </row>
    <row r="26657" spans="1:3" ht="14.4" x14ac:dyDescent="0.3">
      <c r="A26657"/>
      <c r="B26657"/>
      <c r="C26657"/>
    </row>
    <row r="26658" spans="1:3" ht="14.4" x14ac:dyDescent="0.3">
      <c r="A26658"/>
      <c r="B26658"/>
      <c r="C26658"/>
    </row>
    <row r="26659" spans="1:3" ht="14.4" x14ac:dyDescent="0.3">
      <c r="A26659"/>
      <c r="B26659"/>
      <c r="C26659"/>
    </row>
    <row r="26660" spans="1:3" ht="14.4" x14ac:dyDescent="0.3">
      <c r="A26660"/>
      <c r="B26660"/>
      <c r="C26660"/>
    </row>
    <row r="26661" spans="1:3" ht="14.4" x14ac:dyDescent="0.3">
      <c r="A26661"/>
      <c r="B26661"/>
      <c r="C26661"/>
    </row>
    <row r="26662" spans="1:3" ht="14.4" x14ac:dyDescent="0.3">
      <c r="A26662"/>
      <c r="B26662"/>
      <c r="C26662"/>
    </row>
    <row r="26663" spans="1:3" ht="14.4" x14ac:dyDescent="0.3">
      <c r="A26663"/>
      <c r="B26663"/>
      <c r="C26663"/>
    </row>
    <row r="26664" spans="1:3" ht="14.4" x14ac:dyDescent="0.3">
      <c r="A26664"/>
      <c r="B26664"/>
      <c r="C26664"/>
    </row>
    <row r="26665" spans="1:3" ht="14.4" x14ac:dyDescent="0.3">
      <c r="A26665"/>
      <c r="B26665"/>
      <c r="C26665"/>
    </row>
    <row r="26666" spans="1:3" ht="14.4" x14ac:dyDescent="0.3">
      <c r="A26666"/>
      <c r="B26666"/>
      <c r="C26666"/>
    </row>
    <row r="26667" spans="1:3" ht="14.4" x14ac:dyDescent="0.3">
      <c r="A26667"/>
      <c r="B26667"/>
      <c r="C26667"/>
    </row>
    <row r="26668" spans="1:3" ht="14.4" x14ac:dyDescent="0.3">
      <c r="A26668"/>
      <c r="B26668"/>
      <c r="C26668"/>
    </row>
    <row r="26669" spans="1:3" ht="14.4" x14ac:dyDescent="0.3">
      <c r="A26669"/>
      <c r="B26669"/>
      <c r="C26669"/>
    </row>
    <row r="26670" spans="1:3" ht="14.4" x14ac:dyDescent="0.3">
      <c r="A26670"/>
      <c r="B26670"/>
      <c r="C26670"/>
    </row>
    <row r="26671" spans="1:3" ht="14.4" x14ac:dyDescent="0.3">
      <c r="A26671"/>
      <c r="B26671"/>
      <c r="C26671"/>
    </row>
    <row r="26672" spans="1:3" ht="14.4" x14ac:dyDescent="0.3">
      <c r="A26672"/>
      <c r="B26672"/>
      <c r="C26672"/>
    </row>
    <row r="26673" spans="1:3" ht="14.4" x14ac:dyDescent="0.3">
      <c r="A26673"/>
      <c r="B26673"/>
      <c r="C26673"/>
    </row>
    <row r="26674" spans="1:3" ht="14.4" x14ac:dyDescent="0.3">
      <c r="A26674"/>
      <c r="B26674"/>
      <c r="C26674"/>
    </row>
    <row r="26675" spans="1:3" ht="14.4" x14ac:dyDescent="0.3">
      <c r="A26675"/>
      <c r="B26675"/>
      <c r="C26675"/>
    </row>
    <row r="26676" spans="1:3" ht="14.4" x14ac:dyDescent="0.3">
      <c r="A26676"/>
      <c r="B26676"/>
      <c r="C26676"/>
    </row>
    <row r="26677" spans="1:3" ht="14.4" x14ac:dyDescent="0.3">
      <c r="A26677"/>
      <c r="B26677"/>
      <c r="C26677"/>
    </row>
    <row r="26678" spans="1:3" ht="14.4" x14ac:dyDescent="0.3">
      <c r="A26678"/>
      <c r="B26678"/>
      <c r="C26678"/>
    </row>
    <row r="26679" spans="1:3" ht="14.4" x14ac:dyDescent="0.3">
      <c r="A26679"/>
      <c r="B26679"/>
      <c r="C26679"/>
    </row>
    <row r="26680" spans="1:3" ht="14.4" x14ac:dyDescent="0.3">
      <c r="A26680"/>
      <c r="B26680"/>
      <c r="C26680"/>
    </row>
    <row r="26681" spans="1:3" ht="14.4" x14ac:dyDescent="0.3">
      <c r="A26681"/>
      <c r="B26681"/>
      <c r="C26681"/>
    </row>
    <row r="26682" spans="1:3" ht="14.4" x14ac:dyDescent="0.3">
      <c r="A26682"/>
      <c r="B26682"/>
      <c r="C26682"/>
    </row>
    <row r="26683" spans="1:3" ht="14.4" x14ac:dyDescent="0.3">
      <c r="A26683"/>
      <c r="B26683"/>
      <c r="C26683"/>
    </row>
    <row r="26684" spans="1:3" ht="14.4" x14ac:dyDescent="0.3">
      <c r="A26684"/>
      <c r="B26684"/>
      <c r="C26684"/>
    </row>
    <row r="26685" spans="1:3" ht="14.4" x14ac:dyDescent="0.3">
      <c r="A26685"/>
      <c r="B26685"/>
      <c r="C26685"/>
    </row>
    <row r="26686" spans="1:3" ht="14.4" x14ac:dyDescent="0.3">
      <c r="A26686"/>
      <c r="B26686"/>
      <c r="C26686"/>
    </row>
    <row r="26687" spans="1:3" ht="14.4" x14ac:dyDescent="0.3">
      <c r="A26687"/>
      <c r="B26687"/>
      <c r="C26687"/>
    </row>
    <row r="26688" spans="1:3" ht="14.4" x14ac:dyDescent="0.3">
      <c r="A26688"/>
      <c r="B26688"/>
      <c r="C26688"/>
    </row>
    <row r="26689" spans="1:3" ht="14.4" x14ac:dyDescent="0.3">
      <c r="A26689"/>
      <c r="B26689"/>
      <c r="C26689"/>
    </row>
    <row r="26690" spans="1:3" ht="14.4" x14ac:dyDescent="0.3">
      <c r="A26690"/>
      <c r="B26690"/>
      <c r="C26690"/>
    </row>
    <row r="26691" spans="1:3" ht="14.4" x14ac:dyDescent="0.3">
      <c r="A26691"/>
      <c r="B26691"/>
      <c r="C26691"/>
    </row>
    <row r="26692" spans="1:3" ht="14.4" x14ac:dyDescent="0.3">
      <c r="A26692"/>
      <c r="B26692"/>
      <c r="C26692"/>
    </row>
    <row r="26693" spans="1:3" ht="14.4" x14ac:dyDescent="0.3">
      <c r="A26693"/>
      <c r="B26693"/>
      <c r="C26693"/>
    </row>
    <row r="26694" spans="1:3" ht="14.4" x14ac:dyDescent="0.3">
      <c r="A26694"/>
      <c r="B26694"/>
      <c r="C26694"/>
    </row>
    <row r="26695" spans="1:3" ht="14.4" x14ac:dyDescent="0.3">
      <c r="A26695"/>
      <c r="B26695"/>
      <c r="C26695"/>
    </row>
    <row r="26696" spans="1:3" ht="14.4" x14ac:dyDescent="0.3">
      <c r="A26696"/>
      <c r="B26696"/>
      <c r="C26696"/>
    </row>
    <row r="26697" spans="1:3" ht="14.4" x14ac:dyDescent="0.3">
      <c r="A26697"/>
      <c r="B26697"/>
      <c r="C26697"/>
    </row>
    <row r="26698" spans="1:3" ht="14.4" x14ac:dyDescent="0.3">
      <c r="A26698"/>
      <c r="B26698"/>
      <c r="C26698"/>
    </row>
    <row r="26699" spans="1:3" ht="14.4" x14ac:dyDescent="0.3">
      <c r="A26699"/>
      <c r="B26699"/>
      <c r="C26699"/>
    </row>
    <row r="26700" spans="1:3" ht="14.4" x14ac:dyDescent="0.3">
      <c r="A26700"/>
      <c r="B26700"/>
      <c r="C26700"/>
    </row>
    <row r="26701" spans="1:3" ht="14.4" x14ac:dyDescent="0.3">
      <c r="A26701"/>
      <c r="B26701"/>
      <c r="C26701"/>
    </row>
    <row r="26702" spans="1:3" ht="14.4" x14ac:dyDescent="0.3">
      <c r="A26702"/>
      <c r="B26702"/>
      <c r="C26702"/>
    </row>
    <row r="26703" spans="1:3" ht="14.4" x14ac:dyDescent="0.3">
      <c r="A26703"/>
      <c r="B26703"/>
      <c r="C26703"/>
    </row>
    <row r="26704" spans="1:3" ht="14.4" x14ac:dyDescent="0.3">
      <c r="A26704"/>
      <c r="B26704"/>
      <c r="C26704"/>
    </row>
    <row r="26705" spans="1:3" ht="14.4" x14ac:dyDescent="0.3">
      <c r="A26705"/>
      <c r="B26705"/>
      <c r="C26705"/>
    </row>
    <row r="26706" spans="1:3" ht="14.4" x14ac:dyDescent="0.3">
      <c r="A26706"/>
      <c r="B26706"/>
      <c r="C26706"/>
    </row>
    <row r="26707" spans="1:3" ht="14.4" x14ac:dyDescent="0.3">
      <c r="A26707"/>
      <c r="B26707"/>
      <c r="C26707"/>
    </row>
    <row r="26708" spans="1:3" ht="14.4" x14ac:dyDescent="0.3">
      <c r="A26708"/>
      <c r="B26708"/>
      <c r="C26708"/>
    </row>
    <row r="26709" spans="1:3" ht="14.4" x14ac:dyDescent="0.3">
      <c r="A26709"/>
      <c r="B26709"/>
      <c r="C26709"/>
    </row>
    <row r="26710" spans="1:3" ht="14.4" x14ac:dyDescent="0.3">
      <c r="A26710"/>
      <c r="B26710"/>
      <c r="C26710"/>
    </row>
    <row r="26711" spans="1:3" ht="14.4" x14ac:dyDescent="0.3">
      <c r="A26711"/>
      <c r="B26711"/>
      <c r="C26711"/>
    </row>
    <row r="26712" spans="1:3" ht="14.4" x14ac:dyDescent="0.3">
      <c r="A26712"/>
      <c r="B26712"/>
      <c r="C26712"/>
    </row>
    <row r="26713" spans="1:3" ht="14.4" x14ac:dyDescent="0.3">
      <c r="A26713"/>
      <c r="B26713"/>
      <c r="C26713"/>
    </row>
    <row r="26714" spans="1:3" ht="14.4" x14ac:dyDescent="0.3">
      <c r="A26714"/>
      <c r="B26714"/>
      <c r="C26714"/>
    </row>
    <row r="26715" spans="1:3" ht="14.4" x14ac:dyDescent="0.3">
      <c r="A26715"/>
      <c r="B26715"/>
      <c r="C26715"/>
    </row>
    <row r="26716" spans="1:3" ht="14.4" x14ac:dyDescent="0.3">
      <c r="A26716"/>
      <c r="B26716"/>
      <c r="C26716"/>
    </row>
    <row r="26717" spans="1:3" ht="14.4" x14ac:dyDescent="0.3">
      <c r="A26717"/>
      <c r="B26717"/>
      <c r="C26717"/>
    </row>
    <row r="26718" spans="1:3" ht="14.4" x14ac:dyDescent="0.3">
      <c r="A26718"/>
      <c r="B26718"/>
      <c r="C26718"/>
    </row>
    <row r="26719" spans="1:3" ht="14.4" x14ac:dyDescent="0.3">
      <c r="A26719"/>
      <c r="B26719"/>
      <c r="C26719"/>
    </row>
    <row r="26720" spans="1:3" ht="14.4" x14ac:dyDescent="0.3">
      <c r="A26720"/>
      <c r="B26720"/>
      <c r="C26720"/>
    </row>
    <row r="26721" spans="1:3" ht="14.4" x14ac:dyDescent="0.3">
      <c r="A26721"/>
      <c r="B26721"/>
      <c r="C26721"/>
    </row>
    <row r="26722" spans="1:3" ht="14.4" x14ac:dyDescent="0.3">
      <c r="A26722"/>
      <c r="B26722"/>
      <c r="C26722"/>
    </row>
    <row r="26723" spans="1:3" ht="14.4" x14ac:dyDescent="0.3">
      <c r="A26723"/>
      <c r="B26723"/>
      <c r="C26723"/>
    </row>
    <row r="26724" spans="1:3" ht="14.4" x14ac:dyDescent="0.3">
      <c r="A26724"/>
      <c r="B26724"/>
      <c r="C26724"/>
    </row>
    <row r="26725" spans="1:3" ht="14.4" x14ac:dyDescent="0.3">
      <c r="A26725"/>
      <c r="B26725"/>
      <c r="C26725"/>
    </row>
    <row r="26726" spans="1:3" ht="14.4" x14ac:dyDescent="0.3">
      <c r="A26726"/>
      <c r="B26726"/>
      <c r="C26726"/>
    </row>
    <row r="26727" spans="1:3" ht="14.4" x14ac:dyDescent="0.3">
      <c r="A26727"/>
      <c r="B26727"/>
      <c r="C26727"/>
    </row>
    <row r="26728" spans="1:3" ht="14.4" x14ac:dyDescent="0.3">
      <c r="A26728"/>
      <c r="B26728"/>
      <c r="C26728"/>
    </row>
    <row r="26729" spans="1:3" ht="14.4" x14ac:dyDescent="0.3">
      <c r="A26729"/>
      <c r="B26729"/>
      <c r="C26729"/>
    </row>
    <row r="26730" spans="1:3" ht="14.4" x14ac:dyDescent="0.3">
      <c r="A26730"/>
      <c r="B26730"/>
      <c r="C26730"/>
    </row>
    <row r="26731" spans="1:3" ht="14.4" x14ac:dyDescent="0.3">
      <c r="A26731"/>
      <c r="B26731"/>
      <c r="C26731"/>
    </row>
    <row r="26732" spans="1:3" ht="14.4" x14ac:dyDescent="0.3">
      <c r="A26732"/>
      <c r="B26732"/>
      <c r="C26732"/>
    </row>
    <row r="26733" spans="1:3" ht="14.4" x14ac:dyDescent="0.3">
      <c r="A26733"/>
      <c r="B26733"/>
      <c r="C26733"/>
    </row>
    <row r="26734" spans="1:3" ht="14.4" x14ac:dyDescent="0.3">
      <c r="A26734"/>
      <c r="B26734"/>
      <c r="C26734"/>
    </row>
    <row r="26735" spans="1:3" ht="14.4" x14ac:dyDescent="0.3">
      <c r="A26735"/>
      <c r="B26735"/>
      <c r="C26735"/>
    </row>
    <row r="26736" spans="1:3" ht="14.4" x14ac:dyDescent="0.3">
      <c r="A26736"/>
      <c r="B26736"/>
      <c r="C26736"/>
    </row>
    <row r="26737" spans="1:3" ht="14.4" x14ac:dyDescent="0.3">
      <c r="A26737"/>
      <c r="B26737"/>
      <c r="C26737"/>
    </row>
    <row r="26738" spans="1:3" ht="14.4" x14ac:dyDescent="0.3">
      <c r="A26738"/>
      <c r="B26738"/>
      <c r="C26738"/>
    </row>
    <row r="26739" spans="1:3" ht="14.4" x14ac:dyDescent="0.3">
      <c r="A26739"/>
      <c r="B26739"/>
      <c r="C26739"/>
    </row>
    <row r="26740" spans="1:3" ht="14.4" x14ac:dyDescent="0.3">
      <c r="A26740"/>
      <c r="B26740"/>
      <c r="C26740"/>
    </row>
    <row r="26741" spans="1:3" ht="14.4" x14ac:dyDescent="0.3">
      <c r="A26741"/>
      <c r="B26741"/>
      <c r="C26741"/>
    </row>
    <row r="26742" spans="1:3" ht="14.4" x14ac:dyDescent="0.3">
      <c r="A26742"/>
      <c r="B26742"/>
      <c r="C26742"/>
    </row>
    <row r="26743" spans="1:3" ht="14.4" x14ac:dyDescent="0.3">
      <c r="A26743"/>
      <c r="B26743"/>
      <c r="C26743"/>
    </row>
    <row r="26744" spans="1:3" ht="14.4" x14ac:dyDescent="0.3">
      <c r="A26744"/>
      <c r="B26744"/>
      <c r="C26744"/>
    </row>
    <row r="26745" spans="1:3" ht="14.4" x14ac:dyDescent="0.3">
      <c r="A26745"/>
      <c r="B26745"/>
      <c r="C26745"/>
    </row>
    <row r="26746" spans="1:3" ht="14.4" x14ac:dyDescent="0.3">
      <c r="A26746"/>
      <c r="B26746"/>
      <c r="C26746"/>
    </row>
    <row r="26747" spans="1:3" ht="14.4" x14ac:dyDescent="0.3">
      <c r="A26747"/>
      <c r="B26747"/>
      <c r="C26747"/>
    </row>
    <row r="26748" spans="1:3" ht="14.4" x14ac:dyDescent="0.3">
      <c r="A26748"/>
      <c r="B26748"/>
      <c r="C26748"/>
    </row>
    <row r="26749" spans="1:3" ht="14.4" x14ac:dyDescent="0.3">
      <c r="A26749"/>
      <c r="B26749"/>
      <c r="C26749"/>
    </row>
    <row r="26750" spans="1:3" ht="14.4" x14ac:dyDescent="0.3">
      <c r="A26750"/>
      <c r="B26750"/>
      <c r="C26750"/>
    </row>
    <row r="26751" spans="1:3" ht="14.4" x14ac:dyDescent="0.3">
      <c r="A26751"/>
      <c r="B26751"/>
      <c r="C26751"/>
    </row>
    <row r="26752" spans="1:3" ht="14.4" x14ac:dyDescent="0.3">
      <c r="A26752"/>
      <c r="B26752"/>
      <c r="C26752"/>
    </row>
    <row r="26753" spans="1:3" ht="14.4" x14ac:dyDescent="0.3">
      <c r="A26753"/>
      <c r="B26753"/>
      <c r="C26753"/>
    </row>
    <row r="26754" spans="1:3" ht="14.4" x14ac:dyDescent="0.3">
      <c r="A26754"/>
      <c r="B26754"/>
      <c r="C26754"/>
    </row>
    <row r="26755" spans="1:3" ht="14.4" x14ac:dyDescent="0.3">
      <c r="A26755"/>
      <c r="B26755"/>
      <c r="C26755"/>
    </row>
    <row r="26756" spans="1:3" ht="14.4" x14ac:dyDescent="0.3">
      <c r="A26756"/>
      <c r="B26756"/>
      <c r="C26756"/>
    </row>
    <row r="26757" spans="1:3" ht="14.4" x14ac:dyDescent="0.3">
      <c r="A26757"/>
      <c r="B26757"/>
      <c r="C26757"/>
    </row>
    <row r="26758" spans="1:3" ht="14.4" x14ac:dyDescent="0.3">
      <c r="A26758"/>
      <c r="B26758"/>
      <c r="C26758"/>
    </row>
    <row r="26759" spans="1:3" ht="14.4" x14ac:dyDescent="0.3">
      <c r="A26759"/>
      <c r="B26759"/>
      <c r="C26759"/>
    </row>
    <row r="26760" spans="1:3" ht="14.4" x14ac:dyDescent="0.3">
      <c r="A26760"/>
      <c r="B26760"/>
      <c r="C26760"/>
    </row>
    <row r="26761" spans="1:3" ht="14.4" x14ac:dyDescent="0.3">
      <c r="A26761"/>
      <c r="B26761"/>
      <c r="C26761"/>
    </row>
    <row r="26762" spans="1:3" ht="14.4" x14ac:dyDescent="0.3">
      <c r="A26762"/>
      <c r="B26762"/>
      <c r="C26762"/>
    </row>
    <row r="26763" spans="1:3" ht="14.4" x14ac:dyDescent="0.3">
      <c r="A26763"/>
      <c r="B26763"/>
      <c r="C26763"/>
    </row>
    <row r="26764" spans="1:3" ht="14.4" x14ac:dyDescent="0.3">
      <c r="A26764"/>
      <c r="B26764"/>
      <c r="C26764"/>
    </row>
    <row r="26765" spans="1:3" ht="14.4" x14ac:dyDescent="0.3">
      <c r="A26765"/>
      <c r="B26765"/>
      <c r="C26765"/>
    </row>
    <row r="26766" spans="1:3" ht="14.4" x14ac:dyDescent="0.3">
      <c r="A26766"/>
      <c r="B26766"/>
      <c r="C26766"/>
    </row>
    <row r="26767" spans="1:3" ht="14.4" x14ac:dyDescent="0.3">
      <c r="A26767"/>
      <c r="B26767"/>
      <c r="C26767"/>
    </row>
    <row r="26768" spans="1:3" ht="14.4" x14ac:dyDescent="0.3">
      <c r="A26768"/>
      <c r="B26768"/>
      <c r="C26768"/>
    </row>
    <row r="26769" spans="1:3" ht="14.4" x14ac:dyDescent="0.3">
      <c r="A26769"/>
      <c r="B26769"/>
      <c r="C26769"/>
    </row>
    <row r="26770" spans="1:3" ht="14.4" x14ac:dyDescent="0.3">
      <c r="A26770"/>
      <c r="B26770"/>
      <c r="C26770"/>
    </row>
    <row r="26771" spans="1:3" ht="14.4" x14ac:dyDescent="0.3">
      <c r="A26771"/>
      <c r="B26771"/>
      <c r="C26771"/>
    </row>
    <row r="26772" spans="1:3" ht="14.4" x14ac:dyDescent="0.3">
      <c r="A26772"/>
      <c r="B26772"/>
      <c r="C26772"/>
    </row>
    <row r="26773" spans="1:3" ht="14.4" x14ac:dyDescent="0.3">
      <c r="A26773"/>
      <c r="B26773"/>
      <c r="C26773"/>
    </row>
    <row r="26774" spans="1:3" ht="14.4" x14ac:dyDescent="0.3">
      <c r="A26774"/>
      <c r="B26774"/>
      <c r="C26774"/>
    </row>
    <row r="26775" spans="1:3" ht="14.4" x14ac:dyDescent="0.3">
      <c r="A26775"/>
      <c r="B26775"/>
      <c r="C26775"/>
    </row>
    <row r="26776" spans="1:3" ht="14.4" x14ac:dyDescent="0.3">
      <c r="A26776"/>
      <c r="B26776"/>
      <c r="C26776"/>
    </row>
    <row r="26777" spans="1:3" ht="14.4" x14ac:dyDescent="0.3">
      <c r="A26777"/>
      <c r="B26777"/>
      <c r="C26777"/>
    </row>
    <row r="26778" spans="1:3" ht="14.4" x14ac:dyDescent="0.3">
      <c r="A26778"/>
      <c r="B26778"/>
      <c r="C26778"/>
    </row>
    <row r="26779" spans="1:3" ht="14.4" x14ac:dyDescent="0.3">
      <c r="A26779"/>
      <c r="B26779"/>
      <c r="C26779"/>
    </row>
    <row r="26780" spans="1:3" ht="14.4" x14ac:dyDescent="0.3">
      <c r="A26780"/>
      <c r="B26780"/>
      <c r="C26780"/>
    </row>
    <row r="26781" spans="1:3" ht="14.4" x14ac:dyDescent="0.3">
      <c r="A26781"/>
      <c r="B26781"/>
      <c r="C26781"/>
    </row>
    <row r="26782" spans="1:3" ht="14.4" x14ac:dyDescent="0.3">
      <c r="A26782"/>
      <c r="B26782"/>
      <c r="C26782"/>
    </row>
    <row r="26783" spans="1:3" ht="14.4" x14ac:dyDescent="0.3">
      <c r="A26783"/>
      <c r="B26783"/>
      <c r="C26783"/>
    </row>
    <row r="26784" spans="1:3" ht="14.4" x14ac:dyDescent="0.3">
      <c r="A26784"/>
      <c r="B26784"/>
      <c r="C26784"/>
    </row>
    <row r="26785" spans="1:3" ht="14.4" x14ac:dyDescent="0.3">
      <c r="A26785"/>
      <c r="B26785"/>
      <c r="C26785"/>
    </row>
    <row r="26786" spans="1:3" ht="14.4" x14ac:dyDescent="0.3">
      <c r="A26786"/>
      <c r="B26786"/>
      <c r="C26786"/>
    </row>
    <row r="26787" spans="1:3" ht="14.4" x14ac:dyDescent="0.3">
      <c r="A26787"/>
      <c r="B26787"/>
      <c r="C26787"/>
    </row>
    <row r="26788" spans="1:3" ht="14.4" x14ac:dyDescent="0.3">
      <c r="A26788"/>
      <c r="B26788"/>
      <c r="C26788"/>
    </row>
    <row r="26789" spans="1:3" ht="14.4" x14ac:dyDescent="0.3">
      <c r="A26789"/>
      <c r="B26789"/>
      <c r="C26789"/>
    </row>
    <row r="26790" spans="1:3" ht="14.4" x14ac:dyDescent="0.3">
      <c r="A26790"/>
      <c r="B26790"/>
      <c r="C26790"/>
    </row>
    <row r="26791" spans="1:3" ht="14.4" x14ac:dyDescent="0.3">
      <c r="A26791"/>
      <c r="B26791"/>
      <c r="C26791"/>
    </row>
    <row r="26792" spans="1:3" ht="14.4" x14ac:dyDescent="0.3">
      <c r="A26792"/>
      <c r="B26792"/>
      <c r="C26792"/>
    </row>
    <row r="26793" spans="1:3" ht="14.4" x14ac:dyDescent="0.3">
      <c r="A26793"/>
      <c r="B26793"/>
      <c r="C26793"/>
    </row>
    <row r="26794" spans="1:3" ht="14.4" x14ac:dyDescent="0.3">
      <c r="A26794"/>
      <c r="B26794"/>
      <c r="C26794"/>
    </row>
    <row r="26795" spans="1:3" ht="14.4" x14ac:dyDescent="0.3">
      <c r="A26795"/>
      <c r="B26795"/>
      <c r="C26795"/>
    </row>
    <row r="26796" spans="1:3" ht="14.4" x14ac:dyDescent="0.3">
      <c r="A26796"/>
      <c r="B26796"/>
      <c r="C26796"/>
    </row>
    <row r="26797" spans="1:3" ht="14.4" x14ac:dyDescent="0.3">
      <c r="A26797"/>
      <c r="B26797"/>
      <c r="C26797"/>
    </row>
    <row r="26798" spans="1:3" ht="14.4" x14ac:dyDescent="0.3">
      <c r="A26798"/>
      <c r="B26798"/>
      <c r="C26798"/>
    </row>
    <row r="26799" spans="1:3" ht="14.4" x14ac:dyDescent="0.3">
      <c r="A26799"/>
      <c r="B26799"/>
      <c r="C26799"/>
    </row>
    <row r="26800" spans="1:3" ht="14.4" x14ac:dyDescent="0.3">
      <c r="A26800"/>
      <c r="B26800"/>
      <c r="C26800"/>
    </row>
    <row r="26801" spans="1:3" ht="14.4" x14ac:dyDescent="0.3">
      <c r="A26801"/>
      <c r="B26801"/>
      <c r="C26801"/>
    </row>
    <row r="26802" spans="1:3" ht="14.4" x14ac:dyDescent="0.3">
      <c r="A26802"/>
      <c r="B26802"/>
      <c r="C26802"/>
    </row>
    <row r="26803" spans="1:3" ht="14.4" x14ac:dyDescent="0.3">
      <c r="A26803"/>
      <c r="B26803"/>
      <c r="C26803"/>
    </row>
    <row r="26804" spans="1:3" ht="14.4" x14ac:dyDescent="0.3">
      <c r="A26804"/>
      <c r="B26804"/>
      <c r="C26804"/>
    </row>
    <row r="26805" spans="1:3" ht="14.4" x14ac:dyDescent="0.3">
      <c r="A26805"/>
      <c r="B26805"/>
      <c r="C26805"/>
    </row>
    <row r="26806" spans="1:3" ht="14.4" x14ac:dyDescent="0.3">
      <c r="A26806"/>
      <c r="B26806"/>
      <c r="C26806"/>
    </row>
    <row r="26807" spans="1:3" ht="14.4" x14ac:dyDescent="0.3">
      <c r="A26807"/>
      <c r="B26807"/>
      <c r="C26807"/>
    </row>
    <row r="26808" spans="1:3" ht="14.4" x14ac:dyDescent="0.3">
      <c r="A26808"/>
      <c r="B26808"/>
      <c r="C26808"/>
    </row>
    <row r="26809" spans="1:3" ht="14.4" x14ac:dyDescent="0.3">
      <c r="A26809"/>
      <c r="B26809"/>
      <c r="C26809"/>
    </row>
    <row r="26810" spans="1:3" ht="14.4" x14ac:dyDescent="0.3">
      <c r="A26810"/>
      <c r="B26810"/>
      <c r="C26810"/>
    </row>
    <row r="26811" spans="1:3" ht="14.4" x14ac:dyDescent="0.3">
      <c r="A26811"/>
      <c r="B26811"/>
      <c r="C26811"/>
    </row>
    <row r="26812" spans="1:3" ht="14.4" x14ac:dyDescent="0.3">
      <c r="A26812"/>
      <c r="B26812"/>
      <c r="C26812"/>
    </row>
    <row r="26813" spans="1:3" ht="14.4" x14ac:dyDescent="0.3">
      <c r="A26813"/>
      <c r="B26813"/>
      <c r="C26813"/>
    </row>
    <row r="26814" spans="1:3" ht="14.4" x14ac:dyDescent="0.3">
      <c r="A26814"/>
      <c r="B26814"/>
      <c r="C26814"/>
    </row>
    <row r="26815" spans="1:3" ht="14.4" x14ac:dyDescent="0.3">
      <c r="A26815"/>
      <c r="B26815"/>
      <c r="C26815"/>
    </row>
    <row r="26816" spans="1:3" ht="14.4" x14ac:dyDescent="0.3">
      <c r="A26816"/>
      <c r="B26816"/>
      <c r="C26816"/>
    </row>
    <row r="26817" spans="1:3" ht="14.4" x14ac:dyDescent="0.3">
      <c r="A26817"/>
      <c r="B26817"/>
      <c r="C26817"/>
    </row>
    <row r="26818" spans="1:3" ht="14.4" x14ac:dyDescent="0.3">
      <c r="A26818"/>
      <c r="B26818"/>
      <c r="C26818"/>
    </row>
    <row r="26819" spans="1:3" ht="14.4" x14ac:dyDescent="0.3">
      <c r="A26819"/>
      <c r="B26819"/>
      <c r="C26819"/>
    </row>
    <row r="26820" spans="1:3" ht="14.4" x14ac:dyDescent="0.3">
      <c r="A26820"/>
      <c r="B26820"/>
      <c r="C26820"/>
    </row>
    <row r="26821" spans="1:3" ht="14.4" x14ac:dyDescent="0.3">
      <c r="A26821"/>
      <c r="B26821"/>
      <c r="C26821"/>
    </row>
    <row r="26822" spans="1:3" ht="14.4" x14ac:dyDescent="0.3">
      <c r="A26822"/>
      <c r="B26822"/>
      <c r="C26822"/>
    </row>
    <row r="26823" spans="1:3" ht="14.4" x14ac:dyDescent="0.3">
      <c r="A26823"/>
      <c r="B26823"/>
      <c r="C26823"/>
    </row>
    <row r="26824" spans="1:3" ht="14.4" x14ac:dyDescent="0.3">
      <c r="A26824"/>
      <c r="B26824"/>
      <c r="C26824"/>
    </row>
    <row r="26825" spans="1:3" ht="14.4" x14ac:dyDescent="0.3">
      <c r="A26825"/>
      <c r="B26825"/>
      <c r="C26825"/>
    </row>
    <row r="26826" spans="1:3" ht="14.4" x14ac:dyDescent="0.3">
      <c r="A26826"/>
      <c r="B26826"/>
      <c r="C26826"/>
    </row>
    <row r="26827" spans="1:3" ht="14.4" x14ac:dyDescent="0.3">
      <c r="A26827"/>
      <c r="B26827"/>
      <c r="C26827"/>
    </row>
    <row r="26828" spans="1:3" ht="14.4" x14ac:dyDescent="0.3">
      <c r="A26828"/>
      <c r="B26828"/>
      <c r="C26828"/>
    </row>
    <row r="26829" spans="1:3" ht="14.4" x14ac:dyDescent="0.3">
      <c r="A26829"/>
      <c r="B26829"/>
      <c r="C26829"/>
    </row>
    <row r="26830" spans="1:3" ht="14.4" x14ac:dyDescent="0.3">
      <c r="A26830"/>
      <c r="B26830"/>
      <c r="C26830"/>
    </row>
    <row r="26831" spans="1:3" ht="14.4" x14ac:dyDescent="0.3">
      <c r="A26831"/>
      <c r="B26831"/>
      <c r="C26831"/>
    </row>
    <row r="26832" spans="1:3" ht="14.4" x14ac:dyDescent="0.3">
      <c r="A26832"/>
      <c r="B26832"/>
      <c r="C26832"/>
    </row>
    <row r="26833" spans="1:3" ht="14.4" x14ac:dyDescent="0.3">
      <c r="A26833"/>
      <c r="B26833"/>
      <c r="C26833"/>
    </row>
    <row r="26834" spans="1:3" ht="14.4" x14ac:dyDescent="0.3">
      <c r="A26834"/>
      <c r="B26834"/>
      <c r="C26834"/>
    </row>
    <row r="26835" spans="1:3" ht="14.4" x14ac:dyDescent="0.3">
      <c r="A26835"/>
      <c r="B26835"/>
      <c r="C26835"/>
    </row>
    <row r="26836" spans="1:3" ht="14.4" x14ac:dyDescent="0.3">
      <c r="A26836"/>
      <c r="B26836"/>
      <c r="C26836"/>
    </row>
    <row r="26837" spans="1:3" ht="14.4" x14ac:dyDescent="0.3">
      <c r="A26837"/>
      <c r="B26837"/>
      <c r="C26837"/>
    </row>
    <row r="26838" spans="1:3" ht="14.4" x14ac:dyDescent="0.3">
      <c r="A26838"/>
      <c r="B26838"/>
      <c r="C26838"/>
    </row>
    <row r="26839" spans="1:3" ht="14.4" x14ac:dyDescent="0.3">
      <c r="A26839"/>
      <c r="B26839"/>
      <c r="C26839"/>
    </row>
    <row r="26840" spans="1:3" ht="14.4" x14ac:dyDescent="0.3">
      <c r="A26840"/>
      <c r="B26840"/>
      <c r="C26840"/>
    </row>
    <row r="26841" spans="1:3" ht="14.4" x14ac:dyDescent="0.3">
      <c r="A26841"/>
      <c r="B26841"/>
      <c r="C26841"/>
    </row>
    <row r="26842" spans="1:3" ht="14.4" x14ac:dyDescent="0.3">
      <c r="A26842"/>
      <c r="B26842"/>
      <c r="C26842"/>
    </row>
    <row r="26843" spans="1:3" ht="14.4" x14ac:dyDescent="0.3">
      <c r="A26843"/>
      <c r="B26843"/>
      <c r="C26843"/>
    </row>
    <row r="26844" spans="1:3" ht="14.4" x14ac:dyDescent="0.3">
      <c r="A26844"/>
      <c r="B26844"/>
      <c r="C26844"/>
    </row>
    <row r="26845" spans="1:3" ht="14.4" x14ac:dyDescent="0.3">
      <c r="A26845"/>
      <c r="B26845"/>
      <c r="C26845"/>
    </row>
    <row r="26846" spans="1:3" ht="14.4" x14ac:dyDescent="0.3">
      <c r="A26846"/>
      <c r="B26846"/>
      <c r="C26846"/>
    </row>
    <row r="26847" spans="1:3" ht="14.4" x14ac:dyDescent="0.3">
      <c r="A26847"/>
      <c r="B26847"/>
      <c r="C26847"/>
    </row>
    <row r="26848" spans="1:3" ht="14.4" x14ac:dyDescent="0.3">
      <c r="A26848"/>
      <c r="B26848"/>
      <c r="C26848"/>
    </row>
    <row r="26849" spans="1:3" ht="14.4" x14ac:dyDescent="0.3">
      <c r="A26849"/>
      <c r="B26849"/>
      <c r="C26849"/>
    </row>
    <row r="26850" spans="1:3" ht="14.4" x14ac:dyDescent="0.3">
      <c r="A26850"/>
      <c r="B26850"/>
      <c r="C26850"/>
    </row>
    <row r="26851" spans="1:3" ht="14.4" x14ac:dyDescent="0.3">
      <c r="A26851"/>
      <c r="B26851"/>
      <c r="C26851"/>
    </row>
    <row r="26852" spans="1:3" ht="14.4" x14ac:dyDescent="0.3">
      <c r="A26852"/>
      <c r="B26852"/>
      <c r="C26852"/>
    </row>
    <row r="26853" spans="1:3" ht="14.4" x14ac:dyDescent="0.3">
      <c r="A26853"/>
      <c r="B26853"/>
      <c r="C26853"/>
    </row>
    <row r="26854" spans="1:3" ht="14.4" x14ac:dyDescent="0.3">
      <c r="A26854"/>
      <c r="B26854"/>
      <c r="C26854"/>
    </row>
    <row r="26855" spans="1:3" ht="14.4" x14ac:dyDescent="0.3">
      <c r="A26855"/>
      <c r="B26855"/>
      <c r="C26855"/>
    </row>
    <row r="26856" spans="1:3" ht="14.4" x14ac:dyDescent="0.3">
      <c r="A26856"/>
      <c r="B26856"/>
      <c r="C26856"/>
    </row>
    <row r="26857" spans="1:3" ht="14.4" x14ac:dyDescent="0.3">
      <c r="A26857"/>
      <c r="B26857"/>
      <c r="C26857"/>
    </row>
    <row r="26858" spans="1:3" ht="14.4" x14ac:dyDescent="0.3">
      <c r="A26858"/>
      <c r="B26858"/>
      <c r="C26858"/>
    </row>
    <row r="26859" spans="1:3" ht="14.4" x14ac:dyDescent="0.3">
      <c r="A26859"/>
      <c r="B26859"/>
      <c r="C26859"/>
    </row>
    <row r="26860" spans="1:3" ht="14.4" x14ac:dyDescent="0.3">
      <c r="A26860"/>
      <c r="B26860"/>
      <c r="C26860"/>
    </row>
    <row r="26861" spans="1:3" ht="14.4" x14ac:dyDescent="0.3">
      <c r="A26861"/>
      <c r="B26861"/>
      <c r="C26861"/>
    </row>
    <row r="26862" spans="1:3" ht="14.4" x14ac:dyDescent="0.3">
      <c r="A26862"/>
      <c r="B26862"/>
      <c r="C26862"/>
    </row>
    <row r="26863" spans="1:3" ht="14.4" x14ac:dyDescent="0.3">
      <c r="A26863"/>
      <c r="B26863"/>
      <c r="C26863"/>
    </row>
    <row r="26864" spans="1:3" ht="14.4" x14ac:dyDescent="0.3">
      <c r="A26864"/>
      <c r="B26864"/>
      <c r="C26864"/>
    </row>
    <row r="26865" spans="1:3" ht="14.4" x14ac:dyDescent="0.3">
      <c r="A26865"/>
      <c r="B26865"/>
      <c r="C26865"/>
    </row>
    <row r="26866" spans="1:3" ht="14.4" x14ac:dyDescent="0.3">
      <c r="A26866"/>
      <c r="B26866"/>
      <c r="C26866"/>
    </row>
    <row r="26867" spans="1:3" ht="14.4" x14ac:dyDescent="0.3">
      <c r="A26867"/>
      <c r="B26867"/>
      <c r="C26867"/>
    </row>
    <row r="26868" spans="1:3" ht="14.4" x14ac:dyDescent="0.3">
      <c r="A26868"/>
      <c r="B26868"/>
      <c r="C26868"/>
    </row>
    <row r="26869" spans="1:3" ht="14.4" x14ac:dyDescent="0.3">
      <c r="A26869"/>
      <c r="B26869"/>
      <c r="C26869"/>
    </row>
    <row r="26870" spans="1:3" ht="14.4" x14ac:dyDescent="0.3">
      <c r="A26870"/>
      <c r="B26870"/>
      <c r="C26870"/>
    </row>
    <row r="26871" spans="1:3" ht="14.4" x14ac:dyDescent="0.3">
      <c r="A26871"/>
      <c r="B26871"/>
      <c r="C26871"/>
    </row>
    <row r="26872" spans="1:3" ht="14.4" x14ac:dyDescent="0.3">
      <c r="A26872"/>
      <c r="B26872"/>
      <c r="C26872"/>
    </row>
    <row r="26873" spans="1:3" ht="14.4" x14ac:dyDescent="0.3">
      <c r="A26873"/>
      <c r="B26873"/>
      <c r="C26873"/>
    </row>
    <row r="26874" spans="1:3" ht="14.4" x14ac:dyDescent="0.3">
      <c r="A26874"/>
      <c r="B26874"/>
      <c r="C26874"/>
    </row>
    <row r="26875" spans="1:3" ht="14.4" x14ac:dyDescent="0.3">
      <c r="A26875"/>
      <c r="B26875"/>
      <c r="C26875"/>
    </row>
    <row r="26876" spans="1:3" ht="14.4" x14ac:dyDescent="0.3">
      <c r="A26876"/>
      <c r="B26876"/>
      <c r="C26876"/>
    </row>
    <row r="26877" spans="1:3" ht="14.4" x14ac:dyDescent="0.3">
      <c r="A26877"/>
      <c r="B26877"/>
      <c r="C26877"/>
    </row>
    <row r="26878" spans="1:3" ht="14.4" x14ac:dyDescent="0.3">
      <c r="A26878"/>
      <c r="B26878"/>
      <c r="C26878"/>
    </row>
    <row r="26879" spans="1:3" ht="14.4" x14ac:dyDescent="0.3">
      <c r="A26879"/>
      <c r="B26879"/>
      <c r="C26879"/>
    </row>
    <row r="26880" spans="1:3" ht="14.4" x14ac:dyDescent="0.3">
      <c r="A26880"/>
      <c r="B26880"/>
      <c r="C26880"/>
    </row>
    <row r="26881" spans="1:3" ht="14.4" x14ac:dyDescent="0.3">
      <c r="A26881"/>
      <c r="B26881"/>
      <c r="C26881"/>
    </row>
    <row r="26882" spans="1:3" ht="14.4" x14ac:dyDescent="0.3">
      <c r="A26882"/>
      <c r="B26882"/>
      <c r="C26882"/>
    </row>
    <row r="26883" spans="1:3" ht="14.4" x14ac:dyDescent="0.3">
      <c r="A26883"/>
      <c r="B26883"/>
      <c r="C26883"/>
    </row>
    <row r="26884" spans="1:3" ht="14.4" x14ac:dyDescent="0.3">
      <c r="A26884"/>
      <c r="B26884"/>
      <c r="C26884"/>
    </row>
    <row r="26885" spans="1:3" ht="14.4" x14ac:dyDescent="0.3">
      <c r="A26885"/>
      <c r="B26885"/>
      <c r="C26885"/>
    </row>
    <row r="26886" spans="1:3" ht="14.4" x14ac:dyDescent="0.3">
      <c r="A26886"/>
      <c r="B26886"/>
      <c r="C26886"/>
    </row>
    <row r="26887" spans="1:3" ht="14.4" x14ac:dyDescent="0.3">
      <c r="A26887"/>
      <c r="B26887"/>
      <c r="C26887"/>
    </row>
    <row r="26888" spans="1:3" ht="14.4" x14ac:dyDescent="0.3">
      <c r="A26888"/>
      <c r="B26888"/>
      <c r="C26888"/>
    </row>
    <row r="26889" spans="1:3" ht="14.4" x14ac:dyDescent="0.3">
      <c r="A26889"/>
      <c r="B26889"/>
      <c r="C26889"/>
    </row>
    <row r="26890" spans="1:3" ht="14.4" x14ac:dyDescent="0.3">
      <c r="A26890"/>
      <c r="B26890"/>
      <c r="C26890"/>
    </row>
    <row r="26891" spans="1:3" ht="14.4" x14ac:dyDescent="0.3">
      <c r="A26891"/>
      <c r="B26891"/>
      <c r="C26891"/>
    </row>
    <row r="26892" spans="1:3" ht="14.4" x14ac:dyDescent="0.3">
      <c r="A26892"/>
      <c r="B26892"/>
      <c r="C26892"/>
    </row>
    <row r="26893" spans="1:3" ht="14.4" x14ac:dyDescent="0.3">
      <c r="A26893"/>
      <c r="B26893"/>
      <c r="C26893"/>
    </row>
    <row r="26894" spans="1:3" ht="14.4" x14ac:dyDescent="0.3">
      <c r="A26894"/>
      <c r="B26894"/>
      <c r="C26894"/>
    </row>
    <row r="26895" spans="1:3" ht="14.4" x14ac:dyDescent="0.3">
      <c r="A26895"/>
      <c r="B26895"/>
      <c r="C26895"/>
    </row>
    <row r="26896" spans="1:3" ht="14.4" x14ac:dyDescent="0.3">
      <c r="A26896"/>
      <c r="B26896"/>
      <c r="C26896"/>
    </row>
    <row r="26897" spans="1:3" ht="14.4" x14ac:dyDescent="0.3">
      <c r="A26897"/>
      <c r="B26897"/>
      <c r="C26897"/>
    </row>
    <row r="26898" spans="1:3" ht="14.4" x14ac:dyDescent="0.3">
      <c r="A26898"/>
      <c r="B26898"/>
      <c r="C26898"/>
    </row>
    <row r="26899" spans="1:3" ht="14.4" x14ac:dyDescent="0.3">
      <c r="A26899"/>
      <c r="B26899"/>
      <c r="C26899"/>
    </row>
    <row r="26900" spans="1:3" ht="14.4" x14ac:dyDescent="0.3">
      <c r="A26900"/>
      <c r="B26900"/>
      <c r="C26900"/>
    </row>
    <row r="26901" spans="1:3" ht="14.4" x14ac:dyDescent="0.3">
      <c r="A26901"/>
      <c r="B26901"/>
      <c r="C26901"/>
    </row>
    <row r="26902" spans="1:3" ht="14.4" x14ac:dyDescent="0.3">
      <c r="A26902"/>
      <c r="B26902"/>
      <c r="C26902"/>
    </row>
    <row r="26903" spans="1:3" ht="14.4" x14ac:dyDescent="0.3">
      <c r="A26903"/>
      <c r="B26903"/>
      <c r="C26903"/>
    </row>
    <row r="26904" spans="1:3" ht="14.4" x14ac:dyDescent="0.3">
      <c r="A26904"/>
      <c r="B26904"/>
      <c r="C26904"/>
    </row>
    <row r="26905" spans="1:3" ht="14.4" x14ac:dyDescent="0.3">
      <c r="A26905"/>
      <c r="B26905"/>
      <c r="C26905"/>
    </row>
    <row r="26906" spans="1:3" ht="14.4" x14ac:dyDescent="0.3">
      <c r="A26906"/>
      <c r="B26906"/>
      <c r="C26906"/>
    </row>
    <row r="26907" spans="1:3" ht="14.4" x14ac:dyDescent="0.3">
      <c r="A26907"/>
      <c r="B26907"/>
      <c r="C26907"/>
    </row>
    <row r="26908" spans="1:3" ht="14.4" x14ac:dyDescent="0.3">
      <c r="A26908"/>
      <c r="B26908"/>
      <c r="C26908"/>
    </row>
    <row r="26909" spans="1:3" ht="14.4" x14ac:dyDescent="0.3">
      <c r="A26909"/>
      <c r="B26909"/>
      <c r="C26909"/>
    </row>
    <row r="26910" spans="1:3" ht="14.4" x14ac:dyDescent="0.3">
      <c r="A26910"/>
      <c r="B26910"/>
      <c r="C26910"/>
    </row>
    <row r="26911" spans="1:3" ht="14.4" x14ac:dyDescent="0.3">
      <c r="A26911"/>
      <c r="B26911"/>
      <c r="C26911"/>
    </row>
    <row r="26912" spans="1:3" ht="14.4" x14ac:dyDescent="0.3">
      <c r="A26912"/>
      <c r="B26912"/>
      <c r="C26912"/>
    </row>
    <row r="26913" spans="1:3" ht="14.4" x14ac:dyDescent="0.3">
      <c r="A26913"/>
      <c r="B26913"/>
      <c r="C26913"/>
    </row>
    <row r="26914" spans="1:3" ht="14.4" x14ac:dyDescent="0.3">
      <c r="A26914"/>
      <c r="B26914"/>
      <c r="C26914"/>
    </row>
    <row r="26915" spans="1:3" ht="14.4" x14ac:dyDescent="0.3">
      <c r="A26915"/>
      <c r="B26915"/>
      <c r="C26915"/>
    </row>
    <row r="26916" spans="1:3" ht="14.4" x14ac:dyDescent="0.3">
      <c r="A26916"/>
      <c r="B26916"/>
      <c r="C26916"/>
    </row>
    <row r="26917" spans="1:3" ht="14.4" x14ac:dyDescent="0.3">
      <c r="A26917"/>
      <c r="B26917"/>
      <c r="C26917"/>
    </row>
    <row r="26918" spans="1:3" ht="14.4" x14ac:dyDescent="0.3">
      <c r="A26918"/>
      <c r="B26918"/>
      <c r="C26918"/>
    </row>
    <row r="26919" spans="1:3" ht="14.4" x14ac:dyDescent="0.3">
      <c r="A26919"/>
      <c r="B26919"/>
      <c r="C26919"/>
    </row>
    <row r="26920" spans="1:3" ht="14.4" x14ac:dyDescent="0.3">
      <c r="A26920"/>
      <c r="B26920"/>
      <c r="C26920"/>
    </row>
    <row r="26921" spans="1:3" ht="14.4" x14ac:dyDescent="0.3">
      <c r="A26921"/>
      <c r="B26921"/>
      <c r="C26921"/>
    </row>
    <row r="26922" spans="1:3" ht="14.4" x14ac:dyDescent="0.3">
      <c r="A26922"/>
      <c r="B26922"/>
      <c r="C26922"/>
    </row>
    <row r="26923" spans="1:3" ht="14.4" x14ac:dyDescent="0.3">
      <c r="A26923"/>
      <c r="B26923"/>
      <c r="C26923"/>
    </row>
    <row r="26924" spans="1:3" ht="14.4" x14ac:dyDescent="0.3">
      <c r="A26924"/>
      <c r="B26924"/>
      <c r="C26924"/>
    </row>
    <row r="26925" spans="1:3" ht="14.4" x14ac:dyDescent="0.3">
      <c r="A26925"/>
      <c r="B26925"/>
      <c r="C26925"/>
    </row>
    <row r="26926" spans="1:3" ht="14.4" x14ac:dyDescent="0.3">
      <c r="A26926"/>
      <c r="B26926"/>
      <c r="C26926"/>
    </row>
    <row r="26927" spans="1:3" ht="14.4" x14ac:dyDescent="0.3">
      <c r="A26927"/>
      <c r="B26927"/>
      <c r="C26927"/>
    </row>
    <row r="26928" spans="1:3" ht="14.4" x14ac:dyDescent="0.3">
      <c r="A26928"/>
      <c r="B26928"/>
      <c r="C26928"/>
    </row>
    <row r="26929" spans="1:3" ht="14.4" x14ac:dyDescent="0.3">
      <c r="A26929"/>
      <c r="B26929"/>
      <c r="C26929"/>
    </row>
    <row r="26930" spans="1:3" ht="14.4" x14ac:dyDescent="0.3">
      <c r="A26930"/>
      <c r="B26930"/>
      <c r="C26930"/>
    </row>
    <row r="26931" spans="1:3" ht="14.4" x14ac:dyDescent="0.3">
      <c r="A26931"/>
      <c r="B26931"/>
      <c r="C26931"/>
    </row>
    <row r="26932" spans="1:3" ht="14.4" x14ac:dyDescent="0.3">
      <c r="A26932"/>
      <c r="B26932"/>
      <c r="C26932"/>
    </row>
    <row r="26933" spans="1:3" ht="14.4" x14ac:dyDescent="0.3">
      <c r="A26933"/>
      <c r="B26933"/>
      <c r="C26933"/>
    </row>
    <row r="26934" spans="1:3" ht="14.4" x14ac:dyDescent="0.3">
      <c r="A26934"/>
      <c r="B26934"/>
      <c r="C26934"/>
    </row>
    <row r="26935" spans="1:3" ht="14.4" x14ac:dyDescent="0.3">
      <c r="A26935"/>
      <c r="B26935"/>
      <c r="C26935"/>
    </row>
    <row r="26936" spans="1:3" ht="14.4" x14ac:dyDescent="0.3">
      <c r="A26936"/>
      <c r="B26936"/>
      <c r="C26936"/>
    </row>
    <row r="26937" spans="1:3" ht="14.4" x14ac:dyDescent="0.3">
      <c r="A26937"/>
      <c r="B26937"/>
      <c r="C26937"/>
    </row>
    <row r="26938" spans="1:3" ht="14.4" x14ac:dyDescent="0.3">
      <c r="A26938"/>
      <c r="B26938"/>
      <c r="C26938"/>
    </row>
    <row r="26939" spans="1:3" ht="14.4" x14ac:dyDescent="0.3">
      <c r="A26939"/>
      <c r="B26939"/>
      <c r="C26939"/>
    </row>
    <row r="26940" spans="1:3" ht="14.4" x14ac:dyDescent="0.3">
      <c r="A26940"/>
      <c r="B26940"/>
      <c r="C26940"/>
    </row>
    <row r="26941" spans="1:3" ht="14.4" x14ac:dyDescent="0.3">
      <c r="A26941"/>
      <c r="B26941"/>
      <c r="C26941"/>
    </row>
    <row r="26942" spans="1:3" ht="14.4" x14ac:dyDescent="0.3">
      <c r="A26942"/>
      <c r="B26942"/>
      <c r="C26942"/>
    </row>
    <row r="26943" spans="1:3" ht="14.4" x14ac:dyDescent="0.3">
      <c r="A26943"/>
      <c r="B26943"/>
      <c r="C26943"/>
    </row>
    <row r="26944" spans="1:3" ht="14.4" x14ac:dyDescent="0.3">
      <c r="A26944"/>
      <c r="B26944"/>
      <c r="C26944"/>
    </row>
    <row r="26945" spans="1:3" ht="14.4" x14ac:dyDescent="0.3">
      <c r="A26945"/>
      <c r="B26945"/>
      <c r="C26945"/>
    </row>
    <row r="26946" spans="1:3" ht="14.4" x14ac:dyDescent="0.3">
      <c r="A26946"/>
      <c r="B26946"/>
      <c r="C26946"/>
    </row>
    <row r="26947" spans="1:3" ht="14.4" x14ac:dyDescent="0.3">
      <c r="A26947"/>
      <c r="B26947"/>
      <c r="C26947"/>
    </row>
    <row r="26948" spans="1:3" ht="14.4" x14ac:dyDescent="0.3">
      <c r="A26948"/>
      <c r="B26948"/>
      <c r="C26948"/>
    </row>
    <row r="26949" spans="1:3" ht="14.4" x14ac:dyDescent="0.3">
      <c r="A26949"/>
      <c r="B26949"/>
      <c r="C26949"/>
    </row>
    <row r="26950" spans="1:3" ht="14.4" x14ac:dyDescent="0.3">
      <c r="A26950"/>
      <c r="B26950"/>
      <c r="C26950"/>
    </row>
    <row r="26951" spans="1:3" ht="14.4" x14ac:dyDescent="0.3">
      <c r="A26951"/>
      <c r="B26951"/>
      <c r="C26951"/>
    </row>
    <row r="26952" spans="1:3" ht="14.4" x14ac:dyDescent="0.3">
      <c r="A26952"/>
      <c r="B26952"/>
      <c r="C26952"/>
    </row>
    <row r="26953" spans="1:3" ht="14.4" x14ac:dyDescent="0.3">
      <c r="A26953"/>
      <c r="B26953"/>
      <c r="C26953"/>
    </row>
    <row r="26954" spans="1:3" ht="14.4" x14ac:dyDescent="0.3">
      <c r="A26954"/>
      <c r="B26954"/>
      <c r="C26954"/>
    </row>
    <row r="26955" spans="1:3" ht="14.4" x14ac:dyDescent="0.3">
      <c r="A26955"/>
      <c r="B26955"/>
      <c r="C26955"/>
    </row>
    <row r="26956" spans="1:3" ht="14.4" x14ac:dyDescent="0.3">
      <c r="A26956"/>
      <c r="B26956"/>
      <c r="C26956"/>
    </row>
    <row r="26957" spans="1:3" ht="14.4" x14ac:dyDescent="0.3">
      <c r="A26957"/>
      <c r="B26957"/>
      <c r="C26957"/>
    </row>
    <row r="26958" spans="1:3" ht="14.4" x14ac:dyDescent="0.3">
      <c r="A26958"/>
      <c r="B26958"/>
      <c r="C26958"/>
    </row>
    <row r="26959" spans="1:3" ht="14.4" x14ac:dyDescent="0.3">
      <c r="A26959"/>
      <c r="B26959"/>
      <c r="C26959"/>
    </row>
    <row r="26960" spans="1:3" ht="14.4" x14ac:dyDescent="0.3">
      <c r="A26960"/>
      <c r="B26960"/>
      <c r="C26960"/>
    </row>
    <row r="26961" spans="1:3" ht="14.4" x14ac:dyDescent="0.3">
      <c r="A26961"/>
      <c r="B26961"/>
      <c r="C26961"/>
    </row>
    <row r="26962" spans="1:3" ht="14.4" x14ac:dyDescent="0.3">
      <c r="A26962"/>
      <c r="B26962"/>
      <c r="C26962"/>
    </row>
    <row r="26963" spans="1:3" ht="14.4" x14ac:dyDescent="0.3">
      <c r="A26963"/>
      <c r="B26963"/>
      <c r="C26963"/>
    </row>
    <row r="26964" spans="1:3" ht="14.4" x14ac:dyDescent="0.3">
      <c r="A26964"/>
      <c r="B26964"/>
      <c r="C26964"/>
    </row>
    <row r="26965" spans="1:3" ht="14.4" x14ac:dyDescent="0.3">
      <c r="A26965"/>
      <c r="B26965"/>
      <c r="C26965"/>
    </row>
    <row r="26966" spans="1:3" ht="14.4" x14ac:dyDescent="0.3">
      <c r="A26966"/>
      <c r="B26966"/>
      <c r="C26966"/>
    </row>
    <row r="26967" spans="1:3" ht="14.4" x14ac:dyDescent="0.3">
      <c r="A26967"/>
      <c r="B26967"/>
      <c r="C26967"/>
    </row>
    <row r="26968" spans="1:3" ht="14.4" x14ac:dyDescent="0.3">
      <c r="A26968"/>
      <c r="B26968"/>
      <c r="C26968"/>
    </row>
    <row r="26969" spans="1:3" ht="14.4" x14ac:dyDescent="0.3">
      <c r="A26969"/>
      <c r="B26969"/>
      <c r="C26969"/>
    </row>
    <row r="26970" spans="1:3" ht="14.4" x14ac:dyDescent="0.3">
      <c r="A26970"/>
      <c r="B26970"/>
      <c r="C26970"/>
    </row>
    <row r="26971" spans="1:3" ht="14.4" x14ac:dyDescent="0.3">
      <c r="A26971"/>
      <c r="B26971"/>
      <c r="C26971"/>
    </row>
    <row r="26972" spans="1:3" ht="14.4" x14ac:dyDescent="0.3">
      <c r="A26972"/>
      <c r="B26972"/>
      <c r="C26972"/>
    </row>
    <row r="26973" spans="1:3" ht="14.4" x14ac:dyDescent="0.3">
      <c r="A26973"/>
      <c r="B26973"/>
      <c r="C26973"/>
    </row>
    <row r="26974" spans="1:3" ht="14.4" x14ac:dyDescent="0.3">
      <c r="A26974"/>
      <c r="B26974"/>
      <c r="C26974"/>
    </row>
    <row r="26975" spans="1:3" ht="14.4" x14ac:dyDescent="0.3">
      <c r="A26975"/>
      <c r="B26975"/>
      <c r="C26975"/>
    </row>
    <row r="26976" spans="1:3" ht="14.4" x14ac:dyDescent="0.3">
      <c r="A26976"/>
      <c r="B26976"/>
      <c r="C26976"/>
    </row>
    <row r="26977" spans="1:3" ht="14.4" x14ac:dyDescent="0.3">
      <c r="A26977"/>
      <c r="B26977"/>
      <c r="C26977"/>
    </row>
    <row r="26978" spans="1:3" ht="14.4" x14ac:dyDescent="0.3">
      <c r="A26978"/>
      <c r="B26978"/>
      <c r="C26978"/>
    </row>
    <row r="26979" spans="1:3" ht="14.4" x14ac:dyDescent="0.3">
      <c r="A26979"/>
      <c r="B26979"/>
      <c r="C26979"/>
    </row>
    <row r="26980" spans="1:3" ht="14.4" x14ac:dyDescent="0.3">
      <c r="A26980"/>
      <c r="B26980"/>
      <c r="C26980"/>
    </row>
    <row r="26981" spans="1:3" ht="14.4" x14ac:dyDescent="0.3">
      <c r="A26981"/>
      <c r="B26981"/>
      <c r="C26981"/>
    </row>
    <row r="26982" spans="1:3" ht="14.4" x14ac:dyDescent="0.3">
      <c r="A26982"/>
      <c r="B26982"/>
      <c r="C26982"/>
    </row>
    <row r="26983" spans="1:3" ht="14.4" x14ac:dyDescent="0.3">
      <c r="A26983"/>
      <c r="B26983"/>
      <c r="C26983"/>
    </row>
    <row r="26984" spans="1:3" ht="14.4" x14ac:dyDescent="0.3">
      <c r="A26984"/>
      <c r="B26984"/>
      <c r="C26984"/>
    </row>
    <row r="26985" spans="1:3" ht="14.4" x14ac:dyDescent="0.3">
      <c r="A26985"/>
      <c r="B26985"/>
      <c r="C26985"/>
    </row>
    <row r="26986" spans="1:3" ht="14.4" x14ac:dyDescent="0.3">
      <c r="A26986"/>
      <c r="B26986"/>
      <c r="C26986"/>
    </row>
    <row r="26987" spans="1:3" ht="14.4" x14ac:dyDescent="0.3">
      <c r="A26987"/>
      <c r="B26987"/>
      <c r="C26987"/>
    </row>
    <row r="26988" spans="1:3" ht="14.4" x14ac:dyDescent="0.3">
      <c r="A26988"/>
      <c r="B26988"/>
      <c r="C26988"/>
    </row>
    <row r="26989" spans="1:3" ht="14.4" x14ac:dyDescent="0.3">
      <c r="A26989"/>
      <c r="B26989"/>
      <c r="C26989"/>
    </row>
    <row r="26990" spans="1:3" ht="14.4" x14ac:dyDescent="0.3">
      <c r="A26990"/>
      <c r="B26990"/>
      <c r="C26990"/>
    </row>
    <row r="26991" spans="1:3" ht="14.4" x14ac:dyDescent="0.3">
      <c r="A26991"/>
      <c r="B26991"/>
      <c r="C26991"/>
    </row>
    <row r="26992" spans="1:3" ht="14.4" x14ac:dyDescent="0.3">
      <c r="A26992"/>
      <c r="B26992"/>
      <c r="C26992"/>
    </row>
    <row r="26993" spans="1:3" ht="14.4" x14ac:dyDescent="0.3">
      <c r="A26993"/>
      <c r="B26993"/>
      <c r="C26993"/>
    </row>
    <row r="26994" spans="1:3" ht="14.4" x14ac:dyDescent="0.3">
      <c r="A26994"/>
      <c r="B26994"/>
      <c r="C26994"/>
    </row>
    <row r="26995" spans="1:3" ht="14.4" x14ac:dyDescent="0.3">
      <c r="A26995"/>
      <c r="B26995"/>
      <c r="C26995"/>
    </row>
    <row r="26996" spans="1:3" ht="14.4" x14ac:dyDescent="0.3">
      <c r="A26996"/>
      <c r="B26996"/>
      <c r="C26996"/>
    </row>
    <row r="26997" spans="1:3" ht="14.4" x14ac:dyDescent="0.3">
      <c r="A26997"/>
      <c r="B26997"/>
      <c r="C26997"/>
    </row>
    <row r="26998" spans="1:3" ht="14.4" x14ac:dyDescent="0.3">
      <c r="A26998"/>
      <c r="B26998"/>
      <c r="C26998"/>
    </row>
    <row r="26999" spans="1:3" ht="14.4" x14ac:dyDescent="0.3">
      <c r="A26999"/>
      <c r="B26999"/>
      <c r="C26999"/>
    </row>
    <row r="27000" spans="1:3" ht="14.4" x14ac:dyDescent="0.3">
      <c r="A27000"/>
      <c r="B27000"/>
      <c r="C27000"/>
    </row>
    <row r="27001" spans="1:3" ht="14.4" x14ac:dyDescent="0.3">
      <c r="A27001"/>
      <c r="B27001"/>
      <c r="C27001"/>
    </row>
    <row r="27002" spans="1:3" ht="14.4" x14ac:dyDescent="0.3">
      <c r="A27002"/>
      <c r="B27002"/>
      <c r="C27002"/>
    </row>
    <row r="27003" spans="1:3" ht="14.4" x14ac:dyDescent="0.3">
      <c r="A27003"/>
      <c r="B27003"/>
      <c r="C27003"/>
    </row>
    <row r="27004" spans="1:3" ht="14.4" x14ac:dyDescent="0.3">
      <c r="A27004"/>
      <c r="B27004"/>
      <c r="C27004"/>
    </row>
    <row r="27005" spans="1:3" ht="14.4" x14ac:dyDescent="0.3">
      <c r="A27005"/>
      <c r="B27005"/>
      <c r="C27005"/>
    </row>
    <row r="27006" spans="1:3" ht="14.4" x14ac:dyDescent="0.3">
      <c r="A27006"/>
      <c r="B27006"/>
      <c r="C27006"/>
    </row>
    <row r="27007" spans="1:3" ht="14.4" x14ac:dyDescent="0.3">
      <c r="A27007"/>
      <c r="B27007"/>
      <c r="C27007"/>
    </row>
    <row r="27008" spans="1:3" ht="14.4" x14ac:dyDescent="0.3">
      <c r="A27008"/>
      <c r="B27008"/>
      <c r="C27008"/>
    </row>
    <row r="27009" spans="1:3" ht="14.4" x14ac:dyDescent="0.3">
      <c r="A27009"/>
      <c r="B27009"/>
      <c r="C27009"/>
    </row>
    <row r="27010" spans="1:3" ht="14.4" x14ac:dyDescent="0.3">
      <c r="A27010"/>
      <c r="B27010"/>
      <c r="C27010"/>
    </row>
    <row r="27011" spans="1:3" ht="14.4" x14ac:dyDescent="0.3">
      <c r="A27011"/>
      <c r="B27011"/>
      <c r="C27011"/>
    </row>
    <row r="27012" spans="1:3" ht="14.4" x14ac:dyDescent="0.3">
      <c r="A27012"/>
      <c r="B27012"/>
      <c r="C27012"/>
    </row>
    <row r="27013" spans="1:3" ht="14.4" x14ac:dyDescent="0.3">
      <c r="A27013"/>
      <c r="B27013"/>
      <c r="C27013"/>
    </row>
    <row r="27014" spans="1:3" ht="14.4" x14ac:dyDescent="0.3">
      <c r="A27014"/>
      <c r="B27014"/>
      <c r="C27014"/>
    </row>
    <row r="27015" spans="1:3" ht="14.4" x14ac:dyDescent="0.3">
      <c r="A27015"/>
      <c r="B27015"/>
      <c r="C27015"/>
    </row>
    <row r="27016" spans="1:3" ht="14.4" x14ac:dyDescent="0.3">
      <c r="A27016"/>
      <c r="B27016"/>
      <c r="C27016"/>
    </row>
    <row r="27017" spans="1:3" ht="14.4" x14ac:dyDescent="0.3">
      <c r="A27017"/>
      <c r="B27017"/>
      <c r="C27017"/>
    </row>
    <row r="27018" spans="1:3" ht="14.4" x14ac:dyDescent="0.3">
      <c r="A27018"/>
      <c r="B27018"/>
      <c r="C27018"/>
    </row>
    <row r="27019" spans="1:3" ht="14.4" x14ac:dyDescent="0.3">
      <c r="A27019"/>
      <c r="B27019"/>
      <c r="C27019"/>
    </row>
    <row r="27020" spans="1:3" ht="14.4" x14ac:dyDescent="0.3">
      <c r="A27020"/>
      <c r="B27020"/>
      <c r="C27020"/>
    </row>
    <row r="27021" spans="1:3" ht="14.4" x14ac:dyDescent="0.3">
      <c r="A27021"/>
      <c r="B27021"/>
      <c r="C27021"/>
    </row>
    <row r="27022" spans="1:3" ht="14.4" x14ac:dyDescent="0.3">
      <c r="A27022"/>
      <c r="B27022"/>
      <c r="C27022"/>
    </row>
    <row r="27023" spans="1:3" ht="14.4" x14ac:dyDescent="0.3">
      <c r="A27023"/>
      <c r="B27023"/>
      <c r="C27023"/>
    </row>
    <row r="27024" spans="1:3" ht="14.4" x14ac:dyDescent="0.3">
      <c r="A27024"/>
      <c r="B27024"/>
      <c r="C27024"/>
    </row>
    <row r="27025" spans="1:3" ht="14.4" x14ac:dyDescent="0.3">
      <c r="A27025"/>
      <c r="B27025"/>
      <c r="C27025"/>
    </row>
    <row r="27026" spans="1:3" ht="14.4" x14ac:dyDescent="0.3">
      <c r="A27026"/>
      <c r="B27026"/>
      <c r="C27026"/>
    </row>
    <row r="27027" spans="1:3" ht="14.4" x14ac:dyDescent="0.3">
      <c r="A27027"/>
      <c r="B27027"/>
      <c r="C27027"/>
    </row>
    <row r="27028" spans="1:3" ht="14.4" x14ac:dyDescent="0.3">
      <c r="A27028"/>
      <c r="B27028"/>
      <c r="C27028"/>
    </row>
    <row r="27029" spans="1:3" ht="14.4" x14ac:dyDescent="0.3">
      <c r="A27029"/>
      <c r="B27029"/>
      <c r="C27029"/>
    </row>
    <row r="27030" spans="1:3" ht="14.4" x14ac:dyDescent="0.3">
      <c r="A27030"/>
      <c r="B27030"/>
      <c r="C27030"/>
    </row>
    <row r="27031" spans="1:3" ht="14.4" x14ac:dyDescent="0.3">
      <c r="A27031"/>
      <c r="B27031"/>
      <c r="C27031"/>
    </row>
    <row r="27032" spans="1:3" ht="14.4" x14ac:dyDescent="0.3">
      <c r="A27032"/>
      <c r="B27032"/>
      <c r="C27032"/>
    </row>
    <row r="27033" spans="1:3" ht="14.4" x14ac:dyDescent="0.3">
      <c r="A27033"/>
      <c r="B27033"/>
      <c r="C27033"/>
    </row>
    <row r="27034" spans="1:3" ht="14.4" x14ac:dyDescent="0.3">
      <c r="A27034"/>
      <c r="B27034"/>
      <c r="C27034"/>
    </row>
    <row r="27035" spans="1:3" ht="14.4" x14ac:dyDescent="0.3">
      <c r="A27035"/>
      <c r="B27035"/>
      <c r="C27035"/>
    </row>
    <row r="27036" spans="1:3" ht="14.4" x14ac:dyDescent="0.3">
      <c r="A27036"/>
      <c r="B27036"/>
      <c r="C27036"/>
    </row>
    <row r="27037" spans="1:3" ht="14.4" x14ac:dyDescent="0.3">
      <c r="A27037"/>
      <c r="B27037"/>
      <c r="C27037"/>
    </row>
    <row r="27038" spans="1:3" ht="14.4" x14ac:dyDescent="0.3">
      <c r="A27038"/>
      <c r="B27038"/>
      <c r="C27038"/>
    </row>
    <row r="27039" spans="1:3" ht="14.4" x14ac:dyDescent="0.3">
      <c r="A27039"/>
      <c r="B27039"/>
      <c r="C27039"/>
    </row>
    <row r="27040" spans="1:3" ht="14.4" x14ac:dyDescent="0.3">
      <c r="A27040"/>
      <c r="B27040"/>
      <c r="C27040"/>
    </row>
    <row r="27041" spans="1:3" ht="14.4" x14ac:dyDescent="0.3">
      <c r="A27041"/>
      <c r="B27041"/>
      <c r="C27041"/>
    </row>
    <row r="27042" spans="1:3" ht="14.4" x14ac:dyDescent="0.3">
      <c r="A27042"/>
      <c r="B27042"/>
      <c r="C27042"/>
    </row>
    <row r="27043" spans="1:3" ht="14.4" x14ac:dyDescent="0.3">
      <c r="A27043"/>
      <c r="B27043"/>
      <c r="C27043"/>
    </row>
    <row r="27044" spans="1:3" ht="14.4" x14ac:dyDescent="0.3">
      <c r="A27044"/>
      <c r="B27044"/>
      <c r="C27044"/>
    </row>
    <row r="27045" spans="1:3" ht="14.4" x14ac:dyDescent="0.3">
      <c r="A27045"/>
      <c r="B27045"/>
      <c r="C27045"/>
    </row>
    <row r="27046" spans="1:3" ht="14.4" x14ac:dyDescent="0.3">
      <c r="A27046"/>
      <c r="B27046"/>
      <c r="C27046"/>
    </row>
    <row r="27047" spans="1:3" ht="14.4" x14ac:dyDescent="0.3">
      <c r="A27047"/>
      <c r="B27047"/>
      <c r="C27047"/>
    </row>
    <row r="27048" spans="1:3" ht="14.4" x14ac:dyDescent="0.3">
      <c r="A27048"/>
      <c r="B27048"/>
      <c r="C27048"/>
    </row>
    <row r="27049" spans="1:3" ht="14.4" x14ac:dyDescent="0.3">
      <c r="A27049"/>
      <c r="B27049"/>
      <c r="C27049"/>
    </row>
    <row r="27050" spans="1:3" ht="14.4" x14ac:dyDescent="0.3">
      <c r="A27050"/>
      <c r="B27050"/>
      <c r="C27050"/>
    </row>
    <row r="27051" spans="1:3" ht="14.4" x14ac:dyDescent="0.3">
      <c r="A27051"/>
      <c r="B27051"/>
      <c r="C27051"/>
    </row>
    <row r="27052" spans="1:3" ht="14.4" x14ac:dyDescent="0.3">
      <c r="A27052"/>
      <c r="B27052"/>
      <c r="C27052"/>
    </row>
    <row r="27053" spans="1:3" ht="14.4" x14ac:dyDescent="0.3">
      <c r="A27053"/>
      <c r="B27053"/>
      <c r="C27053"/>
    </row>
    <row r="27054" spans="1:3" ht="14.4" x14ac:dyDescent="0.3">
      <c r="A27054"/>
      <c r="B27054"/>
      <c r="C27054"/>
    </row>
    <row r="27055" spans="1:3" ht="14.4" x14ac:dyDescent="0.3">
      <c r="A27055"/>
      <c r="B27055"/>
      <c r="C27055"/>
    </row>
    <row r="27056" spans="1:3" ht="14.4" x14ac:dyDescent="0.3">
      <c r="A27056"/>
      <c r="B27056"/>
      <c r="C27056"/>
    </row>
    <row r="27057" spans="1:3" ht="14.4" x14ac:dyDescent="0.3">
      <c r="A27057"/>
      <c r="B27057"/>
      <c r="C27057"/>
    </row>
    <row r="27058" spans="1:3" ht="14.4" x14ac:dyDescent="0.3">
      <c r="A27058"/>
      <c r="B27058"/>
      <c r="C27058"/>
    </row>
    <row r="27059" spans="1:3" ht="14.4" x14ac:dyDescent="0.3">
      <c r="A27059"/>
      <c r="B27059"/>
      <c r="C27059"/>
    </row>
    <row r="27060" spans="1:3" ht="14.4" x14ac:dyDescent="0.3">
      <c r="A27060"/>
      <c r="B27060"/>
      <c r="C27060"/>
    </row>
    <row r="27061" spans="1:3" ht="14.4" x14ac:dyDescent="0.3">
      <c r="A27061"/>
      <c r="B27061"/>
      <c r="C27061"/>
    </row>
    <row r="27062" spans="1:3" ht="14.4" x14ac:dyDescent="0.3">
      <c r="A27062"/>
      <c r="B27062"/>
      <c r="C27062"/>
    </row>
    <row r="27063" spans="1:3" ht="14.4" x14ac:dyDescent="0.3">
      <c r="A27063"/>
      <c r="B27063"/>
      <c r="C27063"/>
    </row>
    <row r="27064" spans="1:3" ht="14.4" x14ac:dyDescent="0.3">
      <c r="A27064"/>
      <c r="B27064"/>
      <c r="C27064"/>
    </row>
    <row r="27065" spans="1:3" ht="14.4" x14ac:dyDescent="0.3">
      <c r="A27065"/>
      <c r="B27065"/>
      <c r="C27065"/>
    </row>
    <row r="27066" spans="1:3" ht="14.4" x14ac:dyDescent="0.3">
      <c r="A27066"/>
      <c r="B27066"/>
      <c r="C27066"/>
    </row>
    <row r="27067" spans="1:3" ht="14.4" x14ac:dyDescent="0.3">
      <c r="A27067"/>
      <c r="B27067"/>
      <c r="C27067"/>
    </row>
    <row r="27068" spans="1:3" ht="14.4" x14ac:dyDescent="0.3">
      <c r="A27068"/>
      <c r="B27068"/>
      <c r="C27068"/>
    </row>
    <row r="27069" spans="1:3" ht="14.4" x14ac:dyDescent="0.3">
      <c r="A27069"/>
      <c r="B27069"/>
      <c r="C27069"/>
    </row>
    <row r="27070" spans="1:3" ht="14.4" x14ac:dyDescent="0.3">
      <c r="A27070"/>
      <c r="B27070"/>
      <c r="C27070"/>
    </row>
    <row r="27071" spans="1:3" ht="14.4" x14ac:dyDescent="0.3">
      <c r="A27071"/>
      <c r="B27071"/>
      <c r="C27071"/>
    </row>
    <row r="27072" spans="1:3" ht="14.4" x14ac:dyDescent="0.3">
      <c r="A27072"/>
      <c r="B27072"/>
      <c r="C27072"/>
    </row>
    <row r="27073" spans="1:3" ht="14.4" x14ac:dyDescent="0.3">
      <c r="A27073"/>
      <c r="B27073"/>
      <c r="C27073"/>
    </row>
    <row r="27074" spans="1:3" ht="14.4" x14ac:dyDescent="0.3">
      <c r="A27074"/>
      <c r="B27074"/>
      <c r="C27074"/>
    </row>
    <row r="27075" spans="1:3" ht="14.4" x14ac:dyDescent="0.3">
      <c r="A27075"/>
      <c r="B27075"/>
      <c r="C27075"/>
    </row>
    <row r="27076" spans="1:3" ht="14.4" x14ac:dyDescent="0.3">
      <c r="A27076"/>
      <c r="B27076"/>
      <c r="C27076"/>
    </row>
    <row r="27077" spans="1:3" ht="14.4" x14ac:dyDescent="0.3">
      <c r="A27077"/>
      <c r="B27077"/>
      <c r="C27077"/>
    </row>
    <row r="27078" spans="1:3" ht="14.4" x14ac:dyDescent="0.3">
      <c r="A27078"/>
      <c r="B27078"/>
      <c r="C27078"/>
    </row>
    <row r="27079" spans="1:3" ht="14.4" x14ac:dyDescent="0.3">
      <c r="A27079"/>
      <c r="B27079"/>
      <c r="C27079"/>
    </row>
    <row r="27080" spans="1:3" ht="14.4" x14ac:dyDescent="0.3">
      <c r="A27080"/>
      <c r="B27080"/>
      <c r="C27080"/>
    </row>
    <row r="27081" spans="1:3" ht="14.4" x14ac:dyDescent="0.3">
      <c r="A27081"/>
      <c r="B27081"/>
      <c r="C27081"/>
    </row>
    <row r="27082" spans="1:3" ht="14.4" x14ac:dyDescent="0.3">
      <c r="A27082"/>
      <c r="B27082"/>
      <c r="C27082"/>
    </row>
    <row r="27083" spans="1:3" ht="14.4" x14ac:dyDescent="0.3">
      <c r="A27083"/>
      <c r="B27083"/>
      <c r="C27083"/>
    </row>
    <row r="27084" spans="1:3" ht="14.4" x14ac:dyDescent="0.3">
      <c r="A27084"/>
      <c r="B27084"/>
      <c r="C27084"/>
    </row>
    <row r="27085" spans="1:3" ht="14.4" x14ac:dyDescent="0.3">
      <c r="A27085"/>
      <c r="B27085"/>
      <c r="C27085"/>
    </row>
    <row r="27086" spans="1:3" ht="14.4" x14ac:dyDescent="0.3">
      <c r="A27086"/>
      <c r="B27086"/>
      <c r="C27086"/>
    </row>
    <row r="27087" spans="1:3" ht="14.4" x14ac:dyDescent="0.3">
      <c r="A27087"/>
      <c r="B27087"/>
      <c r="C27087"/>
    </row>
    <row r="27088" spans="1:3" ht="14.4" x14ac:dyDescent="0.3">
      <c r="A27088"/>
      <c r="B27088"/>
      <c r="C27088"/>
    </row>
    <row r="27089" spans="1:3" ht="14.4" x14ac:dyDescent="0.3">
      <c r="A27089"/>
      <c r="B27089"/>
      <c r="C27089"/>
    </row>
    <row r="27090" spans="1:3" ht="14.4" x14ac:dyDescent="0.3">
      <c r="A27090"/>
      <c r="B27090"/>
      <c r="C27090"/>
    </row>
    <row r="27091" spans="1:3" ht="14.4" x14ac:dyDescent="0.3">
      <c r="A27091"/>
      <c r="B27091"/>
      <c r="C27091"/>
    </row>
    <row r="27092" spans="1:3" ht="14.4" x14ac:dyDescent="0.3">
      <c r="A27092"/>
      <c r="B27092"/>
      <c r="C27092"/>
    </row>
    <row r="27093" spans="1:3" ht="14.4" x14ac:dyDescent="0.3">
      <c r="A27093"/>
      <c r="B27093"/>
      <c r="C27093"/>
    </row>
    <row r="27094" spans="1:3" ht="14.4" x14ac:dyDescent="0.3">
      <c r="A27094"/>
      <c r="B27094"/>
      <c r="C27094"/>
    </row>
    <row r="27095" spans="1:3" ht="14.4" x14ac:dyDescent="0.3">
      <c r="A27095"/>
      <c r="B27095"/>
      <c r="C27095"/>
    </row>
    <row r="27096" spans="1:3" ht="14.4" x14ac:dyDescent="0.3">
      <c r="A27096"/>
      <c r="B27096"/>
      <c r="C27096"/>
    </row>
    <row r="27097" spans="1:3" ht="14.4" x14ac:dyDescent="0.3">
      <c r="A27097"/>
      <c r="B27097"/>
      <c r="C27097"/>
    </row>
    <row r="27098" spans="1:3" ht="14.4" x14ac:dyDescent="0.3">
      <c r="A27098"/>
      <c r="B27098"/>
      <c r="C27098"/>
    </row>
    <row r="27099" spans="1:3" ht="14.4" x14ac:dyDescent="0.3">
      <c r="A27099"/>
      <c r="B27099"/>
      <c r="C27099"/>
    </row>
    <row r="27100" spans="1:3" ht="14.4" x14ac:dyDescent="0.3">
      <c r="A27100"/>
      <c r="B27100"/>
      <c r="C27100"/>
    </row>
    <row r="27101" spans="1:3" ht="14.4" x14ac:dyDescent="0.3">
      <c r="A27101"/>
      <c r="B27101"/>
      <c r="C27101"/>
    </row>
    <row r="27102" spans="1:3" ht="14.4" x14ac:dyDescent="0.3">
      <c r="A27102"/>
      <c r="B27102"/>
      <c r="C27102"/>
    </row>
    <row r="27103" spans="1:3" ht="14.4" x14ac:dyDescent="0.3">
      <c r="A27103"/>
      <c r="B27103"/>
      <c r="C27103"/>
    </row>
    <row r="27104" spans="1:3" ht="14.4" x14ac:dyDescent="0.3">
      <c r="A27104"/>
      <c r="B27104"/>
      <c r="C27104"/>
    </row>
    <row r="27105" spans="1:3" ht="14.4" x14ac:dyDescent="0.3">
      <c r="A27105"/>
      <c r="B27105"/>
      <c r="C27105"/>
    </row>
    <row r="27106" spans="1:3" ht="14.4" x14ac:dyDescent="0.3">
      <c r="A27106"/>
      <c r="B27106"/>
      <c r="C27106"/>
    </row>
    <row r="27107" spans="1:3" ht="14.4" x14ac:dyDescent="0.3">
      <c r="A27107"/>
      <c r="B27107"/>
      <c r="C27107"/>
    </row>
    <row r="27108" spans="1:3" ht="14.4" x14ac:dyDescent="0.3">
      <c r="A27108"/>
      <c r="B27108"/>
      <c r="C27108"/>
    </row>
    <row r="27109" spans="1:3" ht="14.4" x14ac:dyDescent="0.3">
      <c r="A27109"/>
      <c r="B27109"/>
      <c r="C27109"/>
    </row>
    <row r="27110" spans="1:3" ht="14.4" x14ac:dyDescent="0.3">
      <c r="A27110"/>
      <c r="B27110"/>
      <c r="C27110"/>
    </row>
    <row r="27111" spans="1:3" ht="14.4" x14ac:dyDescent="0.3">
      <c r="A27111"/>
      <c r="B27111"/>
      <c r="C27111"/>
    </row>
    <row r="27112" spans="1:3" ht="14.4" x14ac:dyDescent="0.3">
      <c r="A27112"/>
      <c r="B27112"/>
      <c r="C27112"/>
    </row>
    <row r="27113" spans="1:3" ht="14.4" x14ac:dyDescent="0.3">
      <c r="A27113"/>
      <c r="B27113"/>
      <c r="C27113"/>
    </row>
    <row r="27114" spans="1:3" ht="14.4" x14ac:dyDescent="0.3">
      <c r="A27114"/>
      <c r="B27114"/>
      <c r="C27114"/>
    </row>
    <row r="27115" spans="1:3" ht="14.4" x14ac:dyDescent="0.3">
      <c r="A27115"/>
      <c r="B27115"/>
      <c r="C27115"/>
    </row>
    <row r="27116" spans="1:3" ht="14.4" x14ac:dyDescent="0.3">
      <c r="A27116"/>
      <c r="B27116"/>
      <c r="C27116"/>
    </row>
    <row r="27117" spans="1:3" ht="14.4" x14ac:dyDescent="0.3">
      <c r="A27117"/>
      <c r="B27117"/>
      <c r="C27117"/>
    </row>
    <row r="27118" spans="1:3" ht="14.4" x14ac:dyDescent="0.3">
      <c r="A27118"/>
      <c r="B27118"/>
      <c r="C27118"/>
    </row>
    <row r="27119" spans="1:3" ht="14.4" x14ac:dyDescent="0.3">
      <c r="A27119"/>
      <c r="B27119"/>
      <c r="C27119"/>
    </row>
    <row r="27120" spans="1:3" ht="14.4" x14ac:dyDescent="0.3">
      <c r="A27120"/>
      <c r="B27120"/>
      <c r="C27120"/>
    </row>
    <row r="27121" spans="1:3" ht="14.4" x14ac:dyDescent="0.3">
      <c r="A27121"/>
      <c r="B27121"/>
      <c r="C27121"/>
    </row>
    <row r="27122" spans="1:3" ht="14.4" x14ac:dyDescent="0.3">
      <c r="A27122"/>
      <c r="B27122"/>
      <c r="C27122"/>
    </row>
    <row r="27123" spans="1:3" ht="14.4" x14ac:dyDescent="0.3">
      <c r="A27123"/>
      <c r="B27123"/>
      <c r="C27123"/>
    </row>
    <row r="27124" spans="1:3" ht="14.4" x14ac:dyDescent="0.3">
      <c r="A27124"/>
      <c r="B27124"/>
      <c r="C27124"/>
    </row>
    <row r="27125" spans="1:3" ht="14.4" x14ac:dyDescent="0.3">
      <c r="A27125"/>
      <c r="B27125"/>
      <c r="C27125"/>
    </row>
    <row r="27126" spans="1:3" ht="14.4" x14ac:dyDescent="0.3">
      <c r="A27126"/>
      <c r="B27126"/>
      <c r="C27126"/>
    </row>
    <row r="27127" spans="1:3" ht="14.4" x14ac:dyDescent="0.3">
      <c r="A27127"/>
      <c r="B27127"/>
      <c r="C27127"/>
    </row>
    <row r="27128" spans="1:3" ht="14.4" x14ac:dyDescent="0.3">
      <c r="A27128"/>
      <c r="B27128"/>
      <c r="C27128"/>
    </row>
    <row r="27129" spans="1:3" ht="14.4" x14ac:dyDescent="0.3">
      <c r="A27129"/>
      <c r="B27129"/>
      <c r="C27129"/>
    </row>
    <row r="27130" spans="1:3" ht="14.4" x14ac:dyDescent="0.3">
      <c r="A27130"/>
      <c r="B27130"/>
      <c r="C27130"/>
    </row>
    <row r="27131" spans="1:3" ht="14.4" x14ac:dyDescent="0.3">
      <c r="A27131"/>
      <c r="B27131"/>
      <c r="C27131"/>
    </row>
    <row r="27132" spans="1:3" ht="14.4" x14ac:dyDescent="0.3">
      <c r="A27132"/>
      <c r="B27132"/>
      <c r="C27132"/>
    </row>
    <row r="27133" spans="1:3" ht="14.4" x14ac:dyDescent="0.3">
      <c r="A27133"/>
      <c r="B27133"/>
      <c r="C27133"/>
    </row>
    <row r="27134" spans="1:3" ht="14.4" x14ac:dyDescent="0.3">
      <c r="A27134"/>
      <c r="B27134"/>
      <c r="C27134"/>
    </row>
    <row r="27135" spans="1:3" ht="14.4" x14ac:dyDescent="0.3">
      <c r="A27135"/>
      <c r="B27135"/>
      <c r="C27135"/>
    </row>
    <row r="27136" spans="1:3" ht="14.4" x14ac:dyDescent="0.3">
      <c r="A27136"/>
      <c r="B27136"/>
      <c r="C27136"/>
    </row>
    <row r="27137" spans="1:3" ht="14.4" x14ac:dyDescent="0.3">
      <c r="A27137"/>
      <c r="B27137"/>
      <c r="C27137"/>
    </row>
    <row r="27138" spans="1:3" ht="14.4" x14ac:dyDescent="0.3">
      <c r="A27138"/>
      <c r="B27138"/>
      <c r="C27138"/>
    </row>
    <row r="27139" spans="1:3" ht="14.4" x14ac:dyDescent="0.3">
      <c r="A27139"/>
      <c r="B27139"/>
      <c r="C27139"/>
    </row>
    <row r="27140" spans="1:3" ht="14.4" x14ac:dyDescent="0.3">
      <c r="A27140"/>
      <c r="B27140"/>
      <c r="C27140"/>
    </row>
    <row r="27141" spans="1:3" ht="14.4" x14ac:dyDescent="0.3">
      <c r="A27141"/>
      <c r="B27141"/>
      <c r="C27141"/>
    </row>
    <row r="27142" spans="1:3" ht="14.4" x14ac:dyDescent="0.3">
      <c r="A27142"/>
      <c r="B27142"/>
      <c r="C27142"/>
    </row>
    <row r="27143" spans="1:3" ht="14.4" x14ac:dyDescent="0.3">
      <c r="A27143"/>
      <c r="B27143"/>
      <c r="C27143"/>
    </row>
    <row r="27144" spans="1:3" ht="14.4" x14ac:dyDescent="0.3">
      <c r="A27144"/>
      <c r="B27144"/>
      <c r="C27144"/>
    </row>
    <row r="27145" spans="1:3" ht="14.4" x14ac:dyDescent="0.3">
      <c r="A27145"/>
      <c r="B27145"/>
      <c r="C27145"/>
    </row>
    <row r="27146" spans="1:3" ht="14.4" x14ac:dyDescent="0.3">
      <c r="A27146"/>
      <c r="B27146"/>
      <c r="C27146"/>
    </row>
    <row r="27147" spans="1:3" ht="14.4" x14ac:dyDescent="0.3">
      <c r="A27147"/>
      <c r="B27147"/>
      <c r="C27147"/>
    </row>
    <row r="27148" spans="1:3" ht="14.4" x14ac:dyDescent="0.3">
      <c r="A27148"/>
      <c r="B27148"/>
      <c r="C27148"/>
    </row>
    <row r="27149" spans="1:3" ht="14.4" x14ac:dyDescent="0.3">
      <c r="A27149"/>
      <c r="B27149"/>
      <c r="C27149"/>
    </row>
    <row r="27150" spans="1:3" ht="14.4" x14ac:dyDescent="0.3">
      <c r="A27150"/>
      <c r="B27150"/>
      <c r="C27150"/>
    </row>
    <row r="27151" spans="1:3" ht="14.4" x14ac:dyDescent="0.3">
      <c r="A27151"/>
      <c r="B27151"/>
      <c r="C27151"/>
    </row>
    <row r="27152" spans="1:3" ht="14.4" x14ac:dyDescent="0.3">
      <c r="A27152"/>
      <c r="B27152"/>
      <c r="C27152"/>
    </row>
    <row r="27153" spans="1:3" ht="14.4" x14ac:dyDescent="0.3">
      <c r="A27153"/>
      <c r="B27153"/>
      <c r="C27153"/>
    </row>
    <row r="27154" spans="1:3" ht="14.4" x14ac:dyDescent="0.3">
      <c r="A27154"/>
      <c r="B27154"/>
      <c r="C27154"/>
    </row>
    <row r="27155" spans="1:3" ht="14.4" x14ac:dyDescent="0.3">
      <c r="A27155"/>
      <c r="B27155"/>
      <c r="C27155"/>
    </row>
    <row r="27156" spans="1:3" ht="14.4" x14ac:dyDescent="0.3">
      <c r="A27156"/>
      <c r="B27156"/>
      <c r="C27156"/>
    </row>
    <row r="27157" spans="1:3" ht="14.4" x14ac:dyDescent="0.3">
      <c r="A27157"/>
      <c r="B27157"/>
      <c r="C27157"/>
    </row>
    <row r="27158" spans="1:3" ht="14.4" x14ac:dyDescent="0.3">
      <c r="A27158"/>
      <c r="B27158"/>
      <c r="C27158"/>
    </row>
    <row r="27159" spans="1:3" ht="14.4" x14ac:dyDescent="0.3">
      <c r="A27159"/>
      <c r="B27159"/>
      <c r="C27159"/>
    </row>
    <row r="27160" spans="1:3" ht="14.4" x14ac:dyDescent="0.3">
      <c r="A27160"/>
      <c r="B27160"/>
      <c r="C27160"/>
    </row>
    <row r="27161" spans="1:3" ht="14.4" x14ac:dyDescent="0.3">
      <c r="A27161"/>
      <c r="B27161"/>
      <c r="C27161"/>
    </row>
    <row r="27162" spans="1:3" ht="14.4" x14ac:dyDescent="0.3">
      <c r="A27162"/>
      <c r="B27162"/>
      <c r="C27162"/>
    </row>
    <row r="27163" spans="1:3" ht="14.4" x14ac:dyDescent="0.3">
      <c r="A27163"/>
      <c r="B27163"/>
      <c r="C27163"/>
    </row>
    <row r="27164" spans="1:3" ht="14.4" x14ac:dyDescent="0.3">
      <c r="A27164"/>
      <c r="B27164"/>
      <c r="C27164"/>
    </row>
    <row r="27165" spans="1:3" ht="14.4" x14ac:dyDescent="0.3">
      <c r="A27165"/>
      <c r="B27165"/>
      <c r="C27165"/>
    </row>
    <row r="27166" spans="1:3" ht="14.4" x14ac:dyDescent="0.3">
      <c r="A27166"/>
      <c r="B27166"/>
      <c r="C27166"/>
    </row>
    <row r="27167" spans="1:3" ht="14.4" x14ac:dyDescent="0.3">
      <c r="A27167"/>
      <c r="B27167"/>
      <c r="C27167"/>
    </row>
    <row r="27168" spans="1:3" ht="14.4" x14ac:dyDescent="0.3">
      <c r="A27168"/>
      <c r="B27168"/>
      <c r="C27168"/>
    </row>
    <row r="27169" spans="1:3" ht="14.4" x14ac:dyDescent="0.3">
      <c r="A27169"/>
      <c r="B27169"/>
      <c r="C27169"/>
    </row>
    <row r="27170" spans="1:3" ht="14.4" x14ac:dyDescent="0.3">
      <c r="A27170"/>
      <c r="B27170"/>
      <c r="C27170"/>
    </row>
    <row r="27171" spans="1:3" ht="14.4" x14ac:dyDescent="0.3">
      <c r="A27171"/>
      <c r="B27171"/>
      <c r="C27171"/>
    </row>
    <row r="27172" spans="1:3" ht="14.4" x14ac:dyDescent="0.3">
      <c r="A27172"/>
      <c r="B27172"/>
      <c r="C27172"/>
    </row>
    <row r="27173" spans="1:3" ht="14.4" x14ac:dyDescent="0.3">
      <c r="A27173"/>
      <c r="B27173"/>
      <c r="C27173"/>
    </row>
    <row r="27174" spans="1:3" ht="14.4" x14ac:dyDescent="0.3">
      <c r="A27174"/>
      <c r="B27174"/>
      <c r="C27174"/>
    </row>
    <row r="27175" spans="1:3" ht="14.4" x14ac:dyDescent="0.3">
      <c r="A27175"/>
      <c r="B27175"/>
      <c r="C27175"/>
    </row>
    <row r="27176" spans="1:3" ht="14.4" x14ac:dyDescent="0.3">
      <c r="A27176"/>
      <c r="B27176"/>
      <c r="C27176"/>
    </row>
    <row r="27177" spans="1:3" ht="14.4" x14ac:dyDescent="0.3">
      <c r="A27177"/>
      <c r="B27177"/>
      <c r="C27177"/>
    </row>
    <row r="27178" spans="1:3" ht="14.4" x14ac:dyDescent="0.3">
      <c r="A27178"/>
      <c r="B27178"/>
      <c r="C27178"/>
    </row>
    <row r="27179" spans="1:3" ht="14.4" x14ac:dyDescent="0.3">
      <c r="A27179"/>
      <c r="B27179"/>
      <c r="C27179"/>
    </row>
    <row r="27180" spans="1:3" ht="14.4" x14ac:dyDescent="0.3">
      <c r="A27180"/>
      <c r="B27180"/>
      <c r="C27180"/>
    </row>
    <row r="27181" spans="1:3" ht="14.4" x14ac:dyDescent="0.3">
      <c r="A27181"/>
      <c r="B27181"/>
      <c r="C27181"/>
    </row>
    <row r="27182" spans="1:3" ht="14.4" x14ac:dyDescent="0.3">
      <c r="A27182"/>
      <c r="B27182"/>
      <c r="C27182"/>
    </row>
    <row r="27183" spans="1:3" ht="14.4" x14ac:dyDescent="0.3">
      <c r="A27183"/>
      <c r="B27183"/>
      <c r="C27183"/>
    </row>
    <row r="27184" spans="1:3" ht="14.4" x14ac:dyDescent="0.3">
      <c r="A27184"/>
      <c r="B27184"/>
      <c r="C27184"/>
    </row>
    <row r="27185" spans="1:3" ht="14.4" x14ac:dyDescent="0.3">
      <c r="A27185"/>
      <c r="B27185"/>
      <c r="C27185"/>
    </row>
    <row r="27186" spans="1:3" ht="14.4" x14ac:dyDescent="0.3">
      <c r="A27186"/>
      <c r="B27186"/>
      <c r="C27186"/>
    </row>
    <row r="27187" spans="1:3" ht="14.4" x14ac:dyDescent="0.3">
      <c r="A27187"/>
      <c r="B27187"/>
      <c r="C27187"/>
    </row>
    <row r="27188" spans="1:3" ht="14.4" x14ac:dyDescent="0.3">
      <c r="A27188"/>
      <c r="B27188"/>
      <c r="C27188"/>
    </row>
    <row r="27189" spans="1:3" ht="14.4" x14ac:dyDescent="0.3">
      <c r="A27189"/>
      <c r="B27189"/>
      <c r="C27189"/>
    </row>
    <row r="27190" spans="1:3" ht="14.4" x14ac:dyDescent="0.3">
      <c r="A27190"/>
      <c r="B27190"/>
      <c r="C27190"/>
    </row>
    <row r="27191" spans="1:3" ht="14.4" x14ac:dyDescent="0.3">
      <c r="A27191"/>
      <c r="B27191"/>
      <c r="C27191"/>
    </row>
    <row r="27192" spans="1:3" ht="14.4" x14ac:dyDescent="0.3">
      <c r="A27192"/>
      <c r="B27192"/>
      <c r="C27192"/>
    </row>
    <row r="27193" spans="1:3" ht="14.4" x14ac:dyDescent="0.3">
      <c r="A27193"/>
      <c r="B27193"/>
      <c r="C27193"/>
    </row>
    <row r="27194" spans="1:3" ht="14.4" x14ac:dyDescent="0.3">
      <c r="A27194"/>
      <c r="B27194"/>
      <c r="C27194"/>
    </row>
    <row r="27195" spans="1:3" ht="14.4" x14ac:dyDescent="0.3">
      <c r="A27195"/>
      <c r="B27195"/>
      <c r="C27195"/>
    </row>
    <row r="27196" spans="1:3" ht="14.4" x14ac:dyDescent="0.3">
      <c r="A27196"/>
      <c r="B27196"/>
      <c r="C27196"/>
    </row>
    <row r="27197" spans="1:3" ht="14.4" x14ac:dyDescent="0.3">
      <c r="A27197"/>
      <c r="B27197"/>
      <c r="C27197"/>
    </row>
    <row r="27198" spans="1:3" ht="14.4" x14ac:dyDescent="0.3">
      <c r="A27198"/>
      <c r="B27198"/>
      <c r="C27198"/>
    </row>
    <row r="27199" spans="1:3" ht="14.4" x14ac:dyDescent="0.3">
      <c r="A27199"/>
      <c r="B27199"/>
      <c r="C27199"/>
    </row>
    <row r="27200" spans="1:3" ht="14.4" x14ac:dyDescent="0.3">
      <c r="A27200"/>
      <c r="B27200"/>
      <c r="C27200"/>
    </row>
    <row r="27201" spans="1:3" ht="14.4" x14ac:dyDescent="0.3">
      <c r="A27201"/>
      <c r="B27201"/>
      <c r="C27201"/>
    </row>
    <row r="27202" spans="1:3" ht="14.4" x14ac:dyDescent="0.3">
      <c r="A27202"/>
      <c r="B27202"/>
      <c r="C27202"/>
    </row>
    <row r="27203" spans="1:3" ht="14.4" x14ac:dyDescent="0.3">
      <c r="A27203"/>
      <c r="B27203"/>
      <c r="C27203"/>
    </row>
    <row r="27204" spans="1:3" ht="14.4" x14ac:dyDescent="0.3">
      <c r="A27204"/>
      <c r="B27204"/>
      <c r="C27204"/>
    </row>
    <row r="27205" spans="1:3" ht="14.4" x14ac:dyDescent="0.3">
      <c r="A27205"/>
      <c r="B27205"/>
      <c r="C27205"/>
    </row>
    <row r="27206" spans="1:3" ht="14.4" x14ac:dyDescent="0.3">
      <c r="A27206"/>
      <c r="B27206"/>
      <c r="C27206"/>
    </row>
    <row r="27207" spans="1:3" ht="14.4" x14ac:dyDescent="0.3">
      <c r="A27207"/>
      <c r="B27207"/>
      <c r="C27207"/>
    </row>
    <row r="27208" spans="1:3" ht="14.4" x14ac:dyDescent="0.3">
      <c r="A27208"/>
      <c r="B27208"/>
      <c r="C27208"/>
    </row>
    <row r="27209" spans="1:3" ht="14.4" x14ac:dyDescent="0.3">
      <c r="A27209"/>
      <c r="B27209"/>
      <c r="C27209"/>
    </row>
    <row r="27210" spans="1:3" ht="14.4" x14ac:dyDescent="0.3">
      <c r="A27210"/>
      <c r="B27210"/>
      <c r="C27210"/>
    </row>
    <row r="27211" spans="1:3" ht="14.4" x14ac:dyDescent="0.3">
      <c r="A27211"/>
      <c r="B27211"/>
      <c r="C27211"/>
    </row>
    <row r="27212" spans="1:3" ht="14.4" x14ac:dyDescent="0.3">
      <c r="A27212"/>
      <c r="B27212"/>
      <c r="C27212"/>
    </row>
    <row r="27213" spans="1:3" ht="14.4" x14ac:dyDescent="0.3">
      <c r="A27213"/>
      <c r="B27213"/>
      <c r="C27213"/>
    </row>
    <row r="27214" spans="1:3" ht="14.4" x14ac:dyDescent="0.3">
      <c r="A27214"/>
      <c r="B27214"/>
      <c r="C27214"/>
    </row>
    <row r="27215" spans="1:3" ht="14.4" x14ac:dyDescent="0.3">
      <c r="A27215"/>
      <c r="B27215"/>
      <c r="C27215"/>
    </row>
    <row r="27216" spans="1:3" ht="14.4" x14ac:dyDescent="0.3">
      <c r="A27216"/>
      <c r="B27216"/>
      <c r="C27216"/>
    </row>
    <row r="27217" spans="1:3" ht="14.4" x14ac:dyDescent="0.3">
      <c r="A27217"/>
      <c r="B27217"/>
      <c r="C27217"/>
    </row>
    <row r="27218" spans="1:3" ht="14.4" x14ac:dyDescent="0.3">
      <c r="A27218"/>
      <c r="B27218"/>
      <c r="C27218"/>
    </row>
    <row r="27219" spans="1:3" ht="14.4" x14ac:dyDescent="0.3">
      <c r="A27219"/>
      <c r="B27219"/>
      <c r="C27219"/>
    </row>
    <row r="27220" spans="1:3" ht="14.4" x14ac:dyDescent="0.3">
      <c r="A27220"/>
      <c r="B27220"/>
      <c r="C27220"/>
    </row>
    <row r="27221" spans="1:3" ht="14.4" x14ac:dyDescent="0.3">
      <c r="A27221"/>
      <c r="B27221"/>
      <c r="C27221"/>
    </row>
    <row r="27222" spans="1:3" ht="14.4" x14ac:dyDescent="0.3">
      <c r="A27222"/>
      <c r="B27222"/>
      <c r="C27222"/>
    </row>
    <row r="27223" spans="1:3" ht="14.4" x14ac:dyDescent="0.3">
      <c r="A27223"/>
      <c r="B27223"/>
      <c r="C27223"/>
    </row>
    <row r="27224" spans="1:3" ht="14.4" x14ac:dyDescent="0.3">
      <c r="A27224"/>
      <c r="B27224"/>
      <c r="C27224"/>
    </row>
    <row r="27225" spans="1:3" ht="14.4" x14ac:dyDescent="0.3">
      <c r="A27225"/>
      <c r="B27225"/>
      <c r="C27225"/>
    </row>
    <row r="27226" spans="1:3" ht="14.4" x14ac:dyDescent="0.3">
      <c r="A27226"/>
      <c r="B27226"/>
      <c r="C27226"/>
    </row>
    <row r="27227" spans="1:3" ht="14.4" x14ac:dyDescent="0.3">
      <c r="A27227"/>
      <c r="B27227"/>
      <c r="C27227"/>
    </row>
    <row r="27228" spans="1:3" ht="14.4" x14ac:dyDescent="0.3">
      <c r="A27228"/>
      <c r="B27228"/>
      <c r="C27228"/>
    </row>
    <row r="27229" spans="1:3" ht="14.4" x14ac:dyDescent="0.3">
      <c r="A27229"/>
      <c r="B27229"/>
      <c r="C27229"/>
    </row>
    <row r="27230" spans="1:3" ht="14.4" x14ac:dyDescent="0.3">
      <c r="A27230"/>
      <c r="B27230"/>
      <c r="C27230"/>
    </row>
    <row r="27231" spans="1:3" ht="14.4" x14ac:dyDescent="0.3">
      <c r="A27231"/>
      <c r="B27231"/>
      <c r="C27231"/>
    </row>
    <row r="27232" spans="1:3" ht="14.4" x14ac:dyDescent="0.3">
      <c r="A27232"/>
      <c r="B27232"/>
      <c r="C27232"/>
    </row>
    <row r="27233" spans="1:3" ht="14.4" x14ac:dyDescent="0.3">
      <c r="A27233"/>
      <c r="B27233"/>
      <c r="C27233"/>
    </row>
    <row r="27234" spans="1:3" ht="14.4" x14ac:dyDescent="0.3">
      <c r="A27234"/>
      <c r="B27234"/>
      <c r="C27234"/>
    </row>
    <row r="27235" spans="1:3" ht="14.4" x14ac:dyDescent="0.3">
      <c r="A27235"/>
      <c r="B27235"/>
      <c r="C27235"/>
    </row>
    <row r="27236" spans="1:3" ht="14.4" x14ac:dyDescent="0.3">
      <c r="A27236"/>
      <c r="B27236"/>
      <c r="C27236"/>
    </row>
    <row r="27237" spans="1:3" ht="14.4" x14ac:dyDescent="0.3">
      <c r="A27237"/>
      <c r="B27237"/>
      <c r="C27237"/>
    </row>
    <row r="27238" spans="1:3" ht="14.4" x14ac:dyDescent="0.3">
      <c r="A27238"/>
      <c r="B27238"/>
      <c r="C27238"/>
    </row>
    <row r="27239" spans="1:3" ht="14.4" x14ac:dyDescent="0.3">
      <c r="A27239"/>
      <c r="B27239"/>
      <c r="C27239"/>
    </row>
    <row r="27240" spans="1:3" ht="14.4" x14ac:dyDescent="0.3">
      <c r="A27240"/>
      <c r="B27240"/>
      <c r="C27240"/>
    </row>
    <row r="27241" spans="1:3" ht="14.4" x14ac:dyDescent="0.3">
      <c r="A27241"/>
      <c r="B27241"/>
      <c r="C27241"/>
    </row>
    <row r="27242" spans="1:3" ht="14.4" x14ac:dyDescent="0.3">
      <c r="A27242"/>
      <c r="B27242"/>
      <c r="C27242"/>
    </row>
    <row r="27243" spans="1:3" ht="14.4" x14ac:dyDescent="0.3">
      <c r="A27243"/>
      <c r="B27243"/>
      <c r="C27243"/>
    </row>
    <row r="27244" spans="1:3" ht="14.4" x14ac:dyDescent="0.3">
      <c r="A27244"/>
      <c r="B27244"/>
      <c r="C27244"/>
    </row>
    <row r="27245" spans="1:3" ht="14.4" x14ac:dyDescent="0.3">
      <c r="A27245"/>
      <c r="B27245"/>
      <c r="C27245"/>
    </row>
    <row r="27246" spans="1:3" ht="14.4" x14ac:dyDescent="0.3">
      <c r="A27246"/>
      <c r="B27246"/>
      <c r="C27246"/>
    </row>
    <row r="27247" spans="1:3" ht="14.4" x14ac:dyDescent="0.3">
      <c r="A27247"/>
      <c r="B27247"/>
      <c r="C27247"/>
    </row>
    <row r="27248" spans="1:3" ht="14.4" x14ac:dyDescent="0.3">
      <c r="A27248"/>
      <c r="B27248"/>
      <c r="C27248"/>
    </row>
    <row r="27249" spans="1:3" ht="14.4" x14ac:dyDescent="0.3">
      <c r="A27249"/>
      <c r="B27249"/>
      <c r="C27249"/>
    </row>
    <row r="27250" spans="1:3" ht="14.4" x14ac:dyDescent="0.3">
      <c r="A27250"/>
      <c r="B27250"/>
      <c r="C27250"/>
    </row>
    <row r="27251" spans="1:3" ht="14.4" x14ac:dyDescent="0.3">
      <c r="A27251"/>
      <c r="B27251"/>
      <c r="C27251"/>
    </row>
    <row r="27252" spans="1:3" ht="14.4" x14ac:dyDescent="0.3">
      <c r="A27252"/>
      <c r="B27252"/>
      <c r="C27252"/>
    </row>
    <row r="27253" spans="1:3" ht="14.4" x14ac:dyDescent="0.3">
      <c r="A27253"/>
      <c r="B27253"/>
      <c r="C27253"/>
    </row>
    <row r="27254" spans="1:3" ht="14.4" x14ac:dyDescent="0.3">
      <c r="A27254"/>
      <c r="B27254"/>
      <c r="C27254"/>
    </row>
    <row r="27255" spans="1:3" ht="14.4" x14ac:dyDescent="0.3">
      <c r="A27255"/>
      <c r="B27255"/>
      <c r="C27255"/>
    </row>
    <row r="27256" spans="1:3" ht="14.4" x14ac:dyDescent="0.3">
      <c r="A27256"/>
      <c r="B27256"/>
      <c r="C27256"/>
    </row>
    <row r="27257" spans="1:3" ht="14.4" x14ac:dyDescent="0.3">
      <c r="A27257"/>
      <c r="B27257"/>
      <c r="C27257"/>
    </row>
    <row r="27258" spans="1:3" ht="14.4" x14ac:dyDescent="0.3">
      <c r="A27258"/>
      <c r="B27258"/>
      <c r="C27258"/>
    </row>
    <row r="27259" spans="1:3" ht="14.4" x14ac:dyDescent="0.3">
      <c r="A27259"/>
      <c r="B27259"/>
      <c r="C27259"/>
    </row>
    <row r="27260" spans="1:3" ht="14.4" x14ac:dyDescent="0.3">
      <c r="A27260"/>
      <c r="B27260"/>
      <c r="C27260"/>
    </row>
    <row r="27261" spans="1:3" ht="14.4" x14ac:dyDescent="0.3">
      <c r="A27261"/>
      <c r="B27261"/>
      <c r="C27261"/>
    </row>
    <row r="27262" spans="1:3" ht="14.4" x14ac:dyDescent="0.3">
      <c r="A27262"/>
      <c r="B27262"/>
      <c r="C27262"/>
    </row>
    <row r="27263" spans="1:3" ht="14.4" x14ac:dyDescent="0.3">
      <c r="A27263"/>
      <c r="B27263"/>
      <c r="C27263"/>
    </row>
    <row r="27264" spans="1:3" ht="14.4" x14ac:dyDescent="0.3">
      <c r="A27264"/>
      <c r="B27264"/>
      <c r="C27264"/>
    </row>
    <row r="27265" spans="1:3" ht="14.4" x14ac:dyDescent="0.3">
      <c r="A27265"/>
      <c r="B27265"/>
      <c r="C27265"/>
    </row>
    <row r="27266" spans="1:3" ht="14.4" x14ac:dyDescent="0.3">
      <c r="A27266"/>
      <c r="B27266"/>
      <c r="C27266"/>
    </row>
    <row r="27267" spans="1:3" ht="14.4" x14ac:dyDescent="0.3">
      <c r="A27267"/>
      <c r="B27267"/>
      <c r="C27267"/>
    </row>
    <row r="27268" spans="1:3" ht="14.4" x14ac:dyDescent="0.3">
      <c r="A27268"/>
      <c r="B27268"/>
      <c r="C27268"/>
    </row>
    <row r="27269" spans="1:3" ht="14.4" x14ac:dyDescent="0.3">
      <c r="A27269"/>
      <c r="B27269"/>
      <c r="C27269"/>
    </row>
    <row r="27270" spans="1:3" ht="14.4" x14ac:dyDescent="0.3">
      <c r="A27270"/>
      <c r="B27270"/>
      <c r="C27270"/>
    </row>
    <row r="27271" spans="1:3" ht="14.4" x14ac:dyDescent="0.3">
      <c r="A27271"/>
      <c r="B27271"/>
      <c r="C27271"/>
    </row>
    <row r="27272" spans="1:3" ht="14.4" x14ac:dyDescent="0.3">
      <c r="A27272"/>
      <c r="B27272"/>
      <c r="C27272"/>
    </row>
    <row r="27273" spans="1:3" ht="14.4" x14ac:dyDescent="0.3">
      <c r="A27273"/>
      <c r="B27273"/>
      <c r="C27273"/>
    </row>
    <row r="27274" spans="1:3" ht="14.4" x14ac:dyDescent="0.3">
      <c r="A27274"/>
      <c r="B27274"/>
      <c r="C27274"/>
    </row>
    <row r="27275" spans="1:3" ht="14.4" x14ac:dyDescent="0.3">
      <c r="A27275"/>
      <c r="B27275"/>
      <c r="C27275"/>
    </row>
    <row r="27276" spans="1:3" ht="14.4" x14ac:dyDescent="0.3">
      <c r="A27276"/>
      <c r="B27276"/>
      <c r="C27276"/>
    </row>
    <row r="27277" spans="1:3" ht="14.4" x14ac:dyDescent="0.3">
      <c r="A27277"/>
      <c r="B27277"/>
      <c r="C27277"/>
    </row>
    <row r="27278" spans="1:3" ht="14.4" x14ac:dyDescent="0.3">
      <c r="A27278"/>
      <c r="B27278"/>
      <c r="C27278"/>
    </row>
    <row r="27279" spans="1:3" ht="14.4" x14ac:dyDescent="0.3">
      <c r="A27279"/>
      <c r="B27279"/>
      <c r="C27279"/>
    </row>
    <row r="27280" spans="1:3" ht="14.4" x14ac:dyDescent="0.3">
      <c r="A27280"/>
      <c r="B27280"/>
      <c r="C27280"/>
    </row>
    <row r="27281" spans="1:3" ht="14.4" x14ac:dyDescent="0.3">
      <c r="A27281"/>
      <c r="B27281"/>
      <c r="C27281"/>
    </row>
    <row r="27282" spans="1:3" ht="14.4" x14ac:dyDescent="0.3">
      <c r="A27282"/>
      <c r="B27282"/>
      <c r="C27282"/>
    </row>
    <row r="27283" spans="1:3" ht="14.4" x14ac:dyDescent="0.3">
      <c r="A27283"/>
      <c r="B27283"/>
      <c r="C27283"/>
    </row>
    <row r="27284" spans="1:3" ht="14.4" x14ac:dyDescent="0.3">
      <c r="A27284"/>
      <c r="B27284"/>
      <c r="C27284"/>
    </row>
    <row r="27285" spans="1:3" ht="14.4" x14ac:dyDescent="0.3">
      <c r="A27285"/>
      <c r="B27285"/>
      <c r="C27285"/>
    </row>
    <row r="27286" spans="1:3" ht="14.4" x14ac:dyDescent="0.3">
      <c r="A27286"/>
      <c r="B27286"/>
      <c r="C27286"/>
    </row>
    <row r="27287" spans="1:3" ht="14.4" x14ac:dyDescent="0.3">
      <c r="A27287"/>
      <c r="B27287"/>
      <c r="C27287"/>
    </row>
    <row r="27288" spans="1:3" ht="14.4" x14ac:dyDescent="0.3">
      <c r="A27288"/>
      <c r="B27288"/>
      <c r="C27288"/>
    </row>
    <row r="27289" spans="1:3" ht="14.4" x14ac:dyDescent="0.3">
      <c r="A27289"/>
      <c r="B27289"/>
      <c r="C27289"/>
    </row>
    <row r="27290" spans="1:3" ht="14.4" x14ac:dyDescent="0.3">
      <c r="A27290"/>
      <c r="B27290"/>
      <c r="C27290"/>
    </row>
    <row r="27291" spans="1:3" ht="14.4" x14ac:dyDescent="0.3">
      <c r="A27291"/>
      <c r="B27291"/>
      <c r="C27291"/>
    </row>
    <row r="27292" spans="1:3" ht="14.4" x14ac:dyDescent="0.3">
      <c r="A27292"/>
      <c r="B27292"/>
      <c r="C27292"/>
    </row>
    <row r="27293" spans="1:3" ht="14.4" x14ac:dyDescent="0.3">
      <c r="A27293"/>
      <c r="B27293"/>
      <c r="C27293"/>
    </row>
    <row r="27294" spans="1:3" ht="14.4" x14ac:dyDescent="0.3">
      <c r="A27294"/>
      <c r="B27294"/>
      <c r="C27294"/>
    </row>
    <row r="27295" spans="1:3" ht="14.4" x14ac:dyDescent="0.3">
      <c r="A27295"/>
      <c r="B27295"/>
      <c r="C27295"/>
    </row>
    <row r="27296" spans="1:3" ht="14.4" x14ac:dyDescent="0.3">
      <c r="A27296"/>
      <c r="B27296"/>
      <c r="C27296"/>
    </row>
    <row r="27297" spans="1:3" ht="14.4" x14ac:dyDescent="0.3">
      <c r="A27297"/>
      <c r="B27297"/>
      <c r="C27297"/>
    </row>
    <row r="27298" spans="1:3" ht="14.4" x14ac:dyDescent="0.3">
      <c r="A27298"/>
      <c r="B27298"/>
      <c r="C27298"/>
    </row>
    <row r="27299" spans="1:3" ht="14.4" x14ac:dyDescent="0.3">
      <c r="A27299"/>
      <c r="B27299"/>
      <c r="C27299"/>
    </row>
    <row r="27300" spans="1:3" ht="14.4" x14ac:dyDescent="0.3">
      <c r="A27300"/>
      <c r="B27300"/>
      <c r="C27300"/>
    </row>
    <row r="27301" spans="1:3" ht="14.4" x14ac:dyDescent="0.3">
      <c r="A27301"/>
      <c r="B27301"/>
      <c r="C27301"/>
    </row>
    <row r="27302" spans="1:3" ht="14.4" x14ac:dyDescent="0.3">
      <c r="A27302"/>
      <c r="B27302"/>
      <c r="C27302"/>
    </row>
    <row r="27303" spans="1:3" ht="14.4" x14ac:dyDescent="0.3">
      <c r="A27303"/>
      <c r="B27303"/>
      <c r="C27303"/>
    </row>
    <row r="27304" spans="1:3" ht="14.4" x14ac:dyDescent="0.3">
      <c r="A27304"/>
      <c r="B27304"/>
      <c r="C27304"/>
    </row>
    <row r="27305" spans="1:3" ht="14.4" x14ac:dyDescent="0.3">
      <c r="A27305"/>
      <c r="B27305"/>
      <c r="C27305"/>
    </row>
    <row r="27306" spans="1:3" ht="14.4" x14ac:dyDescent="0.3">
      <c r="A27306"/>
      <c r="B27306"/>
      <c r="C27306"/>
    </row>
    <row r="27307" spans="1:3" ht="14.4" x14ac:dyDescent="0.3">
      <c r="A27307"/>
      <c r="B27307"/>
      <c r="C27307"/>
    </row>
    <row r="27308" spans="1:3" ht="14.4" x14ac:dyDescent="0.3">
      <c r="A27308"/>
      <c r="B27308"/>
      <c r="C27308"/>
    </row>
    <row r="27309" spans="1:3" ht="14.4" x14ac:dyDescent="0.3">
      <c r="A27309"/>
      <c r="B27309"/>
      <c r="C27309"/>
    </row>
    <row r="27310" spans="1:3" ht="14.4" x14ac:dyDescent="0.3">
      <c r="A27310"/>
      <c r="B27310"/>
      <c r="C27310"/>
    </row>
    <row r="27311" spans="1:3" ht="14.4" x14ac:dyDescent="0.3">
      <c r="A27311"/>
      <c r="B27311"/>
      <c r="C27311"/>
    </row>
    <row r="27312" spans="1:3" ht="14.4" x14ac:dyDescent="0.3">
      <c r="A27312"/>
      <c r="B27312"/>
      <c r="C27312"/>
    </row>
    <row r="27313" spans="1:3" ht="14.4" x14ac:dyDescent="0.3">
      <c r="A27313"/>
      <c r="B27313"/>
      <c r="C27313"/>
    </row>
    <row r="27314" spans="1:3" ht="14.4" x14ac:dyDescent="0.3">
      <c r="A27314"/>
      <c r="B27314"/>
      <c r="C27314"/>
    </row>
    <row r="27315" spans="1:3" ht="14.4" x14ac:dyDescent="0.3">
      <c r="A27315"/>
      <c r="B27315"/>
      <c r="C27315"/>
    </row>
    <row r="27316" spans="1:3" ht="14.4" x14ac:dyDescent="0.3">
      <c r="A27316"/>
      <c r="B27316"/>
      <c r="C27316"/>
    </row>
    <row r="27317" spans="1:3" ht="14.4" x14ac:dyDescent="0.3">
      <c r="A27317"/>
      <c r="B27317"/>
      <c r="C27317"/>
    </row>
    <row r="27318" spans="1:3" ht="14.4" x14ac:dyDescent="0.3">
      <c r="A27318"/>
      <c r="B27318"/>
      <c r="C27318"/>
    </row>
    <row r="27319" spans="1:3" ht="14.4" x14ac:dyDescent="0.3">
      <c r="A27319"/>
      <c r="B27319"/>
      <c r="C27319"/>
    </row>
    <row r="27320" spans="1:3" ht="14.4" x14ac:dyDescent="0.3">
      <c r="A27320"/>
      <c r="B27320"/>
      <c r="C27320"/>
    </row>
    <row r="27321" spans="1:3" ht="14.4" x14ac:dyDescent="0.3">
      <c r="A27321"/>
      <c r="B27321"/>
      <c r="C27321"/>
    </row>
    <row r="27322" spans="1:3" ht="14.4" x14ac:dyDescent="0.3">
      <c r="A27322"/>
      <c r="B27322"/>
      <c r="C27322"/>
    </row>
    <row r="27323" spans="1:3" ht="14.4" x14ac:dyDescent="0.3">
      <c r="A27323"/>
      <c r="B27323"/>
      <c r="C27323"/>
    </row>
    <row r="27324" spans="1:3" ht="14.4" x14ac:dyDescent="0.3">
      <c r="A27324"/>
      <c r="B27324"/>
      <c r="C27324"/>
    </row>
    <row r="27325" spans="1:3" ht="14.4" x14ac:dyDescent="0.3">
      <c r="A27325"/>
      <c r="B27325"/>
      <c r="C27325"/>
    </row>
    <row r="27326" spans="1:3" ht="14.4" x14ac:dyDescent="0.3">
      <c r="A27326"/>
      <c r="B27326"/>
      <c r="C27326"/>
    </row>
    <row r="27327" spans="1:3" ht="14.4" x14ac:dyDescent="0.3">
      <c r="A27327"/>
      <c r="B27327"/>
      <c r="C27327"/>
    </row>
    <row r="27328" spans="1:3" ht="14.4" x14ac:dyDescent="0.3">
      <c r="A27328"/>
      <c r="B27328"/>
      <c r="C27328"/>
    </row>
    <row r="27329" spans="1:3" ht="14.4" x14ac:dyDescent="0.3">
      <c r="A27329"/>
      <c r="B27329"/>
      <c r="C27329"/>
    </row>
    <row r="27330" spans="1:3" ht="14.4" x14ac:dyDescent="0.3">
      <c r="A27330"/>
      <c r="B27330"/>
      <c r="C27330"/>
    </row>
    <row r="27331" spans="1:3" ht="14.4" x14ac:dyDescent="0.3">
      <c r="A27331"/>
      <c r="B27331"/>
      <c r="C27331"/>
    </row>
    <row r="27332" spans="1:3" ht="14.4" x14ac:dyDescent="0.3">
      <c r="A27332"/>
      <c r="B27332"/>
      <c r="C27332"/>
    </row>
    <row r="27333" spans="1:3" ht="14.4" x14ac:dyDescent="0.3">
      <c r="A27333"/>
      <c r="B27333"/>
      <c r="C27333"/>
    </row>
    <row r="27334" spans="1:3" ht="14.4" x14ac:dyDescent="0.3">
      <c r="A27334"/>
      <c r="B27334"/>
      <c r="C27334"/>
    </row>
    <row r="27335" spans="1:3" ht="14.4" x14ac:dyDescent="0.3">
      <c r="A27335"/>
      <c r="B27335"/>
      <c r="C27335"/>
    </row>
    <row r="27336" spans="1:3" ht="14.4" x14ac:dyDescent="0.3">
      <c r="A27336"/>
      <c r="B27336"/>
      <c r="C27336"/>
    </row>
    <row r="27337" spans="1:3" ht="14.4" x14ac:dyDescent="0.3">
      <c r="A27337"/>
      <c r="B27337"/>
      <c r="C27337"/>
    </row>
    <row r="27338" spans="1:3" ht="14.4" x14ac:dyDescent="0.3">
      <c r="A27338"/>
      <c r="B27338"/>
      <c r="C27338"/>
    </row>
    <row r="27339" spans="1:3" ht="14.4" x14ac:dyDescent="0.3">
      <c r="A27339"/>
      <c r="B27339"/>
      <c r="C27339"/>
    </row>
    <row r="27340" spans="1:3" ht="14.4" x14ac:dyDescent="0.3">
      <c r="A27340"/>
      <c r="B27340"/>
      <c r="C27340"/>
    </row>
    <row r="27341" spans="1:3" ht="14.4" x14ac:dyDescent="0.3">
      <c r="A27341"/>
      <c r="B27341"/>
      <c r="C27341"/>
    </row>
    <row r="27342" spans="1:3" ht="14.4" x14ac:dyDescent="0.3">
      <c r="A27342"/>
      <c r="B27342"/>
      <c r="C27342"/>
    </row>
    <row r="27343" spans="1:3" ht="14.4" x14ac:dyDescent="0.3">
      <c r="A27343"/>
      <c r="B27343"/>
      <c r="C27343"/>
    </row>
    <row r="27344" spans="1:3" ht="14.4" x14ac:dyDescent="0.3">
      <c r="A27344"/>
      <c r="B27344"/>
      <c r="C27344"/>
    </row>
    <row r="27345" spans="1:3" ht="14.4" x14ac:dyDescent="0.3">
      <c r="A27345"/>
      <c r="B27345"/>
      <c r="C27345"/>
    </row>
    <row r="27346" spans="1:3" ht="14.4" x14ac:dyDescent="0.3">
      <c r="A27346"/>
      <c r="B27346"/>
      <c r="C27346"/>
    </row>
    <row r="27347" spans="1:3" ht="14.4" x14ac:dyDescent="0.3">
      <c r="A27347"/>
      <c r="B27347"/>
      <c r="C27347"/>
    </row>
    <row r="27348" spans="1:3" ht="14.4" x14ac:dyDescent="0.3">
      <c r="A27348"/>
      <c r="B27348"/>
      <c r="C27348"/>
    </row>
    <row r="27349" spans="1:3" ht="14.4" x14ac:dyDescent="0.3">
      <c r="A27349"/>
      <c r="B27349"/>
      <c r="C27349"/>
    </row>
    <row r="27350" spans="1:3" ht="14.4" x14ac:dyDescent="0.3">
      <c r="A27350"/>
      <c r="B27350"/>
      <c r="C27350"/>
    </row>
    <row r="27351" spans="1:3" ht="14.4" x14ac:dyDescent="0.3">
      <c r="A27351"/>
      <c r="B27351"/>
      <c r="C27351"/>
    </row>
    <row r="27352" spans="1:3" ht="14.4" x14ac:dyDescent="0.3">
      <c r="A27352"/>
      <c r="B27352"/>
      <c r="C27352"/>
    </row>
    <row r="27353" spans="1:3" ht="14.4" x14ac:dyDescent="0.3">
      <c r="A27353"/>
      <c r="B27353"/>
      <c r="C27353"/>
    </row>
    <row r="27354" spans="1:3" ht="14.4" x14ac:dyDescent="0.3">
      <c r="A27354"/>
      <c r="B27354"/>
      <c r="C27354"/>
    </row>
    <row r="27355" spans="1:3" ht="14.4" x14ac:dyDescent="0.3">
      <c r="A27355"/>
      <c r="B27355"/>
      <c r="C27355"/>
    </row>
    <row r="27356" spans="1:3" ht="14.4" x14ac:dyDescent="0.3">
      <c r="A27356"/>
      <c r="B27356"/>
      <c r="C27356"/>
    </row>
    <row r="27357" spans="1:3" ht="14.4" x14ac:dyDescent="0.3">
      <c r="A27357"/>
      <c r="B27357"/>
      <c r="C27357"/>
    </row>
    <row r="27358" spans="1:3" ht="14.4" x14ac:dyDescent="0.3">
      <c r="A27358"/>
      <c r="B27358"/>
      <c r="C27358"/>
    </row>
    <row r="27359" spans="1:3" ht="14.4" x14ac:dyDescent="0.3">
      <c r="A27359"/>
      <c r="B27359"/>
      <c r="C27359"/>
    </row>
    <row r="27360" spans="1:3" ht="14.4" x14ac:dyDescent="0.3">
      <c r="A27360"/>
      <c r="B27360"/>
      <c r="C27360"/>
    </row>
    <row r="27361" spans="1:3" ht="14.4" x14ac:dyDescent="0.3">
      <c r="A27361"/>
      <c r="B27361"/>
      <c r="C27361"/>
    </row>
    <row r="27362" spans="1:3" ht="14.4" x14ac:dyDescent="0.3">
      <c r="A27362"/>
      <c r="B27362"/>
      <c r="C27362"/>
    </row>
    <row r="27363" spans="1:3" ht="14.4" x14ac:dyDescent="0.3">
      <c r="A27363"/>
      <c r="B27363"/>
      <c r="C27363"/>
    </row>
    <row r="27364" spans="1:3" ht="14.4" x14ac:dyDescent="0.3">
      <c r="A27364"/>
      <c r="B27364"/>
      <c r="C27364"/>
    </row>
    <row r="27365" spans="1:3" ht="14.4" x14ac:dyDescent="0.3">
      <c r="A27365"/>
      <c r="B27365"/>
      <c r="C27365"/>
    </row>
    <row r="27366" spans="1:3" ht="14.4" x14ac:dyDescent="0.3">
      <c r="A27366"/>
      <c r="B27366"/>
      <c r="C27366"/>
    </row>
    <row r="27367" spans="1:3" ht="14.4" x14ac:dyDescent="0.3">
      <c r="A27367"/>
      <c r="B27367"/>
      <c r="C27367"/>
    </row>
    <row r="27368" spans="1:3" ht="14.4" x14ac:dyDescent="0.3">
      <c r="A27368"/>
      <c r="B27368"/>
      <c r="C27368"/>
    </row>
    <row r="27369" spans="1:3" ht="14.4" x14ac:dyDescent="0.3">
      <c r="A27369"/>
      <c r="B27369"/>
      <c r="C27369"/>
    </row>
    <row r="27370" spans="1:3" ht="14.4" x14ac:dyDescent="0.3">
      <c r="A27370"/>
      <c r="B27370"/>
      <c r="C27370"/>
    </row>
    <row r="27371" spans="1:3" ht="14.4" x14ac:dyDescent="0.3">
      <c r="A27371"/>
      <c r="B27371"/>
      <c r="C27371"/>
    </row>
    <row r="27372" spans="1:3" ht="14.4" x14ac:dyDescent="0.3">
      <c r="A27372"/>
      <c r="B27372"/>
      <c r="C27372"/>
    </row>
    <row r="27373" spans="1:3" ht="14.4" x14ac:dyDescent="0.3">
      <c r="A27373"/>
      <c r="B27373"/>
      <c r="C27373"/>
    </row>
    <row r="27374" spans="1:3" ht="14.4" x14ac:dyDescent="0.3">
      <c r="A27374"/>
      <c r="B27374"/>
      <c r="C27374"/>
    </row>
    <row r="27375" spans="1:3" ht="14.4" x14ac:dyDescent="0.3">
      <c r="A27375"/>
      <c r="B27375"/>
      <c r="C27375"/>
    </row>
    <row r="27376" spans="1:3" ht="14.4" x14ac:dyDescent="0.3">
      <c r="A27376"/>
      <c r="B27376"/>
      <c r="C27376"/>
    </row>
    <row r="27377" spans="1:3" ht="14.4" x14ac:dyDescent="0.3">
      <c r="A27377"/>
      <c r="B27377"/>
      <c r="C27377"/>
    </row>
    <row r="27378" spans="1:3" ht="14.4" x14ac:dyDescent="0.3">
      <c r="A27378"/>
      <c r="B27378"/>
      <c r="C27378"/>
    </row>
    <row r="27379" spans="1:3" ht="14.4" x14ac:dyDescent="0.3">
      <c r="A27379"/>
      <c r="B27379"/>
      <c r="C27379"/>
    </row>
    <row r="27380" spans="1:3" ht="14.4" x14ac:dyDescent="0.3">
      <c r="A27380"/>
      <c r="B27380"/>
      <c r="C27380"/>
    </row>
    <row r="27381" spans="1:3" ht="14.4" x14ac:dyDescent="0.3">
      <c r="A27381"/>
      <c r="B27381"/>
      <c r="C27381"/>
    </row>
    <row r="27382" spans="1:3" ht="14.4" x14ac:dyDescent="0.3">
      <c r="A27382"/>
      <c r="B27382"/>
      <c r="C27382"/>
    </row>
    <row r="27383" spans="1:3" ht="14.4" x14ac:dyDescent="0.3">
      <c r="A27383"/>
      <c r="B27383"/>
      <c r="C27383"/>
    </row>
    <row r="27384" spans="1:3" ht="14.4" x14ac:dyDescent="0.3">
      <c r="A27384"/>
      <c r="B27384"/>
      <c r="C27384"/>
    </row>
    <row r="27385" spans="1:3" ht="14.4" x14ac:dyDescent="0.3">
      <c r="A27385"/>
      <c r="B27385"/>
      <c r="C27385"/>
    </row>
    <row r="27386" spans="1:3" ht="14.4" x14ac:dyDescent="0.3">
      <c r="A27386"/>
      <c r="B27386"/>
      <c r="C27386"/>
    </row>
    <row r="27387" spans="1:3" ht="14.4" x14ac:dyDescent="0.3">
      <c r="A27387"/>
      <c r="B27387"/>
      <c r="C27387"/>
    </row>
    <row r="27388" spans="1:3" ht="14.4" x14ac:dyDescent="0.3">
      <c r="A27388"/>
      <c r="B27388"/>
      <c r="C27388"/>
    </row>
    <row r="27389" spans="1:3" ht="14.4" x14ac:dyDescent="0.3">
      <c r="A27389"/>
      <c r="B27389"/>
      <c r="C27389"/>
    </row>
    <row r="27390" spans="1:3" ht="14.4" x14ac:dyDescent="0.3">
      <c r="A27390"/>
      <c r="B27390"/>
      <c r="C27390"/>
    </row>
    <row r="27391" spans="1:3" ht="14.4" x14ac:dyDescent="0.3">
      <c r="A27391"/>
      <c r="B27391"/>
      <c r="C27391"/>
    </row>
    <row r="27392" spans="1:3" ht="14.4" x14ac:dyDescent="0.3">
      <c r="A27392"/>
      <c r="B27392"/>
      <c r="C27392"/>
    </row>
    <row r="27393" spans="1:3" ht="14.4" x14ac:dyDescent="0.3">
      <c r="A27393"/>
      <c r="B27393"/>
      <c r="C27393"/>
    </row>
    <row r="27394" spans="1:3" ht="14.4" x14ac:dyDescent="0.3">
      <c r="A27394"/>
      <c r="B27394"/>
      <c r="C27394"/>
    </row>
    <row r="27395" spans="1:3" ht="14.4" x14ac:dyDescent="0.3">
      <c r="A27395"/>
      <c r="B27395"/>
      <c r="C27395"/>
    </row>
    <row r="27396" spans="1:3" ht="14.4" x14ac:dyDescent="0.3">
      <c r="A27396"/>
      <c r="B27396"/>
      <c r="C27396"/>
    </row>
    <row r="27397" spans="1:3" ht="14.4" x14ac:dyDescent="0.3">
      <c r="A27397"/>
      <c r="B27397"/>
      <c r="C27397"/>
    </row>
    <row r="27398" spans="1:3" ht="14.4" x14ac:dyDescent="0.3">
      <c r="A27398"/>
      <c r="B27398"/>
      <c r="C27398"/>
    </row>
    <row r="27399" spans="1:3" ht="14.4" x14ac:dyDescent="0.3">
      <c r="A27399"/>
      <c r="B27399"/>
      <c r="C27399"/>
    </row>
    <row r="27400" spans="1:3" ht="14.4" x14ac:dyDescent="0.3">
      <c r="A27400"/>
      <c r="B27400"/>
      <c r="C27400"/>
    </row>
    <row r="27401" spans="1:3" ht="14.4" x14ac:dyDescent="0.3">
      <c r="A27401"/>
      <c r="B27401"/>
      <c r="C27401"/>
    </row>
    <row r="27402" spans="1:3" ht="14.4" x14ac:dyDescent="0.3">
      <c r="A27402"/>
      <c r="B27402"/>
      <c r="C27402"/>
    </row>
    <row r="27403" spans="1:3" ht="14.4" x14ac:dyDescent="0.3">
      <c r="A27403"/>
      <c r="B27403"/>
      <c r="C27403"/>
    </row>
    <row r="27404" spans="1:3" ht="14.4" x14ac:dyDescent="0.3">
      <c r="A27404"/>
      <c r="B27404"/>
      <c r="C27404"/>
    </row>
    <row r="27405" spans="1:3" ht="14.4" x14ac:dyDescent="0.3">
      <c r="A27405"/>
      <c r="B27405"/>
      <c r="C27405"/>
    </row>
    <row r="27406" spans="1:3" ht="14.4" x14ac:dyDescent="0.3">
      <c r="A27406"/>
      <c r="B27406"/>
      <c r="C27406"/>
    </row>
    <row r="27407" spans="1:3" ht="14.4" x14ac:dyDescent="0.3">
      <c r="A27407"/>
      <c r="B27407"/>
      <c r="C27407"/>
    </row>
    <row r="27408" spans="1:3" ht="14.4" x14ac:dyDescent="0.3">
      <c r="A27408"/>
      <c r="B27408"/>
      <c r="C27408"/>
    </row>
    <row r="27409" spans="1:3" ht="14.4" x14ac:dyDescent="0.3">
      <c r="A27409"/>
      <c r="B27409"/>
      <c r="C27409"/>
    </row>
    <row r="27410" spans="1:3" ht="14.4" x14ac:dyDescent="0.3">
      <c r="A27410"/>
      <c r="B27410"/>
      <c r="C27410"/>
    </row>
    <row r="27411" spans="1:3" ht="14.4" x14ac:dyDescent="0.3">
      <c r="A27411"/>
      <c r="B27411"/>
      <c r="C27411"/>
    </row>
    <row r="27412" spans="1:3" ht="14.4" x14ac:dyDescent="0.3">
      <c r="A27412"/>
      <c r="B27412"/>
      <c r="C27412"/>
    </row>
    <row r="27413" spans="1:3" ht="14.4" x14ac:dyDescent="0.3">
      <c r="A27413"/>
      <c r="B27413"/>
      <c r="C27413"/>
    </row>
    <row r="27414" spans="1:3" ht="14.4" x14ac:dyDescent="0.3">
      <c r="A27414"/>
      <c r="B27414"/>
      <c r="C27414"/>
    </row>
    <row r="27415" spans="1:3" ht="14.4" x14ac:dyDescent="0.3">
      <c r="A27415"/>
      <c r="B27415"/>
      <c r="C27415"/>
    </row>
    <row r="27416" spans="1:3" ht="14.4" x14ac:dyDescent="0.3">
      <c r="A27416"/>
      <c r="B27416"/>
      <c r="C27416"/>
    </row>
    <row r="27417" spans="1:3" ht="14.4" x14ac:dyDescent="0.3">
      <c r="A27417"/>
      <c r="B27417"/>
      <c r="C27417"/>
    </row>
    <row r="27418" spans="1:3" ht="14.4" x14ac:dyDescent="0.3">
      <c r="A27418"/>
      <c r="B27418"/>
      <c r="C27418"/>
    </row>
    <row r="27419" spans="1:3" ht="14.4" x14ac:dyDescent="0.3">
      <c r="A27419"/>
      <c r="B27419"/>
      <c r="C27419"/>
    </row>
    <row r="27420" spans="1:3" ht="14.4" x14ac:dyDescent="0.3">
      <c r="A27420"/>
      <c r="B27420"/>
      <c r="C27420"/>
    </row>
    <row r="27421" spans="1:3" ht="14.4" x14ac:dyDescent="0.3">
      <c r="A27421"/>
      <c r="B27421"/>
      <c r="C27421"/>
    </row>
    <row r="27422" spans="1:3" ht="14.4" x14ac:dyDescent="0.3">
      <c r="A27422"/>
      <c r="B27422"/>
      <c r="C27422"/>
    </row>
    <row r="27423" spans="1:3" ht="14.4" x14ac:dyDescent="0.3">
      <c r="A27423"/>
      <c r="B27423"/>
      <c r="C27423"/>
    </row>
    <row r="27424" spans="1:3" ht="14.4" x14ac:dyDescent="0.3">
      <c r="A27424"/>
      <c r="B27424"/>
      <c r="C27424"/>
    </row>
    <row r="27425" spans="1:3" ht="14.4" x14ac:dyDescent="0.3">
      <c r="A27425"/>
      <c r="B27425"/>
      <c r="C27425"/>
    </row>
    <row r="27426" spans="1:3" ht="14.4" x14ac:dyDescent="0.3">
      <c r="A27426"/>
      <c r="B27426"/>
      <c r="C27426"/>
    </row>
    <row r="27427" spans="1:3" ht="14.4" x14ac:dyDescent="0.3">
      <c r="A27427"/>
      <c r="B27427"/>
      <c r="C27427"/>
    </row>
    <row r="27428" spans="1:3" ht="14.4" x14ac:dyDescent="0.3">
      <c r="A27428"/>
      <c r="B27428"/>
      <c r="C27428"/>
    </row>
    <row r="27429" spans="1:3" ht="14.4" x14ac:dyDescent="0.3">
      <c r="A27429"/>
      <c r="B27429"/>
      <c r="C27429"/>
    </row>
    <row r="27430" spans="1:3" ht="14.4" x14ac:dyDescent="0.3">
      <c r="A27430"/>
      <c r="B27430"/>
      <c r="C27430"/>
    </row>
    <row r="27431" spans="1:3" ht="14.4" x14ac:dyDescent="0.3">
      <c r="A27431"/>
      <c r="B27431"/>
      <c r="C27431"/>
    </row>
    <row r="27432" spans="1:3" ht="14.4" x14ac:dyDescent="0.3">
      <c r="A27432"/>
      <c r="B27432"/>
      <c r="C27432"/>
    </row>
    <row r="27433" spans="1:3" ht="14.4" x14ac:dyDescent="0.3">
      <c r="A27433"/>
      <c r="B27433"/>
      <c r="C27433"/>
    </row>
    <row r="27434" spans="1:3" ht="14.4" x14ac:dyDescent="0.3">
      <c r="A27434"/>
      <c r="B27434"/>
      <c r="C27434"/>
    </row>
    <row r="27435" spans="1:3" ht="14.4" x14ac:dyDescent="0.3">
      <c r="A27435"/>
      <c r="B27435"/>
      <c r="C27435"/>
    </row>
    <row r="27436" spans="1:3" ht="14.4" x14ac:dyDescent="0.3">
      <c r="A27436"/>
      <c r="B27436"/>
      <c r="C27436"/>
    </row>
    <row r="27437" spans="1:3" ht="14.4" x14ac:dyDescent="0.3">
      <c r="A27437"/>
      <c r="B27437"/>
      <c r="C27437"/>
    </row>
    <row r="27438" spans="1:3" ht="14.4" x14ac:dyDescent="0.3">
      <c r="A27438"/>
      <c r="B27438"/>
      <c r="C27438"/>
    </row>
    <row r="27439" spans="1:3" ht="14.4" x14ac:dyDescent="0.3">
      <c r="A27439"/>
      <c r="B27439"/>
      <c r="C27439"/>
    </row>
    <row r="27440" spans="1:3" ht="14.4" x14ac:dyDescent="0.3">
      <c r="A27440"/>
      <c r="B27440"/>
      <c r="C27440"/>
    </row>
    <row r="27441" spans="1:3" ht="14.4" x14ac:dyDescent="0.3">
      <c r="A27441"/>
      <c r="B27441"/>
      <c r="C27441"/>
    </row>
    <row r="27442" spans="1:3" ht="14.4" x14ac:dyDescent="0.3">
      <c r="A27442"/>
      <c r="B27442"/>
      <c r="C27442"/>
    </row>
    <row r="27443" spans="1:3" ht="14.4" x14ac:dyDescent="0.3">
      <c r="A27443"/>
      <c r="B27443"/>
      <c r="C27443"/>
    </row>
    <row r="27444" spans="1:3" ht="14.4" x14ac:dyDescent="0.3">
      <c r="A27444"/>
      <c r="B27444"/>
      <c r="C27444"/>
    </row>
    <row r="27445" spans="1:3" ht="14.4" x14ac:dyDescent="0.3">
      <c r="A27445"/>
      <c r="B27445"/>
      <c r="C27445"/>
    </row>
    <row r="27446" spans="1:3" ht="14.4" x14ac:dyDescent="0.3">
      <c r="A27446"/>
      <c r="B27446"/>
      <c r="C27446"/>
    </row>
    <row r="27447" spans="1:3" ht="14.4" x14ac:dyDescent="0.3">
      <c r="A27447"/>
      <c r="B27447"/>
      <c r="C27447"/>
    </row>
    <row r="27448" spans="1:3" ht="14.4" x14ac:dyDescent="0.3">
      <c r="A27448"/>
      <c r="B27448"/>
      <c r="C27448"/>
    </row>
    <row r="27449" spans="1:3" ht="14.4" x14ac:dyDescent="0.3">
      <c r="A27449"/>
      <c r="B27449"/>
      <c r="C27449"/>
    </row>
    <row r="27450" spans="1:3" ht="14.4" x14ac:dyDescent="0.3">
      <c r="A27450"/>
      <c r="B27450"/>
      <c r="C27450"/>
    </row>
    <row r="27451" spans="1:3" ht="14.4" x14ac:dyDescent="0.3">
      <c r="A27451"/>
      <c r="B27451"/>
      <c r="C27451"/>
    </row>
    <row r="27452" spans="1:3" ht="14.4" x14ac:dyDescent="0.3">
      <c r="A27452"/>
      <c r="B27452"/>
      <c r="C27452"/>
    </row>
    <row r="27453" spans="1:3" ht="14.4" x14ac:dyDescent="0.3">
      <c r="A27453"/>
      <c r="B27453"/>
      <c r="C27453"/>
    </row>
    <row r="27454" spans="1:3" ht="14.4" x14ac:dyDescent="0.3">
      <c r="A27454"/>
      <c r="B27454"/>
      <c r="C27454"/>
    </row>
    <row r="27455" spans="1:3" ht="14.4" x14ac:dyDescent="0.3">
      <c r="A27455"/>
      <c r="B27455"/>
      <c r="C27455"/>
    </row>
    <row r="27456" spans="1:3" ht="14.4" x14ac:dyDescent="0.3">
      <c r="A27456"/>
      <c r="B27456"/>
      <c r="C27456"/>
    </row>
    <row r="27457" spans="1:3" ht="14.4" x14ac:dyDescent="0.3">
      <c r="A27457"/>
      <c r="B27457"/>
      <c r="C27457"/>
    </row>
    <row r="27458" spans="1:3" ht="14.4" x14ac:dyDescent="0.3">
      <c r="A27458"/>
      <c r="B27458"/>
      <c r="C27458"/>
    </row>
    <row r="27459" spans="1:3" ht="14.4" x14ac:dyDescent="0.3">
      <c r="A27459"/>
      <c r="B27459"/>
      <c r="C27459"/>
    </row>
    <row r="27460" spans="1:3" ht="14.4" x14ac:dyDescent="0.3">
      <c r="A27460"/>
      <c r="B27460"/>
      <c r="C27460"/>
    </row>
    <row r="27461" spans="1:3" ht="14.4" x14ac:dyDescent="0.3">
      <c r="A27461"/>
      <c r="B27461"/>
      <c r="C27461"/>
    </row>
    <row r="27462" spans="1:3" ht="14.4" x14ac:dyDescent="0.3">
      <c r="A27462"/>
      <c r="B27462"/>
      <c r="C27462"/>
    </row>
    <row r="27463" spans="1:3" ht="14.4" x14ac:dyDescent="0.3">
      <c r="A27463"/>
      <c r="B27463"/>
      <c r="C27463"/>
    </row>
    <row r="27464" spans="1:3" ht="14.4" x14ac:dyDescent="0.3">
      <c r="A27464"/>
      <c r="B27464"/>
      <c r="C27464"/>
    </row>
    <row r="27465" spans="1:3" ht="14.4" x14ac:dyDescent="0.3">
      <c r="A27465"/>
      <c r="B27465"/>
      <c r="C27465"/>
    </row>
    <row r="27466" spans="1:3" ht="14.4" x14ac:dyDescent="0.3">
      <c r="A27466"/>
      <c r="B27466"/>
      <c r="C27466"/>
    </row>
    <row r="27467" spans="1:3" ht="14.4" x14ac:dyDescent="0.3">
      <c r="A27467"/>
      <c r="B27467"/>
      <c r="C27467"/>
    </row>
    <row r="27468" spans="1:3" ht="14.4" x14ac:dyDescent="0.3">
      <c r="A27468"/>
      <c r="B27468"/>
      <c r="C27468"/>
    </row>
    <row r="27469" spans="1:3" ht="14.4" x14ac:dyDescent="0.3">
      <c r="A27469"/>
      <c r="B27469"/>
      <c r="C27469"/>
    </row>
    <row r="27470" spans="1:3" ht="14.4" x14ac:dyDescent="0.3">
      <c r="A27470"/>
      <c r="B27470"/>
      <c r="C27470"/>
    </row>
    <row r="27471" spans="1:3" ht="14.4" x14ac:dyDescent="0.3">
      <c r="A27471"/>
      <c r="B27471"/>
      <c r="C27471"/>
    </row>
    <row r="27472" spans="1:3" ht="14.4" x14ac:dyDescent="0.3">
      <c r="A27472"/>
      <c r="B27472"/>
      <c r="C27472"/>
    </row>
    <row r="27473" spans="1:3" ht="14.4" x14ac:dyDescent="0.3">
      <c r="A27473"/>
      <c r="B27473"/>
      <c r="C27473"/>
    </row>
    <row r="27474" spans="1:3" ht="14.4" x14ac:dyDescent="0.3">
      <c r="A27474"/>
      <c r="B27474"/>
      <c r="C27474"/>
    </row>
    <row r="27475" spans="1:3" ht="14.4" x14ac:dyDescent="0.3">
      <c r="A27475"/>
      <c r="B27475"/>
      <c r="C27475"/>
    </row>
    <row r="27476" spans="1:3" ht="14.4" x14ac:dyDescent="0.3">
      <c r="A27476"/>
      <c r="B27476"/>
      <c r="C27476"/>
    </row>
    <row r="27477" spans="1:3" ht="14.4" x14ac:dyDescent="0.3">
      <c r="A27477"/>
      <c r="B27477"/>
      <c r="C27477"/>
    </row>
    <row r="27478" spans="1:3" ht="14.4" x14ac:dyDescent="0.3">
      <c r="A27478"/>
      <c r="B27478"/>
      <c r="C27478"/>
    </row>
    <row r="27479" spans="1:3" ht="14.4" x14ac:dyDescent="0.3">
      <c r="A27479"/>
      <c r="B27479"/>
      <c r="C27479"/>
    </row>
    <row r="27480" spans="1:3" ht="14.4" x14ac:dyDescent="0.3">
      <c r="A27480"/>
      <c r="B27480"/>
      <c r="C27480"/>
    </row>
    <row r="27481" spans="1:3" ht="14.4" x14ac:dyDescent="0.3">
      <c r="A27481"/>
      <c r="B27481"/>
      <c r="C27481"/>
    </row>
    <row r="27482" spans="1:3" ht="14.4" x14ac:dyDescent="0.3">
      <c r="A27482"/>
      <c r="B27482"/>
      <c r="C27482"/>
    </row>
    <row r="27483" spans="1:3" ht="14.4" x14ac:dyDescent="0.3">
      <c r="A27483"/>
      <c r="B27483"/>
      <c r="C27483"/>
    </row>
    <row r="27484" spans="1:3" ht="14.4" x14ac:dyDescent="0.3">
      <c r="A27484"/>
      <c r="B27484"/>
      <c r="C27484"/>
    </row>
    <row r="27485" spans="1:3" ht="14.4" x14ac:dyDescent="0.3">
      <c r="A27485"/>
      <c r="B27485"/>
      <c r="C27485"/>
    </row>
    <row r="27486" spans="1:3" ht="14.4" x14ac:dyDescent="0.3">
      <c r="A27486"/>
      <c r="B27486"/>
      <c r="C27486"/>
    </row>
    <row r="27487" spans="1:3" ht="14.4" x14ac:dyDescent="0.3">
      <c r="A27487"/>
      <c r="B27487"/>
      <c r="C27487"/>
    </row>
    <row r="27488" spans="1:3" ht="14.4" x14ac:dyDescent="0.3">
      <c r="A27488"/>
      <c r="B27488"/>
      <c r="C27488"/>
    </row>
    <row r="27489" spans="1:3" ht="14.4" x14ac:dyDescent="0.3">
      <c r="A27489"/>
      <c r="B27489"/>
      <c r="C27489"/>
    </row>
    <row r="27490" spans="1:3" ht="14.4" x14ac:dyDescent="0.3">
      <c r="A27490"/>
      <c r="B27490"/>
      <c r="C27490"/>
    </row>
    <row r="27491" spans="1:3" ht="14.4" x14ac:dyDescent="0.3">
      <c r="A27491"/>
      <c r="B27491"/>
      <c r="C27491"/>
    </row>
    <row r="27492" spans="1:3" ht="14.4" x14ac:dyDescent="0.3">
      <c r="A27492"/>
      <c r="B27492"/>
      <c r="C27492"/>
    </row>
    <row r="27493" spans="1:3" ht="14.4" x14ac:dyDescent="0.3">
      <c r="A27493"/>
      <c r="B27493"/>
      <c r="C27493"/>
    </row>
    <row r="27494" spans="1:3" ht="14.4" x14ac:dyDescent="0.3">
      <c r="A27494"/>
      <c r="B27494"/>
      <c r="C27494"/>
    </row>
    <row r="27495" spans="1:3" ht="14.4" x14ac:dyDescent="0.3">
      <c r="A27495"/>
      <c r="B27495"/>
      <c r="C27495"/>
    </row>
    <row r="27496" spans="1:3" ht="14.4" x14ac:dyDescent="0.3">
      <c r="A27496"/>
      <c r="B27496"/>
      <c r="C27496"/>
    </row>
    <row r="27497" spans="1:3" ht="14.4" x14ac:dyDescent="0.3">
      <c r="A27497"/>
      <c r="B27497"/>
      <c r="C27497"/>
    </row>
    <row r="27498" spans="1:3" ht="14.4" x14ac:dyDescent="0.3">
      <c r="A27498"/>
      <c r="B27498"/>
      <c r="C27498"/>
    </row>
    <row r="27499" spans="1:3" ht="14.4" x14ac:dyDescent="0.3">
      <c r="A27499"/>
      <c r="B27499"/>
      <c r="C27499"/>
    </row>
    <row r="27500" spans="1:3" ht="14.4" x14ac:dyDescent="0.3">
      <c r="A27500"/>
      <c r="B27500"/>
      <c r="C27500"/>
    </row>
    <row r="27501" spans="1:3" ht="14.4" x14ac:dyDescent="0.3">
      <c r="A27501"/>
      <c r="B27501"/>
      <c r="C27501"/>
    </row>
    <row r="27502" spans="1:3" ht="14.4" x14ac:dyDescent="0.3">
      <c r="A27502"/>
      <c r="B27502"/>
      <c r="C27502"/>
    </row>
    <row r="27503" spans="1:3" ht="14.4" x14ac:dyDescent="0.3">
      <c r="A27503"/>
      <c r="B27503"/>
      <c r="C27503"/>
    </row>
    <row r="27504" spans="1:3" ht="14.4" x14ac:dyDescent="0.3">
      <c r="A27504"/>
      <c r="B27504"/>
      <c r="C27504"/>
    </row>
    <row r="27505" spans="1:3" ht="14.4" x14ac:dyDescent="0.3">
      <c r="A27505"/>
      <c r="B27505"/>
      <c r="C27505"/>
    </row>
    <row r="27506" spans="1:3" ht="14.4" x14ac:dyDescent="0.3">
      <c r="A27506"/>
      <c r="B27506"/>
      <c r="C27506"/>
    </row>
    <row r="27507" spans="1:3" ht="14.4" x14ac:dyDescent="0.3">
      <c r="A27507"/>
      <c r="B27507"/>
      <c r="C27507"/>
    </row>
    <row r="27508" spans="1:3" ht="14.4" x14ac:dyDescent="0.3">
      <c r="A27508"/>
      <c r="B27508"/>
      <c r="C27508"/>
    </row>
    <row r="27509" spans="1:3" ht="14.4" x14ac:dyDescent="0.3">
      <c r="A27509"/>
      <c r="B27509"/>
      <c r="C27509"/>
    </row>
    <row r="27510" spans="1:3" ht="14.4" x14ac:dyDescent="0.3">
      <c r="A27510"/>
      <c r="B27510"/>
      <c r="C27510"/>
    </row>
    <row r="27511" spans="1:3" ht="14.4" x14ac:dyDescent="0.3">
      <c r="A27511"/>
      <c r="B27511"/>
      <c r="C27511"/>
    </row>
    <row r="27512" spans="1:3" ht="14.4" x14ac:dyDescent="0.3">
      <c r="A27512"/>
      <c r="B27512"/>
      <c r="C27512"/>
    </row>
    <row r="27513" spans="1:3" ht="14.4" x14ac:dyDescent="0.3">
      <c r="A27513"/>
      <c r="B27513"/>
      <c r="C27513"/>
    </row>
    <row r="27514" spans="1:3" ht="14.4" x14ac:dyDescent="0.3">
      <c r="A27514"/>
      <c r="B27514"/>
      <c r="C27514"/>
    </row>
    <row r="27515" spans="1:3" ht="14.4" x14ac:dyDescent="0.3">
      <c r="A27515"/>
      <c r="B27515"/>
      <c r="C27515"/>
    </row>
    <row r="27516" spans="1:3" ht="14.4" x14ac:dyDescent="0.3">
      <c r="A27516"/>
      <c r="B27516"/>
      <c r="C27516"/>
    </row>
    <row r="27517" spans="1:3" ht="14.4" x14ac:dyDescent="0.3">
      <c r="A27517"/>
      <c r="B27517"/>
      <c r="C27517"/>
    </row>
    <row r="27518" spans="1:3" ht="14.4" x14ac:dyDescent="0.3">
      <c r="A27518"/>
      <c r="B27518"/>
      <c r="C27518"/>
    </row>
    <row r="27519" spans="1:3" ht="14.4" x14ac:dyDescent="0.3">
      <c r="A27519"/>
      <c r="B27519"/>
      <c r="C27519"/>
    </row>
    <row r="27520" spans="1:3" ht="14.4" x14ac:dyDescent="0.3">
      <c r="A27520"/>
      <c r="B27520"/>
      <c r="C27520"/>
    </row>
    <row r="27521" spans="1:3" ht="14.4" x14ac:dyDescent="0.3">
      <c r="A27521"/>
      <c r="B27521"/>
      <c r="C27521"/>
    </row>
    <row r="27522" spans="1:3" ht="14.4" x14ac:dyDescent="0.3">
      <c r="A27522"/>
      <c r="B27522"/>
      <c r="C27522"/>
    </row>
    <row r="27523" spans="1:3" ht="14.4" x14ac:dyDescent="0.3">
      <c r="A27523"/>
      <c r="B27523"/>
      <c r="C27523"/>
    </row>
    <row r="27524" spans="1:3" ht="14.4" x14ac:dyDescent="0.3">
      <c r="A27524"/>
      <c r="B27524"/>
      <c r="C27524"/>
    </row>
    <row r="27525" spans="1:3" ht="14.4" x14ac:dyDescent="0.3">
      <c r="A27525"/>
      <c r="B27525"/>
      <c r="C27525"/>
    </row>
    <row r="27526" spans="1:3" ht="14.4" x14ac:dyDescent="0.3">
      <c r="A27526"/>
      <c r="B27526"/>
      <c r="C27526"/>
    </row>
    <row r="27527" spans="1:3" ht="14.4" x14ac:dyDescent="0.3">
      <c r="A27527"/>
      <c r="B27527"/>
      <c r="C27527"/>
    </row>
    <row r="27528" spans="1:3" ht="14.4" x14ac:dyDescent="0.3">
      <c r="A27528"/>
      <c r="B27528"/>
      <c r="C27528"/>
    </row>
    <row r="27529" spans="1:3" ht="14.4" x14ac:dyDescent="0.3">
      <c r="A27529"/>
      <c r="B27529"/>
      <c r="C27529"/>
    </row>
    <row r="27530" spans="1:3" ht="14.4" x14ac:dyDescent="0.3">
      <c r="A27530"/>
      <c r="B27530"/>
      <c r="C27530"/>
    </row>
    <row r="27531" spans="1:3" ht="14.4" x14ac:dyDescent="0.3">
      <c r="A27531"/>
      <c r="B27531"/>
      <c r="C27531"/>
    </row>
    <row r="27532" spans="1:3" ht="14.4" x14ac:dyDescent="0.3">
      <c r="A27532"/>
      <c r="B27532"/>
      <c r="C27532"/>
    </row>
    <row r="27533" spans="1:3" ht="14.4" x14ac:dyDescent="0.3">
      <c r="A27533"/>
      <c r="B27533"/>
      <c r="C27533"/>
    </row>
    <row r="27534" spans="1:3" ht="14.4" x14ac:dyDescent="0.3">
      <c r="A27534"/>
      <c r="B27534"/>
      <c r="C27534"/>
    </row>
    <row r="27535" spans="1:3" ht="14.4" x14ac:dyDescent="0.3">
      <c r="A27535"/>
      <c r="B27535"/>
      <c r="C27535"/>
    </row>
    <row r="27536" spans="1:3" ht="14.4" x14ac:dyDescent="0.3">
      <c r="A27536"/>
      <c r="B27536"/>
      <c r="C27536"/>
    </row>
    <row r="27537" spans="1:3" ht="14.4" x14ac:dyDescent="0.3">
      <c r="A27537"/>
      <c r="B27537"/>
      <c r="C27537"/>
    </row>
    <row r="27538" spans="1:3" ht="14.4" x14ac:dyDescent="0.3">
      <c r="A27538"/>
      <c r="B27538"/>
      <c r="C27538"/>
    </row>
    <row r="27539" spans="1:3" ht="14.4" x14ac:dyDescent="0.3">
      <c r="A27539"/>
      <c r="B27539"/>
      <c r="C27539"/>
    </row>
    <row r="27540" spans="1:3" ht="14.4" x14ac:dyDescent="0.3">
      <c r="A27540"/>
      <c r="B27540"/>
      <c r="C27540"/>
    </row>
    <row r="27541" spans="1:3" ht="14.4" x14ac:dyDescent="0.3">
      <c r="A27541"/>
      <c r="B27541"/>
      <c r="C27541"/>
    </row>
    <row r="27542" spans="1:3" ht="14.4" x14ac:dyDescent="0.3">
      <c r="A27542"/>
      <c r="B27542"/>
      <c r="C27542"/>
    </row>
    <row r="27543" spans="1:3" ht="14.4" x14ac:dyDescent="0.3">
      <c r="A27543"/>
      <c r="B27543"/>
      <c r="C27543"/>
    </row>
    <row r="27544" spans="1:3" ht="14.4" x14ac:dyDescent="0.3">
      <c r="A27544"/>
      <c r="B27544"/>
      <c r="C27544"/>
    </row>
    <row r="27545" spans="1:3" ht="14.4" x14ac:dyDescent="0.3">
      <c r="A27545"/>
      <c r="B27545"/>
      <c r="C27545"/>
    </row>
    <row r="27546" spans="1:3" ht="14.4" x14ac:dyDescent="0.3">
      <c r="A27546"/>
      <c r="B27546"/>
      <c r="C27546"/>
    </row>
    <row r="27547" spans="1:3" ht="14.4" x14ac:dyDescent="0.3">
      <c r="A27547"/>
      <c r="B27547"/>
      <c r="C27547"/>
    </row>
    <row r="27548" spans="1:3" ht="14.4" x14ac:dyDescent="0.3">
      <c r="A27548"/>
      <c r="B27548"/>
      <c r="C27548"/>
    </row>
    <row r="27549" spans="1:3" ht="14.4" x14ac:dyDescent="0.3">
      <c r="A27549"/>
      <c r="B27549"/>
      <c r="C27549"/>
    </row>
    <row r="27550" spans="1:3" ht="14.4" x14ac:dyDescent="0.3">
      <c r="A27550"/>
      <c r="B27550"/>
      <c r="C27550"/>
    </row>
    <row r="27551" spans="1:3" ht="14.4" x14ac:dyDescent="0.3">
      <c r="A27551"/>
      <c r="B27551"/>
      <c r="C27551"/>
    </row>
    <row r="27552" spans="1:3" ht="14.4" x14ac:dyDescent="0.3">
      <c r="A27552"/>
      <c r="B27552"/>
      <c r="C27552"/>
    </row>
    <row r="27553" spans="1:3" ht="14.4" x14ac:dyDescent="0.3">
      <c r="A27553"/>
      <c r="B27553"/>
      <c r="C27553"/>
    </row>
    <row r="27554" spans="1:3" ht="14.4" x14ac:dyDescent="0.3">
      <c r="A27554"/>
      <c r="B27554"/>
      <c r="C27554"/>
    </row>
    <row r="27555" spans="1:3" ht="14.4" x14ac:dyDescent="0.3">
      <c r="A27555"/>
      <c r="B27555"/>
      <c r="C27555"/>
    </row>
    <row r="27556" spans="1:3" ht="14.4" x14ac:dyDescent="0.3">
      <c r="A27556"/>
      <c r="B27556"/>
      <c r="C27556"/>
    </row>
    <row r="27557" spans="1:3" ht="14.4" x14ac:dyDescent="0.3">
      <c r="A27557"/>
      <c r="B27557"/>
      <c r="C27557"/>
    </row>
    <row r="27558" spans="1:3" ht="14.4" x14ac:dyDescent="0.3">
      <c r="A27558"/>
      <c r="B27558"/>
      <c r="C27558"/>
    </row>
    <row r="27559" spans="1:3" ht="14.4" x14ac:dyDescent="0.3">
      <c r="A27559"/>
      <c r="B27559"/>
      <c r="C27559"/>
    </row>
    <row r="27560" spans="1:3" ht="14.4" x14ac:dyDescent="0.3">
      <c r="A27560"/>
      <c r="B27560"/>
      <c r="C27560"/>
    </row>
    <row r="27561" spans="1:3" ht="14.4" x14ac:dyDescent="0.3">
      <c r="A27561"/>
      <c r="B27561"/>
      <c r="C27561"/>
    </row>
    <row r="27562" spans="1:3" ht="14.4" x14ac:dyDescent="0.3">
      <c r="A27562"/>
      <c r="B27562"/>
      <c r="C27562"/>
    </row>
    <row r="27563" spans="1:3" ht="14.4" x14ac:dyDescent="0.3">
      <c r="A27563"/>
      <c r="B27563"/>
      <c r="C27563"/>
    </row>
    <row r="27564" spans="1:3" ht="14.4" x14ac:dyDescent="0.3">
      <c r="A27564"/>
      <c r="B27564"/>
      <c r="C27564"/>
    </row>
    <row r="27565" spans="1:3" ht="14.4" x14ac:dyDescent="0.3">
      <c r="A27565"/>
      <c r="B27565"/>
      <c r="C27565"/>
    </row>
    <row r="27566" spans="1:3" ht="14.4" x14ac:dyDescent="0.3">
      <c r="A27566"/>
      <c r="B27566"/>
      <c r="C27566"/>
    </row>
    <row r="27567" spans="1:3" ht="14.4" x14ac:dyDescent="0.3">
      <c r="A27567"/>
      <c r="B27567"/>
      <c r="C27567"/>
    </row>
    <row r="27568" spans="1:3" ht="14.4" x14ac:dyDescent="0.3">
      <c r="A27568"/>
      <c r="B27568"/>
      <c r="C27568"/>
    </row>
    <row r="27569" spans="1:3" ht="14.4" x14ac:dyDescent="0.3">
      <c r="A27569"/>
      <c r="B27569"/>
      <c r="C27569"/>
    </row>
    <row r="27570" spans="1:3" ht="14.4" x14ac:dyDescent="0.3">
      <c r="A27570"/>
      <c r="B27570"/>
      <c r="C27570"/>
    </row>
    <row r="27571" spans="1:3" ht="14.4" x14ac:dyDescent="0.3">
      <c r="A27571"/>
      <c r="B27571"/>
      <c r="C27571"/>
    </row>
    <row r="27572" spans="1:3" ht="14.4" x14ac:dyDescent="0.3">
      <c r="A27572"/>
      <c r="B27572"/>
      <c r="C27572"/>
    </row>
    <row r="27573" spans="1:3" ht="14.4" x14ac:dyDescent="0.3">
      <c r="A27573"/>
      <c r="B27573"/>
      <c r="C27573"/>
    </row>
    <row r="27574" spans="1:3" ht="14.4" x14ac:dyDescent="0.3">
      <c r="A27574"/>
      <c r="B27574"/>
      <c r="C27574"/>
    </row>
    <row r="27575" spans="1:3" ht="14.4" x14ac:dyDescent="0.3">
      <c r="A27575"/>
      <c r="B27575"/>
      <c r="C27575"/>
    </row>
    <row r="27576" spans="1:3" ht="14.4" x14ac:dyDescent="0.3">
      <c r="A27576"/>
      <c r="B27576"/>
      <c r="C27576"/>
    </row>
    <row r="27577" spans="1:3" ht="14.4" x14ac:dyDescent="0.3">
      <c r="A27577"/>
      <c r="B27577"/>
      <c r="C27577"/>
    </row>
    <row r="27578" spans="1:3" ht="14.4" x14ac:dyDescent="0.3">
      <c r="A27578"/>
      <c r="B27578"/>
      <c r="C27578"/>
    </row>
    <row r="27579" spans="1:3" ht="14.4" x14ac:dyDescent="0.3">
      <c r="A27579"/>
      <c r="B27579"/>
      <c r="C27579"/>
    </row>
    <row r="27580" spans="1:3" ht="14.4" x14ac:dyDescent="0.3">
      <c r="A27580"/>
      <c r="B27580"/>
      <c r="C27580"/>
    </row>
    <row r="27581" spans="1:3" ht="14.4" x14ac:dyDescent="0.3">
      <c r="A27581"/>
      <c r="B27581"/>
      <c r="C27581"/>
    </row>
    <row r="27582" spans="1:3" ht="14.4" x14ac:dyDescent="0.3">
      <c r="A27582"/>
      <c r="B27582"/>
      <c r="C27582"/>
    </row>
    <row r="27583" spans="1:3" ht="14.4" x14ac:dyDescent="0.3">
      <c r="A27583"/>
      <c r="B27583"/>
      <c r="C27583"/>
    </row>
    <row r="27584" spans="1:3" ht="14.4" x14ac:dyDescent="0.3">
      <c r="A27584"/>
      <c r="B27584"/>
      <c r="C27584"/>
    </row>
    <row r="27585" spans="1:3" ht="14.4" x14ac:dyDescent="0.3">
      <c r="A27585"/>
      <c r="B27585"/>
      <c r="C27585"/>
    </row>
    <row r="27586" spans="1:3" ht="14.4" x14ac:dyDescent="0.3">
      <c r="A27586"/>
      <c r="B27586"/>
      <c r="C27586"/>
    </row>
    <row r="27587" spans="1:3" ht="14.4" x14ac:dyDescent="0.3">
      <c r="A27587"/>
      <c r="B27587"/>
      <c r="C27587"/>
    </row>
    <row r="27588" spans="1:3" ht="14.4" x14ac:dyDescent="0.3">
      <c r="A27588"/>
      <c r="B27588"/>
      <c r="C27588"/>
    </row>
    <row r="27589" spans="1:3" ht="14.4" x14ac:dyDescent="0.3">
      <c r="A27589"/>
      <c r="B27589"/>
      <c r="C27589"/>
    </row>
    <row r="27590" spans="1:3" ht="14.4" x14ac:dyDescent="0.3">
      <c r="A27590"/>
      <c r="B27590"/>
      <c r="C27590"/>
    </row>
    <row r="27591" spans="1:3" ht="14.4" x14ac:dyDescent="0.3">
      <c r="A27591"/>
      <c r="B27591"/>
      <c r="C27591"/>
    </row>
    <row r="27592" spans="1:3" ht="14.4" x14ac:dyDescent="0.3">
      <c r="A27592"/>
      <c r="B27592"/>
      <c r="C27592"/>
    </row>
    <row r="27593" spans="1:3" ht="14.4" x14ac:dyDescent="0.3">
      <c r="A27593"/>
      <c r="B27593"/>
      <c r="C27593"/>
    </row>
    <row r="27594" spans="1:3" ht="14.4" x14ac:dyDescent="0.3">
      <c r="A27594"/>
      <c r="B27594"/>
      <c r="C27594"/>
    </row>
    <row r="27595" spans="1:3" ht="14.4" x14ac:dyDescent="0.3">
      <c r="A27595"/>
      <c r="B27595"/>
      <c r="C27595"/>
    </row>
    <row r="27596" spans="1:3" ht="14.4" x14ac:dyDescent="0.3">
      <c r="A27596"/>
      <c r="B27596"/>
      <c r="C27596"/>
    </row>
    <row r="27597" spans="1:3" ht="14.4" x14ac:dyDescent="0.3">
      <c r="A27597"/>
      <c r="B27597"/>
      <c r="C27597"/>
    </row>
    <row r="27598" spans="1:3" ht="14.4" x14ac:dyDescent="0.3">
      <c r="A27598"/>
      <c r="B27598"/>
      <c r="C27598"/>
    </row>
    <row r="27599" spans="1:3" ht="14.4" x14ac:dyDescent="0.3">
      <c r="A27599"/>
      <c r="B27599"/>
      <c r="C27599"/>
    </row>
    <row r="27600" spans="1:3" ht="14.4" x14ac:dyDescent="0.3">
      <c r="A27600"/>
      <c r="B27600"/>
      <c r="C27600"/>
    </row>
    <row r="27601" spans="1:3" ht="14.4" x14ac:dyDescent="0.3">
      <c r="A27601"/>
      <c r="B27601"/>
      <c r="C27601"/>
    </row>
    <row r="27602" spans="1:3" ht="14.4" x14ac:dyDescent="0.3">
      <c r="A27602"/>
      <c r="B27602"/>
      <c r="C27602"/>
    </row>
    <row r="27603" spans="1:3" ht="14.4" x14ac:dyDescent="0.3">
      <c r="A27603"/>
      <c r="B27603"/>
      <c r="C27603"/>
    </row>
    <row r="27604" spans="1:3" ht="14.4" x14ac:dyDescent="0.3">
      <c r="A27604"/>
      <c r="B27604"/>
      <c r="C27604"/>
    </row>
    <row r="27605" spans="1:3" ht="14.4" x14ac:dyDescent="0.3">
      <c r="A27605"/>
      <c r="B27605"/>
      <c r="C27605"/>
    </row>
    <row r="27606" spans="1:3" ht="14.4" x14ac:dyDescent="0.3">
      <c r="A27606"/>
      <c r="B27606"/>
      <c r="C27606"/>
    </row>
    <row r="27607" spans="1:3" ht="14.4" x14ac:dyDescent="0.3">
      <c r="A27607"/>
      <c r="B27607"/>
      <c r="C27607"/>
    </row>
    <row r="27608" spans="1:3" ht="14.4" x14ac:dyDescent="0.3">
      <c r="A27608"/>
      <c r="B27608"/>
      <c r="C27608"/>
    </row>
    <row r="27609" spans="1:3" ht="14.4" x14ac:dyDescent="0.3">
      <c r="A27609"/>
      <c r="B27609"/>
      <c r="C27609"/>
    </row>
    <row r="27610" spans="1:3" ht="14.4" x14ac:dyDescent="0.3">
      <c r="A27610"/>
      <c r="B27610"/>
      <c r="C27610"/>
    </row>
    <row r="27611" spans="1:3" ht="14.4" x14ac:dyDescent="0.3">
      <c r="A27611"/>
      <c r="B27611"/>
      <c r="C27611"/>
    </row>
    <row r="27612" spans="1:3" ht="14.4" x14ac:dyDescent="0.3">
      <c r="A27612"/>
      <c r="B27612"/>
      <c r="C27612"/>
    </row>
    <row r="27613" spans="1:3" ht="14.4" x14ac:dyDescent="0.3">
      <c r="A27613"/>
      <c r="B27613"/>
      <c r="C27613"/>
    </row>
    <row r="27614" spans="1:3" ht="14.4" x14ac:dyDescent="0.3">
      <c r="A27614"/>
      <c r="B27614"/>
      <c r="C27614"/>
    </row>
    <row r="27615" spans="1:3" ht="14.4" x14ac:dyDescent="0.3">
      <c r="A27615"/>
      <c r="B27615"/>
      <c r="C27615"/>
    </row>
    <row r="27616" spans="1:3" ht="14.4" x14ac:dyDescent="0.3">
      <c r="A27616"/>
      <c r="B27616"/>
      <c r="C27616"/>
    </row>
    <row r="27617" spans="1:3" ht="14.4" x14ac:dyDescent="0.3">
      <c r="A27617"/>
      <c r="B27617"/>
      <c r="C27617"/>
    </row>
    <row r="27618" spans="1:3" ht="14.4" x14ac:dyDescent="0.3">
      <c r="A27618"/>
      <c r="B27618"/>
      <c r="C27618"/>
    </row>
    <row r="27619" spans="1:3" ht="14.4" x14ac:dyDescent="0.3">
      <c r="A27619"/>
      <c r="B27619"/>
      <c r="C27619"/>
    </row>
    <row r="27620" spans="1:3" ht="14.4" x14ac:dyDescent="0.3">
      <c r="A27620"/>
      <c r="B27620"/>
      <c r="C27620"/>
    </row>
    <row r="27621" spans="1:3" ht="14.4" x14ac:dyDescent="0.3">
      <c r="A27621"/>
      <c r="B27621"/>
      <c r="C27621"/>
    </row>
    <row r="27622" spans="1:3" ht="14.4" x14ac:dyDescent="0.3">
      <c r="A27622"/>
      <c r="B27622"/>
      <c r="C27622"/>
    </row>
    <row r="27623" spans="1:3" ht="14.4" x14ac:dyDescent="0.3">
      <c r="A27623"/>
      <c r="B27623"/>
      <c r="C27623"/>
    </row>
    <row r="27624" spans="1:3" ht="14.4" x14ac:dyDescent="0.3">
      <c r="A27624"/>
      <c r="B27624"/>
      <c r="C27624"/>
    </row>
    <row r="27625" spans="1:3" ht="14.4" x14ac:dyDescent="0.3">
      <c r="A27625"/>
      <c r="B27625"/>
      <c r="C27625"/>
    </row>
    <row r="27626" spans="1:3" ht="14.4" x14ac:dyDescent="0.3">
      <c r="A27626"/>
      <c r="B27626"/>
      <c r="C27626"/>
    </row>
    <row r="27627" spans="1:3" ht="14.4" x14ac:dyDescent="0.3">
      <c r="A27627"/>
      <c r="B27627"/>
      <c r="C27627"/>
    </row>
    <row r="27628" spans="1:3" ht="14.4" x14ac:dyDescent="0.3">
      <c r="A27628"/>
      <c r="B27628"/>
      <c r="C27628"/>
    </row>
    <row r="27629" spans="1:3" ht="14.4" x14ac:dyDescent="0.3">
      <c r="A27629"/>
      <c r="B27629"/>
      <c r="C27629"/>
    </row>
    <row r="27630" spans="1:3" ht="14.4" x14ac:dyDescent="0.3">
      <c r="A27630"/>
      <c r="B27630"/>
      <c r="C27630"/>
    </row>
    <row r="27631" spans="1:3" ht="14.4" x14ac:dyDescent="0.3">
      <c r="A27631"/>
      <c r="B27631"/>
      <c r="C27631"/>
    </row>
    <row r="27632" spans="1:3" ht="14.4" x14ac:dyDescent="0.3">
      <c r="A27632"/>
      <c r="B27632"/>
      <c r="C27632"/>
    </row>
    <row r="27633" spans="1:3" ht="14.4" x14ac:dyDescent="0.3">
      <c r="A27633"/>
      <c r="B27633"/>
      <c r="C27633"/>
    </row>
    <row r="27634" spans="1:3" ht="14.4" x14ac:dyDescent="0.3">
      <c r="A27634"/>
      <c r="B27634"/>
      <c r="C27634"/>
    </row>
    <row r="27635" spans="1:3" ht="14.4" x14ac:dyDescent="0.3">
      <c r="A27635"/>
      <c r="B27635"/>
      <c r="C27635"/>
    </row>
    <row r="27636" spans="1:3" ht="14.4" x14ac:dyDescent="0.3">
      <c r="A27636"/>
      <c r="B27636"/>
      <c r="C27636"/>
    </row>
    <row r="27637" spans="1:3" ht="14.4" x14ac:dyDescent="0.3">
      <c r="A27637"/>
      <c r="B27637"/>
      <c r="C27637"/>
    </row>
    <row r="27638" spans="1:3" ht="14.4" x14ac:dyDescent="0.3">
      <c r="A27638"/>
      <c r="B27638"/>
      <c r="C27638"/>
    </row>
    <row r="27639" spans="1:3" ht="14.4" x14ac:dyDescent="0.3">
      <c r="A27639"/>
      <c r="B27639"/>
      <c r="C27639"/>
    </row>
    <row r="27640" spans="1:3" ht="14.4" x14ac:dyDescent="0.3">
      <c r="A27640"/>
      <c r="B27640"/>
      <c r="C27640"/>
    </row>
    <row r="27641" spans="1:3" ht="14.4" x14ac:dyDescent="0.3">
      <c r="A27641"/>
      <c r="B27641"/>
      <c r="C27641"/>
    </row>
    <row r="27642" spans="1:3" ht="14.4" x14ac:dyDescent="0.3">
      <c r="A27642"/>
      <c r="B27642"/>
      <c r="C27642"/>
    </row>
    <row r="27643" spans="1:3" ht="14.4" x14ac:dyDescent="0.3">
      <c r="A27643"/>
      <c r="B27643"/>
      <c r="C27643"/>
    </row>
    <row r="27644" spans="1:3" ht="14.4" x14ac:dyDescent="0.3">
      <c r="A27644"/>
      <c r="B27644"/>
      <c r="C27644"/>
    </row>
    <row r="27645" spans="1:3" ht="14.4" x14ac:dyDescent="0.3">
      <c r="A27645"/>
      <c r="B27645"/>
      <c r="C27645"/>
    </row>
    <row r="27646" spans="1:3" ht="14.4" x14ac:dyDescent="0.3">
      <c r="A27646"/>
      <c r="B27646"/>
      <c r="C27646"/>
    </row>
    <row r="27647" spans="1:3" ht="14.4" x14ac:dyDescent="0.3">
      <c r="A27647"/>
      <c r="B27647"/>
      <c r="C27647"/>
    </row>
    <row r="27648" spans="1:3" ht="14.4" x14ac:dyDescent="0.3">
      <c r="A27648"/>
      <c r="B27648"/>
      <c r="C27648"/>
    </row>
    <row r="27649" spans="1:3" ht="14.4" x14ac:dyDescent="0.3">
      <c r="A27649"/>
      <c r="B27649"/>
      <c r="C27649"/>
    </row>
    <row r="27650" spans="1:3" ht="14.4" x14ac:dyDescent="0.3">
      <c r="A27650"/>
      <c r="B27650"/>
      <c r="C27650"/>
    </row>
    <row r="27651" spans="1:3" ht="14.4" x14ac:dyDescent="0.3">
      <c r="A27651"/>
      <c r="B27651"/>
      <c r="C27651"/>
    </row>
    <row r="27652" spans="1:3" ht="14.4" x14ac:dyDescent="0.3">
      <c r="A27652"/>
      <c r="B27652"/>
      <c r="C27652"/>
    </row>
    <row r="27653" spans="1:3" ht="14.4" x14ac:dyDescent="0.3">
      <c r="A27653"/>
      <c r="B27653"/>
      <c r="C27653"/>
    </row>
    <row r="27654" spans="1:3" ht="14.4" x14ac:dyDescent="0.3">
      <c r="A27654"/>
      <c r="B27654"/>
      <c r="C27654"/>
    </row>
    <row r="27655" spans="1:3" ht="14.4" x14ac:dyDescent="0.3">
      <c r="A27655"/>
      <c r="B27655"/>
      <c r="C27655"/>
    </row>
    <row r="27656" spans="1:3" ht="14.4" x14ac:dyDescent="0.3">
      <c r="A27656"/>
      <c r="B27656"/>
      <c r="C27656"/>
    </row>
    <row r="27657" spans="1:3" ht="14.4" x14ac:dyDescent="0.3">
      <c r="A27657"/>
      <c r="B27657"/>
      <c r="C27657"/>
    </row>
    <row r="27658" spans="1:3" ht="14.4" x14ac:dyDescent="0.3">
      <c r="A27658"/>
      <c r="B27658"/>
      <c r="C27658"/>
    </row>
    <row r="27659" spans="1:3" ht="14.4" x14ac:dyDescent="0.3">
      <c r="A27659"/>
      <c r="B27659"/>
      <c r="C27659"/>
    </row>
    <row r="27660" spans="1:3" ht="14.4" x14ac:dyDescent="0.3">
      <c r="A27660"/>
      <c r="B27660"/>
      <c r="C27660"/>
    </row>
    <row r="27661" spans="1:3" ht="14.4" x14ac:dyDescent="0.3">
      <c r="A27661"/>
      <c r="B27661"/>
      <c r="C27661"/>
    </row>
    <row r="27662" spans="1:3" ht="14.4" x14ac:dyDescent="0.3">
      <c r="A27662"/>
      <c r="B27662"/>
      <c r="C27662"/>
    </row>
    <row r="27663" spans="1:3" ht="14.4" x14ac:dyDescent="0.3">
      <c r="A27663"/>
      <c r="B27663"/>
      <c r="C27663"/>
    </row>
    <row r="27664" spans="1:3" ht="14.4" x14ac:dyDescent="0.3">
      <c r="A27664"/>
      <c r="B27664"/>
      <c r="C27664"/>
    </row>
    <row r="27665" spans="1:3" ht="14.4" x14ac:dyDescent="0.3">
      <c r="A27665"/>
      <c r="B27665"/>
      <c r="C27665"/>
    </row>
    <row r="27666" spans="1:3" ht="14.4" x14ac:dyDescent="0.3">
      <c r="A27666"/>
      <c r="B27666"/>
      <c r="C27666"/>
    </row>
    <row r="27667" spans="1:3" ht="14.4" x14ac:dyDescent="0.3">
      <c r="A27667"/>
      <c r="B27667"/>
      <c r="C27667"/>
    </row>
    <row r="27668" spans="1:3" ht="14.4" x14ac:dyDescent="0.3">
      <c r="A27668"/>
      <c r="B27668"/>
      <c r="C27668"/>
    </row>
    <row r="27669" spans="1:3" ht="14.4" x14ac:dyDescent="0.3">
      <c r="A27669"/>
      <c r="B27669"/>
      <c r="C27669"/>
    </row>
    <row r="27670" spans="1:3" ht="14.4" x14ac:dyDescent="0.3">
      <c r="A27670"/>
      <c r="B27670"/>
      <c r="C27670"/>
    </row>
    <row r="27671" spans="1:3" ht="14.4" x14ac:dyDescent="0.3">
      <c r="A27671"/>
      <c r="B27671"/>
      <c r="C27671"/>
    </row>
    <row r="27672" spans="1:3" ht="14.4" x14ac:dyDescent="0.3">
      <c r="A27672"/>
      <c r="B27672"/>
      <c r="C27672"/>
    </row>
    <row r="27673" spans="1:3" ht="14.4" x14ac:dyDescent="0.3">
      <c r="A27673"/>
      <c r="B27673"/>
      <c r="C27673"/>
    </row>
    <row r="27674" spans="1:3" ht="14.4" x14ac:dyDescent="0.3">
      <c r="A27674"/>
      <c r="B27674"/>
      <c r="C27674"/>
    </row>
    <row r="27675" spans="1:3" ht="14.4" x14ac:dyDescent="0.3">
      <c r="A27675"/>
      <c r="B27675"/>
      <c r="C27675"/>
    </row>
    <row r="27676" spans="1:3" ht="14.4" x14ac:dyDescent="0.3">
      <c r="A27676"/>
      <c r="B27676"/>
      <c r="C27676"/>
    </row>
    <row r="27677" spans="1:3" ht="14.4" x14ac:dyDescent="0.3">
      <c r="A27677"/>
      <c r="B27677"/>
      <c r="C27677"/>
    </row>
    <row r="27678" spans="1:3" ht="14.4" x14ac:dyDescent="0.3">
      <c r="A27678"/>
      <c r="B27678"/>
      <c r="C27678"/>
    </row>
    <row r="27679" spans="1:3" ht="14.4" x14ac:dyDescent="0.3">
      <c r="A27679"/>
      <c r="B27679"/>
      <c r="C27679"/>
    </row>
    <row r="27680" spans="1:3" ht="14.4" x14ac:dyDescent="0.3">
      <c r="A27680"/>
      <c r="B27680"/>
      <c r="C27680"/>
    </row>
    <row r="27681" spans="1:3" ht="14.4" x14ac:dyDescent="0.3">
      <c r="A27681"/>
      <c r="B27681"/>
      <c r="C27681"/>
    </row>
    <row r="27682" spans="1:3" ht="14.4" x14ac:dyDescent="0.3">
      <c r="A27682"/>
      <c r="B27682"/>
      <c r="C27682"/>
    </row>
    <row r="27683" spans="1:3" ht="14.4" x14ac:dyDescent="0.3">
      <c r="A27683"/>
      <c r="B27683"/>
      <c r="C27683"/>
    </row>
    <row r="27684" spans="1:3" ht="14.4" x14ac:dyDescent="0.3">
      <c r="A27684"/>
      <c r="B27684"/>
      <c r="C27684"/>
    </row>
    <row r="27685" spans="1:3" ht="14.4" x14ac:dyDescent="0.3">
      <c r="A27685"/>
      <c r="B27685"/>
      <c r="C27685"/>
    </row>
    <row r="27686" spans="1:3" ht="14.4" x14ac:dyDescent="0.3">
      <c r="A27686"/>
      <c r="B27686"/>
      <c r="C27686"/>
    </row>
    <row r="27687" spans="1:3" ht="14.4" x14ac:dyDescent="0.3">
      <c r="A27687"/>
      <c r="B27687"/>
      <c r="C27687"/>
    </row>
    <row r="27688" spans="1:3" ht="14.4" x14ac:dyDescent="0.3">
      <c r="A27688"/>
      <c r="B27688"/>
      <c r="C27688"/>
    </row>
    <row r="27689" spans="1:3" ht="14.4" x14ac:dyDescent="0.3">
      <c r="A27689"/>
      <c r="B27689"/>
      <c r="C27689"/>
    </row>
    <row r="27690" spans="1:3" ht="14.4" x14ac:dyDescent="0.3">
      <c r="A27690"/>
      <c r="B27690"/>
      <c r="C27690"/>
    </row>
    <row r="27691" spans="1:3" ht="14.4" x14ac:dyDescent="0.3">
      <c r="A27691"/>
      <c r="B27691"/>
      <c r="C27691"/>
    </row>
    <row r="27692" spans="1:3" ht="14.4" x14ac:dyDescent="0.3">
      <c r="A27692"/>
      <c r="B27692"/>
      <c r="C27692"/>
    </row>
    <row r="27693" spans="1:3" ht="14.4" x14ac:dyDescent="0.3">
      <c r="A27693"/>
      <c r="B27693"/>
      <c r="C27693"/>
    </row>
    <row r="27694" spans="1:3" ht="14.4" x14ac:dyDescent="0.3">
      <c r="A27694"/>
      <c r="B27694"/>
      <c r="C27694"/>
    </row>
    <row r="27695" spans="1:3" ht="14.4" x14ac:dyDescent="0.3">
      <c r="A27695"/>
      <c r="B27695"/>
      <c r="C27695"/>
    </row>
    <row r="27696" spans="1:3" ht="14.4" x14ac:dyDescent="0.3">
      <c r="A27696"/>
      <c r="B27696"/>
      <c r="C27696"/>
    </row>
    <row r="27697" spans="1:3" ht="14.4" x14ac:dyDescent="0.3">
      <c r="A27697"/>
      <c r="B27697"/>
      <c r="C27697"/>
    </row>
    <row r="27698" spans="1:3" ht="14.4" x14ac:dyDescent="0.3">
      <c r="A27698"/>
      <c r="B27698"/>
      <c r="C27698"/>
    </row>
    <row r="27699" spans="1:3" ht="14.4" x14ac:dyDescent="0.3">
      <c r="A27699"/>
      <c r="B27699"/>
      <c r="C27699"/>
    </row>
    <row r="27700" spans="1:3" ht="14.4" x14ac:dyDescent="0.3">
      <c r="A27700"/>
      <c r="B27700"/>
      <c r="C27700"/>
    </row>
    <row r="27701" spans="1:3" ht="14.4" x14ac:dyDescent="0.3">
      <c r="A27701"/>
      <c r="B27701"/>
      <c r="C27701"/>
    </row>
    <row r="27702" spans="1:3" ht="14.4" x14ac:dyDescent="0.3">
      <c r="A27702"/>
      <c r="B27702"/>
      <c r="C27702"/>
    </row>
    <row r="27703" spans="1:3" ht="14.4" x14ac:dyDescent="0.3">
      <c r="A27703"/>
      <c r="B27703"/>
      <c r="C27703"/>
    </row>
    <row r="27704" spans="1:3" ht="14.4" x14ac:dyDescent="0.3">
      <c r="A27704"/>
      <c r="B27704"/>
      <c r="C27704"/>
    </row>
    <row r="27705" spans="1:3" ht="14.4" x14ac:dyDescent="0.3">
      <c r="A27705"/>
      <c r="B27705"/>
      <c r="C27705"/>
    </row>
    <row r="27706" spans="1:3" ht="14.4" x14ac:dyDescent="0.3">
      <c r="A27706"/>
      <c r="B27706"/>
      <c r="C27706"/>
    </row>
    <row r="27707" spans="1:3" ht="14.4" x14ac:dyDescent="0.3">
      <c r="A27707"/>
      <c r="B27707"/>
      <c r="C27707"/>
    </row>
    <row r="27708" spans="1:3" ht="14.4" x14ac:dyDescent="0.3">
      <c r="A27708"/>
      <c r="B27708"/>
      <c r="C27708"/>
    </row>
    <row r="27709" spans="1:3" ht="14.4" x14ac:dyDescent="0.3">
      <c r="A27709"/>
      <c r="B27709"/>
      <c r="C27709"/>
    </row>
    <row r="27710" spans="1:3" ht="14.4" x14ac:dyDescent="0.3">
      <c r="A27710"/>
      <c r="B27710"/>
      <c r="C27710"/>
    </row>
    <row r="27711" spans="1:3" ht="14.4" x14ac:dyDescent="0.3">
      <c r="A27711"/>
      <c r="B27711"/>
      <c r="C27711"/>
    </row>
    <row r="27712" spans="1:3" ht="14.4" x14ac:dyDescent="0.3">
      <c r="A27712"/>
      <c r="B27712"/>
      <c r="C27712"/>
    </row>
    <row r="27713" spans="1:3" ht="14.4" x14ac:dyDescent="0.3">
      <c r="A27713"/>
      <c r="B27713"/>
      <c r="C27713"/>
    </row>
    <row r="27714" spans="1:3" ht="14.4" x14ac:dyDescent="0.3">
      <c r="A27714"/>
      <c r="B27714"/>
      <c r="C27714"/>
    </row>
    <row r="27715" spans="1:3" ht="14.4" x14ac:dyDescent="0.3">
      <c r="A27715"/>
      <c r="B27715"/>
      <c r="C27715"/>
    </row>
    <row r="27716" spans="1:3" ht="14.4" x14ac:dyDescent="0.3">
      <c r="A27716"/>
      <c r="B27716"/>
      <c r="C27716"/>
    </row>
    <row r="27717" spans="1:3" ht="14.4" x14ac:dyDescent="0.3">
      <c r="A27717"/>
      <c r="B27717"/>
      <c r="C27717"/>
    </row>
    <row r="27718" spans="1:3" ht="14.4" x14ac:dyDescent="0.3">
      <c r="A27718"/>
      <c r="B27718"/>
      <c r="C27718"/>
    </row>
    <row r="27719" spans="1:3" ht="14.4" x14ac:dyDescent="0.3">
      <c r="A27719"/>
      <c r="B27719"/>
      <c r="C27719"/>
    </row>
    <row r="27720" spans="1:3" ht="14.4" x14ac:dyDescent="0.3">
      <c r="A27720"/>
      <c r="B27720"/>
      <c r="C27720"/>
    </row>
    <row r="27721" spans="1:3" ht="14.4" x14ac:dyDescent="0.3">
      <c r="A27721"/>
      <c r="B27721"/>
      <c r="C27721"/>
    </row>
    <row r="27722" spans="1:3" ht="14.4" x14ac:dyDescent="0.3">
      <c r="A27722"/>
      <c r="B27722"/>
      <c r="C27722"/>
    </row>
    <row r="27723" spans="1:3" ht="14.4" x14ac:dyDescent="0.3">
      <c r="A27723"/>
      <c r="B27723"/>
      <c r="C27723"/>
    </row>
    <row r="27724" spans="1:3" ht="14.4" x14ac:dyDescent="0.3">
      <c r="A27724"/>
      <c r="B27724"/>
      <c r="C27724"/>
    </row>
    <row r="27725" spans="1:3" ht="14.4" x14ac:dyDescent="0.3">
      <c r="A27725"/>
      <c r="B27725"/>
      <c r="C27725"/>
    </row>
    <row r="27726" spans="1:3" ht="14.4" x14ac:dyDescent="0.3">
      <c r="A27726"/>
      <c r="B27726"/>
      <c r="C27726"/>
    </row>
    <row r="27727" spans="1:3" ht="14.4" x14ac:dyDescent="0.3">
      <c r="A27727"/>
      <c r="B27727"/>
      <c r="C27727"/>
    </row>
    <row r="27728" spans="1:3" ht="14.4" x14ac:dyDescent="0.3">
      <c r="A27728"/>
      <c r="B27728"/>
      <c r="C27728"/>
    </row>
    <row r="27729" spans="1:3" ht="14.4" x14ac:dyDescent="0.3">
      <c r="A27729"/>
      <c r="B27729"/>
      <c r="C27729"/>
    </row>
    <row r="27730" spans="1:3" ht="14.4" x14ac:dyDescent="0.3">
      <c r="A27730"/>
      <c r="B27730"/>
      <c r="C27730"/>
    </row>
    <row r="27731" spans="1:3" ht="14.4" x14ac:dyDescent="0.3">
      <c r="A27731"/>
      <c r="B27731"/>
      <c r="C27731"/>
    </row>
    <row r="27732" spans="1:3" ht="14.4" x14ac:dyDescent="0.3">
      <c r="A27732"/>
      <c r="B27732"/>
      <c r="C27732"/>
    </row>
    <row r="27733" spans="1:3" ht="14.4" x14ac:dyDescent="0.3">
      <c r="A27733"/>
      <c r="B27733"/>
      <c r="C27733"/>
    </row>
    <row r="27734" spans="1:3" ht="14.4" x14ac:dyDescent="0.3">
      <c r="A27734"/>
      <c r="B27734"/>
      <c r="C27734"/>
    </row>
    <row r="27735" spans="1:3" ht="14.4" x14ac:dyDescent="0.3">
      <c r="A27735"/>
      <c r="B27735"/>
      <c r="C27735"/>
    </row>
    <row r="27736" spans="1:3" ht="14.4" x14ac:dyDescent="0.3">
      <c r="A27736"/>
      <c r="B27736"/>
      <c r="C27736"/>
    </row>
    <row r="27737" spans="1:3" ht="14.4" x14ac:dyDescent="0.3">
      <c r="A27737"/>
      <c r="B27737"/>
      <c r="C27737"/>
    </row>
    <row r="27738" spans="1:3" ht="14.4" x14ac:dyDescent="0.3">
      <c r="A27738"/>
      <c r="B27738"/>
      <c r="C27738"/>
    </row>
    <row r="27739" spans="1:3" ht="14.4" x14ac:dyDescent="0.3">
      <c r="A27739"/>
      <c r="B27739"/>
      <c r="C27739"/>
    </row>
    <row r="27740" spans="1:3" ht="14.4" x14ac:dyDescent="0.3">
      <c r="A27740"/>
      <c r="B27740"/>
      <c r="C27740"/>
    </row>
    <row r="27741" spans="1:3" ht="14.4" x14ac:dyDescent="0.3">
      <c r="A27741"/>
      <c r="B27741"/>
      <c r="C27741"/>
    </row>
    <row r="27742" spans="1:3" ht="14.4" x14ac:dyDescent="0.3">
      <c r="A27742"/>
      <c r="B27742"/>
      <c r="C27742"/>
    </row>
    <row r="27743" spans="1:3" ht="14.4" x14ac:dyDescent="0.3">
      <c r="A27743"/>
      <c r="B27743"/>
      <c r="C27743"/>
    </row>
    <row r="27744" spans="1:3" ht="14.4" x14ac:dyDescent="0.3">
      <c r="A27744"/>
      <c r="B27744"/>
      <c r="C27744"/>
    </row>
    <row r="27745" spans="1:3" ht="14.4" x14ac:dyDescent="0.3">
      <c r="A27745"/>
      <c r="B27745"/>
      <c r="C27745"/>
    </row>
    <row r="27746" spans="1:3" ht="14.4" x14ac:dyDescent="0.3">
      <c r="A27746"/>
      <c r="B27746"/>
      <c r="C27746"/>
    </row>
    <row r="27747" spans="1:3" ht="14.4" x14ac:dyDescent="0.3">
      <c r="A27747"/>
      <c r="B27747"/>
      <c r="C27747"/>
    </row>
    <row r="27748" spans="1:3" ht="14.4" x14ac:dyDescent="0.3">
      <c r="A27748"/>
      <c r="B27748"/>
      <c r="C27748"/>
    </row>
    <row r="27749" spans="1:3" ht="14.4" x14ac:dyDescent="0.3">
      <c r="A27749"/>
      <c r="B27749"/>
      <c r="C27749"/>
    </row>
    <row r="27750" spans="1:3" ht="14.4" x14ac:dyDescent="0.3">
      <c r="A27750"/>
      <c r="B27750"/>
      <c r="C27750"/>
    </row>
    <row r="27751" spans="1:3" ht="14.4" x14ac:dyDescent="0.3">
      <c r="A27751"/>
      <c r="B27751"/>
      <c r="C27751"/>
    </row>
    <row r="27752" spans="1:3" ht="14.4" x14ac:dyDescent="0.3">
      <c r="A27752"/>
      <c r="B27752"/>
      <c r="C27752"/>
    </row>
    <row r="27753" spans="1:3" ht="14.4" x14ac:dyDescent="0.3">
      <c r="A27753"/>
      <c r="B27753"/>
      <c r="C27753"/>
    </row>
    <row r="27754" spans="1:3" ht="14.4" x14ac:dyDescent="0.3">
      <c r="A27754"/>
      <c r="B27754"/>
      <c r="C27754"/>
    </row>
    <row r="27755" spans="1:3" ht="14.4" x14ac:dyDescent="0.3">
      <c r="A27755"/>
      <c r="B27755"/>
      <c r="C27755"/>
    </row>
    <row r="27756" spans="1:3" ht="14.4" x14ac:dyDescent="0.3">
      <c r="A27756"/>
      <c r="B27756"/>
      <c r="C27756"/>
    </row>
    <row r="27757" spans="1:3" ht="14.4" x14ac:dyDescent="0.3">
      <c r="A27757"/>
      <c r="B27757"/>
      <c r="C27757"/>
    </row>
    <row r="27758" spans="1:3" ht="14.4" x14ac:dyDescent="0.3">
      <c r="A27758"/>
      <c r="B27758"/>
      <c r="C27758"/>
    </row>
    <row r="27759" spans="1:3" ht="14.4" x14ac:dyDescent="0.3">
      <c r="A27759"/>
      <c r="B27759"/>
      <c r="C27759"/>
    </row>
    <row r="27760" spans="1:3" ht="14.4" x14ac:dyDescent="0.3">
      <c r="A27760"/>
      <c r="B27760"/>
      <c r="C27760"/>
    </row>
    <row r="27761" spans="1:3" ht="14.4" x14ac:dyDescent="0.3">
      <c r="A27761"/>
      <c r="B27761"/>
      <c r="C27761"/>
    </row>
    <row r="27762" spans="1:3" ht="14.4" x14ac:dyDescent="0.3">
      <c r="A27762"/>
      <c r="B27762"/>
      <c r="C27762"/>
    </row>
    <row r="27763" spans="1:3" ht="14.4" x14ac:dyDescent="0.3">
      <c r="A27763"/>
      <c r="B27763"/>
      <c r="C27763"/>
    </row>
    <row r="27764" spans="1:3" ht="14.4" x14ac:dyDescent="0.3">
      <c r="A27764"/>
      <c r="B27764"/>
      <c r="C27764"/>
    </row>
    <row r="27765" spans="1:3" ht="14.4" x14ac:dyDescent="0.3">
      <c r="A27765"/>
      <c r="B27765"/>
      <c r="C27765"/>
    </row>
    <row r="27766" spans="1:3" ht="14.4" x14ac:dyDescent="0.3">
      <c r="A27766"/>
      <c r="B27766"/>
      <c r="C27766"/>
    </row>
    <row r="27767" spans="1:3" ht="14.4" x14ac:dyDescent="0.3">
      <c r="A27767"/>
      <c r="B27767"/>
      <c r="C27767"/>
    </row>
    <row r="27768" spans="1:3" ht="14.4" x14ac:dyDescent="0.3">
      <c r="A27768"/>
      <c r="B27768"/>
      <c r="C27768"/>
    </row>
    <row r="27769" spans="1:3" ht="14.4" x14ac:dyDescent="0.3">
      <c r="A27769"/>
      <c r="B27769"/>
      <c r="C27769"/>
    </row>
    <row r="27770" spans="1:3" ht="14.4" x14ac:dyDescent="0.3">
      <c r="A27770"/>
      <c r="B27770"/>
      <c r="C27770"/>
    </row>
    <row r="27771" spans="1:3" ht="14.4" x14ac:dyDescent="0.3">
      <c r="A27771"/>
      <c r="B27771"/>
      <c r="C27771"/>
    </row>
    <row r="27772" spans="1:3" ht="14.4" x14ac:dyDescent="0.3">
      <c r="A27772"/>
      <c r="B27772"/>
      <c r="C27772"/>
    </row>
    <row r="27773" spans="1:3" ht="14.4" x14ac:dyDescent="0.3">
      <c r="A27773"/>
      <c r="B27773"/>
      <c r="C27773"/>
    </row>
    <row r="27774" spans="1:3" ht="14.4" x14ac:dyDescent="0.3">
      <c r="A27774"/>
      <c r="B27774"/>
      <c r="C27774"/>
    </row>
    <row r="27775" spans="1:3" ht="14.4" x14ac:dyDescent="0.3">
      <c r="A27775"/>
      <c r="B27775"/>
      <c r="C27775"/>
    </row>
    <row r="27776" spans="1:3" ht="14.4" x14ac:dyDescent="0.3">
      <c r="A27776"/>
      <c r="B27776"/>
      <c r="C27776"/>
    </row>
    <row r="27777" spans="1:3" ht="14.4" x14ac:dyDescent="0.3">
      <c r="A27777"/>
      <c r="B27777"/>
      <c r="C27777"/>
    </row>
    <row r="27778" spans="1:3" ht="14.4" x14ac:dyDescent="0.3">
      <c r="A27778"/>
      <c r="B27778"/>
      <c r="C27778"/>
    </row>
    <row r="27779" spans="1:3" ht="14.4" x14ac:dyDescent="0.3">
      <c r="A27779"/>
      <c r="B27779"/>
      <c r="C27779"/>
    </row>
    <row r="27780" spans="1:3" ht="14.4" x14ac:dyDescent="0.3">
      <c r="A27780"/>
      <c r="B27780"/>
      <c r="C27780"/>
    </row>
    <row r="27781" spans="1:3" ht="14.4" x14ac:dyDescent="0.3">
      <c r="A27781"/>
      <c r="B27781"/>
      <c r="C27781"/>
    </row>
    <row r="27782" spans="1:3" ht="14.4" x14ac:dyDescent="0.3">
      <c r="A27782"/>
      <c r="B27782"/>
      <c r="C27782"/>
    </row>
    <row r="27783" spans="1:3" ht="14.4" x14ac:dyDescent="0.3">
      <c r="A27783"/>
      <c r="B27783"/>
      <c r="C27783"/>
    </row>
    <row r="27784" spans="1:3" ht="14.4" x14ac:dyDescent="0.3">
      <c r="A27784"/>
      <c r="B27784"/>
      <c r="C27784"/>
    </row>
    <row r="27785" spans="1:3" ht="14.4" x14ac:dyDescent="0.3">
      <c r="A27785"/>
      <c r="B27785"/>
      <c r="C27785"/>
    </row>
    <row r="27786" spans="1:3" ht="14.4" x14ac:dyDescent="0.3">
      <c r="A27786"/>
      <c r="B27786"/>
      <c r="C27786"/>
    </row>
    <row r="27787" spans="1:3" ht="14.4" x14ac:dyDescent="0.3">
      <c r="A27787"/>
      <c r="B27787"/>
      <c r="C27787"/>
    </row>
    <row r="27788" spans="1:3" ht="14.4" x14ac:dyDescent="0.3">
      <c r="A27788"/>
      <c r="B27788"/>
      <c r="C27788"/>
    </row>
    <row r="27789" spans="1:3" ht="14.4" x14ac:dyDescent="0.3">
      <c r="A27789"/>
      <c r="B27789"/>
      <c r="C27789"/>
    </row>
    <row r="27790" spans="1:3" ht="14.4" x14ac:dyDescent="0.3">
      <c r="A27790"/>
      <c r="B27790"/>
      <c r="C27790"/>
    </row>
    <row r="27791" spans="1:3" ht="14.4" x14ac:dyDescent="0.3">
      <c r="A27791"/>
      <c r="B27791"/>
      <c r="C27791"/>
    </row>
    <row r="27792" spans="1:3" ht="14.4" x14ac:dyDescent="0.3">
      <c r="A27792"/>
      <c r="B27792"/>
      <c r="C27792"/>
    </row>
    <row r="27793" spans="1:3" ht="14.4" x14ac:dyDescent="0.3">
      <c r="A27793"/>
      <c r="B27793"/>
      <c r="C27793"/>
    </row>
    <row r="27794" spans="1:3" ht="14.4" x14ac:dyDescent="0.3">
      <c r="A27794"/>
      <c r="B27794"/>
      <c r="C27794"/>
    </row>
    <row r="27795" spans="1:3" ht="14.4" x14ac:dyDescent="0.3">
      <c r="A27795"/>
      <c r="B27795"/>
      <c r="C27795"/>
    </row>
    <row r="27796" spans="1:3" ht="14.4" x14ac:dyDescent="0.3">
      <c r="A27796"/>
      <c r="B27796"/>
      <c r="C27796"/>
    </row>
    <row r="27797" spans="1:3" ht="14.4" x14ac:dyDescent="0.3">
      <c r="A27797"/>
      <c r="B27797"/>
      <c r="C27797"/>
    </row>
    <row r="27798" spans="1:3" ht="14.4" x14ac:dyDescent="0.3">
      <c r="A27798"/>
      <c r="B27798"/>
      <c r="C27798"/>
    </row>
    <row r="27799" spans="1:3" ht="14.4" x14ac:dyDescent="0.3">
      <c r="A27799"/>
      <c r="B27799"/>
      <c r="C27799"/>
    </row>
    <row r="27800" spans="1:3" ht="14.4" x14ac:dyDescent="0.3">
      <c r="A27800"/>
      <c r="B27800"/>
      <c r="C27800"/>
    </row>
    <row r="27801" spans="1:3" ht="14.4" x14ac:dyDescent="0.3">
      <c r="A27801"/>
      <c r="B27801"/>
      <c r="C27801"/>
    </row>
    <row r="27802" spans="1:3" ht="14.4" x14ac:dyDescent="0.3">
      <c r="A27802"/>
      <c r="B27802"/>
      <c r="C27802"/>
    </row>
    <row r="27803" spans="1:3" ht="14.4" x14ac:dyDescent="0.3">
      <c r="A27803"/>
      <c r="B27803"/>
      <c r="C27803"/>
    </row>
    <row r="27804" spans="1:3" ht="14.4" x14ac:dyDescent="0.3">
      <c r="A27804"/>
      <c r="B27804"/>
      <c r="C27804"/>
    </row>
    <row r="27805" spans="1:3" ht="14.4" x14ac:dyDescent="0.3">
      <c r="A27805"/>
      <c r="B27805"/>
      <c r="C27805"/>
    </row>
    <row r="27806" spans="1:3" ht="14.4" x14ac:dyDescent="0.3">
      <c r="A27806"/>
      <c r="B27806"/>
      <c r="C27806"/>
    </row>
    <row r="27807" spans="1:3" ht="14.4" x14ac:dyDescent="0.3">
      <c r="A27807"/>
      <c r="B27807"/>
      <c r="C27807"/>
    </row>
    <row r="27808" spans="1:3" ht="14.4" x14ac:dyDescent="0.3">
      <c r="A27808"/>
      <c r="B27808"/>
      <c r="C27808"/>
    </row>
    <row r="27809" spans="1:3" ht="14.4" x14ac:dyDescent="0.3">
      <c r="A27809"/>
      <c r="B27809"/>
      <c r="C27809"/>
    </row>
    <row r="27810" spans="1:3" ht="14.4" x14ac:dyDescent="0.3">
      <c r="A27810"/>
      <c r="B27810"/>
      <c r="C27810"/>
    </row>
    <row r="27811" spans="1:3" ht="14.4" x14ac:dyDescent="0.3">
      <c r="A27811"/>
      <c r="B27811"/>
      <c r="C27811"/>
    </row>
    <row r="27812" spans="1:3" ht="14.4" x14ac:dyDescent="0.3">
      <c r="A27812"/>
      <c r="B27812"/>
      <c r="C27812"/>
    </row>
    <row r="27813" spans="1:3" ht="14.4" x14ac:dyDescent="0.3">
      <c r="A27813"/>
      <c r="B27813"/>
      <c r="C27813"/>
    </row>
    <row r="27814" spans="1:3" ht="14.4" x14ac:dyDescent="0.3">
      <c r="A27814"/>
      <c r="B27814"/>
      <c r="C27814"/>
    </row>
    <row r="27815" spans="1:3" ht="14.4" x14ac:dyDescent="0.3">
      <c r="A27815"/>
      <c r="B27815"/>
      <c r="C27815"/>
    </row>
    <row r="27816" spans="1:3" ht="14.4" x14ac:dyDescent="0.3">
      <c r="A27816"/>
      <c r="B27816"/>
      <c r="C27816"/>
    </row>
    <row r="27817" spans="1:3" ht="14.4" x14ac:dyDescent="0.3">
      <c r="A27817"/>
      <c r="B27817"/>
      <c r="C27817"/>
    </row>
    <row r="27818" spans="1:3" ht="14.4" x14ac:dyDescent="0.3">
      <c r="A27818"/>
      <c r="B27818"/>
      <c r="C27818"/>
    </row>
    <row r="27819" spans="1:3" ht="14.4" x14ac:dyDescent="0.3">
      <c r="A27819"/>
      <c r="B27819"/>
      <c r="C27819"/>
    </row>
    <row r="27820" spans="1:3" ht="14.4" x14ac:dyDescent="0.3">
      <c r="A27820"/>
      <c r="B27820"/>
      <c r="C27820"/>
    </row>
    <row r="27821" spans="1:3" ht="14.4" x14ac:dyDescent="0.3">
      <c r="A27821"/>
      <c r="B27821"/>
      <c r="C27821"/>
    </row>
    <row r="27822" spans="1:3" ht="14.4" x14ac:dyDescent="0.3">
      <c r="A27822"/>
      <c r="B27822"/>
      <c r="C27822"/>
    </row>
    <row r="27823" spans="1:3" ht="14.4" x14ac:dyDescent="0.3">
      <c r="A27823"/>
      <c r="B27823"/>
      <c r="C27823"/>
    </row>
    <row r="27824" spans="1:3" ht="14.4" x14ac:dyDescent="0.3">
      <c r="A27824"/>
      <c r="B27824"/>
      <c r="C27824"/>
    </row>
    <row r="27825" spans="1:3" ht="14.4" x14ac:dyDescent="0.3">
      <c r="A27825"/>
      <c r="B27825"/>
      <c r="C27825"/>
    </row>
    <row r="27826" spans="1:3" ht="14.4" x14ac:dyDescent="0.3">
      <c r="A27826"/>
      <c r="B27826"/>
      <c r="C27826"/>
    </row>
    <row r="27827" spans="1:3" ht="14.4" x14ac:dyDescent="0.3">
      <c r="A27827"/>
      <c r="B27827"/>
      <c r="C27827"/>
    </row>
    <row r="27828" spans="1:3" ht="14.4" x14ac:dyDescent="0.3">
      <c r="A27828"/>
      <c r="B27828"/>
      <c r="C27828"/>
    </row>
    <row r="27829" spans="1:3" ht="14.4" x14ac:dyDescent="0.3">
      <c r="A27829"/>
      <c r="B27829"/>
      <c r="C27829"/>
    </row>
    <row r="27830" spans="1:3" ht="14.4" x14ac:dyDescent="0.3">
      <c r="A27830"/>
      <c r="B27830"/>
      <c r="C27830"/>
    </row>
    <row r="27831" spans="1:3" ht="14.4" x14ac:dyDescent="0.3">
      <c r="A27831"/>
      <c r="B27831"/>
      <c r="C27831"/>
    </row>
    <row r="27832" spans="1:3" ht="14.4" x14ac:dyDescent="0.3">
      <c r="A27832"/>
      <c r="B27832"/>
      <c r="C27832"/>
    </row>
    <row r="27833" spans="1:3" ht="14.4" x14ac:dyDescent="0.3">
      <c r="A27833"/>
      <c r="B27833"/>
      <c r="C27833"/>
    </row>
    <row r="27834" spans="1:3" ht="14.4" x14ac:dyDescent="0.3">
      <c r="A27834"/>
      <c r="B27834"/>
      <c r="C27834"/>
    </row>
    <row r="27835" spans="1:3" ht="14.4" x14ac:dyDescent="0.3">
      <c r="A27835"/>
      <c r="B27835"/>
      <c r="C27835"/>
    </row>
    <row r="27836" spans="1:3" ht="14.4" x14ac:dyDescent="0.3">
      <c r="A27836"/>
      <c r="B27836"/>
      <c r="C27836"/>
    </row>
    <row r="27837" spans="1:3" ht="14.4" x14ac:dyDescent="0.3">
      <c r="A27837"/>
      <c r="B27837"/>
      <c r="C27837"/>
    </row>
    <row r="27838" spans="1:3" ht="14.4" x14ac:dyDescent="0.3">
      <c r="A27838"/>
      <c r="B27838"/>
      <c r="C27838"/>
    </row>
    <row r="27839" spans="1:3" ht="14.4" x14ac:dyDescent="0.3">
      <c r="A27839"/>
      <c r="B27839"/>
      <c r="C27839"/>
    </row>
    <row r="27840" spans="1:3" ht="14.4" x14ac:dyDescent="0.3">
      <c r="A27840"/>
      <c r="B27840"/>
      <c r="C27840"/>
    </row>
    <row r="27841" spans="1:3" ht="14.4" x14ac:dyDescent="0.3">
      <c r="A27841"/>
      <c r="B27841"/>
      <c r="C27841"/>
    </row>
    <row r="27842" spans="1:3" ht="14.4" x14ac:dyDescent="0.3">
      <c r="A27842"/>
      <c r="B27842"/>
      <c r="C27842"/>
    </row>
    <row r="27843" spans="1:3" ht="14.4" x14ac:dyDescent="0.3">
      <c r="A27843"/>
      <c r="B27843"/>
      <c r="C27843"/>
    </row>
    <row r="27844" spans="1:3" ht="14.4" x14ac:dyDescent="0.3">
      <c r="A27844"/>
      <c r="B27844"/>
      <c r="C27844"/>
    </row>
    <row r="27845" spans="1:3" ht="14.4" x14ac:dyDescent="0.3">
      <c r="A27845"/>
      <c r="B27845"/>
      <c r="C27845"/>
    </row>
    <row r="27846" spans="1:3" ht="14.4" x14ac:dyDescent="0.3">
      <c r="A27846"/>
      <c r="B27846"/>
      <c r="C27846"/>
    </row>
    <row r="27847" spans="1:3" ht="14.4" x14ac:dyDescent="0.3">
      <c r="A27847"/>
      <c r="B27847"/>
      <c r="C27847"/>
    </row>
    <row r="27848" spans="1:3" ht="14.4" x14ac:dyDescent="0.3">
      <c r="A27848"/>
      <c r="B27848"/>
      <c r="C27848"/>
    </row>
    <row r="27849" spans="1:3" ht="14.4" x14ac:dyDescent="0.3">
      <c r="A27849"/>
      <c r="B27849"/>
      <c r="C27849"/>
    </row>
    <row r="27850" spans="1:3" ht="14.4" x14ac:dyDescent="0.3">
      <c r="A27850"/>
      <c r="B27850"/>
      <c r="C27850"/>
    </row>
    <row r="27851" spans="1:3" ht="14.4" x14ac:dyDescent="0.3">
      <c r="A27851"/>
      <c r="B27851"/>
      <c r="C27851"/>
    </row>
    <row r="27852" spans="1:3" ht="14.4" x14ac:dyDescent="0.3">
      <c r="A27852"/>
      <c r="B27852"/>
      <c r="C27852"/>
    </row>
    <row r="27853" spans="1:3" ht="14.4" x14ac:dyDescent="0.3">
      <c r="A27853"/>
      <c r="B27853"/>
      <c r="C27853"/>
    </row>
    <row r="27854" spans="1:3" ht="14.4" x14ac:dyDescent="0.3">
      <c r="A27854"/>
      <c r="B27854"/>
      <c r="C27854"/>
    </row>
    <row r="27855" spans="1:3" ht="14.4" x14ac:dyDescent="0.3">
      <c r="A27855"/>
      <c r="B27855"/>
      <c r="C27855"/>
    </row>
    <row r="27856" spans="1:3" ht="14.4" x14ac:dyDescent="0.3">
      <c r="A27856"/>
      <c r="B27856"/>
      <c r="C27856"/>
    </row>
    <row r="27857" spans="1:3" ht="14.4" x14ac:dyDescent="0.3">
      <c r="A27857"/>
      <c r="B27857"/>
      <c r="C27857"/>
    </row>
    <row r="27858" spans="1:3" ht="14.4" x14ac:dyDescent="0.3">
      <c r="A27858"/>
      <c r="B27858"/>
      <c r="C27858"/>
    </row>
    <row r="27859" spans="1:3" ht="14.4" x14ac:dyDescent="0.3">
      <c r="A27859"/>
      <c r="B27859"/>
      <c r="C27859"/>
    </row>
    <row r="27860" spans="1:3" ht="14.4" x14ac:dyDescent="0.3">
      <c r="A27860"/>
      <c r="B27860"/>
      <c r="C27860"/>
    </row>
    <row r="27861" spans="1:3" ht="14.4" x14ac:dyDescent="0.3">
      <c r="A27861"/>
      <c r="B27861"/>
      <c r="C27861"/>
    </row>
    <row r="27862" spans="1:3" ht="14.4" x14ac:dyDescent="0.3">
      <c r="A27862"/>
      <c r="B27862"/>
      <c r="C27862"/>
    </row>
    <row r="27863" spans="1:3" ht="14.4" x14ac:dyDescent="0.3">
      <c r="A27863"/>
      <c r="B27863"/>
      <c r="C27863"/>
    </row>
    <row r="27864" spans="1:3" ht="14.4" x14ac:dyDescent="0.3">
      <c r="A27864"/>
      <c r="B27864"/>
      <c r="C27864"/>
    </row>
    <row r="27865" spans="1:3" ht="14.4" x14ac:dyDescent="0.3">
      <c r="A27865"/>
      <c r="B27865"/>
      <c r="C27865"/>
    </row>
    <row r="27866" spans="1:3" ht="14.4" x14ac:dyDescent="0.3">
      <c r="A27866"/>
      <c r="B27866"/>
      <c r="C27866"/>
    </row>
    <row r="27867" spans="1:3" ht="14.4" x14ac:dyDescent="0.3">
      <c r="A27867"/>
      <c r="B27867"/>
      <c r="C27867"/>
    </row>
    <row r="27868" spans="1:3" ht="14.4" x14ac:dyDescent="0.3">
      <c r="A27868"/>
      <c r="B27868"/>
      <c r="C27868"/>
    </row>
    <row r="27869" spans="1:3" ht="14.4" x14ac:dyDescent="0.3">
      <c r="A27869"/>
      <c r="B27869"/>
      <c r="C27869"/>
    </row>
    <row r="27870" spans="1:3" ht="14.4" x14ac:dyDescent="0.3">
      <c r="A27870"/>
      <c r="B27870"/>
      <c r="C27870"/>
    </row>
    <row r="27871" spans="1:3" ht="14.4" x14ac:dyDescent="0.3">
      <c r="A27871"/>
      <c r="B27871"/>
      <c r="C27871"/>
    </row>
    <row r="27872" spans="1:3" ht="14.4" x14ac:dyDescent="0.3">
      <c r="A27872"/>
      <c r="B27872"/>
      <c r="C27872"/>
    </row>
    <row r="27873" spans="1:3" ht="14.4" x14ac:dyDescent="0.3">
      <c r="A27873"/>
      <c r="B27873"/>
      <c r="C27873"/>
    </row>
    <row r="27874" spans="1:3" ht="14.4" x14ac:dyDescent="0.3">
      <c r="A27874"/>
      <c r="B27874"/>
      <c r="C27874"/>
    </row>
    <row r="27875" spans="1:3" ht="14.4" x14ac:dyDescent="0.3">
      <c r="A27875"/>
      <c r="B27875"/>
      <c r="C27875"/>
    </row>
    <row r="27876" spans="1:3" ht="14.4" x14ac:dyDescent="0.3">
      <c r="A27876"/>
      <c r="B27876"/>
      <c r="C27876"/>
    </row>
    <row r="27877" spans="1:3" ht="14.4" x14ac:dyDescent="0.3">
      <c r="A27877"/>
      <c r="B27877"/>
      <c r="C27877"/>
    </row>
    <row r="27878" spans="1:3" ht="14.4" x14ac:dyDescent="0.3">
      <c r="A27878"/>
      <c r="B27878"/>
      <c r="C27878"/>
    </row>
    <row r="27879" spans="1:3" ht="14.4" x14ac:dyDescent="0.3">
      <c r="A27879"/>
      <c r="B27879"/>
      <c r="C27879"/>
    </row>
    <row r="27880" spans="1:3" ht="14.4" x14ac:dyDescent="0.3">
      <c r="A27880"/>
      <c r="B27880"/>
      <c r="C27880"/>
    </row>
    <row r="27881" spans="1:3" ht="14.4" x14ac:dyDescent="0.3">
      <c r="A27881"/>
      <c r="B27881"/>
      <c r="C27881"/>
    </row>
    <row r="27882" spans="1:3" ht="14.4" x14ac:dyDescent="0.3">
      <c r="A27882"/>
      <c r="B27882"/>
      <c r="C27882"/>
    </row>
    <row r="27883" spans="1:3" ht="14.4" x14ac:dyDescent="0.3">
      <c r="A27883"/>
      <c r="B27883"/>
      <c r="C27883"/>
    </row>
    <row r="27884" spans="1:3" ht="14.4" x14ac:dyDescent="0.3">
      <c r="A27884"/>
      <c r="B27884"/>
      <c r="C27884"/>
    </row>
    <row r="27885" spans="1:3" ht="14.4" x14ac:dyDescent="0.3">
      <c r="A27885"/>
      <c r="B27885"/>
      <c r="C27885"/>
    </row>
    <row r="27886" spans="1:3" ht="14.4" x14ac:dyDescent="0.3">
      <c r="A27886"/>
      <c r="B27886"/>
      <c r="C27886"/>
    </row>
    <row r="27887" spans="1:3" ht="14.4" x14ac:dyDescent="0.3">
      <c r="A27887"/>
      <c r="B27887"/>
      <c r="C27887"/>
    </row>
    <row r="27888" spans="1:3" ht="14.4" x14ac:dyDescent="0.3">
      <c r="A27888"/>
      <c r="B27888"/>
      <c r="C27888"/>
    </row>
    <row r="27889" spans="1:3" ht="14.4" x14ac:dyDescent="0.3">
      <c r="A27889"/>
      <c r="B27889"/>
      <c r="C27889"/>
    </row>
    <row r="27890" spans="1:3" ht="14.4" x14ac:dyDescent="0.3">
      <c r="A27890"/>
      <c r="B27890"/>
      <c r="C27890"/>
    </row>
    <row r="27891" spans="1:3" ht="14.4" x14ac:dyDescent="0.3">
      <c r="A27891"/>
      <c r="B27891"/>
      <c r="C27891"/>
    </row>
    <row r="27892" spans="1:3" ht="14.4" x14ac:dyDescent="0.3">
      <c r="A27892"/>
      <c r="B27892"/>
      <c r="C27892"/>
    </row>
    <row r="27893" spans="1:3" ht="14.4" x14ac:dyDescent="0.3">
      <c r="A27893"/>
      <c r="B27893"/>
      <c r="C27893"/>
    </row>
    <row r="27894" spans="1:3" ht="14.4" x14ac:dyDescent="0.3">
      <c r="A27894"/>
      <c r="B27894"/>
      <c r="C27894"/>
    </row>
    <row r="27895" spans="1:3" ht="14.4" x14ac:dyDescent="0.3">
      <c r="A27895"/>
      <c r="B27895"/>
      <c r="C27895"/>
    </row>
    <row r="27896" spans="1:3" ht="14.4" x14ac:dyDescent="0.3">
      <c r="A27896"/>
      <c r="B27896"/>
      <c r="C27896"/>
    </row>
    <row r="27897" spans="1:3" ht="14.4" x14ac:dyDescent="0.3">
      <c r="A27897"/>
      <c r="B27897"/>
      <c r="C27897"/>
    </row>
    <row r="27898" spans="1:3" ht="14.4" x14ac:dyDescent="0.3">
      <c r="A27898"/>
      <c r="B27898"/>
      <c r="C27898"/>
    </row>
    <row r="27899" spans="1:3" ht="14.4" x14ac:dyDescent="0.3">
      <c r="A27899"/>
      <c r="B27899"/>
      <c r="C27899"/>
    </row>
    <row r="27900" spans="1:3" ht="14.4" x14ac:dyDescent="0.3">
      <c r="A27900"/>
      <c r="B27900"/>
      <c r="C27900"/>
    </row>
    <row r="27901" spans="1:3" ht="14.4" x14ac:dyDescent="0.3">
      <c r="A27901"/>
      <c r="B27901"/>
      <c r="C27901"/>
    </row>
    <row r="27902" spans="1:3" ht="14.4" x14ac:dyDescent="0.3">
      <c r="A27902"/>
      <c r="B27902"/>
      <c r="C27902"/>
    </row>
    <row r="27903" spans="1:3" ht="14.4" x14ac:dyDescent="0.3">
      <c r="A27903"/>
      <c r="B27903"/>
      <c r="C27903"/>
    </row>
    <row r="27904" spans="1:3" ht="14.4" x14ac:dyDescent="0.3">
      <c r="A27904"/>
      <c r="B27904"/>
      <c r="C27904"/>
    </row>
    <row r="27905" spans="1:3" ht="14.4" x14ac:dyDescent="0.3">
      <c r="A27905"/>
      <c r="B27905"/>
      <c r="C27905"/>
    </row>
    <row r="27906" spans="1:3" ht="14.4" x14ac:dyDescent="0.3">
      <c r="A27906"/>
      <c r="B27906"/>
      <c r="C27906"/>
    </row>
    <row r="27907" spans="1:3" ht="14.4" x14ac:dyDescent="0.3">
      <c r="A27907"/>
      <c r="B27907"/>
      <c r="C27907"/>
    </row>
    <row r="27908" spans="1:3" ht="14.4" x14ac:dyDescent="0.3">
      <c r="A27908"/>
      <c r="B27908"/>
      <c r="C27908"/>
    </row>
    <row r="27909" spans="1:3" ht="14.4" x14ac:dyDescent="0.3">
      <c r="A27909"/>
      <c r="B27909"/>
      <c r="C27909"/>
    </row>
    <row r="27910" spans="1:3" ht="14.4" x14ac:dyDescent="0.3">
      <c r="A27910"/>
      <c r="B27910"/>
      <c r="C27910"/>
    </row>
    <row r="27911" spans="1:3" ht="14.4" x14ac:dyDescent="0.3">
      <c r="A27911"/>
      <c r="B27911"/>
      <c r="C27911"/>
    </row>
    <row r="27912" spans="1:3" ht="14.4" x14ac:dyDescent="0.3">
      <c r="A27912"/>
      <c r="B27912"/>
      <c r="C27912"/>
    </row>
    <row r="27913" spans="1:3" ht="14.4" x14ac:dyDescent="0.3">
      <c r="A27913"/>
      <c r="B27913"/>
      <c r="C27913"/>
    </row>
    <row r="27914" spans="1:3" ht="14.4" x14ac:dyDescent="0.3">
      <c r="A27914"/>
      <c r="B27914"/>
      <c r="C27914"/>
    </row>
    <row r="27915" spans="1:3" ht="14.4" x14ac:dyDescent="0.3">
      <c r="A27915"/>
      <c r="B27915"/>
      <c r="C27915"/>
    </row>
    <row r="27916" spans="1:3" ht="14.4" x14ac:dyDescent="0.3">
      <c r="A27916"/>
      <c r="B27916"/>
      <c r="C27916"/>
    </row>
    <row r="27917" spans="1:3" ht="14.4" x14ac:dyDescent="0.3">
      <c r="A27917"/>
      <c r="B27917"/>
      <c r="C27917"/>
    </row>
    <row r="27918" spans="1:3" ht="14.4" x14ac:dyDescent="0.3">
      <c r="A27918"/>
      <c r="B27918"/>
      <c r="C27918"/>
    </row>
    <row r="27919" spans="1:3" ht="14.4" x14ac:dyDescent="0.3">
      <c r="A27919"/>
      <c r="B27919"/>
      <c r="C27919"/>
    </row>
    <row r="27920" spans="1:3" ht="14.4" x14ac:dyDescent="0.3">
      <c r="A27920"/>
      <c r="B27920"/>
      <c r="C27920"/>
    </row>
    <row r="27921" spans="1:3" ht="14.4" x14ac:dyDescent="0.3">
      <c r="A27921"/>
      <c r="B27921"/>
      <c r="C27921"/>
    </row>
    <row r="27922" spans="1:3" ht="14.4" x14ac:dyDescent="0.3">
      <c r="A27922"/>
      <c r="B27922"/>
      <c r="C27922"/>
    </row>
    <row r="27923" spans="1:3" ht="14.4" x14ac:dyDescent="0.3">
      <c r="A27923"/>
      <c r="B27923"/>
      <c r="C27923"/>
    </row>
    <row r="27924" spans="1:3" ht="14.4" x14ac:dyDescent="0.3">
      <c r="A27924"/>
      <c r="B27924"/>
      <c r="C27924"/>
    </row>
    <row r="27925" spans="1:3" ht="14.4" x14ac:dyDescent="0.3">
      <c r="A27925"/>
      <c r="B27925"/>
      <c r="C27925"/>
    </row>
    <row r="27926" spans="1:3" ht="14.4" x14ac:dyDescent="0.3">
      <c r="A27926"/>
      <c r="B27926"/>
      <c r="C27926"/>
    </row>
    <row r="27927" spans="1:3" ht="14.4" x14ac:dyDescent="0.3">
      <c r="A27927"/>
      <c r="B27927"/>
      <c r="C27927"/>
    </row>
    <row r="27928" spans="1:3" ht="14.4" x14ac:dyDescent="0.3">
      <c r="A27928"/>
      <c r="B27928"/>
      <c r="C27928"/>
    </row>
    <row r="27929" spans="1:3" ht="14.4" x14ac:dyDescent="0.3">
      <c r="A27929"/>
      <c r="B27929"/>
      <c r="C27929"/>
    </row>
    <row r="27930" spans="1:3" ht="14.4" x14ac:dyDescent="0.3">
      <c r="A27930"/>
      <c r="B27930"/>
      <c r="C27930"/>
    </row>
    <row r="27931" spans="1:3" ht="14.4" x14ac:dyDescent="0.3">
      <c r="A27931"/>
      <c r="B27931"/>
      <c r="C27931"/>
    </row>
    <row r="27932" spans="1:3" ht="14.4" x14ac:dyDescent="0.3">
      <c r="A27932"/>
      <c r="B27932"/>
      <c r="C27932"/>
    </row>
    <row r="27933" spans="1:3" ht="14.4" x14ac:dyDescent="0.3">
      <c r="A27933"/>
      <c r="B27933"/>
      <c r="C27933"/>
    </row>
    <row r="27934" spans="1:3" ht="14.4" x14ac:dyDescent="0.3">
      <c r="A27934"/>
      <c r="B27934"/>
      <c r="C27934"/>
    </row>
    <row r="27935" spans="1:3" ht="14.4" x14ac:dyDescent="0.3">
      <c r="A27935"/>
      <c r="B27935"/>
      <c r="C27935"/>
    </row>
    <row r="27936" spans="1:3" ht="14.4" x14ac:dyDescent="0.3">
      <c r="A27936"/>
      <c r="B27936"/>
      <c r="C27936"/>
    </row>
    <row r="27937" spans="1:3" ht="14.4" x14ac:dyDescent="0.3">
      <c r="A27937"/>
      <c r="B27937"/>
      <c r="C27937"/>
    </row>
    <row r="27938" spans="1:3" ht="14.4" x14ac:dyDescent="0.3">
      <c r="A27938"/>
      <c r="B27938"/>
      <c r="C27938"/>
    </row>
    <row r="27939" spans="1:3" ht="14.4" x14ac:dyDescent="0.3">
      <c r="A27939"/>
      <c r="B27939"/>
      <c r="C27939"/>
    </row>
    <row r="27940" spans="1:3" ht="14.4" x14ac:dyDescent="0.3">
      <c r="A27940"/>
      <c r="B27940"/>
      <c r="C27940"/>
    </row>
    <row r="27941" spans="1:3" ht="14.4" x14ac:dyDescent="0.3">
      <c r="A27941"/>
      <c r="B27941"/>
      <c r="C27941"/>
    </row>
    <row r="27942" spans="1:3" ht="14.4" x14ac:dyDescent="0.3">
      <c r="A27942"/>
      <c r="B27942"/>
      <c r="C27942"/>
    </row>
    <row r="27943" spans="1:3" ht="14.4" x14ac:dyDescent="0.3">
      <c r="A27943"/>
      <c r="B27943"/>
      <c r="C27943"/>
    </row>
    <row r="27944" spans="1:3" ht="14.4" x14ac:dyDescent="0.3">
      <c r="A27944"/>
      <c r="B27944"/>
      <c r="C27944"/>
    </row>
    <row r="27945" spans="1:3" ht="14.4" x14ac:dyDescent="0.3">
      <c r="A27945"/>
      <c r="B27945"/>
      <c r="C27945"/>
    </row>
    <row r="27946" spans="1:3" ht="14.4" x14ac:dyDescent="0.3">
      <c r="A27946"/>
      <c r="B27946"/>
      <c r="C27946"/>
    </row>
    <row r="27947" spans="1:3" ht="14.4" x14ac:dyDescent="0.3">
      <c r="A27947"/>
      <c r="B27947"/>
      <c r="C27947"/>
    </row>
    <row r="27948" spans="1:3" ht="14.4" x14ac:dyDescent="0.3">
      <c r="A27948"/>
      <c r="B27948"/>
      <c r="C27948"/>
    </row>
    <row r="27949" spans="1:3" ht="14.4" x14ac:dyDescent="0.3">
      <c r="A27949"/>
      <c r="B27949"/>
      <c r="C27949"/>
    </row>
    <row r="27950" spans="1:3" ht="14.4" x14ac:dyDescent="0.3">
      <c r="A27950"/>
      <c r="B27950"/>
      <c r="C27950"/>
    </row>
    <row r="27951" spans="1:3" ht="14.4" x14ac:dyDescent="0.3">
      <c r="A27951"/>
      <c r="B27951"/>
      <c r="C27951"/>
    </row>
    <row r="27952" spans="1:3" ht="14.4" x14ac:dyDescent="0.3">
      <c r="A27952"/>
      <c r="B27952"/>
      <c r="C27952"/>
    </row>
    <row r="27953" spans="1:3" ht="14.4" x14ac:dyDescent="0.3">
      <c r="A27953"/>
      <c r="B27953"/>
      <c r="C27953"/>
    </row>
    <row r="27954" spans="1:3" ht="14.4" x14ac:dyDescent="0.3">
      <c r="A27954"/>
      <c r="B27954"/>
      <c r="C27954"/>
    </row>
    <row r="27955" spans="1:3" ht="14.4" x14ac:dyDescent="0.3">
      <c r="A27955"/>
      <c r="B27955"/>
      <c r="C27955"/>
    </row>
    <row r="27956" spans="1:3" ht="14.4" x14ac:dyDescent="0.3">
      <c r="A27956"/>
      <c r="B27956"/>
      <c r="C27956"/>
    </row>
    <row r="27957" spans="1:3" ht="14.4" x14ac:dyDescent="0.3">
      <c r="A27957"/>
      <c r="B27957"/>
      <c r="C27957"/>
    </row>
    <row r="27958" spans="1:3" ht="14.4" x14ac:dyDescent="0.3">
      <c r="A27958"/>
      <c r="B27958"/>
      <c r="C27958"/>
    </row>
    <row r="27959" spans="1:3" ht="14.4" x14ac:dyDescent="0.3">
      <c r="A27959"/>
      <c r="B27959"/>
      <c r="C27959"/>
    </row>
    <row r="27960" spans="1:3" ht="14.4" x14ac:dyDescent="0.3">
      <c r="A27960"/>
      <c r="B27960"/>
      <c r="C27960"/>
    </row>
    <row r="27961" spans="1:3" ht="14.4" x14ac:dyDescent="0.3">
      <c r="A27961"/>
      <c r="B27961"/>
      <c r="C27961"/>
    </row>
    <row r="27962" spans="1:3" ht="14.4" x14ac:dyDescent="0.3">
      <c r="A27962"/>
      <c r="B27962"/>
      <c r="C27962"/>
    </row>
    <row r="27963" spans="1:3" ht="14.4" x14ac:dyDescent="0.3">
      <c r="A27963"/>
      <c r="B27963"/>
      <c r="C27963"/>
    </row>
    <row r="27964" spans="1:3" ht="14.4" x14ac:dyDescent="0.3">
      <c r="A27964"/>
      <c r="B27964"/>
      <c r="C27964"/>
    </row>
    <row r="27965" spans="1:3" ht="14.4" x14ac:dyDescent="0.3">
      <c r="A27965"/>
      <c r="B27965"/>
      <c r="C27965"/>
    </row>
    <row r="27966" spans="1:3" ht="14.4" x14ac:dyDescent="0.3">
      <c r="A27966"/>
      <c r="B27966"/>
      <c r="C27966"/>
    </row>
    <row r="27967" spans="1:3" ht="14.4" x14ac:dyDescent="0.3">
      <c r="A27967"/>
      <c r="B27967"/>
      <c r="C27967"/>
    </row>
    <row r="27968" spans="1:3" ht="14.4" x14ac:dyDescent="0.3">
      <c r="A27968"/>
      <c r="B27968"/>
      <c r="C27968"/>
    </row>
    <row r="27969" spans="1:3" ht="14.4" x14ac:dyDescent="0.3">
      <c r="A27969"/>
      <c r="B27969"/>
      <c r="C27969"/>
    </row>
    <row r="27970" spans="1:3" ht="14.4" x14ac:dyDescent="0.3">
      <c r="A27970"/>
      <c r="B27970"/>
      <c r="C27970"/>
    </row>
    <row r="27971" spans="1:3" ht="14.4" x14ac:dyDescent="0.3">
      <c r="A27971"/>
      <c r="B27971"/>
      <c r="C27971"/>
    </row>
    <row r="27972" spans="1:3" ht="14.4" x14ac:dyDescent="0.3">
      <c r="A27972"/>
      <c r="B27972"/>
      <c r="C27972"/>
    </row>
    <row r="27973" spans="1:3" ht="14.4" x14ac:dyDescent="0.3">
      <c r="A27973"/>
      <c r="B27973"/>
      <c r="C27973"/>
    </row>
    <row r="27974" spans="1:3" ht="14.4" x14ac:dyDescent="0.3">
      <c r="A27974"/>
      <c r="B27974"/>
      <c r="C27974"/>
    </row>
    <row r="27975" spans="1:3" ht="14.4" x14ac:dyDescent="0.3">
      <c r="A27975"/>
      <c r="B27975"/>
      <c r="C27975"/>
    </row>
    <row r="27976" spans="1:3" ht="14.4" x14ac:dyDescent="0.3">
      <c r="A27976"/>
      <c r="B27976"/>
      <c r="C27976"/>
    </row>
    <row r="27977" spans="1:3" ht="14.4" x14ac:dyDescent="0.3">
      <c r="A27977"/>
      <c r="B27977"/>
      <c r="C27977"/>
    </row>
    <row r="27978" spans="1:3" ht="14.4" x14ac:dyDescent="0.3">
      <c r="A27978"/>
      <c r="B27978"/>
      <c r="C27978"/>
    </row>
    <row r="27979" spans="1:3" ht="14.4" x14ac:dyDescent="0.3">
      <c r="A27979"/>
      <c r="B27979"/>
      <c r="C27979"/>
    </row>
    <row r="27980" spans="1:3" ht="14.4" x14ac:dyDescent="0.3">
      <c r="A27980"/>
      <c r="B27980"/>
      <c r="C27980"/>
    </row>
    <row r="27981" spans="1:3" ht="14.4" x14ac:dyDescent="0.3">
      <c r="A27981"/>
      <c r="B27981"/>
      <c r="C27981"/>
    </row>
    <row r="27982" spans="1:3" ht="14.4" x14ac:dyDescent="0.3">
      <c r="A27982"/>
      <c r="B27982"/>
      <c r="C27982"/>
    </row>
    <row r="27983" spans="1:3" ht="14.4" x14ac:dyDescent="0.3">
      <c r="A27983"/>
      <c r="B27983"/>
      <c r="C27983"/>
    </row>
    <row r="27984" spans="1:3" ht="14.4" x14ac:dyDescent="0.3">
      <c r="A27984"/>
      <c r="B27984"/>
      <c r="C27984"/>
    </row>
    <row r="27985" spans="1:3" ht="14.4" x14ac:dyDescent="0.3">
      <c r="A27985"/>
      <c r="B27985"/>
      <c r="C27985"/>
    </row>
    <row r="27986" spans="1:3" ht="14.4" x14ac:dyDescent="0.3">
      <c r="A27986"/>
      <c r="B27986"/>
      <c r="C27986"/>
    </row>
    <row r="27987" spans="1:3" ht="14.4" x14ac:dyDescent="0.3">
      <c r="A27987"/>
      <c r="B27987"/>
      <c r="C27987"/>
    </row>
    <row r="27988" spans="1:3" ht="14.4" x14ac:dyDescent="0.3">
      <c r="A27988"/>
      <c r="B27988"/>
      <c r="C27988"/>
    </row>
    <row r="27989" spans="1:3" ht="14.4" x14ac:dyDescent="0.3">
      <c r="A27989"/>
      <c r="B27989"/>
      <c r="C27989"/>
    </row>
    <row r="27990" spans="1:3" ht="14.4" x14ac:dyDescent="0.3">
      <c r="A27990"/>
      <c r="B27990"/>
      <c r="C27990"/>
    </row>
    <row r="27991" spans="1:3" ht="14.4" x14ac:dyDescent="0.3">
      <c r="A27991"/>
      <c r="B27991"/>
      <c r="C27991"/>
    </row>
    <row r="27992" spans="1:3" ht="14.4" x14ac:dyDescent="0.3">
      <c r="A27992"/>
      <c r="B27992"/>
      <c r="C27992"/>
    </row>
    <row r="27993" spans="1:3" ht="14.4" x14ac:dyDescent="0.3">
      <c r="A27993"/>
      <c r="B27993"/>
      <c r="C27993"/>
    </row>
    <row r="27994" spans="1:3" ht="14.4" x14ac:dyDescent="0.3">
      <c r="A27994"/>
      <c r="B27994"/>
      <c r="C27994"/>
    </row>
    <row r="27995" spans="1:3" ht="14.4" x14ac:dyDescent="0.3">
      <c r="A27995"/>
      <c r="B27995"/>
      <c r="C27995"/>
    </row>
    <row r="27996" spans="1:3" ht="14.4" x14ac:dyDescent="0.3">
      <c r="A27996"/>
      <c r="B27996"/>
      <c r="C27996"/>
    </row>
    <row r="27997" spans="1:3" ht="14.4" x14ac:dyDescent="0.3">
      <c r="A27997"/>
      <c r="B27997"/>
      <c r="C27997"/>
    </row>
    <row r="27998" spans="1:3" ht="14.4" x14ac:dyDescent="0.3">
      <c r="A27998"/>
      <c r="B27998"/>
      <c r="C27998"/>
    </row>
    <row r="27999" spans="1:3" ht="14.4" x14ac:dyDescent="0.3">
      <c r="A27999"/>
      <c r="B27999"/>
      <c r="C27999"/>
    </row>
    <row r="28000" spans="1:3" ht="14.4" x14ac:dyDescent="0.3">
      <c r="A28000"/>
      <c r="B28000"/>
      <c r="C28000"/>
    </row>
    <row r="28001" spans="1:3" ht="14.4" x14ac:dyDescent="0.3">
      <c r="A28001"/>
      <c r="B28001"/>
      <c r="C28001"/>
    </row>
    <row r="28002" spans="1:3" ht="14.4" x14ac:dyDescent="0.3">
      <c r="A28002"/>
      <c r="B28002"/>
      <c r="C28002"/>
    </row>
    <row r="28003" spans="1:3" ht="14.4" x14ac:dyDescent="0.3">
      <c r="A28003"/>
      <c r="B28003"/>
      <c r="C28003"/>
    </row>
    <row r="28004" spans="1:3" ht="14.4" x14ac:dyDescent="0.3">
      <c r="A28004"/>
      <c r="B28004"/>
      <c r="C28004"/>
    </row>
    <row r="28005" spans="1:3" ht="14.4" x14ac:dyDescent="0.3">
      <c r="A28005"/>
      <c r="B28005"/>
      <c r="C28005"/>
    </row>
    <row r="28006" spans="1:3" ht="14.4" x14ac:dyDescent="0.3">
      <c r="A28006"/>
      <c r="B28006"/>
      <c r="C28006"/>
    </row>
    <row r="28007" spans="1:3" ht="14.4" x14ac:dyDescent="0.3">
      <c r="A28007"/>
      <c r="B28007"/>
      <c r="C28007"/>
    </row>
    <row r="28008" spans="1:3" ht="14.4" x14ac:dyDescent="0.3">
      <c r="A28008"/>
      <c r="B28008"/>
      <c r="C28008"/>
    </row>
    <row r="28009" spans="1:3" ht="14.4" x14ac:dyDescent="0.3">
      <c r="A28009"/>
      <c r="B28009"/>
      <c r="C28009"/>
    </row>
    <row r="28010" spans="1:3" ht="14.4" x14ac:dyDescent="0.3">
      <c r="A28010"/>
      <c r="B28010"/>
      <c r="C28010"/>
    </row>
    <row r="28011" spans="1:3" ht="14.4" x14ac:dyDescent="0.3">
      <c r="A28011"/>
      <c r="B28011"/>
      <c r="C28011"/>
    </row>
    <row r="28012" spans="1:3" ht="14.4" x14ac:dyDescent="0.3">
      <c r="A28012"/>
      <c r="B28012"/>
      <c r="C28012"/>
    </row>
    <row r="28013" spans="1:3" ht="14.4" x14ac:dyDescent="0.3">
      <c r="A28013"/>
      <c r="B28013"/>
      <c r="C28013"/>
    </row>
    <row r="28014" spans="1:3" ht="14.4" x14ac:dyDescent="0.3">
      <c r="A28014"/>
      <c r="B28014"/>
      <c r="C28014"/>
    </row>
    <row r="28015" spans="1:3" ht="14.4" x14ac:dyDescent="0.3">
      <c r="A28015"/>
      <c r="B28015"/>
      <c r="C28015"/>
    </row>
    <row r="28016" spans="1:3" ht="14.4" x14ac:dyDescent="0.3">
      <c r="A28016"/>
      <c r="B28016"/>
      <c r="C28016"/>
    </row>
    <row r="28017" spans="1:3" ht="14.4" x14ac:dyDescent="0.3">
      <c r="A28017"/>
      <c r="B28017"/>
      <c r="C28017"/>
    </row>
    <row r="28018" spans="1:3" ht="14.4" x14ac:dyDescent="0.3">
      <c r="A28018"/>
      <c r="B28018"/>
      <c r="C28018"/>
    </row>
    <row r="28019" spans="1:3" ht="14.4" x14ac:dyDescent="0.3">
      <c r="A28019"/>
      <c r="B28019"/>
      <c r="C28019"/>
    </row>
    <row r="28020" spans="1:3" ht="14.4" x14ac:dyDescent="0.3">
      <c r="A28020"/>
      <c r="B28020"/>
      <c r="C28020"/>
    </row>
    <row r="28021" spans="1:3" ht="14.4" x14ac:dyDescent="0.3">
      <c r="A28021"/>
      <c r="B28021"/>
      <c r="C28021"/>
    </row>
    <row r="28022" spans="1:3" ht="14.4" x14ac:dyDescent="0.3">
      <c r="A28022"/>
      <c r="B28022"/>
      <c r="C28022"/>
    </row>
    <row r="28023" spans="1:3" ht="14.4" x14ac:dyDescent="0.3">
      <c r="A28023"/>
      <c r="B28023"/>
      <c r="C28023"/>
    </row>
    <row r="28024" spans="1:3" ht="14.4" x14ac:dyDescent="0.3">
      <c r="A28024"/>
      <c r="B28024"/>
      <c r="C28024"/>
    </row>
    <row r="28025" spans="1:3" ht="14.4" x14ac:dyDescent="0.3">
      <c r="A28025"/>
      <c r="B28025"/>
      <c r="C28025"/>
    </row>
    <row r="28026" spans="1:3" ht="14.4" x14ac:dyDescent="0.3">
      <c r="A28026"/>
      <c r="B28026"/>
      <c r="C28026"/>
    </row>
    <row r="28027" spans="1:3" ht="14.4" x14ac:dyDescent="0.3">
      <c r="A28027"/>
      <c r="B28027"/>
      <c r="C28027"/>
    </row>
    <row r="28028" spans="1:3" ht="14.4" x14ac:dyDescent="0.3">
      <c r="A28028"/>
      <c r="B28028"/>
      <c r="C28028"/>
    </row>
    <row r="28029" spans="1:3" ht="14.4" x14ac:dyDescent="0.3">
      <c r="A28029"/>
      <c r="B28029"/>
      <c r="C28029"/>
    </row>
    <row r="28030" spans="1:3" ht="14.4" x14ac:dyDescent="0.3">
      <c r="A28030"/>
      <c r="B28030"/>
      <c r="C28030"/>
    </row>
    <row r="28031" spans="1:3" ht="14.4" x14ac:dyDescent="0.3">
      <c r="A28031"/>
      <c r="B28031"/>
      <c r="C28031"/>
    </row>
    <row r="28032" spans="1:3" ht="14.4" x14ac:dyDescent="0.3">
      <c r="A28032"/>
      <c r="B28032"/>
      <c r="C28032"/>
    </row>
    <row r="28033" spans="1:3" ht="14.4" x14ac:dyDescent="0.3">
      <c r="A28033"/>
      <c r="B28033"/>
      <c r="C28033"/>
    </row>
    <row r="28034" spans="1:3" ht="14.4" x14ac:dyDescent="0.3">
      <c r="A28034"/>
      <c r="B28034"/>
      <c r="C28034"/>
    </row>
    <row r="28035" spans="1:3" ht="14.4" x14ac:dyDescent="0.3">
      <c r="A28035"/>
      <c r="B28035"/>
      <c r="C28035"/>
    </row>
    <row r="28036" spans="1:3" ht="14.4" x14ac:dyDescent="0.3">
      <c r="A28036"/>
      <c r="B28036"/>
      <c r="C28036"/>
    </row>
    <row r="28037" spans="1:3" ht="14.4" x14ac:dyDescent="0.3">
      <c r="A28037"/>
      <c r="B28037"/>
      <c r="C28037"/>
    </row>
    <row r="28038" spans="1:3" ht="14.4" x14ac:dyDescent="0.3">
      <c r="A28038"/>
      <c r="B28038"/>
      <c r="C28038"/>
    </row>
    <row r="28039" spans="1:3" ht="14.4" x14ac:dyDescent="0.3">
      <c r="A28039"/>
      <c r="B28039"/>
      <c r="C28039"/>
    </row>
    <row r="28040" spans="1:3" ht="14.4" x14ac:dyDescent="0.3">
      <c r="A28040"/>
      <c r="B28040"/>
      <c r="C28040"/>
    </row>
    <row r="28041" spans="1:3" ht="14.4" x14ac:dyDescent="0.3">
      <c r="A28041"/>
      <c r="B28041"/>
      <c r="C28041"/>
    </row>
    <row r="28042" spans="1:3" ht="14.4" x14ac:dyDescent="0.3">
      <c r="A28042"/>
      <c r="B28042"/>
      <c r="C28042"/>
    </row>
    <row r="28043" spans="1:3" ht="14.4" x14ac:dyDescent="0.3">
      <c r="A28043"/>
      <c r="B28043"/>
      <c r="C28043"/>
    </row>
    <row r="28044" spans="1:3" ht="14.4" x14ac:dyDescent="0.3">
      <c r="A28044"/>
      <c r="B28044"/>
      <c r="C28044"/>
    </row>
    <row r="28045" spans="1:3" ht="14.4" x14ac:dyDescent="0.3">
      <c r="A28045"/>
      <c r="B28045"/>
      <c r="C28045"/>
    </row>
    <row r="28046" spans="1:3" ht="14.4" x14ac:dyDescent="0.3">
      <c r="A28046"/>
      <c r="B28046"/>
      <c r="C28046"/>
    </row>
    <row r="28047" spans="1:3" ht="14.4" x14ac:dyDescent="0.3">
      <c r="A28047"/>
      <c r="B28047"/>
      <c r="C28047"/>
    </row>
    <row r="28048" spans="1:3" ht="14.4" x14ac:dyDescent="0.3">
      <c r="A28048"/>
      <c r="B28048"/>
      <c r="C28048"/>
    </row>
    <row r="28049" spans="1:3" ht="14.4" x14ac:dyDescent="0.3">
      <c r="A28049"/>
      <c r="B28049"/>
      <c r="C28049"/>
    </row>
    <row r="28050" spans="1:3" ht="14.4" x14ac:dyDescent="0.3">
      <c r="A28050"/>
      <c r="B28050"/>
      <c r="C28050"/>
    </row>
    <row r="28051" spans="1:3" ht="14.4" x14ac:dyDescent="0.3">
      <c r="A28051"/>
      <c r="B28051"/>
      <c r="C28051"/>
    </row>
    <row r="28052" spans="1:3" ht="14.4" x14ac:dyDescent="0.3">
      <c r="A28052"/>
      <c r="B28052"/>
      <c r="C28052"/>
    </row>
    <row r="28053" spans="1:3" ht="14.4" x14ac:dyDescent="0.3">
      <c r="A28053"/>
      <c r="B28053"/>
      <c r="C28053"/>
    </row>
    <row r="28054" spans="1:3" ht="14.4" x14ac:dyDescent="0.3">
      <c r="A28054"/>
      <c r="B28054"/>
      <c r="C28054"/>
    </row>
    <row r="28055" spans="1:3" ht="14.4" x14ac:dyDescent="0.3">
      <c r="A28055"/>
      <c r="B28055"/>
      <c r="C28055"/>
    </row>
    <row r="28056" spans="1:3" ht="14.4" x14ac:dyDescent="0.3">
      <c r="A28056"/>
      <c r="B28056"/>
      <c r="C28056"/>
    </row>
    <row r="28057" spans="1:3" ht="14.4" x14ac:dyDescent="0.3">
      <c r="A28057"/>
      <c r="B28057"/>
      <c r="C28057"/>
    </row>
    <row r="28058" spans="1:3" ht="14.4" x14ac:dyDescent="0.3">
      <c r="A28058"/>
      <c r="B28058"/>
      <c r="C28058"/>
    </row>
    <row r="28059" spans="1:3" ht="14.4" x14ac:dyDescent="0.3">
      <c r="A28059"/>
      <c r="B28059"/>
      <c r="C28059"/>
    </row>
    <row r="28060" spans="1:3" ht="14.4" x14ac:dyDescent="0.3">
      <c r="A28060"/>
      <c r="B28060"/>
      <c r="C28060"/>
    </row>
    <row r="28061" spans="1:3" ht="14.4" x14ac:dyDescent="0.3">
      <c r="A28061"/>
      <c r="B28061"/>
      <c r="C28061"/>
    </row>
    <row r="28062" spans="1:3" ht="14.4" x14ac:dyDescent="0.3">
      <c r="A28062"/>
      <c r="B28062"/>
      <c r="C28062"/>
    </row>
    <row r="28063" spans="1:3" ht="14.4" x14ac:dyDescent="0.3">
      <c r="A28063"/>
      <c r="B28063"/>
      <c r="C28063"/>
    </row>
    <row r="28064" spans="1:3" ht="14.4" x14ac:dyDescent="0.3">
      <c r="A28064"/>
      <c r="B28064"/>
      <c r="C28064"/>
    </row>
    <row r="28065" spans="1:3" ht="14.4" x14ac:dyDescent="0.3">
      <c r="A28065"/>
      <c r="B28065"/>
      <c r="C28065"/>
    </row>
    <row r="28066" spans="1:3" ht="14.4" x14ac:dyDescent="0.3">
      <c r="A28066"/>
      <c r="B28066"/>
      <c r="C28066"/>
    </row>
    <row r="28067" spans="1:3" ht="14.4" x14ac:dyDescent="0.3">
      <c r="A28067"/>
      <c r="B28067"/>
      <c r="C28067"/>
    </row>
    <row r="28068" spans="1:3" ht="14.4" x14ac:dyDescent="0.3">
      <c r="A28068"/>
      <c r="B28068"/>
      <c r="C28068"/>
    </row>
    <row r="28069" spans="1:3" ht="14.4" x14ac:dyDescent="0.3">
      <c r="A28069"/>
      <c r="B28069"/>
      <c r="C28069"/>
    </row>
    <row r="28070" spans="1:3" ht="14.4" x14ac:dyDescent="0.3">
      <c r="A28070"/>
      <c r="B28070"/>
      <c r="C28070"/>
    </row>
    <row r="28071" spans="1:3" ht="14.4" x14ac:dyDescent="0.3">
      <c r="A28071"/>
      <c r="B28071"/>
      <c r="C28071"/>
    </row>
    <row r="28072" spans="1:3" ht="14.4" x14ac:dyDescent="0.3">
      <c r="A28072"/>
      <c r="B28072"/>
      <c r="C28072"/>
    </row>
    <row r="28073" spans="1:3" ht="14.4" x14ac:dyDescent="0.3">
      <c r="A28073"/>
      <c r="B28073"/>
      <c r="C28073"/>
    </row>
    <row r="28074" spans="1:3" ht="14.4" x14ac:dyDescent="0.3">
      <c r="A28074"/>
      <c r="B28074"/>
      <c r="C28074"/>
    </row>
    <row r="28075" spans="1:3" ht="14.4" x14ac:dyDescent="0.3">
      <c r="A28075"/>
      <c r="B28075"/>
      <c r="C28075"/>
    </row>
    <row r="28076" spans="1:3" ht="14.4" x14ac:dyDescent="0.3">
      <c r="A28076"/>
      <c r="B28076"/>
      <c r="C28076"/>
    </row>
    <row r="28077" spans="1:3" ht="14.4" x14ac:dyDescent="0.3">
      <c r="A28077"/>
      <c r="B28077"/>
      <c r="C28077"/>
    </row>
    <row r="28078" spans="1:3" ht="14.4" x14ac:dyDescent="0.3">
      <c r="A28078"/>
      <c r="B28078"/>
      <c r="C28078"/>
    </row>
    <row r="28079" spans="1:3" ht="14.4" x14ac:dyDescent="0.3">
      <c r="A28079"/>
      <c r="B28079"/>
      <c r="C28079"/>
    </row>
    <row r="28080" spans="1:3" ht="14.4" x14ac:dyDescent="0.3">
      <c r="A28080"/>
      <c r="B28080"/>
      <c r="C28080"/>
    </row>
    <row r="28081" spans="1:3" ht="14.4" x14ac:dyDescent="0.3">
      <c r="A28081"/>
      <c r="B28081"/>
      <c r="C28081"/>
    </row>
    <row r="28082" spans="1:3" ht="14.4" x14ac:dyDescent="0.3">
      <c r="A28082"/>
      <c r="B28082"/>
      <c r="C28082"/>
    </row>
    <row r="28083" spans="1:3" ht="14.4" x14ac:dyDescent="0.3">
      <c r="A28083"/>
      <c r="B28083"/>
      <c r="C28083"/>
    </row>
    <row r="28084" spans="1:3" ht="14.4" x14ac:dyDescent="0.3">
      <c r="A28084"/>
      <c r="B28084"/>
      <c r="C28084"/>
    </row>
    <row r="28085" spans="1:3" ht="14.4" x14ac:dyDescent="0.3">
      <c r="A28085"/>
      <c r="B28085"/>
      <c r="C28085"/>
    </row>
    <row r="28086" spans="1:3" ht="14.4" x14ac:dyDescent="0.3">
      <c r="A28086"/>
      <c r="B28086"/>
      <c r="C28086"/>
    </row>
    <row r="28087" spans="1:3" ht="14.4" x14ac:dyDescent="0.3">
      <c r="A28087"/>
      <c r="B28087"/>
      <c r="C28087"/>
    </row>
    <row r="28088" spans="1:3" ht="14.4" x14ac:dyDescent="0.3">
      <c r="A28088"/>
      <c r="B28088"/>
      <c r="C28088"/>
    </row>
    <row r="28089" spans="1:3" ht="14.4" x14ac:dyDescent="0.3">
      <c r="A28089"/>
      <c r="B28089"/>
      <c r="C28089"/>
    </row>
    <row r="28090" spans="1:3" ht="14.4" x14ac:dyDescent="0.3">
      <c r="A28090"/>
      <c r="B28090"/>
      <c r="C28090"/>
    </row>
    <row r="28091" spans="1:3" ht="14.4" x14ac:dyDescent="0.3">
      <c r="A28091"/>
      <c r="B28091"/>
      <c r="C28091"/>
    </row>
    <row r="28092" spans="1:3" ht="14.4" x14ac:dyDescent="0.3">
      <c r="A28092"/>
      <c r="B28092"/>
      <c r="C28092"/>
    </row>
    <row r="28093" spans="1:3" ht="14.4" x14ac:dyDescent="0.3">
      <c r="A28093"/>
      <c r="B28093"/>
      <c r="C28093"/>
    </row>
    <row r="28094" spans="1:3" ht="14.4" x14ac:dyDescent="0.3">
      <c r="A28094"/>
      <c r="B28094"/>
      <c r="C28094"/>
    </row>
    <row r="28095" spans="1:3" ht="14.4" x14ac:dyDescent="0.3">
      <c r="A28095"/>
      <c r="B28095"/>
      <c r="C28095"/>
    </row>
    <row r="28096" spans="1:3" ht="14.4" x14ac:dyDescent="0.3">
      <c r="A28096"/>
      <c r="B28096"/>
      <c r="C28096"/>
    </row>
    <row r="28097" spans="1:3" ht="14.4" x14ac:dyDescent="0.3">
      <c r="A28097"/>
      <c r="B28097"/>
      <c r="C28097"/>
    </row>
    <row r="28098" spans="1:3" ht="14.4" x14ac:dyDescent="0.3">
      <c r="A28098"/>
      <c r="B28098"/>
      <c r="C28098"/>
    </row>
    <row r="28099" spans="1:3" ht="14.4" x14ac:dyDescent="0.3">
      <c r="A28099"/>
      <c r="B28099"/>
      <c r="C28099"/>
    </row>
    <row r="28100" spans="1:3" ht="14.4" x14ac:dyDescent="0.3">
      <c r="A28100"/>
      <c r="B28100"/>
      <c r="C28100"/>
    </row>
    <row r="28101" spans="1:3" ht="14.4" x14ac:dyDescent="0.3">
      <c r="A28101"/>
      <c r="B28101"/>
      <c r="C28101"/>
    </row>
    <row r="28102" spans="1:3" ht="14.4" x14ac:dyDescent="0.3">
      <c r="A28102"/>
      <c r="B28102"/>
      <c r="C28102"/>
    </row>
    <row r="28103" spans="1:3" ht="14.4" x14ac:dyDescent="0.3">
      <c r="A28103"/>
      <c r="B28103"/>
      <c r="C28103"/>
    </row>
    <row r="28104" spans="1:3" ht="14.4" x14ac:dyDescent="0.3">
      <c r="A28104"/>
      <c r="B28104"/>
      <c r="C28104"/>
    </row>
    <row r="28105" spans="1:3" ht="14.4" x14ac:dyDescent="0.3">
      <c r="A28105"/>
      <c r="B28105"/>
      <c r="C28105"/>
    </row>
    <row r="28106" spans="1:3" ht="14.4" x14ac:dyDescent="0.3">
      <c r="A28106"/>
      <c r="B28106"/>
      <c r="C28106"/>
    </row>
    <row r="28107" spans="1:3" ht="14.4" x14ac:dyDescent="0.3">
      <c r="A28107"/>
      <c r="B28107"/>
      <c r="C28107"/>
    </row>
    <row r="28108" spans="1:3" ht="14.4" x14ac:dyDescent="0.3">
      <c r="A28108"/>
      <c r="B28108"/>
      <c r="C28108"/>
    </row>
    <row r="28109" spans="1:3" ht="14.4" x14ac:dyDescent="0.3">
      <c r="A28109"/>
      <c r="B28109"/>
      <c r="C28109"/>
    </row>
    <row r="28110" spans="1:3" ht="14.4" x14ac:dyDescent="0.3">
      <c r="A28110"/>
      <c r="B28110"/>
      <c r="C28110"/>
    </row>
    <row r="28111" spans="1:3" ht="14.4" x14ac:dyDescent="0.3">
      <c r="A28111"/>
      <c r="B28111"/>
      <c r="C28111"/>
    </row>
    <row r="28112" spans="1:3" ht="14.4" x14ac:dyDescent="0.3">
      <c r="A28112"/>
      <c r="B28112"/>
      <c r="C28112"/>
    </row>
    <row r="28113" spans="1:3" ht="14.4" x14ac:dyDescent="0.3">
      <c r="A28113"/>
      <c r="B28113"/>
      <c r="C28113"/>
    </row>
    <row r="28114" spans="1:3" ht="14.4" x14ac:dyDescent="0.3">
      <c r="A28114"/>
      <c r="B28114"/>
      <c r="C28114"/>
    </row>
    <row r="28115" spans="1:3" ht="14.4" x14ac:dyDescent="0.3">
      <c r="A28115"/>
      <c r="B28115"/>
      <c r="C28115"/>
    </row>
    <row r="28116" spans="1:3" ht="14.4" x14ac:dyDescent="0.3">
      <c r="A28116"/>
      <c r="B28116"/>
      <c r="C28116"/>
    </row>
    <row r="28117" spans="1:3" ht="14.4" x14ac:dyDescent="0.3">
      <c r="A28117"/>
      <c r="B28117"/>
      <c r="C28117"/>
    </row>
    <row r="28118" spans="1:3" ht="14.4" x14ac:dyDescent="0.3">
      <c r="A28118"/>
      <c r="B28118"/>
      <c r="C28118"/>
    </row>
    <row r="28119" spans="1:3" ht="14.4" x14ac:dyDescent="0.3">
      <c r="A28119"/>
      <c r="B28119"/>
      <c r="C28119"/>
    </row>
    <row r="28120" spans="1:3" ht="14.4" x14ac:dyDescent="0.3">
      <c r="A28120"/>
      <c r="B28120"/>
      <c r="C28120"/>
    </row>
    <row r="28121" spans="1:3" ht="14.4" x14ac:dyDescent="0.3">
      <c r="A28121"/>
      <c r="B28121"/>
      <c r="C28121"/>
    </row>
    <row r="28122" spans="1:3" ht="14.4" x14ac:dyDescent="0.3">
      <c r="A28122"/>
      <c r="B28122"/>
      <c r="C28122"/>
    </row>
    <row r="28123" spans="1:3" ht="14.4" x14ac:dyDescent="0.3">
      <c r="A28123"/>
      <c r="B28123"/>
      <c r="C28123"/>
    </row>
    <row r="28124" spans="1:3" ht="14.4" x14ac:dyDescent="0.3">
      <c r="A28124"/>
      <c r="B28124"/>
      <c r="C28124"/>
    </row>
    <row r="28125" spans="1:3" ht="14.4" x14ac:dyDescent="0.3">
      <c r="A28125"/>
      <c r="B28125"/>
      <c r="C28125"/>
    </row>
    <row r="28126" spans="1:3" ht="14.4" x14ac:dyDescent="0.3">
      <c r="A28126"/>
      <c r="B28126"/>
      <c r="C28126"/>
    </row>
    <row r="28127" spans="1:3" ht="14.4" x14ac:dyDescent="0.3">
      <c r="A28127"/>
      <c r="B28127"/>
      <c r="C28127"/>
    </row>
    <row r="28128" spans="1:3" ht="14.4" x14ac:dyDescent="0.3">
      <c r="A28128"/>
      <c r="B28128"/>
      <c r="C28128"/>
    </row>
    <row r="28129" spans="1:3" ht="14.4" x14ac:dyDescent="0.3">
      <c r="A28129"/>
      <c r="B28129"/>
      <c r="C28129"/>
    </row>
    <row r="28130" spans="1:3" ht="14.4" x14ac:dyDescent="0.3">
      <c r="A28130"/>
      <c r="B28130"/>
      <c r="C28130"/>
    </row>
    <row r="28131" spans="1:3" ht="14.4" x14ac:dyDescent="0.3">
      <c r="A28131"/>
      <c r="B28131"/>
      <c r="C28131"/>
    </row>
    <row r="28132" spans="1:3" ht="14.4" x14ac:dyDescent="0.3">
      <c r="A28132"/>
      <c r="B28132"/>
      <c r="C28132"/>
    </row>
    <row r="28133" spans="1:3" ht="14.4" x14ac:dyDescent="0.3">
      <c r="A28133"/>
      <c r="B28133"/>
      <c r="C28133"/>
    </row>
    <row r="28134" spans="1:3" ht="14.4" x14ac:dyDescent="0.3">
      <c r="A28134"/>
      <c r="B28134"/>
      <c r="C28134"/>
    </row>
    <row r="28135" spans="1:3" ht="14.4" x14ac:dyDescent="0.3">
      <c r="A28135"/>
      <c r="B28135"/>
      <c r="C28135"/>
    </row>
    <row r="28136" spans="1:3" ht="14.4" x14ac:dyDescent="0.3">
      <c r="A28136"/>
      <c r="B28136"/>
      <c r="C28136"/>
    </row>
    <row r="28137" spans="1:3" ht="14.4" x14ac:dyDescent="0.3">
      <c r="A28137"/>
      <c r="B28137"/>
      <c r="C28137"/>
    </row>
    <row r="28138" spans="1:3" ht="14.4" x14ac:dyDescent="0.3">
      <c r="A28138"/>
      <c r="B28138"/>
      <c r="C28138"/>
    </row>
    <row r="28139" spans="1:3" ht="14.4" x14ac:dyDescent="0.3">
      <c r="A28139"/>
      <c r="B28139"/>
      <c r="C28139"/>
    </row>
    <row r="28140" spans="1:3" ht="14.4" x14ac:dyDescent="0.3">
      <c r="A28140"/>
      <c r="B28140"/>
      <c r="C28140"/>
    </row>
    <row r="28141" spans="1:3" ht="14.4" x14ac:dyDescent="0.3">
      <c r="A28141"/>
      <c r="B28141"/>
      <c r="C28141"/>
    </row>
    <row r="28142" spans="1:3" ht="14.4" x14ac:dyDescent="0.3">
      <c r="A28142"/>
      <c r="B28142"/>
      <c r="C28142"/>
    </row>
    <row r="28143" spans="1:3" ht="14.4" x14ac:dyDescent="0.3">
      <c r="A28143"/>
      <c r="B28143"/>
      <c r="C28143"/>
    </row>
    <row r="28144" spans="1:3" ht="14.4" x14ac:dyDescent="0.3">
      <c r="A28144"/>
      <c r="B28144"/>
      <c r="C28144"/>
    </row>
    <row r="28145" spans="1:3" ht="14.4" x14ac:dyDescent="0.3">
      <c r="A28145"/>
      <c r="B28145"/>
      <c r="C28145"/>
    </row>
    <row r="28146" spans="1:3" ht="14.4" x14ac:dyDescent="0.3">
      <c r="A28146"/>
      <c r="B28146"/>
      <c r="C28146"/>
    </row>
    <row r="28147" spans="1:3" ht="14.4" x14ac:dyDescent="0.3">
      <c r="A28147"/>
      <c r="B28147"/>
      <c r="C28147"/>
    </row>
    <row r="28148" spans="1:3" ht="14.4" x14ac:dyDescent="0.3">
      <c r="A28148"/>
      <c r="B28148"/>
      <c r="C28148"/>
    </row>
    <row r="28149" spans="1:3" ht="14.4" x14ac:dyDescent="0.3">
      <c r="A28149"/>
      <c r="B28149"/>
      <c r="C28149"/>
    </row>
    <row r="28150" spans="1:3" ht="14.4" x14ac:dyDescent="0.3">
      <c r="A28150"/>
      <c r="B28150"/>
      <c r="C28150"/>
    </row>
    <row r="28151" spans="1:3" ht="14.4" x14ac:dyDescent="0.3">
      <c r="A28151"/>
      <c r="B28151"/>
      <c r="C28151"/>
    </row>
    <row r="28152" spans="1:3" ht="14.4" x14ac:dyDescent="0.3">
      <c r="A28152"/>
      <c r="B28152"/>
      <c r="C28152"/>
    </row>
    <row r="28153" spans="1:3" ht="14.4" x14ac:dyDescent="0.3">
      <c r="A28153"/>
      <c r="B28153"/>
      <c r="C28153"/>
    </row>
    <row r="28154" spans="1:3" ht="14.4" x14ac:dyDescent="0.3">
      <c r="A28154"/>
      <c r="B28154"/>
      <c r="C28154"/>
    </row>
    <row r="28155" spans="1:3" ht="14.4" x14ac:dyDescent="0.3">
      <c r="A28155"/>
      <c r="B28155"/>
      <c r="C28155"/>
    </row>
    <row r="28156" spans="1:3" ht="14.4" x14ac:dyDescent="0.3">
      <c r="A28156"/>
      <c r="B28156"/>
      <c r="C28156"/>
    </row>
    <row r="28157" spans="1:3" ht="14.4" x14ac:dyDescent="0.3">
      <c r="A28157"/>
      <c r="B28157"/>
      <c r="C28157"/>
    </row>
    <row r="28158" spans="1:3" ht="14.4" x14ac:dyDescent="0.3">
      <c r="A28158"/>
      <c r="B28158"/>
      <c r="C28158"/>
    </row>
    <row r="28159" spans="1:3" ht="14.4" x14ac:dyDescent="0.3">
      <c r="A28159"/>
      <c r="B28159"/>
      <c r="C28159"/>
    </row>
    <row r="28160" spans="1:3" ht="14.4" x14ac:dyDescent="0.3">
      <c r="A28160"/>
      <c r="B28160"/>
      <c r="C28160"/>
    </row>
    <row r="28161" spans="1:3" ht="14.4" x14ac:dyDescent="0.3">
      <c r="A28161"/>
      <c r="B28161"/>
      <c r="C28161"/>
    </row>
    <row r="28162" spans="1:3" ht="14.4" x14ac:dyDescent="0.3">
      <c r="A28162"/>
      <c r="B28162"/>
      <c r="C28162"/>
    </row>
    <row r="28163" spans="1:3" ht="14.4" x14ac:dyDescent="0.3">
      <c r="A28163"/>
      <c r="B28163"/>
      <c r="C28163"/>
    </row>
    <row r="28164" spans="1:3" ht="14.4" x14ac:dyDescent="0.3">
      <c r="A28164"/>
      <c r="B28164"/>
      <c r="C28164"/>
    </row>
    <row r="28165" spans="1:3" ht="14.4" x14ac:dyDescent="0.3">
      <c r="A28165"/>
      <c r="B28165"/>
      <c r="C28165"/>
    </row>
    <row r="28166" spans="1:3" ht="14.4" x14ac:dyDescent="0.3">
      <c r="A28166"/>
      <c r="B28166"/>
      <c r="C28166"/>
    </row>
    <row r="28167" spans="1:3" ht="14.4" x14ac:dyDescent="0.3">
      <c r="A28167"/>
      <c r="B28167"/>
      <c r="C28167"/>
    </row>
    <row r="28168" spans="1:3" ht="14.4" x14ac:dyDescent="0.3">
      <c r="A28168"/>
      <c r="B28168"/>
      <c r="C28168"/>
    </row>
    <row r="28169" spans="1:3" ht="14.4" x14ac:dyDescent="0.3">
      <c r="A28169"/>
      <c r="B28169"/>
      <c r="C28169"/>
    </row>
    <row r="28170" spans="1:3" ht="14.4" x14ac:dyDescent="0.3">
      <c r="A28170"/>
      <c r="B28170"/>
      <c r="C28170"/>
    </row>
    <row r="28171" spans="1:3" ht="14.4" x14ac:dyDescent="0.3">
      <c r="A28171"/>
      <c r="B28171"/>
      <c r="C28171"/>
    </row>
    <row r="28172" spans="1:3" ht="14.4" x14ac:dyDescent="0.3">
      <c r="A28172"/>
      <c r="B28172"/>
      <c r="C28172"/>
    </row>
    <row r="28173" spans="1:3" ht="14.4" x14ac:dyDescent="0.3">
      <c r="A28173"/>
      <c r="B28173"/>
      <c r="C28173"/>
    </row>
    <row r="28174" spans="1:3" ht="14.4" x14ac:dyDescent="0.3">
      <c r="A28174"/>
      <c r="B28174"/>
      <c r="C28174"/>
    </row>
    <row r="28175" spans="1:3" ht="14.4" x14ac:dyDescent="0.3">
      <c r="A28175"/>
      <c r="B28175"/>
      <c r="C28175"/>
    </row>
    <row r="28176" spans="1:3" ht="14.4" x14ac:dyDescent="0.3">
      <c r="A28176"/>
      <c r="B28176"/>
      <c r="C28176"/>
    </row>
    <row r="28177" spans="1:3" ht="14.4" x14ac:dyDescent="0.3">
      <c r="A28177"/>
      <c r="B28177"/>
      <c r="C28177"/>
    </row>
    <row r="28178" spans="1:3" ht="14.4" x14ac:dyDescent="0.3">
      <c r="A28178"/>
      <c r="B28178"/>
      <c r="C28178"/>
    </row>
    <row r="28179" spans="1:3" ht="14.4" x14ac:dyDescent="0.3">
      <c r="A28179"/>
      <c r="B28179"/>
      <c r="C28179"/>
    </row>
    <row r="28180" spans="1:3" ht="14.4" x14ac:dyDescent="0.3">
      <c r="A28180"/>
      <c r="B28180"/>
      <c r="C28180"/>
    </row>
    <row r="28181" spans="1:3" ht="14.4" x14ac:dyDescent="0.3">
      <c r="A28181"/>
      <c r="B28181"/>
      <c r="C28181"/>
    </row>
    <row r="28182" spans="1:3" ht="14.4" x14ac:dyDescent="0.3">
      <c r="A28182"/>
      <c r="B28182"/>
      <c r="C28182"/>
    </row>
    <row r="28183" spans="1:3" ht="14.4" x14ac:dyDescent="0.3">
      <c r="A28183"/>
      <c r="B28183"/>
      <c r="C28183"/>
    </row>
    <row r="28184" spans="1:3" ht="14.4" x14ac:dyDescent="0.3">
      <c r="A28184"/>
      <c r="B28184"/>
      <c r="C28184"/>
    </row>
    <row r="28185" spans="1:3" ht="14.4" x14ac:dyDescent="0.3">
      <c r="A28185"/>
      <c r="B28185"/>
      <c r="C28185"/>
    </row>
    <row r="28186" spans="1:3" ht="14.4" x14ac:dyDescent="0.3">
      <c r="A28186"/>
      <c r="B28186"/>
      <c r="C28186"/>
    </row>
    <row r="28187" spans="1:3" ht="14.4" x14ac:dyDescent="0.3">
      <c r="A28187"/>
      <c r="B28187"/>
      <c r="C28187"/>
    </row>
    <row r="28188" spans="1:3" ht="14.4" x14ac:dyDescent="0.3">
      <c r="A28188"/>
      <c r="B28188"/>
      <c r="C28188"/>
    </row>
    <row r="28189" spans="1:3" ht="14.4" x14ac:dyDescent="0.3">
      <c r="A28189"/>
      <c r="B28189"/>
      <c r="C28189"/>
    </row>
    <row r="28190" spans="1:3" ht="14.4" x14ac:dyDescent="0.3">
      <c r="A28190"/>
      <c r="B28190"/>
      <c r="C28190"/>
    </row>
    <row r="28191" spans="1:3" ht="14.4" x14ac:dyDescent="0.3">
      <c r="A28191"/>
      <c r="B28191"/>
      <c r="C28191"/>
    </row>
    <row r="28192" spans="1:3" ht="14.4" x14ac:dyDescent="0.3">
      <c r="A28192"/>
      <c r="B28192"/>
      <c r="C28192"/>
    </row>
    <row r="28193" spans="1:3" ht="14.4" x14ac:dyDescent="0.3">
      <c r="A28193"/>
      <c r="B28193"/>
      <c r="C28193"/>
    </row>
    <row r="28194" spans="1:3" ht="14.4" x14ac:dyDescent="0.3">
      <c r="A28194"/>
      <c r="B28194"/>
      <c r="C28194"/>
    </row>
    <row r="28195" spans="1:3" ht="14.4" x14ac:dyDescent="0.3">
      <c r="A28195"/>
      <c r="B28195"/>
      <c r="C28195"/>
    </row>
    <row r="28196" spans="1:3" ht="14.4" x14ac:dyDescent="0.3">
      <c r="A28196"/>
      <c r="B28196"/>
      <c r="C28196"/>
    </row>
    <row r="28197" spans="1:3" ht="14.4" x14ac:dyDescent="0.3">
      <c r="A28197"/>
      <c r="B28197"/>
      <c r="C28197"/>
    </row>
    <row r="28198" spans="1:3" ht="14.4" x14ac:dyDescent="0.3">
      <c r="A28198"/>
      <c r="B28198"/>
      <c r="C28198"/>
    </row>
    <row r="28199" spans="1:3" ht="14.4" x14ac:dyDescent="0.3">
      <c r="A28199"/>
      <c r="B28199"/>
      <c r="C28199"/>
    </row>
    <row r="28200" spans="1:3" ht="14.4" x14ac:dyDescent="0.3">
      <c r="A28200"/>
      <c r="B28200"/>
      <c r="C28200"/>
    </row>
    <row r="28201" spans="1:3" ht="14.4" x14ac:dyDescent="0.3">
      <c r="A28201"/>
      <c r="B28201"/>
      <c r="C28201"/>
    </row>
    <row r="28202" spans="1:3" ht="14.4" x14ac:dyDescent="0.3">
      <c r="A28202"/>
      <c r="B28202"/>
      <c r="C28202"/>
    </row>
    <row r="28203" spans="1:3" ht="14.4" x14ac:dyDescent="0.3">
      <c r="A28203"/>
      <c r="B28203"/>
      <c r="C28203"/>
    </row>
    <row r="28204" spans="1:3" ht="14.4" x14ac:dyDescent="0.3">
      <c r="A28204"/>
      <c r="B28204"/>
      <c r="C28204"/>
    </row>
    <row r="28205" spans="1:3" ht="14.4" x14ac:dyDescent="0.3">
      <c r="A28205"/>
      <c r="B28205"/>
      <c r="C28205"/>
    </row>
    <row r="28206" spans="1:3" ht="14.4" x14ac:dyDescent="0.3">
      <c r="A28206"/>
      <c r="B28206"/>
      <c r="C28206"/>
    </row>
    <row r="28207" spans="1:3" ht="14.4" x14ac:dyDescent="0.3">
      <c r="A28207"/>
      <c r="B28207"/>
      <c r="C28207"/>
    </row>
    <row r="28208" spans="1:3" ht="14.4" x14ac:dyDescent="0.3">
      <c r="A28208"/>
      <c r="B28208"/>
      <c r="C28208"/>
    </row>
    <row r="28209" spans="1:3" ht="14.4" x14ac:dyDescent="0.3">
      <c r="A28209"/>
      <c r="B28209"/>
      <c r="C28209"/>
    </row>
    <row r="28210" spans="1:3" ht="14.4" x14ac:dyDescent="0.3">
      <c r="A28210"/>
      <c r="B28210"/>
      <c r="C28210"/>
    </row>
    <row r="28211" spans="1:3" ht="14.4" x14ac:dyDescent="0.3">
      <c r="A28211"/>
      <c r="B28211"/>
      <c r="C28211"/>
    </row>
    <row r="28212" spans="1:3" ht="14.4" x14ac:dyDescent="0.3">
      <c r="A28212"/>
      <c r="B28212"/>
      <c r="C28212"/>
    </row>
    <row r="28213" spans="1:3" ht="14.4" x14ac:dyDescent="0.3">
      <c r="A28213"/>
      <c r="B28213"/>
      <c r="C28213"/>
    </row>
    <row r="28214" spans="1:3" ht="14.4" x14ac:dyDescent="0.3">
      <c r="A28214"/>
      <c r="B28214"/>
      <c r="C28214"/>
    </row>
    <row r="28215" spans="1:3" ht="14.4" x14ac:dyDescent="0.3">
      <c r="A28215"/>
      <c r="B28215"/>
      <c r="C28215"/>
    </row>
    <row r="28216" spans="1:3" ht="14.4" x14ac:dyDescent="0.3">
      <c r="A28216"/>
      <c r="B28216"/>
      <c r="C28216"/>
    </row>
    <row r="28217" spans="1:3" ht="14.4" x14ac:dyDescent="0.3">
      <c r="A28217"/>
      <c r="B28217"/>
      <c r="C28217"/>
    </row>
    <row r="28218" spans="1:3" ht="14.4" x14ac:dyDescent="0.3">
      <c r="A28218"/>
      <c r="B28218"/>
      <c r="C28218"/>
    </row>
    <row r="28219" spans="1:3" ht="14.4" x14ac:dyDescent="0.3">
      <c r="A28219"/>
      <c r="B28219"/>
      <c r="C28219"/>
    </row>
    <row r="28220" spans="1:3" ht="14.4" x14ac:dyDescent="0.3">
      <c r="A28220"/>
      <c r="B28220"/>
      <c r="C28220"/>
    </row>
    <row r="28221" spans="1:3" ht="14.4" x14ac:dyDescent="0.3">
      <c r="A28221"/>
      <c r="B28221"/>
      <c r="C28221"/>
    </row>
    <row r="28222" spans="1:3" ht="14.4" x14ac:dyDescent="0.3">
      <c r="A28222"/>
      <c r="B28222"/>
      <c r="C28222"/>
    </row>
    <row r="28223" spans="1:3" ht="14.4" x14ac:dyDescent="0.3">
      <c r="A28223"/>
      <c r="B28223"/>
      <c r="C28223"/>
    </row>
    <row r="28224" spans="1:3" ht="14.4" x14ac:dyDescent="0.3">
      <c r="A28224"/>
      <c r="B28224"/>
      <c r="C28224"/>
    </row>
    <row r="28225" spans="1:3" ht="14.4" x14ac:dyDescent="0.3">
      <c r="A28225"/>
      <c r="B28225"/>
      <c r="C28225"/>
    </row>
    <row r="28226" spans="1:3" ht="14.4" x14ac:dyDescent="0.3">
      <c r="A28226"/>
      <c r="B28226"/>
      <c r="C28226"/>
    </row>
    <row r="28227" spans="1:3" ht="14.4" x14ac:dyDescent="0.3">
      <c r="A28227"/>
      <c r="B28227"/>
      <c r="C28227"/>
    </row>
    <row r="28228" spans="1:3" ht="14.4" x14ac:dyDescent="0.3">
      <c r="A28228"/>
      <c r="B28228"/>
      <c r="C28228"/>
    </row>
    <row r="28229" spans="1:3" ht="14.4" x14ac:dyDescent="0.3">
      <c r="A28229"/>
      <c r="B28229"/>
      <c r="C28229"/>
    </row>
    <row r="28230" spans="1:3" ht="14.4" x14ac:dyDescent="0.3">
      <c r="A28230"/>
      <c r="B28230"/>
      <c r="C28230"/>
    </row>
    <row r="28231" spans="1:3" ht="14.4" x14ac:dyDescent="0.3">
      <c r="A28231"/>
      <c r="B28231"/>
      <c r="C28231"/>
    </row>
    <row r="28232" spans="1:3" ht="14.4" x14ac:dyDescent="0.3">
      <c r="A28232"/>
      <c r="B28232"/>
      <c r="C28232"/>
    </row>
    <row r="28233" spans="1:3" ht="14.4" x14ac:dyDescent="0.3">
      <c r="A28233"/>
      <c r="B28233"/>
      <c r="C28233"/>
    </row>
    <row r="28234" spans="1:3" ht="14.4" x14ac:dyDescent="0.3">
      <c r="A28234"/>
      <c r="B28234"/>
      <c r="C28234"/>
    </row>
    <row r="28235" spans="1:3" ht="14.4" x14ac:dyDescent="0.3">
      <c r="A28235"/>
      <c r="B28235"/>
      <c r="C28235"/>
    </row>
    <row r="28236" spans="1:3" ht="14.4" x14ac:dyDescent="0.3">
      <c r="A28236"/>
      <c r="B28236"/>
      <c r="C28236"/>
    </row>
    <row r="28237" spans="1:3" ht="14.4" x14ac:dyDescent="0.3">
      <c r="A28237"/>
      <c r="B28237"/>
      <c r="C28237"/>
    </row>
    <row r="28238" spans="1:3" ht="14.4" x14ac:dyDescent="0.3">
      <c r="A28238"/>
      <c r="B28238"/>
      <c r="C28238"/>
    </row>
    <row r="28239" spans="1:3" ht="14.4" x14ac:dyDescent="0.3">
      <c r="A28239"/>
      <c r="B28239"/>
      <c r="C28239"/>
    </row>
    <row r="28240" spans="1:3" ht="14.4" x14ac:dyDescent="0.3">
      <c r="A28240"/>
      <c r="B28240"/>
      <c r="C28240"/>
    </row>
    <row r="28241" spans="1:3" ht="14.4" x14ac:dyDescent="0.3">
      <c r="A28241"/>
      <c r="B28241"/>
      <c r="C28241"/>
    </row>
    <row r="28242" spans="1:3" ht="14.4" x14ac:dyDescent="0.3">
      <c r="A28242"/>
      <c r="B28242"/>
      <c r="C28242"/>
    </row>
    <row r="28243" spans="1:3" ht="14.4" x14ac:dyDescent="0.3">
      <c r="A28243"/>
      <c r="B28243"/>
      <c r="C28243"/>
    </row>
    <row r="28244" spans="1:3" ht="14.4" x14ac:dyDescent="0.3">
      <c r="A28244"/>
      <c r="B28244"/>
      <c r="C28244"/>
    </row>
    <row r="28245" spans="1:3" ht="14.4" x14ac:dyDescent="0.3">
      <c r="A28245"/>
      <c r="B28245"/>
      <c r="C28245"/>
    </row>
    <row r="28246" spans="1:3" ht="14.4" x14ac:dyDescent="0.3">
      <c r="A28246"/>
      <c r="B28246"/>
      <c r="C28246"/>
    </row>
    <row r="28247" spans="1:3" ht="14.4" x14ac:dyDescent="0.3">
      <c r="A28247"/>
      <c r="B28247"/>
      <c r="C28247"/>
    </row>
    <row r="28248" spans="1:3" ht="14.4" x14ac:dyDescent="0.3">
      <c r="A28248"/>
      <c r="B28248"/>
      <c r="C28248"/>
    </row>
    <row r="28249" spans="1:3" ht="14.4" x14ac:dyDescent="0.3">
      <c r="A28249"/>
      <c r="B28249"/>
      <c r="C28249"/>
    </row>
    <row r="28250" spans="1:3" ht="14.4" x14ac:dyDescent="0.3">
      <c r="A28250"/>
      <c r="B28250"/>
      <c r="C28250"/>
    </row>
    <row r="28251" spans="1:3" ht="14.4" x14ac:dyDescent="0.3">
      <c r="A28251"/>
      <c r="B28251"/>
      <c r="C28251"/>
    </row>
    <row r="28252" spans="1:3" ht="14.4" x14ac:dyDescent="0.3">
      <c r="A28252"/>
      <c r="B28252"/>
      <c r="C28252"/>
    </row>
    <row r="28253" spans="1:3" ht="14.4" x14ac:dyDescent="0.3">
      <c r="A28253"/>
      <c r="B28253"/>
      <c r="C28253"/>
    </row>
    <row r="28254" spans="1:3" ht="14.4" x14ac:dyDescent="0.3">
      <c r="A28254"/>
      <c r="B28254"/>
      <c r="C28254"/>
    </row>
    <row r="28255" spans="1:3" ht="14.4" x14ac:dyDescent="0.3">
      <c r="A28255"/>
      <c r="B28255"/>
      <c r="C28255"/>
    </row>
    <row r="28256" spans="1:3" ht="14.4" x14ac:dyDescent="0.3">
      <c r="A28256"/>
      <c r="B28256"/>
      <c r="C28256"/>
    </row>
    <row r="28257" spans="1:3" ht="14.4" x14ac:dyDescent="0.3">
      <c r="A28257"/>
      <c r="B28257"/>
      <c r="C28257"/>
    </row>
    <row r="28258" spans="1:3" ht="14.4" x14ac:dyDescent="0.3">
      <c r="A28258"/>
      <c r="B28258"/>
      <c r="C28258"/>
    </row>
    <row r="28259" spans="1:3" ht="14.4" x14ac:dyDescent="0.3">
      <c r="A28259"/>
      <c r="B28259"/>
      <c r="C28259"/>
    </row>
    <row r="28260" spans="1:3" ht="14.4" x14ac:dyDescent="0.3">
      <c r="A28260"/>
      <c r="B28260"/>
      <c r="C28260"/>
    </row>
    <row r="28261" spans="1:3" ht="14.4" x14ac:dyDescent="0.3">
      <c r="A28261"/>
      <c r="B28261"/>
      <c r="C28261"/>
    </row>
    <row r="28262" spans="1:3" ht="14.4" x14ac:dyDescent="0.3">
      <c r="A28262"/>
      <c r="B28262"/>
      <c r="C28262"/>
    </row>
    <row r="28263" spans="1:3" ht="14.4" x14ac:dyDescent="0.3">
      <c r="A28263"/>
      <c r="B28263"/>
      <c r="C28263"/>
    </row>
    <row r="28264" spans="1:3" ht="14.4" x14ac:dyDescent="0.3">
      <c r="A28264"/>
      <c r="B28264"/>
      <c r="C28264"/>
    </row>
    <row r="28265" spans="1:3" ht="14.4" x14ac:dyDescent="0.3">
      <c r="A28265"/>
      <c r="B28265"/>
      <c r="C28265"/>
    </row>
    <row r="28266" spans="1:3" ht="14.4" x14ac:dyDescent="0.3">
      <c r="A28266"/>
      <c r="B28266"/>
      <c r="C28266"/>
    </row>
    <row r="28267" spans="1:3" ht="14.4" x14ac:dyDescent="0.3">
      <c r="A28267"/>
      <c r="B28267"/>
      <c r="C28267"/>
    </row>
    <row r="28268" spans="1:3" ht="14.4" x14ac:dyDescent="0.3">
      <c r="A28268"/>
      <c r="B28268"/>
      <c r="C28268"/>
    </row>
    <row r="28269" spans="1:3" ht="14.4" x14ac:dyDescent="0.3">
      <c r="A28269"/>
      <c r="B28269"/>
      <c r="C28269"/>
    </row>
    <row r="28270" spans="1:3" ht="14.4" x14ac:dyDescent="0.3">
      <c r="A28270"/>
      <c r="B28270"/>
      <c r="C28270"/>
    </row>
    <row r="28271" spans="1:3" ht="14.4" x14ac:dyDescent="0.3">
      <c r="A28271"/>
      <c r="B28271"/>
      <c r="C28271"/>
    </row>
    <row r="28272" spans="1:3" ht="14.4" x14ac:dyDescent="0.3">
      <c r="A28272"/>
      <c r="B28272"/>
      <c r="C28272"/>
    </row>
    <row r="28273" spans="1:3" ht="14.4" x14ac:dyDescent="0.3">
      <c r="A28273"/>
      <c r="B28273"/>
      <c r="C28273"/>
    </row>
    <row r="28274" spans="1:3" ht="14.4" x14ac:dyDescent="0.3">
      <c r="A28274"/>
      <c r="B28274"/>
      <c r="C28274"/>
    </row>
    <row r="28275" spans="1:3" ht="14.4" x14ac:dyDescent="0.3">
      <c r="A28275"/>
      <c r="B28275"/>
      <c r="C28275"/>
    </row>
    <row r="28276" spans="1:3" ht="14.4" x14ac:dyDescent="0.3">
      <c r="A28276"/>
      <c r="B28276"/>
      <c r="C28276"/>
    </row>
    <row r="28277" spans="1:3" ht="14.4" x14ac:dyDescent="0.3">
      <c r="A28277"/>
      <c r="B28277"/>
      <c r="C28277"/>
    </row>
    <row r="28278" spans="1:3" ht="14.4" x14ac:dyDescent="0.3">
      <c r="A28278"/>
      <c r="B28278"/>
      <c r="C28278"/>
    </row>
    <row r="28279" spans="1:3" ht="14.4" x14ac:dyDescent="0.3">
      <c r="A28279"/>
      <c r="B28279"/>
      <c r="C28279"/>
    </row>
    <row r="28280" spans="1:3" ht="14.4" x14ac:dyDescent="0.3">
      <c r="A28280"/>
      <c r="B28280"/>
      <c r="C28280"/>
    </row>
    <row r="28281" spans="1:3" ht="14.4" x14ac:dyDescent="0.3">
      <c r="A28281"/>
      <c r="B28281"/>
      <c r="C28281"/>
    </row>
    <row r="28282" spans="1:3" ht="14.4" x14ac:dyDescent="0.3">
      <c r="A28282"/>
      <c r="B28282"/>
      <c r="C28282"/>
    </row>
    <row r="28283" spans="1:3" ht="14.4" x14ac:dyDescent="0.3">
      <c r="A28283"/>
      <c r="B28283"/>
      <c r="C28283"/>
    </row>
    <row r="28284" spans="1:3" ht="14.4" x14ac:dyDescent="0.3">
      <c r="A28284"/>
      <c r="B28284"/>
      <c r="C28284"/>
    </row>
    <row r="28285" spans="1:3" ht="14.4" x14ac:dyDescent="0.3">
      <c r="A28285"/>
      <c r="B28285"/>
      <c r="C28285"/>
    </row>
    <row r="28286" spans="1:3" ht="14.4" x14ac:dyDescent="0.3">
      <c r="A28286"/>
      <c r="B28286"/>
      <c r="C28286"/>
    </row>
    <row r="28287" spans="1:3" ht="14.4" x14ac:dyDescent="0.3">
      <c r="A28287"/>
      <c r="B28287"/>
      <c r="C28287"/>
    </row>
    <row r="28288" spans="1:3" ht="14.4" x14ac:dyDescent="0.3">
      <c r="A28288"/>
      <c r="B28288"/>
      <c r="C28288"/>
    </row>
    <row r="28289" spans="1:3" ht="14.4" x14ac:dyDescent="0.3">
      <c r="A28289"/>
      <c r="B28289"/>
      <c r="C28289"/>
    </row>
    <row r="28290" spans="1:3" ht="14.4" x14ac:dyDescent="0.3">
      <c r="A28290"/>
      <c r="B28290"/>
      <c r="C28290"/>
    </row>
    <row r="28291" spans="1:3" ht="14.4" x14ac:dyDescent="0.3">
      <c r="A28291"/>
      <c r="B28291"/>
      <c r="C28291"/>
    </row>
    <row r="28292" spans="1:3" ht="14.4" x14ac:dyDescent="0.3">
      <c r="A28292"/>
      <c r="B28292"/>
      <c r="C28292"/>
    </row>
    <row r="28293" spans="1:3" ht="14.4" x14ac:dyDescent="0.3">
      <c r="A28293"/>
      <c r="B28293"/>
      <c r="C28293"/>
    </row>
    <row r="28294" spans="1:3" ht="14.4" x14ac:dyDescent="0.3">
      <c r="A28294"/>
      <c r="B28294"/>
      <c r="C28294"/>
    </row>
    <row r="28295" spans="1:3" ht="14.4" x14ac:dyDescent="0.3">
      <c r="A28295"/>
      <c r="B28295"/>
      <c r="C28295"/>
    </row>
    <row r="28296" spans="1:3" ht="14.4" x14ac:dyDescent="0.3">
      <c r="A28296"/>
      <c r="B28296"/>
      <c r="C28296"/>
    </row>
    <row r="28297" spans="1:3" ht="14.4" x14ac:dyDescent="0.3">
      <c r="A28297"/>
      <c r="B28297"/>
      <c r="C28297"/>
    </row>
    <row r="28298" spans="1:3" ht="14.4" x14ac:dyDescent="0.3">
      <c r="A28298"/>
      <c r="B28298"/>
      <c r="C28298"/>
    </row>
    <row r="28299" spans="1:3" ht="14.4" x14ac:dyDescent="0.3">
      <c r="A28299"/>
      <c r="B28299"/>
      <c r="C28299"/>
    </row>
    <row r="28300" spans="1:3" ht="14.4" x14ac:dyDescent="0.3">
      <c r="A28300"/>
      <c r="B28300"/>
      <c r="C28300"/>
    </row>
    <row r="28301" spans="1:3" ht="14.4" x14ac:dyDescent="0.3">
      <c r="A28301"/>
      <c r="B28301"/>
      <c r="C28301"/>
    </row>
    <row r="28302" spans="1:3" ht="14.4" x14ac:dyDescent="0.3">
      <c r="A28302"/>
      <c r="B28302"/>
      <c r="C28302"/>
    </row>
    <row r="28303" spans="1:3" ht="14.4" x14ac:dyDescent="0.3">
      <c r="A28303"/>
      <c r="B28303"/>
      <c r="C28303"/>
    </row>
    <row r="28304" spans="1:3" ht="14.4" x14ac:dyDescent="0.3">
      <c r="A28304"/>
      <c r="B28304"/>
      <c r="C28304"/>
    </row>
    <row r="28305" spans="1:3" ht="14.4" x14ac:dyDescent="0.3">
      <c r="A28305"/>
      <c r="B28305"/>
      <c r="C28305"/>
    </row>
    <row r="28306" spans="1:3" ht="14.4" x14ac:dyDescent="0.3">
      <c r="A28306"/>
      <c r="B28306"/>
      <c r="C28306"/>
    </row>
    <row r="28307" spans="1:3" ht="14.4" x14ac:dyDescent="0.3">
      <c r="A28307"/>
      <c r="B28307"/>
      <c r="C28307"/>
    </row>
    <row r="28308" spans="1:3" ht="14.4" x14ac:dyDescent="0.3">
      <c r="A28308"/>
      <c r="B28308"/>
      <c r="C28308"/>
    </row>
    <row r="28309" spans="1:3" ht="14.4" x14ac:dyDescent="0.3">
      <c r="A28309"/>
      <c r="B28309"/>
      <c r="C28309"/>
    </row>
    <row r="28310" spans="1:3" ht="14.4" x14ac:dyDescent="0.3">
      <c r="A28310"/>
      <c r="B28310"/>
      <c r="C28310"/>
    </row>
    <row r="28311" spans="1:3" ht="14.4" x14ac:dyDescent="0.3">
      <c r="A28311"/>
      <c r="B28311"/>
      <c r="C28311"/>
    </row>
    <row r="28312" spans="1:3" ht="14.4" x14ac:dyDescent="0.3">
      <c r="A28312"/>
      <c r="B28312"/>
      <c r="C28312"/>
    </row>
    <row r="28313" spans="1:3" ht="14.4" x14ac:dyDescent="0.3">
      <c r="A28313"/>
      <c r="B28313"/>
      <c r="C28313"/>
    </row>
    <row r="28314" spans="1:3" ht="14.4" x14ac:dyDescent="0.3">
      <c r="A28314"/>
      <c r="B28314"/>
      <c r="C28314"/>
    </row>
    <row r="28315" spans="1:3" ht="14.4" x14ac:dyDescent="0.3">
      <c r="A28315"/>
      <c r="B28315"/>
      <c r="C28315"/>
    </row>
    <row r="28316" spans="1:3" ht="14.4" x14ac:dyDescent="0.3">
      <c r="A28316"/>
      <c r="B28316"/>
      <c r="C28316"/>
    </row>
    <row r="28317" spans="1:3" ht="14.4" x14ac:dyDescent="0.3">
      <c r="A28317"/>
      <c r="B28317"/>
      <c r="C28317"/>
    </row>
    <row r="28318" spans="1:3" ht="14.4" x14ac:dyDescent="0.3">
      <c r="A28318"/>
      <c r="B28318"/>
      <c r="C28318"/>
    </row>
    <row r="28319" spans="1:3" ht="14.4" x14ac:dyDescent="0.3">
      <c r="A28319"/>
      <c r="B28319"/>
      <c r="C28319"/>
    </row>
    <row r="28320" spans="1:3" ht="14.4" x14ac:dyDescent="0.3">
      <c r="A28320"/>
      <c r="B28320"/>
      <c r="C28320"/>
    </row>
    <row r="28321" spans="1:3" ht="14.4" x14ac:dyDescent="0.3">
      <c r="A28321"/>
      <c r="B28321"/>
      <c r="C28321"/>
    </row>
    <row r="28322" spans="1:3" ht="14.4" x14ac:dyDescent="0.3">
      <c r="A28322"/>
      <c r="B28322"/>
      <c r="C28322"/>
    </row>
    <row r="28323" spans="1:3" ht="14.4" x14ac:dyDescent="0.3">
      <c r="A28323"/>
      <c r="B28323"/>
      <c r="C28323"/>
    </row>
    <row r="28324" spans="1:3" ht="14.4" x14ac:dyDescent="0.3">
      <c r="A28324"/>
      <c r="B28324"/>
      <c r="C28324"/>
    </row>
    <row r="28325" spans="1:3" ht="14.4" x14ac:dyDescent="0.3">
      <c r="A28325"/>
      <c r="B28325"/>
      <c r="C28325"/>
    </row>
    <row r="28326" spans="1:3" ht="14.4" x14ac:dyDescent="0.3">
      <c r="A28326"/>
      <c r="B28326"/>
      <c r="C28326"/>
    </row>
    <row r="28327" spans="1:3" ht="14.4" x14ac:dyDescent="0.3">
      <c r="A28327"/>
      <c r="B28327"/>
      <c r="C28327"/>
    </row>
    <row r="28328" spans="1:3" ht="14.4" x14ac:dyDescent="0.3">
      <c r="A28328"/>
      <c r="B28328"/>
      <c r="C28328"/>
    </row>
    <row r="28329" spans="1:3" ht="14.4" x14ac:dyDescent="0.3">
      <c r="A28329"/>
      <c r="B28329"/>
      <c r="C28329"/>
    </row>
    <row r="28330" spans="1:3" ht="14.4" x14ac:dyDescent="0.3">
      <c r="A28330"/>
      <c r="B28330"/>
      <c r="C28330"/>
    </row>
    <row r="28331" spans="1:3" ht="14.4" x14ac:dyDescent="0.3">
      <c r="A28331"/>
      <c r="B28331"/>
      <c r="C28331"/>
    </row>
    <row r="28332" spans="1:3" ht="14.4" x14ac:dyDescent="0.3">
      <c r="A28332"/>
      <c r="B28332"/>
      <c r="C28332"/>
    </row>
    <row r="28333" spans="1:3" ht="14.4" x14ac:dyDescent="0.3">
      <c r="A28333"/>
      <c r="B28333"/>
      <c r="C28333"/>
    </row>
    <row r="28334" spans="1:3" ht="14.4" x14ac:dyDescent="0.3">
      <c r="A28334"/>
      <c r="B28334"/>
      <c r="C28334"/>
    </row>
    <row r="28335" spans="1:3" ht="14.4" x14ac:dyDescent="0.3">
      <c r="A28335"/>
      <c r="B28335"/>
      <c r="C28335"/>
    </row>
    <row r="28336" spans="1:3" ht="14.4" x14ac:dyDescent="0.3">
      <c r="A28336"/>
      <c r="B28336"/>
      <c r="C28336"/>
    </row>
    <row r="28337" spans="1:3" ht="14.4" x14ac:dyDescent="0.3">
      <c r="A28337"/>
      <c r="B28337"/>
      <c r="C28337"/>
    </row>
    <row r="28338" spans="1:3" ht="14.4" x14ac:dyDescent="0.3">
      <c r="A28338"/>
      <c r="B28338"/>
      <c r="C28338"/>
    </row>
    <row r="28339" spans="1:3" ht="14.4" x14ac:dyDescent="0.3">
      <c r="A28339"/>
      <c r="B28339"/>
      <c r="C28339"/>
    </row>
    <row r="28340" spans="1:3" ht="14.4" x14ac:dyDescent="0.3">
      <c r="A28340"/>
      <c r="B28340"/>
      <c r="C28340"/>
    </row>
    <row r="28341" spans="1:3" ht="14.4" x14ac:dyDescent="0.3">
      <c r="A28341"/>
      <c r="B28341"/>
      <c r="C28341"/>
    </row>
    <row r="28342" spans="1:3" ht="14.4" x14ac:dyDescent="0.3">
      <c r="A28342"/>
      <c r="B28342"/>
      <c r="C28342"/>
    </row>
    <row r="28343" spans="1:3" ht="14.4" x14ac:dyDescent="0.3">
      <c r="A28343"/>
      <c r="B28343"/>
      <c r="C28343"/>
    </row>
    <row r="28344" spans="1:3" ht="14.4" x14ac:dyDescent="0.3">
      <c r="A28344"/>
      <c r="B28344"/>
      <c r="C28344"/>
    </row>
    <row r="28345" spans="1:3" ht="14.4" x14ac:dyDescent="0.3">
      <c r="A28345"/>
      <c r="B28345"/>
      <c r="C28345"/>
    </row>
    <row r="28346" spans="1:3" ht="14.4" x14ac:dyDescent="0.3">
      <c r="A28346"/>
      <c r="B28346"/>
      <c r="C28346"/>
    </row>
    <row r="28347" spans="1:3" ht="14.4" x14ac:dyDescent="0.3">
      <c r="A28347"/>
      <c r="B28347"/>
      <c r="C28347"/>
    </row>
    <row r="28348" spans="1:3" ht="14.4" x14ac:dyDescent="0.3">
      <c r="A28348"/>
      <c r="B28348"/>
      <c r="C28348"/>
    </row>
    <row r="28349" spans="1:3" ht="14.4" x14ac:dyDescent="0.3">
      <c r="A28349"/>
      <c r="B28349"/>
      <c r="C28349"/>
    </row>
    <row r="28350" spans="1:3" ht="14.4" x14ac:dyDescent="0.3">
      <c r="A28350"/>
      <c r="B28350"/>
      <c r="C28350"/>
    </row>
    <row r="28351" spans="1:3" ht="14.4" x14ac:dyDescent="0.3">
      <c r="A28351"/>
      <c r="B28351"/>
      <c r="C28351"/>
    </row>
    <row r="28352" spans="1:3" ht="14.4" x14ac:dyDescent="0.3">
      <c r="A28352"/>
      <c r="B28352"/>
      <c r="C28352"/>
    </row>
    <row r="28353" spans="1:3" ht="14.4" x14ac:dyDescent="0.3">
      <c r="A28353"/>
      <c r="B28353"/>
      <c r="C28353"/>
    </row>
    <row r="28354" spans="1:3" ht="14.4" x14ac:dyDescent="0.3">
      <c r="A28354"/>
      <c r="B28354"/>
      <c r="C28354"/>
    </row>
    <row r="28355" spans="1:3" ht="14.4" x14ac:dyDescent="0.3">
      <c r="A28355"/>
      <c r="B28355"/>
      <c r="C28355"/>
    </row>
    <row r="28356" spans="1:3" ht="14.4" x14ac:dyDescent="0.3">
      <c r="A28356"/>
      <c r="B28356"/>
      <c r="C28356"/>
    </row>
    <row r="28357" spans="1:3" ht="14.4" x14ac:dyDescent="0.3">
      <c r="A28357"/>
      <c r="B28357"/>
      <c r="C28357"/>
    </row>
    <row r="28358" spans="1:3" ht="14.4" x14ac:dyDescent="0.3">
      <c r="A28358"/>
      <c r="B28358"/>
      <c r="C28358"/>
    </row>
    <row r="28359" spans="1:3" ht="14.4" x14ac:dyDescent="0.3">
      <c r="A28359"/>
      <c r="B28359"/>
      <c r="C28359"/>
    </row>
    <row r="28360" spans="1:3" ht="14.4" x14ac:dyDescent="0.3">
      <c r="A28360"/>
      <c r="B28360"/>
      <c r="C28360"/>
    </row>
    <row r="28361" spans="1:3" ht="14.4" x14ac:dyDescent="0.3">
      <c r="A28361"/>
      <c r="B28361"/>
      <c r="C28361"/>
    </row>
    <row r="28362" spans="1:3" ht="14.4" x14ac:dyDescent="0.3">
      <c r="A28362"/>
      <c r="B28362"/>
      <c r="C28362"/>
    </row>
    <row r="28363" spans="1:3" ht="14.4" x14ac:dyDescent="0.3">
      <c r="A28363"/>
      <c r="B28363"/>
      <c r="C28363"/>
    </row>
    <row r="28364" spans="1:3" ht="14.4" x14ac:dyDescent="0.3">
      <c r="A28364"/>
      <c r="B28364"/>
      <c r="C28364"/>
    </row>
    <row r="28365" spans="1:3" ht="14.4" x14ac:dyDescent="0.3">
      <c r="A28365"/>
      <c r="B28365"/>
      <c r="C28365"/>
    </row>
    <row r="28366" spans="1:3" ht="14.4" x14ac:dyDescent="0.3">
      <c r="A28366"/>
      <c r="B28366"/>
      <c r="C28366"/>
    </row>
    <row r="28367" spans="1:3" ht="14.4" x14ac:dyDescent="0.3">
      <c r="A28367"/>
      <c r="B28367"/>
      <c r="C28367"/>
    </row>
    <row r="28368" spans="1:3" ht="14.4" x14ac:dyDescent="0.3">
      <c r="A28368"/>
      <c r="B28368"/>
      <c r="C28368"/>
    </row>
    <row r="28369" spans="1:3" ht="14.4" x14ac:dyDescent="0.3">
      <c r="A28369"/>
      <c r="B28369"/>
      <c r="C28369"/>
    </row>
    <row r="28370" spans="1:3" ht="14.4" x14ac:dyDescent="0.3">
      <c r="A28370"/>
      <c r="B28370"/>
      <c r="C28370"/>
    </row>
    <row r="28371" spans="1:3" ht="14.4" x14ac:dyDescent="0.3">
      <c r="A28371"/>
      <c r="B28371"/>
      <c r="C28371"/>
    </row>
    <row r="28372" spans="1:3" ht="14.4" x14ac:dyDescent="0.3">
      <c r="A28372"/>
      <c r="B28372"/>
      <c r="C28372"/>
    </row>
    <row r="28373" spans="1:3" ht="14.4" x14ac:dyDescent="0.3">
      <c r="A28373"/>
      <c r="B28373"/>
      <c r="C28373"/>
    </row>
    <row r="28374" spans="1:3" ht="14.4" x14ac:dyDescent="0.3">
      <c r="A28374"/>
      <c r="B28374"/>
      <c r="C28374"/>
    </row>
    <row r="28375" spans="1:3" ht="14.4" x14ac:dyDescent="0.3">
      <c r="A28375"/>
      <c r="B28375"/>
      <c r="C28375"/>
    </row>
    <row r="28376" spans="1:3" ht="14.4" x14ac:dyDescent="0.3">
      <c r="A28376"/>
      <c r="B28376"/>
      <c r="C28376"/>
    </row>
    <row r="28377" spans="1:3" ht="14.4" x14ac:dyDescent="0.3">
      <c r="A28377"/>
      <c r="B28377"/>
      <c r="C28377"/>
    </row>
    <row r="28378" spans="1:3" ht="14.4" x14ac:dyDescent="0.3">
      <c r="A28378"/>
      <c r="B28378"/>
      <c r="C28378"/>
    </row>
    <row r="28379" spans="1:3" ht="14.4" x14ac:dyDescent="0.3">
      <c r="A28379"/>
      <c r="B28379"/>
      <c r="C28379"/>
    </row>
    <row r="28380" spans="1:3" ht="14.4" x14ac:dyDescent="0.3">
      <c r="A28380"/>
      <c r="B28380"/>
      <c r="C28380"/>
    </row>
    <row r="28381" spans="1:3" ht="14.4" x14ac:dyDescent="0.3">
      <c r="A28381"/>
      <c r="B28381"/>
      <c r="C28381"/>
    </row>
    <row r="28382" spans="1:3" ht="14.4" x14ac:dyDescent="0.3">
      <c r="A28382"/>
      <c r="B28382"/>
      <c r="C28382"/>
    </row>
    <row r="28383" spans="1:3" ht="14.4" x14ac:dyDescent="0.3">
      <c r="A28383"/>
      <c r="B28383"/>
      <c r="C28383"/>
    </row>
    <row r="28384" spans="1:3" ht="14.4" x14ac:dyDescent="0.3">
      <c r="A28384"/>
      <c r="B28384"/>
      <c r="C28384"/>
    </row>
    <row r="28385" spans="1:3" ht="14.4" x14ac:dyDescent="0.3">
      <c r="A28385"/>
      <c r="B28385"/>
      <c r="C28385"/>
    </row>
    <row r="28386" spans="1:3" ht="14.4" x14ac:dyDescent="0.3">
      <c r="A28386"/>
      <c r="B28386"/>
      <c r="C28386"/>
    </row>
    <row r="28387" spans="1:3" ht="14.4" x14ac:dyDescent="0.3">
      <c r="A28387"/>
      <c r="B28387"/>
      <c r="C28387"/>
    </row>
    <row r="28388" spans="1:3" ht="14.4" x14ac:dyDescent="0.3">
      <c r="A28388"/>
      <c r="B28388"/>
      <c r="C28388"/>
    </row>
    <row r="28389" spans="1:3" ht="14.4" x14ac:dyDescent="0.3">
      <c r="A28389"/>
      <c r="B28389"/>
      <c r="C28389"/>
    </row>
    <row r="28390" spans="1:3" ht="14.4" x14ac:dyDescent="0.3">
      <c r="A28390"/>
      <c r="B28390"/>
      <c r="C28390"/>
    </row>
    <row r="28391" spans="1:3" ht="14.4" x14ac:dyDescent="0.3">
      <c r="A28391"/>
      <c r="B28391"/>
      <c r="C28391"/>
    </row>
    <row r="28392" spans="1:3" ht="14.4" x14ac:dyDescent="0.3">
      <c r="A28392"/>
      <c r="B28392"/>
      <c r="C28392"/>
    </row>
    <row r="28393" spans="1:3" ht="14.4" x14ac:dyDescent="0.3">
      <c r="A28393"/>
      <c r="B28393"/>
      <c r="C28393"/>
    </row>
    <row r="28394" spans="1:3" ht="14.4" x14ac:dyDescent="0.3">
      <c r="A28394"/>
      <c r="B28394"/>
      <c r="C28394"/>
    </row>
    <row r="28395" spans="1:3" ht="14.4" x14ac:dyDescent="0.3">
      <c r="A28395"/>
      <c r="B28395"/>
      <c r="C28395"/>
    </row>
    <row r="28396" spans="1:3" ht="14.4" x14ac:dyDescent="0.3">
      <c r="A28396"/>
      <c r="B28396"/>
      <c r="C28396"/>
    </row>
    <row r="28397" spans="1:3" ht="14.4" x14ac:dyDescent="0.3">
      <c r="A28397"/>
      <c r="B28397"/>
      <c r="C28397"/>
    </row>
    <row r="28398" spans="1:3" ht="14.4" x14ac:dyDescent="0.3">
      <c r="A28398"/>
      <c r="B28398"/>
      <c r="C28398"/>
    </row>
    <row r="28399" spans="1:3" ht="14.4" x14ac:dyDescent="0.3">
      <c r="A28399"/>
      <c r="B28399"/>
      <c r="C28399"/>
    </row>
    <row r="28400" spans="1:3" ht="14.4" x14ac:dyDescent="0.3">
      <c r="A28400"/>
      <c r="B28400"/>
      <c r="C28400"/>
    </row>
    <row r="28401" spans="1:3" ht="14.4" x14ac:dyDescent="0.3">
      <c r="A28401"/>
      <c r="B28401"/>
      <c r="C28401"/>
    </row>
    <row r="28402" spans="1:3" ht="14.4" x14ac:dyDescent="0.3">
      <c r="A28402"/>
      <c r="B28402"/>
      <c r="C28402"/>
    </row>
    <row r="28403" spans="1:3" ht="14.4" x14ac:dyDescent="0.3">
      <c r="A28403"/>
      <c r="B28403"/>
      <c r="C28403"/>
    </row>
    <row r="28404" spans="1:3" ht="14.4" x14ac:dyDescent="0.3">
      <c r="A28404"/>
      <c r="B28404"/>
      <c r="C28404"/>
    </row>
    <row r="28405" spans="1:3" ht="14.4" x14ac:dyDescent="0.3">
      <c r="A28405"/>
      <c r="B28405"/>
      <c r="C28405"/>
    </row>
    <row r="28406" spans="1:3" ht="14.4" x14ac:dyDescent="0.3">
      <c r="A28406"/>
      <c r="B28406"/>
      <c r="C28406"/>
    </row>
    <row r="28407" spans="1:3" ht="14.4" x14ac:dyDescent="0.3">
      <c r="A28407"/>
      <c r="B28407"/>
      <c r="C28407"/>
    </row>
    <row r="28408" spans="1:3" ht="14.4" x14ac:dyDescent="0.3">
      <c r="A28408"/>
      <c r="B28408"/>
      <c r="C28408"/>
    </row>
    <row r="28409" spans="1:3" ht="14.4" x14ac:dyDescent="0.3">
      <c r="A28409"/>
      <c r="B28409"/>
      <c r="C28409"/>
    </row>
    <row r="28410" spans="1:3" ht="14.4" x14ac:dyDescent="0.3">
      <c r="A28410"/>
      <c r="B28410"/>
      <c r="C28410"/>
    </row>
    <row r="28411" spans="1:3" ht="14.4" x14ac:dyDescent="0.3">
      <c r="A28411"/>
      <c r="B28411"/>
      <c r="C28411"/>
    </row>
    <row r="28412" spans="1:3" ht="14.4" x14ac:dyDescent="0.3">
      <c r="A28412"/>
      <c r="B28412"/>
      <c r="C28412"/>
    </row>
    <row r="28413" spans="1:3" ht="14.4" x14ac:dyDescent="0.3">
      <c r="A28413"/>
      <c r="B28413"/>
      <c r="C28413"/>
    </row>
    <row r="28414" spans="1:3" ht="14.4" x14ac:dyDescent="0.3">
      <c r="A28414"/>
      <c r="B28414"/>
      <c r="C28414"/>
    </row>
    <row r="28415" spans="1:3" ht="14.4" x14ac:dyDescent="0.3">
      <c r="A28415"/>
      <c r="B28415"/>
      <c r="C28415"/>
    </row>
    <row r="28416" spans="1:3" ht="14.4" x14ac:dyDescent="0.3">
      <c r="A28416"/>
      <c r="B28416"/>
      <c r="C28416"/>
    </row>
    <row r="28417" spans="1:3" ht="14.4" x14ac:dyDescent="0.3">
      <c r="A28417"/>
      <c r="B28417"/>
      <c r="C28417"/>
    </row>
    <row r="28418" spans="1:3" ht="14.4" x14ac:dyDescent="0.3">
      <c r="A28418"/>
      <c r="B28418"/>
      <c r="C28418"/>
    </row>
    <row r="28419" spans="1:3" ht="14.4" x14ac:dyDescent="0.3">
      <c r="A28419"/>
      <c r="B28419"/>
      <c r="C28419"/>
    </row>
    <row r="28420" spans="1:3" ht="14.4" x14ac:dyDescent="0.3">
      <c r="A28420"/>
      <c r="B28420"/>
      <c r="C28420"/>
    </row>
    <row r="28421" spans="1:3" ht="14.4" x14ac:dyDescent="0.3">
      <c r="A28421"/>
      <c r="B28421"/>
      <c r="C28421"/>
    </row>
    <row r="28422" spans="1:3" ht="14.4" x14ac:dyDescent="0.3">
      <c r="A28422"/>
      <c r="B28422"/>
      <c r="C28422"/>
    </row>
    <row r="28423" spans="1:3" ht="14.4" x14ac:dyDescent="0.3">
      <c r="A28423"/>
      <c r="B28423"/>
      <c r="C28423"/>
    </row>
    <row r="28424" spans="1:3" ht="14.4" x14ac:dyDescent="0.3">
      <c r="A28424"/>
      <c r="B28424"/>
      <c r="C28424"/>
    </row>
    <row r="28425" spans="1:3" ht="14.4" x14ac:dyDescent="0.3">
      <c r="A28425"/>
      <c r="B28425"/>
      <c r="C28425"/>
    </row>
    <row r="28426" spans="1:3" ht="14.4" x14ac:dyDescent="0.3">
      <c r="A28426"/>
      <c r="B28426"/>
      <c r="C28426"/>
    </row>
    <row r="28427" spans="1:3" ht="14.4" x14ac:dyDescent="0.3">
      <c r="A28427"/>
      <c r="B28427"/>
      <c r="C28427"/>
    </row>
    <row r="28428" spans="1:3" ht="14.4" x14ac:dyDescent="0.3">
      <c r="A28428"/>
      <c r="B28428"/>
      <c r="C28428"/>
    </row>
    <row r="28429" spans="1:3" ht="14.4" x14ac:dyDescent="0.3">
      <c r="A28429"/>
      <c r="B28429"/>
      <c r="C28429"/>
    </row>
    <row r="28430" spans="1:3" ht="14.4" x14ac:dyDescent="0.3">
      <c r="A28430"/>
      <c r="B28430"/>
      <c r="C28430"/>
    </row>
    <row r="28431" spans="1:3" ht="14.4" x14ac:dyDescent="0.3">
      <c r="A28431"/>
      <c r="B28431"/>
      <c r="C28431"/>
    </row>
    <row r="28432" spans="1:3" ht="14.4" x14ac:dyDescent="0.3">
      <c r="A28432"/>
      <c r="B28432"/>
      <c r="C28432"/>
    </row>
    <row r="28433" spans="1:3" ht="14.4" x14ac:dyDescent="0.3">
      <c r="A28433"/>
      <c r="B28433"/>
      <c r="C28433"/>
    </row>
    <row r="28434" spans="1:3" ht="14.4" x14ac:dyDescent="0.3">
      <c r="A28434"/>
      <c r="B28434"/>
      <c r="C28434"/>
    </row>
    <row r="28435" spans="1:3" ht="14.4" x14ac:dyDescent="0.3">
      <c r="A28435"/>
      <c r="B28435"/>
      <c r="C28435"/>
    </row>
    <row r="28436" spans="1:3" ht="14.4" x14ac:dyDescent="0.3">
      <c r="A28436"/>
      <c r="B28436"/>
      <c r="C28436"/>
    </row>
    <row r="28437" spans="1:3" ht="14.4" x14ac:dyDescent="0.3">
      <c r="A28437"/>
      <c r="B28437"/>
      <c r="C28437"/>
    </row>
    <row r="28438" spans="1:3" ht="14.4" x14ac:dyDescent="0.3">
      <c r="A28438"/>
      <c r="B28438"/>
      <c r="C28438"/>
    </row>
    <row r="28439" spans="1:3" ht="14.4" x14ac:dyDescent="0.3">
      <c r="A28439"/>
      <c r="B28439"/>
      <c r="C28439"/>
    </row>
    <row r="28440" spans="1:3" ht="14.4" x14ac:dyDescent="0.3">
      <c r="A28440"/>
      <c r="B28440"/>
      <c r="C28440"/>
    </row>
    <row r="28441" spans="1:3" ht="14.4" x14ac:dyDescent="0.3">
      <c r="A28441"/>
      <c r="B28441"/>
      <c r="C28441"/>
    </row>
    <row r="28442" spans="1:3" ht="14.4" x14ac:dyDescent="0.3">
      <c r="A28442"/>
      <c r="B28442"/>
      <c r="C28442"/>
    </row>
    <row r="28443" spans="1:3" ht="14.4" x14ac:dyDescent="0.3">
      <c r="A28443"/>
      <c r="B28443"/>
      <c r="C28443"/>
    </row>
    <row r="28444" spans="1:3" ht="14.4" x14ac:dyDescent="0.3">
      <c r="A28444"/>
      <c r="B28444"/>
      <c r="C28444"/>
    </row>
    <row r="28445" spans="1:3" ht="14.4" x14ac:dyDescent="0.3">
      <c r="A28445"/>
      <c r="B28445"/>
      <c r="C28445"/>
    </row>
    <row r="28446" spans="1:3" ht="14.4" x14ac:dyDescent="0.3">
      <c r="A28446"/>
      <c r="B28446"/>
      <c r="C28446"/>
    </row>
    <row r="28447" spans="1:3" ht="14.4" x14ac:dyDescent="0.3">
      <c r="A28447"/>
      <c r="B28447"/>
      <c r="C28447"/>
    </row>
    <row r="28448" spans="1:3" ht="14.4" x14ac:dyDescent="0.3">
      <c r="A28448"/>
      <c r="B28448"/>
      <c r="C28448"/>
    </row>
    <row r="28449" spans="1:3" ht="14.4" x14ac:dyDescent="0.3">
      <c r="A28449"/>
      <c r="B28449"/>
      <c r="C28449"/>
    </row>
    <row r="28450" spans="1:3" ht="14.4" x14ac:dyDescent="0.3">
      <c r="A28450"/>
      <c r="B28450"/>
      <c r="C28450"/>
    </row>
    <row r="28451" spans="1:3" ht="14.4" x14ac:dyDescent="0.3">
      <c r="A28451"/>
      <c r="B28451"/>
      <c r="C28451"/>
    </row>
    <row r="28452" spans="1:3" ht="14.4" x14ac:dyDescent="0.3">
      <c r="A28452"/>
      <c r="B28452"/>
      <c r="C28452"/>
    </row>
    <row r="28453" spans="1:3" ht="14.4" x14ac:dyDescent="0.3">
      <c r="A28453"/>
      <c r="B28453"/>
      <c r="C28453"/>
    </row>
    <row r="28454" spans="1:3" ht="14.4" x14ac:dyDescent="0.3">
      <c r="A28454"/>
      <c r="B28454"/>
      <c r="C28454"/>
    </row>
    <row r="28455" spans="1:3" ht="14.4" x14ac:dyDescent="0.3">
      <c r="A28455"/>
      <c r="B28455"/>
      <c r="C28455"/>
    </row>
    <row r="28456" spans="1:3" ht="14.4" x14ac:dyDescent="0.3">
      <c r="A28456"/>
      <c r="B28456"/>
      <c r="C28456"/>
    </row>
    <row r="28457" spans="1:3" ht="14.4" x14ac:dyDescent="0.3">
      <c r="A28457"/>
      <c r="B28457"/>
      <c r="C28457"/>
    </row>
    <row r="28458" spans="1:3" ht="14.4" x14ac:dyDescent="0.3">
      <c r="A28458"/>
      <c r="B28458"/>
      <c r="C28458"/>
    </row>
    <row r="28459" spans="1:3" ht="14.4" x14ac:dyDescent="0.3">
      <c r="A28459"/>
      <c r="B28459"/>
      <c r="C28459"/>
    </row>
    <row r="28460" spans="1:3" ht="14.4" x14ac:dyDescent="0.3">
      <c r="A28460"/>
      <c r="B28460"/>
      <c r="C28460"/>
    </row>
    <row r="28461" spans="1:3" ht="14.4" x14ac:dyDescent="0.3">
      <c r="A28461"/>
      <c r="B28461"/>
      <c r="C28461"/>
    </row>
    <row r="28462" spans="1:3" ht="14.4" x14ac:dyDescent="0.3">
      <c r="A28462"/>
      <c r="B28462"/>
      <c r="C28462"/>
    </row>
    <row r="28463" spans="1:3" ht="14.4" x14ac:dyDescent="0.3">
      <c r="A28463"/>
      <c r="B28463"/>
      <c r="C28463"/>
    </row>
    <row r="28464" spans="1:3" ht="14.4" x14ac:dyDescent="0.3">
      <c r="A28464"/>
      <c r="B28464"/>
      <c r="C28464"/>
    </row>
    <row r="28465" spans="1:3" ht="14.4" x14ac:dyDescent="0.3">
      <c r="A28465"/>
      <c r="B28465"/>
      <c r="C28465"/>
    </row>
    <row r="28466" spans="1:3" ht="14.4" x14ac:dyDescent="0.3">
      <c r="A28466"/>
      <c r="B28466"/>
      <c r="C28466"/>
    </row>
    <row r="28467" spans="1:3" ht="14.4" x14ac:dyDescent="0.3">
      <c r="A28467"/>
      <c r="B28467"/>
      <c r="C28467"/>
    </row>
    <row r="28468" spans="1:3" ht="14.4" x14ac:dyDescent="0.3">
      <c r="A28468"/>
      <c r="B28468"/>
      <c r="C28468"/>
    </row>
    <row r="28469" spans="1:3" ht="14.4" x14ac:dyDescent="0.3">
      <c r="A28469"/>
      <c r="B28469"/>
      <c r="C28469"/>
    </row>
    <row r="28470" spans="1:3" ht="14.4" x14ac:dyDescent="0.3">
      <c r="A28470"/>
      <c r="B28470"/>
      <c r="C28470"/>
    </row>
    <row r="28471" spans="1:3" ht="14.4" x14ac:dyDescent="0.3">
      <c r="A28471"/>
      <c r="B28471"/>
      <c r="C28471"/>
    </row>
    <row r="28472" spans="1:3" ht="14.4" x14ac:dyDescent="0.3">
      <c r="A28472"/>
      <c r="B28472"/>
      <c r="C28472"/>
    </row>
    <row r="28473" spans="1:3" ht="14.4" x14ac:dyDescent="0.3">
      <c r="A28473"/>
      <c r="B28473"/>
      <c r="C28473"/>
    </row>
    <row r="28474" spans="1:3" ht="14.4" x14ac:dyDescent="0.3">
      <c r="A28474"/>
      <c r="B28474"/>
      <c r="C28474"/>
    </row>
    <row r="28475" spans="1:3" ht="14.4" x14ac:dyDescent="0.3">
      <c r="A28475"/>
      <c r="B28475"/>
      <c r="C28475"/>
    </row>
    <row r="28476" spans="1:3" ht="14.4" x14ac:dyDescent="0.3">
      <c r="A28476"/>
      <c r="B28476"/>
      <c r="C28476"/>
    </row>
    <row r="28477" spans="1:3" ht="14.4" x14ac:dyDescent="0.3">
      <c r="A28477"/>
      <c r="B28477"/>
      <c r="C28477"/>
    </row>
    <row r="28478" spans="1:3" ht="14.4" x14ac:dyDescent="0.3">
      <c r="A28478"/>
      <c r="B28478"/>
      <c r="C28478"/>
    </row>
    <row r="28479" spans="1:3" ht="14.4" x14ac:dyDescent="0.3">
      <c r="A28479"/>
      <c r="B28479"/>
      <c r="C28479"/>
    </row>
    <row r="28480" spans="1:3" ht="14.4" x14ac:dyDescent="0.3">
      <c r="A28480"/>
      <c r="B28480"/>
      <c r="C28480"/>
    </row>
    <row r="28481" spans="1:3" ht="14.4" x14ac:dyDescent="0.3">
      <c r="A28481"/>
      <c r="B28481"/>
      <c r="C28481"/>
    </row>
    <row r="28482" spans="1:3" ht="14.4" x14ac:dyDescent="0.3">
      <c r="A28482"/>
      <c r="B28482"/>
      <c r="C28482"/>
    </row>
    <row r="28483" spans="1:3" ht="14.4" x14ac:dyDescent="0.3">
      <c r="A28483"/>
      <c r="B28483"/>
      <c r="C28483"/>
    </row>
    <row r="28484" spans="1:3" ht="14.4" x14ac:dyDescent="0.3">
      <c r="A28484"/>
      <c r="B28484"/>
      <c r="C28484"/>
    </row>
    <row r="28485" spans="1:3" ht="14.4" x14ac:dyDescent="0.3">
      <c r="A28485"/>
      <c r="B28485"/>
      <c r="C28485"/>
    </row>
    <row r="28486" spans="1:3" ht="14.4" x14ac:dyDescent="0.3">
      <c r="A28486"/>
      <c r="B28486"/>
      <c r="C28486"/>
    </row>
    <row r="28487" spans="1:3" ht="14.4" x14ac:dyDescent="0.3">
      <c r="A28487"/>
      <c r="B28487"/>
      <c r="C28487"/>
    </row>
    <row r="28488" spans="1:3" ht="14.4" x14ac:dyDescent="0.3">
      <c r="A28488"/>
      <c r="B28488"/>
      <c r="C28488"/>
    </row>
    <row r="28489" spans="1:3" ht="14.4" x14ac:dyDescent="0.3">
      <c r="A28489"/>
      <c r="B28489"/>
      <c r="C28489"/>
    </row>
    <row r="28490" spans="1:3" ht="14.4" x14ac:dyDescent="0.3">
      <c r="A28490"/>
      <c r="B28490"/>
      <c r="C28490"/>
    </row>
    <row r="28491" spans="1:3" ht="14.4" x14ac:dyDescent="0.3">
      <c r="A28491"/>
      <c r="B28491"/>
      <c r="C28491"/>
    </row>
    <row r="28492" spans="1:3" ht="14.4" x14ac:dyDescent="0.3">
      <c r="A28492"/>
      <c r="B28492"/>
      <c r="C28492"/>
    </row>
    <row r="28493" spans="1:3" ht="14.4" x14ac:dyDescent="0.3">
      <c r="A28493"/>
      <c r="B28493"/>
      <c r="C28493"/>
    </row>
    <row r="28494" spans="1:3" ht="14.4" x14ac:dyDescent="0.3">
      <c r="A28494"/>
      <c r="B28494"/>
      <c r="C28494"/>
    </row>
    <row r="28495" spans="1:3" ht="14.4" x14ac:dyDescent="0.3">
      <c r="A28495"/>
      <c r="B28495"/>
      <c r="C28495"/>
    </row>
    <row r="28496" spans="1:3" ht="14.4" x14ac:dyDescent="0.3">
      <c r="A28496"/>
      <c r="B28496"/>
      <c r="C28496"/>
    </row>
    <row r="28497" spans="1:3" ht="14.4" x14ac:dyDescent="0.3">
      <c r="A28497"/>
      <c r="B28497"/>
      <c r="C28497"/>
    </row>
    <row r="28498" spans="1:3" ht="14.4" x14ac:dyDescent="0.3">
      <c r="A28498"/>
      <c r="B28498"/>
      <c r="C28498"/>
    </row>
    <row r="28499" spans="1:3" ht="14.4" x14ac:dyDescent="0.3">
      <c r="A28499"/>
      <c r="B28499"/>
      <c r="C28499"/>
    </row>
    <row r="28500" spans="1:3" ht="14.4" x14ac:dyDescent="0.3">
      <c r="A28500"/>
      <c r="B28500"/>
      <c r="C28500"/>
    </row>
    <row r="28501" spans="1:3" ht="14.4" x14ac:dyDescent="0.3">
      <c r="A28501"/>
      <c r="B28501"/>
      <c r="C28501"/>
    </row>
    <row r="28502" spans="1:3" ht="14.4" x14ac:dyDescent="0.3">
      <c r="A28502"/>
      <c r="B28502"/>
      <c r="C28502"/>
    </row>
    <row r="28503" spans="1:3" ht="14.4" x14ac:dyDescent="0.3">
      <c r="A28503"/>
      <c r="B28503"/>
      <c r="C28503"/>
    </row>
    <row r="28504" spans="1:3" ht="14.4" x14ac:dyDescent="0.3">
      <c r="A28504"/>
      <c r="B28504"/>
      <c r="C28504"/>
    </row>
    <row r="28505" spans="1:3" ht="14.4" x14ac:dyDescent="0.3">
      <c r="A28505"/>
      <c r="B28505"/>
      <c r="C28505"/>
    </row>
    <row r="28506" spans="1:3" ht="14.4" x14ac:dyDescent="0.3">
      <c r="A28506"/>
      <c r="B28506"/>
      <c r="C28506"/>
    </row>
    <row r="28507" spans="1:3" ht="14.4" x14ac:dyDescent="0.3">
      <c r="A28507"/>
      <c r="B28507"/>
      <c r="C28507"/>
    </row>
    <row r="28508" spans="1:3" ht="14.4" x14ac:dyDescent="0.3">
      <c r="A28508"/>
      <c r="B28508"/>
      <c r="C28508"/>
    </row>
    <row r="28509" spans="1:3" ht="14.4" x14ac:dyDescent="0.3">
      <c r="A28509"/>
      <c r="B28509"/>
      <c r="C28509"/>
    </row>
    <row r="28510" spans="1:3" ht="14.4" x14ac:dyDescent="0.3">
      <c r="A28510"/>
      <c r="B28510"/>
      <c r="C28510"/>
    </row>
    <row r="28511" spans="1:3" ht="14.4" x14ac:dyDescent="0.3">
      <c r="A28511"/>
      <c r="B28511"/>
      <c r="C28511"/>
    </row>
    <row r="28512" spans="1:3" ht="14.4" x14ac:dyDescent="0.3">
      <c r="A28512"/>
      <c r="B28512"/>
      <c r="C28512"/>
    </row>
    <row r="28513" spans="1:3" ht="14.4" x14ac:dyDescent="0.3">
      <c r="A28513"/>
      <c r="B28513"/>
      <c r="C28513"/>
    </row>
    <row r="28514" spans="1:3" ht="14.4" x14ac:dyDescent="0.3">
      <c r="A28514"/>
      <c r="B28514"/>
      <c r="C28514"/>
    </row>
    <row r="28515" spans="1:3" ht="14.4" x14ac:dyDescent="0.3">
      <c r="A28515"/>
      <c r="B28515"/>
      <c r="C28515"/>
    </row>
    <row r="28516" spans="1:3" ht="14.4" x14ac:dyDescent="0.3">
      <c r="A28516"/>
      <c r="B28516"/>
      <c r="C28516"/>
    </row>
    <row r="28517" spans="1:3" ht="14.4" x14ac:dyDescent="0.3">
      <c r="A28517"/>
      <c r="B28517"/>
      <c r="C28517"/>
    </row>
    <row r="28518" spans="1:3" ht="14.4" x14ac:dyDescent="0.3">
      <c r="A28518"/>
      <c r="B28518"/>
      <c r="C28518"/>
    </row>
    <row r="28519" spans="1:3" ht="14.4" x14ac:dyDescent="0.3">
      <c r="A28519"/>
      <c r="B28519"/>
      <c r="C28519"/>
    </row>
    <row r="28520" spans="1:3" ht="14.4" x14ac:dyDescent="0.3">
      <c r="A28520"/>
      <c r="B28520"/>
      <c r="C28520"/>
    </row>
    <row r="28521" spans="1:3" ht="14.4" x14ac:dyDescent="0.3">
      <c r="A28521"/>
      <c r="B28521"/>
      <c r="C28521"/>
    </row>
    <row r="28522" spans="1:3" ht="14.4" x14ac:dyDescent="0.3">
      <c r="A28522"/>
      <c r="B28522"/>
      <c r="C28522"/>
    </row>
    <row r="28523" spans="1:3" ht="14.4" x14ac:dyDescent="0.3">
      <c r="A28523"/>
      <c r="B28523"/>
      <c r="C28523"/>
    </row>
    <row r="28524" spans="1:3" ht="14.4" x14ac:dyDescent="0.3">
      <c r="A28524"/>
      <c r="B28524"/>
      <c r="C28524"/>
    </row>
    <row r="28525" spans="1:3" ht="14.4" x14ac:dyDescent="0.3">
      <c r="A28525"/>
      <c r="B28525"/>
      <c r="C28525"/>
    </row>
    <row r="28526" spans="1:3" ht="14.4" x14ac:dyDescent="0.3">
      <c r="A28526"/>
      <c r="B28526"/>
      <c r="C28526"/>
    </row>
    <row r="28527" spans="1:3" ht="14.4" x14ac:dyDescent="0.3">
      <c r="A28527"/>
      <c r="B28527"/>
      <c r="C28527"/>
    </row>
    <row r="28528" spans="1:3" ht="14.4" x14ac:dyDescent="0.3">
      <c r="A28528"/>
      <c r="B28528"/>
      <c r="C28528"/>
    </row>
    <row r="28529" spans="1:3" ht="14.4" x14ac:dyDescent="0.3">
      <c r="A28529"/>
      <c r="B28529"/>
      <c r="C28529"/>
    </row>
    <row r="28530" spans="1:3" ht="14.4" x14ac:dyDescent="0.3">
      <c r="A28530"/>
      <c r="B28530"/>
      <c r="C28530"/>
    </row>
    <row r="28531" spans="1:3" ht="14.4" x14ac:dyDescent="0.3">
      <c r="A28531"/>
      <c r="B28531"/>
      <c r="C28531"/>
    </row>
    <row r="28532" spans="1:3" ht="14.4" x14ac:dyDescent="0.3">
      <c r="A28532"/>
      <c r="B28532"/>
      <c r="C28532"/>
    </row>
    <row r="28533" spans="1:3" ht="14.4" x14ac:dyDescent="0.3">
      <c r="A28533"/>
      <c r="B28533"/>
      <c r="C28533"/>
    </row>
    <row r="28534" spans="1:3" ht="14.4" x14ac:dyDescent="0.3">
      <c r="A28534"/>
      <c r="B28534"/>
      <c r="C28534"/>
    </row>
    <row r="28535" spans="1:3" ht="14.4" x14ac:dyDescent="0.3">
      <c r="A28535"/>
      <c r="B28535"/>
      <c r="C28535"/>
    </row>
    <row r="28536" spans="1:3" ht="14.4" x14ac:dyDescent="0.3">
      <c r="A28536"/>
      <c r="B28536"/>
      <c r="C28536"/>
    </row>
    <row r="28537" spans="1:3" ht="14.4" x14ac:dyDescent="0.3">
      <c r="A28537"/>
      <c r="B28537"/>
      <c r="C28537"/>
    </row>
    <row r="28538" spans="1:3" ht="14.4" x14ac:dyDescent="0.3">
      <c r="A28538"/>
      <c r="B28538"/>
      <c r="C28538"/>
    </row>
    <row r="28539" spans="1:3" ht="14.4" x14ac:dyDescent="0.3">
      <c r="A28539"/>
      <c r="B28539"/>
      <c r="C28539"/>
    </row>
    <row r="28540" spans="1:3" ht="14.4" x14ac:dyDescent="0.3">
      <c r="A28540"/>
      <c r="B28540"/>
      <c r="C28540"/>
    </row>
    <row r="28541" spans="1:3" ht="14.4" x14ac:dyDescent="0.3">
      <c r="A28541"/>
      <c r="B28541"/>
      <c r="C28541"/>
    </row>
    <row r="28542" spans="1:3" ht="14.4" x14ac:dyDescent="0.3">
      <c r="A28542"/>
      <c r="B28542"/>
      <c r="C28542"/>
    </row>
    <row r="28543" spans="1:3" ht="14.4" x14ac:dyDescent="0.3">
      <c r="A28543"/>
      <c r="B28543"/>
      <c r="C28543"/>
    </row>
    <row r="28544" spans="1:3" ht="14.4" x14ac:dyDescent="0.3">
      <c r="A28544"/>
      <c r="B28544"/>
      <c r="C28544"/>
    </row>
    <row r="28545" spans="1:3" ht="14.4" x14ac:dyDescent="0.3">
      <c r="A28545"/>
      <c r="B28545"/>
      <c r="C28545"/>
    </row>
    <row r="28546" spans="1:3" ht="14.4" x14ac:dyDescent="0.3">
      <c r="A28546"/>
      <c r="B28546"/>
      <c r="C28546"/>
    </row>
    <row r="28547" spans="1:3" ht="14.4" x14ac:dyDescent="0.3">
      <c r="A28547"/>
      <c r="B28547"/>
      <c r="C28547"/>
    </row>
    <row r="28548" spans="1:3" ht="14.4" x14ac:dyDescent="0.3">
      <c r="A28548"/>
      <c r="B28548"/>
      <c r="C28548"/>
    </row>
    <row r="28549" spans="1:3" ht="14.4" x14ac:dyDescent="0.3">
      <c r="A28549"/>
      <c r="B28549"/>
      <c r="C28549"/>
    </row>
    <row r="28550" spans="1:3" ht="14.4" x14ac:dyDescent="0.3">
      <c r="A28550"/>
      <c r="B28550"/>
      <c r="C28550"/>
    </row>
    <row r="28551" spans="1:3" ht="14.4" x14ac:dyDescent="0.3">
      <c r="A28551"/>
      <c r="B28551"/>
      <c r="C28551"/>
    </row>
    <row r="28552" spans="1:3" ht="14.4" x14ac:dyDescent="0.3">
      <c r="A28552"/>
      <c r="B28552"/>
      <c r="C28552"/>
    </row>
    <row r="28553" spans="1:3" ht="14.4" x14ac:dyDescent="0.3">
      <c r="A28553"/>
      <c r="B28553"/>
      <c r="C28553"/>
    </row>
    <row r="28554" spans="1:3" ht="14.4" x14ac:dyDescent="0.3">
      <c r="A28554"/>
      <c r="B28554"/>
      <c r="C28554"/>
    </row>
    <row r="28555" spans="1:3" ht="14.4" x14ac:dyDescent="0.3">
      <c r="A28555"/>
      <c r="B28555"/>
      <c r="C28555"/>
    </row>
    <row r="28556" spans="1:3" ht="14.4" x14ac:dyDescent="0.3">
      <c r="A28556"/>
      <c r="B28556"/>
      <c r="C28556"/>
    </row>
    <row r="28557" spans="1:3" ht="14.4" x14ac:dyDescent="0.3">
      <c r="A28557"/>
      <c r="B28557"/>
      <c r="C28557"/>
    </row>
    <row r="28558" spans="1:3" ht="14.4" x14ac:dyDescent="0.3">
      <c r="A28558"/>
      <c r="B28558"/>
      <c r="C28558"/>
    </row>
    <row r="28559" spans="1:3" ht="14.4" x14ac:dyDescent="0.3">
      <c r="A28559"/>
      <c r="B28559"/>
      <c r="C28559"/>
    </row>
    <row r="28560" spans="1:3" ht="14.4" x14ac:dyDescent="0.3">
      <c r="A28560"/>
      <c r="B28560"/>
      <c r="C28560"/>
    </row>
    <row r="28561" spans="1:3" ht="14.4" x14ac:dyDescent="0.3">
      <c r="A28561"/>
      <c r="B28561"/>
      <c r="C28561"/>
    </row>
    <row r="28562" spans="1:3" ht="14.4" x14ac:dyDescent="0.3">
      <c r="A28562"/>
      <c r="B28562"/>
      <c r="C28562"/>
    </row>
    <row r="28563" spans="1:3" ht="14.4" x14ac:dyDescent="0.3">
      <c r="A28563"/>
      <c r="B28563"/>
      <c r="C28563"/>
    </row>
    <row r="28564" spans="1:3" ht="14.4" x14ac:dyDescent="0.3">
      <c r="A28564"/>
      <c r="B28564"/>
      <c r="C28564"/>
    </row>
    <row r="28565" spans="1:3" ht="14.4" x14ac:dyDescent="0.3">
      <c r="A28565"/>
      <c r="B28565"/>
      <c r="C28565"/>
    </row>
    <row r="28566" spans="1:3" ht="14.4" x14ac:dyDescent="0.3">
      <c r="A28566"/>
      <c r="B28566"/>
      <c r="C28566"/>
    </row>
    <row r="28567" spans="1:3" ht="14.4" x14ac:dyDescent="0.3">
      <c r="A28567"/>
      <c r="B28567"/>
      <c r="C28567"/>
    </row>
    <row r="28568" spans="1:3" ht="14.4" x14ac:dyDescent="0.3">
      <c r="A28568"/>
      <c r="B28568"/>
      <c r="C28568"/>
    </row>
    <row r="28569" spans="1:3" ht="14.4" x14ac:dyDescent="0.3">
      <c r="A28569"/>
      <c r="B28569"/>
      <c r="C28569"/>
    </row>
    <row r="28570" spans="1:3" ht="14.4" x14ac:dyDescent="0.3">
      <c r="A28570"/>
      <c r="B28570"/>
      <c r="C28570"/>
    </row>
    <row r="28571" spans="1:3" ht="14.4" x14ac:dyDescent="0.3">
      <c r="A28571"/>
      <c r="B28571"/>
      <c r="C28571"/>
    </row>
    <row r="28572" spans="1:3" ht="14.4" x14ac:dyDescent="0.3">
      <c r="A28572"/>
      <c r="B28572"/>
      <c r="C28572"/>
    </row>
    <row r="28573" spans="1:3" ht="14.4" x14ac:dyDescent="0.3">
      <c r="A28573"/>
      <c r="B28573"/>
      <c r="C28573"/>
    </row>
    <row r="28574" spans="1:3" ht="14.4" x14ac:dyDescent="0.3">
      <c r="A28574"/>
      <c r="B28574"/>
      <c r="C28574"/>
    </row>
    <row r="28575" spans="1:3" ht="14.4" x14ac:dyDescent="0.3">
      <c r="A28575"/>
      <c r="B28575"/>
      <c r="C28575"/>
    </row>
    <row r="28576" spans="1:3" ht="14.4" x14ac:dyDescent="0.3">
      <c r="A28576"/>
      <c r="B28576"/>
      <c r="C28576"/>
    </row>
    <row r="28577" spans="1:3" ht="14.4" x14ac:dyDescent="0.3">
      <c r="A28577"/>
      <c r="B28577"/>
      <c r="C28577"/>
    </row>
    <row r="28578" spans="1:3" ht="14.4" x14ac:dyDescent="0.3">
      <c r="A28578"/>
      <c r="B28578"/>
      <c r="C28578"/>
    </row>
    <row r="28579" spans="1:3" ht="14.4" x14ac:dyDescent="0.3">
      <c r="A28579"/>
      <c r="B28579"/>
      <c r="C28579"/>
    </row>
    <row r="28580" spans="1:3" ht="14.4" x14ac:dyDescent="0.3">
      <c r="A28580"/>
      <c r="B28580"/>
      <c r="C28580"/>
    </row>
    <row r="28581" spans="1:3" ht="14.4" x14ac:dyDescent="0.3">
      <c r="A28581"/>
      <c r="B28581"/>
      <c r="C28581"/>
    </row>
    <row r="28582" spans="1:3" ht="14.4" x14ac:dyDescent="0.3">
      <c r="A28582"/>
      <c r="B28582"/>
      <c r="C28582"/>
    </row>
    <row r="28583" spans="1:3" ht="14.4" x14ac:dyDescent="0.3">
      <c r="A28583"/>
      <c r="B28583"/>
      <c r="C28583"/>
    </row>
    <row r="28584" spans="1:3" ht="14.4" x14ac:dyDescent="0.3">
      <c r="A28584"/>
      <c r="B28584"/>
      <c r="C28584"/>
    </row>
    <row r="28585" spans="1:3" ht="14.4" x14ac:dyDescent="0.3">
      <c r="A28585"/>
      <c r="B28585"/>
      <c r="C28585"/>
    </row>
    <row r="28586" spans="1:3" ht="14.4" x14ac:dyDescent="0.3">
      <c r="A28586"/>
      <c r="B28586"/>
      <c r="C28586"/>
    </row>
    <row r="28587" spans="1:3" ht="14.4" x14ac:dyDescent="0.3">
      <c r="A28587"/>
      <c r="B28587"/>
      <c r="C28587"/>
    </row>
    <row r="28588" spans="1:3" ht="14.4" x14ac:dyDescent="0.3">
      <c r="A28588"/>
      <c r="B28588"/>
      <c r="C28588"/>
    </row>
    <row r="28589" spans="1:3" ht="14.4" x14ac:dyDescent="0.3">
      <c r="A28589"/>
      <c r="B28589"/>
      <c r="C28589"/>
    </row>
    <row r="28590" spans="1:3" ht="14.4" x14ac:dyDescent="0.3">
      <c r="A28590"/>
      <c r="B28590"/>
      <c r="C28590"/>
    </row>
    <row r="28591" spans="1:3" ht="14.4" x14ac:dyDescent="0.3">
      <c r="A28591"/>
      <c r="B28591"/>
      <c r="C28591"/>
    </row>
    <row r="28592" spans="1:3" ht="14.4" x14ac:dyDescent="0.3">
      <c r="A28592"/>
      <c r="B28592"/>
      <c r="C28592"/>
    </row>
    <row r="28593" spans="1:3" ht="14.4" x14ac:dyDescent="0.3">
      <c r="A28593"/>
      <c r="B28593"/>
      <c r="C28593"/>
    </row>
    <row r="28594" spans="1:3" ht="14.4" x14ac:dyDescent="0.3">
      <c r="A28594"/>
      <c r="B28594"/>
      <c r="C28594"/>
    </row>
    <row r="28595" spans="1:3" ht="14.4" x14ac:dyDescent="0.3">
      <c r="A28595"/>
      <c r="B28595"/>
      <c r="C28595"/>
    </row>
    <row r="28596" spans="1:3" ht="14.4" x14ac:dyDescent="0.3">
      <c r="A28596"/>
      <c r="B28596"/>
      <c r="C28596"/>
    </row>
    <row r="28597" spans="1:3" ht="14.4" x14ac:dyDescent="0.3">
      <c r="A28597"/>
      <c r="B28597"/>
      <c r="C28597"/>
    </row>
    <row r="28598" spans="1:3" ht="14.4" x14ac:dyDescent="0.3">
      <c r="A28598"/>
      <c r="B28598"/>
      <c r="C28598"/>
    </row>
    <row r="28599" spans="1:3" ht="14.4" x14ac:dyDescent="0.3">
      <c r="A28599"/>
      <c r="B28599"/>
      <c r="C28599"/>
    </row>
    <row r="28600" spans="1:3" ht="14.4" x14ac:dyDescent="0.3">
      <c r="A28600"/>
      <c r="B28600"/>
      <c r="C28600"/>
    </row>
    <row r="28601" spans="1:3" ht="14.4" x14ac:dyDescent="0.3">
      <c r="A28601"/>
      <c r="B28601"/>
      <c r="C28601"/>
    </row>
    <row r="28602" spans="1:3" ht="14.4" x14ac:dyDescent="0.3">
      <c r="A28602"/>
      <c r="B28602"/>
      <c r="C28602"/>
    </row>
    <row r="28603" spans="1:3" ht="14.4" x14ac:dyDescent="0.3">
      <c r="A28603"/>
      <c r="B28603"/>
      <c r="C28603"/>
    </row>
    <row r="28604" spans="1:3" ht="14.4" x14ac:dyDescent="0.3">
      <c r="A28604"/>
      <c r="B28604"/>
      <c r="C28604"/>
    </row>
    <row r="28605" spans="1:3" ht="14.4" x14ac:dyDescent="0.3">
      <c r="A28605"/>
      <c r="B28605"/>
      <c r="C28605"/>
    </row>
    <row r="28606" spans="1:3" ht="14.4" x14ac:dyDescent="0.3">
      <c r="A28606"/>
      <c r="B28606"/>
      <c r="C28606"/>
    </row>
    <row r="28607" spans="1:3" ht="14.4" x14ac:dyDescent="0.3">
      <c r="A28607"/>
      <c r="B28607"/>
      <c r="C28607"/>
    </row>
    <row r="28608" spans="1:3" ht="14.4" x14ac:dyDescent="0.3">
      <c r="A28608"/>
      <c r="B28608"/>
      <c r="C28608"/>
    </row>
    <row r="28609" spans="1:3" ht="14.4" x14ac:dyDescent="0.3">
      <c r="A28609"/>
      <c r="B28609"/>
      <c r="C28609"/>
    </row>
    <row r="28610" spans="1:3" ht="14.4" x14ac:dyDescent="0.3">
      <c r="A28610"/>
      <c r="B28610"/>
      <c r="C28610"/>
    </row>
    <row r="28611" spans="1:3" ht="14.4" x14ac:dyDescent="0.3">
      <c r="A28611"/>
      <c r="B28611"/>
      <c r="C28611"/>
    </row>
    <row r="28612" spans="1:3" ht="14.4" x14ac:dyDescent="0.3">
      <c r="A28612"/>
      <c r="B28612"/>
      <c r="C28612"/>
    </row>
    <row r="28613" spans="1:3" ht="14.4" x14ac:dyDescent="0.3">
      <c r="A28613"/>
      <c r="B28613"/>
      <c r="C28613"/>
    </row>
    <row r="28614" spans="1:3" ht="14.4" x14ac:dyDescent="0.3">
      <c r="A28614"/>
      <c r="B28614"/>
      <c r="C28614"/>
    </row>
    <row r="28615" spans="1:3" ht="14.4" x14ac:dyDescent="0.3">
      <c r="A28615"/>
      <c r="B28615"/>
      <c r="C28615"/>
    </row>
    <row r="28616" spans="1:3" ht="14.4" x14ac:dyDescent="0.3">
      <c r="A28616"/>
      <c r="B28616"/>
      <c r="C28616"/>
    </row>
    <row r="28617" spans="1:3" ht="14.4" x14ac:dyDescent="0.3">
      <c r="A28617"/>
      <c r="B28617"/>
      <c r="C28617"/>
    </row>
    <row r="28618" spans="1:3" ht="14.4" x14ac:dyDescent="0.3">
      <c r="A28618"/>
      <c r="B28618"/>
      <c r="C28618"/>
    </row>
    <row r="28619" spans="1:3" ht="14.4" x14ac:dyDescent="0.3">
      <c r="A28619"/>
      <c r="B28619"/>
      <c r="C28619"/>
    </row>
    <row r="28620" spans="1:3" ht="14.4" x14ac:dyDescent="0.3">
      <c r="A28620"/>
      <c r="B28620"/>
      <c r="C28620"/>
    </row>
    <row r="28621" spans="1:3" ht="14.4" x14ac:dyDescent="0.3">
      <c r="A28621"/>
      <c r="B28621"/>
      <c r="C28621"/>
    </row>
    <row r="28622" spans="1:3" ht="14.4" x14ac:dyDescent="0.3">
      <c r="A28622"/>
      <c r="B28622"/>
      <c r="C28622"/>
    </row>
    <row r="28623" spans="1:3" ht="14.4" x14ac:dyDescent="0.3">
      <c r="A28623"/>
      <c r="B28623"/>
      <c r="C28623"/>
    </row>
    <row r="28624" spans="1:3" ht="14.4" x14ac:dyDescent="0.3">
      <c r="A28624"/>
      <c r="B28624"/>
      <c r="C28624"/>
    </row>
    <row r="28625" spans="1:3" ht="14.4" x14ac:dyDescent="0.3">
      <c r="A28625"/>
      <c r="B28625"/>
      <c r="C28625"/>
    </row>
    <row r="28626" spans="1:3" ht="14.4" x14ac:dyDescent="0.3">
      <c r="A28626"/>
      <c r="B28626"/>
      <c r="C28626"/>
    </row>
    <row r="28627" spans="1:3" ht="14.4" x14ac:dyDescent="0.3">
      <c r="A28627"/>
      <c r="B28627"/>
      <c r="C28627"/>
    </row>
    <row r="28628" spans="1:3" ht="14.4" x14ac:dyDescent="0.3">
      <c r="A28628"/>
      <c r="B28628"/>
      <c r="C28628"/>
    </row>
    <row r="28629" spans="1:3" ht="14.4" x14ac:dyDescent="0.3">
      <c r="A28629"/>
      <c r="B28629"/>
      <c r="C28629"/>
    </row>
    <row r="28630" spans="1:3" ht="14.4" x14ac:dyDescent="0.3">
      <c r="A28630"/>
      <c r="B28630"/>
      <c r="C28630"/>
    </row>
    <row r="28631" spans="1:3" ht="14.4" x14ac:dyDescent="0.3">
      <c r="A28631"/>
      <c r="B28631"/>
      <c r="C28631"/>
    </row>
    <row r="28632" spans="1:3" ht="14.4" x14ac:dyDescent="0.3">
      <c r="A28632"/>
      <c r="B28632"/>
      <c r="C28632"/>
    </row>
    <row r="28633" spans="1:3" ht="14.4" x14ac:dyDescent="0.3">
      <c r="A28633"/>
      <c r="B28633"/>
      <c r="C28633"/>
    </row>
    <row r="28634" spans="1:3" ht="14.4" x14ac:dyDescent="0.3">
      <c r="A28634"/>
      <c r="B28634"/>
      <c r="C28634"/>
    </row>
    <row r="28635" spans="1:3" ht="14.4" x14ac:dyDescent="0.3">
      <c r="A28635"/>
      <c r="B28635"/>
      <c r="C28635"/>
    </row>
    <row r="28636" spans="1:3" ht="14.4" x14ac:dyDescent="0.3">
      <c r="A28636"/>
      <c r="B28636"/>
      <c r="C28636"/>
    </row>
    <row r="28637" spans="1:3" ht="14.4" x14ac:dyDescent="0.3">
      <c r="A28637"/>
      <c r="B28637"/>
      <c r="C28637"/>
    </row>
    <row r="28638" spans="1:3" ht="14.4" x14ac:dyDescent="0.3">
      <c r="A28638"/>
      <c r="B28638"/>
      <c r="C28638"/>
    </row>
    <row r="28639" spans="1:3" ht="14.4" x14ac:dyDescent="0.3">
      <c r="A28639"/>
      <c r="B28639"/>
      <c r="C28639"/>
    </row>
    <row r="28640" spans="1:3" ht="14.4" x14ac:dyDescent="0.3">
      <c r="A28640"/>
      <c r="B28640"/>
      <c r="C28640"/>
    </row>
    <row r="28641" spans="1:3" ht="14.4" x14ac:dyDescent="0.3">
      <c r="A28641"/>
      <c r="B28641"/>
      <c r="C28641"/>
    </row>
    <row r="28642" spans="1:3" ht="14.4" x14ac:dyDescent="0.3">
      <c r="A28642"/>
      <c r="B28642"/>
      <c r="C28642"/>
    </row>
    <row r="28643" spans="1:3" ht="14.4" x14ac:dyDescent="0.3">
      <c r="A28643"/>
      <c r="B28643"/>
      <c r="C28643"/>
    </row>
    <row r="28644" spans="1:3" ht="14.4" x14ac:dyDescent="0.3">
      <c r="A28644"/>
      <c r="B28644"/>
      <c r="C28644"/>
    </row>
    <row r="28645" spans="1:3" ht="14.4" x14ac:dyDescent="0.3">
      <c r="A28645"/>
      <c r="B28645"/>
      <c r="C28645"/>
    </row>
    <row r="28646" spans="1:3" ht="14.4" x14ac:dyDescent="0.3">
      <c r="A28646"/>
      <c r="B28646"/>
      <c r="C28646"/>
    </row>
    <row r="28647" spans="1:3" ht="14.4" x14ac:dyDescent="0.3">
      <c r="A28647"/>
      <c r="B28647"/>
      <c r="C28647"/>
    </row>
    <row r="28648" spans="1:3" ht="14.4" x14ac:dyDescent="0.3">
      <c r="A28648"/>
      <c r="B28648"/>
      <c r="C28648"/>
    </row>
    <row r="28649" spans="1:3" ht="14.4" x14ac:dyDescent="0.3">
      <c r="A28649"/>
      <c r="B28649"/>
      <c r="C28649"/>
    </row>
    <row r="28650" spans="1:3" ht="14.4" x14ac:dyDescent="0.3">
      <c r="A28650"/>
      <c r="B28650"/>
      <c r="C28650"/>
    </row>
    <row r="28651" spans="1:3" ht="14.4" x14ac:dyDescent="0.3">
      <c r="A28651"/>
      <c r="B28651"/>
      <c r="C28651"/>
    </row>
    <row r="28652" spans="1:3" ht="14.4" x14ac:dyDescent="0.3">
      <c r="A28652"/>
      <c r="B28652"/>
      <c r="C28652"/>
    </row>
    <row r="28653" spans="1:3" ht="14.4" x14ac:dyDescent="0.3">
      <c r="A28653"/>
      <c r="B28653"/>
      <c r="C28653"/>
    </row>
    <row r="28654" spans="1:3" ht="14.4" x14ac:dyDescent="0.3">
      <c r="A28654"/>
      <c r="B28654"/>
      <c r="C28654"/>
    </row>
    <row r="28655" spans="1:3" ht="14.4" x14ac:dyDescent="0.3">
      <c r="A28655"/>
      <c r="B28655"/>
      <c r="C28655"/>
    </row>
    <row r="28656" spans="1:3" ht="14.4" x14ac:dyDescent="0.3">
      <c r="A28656"/>
      <c r="B28656"/>
      <c r="C28656"/>
    </row>
    <row r="28657" spans="1:3" ht="14.4" x14ac:dyDescent="0.3">
      <c r="A28657"/>
      <c r="B28657"/>
      <c r="C28657"/>
    </row>
    <row r="28658" spans="1:3" ht="14.4" x14ac:dyDescent="0.3">
      <c r="A28658"/>
      <c r="B28658"/>
      <c r="C28658"/>
    </row>
    <row r="28659" spans="1:3" ht="14.4" x14ac:dyDescent="0.3">
      <c r="A28659"/>
      <c r="B28659"/>
      <c r="C28659"/>
    </row>
    <row r="28660" spans="1:3" ht="14.4" x14ac:dyDescent="0.3">
      <c r="A28660"/>
      <c r="B28660"/>
      <c r="C28660"/>
    </row>
    <row r="28661" spans="1:3" ht="14.4" x14ac:dyDescent="0.3">
      <c r="A28661"/>
      <c r="B28661"/>
      <c r="C28661"/>
    </row>
    <row r="28662" spans="1:3" ht="14.4" x14ac:dyDescent="0.3">
      <c r="A28662"/>
      <c r="B28662"/>
      <c r="C28662"/>
    </row>
    <row r="28663" spans="1:3" ht="14.4" x14ac:dyDescent="0.3">
      <c r="A28663"/>
      <c r="B28663"/>
      <c r="C28663"/>
    </row>
    <row r="28664" spans="1:3" ht="14.4" x14ac:dyDescent="0.3">
      <c r="A28664"/>
      <c r="B28664"/>
      <c r="C28664"/>
    </row>
    <row r="28665" spans="1:3" ht="14.4" x14ac:dyDescent="0.3">
      <c r="A28665"/>
      <c r="B28665"/>
      <c r="C28665"/>
    </row>
    <row r="28666" spans="1:3" ht="14.4" x14ac:dyDescent="0.3">
      <c r="A28666"/>
      <c r="B28666"/>
      <c r="C28666"/>
    </row>
    <row r="28667" spans="1:3" ht="14.4" x14ac:dyDescent="0.3">
      <c r="A28667"/>
      <c r="B28667"/>
      <c r="C28667"/>
    </row>
    <row r="28668" spans="1:3" ht="14.4" x14ac:dyDescent="0.3">
      <c r="A28668"/>
      <c r="B28668"/>
      <c r="C28668"/>
    </row>
    <row r="28669" spans="1:3" ht="14.4" x14ac:dyDescent="0.3">
      <c r="A28669"/>
      <c r="B28669"/>
      <c r="C28669"/>
    </row>
    <row r="28670" spans="1:3" ht="14.4" x14ac:dyDescent="0.3">
      <c r="A28670"/>
      <c r="B28670"/>
      <c r="C28670"/>
    </row>
    <row r="28671" spans="1:3" ht="14.4" x14ac:dyDescent="0.3">
      <c r="A28671"/>
      <c r="B28671"/>
      <c r="C28671"/>
    </row>
    <row r="28672" spans="1:3" ht="14.4" x14ac:dyDescent="0.3">
      <c r="A28672"/>
      <c r="B28672"/>
      <c r="C28672"/>
    </row>
    <row r="28673" spans="1:3" ht="14.4" x14ac:dyDescent="0.3">
      <c r="A28673"/>
      <c r="B28673"/>
      <c r="C28673"/>
    </row>
    <row r="28674" spans="1:3" ht="14.4" x14ac:dyDescent="0.3">
      <c r="A28674"/>
      <c r="B28674"/>
      <c r="C28674"/>
    </row>
    <row r="28675" spans="1:3" ht="14.4" x14ac:dyDescent="0.3">
      <c r="A28675"/>
      <c r="B28675"/>
      <c r="C28675"/>
    </row>
    <row r="28676" spans="1:3" ht="14.4" x14ac:dyDescent="0.3">
      <c r="A28676"/>
      <c r="B28676"/>
      <c r="C28676"/>
    </row>
    <row r="28677" spans="1:3" ht="14.4" x14ac:dyDescent="0.3">
      <c r="A28677"/>
      <c r="B28677"/>
      <c r="C28677"/>
    </row>
    <row r="28678" spans="1:3" ht="14.4" x14ac:dyDescent="0.3">
      <c r="A28678"/>
      <c r="B28678"/>
      <c r="C28678"/>
    </row>
    <row r="28679" spans="1:3" ht="14.4" x14ac:dyDescent="0.3">
      <c r="A28679"/>
      <c r="B28679"/>
      <c r="C28679"/>
    </row>
    <row r="28680" spans="1:3" ht="14.4" x14ac:dyDescent="0.3">
      <c r="A28680"/>
      <c r="B28680"/>
      <c r="C28680"/>
    </row>
    <row r="28681" spans="1:3" ht="14.4" x14ac:dyDescent="0.3">
      <c r="A28681"/>
      <c r="B28681"/>
      <c r="C28681"/>
    </row>
    <row r="28682" spans="1:3" ht="14.4" x14ac:dyDescent="0.3">
      <c r="A28682"/>
      <c r="B28682"/>
      <c r="C28682"/>
    </row>
    <row r="28683" spans="1:3" ht="14.4" x14ac:dyDescent="0.3">
      <c r="A28683"/>
      <c r="B28683"/>
      <c r="C28683"/>
    </row>
    <row r="28684" spans="1:3" ht="14.4" x14ac:dyDescent="0.3">
      <c r="A28684"/>
      <c r="B28684"/>
      <c r="C28684"/>
    </row>
    <row r="28685" spans="1:3" ht="14.4" x14ac:dyDescent="0.3">
      <c r="A28685"/>
      <c r="B28685"/>
      <c r="C28685"/>
    </row>
    <row r="28686" spans="1:3" ht="14.4" x14ac:dyDescent="0.3">
      <c r="A28686"/>
      <c r="B28686"/>
      <c r="C28686"/>
    </row>
    <row r="28687" spans="1:3" ht="14.4" x14ac:dyDescent="0.3">
      <c r="A28687"/>
      <c r="B28687"/>
      <c r="C28687"/>
    </row>
    <row r="28688" spans="1:3" ht="14.4" x14ac:dyDescent="0.3">
      <c r="A28688"/>
      <c r="B28688"/>
      <c r="C28688"/>
    </row>
    <row r="28689" spans="1:3" ht="14.4" x14ac:dyDescent="0.3">
      <c r="A28689"/>
      <c r="B28689"/>
      <c r="C28689"/>
    </row>
    <row r="28690" spans="1:3" ht="14.4" x14ac:dyDescent="0.3">
      <c r="A28690"/>
      <c r="B28690"/>
      <c r="C28690"/>
    </row>
    <row r="28691" spans="1:3" ht="14.4" x14ac:dyDescent="0.3">
      <c r="A28691"/>
      <c r="B28691"/>
      <c r="C28691"/>
    </row>
    <row r="28692" spans="1:3" ht="14.4" x14ac:dyDescent="0.3">
      <c r="A28692"/>
      <c r="B28692"/>
      <c r="C28692"/>
    </row>
    <row r="28693" spans="1:3" ht="14.4" x14ac:dyDescent="0.3">
      <c r="A28693"/>
      <c r="B28693"/>
      <c r="C28693"/>
    </row>
    <row r="28694" spans="1:3" ht="14.4" x14ac:dyDescent="0.3">
      <c r="A28694"/>
      <c r="B28694"/>
      <c r="C28694"/>
    </row>
    <row r="28695" spans="1:3" ht="14.4" x14ac:dyDescent="0.3">
      <c r="A28695"/>
      <c r="B28695"/>
      <c r="C28695"/>
    </row>
    <row r="28696" spans="1:3" ht="14.4" x14ac:dyDescent="0.3">
      <c r="A28696"/>
      <c r="B28696"/>
      <c r="C28696"/>
    </row>
    <row r="28697" spans="1:3" ht="14.4" x14ac:dyDescent="0.3">
      <c r="A28697"/>
      <c r="B28697"/>
      <c r="C28697"/>
    </row>
    <row r="28698" spans="1:3" ht="14.4" x14ac:dyDescent="0.3">
      <c r="A28698"/>
      <c r="B28698"/>
      <c r="C28698"/>
    </row>
    <row r="28699" spans="1:3" ht="14.4" x14ac:dyDescent="0.3">
      <c r="A28699"/>
      <c r="B28699"/>
      <c r="C28699"/>
    </row>
    <row r="28700" spans="1:3" ht="14.4" x14ac:dyDescent="0.3">
      <c r="A28700"/>
      <c r="B28700"/>
      <c r="C28700"/>
    </row>
    <row r="28701" spans="1:3" ht="14.4" x14ac:dyDescent="0.3">
      <c r="A28701"/>
      <c r="B28701"/>
      <c r="C28701"/>
    </row>
    <row r="28702" spans="1:3" ht="14.4" x14ac:dyDescent="0.3">
      <c r="A28702"/>
      <c r="B28702"/>
      <c r="C28702"/>
    </row>
    <row r="28703" spans="1:3" ht="14.4" x14ac:dyDescent="0.3">
      <c r="A28703"/>
      <c r="B28703"/>
      <c r="C28703"/>
    </row>
    <row r="28704" spans="1:3" ht="14.4" x14ac:dyDescent="0.3">
      <c r="A28704"/>
      <c r="B28704"/>
      <c r="C28704"/>
    </row>
    <row r="28705" spans="1:3" ht="14.4" x14ac:dyDescent="0.3">
      <c r="A28705"/>
      <c r="B28705"/>
      <c r="C28705"/>
    </row>
    <row r="28706" spans="1:3" ht="14.4" x14ac:dyDescent="0.3">
      <c r="A28706"/>
      <c r="B28706"/>
      <c r="C28706"/>
    </row>
    <row r="28707" spans="1:3" ht="14.4" x14ac:dyDescent="0.3">
      <c r="A28707"/>
      <c r="B28707"/>
      <c r="C28707"/>
    </row>
    <row r="28708" spans="1:3" ht="14.4" x14ac:dyDescent="0.3">
      <c r="A28708"/>
      <c r="B28708"/>
      <c r="C28708"/>
    </row>
    <row r="28709" spans="1:3" ht="14.4" x14ac:dyDescent="0.3">
      <c r="A28709"/>
      <c r="B28709"/>
      <c r="C28709"/>
    </row>
    <row r="28710" spans="1:3" ht="14.4" x14ac:dyDescent="0.3">
      <c r="A28710"/>
      <c r="B28710"/>
      <c r="C28710"/>
    </row>
    <row r="28711" spans="1:3" ht="14.4" x14ac:dyDescent="0.3">
      <c r="A28711"/>
      <c r="B28711"/>
      <c r="C28711"/>
    </row>
    <row r="28712" spans="1:3" ht="14.4" x14ac:dyDescent="0.3">
      <c r="A28712"/>
      <c r="B28712"/>
      <c r="C28712"/>
    </row>
    <row r="28713" spans="1:3" ht="14.4" x14ac:dyDescent="0.3">
      <c r="A28713"/>
      <c r="B28713"/>
      <c r="C28713"/>
    </row>
    <row r="28714" spans="1:3" ht="14.4" x14ac:dyDescent="0.3">
      <c r="A28714"/>
      <c r="B28714"/>
      <c r="C28714"/>
    </row>
    <row r="28715" spans="1:3" ht="14.4" x14ac:dyDescent="0.3">
      <c r="A28715"/>
      <c r="B28715"/>
      <c r="C28715"/>
    </row>
    <row r="28716" spans="1:3" ht="14.4" x14ac:dyDescent="0.3">
      <c r="A28716"/>
      <c r="B28716"/>
      <c r="C28716"/>
    </row>
    <row r="28717" spans="1:3" ht="14.4" x14ac:dyDescent="0.3">
      <c r="A28717"/>
      <c r="B28717"/>
      <c r="C28717"/>
    </row>
    <row r="28718" spans="1:3" ht="14.4" x14ac:dyDescent="0.3">
      <c r="A28718"/>
      <c r="B28718"/>
      <c r="C28718"/>
    </row>
    <row r="28719" spans="1:3" ht="14.4" x14ac:dyDescent="0.3">
      <c r="A28719"/>
      <c r="B28719"/>
      <c r="C28719"/>
    </row>
    <row r="28720" spans="1:3" ht="14.4" x14ac:dyDescent="0.3">
      <c r="A28720"/>
      <c r="B28720"/>
      <c r="C28720"/>
    </row>
    <row r="28721" spans="1:3" ht="14.4" x14ac:dyDescent="0.3">
      <c r="A28721"/>
      <c r="B28721"/>
      <c r="C28721"/>
    </row>
    <row r="28722" spans="1:3" ht="14.4" x14ac:dyDescent="0.3">
      <c r="A28722"/>
      <c r="B28722"/>
      <c r="C28722"/>
    </row>
    <row r="28723" spans="1:3" ht="14.4" x14ac:dyDescent="0.3">
      <c r="A28723"/>
      <c r="B28723"/>
      <c r="C28723"/>
    </row>
    <row r="28724" spans="1:3" ht="14.4" x14ac:dyDescent="0.3">
      <c r="A28724"/>
      <c r="B28724"/>
      <c r="C28724"/>
    </row>
    <row r="28725" spans="1:3" ht="14.4" x14ac:dyDescent="0.3">
      <c r="A28725"/>
      <c r="B28725"/>
      <c r="C28725"/>
    </row>
    <row r="28726" spans="1:3" ht="14.4" x14ac:dyDescent="0.3">
      <c r="A28726"/>
      <c r="B28726"/>
      <c r="C28726"/>
    </row>
    <row r="28727" spans="1:3" ht="14.4" x14ac:dyDescent="0.3">
      <c r="A28727"/>
      <c r="B28727"/>
      <c r="C28727"/>
    </row>
    <row r="28728" spans="1:3" ht="14.4" x14ac:dyDescent="0.3">
      <c r="A28728"/>
      <c r="B28728"/>
      <c r="C28728"/>
    </row>
    <row r="28729" spans="1:3" ht="14.4" x14ac:dyDescent="0.3">
      <c r="A28729"/>
      <c r="B28729"/>
      <c r="C28729"/>
    </row>
    <row r="28730" spans="1:3" ht="14.4" x14ac:dyDescent="0.3">
      <c r="A28730"/>
      <c r="B28730"/>
      <c r="C28730"/>
    </row>
    <row r="28731" spans="1:3" ht="14.4" x14ac:dyDescent="0.3">
      <c r="A28731"/>
      <c r="B28731"/>
      <c r="C28731"/>
    </row>
    <row r="28732" spans="1:3" ht="14.4" x14ac:dyDescent="0.3">
      <c r="A28732"/>
      <c r="B28732"/>
      <c r="C28732"/>
    </row>
    <row r="28733" spans="1:3" ht="14.4" x14ac:dyDescent="0.3">
      <c r="A28733"/>
      <c r="B28733"/>
      <c r="C28733"/>
    </row>
    <row r="28734" spans="1:3" ht="14.4" x14ac:dyDescent="0.3">
      <c r="A28734"/>
      <c r="B28734"/>
      <c r="C28734"/>
    </row>
    <row r="28735" spans="1:3" ht="14.4" x14ac:dyDescent="0.3">
      <c r="A28735"/>
      <c r="B28735"/>
      <c r="C28735"/>
    </row>
    <row r="28736" spans="1:3" ht="14.4" x14ac:dyDescent="0.3">
      <c r="A28736"/>
      <c r="B28736"/>
      <c r="C28736"/>
    </row>
    <row r="28737" spans="1:3" ht="14.4" x14ac:dyDescent="0.3">
      <c r="A28737"/>
      <c r="B28737"/>
      <c r="C28737"/>
    </row>
    <row r="28738" spans="1:3" ht="14.4" x14ac:dyDescent="0.3">
      <c r="A28738"/>
      <c r="B28738"/>
      <c r="C28738"/>
    </row>
    <row r="28739" spans="1:3" ht="14.4" x14ac:dyDescent="0.3">
      <c r="A28739"/>
      <c r="B28739"/>
      <c r="C28739"/>
    </row>
    <row r="28740" spans="1:3" ht="14.4" x14ac:dyDescent="0.3">
      <c r="A28740"/>
      <c r="B28740"/>
      <c r="C28740"/>
    </row>
    <row r="28741" spans="1:3" ht="14.4" x14ac:dyDescent="0.3">
      <c r="A28741"/>
      <c r="B28741"/>
      <c r="C28741"/>
    </row>
    <row r="28742" spans="1:3" ht="14.4" x14ac:dyDescent="0.3">
      <c r="A28742"/>
      <c r="B28742"/>
      <c r="C28742"/>
    </row>
    <row r="28743" spans="1:3" ht="14.4" x14ac:dyDescent="0.3">
      <c r="A28743"/>
      <c r="B28743"/>
      <c r="C28743"/>
    </row>
    <row r="28744" spans="1:3" ht="14.4" x14ac:dyDescent="0.3">
      <c r="A28744"/>
      <c r="B28744"/>
      <c r="C28744"/>
    </row>
    <row r="28745" spans="1:3" ht="14.4" x14ac:dyDescent="0.3">
      <c r="A28745"/>
      <c r="B28745"/>
      <c r="C28745"/>
    </row>
    <row r="28746" spans="1:3" ht="14.4" x14ac:dyDescent="0.3">
      <c r="A28746"/>
      <c r="B28746"/>
      <c r="C28746"/>
    </row>
    <row r="28747" spans="1:3" ht="14.4" x14ac:dyDescent="0.3">
      <c r="A28747"/>
      <c r="B28747"/>
      <c r="C28747"/>
    </row>
    <row r="28748" spans="1:3" ht="14.4" x14ac:dyDescent="0.3">
      <c r="A28748"/>
      <c r="B28748"/>
      <c r="C28748"/>
    </row>
    <row r="28749" spans="1:3" ht="14.4" x14ac:dyDescent="0.3">
      <c r="A28749"/>
      <c r="B28749"/>
      <c r="C28749"/>
    </row>
    <row r="28750" spans="1:3" ht="14.4" x14ac:dyDescent="0.3">
      <c r="A28750"/>
      <c r="B28750"/>
      <c r="C28750"/>
    </row>
    <row r="28751" spans="1:3" ht="14.4" x14ac:dyDescent="0.3">
      <c r="A28751"/>
      <c r="B28751"/>
      <c r="C28751"/>
    </row>
    <row r="28752" spans="1:3" ht="14.4" x14ac:dyDescent="0.3">
      <c r="A28752"/>
      <c r="B28752"/>
      <c r="C28752"/>
    </row>
    <row r="28753" spans="1:3" ht="14.4" x14ac:dyDescent="0.3">
      <c r="A28753"/>
      <c r="B28753"/>
      <c r="C28753"/>
    </row>
    <row r="28754" spans="1:3" ht="14.4" x14ac:dyDescent="0.3">
      <c r="A28754"/>
      <c r="B28754"/>
      <c r="C28754"/>
    </row>
    <row r="28755" spans="1:3" ht="14.4" x14ac:dyDescent="0.3">
      <c r="A28755"/>
      <c r="B28755"/>
      <c r="C28755"/>
    </row>
    <row r="28756" spans="1:3" ht="14.4" x14ac:dyDescent="0.3">
      <c r="A28756"/>
      <c r="B28756"/>
      <c r="C28756"/>
    </row>
    <row r="28757" spans="1:3" ht="14.4" x14ac:dyDescent="0.3">
      <c r="A28757"/>
      <c r="B28757"/>
      <c r="C28757"/>
    </row>
    <row r="28758" spans="1:3" ht="14.4" x14ac:dyDescent="0.3">
      <c r="A28758"/>
      <c r="B28758"/>
      <c r="C28758"/>
    </row>
    <row r="28759" spans="1:3" ht="14.4" x14ac:dyDescent="0.3">
      <c r="A28759"/>
      <c r="B28759"/>
      <c r="C28759"/>
    </row>
    <row r="28760" spans="1:3" ht="14.4" x14ac:dyDescent="0.3">
      <c r="A28760"/>
      <c r="B28760"/>
      <c r="C28760"/>
    </row>
    <row r="28761" spans="1:3" ht="14.4" x14ac:dyDescent="0.3">
      <c r="A28761"/>
      <c r="B28761"/>
      <c r="C28761"/>
    </row>
    <row r="28762" spans="1:3" ht="14.4" x14ac:dyDescent="0.3">
      <c r="A28762"/>
      <c r="B28762"/>
      <c r="C28762"/>
    </row>
    <row r="28763" spans="1:3" ht="14.4" x14ac:dyDescent="0.3">
      <c r="A28763"/>
      <c r="B28763"/>
      <c r="C28763"/>
    </row>
    <row r="28764" spans="1:3" ht="14.4" x14ac:dyDescent="0.3">
      <c r="A28764"/>
      <c r="B28764"/>
      <c r="C28764"/>
    </row>
    <row r="28765" spans="1:3" ht="14.4" x14ac:dyDescent="0.3">
      <c r="A28765"/>
      <c r="B28765"/>
      <c r="C28765"/>
    </row>
    <row r="28766" spans="1:3" ht="14.4" x14ac:dyDescent="0.3">
      <c r="A28766"/>
      <c r="B28766"/>
      <c r="C28766"/>
    </row>
    <row r="28767" spans="1:3" ht="14.4" x14ac:dyDescent="0.3">
      <c r="A28767"/>
      <c r="B28767"/>
      <c r="C28767"/>
    </row>
    <row r="28768" spans="1:3" ht="14.4" x14ac:dyDescent="0.3">
      <c r="A28768"/>
      <c r="B28768"/>
      <c r="C28768"/>
    </row>
    <row r="28769" spans="1:3" ht="14.4" x14ac:dyDescent="0.3">
      <c r="A28769"/>
      <c r="B28769"/>
      <c r="C28769"/>
    </row>
    <row r="28770" spans="1:3" ht="14.4" x14ac:dyDescent="0.3">
      <c r="A28770"/>
      <c r="B28770"/>
      <c r="C28770"/>
    </row>
    <row r="28771" spans="1:3" ht="14.4" x14ac:dyDescent="0.3">
      <c r="A28771"/>
      <c r="B28771"/>
      <c r="C28771"/>
    </row>
    <row r="28772" spans="1:3" ht="14.4" x14ac:dyDescent="0.3">
      <c r="A28772"/>
      <c r="B28772"/>
      <c r="C28772"/>
    </row>
    <row r="28773" spans="1:3" ht="14.4" x14ac:dyDescent="0.3">
      <c r="A28773"/>
      <c r="B28773"/>
      <c r="C28773"/>
    </row>
    <row r="28774" spans="1:3" ht="14.4" x14ac:dyDescent="0.3">
      <c r="A28774"/>
      <c r="B28774"/>
      <c r="C28774"/>
    </row>
    <row r="28775" spans="1:3" ht="14.4" x14ac:dyDescent="0.3">
      <c r="A28775"/>
      <c r="B28775"/>
      <c r="C28775"/>
    </row>
    <row r="28776" spans="1:3" ht="14.4" x14ac:dyDescent="0.3">
      <c r="A28776"/>
      <c r="B28776"/>
      <c r="C28776"/>
    </row>
    <row r="28777" spans="1:3" ht="14.4" x14ac:dyDescent="0.3">
      <c r="A28777"/>
      <c r="B28777"/>
      <c r="C28777"/>
    </row>
    <row r="28778" spans="1:3" ht="14.4" x14ac:dyDescent="0.3">
      <c r="A28778"/>
      <c r="B28778"/>
      <c r="C28778"/>
    </row>
    <row r="28779" spans="1:3" ht="14.4" x14ac:dyDescent="0.3">
      <c r="A28779"/>
      <c r="B28779"/>
      <c r="C28779"/>
    </row>
    <row r="28780" spans="1:3" ht="14.4" x14ac:dyDescent="0.3">
      <c r="A28780"/>
      <c r="B28780"/>
      <c r="C28780"/>
    </row>
    <row r="28781" spans="1:3" ht="14.4" x14ac:dyDescent="0.3">
      <c r="A28781"/>
      <c r="B28781"/>
      <c r="C28781"/>
    </row>
    <row r="28782" spans="1:3" ht="14.4" x14ac:dyDescent="0.3">
      <c r="A28782"/>
      <c r="B28782"/>
      <c r="C28782"/>
    </row>
    <row r="28783" spans="1:3" ht="14.4" x14ac:dyDescent="0.3">
      <c r="A28783"/>
      <c r="B28783"/>
      <c r="C28783"/>
    </row>
    <row r="28784" spans="1:3" ht="14.4" x14ac:dyDescent="0.3">
      <c r="A28784"/>
      <c r="B28784"/>
      <c r="C28784"/>
    </row>
    <row r="28785" spans="1:3" ht="14.4" x14ac:dyDescent="0.3">
      <c r="A28785"/>
      <c r="B28785"/>
      <c r="C28785"/>
    </row>
    <row r="28786" spans="1:3" ht="14.4" x14ac:dyDescent="0.3">
      <c r="A28786"/>
      <c r="B28786"/>
      <c r="C28786"/>
    </row>
    <row r="28787" spans="1:3" ht="14.4" x14ac:dyDescent="0.3">
      <c r="A28787"/>
      <c r="B28787"/>
      <c r="C28787"/>
    </row>
    <row r="28788" spans="1:3" ht="14.4" x14ac:dyDescent="0.3">
      <c r="A28788"/>
      <c r="B28788"/>
      <c r="C28788"/>
    </row>
    <row r="28789" spans="1:3" ht="14.4" x14ac:dyDescent="0.3">
      <c r="A28789"/>
      <c r="B28789"/>
      <c r="C28789"/>
    </row>
    <row r="28790" spans="1:3" ht="14.4" x14ac:dyDescent="0.3">
      <c r="A28790"/>
      <c r="B28790"/>
      <c r="C28790"/>
    </row>
    <row r="28791" spans="1:3" ht="14.4" x14ac:dyDescent="0.3">
      <c r="A28791"/>
      <c r="B28791"/>
      <c r="C28791"/>
    </row>
    <row r="28792" spans="1:3" ht="14.4" x14ac:dyDescent="0.3">
      <c r="A28792"/>
      <c r="B28792"/>
      <c r="C28792"/>
    </row>
    <row r="28793" spans="1:3" ht="14.4" x14ac:dyDescent="0.3">
      <c r="A28793"/>
      <c r="B28793"/>
      <c r="C28793"/>
    </row>
    <row r="28794" spans="1:3" ht="14.4" x14ac:dyDescent="0.3">
      <c r="A28794"/>
      <c r="B28794"/>
      <c r="C28794"/>
    </row>
    <row r="28795" spans="1:3" ht="14.4" x14ac:dyDescent="0.3">
      <c r="A28795"/>
      <c r="B28795"/>
      <c r="C28795"/>
    </row>
    <row r="28796" spans="1:3" ht="14.4" x14ac:dyDescent="0.3">
      <c r="A28796"/>
      <c r="B28796"/>
      <c r="C28796"/>
    </row>
    <row r="28797" spans="1:3" ht="14.4" x14ac:dyDescent="0.3">
      <c r="A28797"/>
      <c r="B28797"/>
      <c r="C28797"/>
    </row>
    <row r="28798" spans="1:3" ht="14.4" x14ac:dyDescent="0.3">
      <c r="A28798"/>
      <c r="B28798"/>
      <c r="C28798"/>
    </row>
    <row r="28799" spans="1:3" ht="14.4" x14ac:dyDescent="0.3">
      <c r="A28799"/>
      <c r="B28799"/>
      <c r="C28799"/>
    </row>
    <row r="28800" spans="1:3" ht="14.4" x14ac:dyDescent="0.3">
      <c r="A28800"/>
      <c r="B28800"/>
      <c r="C28800"/>
    </row>
    <row r="28801" spans="1:3" ht="14.4" x14ac:dyDescent="0.3">
      <c r="A28801"/>
      <c r="B28801"/>
      <c r="C28801"/>
    </row>
    <row r="28802" spans="1:3" ht="14.4" x14ac:dyDescent="0.3">
      <c r="A28802"/>
      <c r="B28802"/>
      <c r="C28802"/>
    </row>
    <row r="28803" spans="1:3" ht="14.4" x14ac:dyDescent="0.3">
      <c r="A28803"/>
      <c r="B28803"/>
      <c r="C28803"/>
    </row>
    <row r="28804" spans="1:3" ht="14.4" x14ac:dyDescent="0.3">
      <c r="A28804"/>
      <c r="B28804"/>
      <c r="C28804"/>
    </row>
    <row r="28805" spans="1:3" ht="14.4" x14ac:dyDescent="0.3">
      <c r="A28805"/>
      <c r="B28805"/>
      <c r="C28805"/>
    </row>
    <row r="28806" spans="1:3" ht="14.4" x14ac:dyDescent="0.3">
      <c r="A28806"/>
      <c r="B28806"/>
      <c r="C28806"/>
    </row>
    <row r="28807" spans="1:3" ht="14.4" x14ac:dyDescent="0.3">
      <c r="A28807"/>
      <c r="B28807"/>
      <c r="C28807"/>
    </row>
    <row r="28808" spans="1:3" ht="14.4" x14ac:dyDescent="0.3">
      <c r="A28808"/>
      <c r="B28808"/>
      <c r="C28808"/>
    </row>
    <row r="28809" spans="1:3" ht="14.4" x14ac:dyDescent="0.3">
      <c r="A28809"/>
      <c r="B28809"/>
      <c r="C28809"/>
    </row>
    <row r="28810" spans="1:3" ht="14.4" x14ac:dyDescent="0.3">
      <c r="A28810"/>
      <c r="B28810"/>
      <c r="C28810"/>
    </row>
    <row r="28811" spans="1:3" ht="14.4" x14ac:dyDescent="0.3">
      <c r="A28811"/>
      <c r="B28811"/>
      <c r="C28811"/>
    </row>
    <row r="28812" spans="1:3" ht="14.4" x14ac:dyDescent="0.3">
      <c r="A28812"/>
      <c r="B28812"/>
      <c r="C28812"/>
    </row>
    <row r="28813" spans="1:3" ht="14.4" x14ac:dyDescent="0.3">
      <c r="A28813"/>
      <c r="B28813"/>
      <c r="C28813"/>
    </row>
    <row r="28814" spans="1:3" ht="14.4" x14ac:dyDescent="0.3">
      <c r="A28814"/>
      <c r="B28814"/>
      <c r="C28814"/>
    </row>
    <row r="28815" spans="1:3" ht="14.4" x14ac:dyDescent="0.3">
      <c r="A28815"/>
      <c r="B28815"/>
      <c r="C28815"/>
    </row>
    <row r="28816" spans="1:3" ht="14.4" x14ac:dyDescent="0.3">
      <c r="A28816"/>
      <c r="B28816"/>
      <c r="C28816"/>
    </row>
    <row r="28817" spans="1:3" ht="14.4" x14ac:dyDescent="0.3">
      <c r="A28817"/>
      <c r="B28817"/>
      <c r="C28817"/>
    </row>
    <row r="28818" spans="1:3" ht="14.4" x14ac:dyDescent="0.3">
      <c r="A28818"/>
      <c r="B28818"/>
      <c r="C28818"/>
    </row>
    <row r="28819" spans="1:3" ht="14.4" x14ac:dyDescent="0.3">
      <c r="A28819"/>
      <c r="B28819"/>
      <c r="C28819"/>
    </row>
    <row r="28820" spans="1:3" ht="14.4" x14ac:dyDescent="0.3">
      <c r="A28820"/>
      <c r="B28820"/>
      <c r="C28820"/>
    </row>
    <row r="28821" spans="1:3" ht="14.4" x14ac:dyDescent="0.3">
      <c r="A28821"/>
      <c r="B28821"/>
      <c r="C28821"/>
    </row>
    <row r="28822" spans="1:3" ht="14.4" x14ac:dyDescent="0.3">
      <c r="A28822"/>
      <c r="B28822"/>
      <c r="C28822"/>
    </row>
    <row r="28823" spans="1:3" ht="14.4" x14ac:dyDescent="0.3">
      <c r="A28823"/>
      <c r="B28823"/>
      <c r="C28823"/>
    </row>
    <row r="28824" spans="1:3" ht="14.4" x14ac:dyDescent="0.3">
      <c r="A28824"/>
      <c r="B28824"/>
      <c r="C28824"/>
    </row>
    <row r="28825" spans="1:3" ht="14.4" x14ac:dyDescent="0.3">
      <c r="A28825"/>
      <c r="B28825"/>
      <c r="C28825"/>
    </row>
    <row r="28826" spans="1:3" ht="14.4" x14ac:dyDescent="0.3">
      <c r="A28826"/>
      <c r="B28826"/>
      <c r="C28826"/>
    </row>
    <row r="28827" spans="1:3" ht="14.4" x14ac:dyDescent="0.3">
      <c r="A28827"/>
      <c r="B28827"/>
      <c r="C28827"/>
    </row>
    <row r="28828" spans="1:3" ht="14.4" x14ac:dyDescent="0.3">
      <c r="A28828"/>
      <c r="B28828"/>
      <c r="C28828"/>
    </row>
    <row r="28829" spans="1:3" ht="14.4" x14ac:dyDescent="0.3">
      <c r="A28829"/>
      <c r="B28829"/>
      <c r="C28829"/>
    </row>
    <row r="28830" spans="1:3" ht="14.4" x14ac:dyDescent="0.3">
      <c r="A28830"/>
      <c r="B28830"/>
      <c r="C28830"/>
    </row>
    <row r="28831" spans="1:3" ht="14.4" x14ac:dyDescent="0.3">
      <c r="A28831"/>
      <c r="B28831"/>
      <c r="C28831"/>
    </row>
    <row r="28832" spans="1:3" ht="14.4" x14ac:dyDescent="0.3">
      <c r="A28832"/>
      <c r="B28832"/>
      <c r="C28832"/>
    </row>
    <row r="28833" spans="1:3" ht="14.4" x14ac:dyDescent="0.3">
      <c r="A28833"/>
      <c r="B28833"/>
      <c r="C28833"/>
    </row>
    <row r="28834" spans="1:3" ht="14.4" x14ac:dyDescent="0.3">
      <c r="A28834"/>
      <c r="B28834"/>
      <c r="C28834"/>
    </row>
    <row r="28835" spans="1:3" ht="14.4" x14ac:dyDescent="0.3">
      <c r="A28835"/>
      <c r="B28835"/>
      <c r="C28835"/>
    </row>
    <row r="28836" spans="1:3" ht="14.4" x14ac:dyDescent="0.3">
      <c r="A28836"/>
      <c r="B28836"/>
      <c r="C28836"/>
    </row>
    <row r="28837" spans="1:3" ht="14.4" x14ac:dyDescent="0.3">
      <c r="A28837"/>
      <c r="B28837"/>
      <c r="C28837"/>
    </row>
    <row r="28838" spans="1:3" ht="14.4" x14ac:dyDescent="0.3">
      <c r="A28838"/>
      <c r="B28838"/>
      <c r="C28838"/>
    </row>
    <row r="28839" spans="1:3" ht="14.4" x14ac:dyDescent="0.3">
      <c r="A28839"/>
      <c r="B28839"/>
      <c r="C28839"/>
    </row>
    <row r="28840" spans="1:3" ht="14.4" x14ac:dyDescent="0.3">
      <c r="A28840"/>
      <c r="B28840"/>
      <c r="C28840"/>
    </row>
    <row r="28841" spans="1:3" ht="14.4" x14ac:dyDescent="0.3">
      <c r="A28841"/>
      <c r="B28841"/>
      <c r="C28841"/>
    </row>
    <row r="28842" spans="1:3" ht="14.4" x14ac:dyDescent="0.3">
      <c r="A28842"/>
      <c r="B28842"/>
      <c r="C28842"/>
    </row>
    <row r="28843" spans="1:3" ht="14.4" x14ac:dyDescent="0.3">
      <c r="A28843"/>
      <c r="B28843"/>
      <c r="C28843"/>
    </row>
    <row r="28844" spans="1:3" ht="14.4" x14ac:dyDescent="0.3">
      <c r="A28844"/>
      <c r="B28844"/>
      <c r="C28844"/>
    </row>
    <row r="28845" spans="1:3" ht="14.4" x14ac:dyDescent="0.3">
      <c r="A28845"/>
      <c r="B28845"/>
      <c r="C28845"/>
    </row>
    <row r="28846" spans="1:3" ht="14.4" x14ac:dyDescent="0.3">
      <c r="A28846"/>
      <c r="B28846"/>
      <c r="C28846"/>
    </row>
    <row r="28847" spans="1:3" ht="14.4" x14ac:dyDescent="0.3">
      <c r="A28847"/>
      <c r="B28847"/>
      <c r="C28847"/>
    </row>
    <row r="28848" spans="1:3" ht="14.4" x14ac:dyDescent="0.3">
      <c r="A28848"/>
      <c r="B28848"/>
      <c r="C28848"/>
    </row>
    <row r="28849" spans="1:3" ht="14.4" x14ac:dyDescent="0.3">
      <c r="A28849"/>
      <c r="B28849"/>
      <c r="C28849"/>
    </row>
    <row r="28850" spans="1:3" ht="14.4" x14ac:dyDescent="0.3">
      <c r="A28850"/>
      <c r="B28850"/>
      <c r="C28850"/>
    </row>
    <row r="28851" spans="1:3" ht="14.4" x14ac:dyDescent="0.3">
      <c r="A28851"/>
      <c r="B28851"/>
      <c r="C28851"/>
    </row>
    <row r="28852" spans="1:3" ht="14.4" x14ac:dyDescent="0.3">
      <c r="A28852"/>
      <c r="B28852"/>
      <c r="C28852"/>
    </row>
    <row r="28853" spans="1:3" ht="14.4" x14ac:dyDescent="0.3">
      <c r="A28853"/>
      <c r="B28853"/>
      <c r="C28853"/>
    </row>
    <row r="28854" spans="1:3" ht="14.4" x14ac:dyDescent="0.3">
      <c r="A28854"/>
      <c r="B28854"/>
      <c r="C28854"/>
    </row>
    <row r="28855" spans="1:3" ht="14.4" x14ac:dyDescent="0.3">
      <c r="A28855"/>
      <c r="B28855"/>
      <c r="C28855"/>
    </row>
    <row r="28856" spans="1:3" ht="14.4" x14ac:dyDescent="0.3">
      <c r="A28856"/>
      <c r="B28856"/>
      <c r="C28856"/>
    </row>
    <row r="28857" spans="1:3" ht="14.4" x14ac:dyDescent="0.3">
      <c r="A28857"/>
      <c r="B28857"/>
      <c r="C28857"/>
    </row>
    <row r="28858" spans="1:3" ht="14.4" x14ac:dyDescent="0.3">
      <c r="A28858"/>
      <c r="B28858"/>
      <c r="C28858"/>
    </row>
    <row r="28859" spans="1:3" ht="14.4" x14ac:dyDescent="0.3">
      <c r="A28859"/>
      <c r="B28859"/>
      <c r="C28859"/>
    </row>
    <row r="28860" spans="1:3" ht="14.4" x14ac:dyDescent="0.3">
      <c r="A28860"/>
      <c r="B28860"/>
      <c r="C28860"/>
    </row>
    <row r="28861" spans="1:3" ht="14.4" x14ac:dyDescent="0.3">
      <c r="A28861"/>
      <c r="B28861"/>
      <c r="C28861"/>
    </row>
    <row r="28862" spans="1:3" ht="14.4" x14ac:dyDescent="0.3">
      <c r="A28862"/>
      <c r="B28862"/>
      <c r="C28862"/>
    </row>
    <row r="28863" spans="1:3" ht="14.4" x14ac:dyDescent="0.3">
      <c r="A28863"/>
      <c r="B28863"/>
      <c r="C28863"/>
    </row>
    <row r="28864" spans="1:3" ht="14.4" x14ac:dyDescent="0.3">
      <c r="A28864"/>
      <c r="B28864"/>
      <c r="C28864"/>
    </row>
    <row r="28865" spans="1:3" ht="14.4" x14ac:dyDescent="0.3">
      <c r="A28865"/>
      <c r="B28865"/>
      <c r="C28865"/>
    </row>
    <row r="28866" spans="1:3" ht="14.4" x14ac:dyDescent="0.3">
      <c r="A28866"/>
      <c r="B28866"/>
      <c r="C28866"/>
    </row>
    <row r="28867" spans="1:3" ht="14.4" x14ac:dyDescent="0.3">
      <c r="A28867"/>
      <c r="B28867"/>
      <c r="C28867"/>
    </row>
    <row r="28868" spans="1:3" ht="14.4" x14ac:dyDescent="0.3">
      <c r="A28868"/>
      <c r="B28868"/>
      <c r="C28868"/>
    </row>
    <row r="28869" spans="1:3" ht="14.4" x14ac:dyDescent="0.3">
      <c r="A28869"/>
      <c r="B28869"/>
      <c r="C28869"/>
    </row>
    <row r="28870" spans="1:3" ht="14.4" x14ac:dyDescent="0.3">
      <c r="A28870"/>
      <c r="B28870"/>
      <c r="C28870"/>
    </row>
    <row r="28871" spans="1:3" ht="14.4" x14ac:dyDescent="0.3">
      <c r="A28871"/>
      <c r="B28871"/>
      <c r="C28871"/>
    </row>
    <row r="28872" spans="1:3" ht="14.4" x14ac:dyDescent="0.3">
      <c r="A28872"/>
      <c r="B28872"/>
      <c r="C28872"/>
    </row>
    <row r="28873" spans="1:3" ht="14.4" x14ac:dyDescent="0.3">
      <c r="A28873"/>
      <c r="B28873"/>
      <c r="C28873"/>
    </row>
    <row r="28874" spans="1:3" ht="14.4" x14ac:dyDescent="0.3">
      <c r="A28874"/>
      <c r="B28874"/>
      <c r="C28874"/>
    </row>
    <row r="28875" spans="1:3" ht="14.4" x14ac:dyDescent="0.3">
      <c r="A28875"/>
      <c r="B28875"/>
      <c r="C28875"/>
    </row>
    <row r="28876" spans="1:3" ht="14.4" x14ac:dyDescent="0.3">
      <c r="A28876"/>
      <c r="B28876"/>
      <c r="C28876"/>
    </row>
    <row r="28877" spans="1:3" ht="14.4" x14ac:dyDescent="0.3">
      <c r="A28877"/>
      <c r="B28877"/>
      <c r="C28877"/>
    </row>
    <row r="28878" spans="1:3" ht="14.4" x14ac:dyDescent="0.3">
      <c r="A28878"/>
      <c r="B28878"/>
      <c r="C28878"/>
    </row>
    <row r="28879" spans="1:3" ht="14.4" x14ac:dyDescent="0.3">
      <c r="A28879"/>
      <c r="B28879"/>
      <c r="C28879"/>
    </row>
    <row r="28880" spans="1:3" ht="14.4" x14ac:dyDescent="0.3">
      <c r="A28880"/>
      <c r="B28880"/>
      <c r="C28880"/>
    </row>
    <row r="28881" spans="1:3" ht="14.4" x14ac:dyDescent="0.3">
      <c r="A28881"/>
      <c r="B28881"/>
      <c r="C28881"/>
    </row>
    <row r="28882" spans="1:3" ht="14.4" x14ac:dyDescent="0.3">
      <c r="A28882"/>
      <c r="B28882"/>
      <c r="C28882"/>
    </row>
    <row r="28883" spans="1:3" ht="14.4" x14ac:dyDescent="0.3">
      <c r="A28883"/>
      <c r="B28883"/>
      <c r="C28883"/>
    </row>
    <row r="28884" spans="1:3" ht="14.4" x14ac:dyDescent="0.3">
      <c r="A28884"/>
      <c r="B28884"/>
      <c r="C28884"/>
    </row>
    <row r="28885" spans="1:3" ht="14.4" x14ac:dyDescent="0.3">
      <c r="A28885"/>
      <c r="B28885"/>
      <c r="C28885"/>
    </row>
    <row r="28886" spans="1:3" ht="14.4" x14ac:dyDescent="0.3">
      <c r="A28886"/>
      <c r="B28886"/>
      <c r="C28886"/>
    </row>
    <row r="28887" spans="1:3" ht="14.4" x14ac:dyDescent="0.3">
      <c r="A28887"/>
      <c r="B28887"/>
      <c r="C28887"/>
    </row>
    <row r="28888" spans="1:3" ht="14.4" x14ac:dyDescent="0.3">
      <c r="A28888"/>
      <c r="B28888"/>
      <c r="C28888"/>
    </row>
    <row r="28889" spans="1:3" ht="14.4" x14ac:dyDescent="0.3">
      <c r="A28889"/>
      <c r="B28889"/>
      <c r="C28889"/>
    </row>
    <row r="28890" spans="1:3" ht="14.4" x14ac:dyDescent="0.3">
      <c r="A28890"/>
      <c r="B28890"/>
      <c r="C28890"/>
    </row>
    <row r="28891" spans="1:3" ht="14.4" x14ac:dyDescent="0.3">
      <c r="A28891"/>
      <c r="B28891"/>
      <c r="C28891"/>
    </row>
    <row r="28892" spans="1:3" ht="14.4" x14ac:dyDescent="0.3">
      <c r="A28892"/>
      <c r="B28892"/>
      <c r="C28892"/>
    </row>
    <row r="28893" spans="1:3" ht="14.4" x14ac:dyDescent="0.3">
      <c r="A28893"/>
      <c r="B28893"/>
      <c r="C28893"/>
    </row>
    <row r="28894" spans="1:3" ht="14.4" x14ac:dyDescent="0.3">
      <c r="A28894"/>
      <c r="B28894"/>
      <c r="C28894"/>
    </row>
    <row r="28895" spans="1:3" ht="14.4" x14ac:dyDescent="0.3">
      <c r="A28895"/>
      <c r="B28895"/>
      <c r="C28895"/>
    </row>
    <row r="28896" spans="1:3" ht="14.4" x14ac:dyDescent="0.3">
      <c r="A28896"/>
      <c r="B28896"/>
      <c r="C28896"/>
    </row>
    <row r="28897" spans="1:3" ht="14.4" x14ac:dyDescent="0.3">
      <c r="A28897"/>
      <c r="B28897"/>
      <c r="C28897"/>
    </row>
    <row r="28898" spans="1:3" ht="14.4" x14ac:dyDescent="0.3">
      <c r="A28898"/>
      <c r="B28898"/>
      <c r="C28898"/>
    </row>
    <row r="28899" spans="1:3" ht="14.4" x14ac:dyDescent="0.3">
      <c r="A28899"/>
      <c r="B28899"/>
      <c r="C28899"/>
    </row>
    <row r="28900" spans="1:3" ht="14.4" x14ac:dyDescent="0.3">
      <c r="A28900"/>
      <c r="B28900"/>
      <c r="C28900"/>
    </row>
    <row r="28901" spans="1:3" ht="14.4" x14ac:dyDescent="0.3">
      <c r="A28901"/>
      <c r="B28901"/>
      <c r="C28901"/>
    </row>
    <row r="28902" spans="1:3" ht="14.4" x14ac:dyDescent="0.3">
      <c r="A28902"/>
      <c r="B28902"/>
      <c r="C28902"/>
    </row>
    <row r="28903" spans="1:3" ht="14.4" x14ac:dyDescent="0.3">
      <c r="A28903"/>
      <c r="B28903"/>
      <c r="C28903"/>
    </row>
    <row r="28904" spans="1:3" ht="14.4" x14ac:dyDescent="0.3">
      <c r="A28904"/>
      <c r="B28904"/>
      <c r="C28904"/>
    </row>
    <row r="28905" spans="1:3" ht="14.4" x14ac:dyDescent="0.3">
      <c r="A28905"/>
      <c r="B28905"/>
      <c r="C28905"/>
    </row>
    <row r="28906" spans="1:3" ht="14.4" x14ac:dyDescent="0.3">
      <c r="A28906"/>
      <c r="B28906"/>
      <c r="C28906"/>
    </row>
    <row r="28907" spans="1:3" ht="14.4" x14ac:dyDescent="0.3">
      <c r="A28907"/>
      <c r="B28907"/>
      <c r="C28907"/>
    </row>
    <row r="28908" spans="1:3" ht="14.4" x14ac:dyDescent="0.3">
      <c r="A28908"/>
      <c r="B28908"/>
      <c r="C28908"/>
    </row>
    <row r="28909" spans="1:3" ht="14.4" x14ac:dyDescent="0.3">
      <c r="A28909"/>
      <c r="B28909"/>
      <c r="C28909"/>
    </row>
    <row r="28910" spans="1:3" ht="14.4" x14ac:dyDescent="0.3">
      <c r="A28910"/>
      <c r="B28910"/>
      <c r="C28910"/>
    </row>
    <row r="28911" spans="1:3" ht="14.4" x14ac:dyDescent="0.3">
      <c r="A28911"/>
      <c r="B28911"/>
      <c r="C28911"/>
    </row>
    <row r="28912" spans="1:3" ht="14.4" x14ac:dyDescent="0.3">
      <c r="A28912"/>
      <c r="B28912"/>
      <c r="C28912"/>
    </row>
    <row r="28913" spans="1:3" ht="14.4" x14ac:dyDescent="0.3">
      <c r="A28913"/>
      <c r="B28913"/>
      <c r="C28913"/>
    </row>
    <row r="28914" spans="1:3" ht="14.4" x14ac:dyDescent="0.3">
      <c r="A28914"/>
      <c r="B28914"/>
      <c r="C28914"/>
    </row>
    <row r="28915" spans="1:3" ht="14.4" x14ac:dyDescent="0.3">
      <c r="A28915"/>
      <c r="B28915"/>
      <c r="C28915"/>
    </row>
    <row r="28916" spans="1:3" ht="14.4" x14ac:dyDescent="0.3">
      <c r="A28916"/>
      <c r="B28916"/>
      <c r="C28916"/>
    </row>
    <row r="28917" spans="1:3" ht="14.4" x14ac:dyDescent="0.3">
      <c r="A28917"/>
      <c r="B28917"/>
      <c r="C28917"/>
    </row>
    <row r="28918" spans="1:3" ht="14.4" x14ac:dyDescent="0.3">
      <c r="A28918"/>
      <c r="B28918"/>
      <c r="C28918"/>
    </row>
    <row r="28919" spans="1:3" ht="14.4" x14ac:dyDescent="0.3">
      <c r="A28919"/>
      <c r="B28919"/>
      <c r="C28919"/>
    </row>
    <row r="28920" spans="1:3" ht="14.4" x14ac:dyDescent="0.3">
      <c r="A28920"/>
      <c r="B28920"/>
      <c r="C28920"/>
    </row>
    <row r="28921" spans="1:3" ht="14.4" x14ac:dyDescent="0.3">
      <c r="A28921"/>
      <c r="B28921"/>
      <c r="C28921"/>
    </row>
    <row r="28922" spans="1:3" ht="14.4" x14ac:dyDescent="0.3">
      <c r="A28922"/>
      <c r="B28922"/>
      <c r="C28922"/>
    </row>
    <row r="28923" spans="1:3" ht="14.4" x14ac:dyDescent="0.3">
      <c r="A28923"/>
      <c r="B28923"/>
      <c r="C28923"/>
    </row>
    <row r="28924" spans="1:3" ht="14.4" x14ac:dyDescent="0.3">
      <c r="A28924"/>
      <c r="B28924"/>
      <c r="C28924"/>
    </row>
    <row r="28925" spans="1:3" ht="14.4" x14ac:dyDescent="0.3">
      <c r="A28925"/>
      <c r="B28925"/>
      <c r="C28925"/>
    </row>
    <row r="28926" spans="1:3" ht="14.4" x14ac:dyDescent="0.3">
      <c r="A28926"/>
      <c r="B28926"/>
      <c r="C28926"/>
    </row>
    <row r="28927" spans="1:3" ht="14.4" x14ac:dyDescent="0.3">
      <c r="A28927"/>
      <c r="B28927"/>
      <c r="C28927"/>
    </row>
    <row r="28928" spans="1:3" ht="14.4" x14ac:dyDescent="0.3">
      <c r="A28928"/>
      <c r="B28928"/>
      <c r="C28928"/>
    </row>
    <row r="28929" spans="1:3" ht="14.4" x14ac:dyDescent="0.3">
      <c r="A28929"/>
      <c r="B28929"/>
      <c r="C28929"/>
    </row>
    <row r="28930" spans="1:3" ht="14.4" x14ac:dyDescent="0.3">
      <c r="A28930"/>
      <c r="B28930"/>
      <c r="C28930"/>
    </row>
    <row r="28931" spans="1:3" ht="14.4" x14ac:dyDescent="0.3">
      <c r="A28931"/>
      <c r="B28931"/>
      <c r="C28931"/>
    </row>
    <row r="28932" spans="1:3" ht="14.4" x14ac:dyDescent="0.3">
      <c r="A28932"/>
      <c r="B28932"/>
      <c r="C28932"/>
    </row>
    <row r="28933" spans="1:3" ht="14.4" x14ac:dyDescent="0.3">
      <c r="A28933"/>
      <c r="B28933"/>
      <c r="C28933"/>
    </row>
    <row r="28934" spans="1:3" ht="14.4" x14ac:dyDescent="0.3">
      <c r="A28934"/>
      <c r="B28934"/>
      <c r="C28934"/>
    </row>
    <row r="28935" spans="1:3" ht="14.4" x14ac:dyDescent="0.3">
      <c r="A28935"/>
      <c r="B28935"/>
      <c r="C28935"/>
    </row>
    <row r="28936" spans="1:3" ht="14.4" x14ac:dyDescent="0.3">
      <c r="A28936"/>
      <c r="B28936"/>
      <c r="C28936"/>
    </row>
    <row r="28937" spans="1:3" ht="14.4" x14ac:dyDescent="0.3">
      <c r="A28937"/>
      <c r="B28937"/>
      <c r="C28937"/>
    </row>
    <row r="28938" spans="1:3" ht="14.4" x14ac:dyDescent="0.3">
      <c r="A28938"/>
      <c r="B28938"/>
      <c r="C28938"/>
    </row>
    <row r="28939" spans="1:3" ht="14.4" x14ac:dyDescent="0.3">
      <c r="A28939"/>
      <c r="B28939"/>
      <c r="C28939"/>
    </row>
    <row r="28940" spans="1:3" ht="14.4" x14ac:dyDescent="0.3">
      <c r="A28940"/>
      <c r="B28940"/>
      <c r="C28940"/>
    </row>
    <row r="28941" spans="1:3" ht="14.4" x14ac:dyDescent="0.3">
      <c r="A28941"/>
      <c r="B28941"/>
      <c r="C28941"/>
    </row>
    <row r="28942" spans="1:3" ht="14.4" x14ac:dyDescent="0.3">
      <c r="A28942"/>
      <c r="B28942"/>
      <c r="C28942"/>
    </row>
    <row r="28943" spans="1:3" ht="14.4" x14ac:dyDescent="0.3">
      <c r="A28943"/>
      <c r="B28943"/>
      <c r="C28943"/>
    </row>
    <row r="28944" spans="1:3" ht="14.4" x14ac:dyDescent="0.3">
      <c r="A28944"/>
      <c r="B28944"/>
      <c r="C28944"/>
    </row>
    <row r="28945" spans="1:3" ht="14.4" x14ac:dyDescent="0.3">
      <c r="A28945"/>
      <c r="B28945"/>
      <c r="C28945"/>
    </row>
    <row r="28946" spans="1:3" ht="14.4" x14ac:dyDescent="0.3">
      <c r="A28946"/>
      <c r="B28946"/>
      <c r="C28946"/>
    </row>
    <row r="28947" spans="1:3" ht="14.4" x14ac:dyDescent="0.3">
      <c r="A28947"/>
      <c r="B28947"/>
      <c r="C28947"/>
    </row>
    <row r="28948" spans="1:3" ht="14.4" x14ac:dyDescent="0.3">
      <c r="A28948"/>
      <c r="B28948"/>
      <c r="C28948"/>
    </row>
    <row r="28949" spans="1:3" ht="14.4" x14ac:dyDescent="0.3">
      <c r="A28949"/>
      <c r="B28949"/>
      <c r="C28949"/>
    </row>
    <row r="28950" spans="1:3" ht="14.4" x14ac:dyDescent="0.3">
      <c r="A28950"/>
      <c r="B28950"/>
      <c r="C28950"/>
    </row>
    <row r="28951" spans="1:3" ht="14.4" x14ac:dyDescent="0.3">
      <c r="A28951"/>
      <c r="B28951"/>
      <c r="C28951"/>
    </row>
    <row r="28952" spans="1:3" ht="14.4" x14ac:dyDescent="0.3">
      <c r="A28952"/>
      <c r="B28952"/>
      <c r="C28952"/>
    </row>
    <row r="28953" spans="1:3" ht="14.4" x14ac:dyDescent="0.3">
      <c r="A28953"/>
      <c r="B28953"/>
      <c r="C28953"/>
    </row>
    <row r="28954" spans="1:3" ht="14.4" x14ac:dyDescent="0.3">
      <c r="A28954"/>
      <c r="B28954"/>
      <c r="C28954"/>
    </row>
    <row r="28955" spans="1:3" ht="14.4" x14ac:dyDescent="0.3">
      <c r="A28955"/>
      <c r="B28955"/>
      <c r="C28955"/>
    </row>
    <row r="28956" spans="1:3" ht="14.4" x14ac:dyDescent="0.3">
      <c r="A28956"/>
      <c r="B28956"/>
      <c r="C28956"/>
    </row>
    <row r="28957" spans="1:3" ht="14.4" x14ac:dyDescent="0.3">
      <c r="A28957"/>
      <c r="B28957"/>
      <c r="C28957"/>
    </row>
    <row r="28958" spans="1:3" ht="14.4" x14ac:dyDescent="0.3">
      <c r="A28958"/>
      <c r="B28958"/>
      <c r="C28958"/>
    </row>
    <row r="28959" spans="1:3" ht="14.4" x14ac:dyDescent="0.3">
      <c r="A28959"/>
      <c r="B28959"/>
      <c r="C28959"/>
    </row>
    <row r="28960" spans="1:3" ht="14.4" x14ac:dyDescent="0.3">
      <c r="A28960"/>
      <c r="B28960"/>
      <c r="C28960"/>
    </row>
    <row r="28961" spans="1:3" ht="14.4" x14ac:dyDescent="0.3">
      <c r="A28961"/>
      <c r="B28961"/>
      <c r="C28961"/>
    </row>
    <row r="28962" spans="1:3" ht="14.4" x14ac:dyDescent="0.3">
      <c r="A28962"/>
      <c r="B28962"/>
      <c r="C28962"/>
    </row>
    <row r="28963" spans="1:3" ht="14.4" x14ac:dyDescent="0.3">
      <c r="A28963"/>
      <c r="B28963"/>
      <c r="C28963"/>
    </row>
    <row r="28964" spans="1:3" ht="14.4" x14ac:dyDescent="0.3">
      <c r="A28964"/>
      <c r="B28964"/>
      <c r="C28964"/>
    </row>
    <row r="28965" spans="1:3" ht="14.4" x14ac:dyDescent="0.3">
      <c r="A28965"/>
      <c r="B28965"/>
      <c r="C28965"/>
    </row>
    <row r="28966" spans="1:3" ht="14.4" x14ac:dyDescent="0.3">
      <c r="A28966"/>
      <c r="B28966"/>
      <c r="C28966"/>
    </row>
    <row r="28967" spans="1:3" ht="14.4" x14ac:dyDescent="0.3">
      <c r="A28967"/>
      <c r="B28967"/>
      <c r="C28967"/>
    </row>
    <row r="28968" spans="1:3" ht="14.4" x14ac:dyDescent="0.3">
      <c r="A28968"/>
      <c r="B28968"/>
      <c r="C28968"/>
    </row>
    <row r="28969" spans="1:3" ht="14.4" x14ac:dyDescent="0.3">
      <c r="A28969"/>
      <c r="B28969"/>
      <c r="C28969"/>
    </row>
    <row r="28970" spans="1:3" ht="14.4" x14ac:dyDescent="0.3">
      <c r="A28970"/>
      <c r="B28970"/>
      <c r="C28970"/>
    </row>
    <row r="28971" spans="1:3" ht="14.4" x14ac:dyDescent="0.3">
      <c r="A28971"/>
      <c r="B28971"/>
      <c r="C28971"/>
    </row>
    <row r="28972" spans="1:3" ht="14.4" x14ac:dyDescent="0.3">
      <c r="A28972"/>
      <c r="B28972"/>
      <c r="C28972"/>
    </row>
    <row r="28973" spans="1:3" ht="14.4" x14ac:dyDescent="0.3">
      <c r="A28973"/>
      <c r="B28973"/>
      <c r="C28973"/>
    </row>
    <row r="28974" spans="1:3" ht="14.4" x14ac:dyDescent="0.3">
      <c r="A28974"/>
      <c r="B28974"/>
      <c r="C28974"/>
    </row>
    <row r="28975" spans="1:3" ht="14.4" x14ac:dyDescent="0.3">
      <c r="A28975"/>
      <c r="B28975"/>
      <c r="C28975"/>
    </row>
    <row r="28976" spans="1:3" ht="14.4" x14ac:dyDescent="0.3">
      <c r="A28976"/>
      <c r="B28976"/>
      <c r="C28976"/>
    </row>
    <row r="28977" spans="1:3" ht="14.4" x14ac:dyDescent="0.3">
      <c r="A28977"/>
      <c r="B28977"/>
      <c r="C28977"/>
    </row>
    <row r="28978" spans="1:3" ht="14.4" x14ac:dyDescent="0.3">
      <c r="A28978"/>
      <c r="B28978"/>
      <c r="C28978"/>
    </row>
    <row r="28979" spans="1:3" ht="14.4" x14ac:dyDescent="0.3">
      <c r="A28979"/>
      <c r="B28979"/>
      <c r="C28979"/>
    </row>
    <row r="28980" spans="1:3" ht="14.4" x14ac:dyDescent="0.3">
      <c r="A28980"/>
      <c r="B28980"/>
      <c r="C28980"/>
    </row>
    <row r="28981" spans="1:3" ht="14.4" x14ac:dyDescent="0.3">
      <c r="A28981"/>
      <c r="B28981"/>
      <c r="C28981"/>
    </row>
    <row r="28982" spans="1:3" ht="14.4" x14ac:dyDescent="0.3">
      <c r="A28982"/>
      <c r="B28982"/>
      <c r="C28982"/>
    </row>
    <row r="28983" spans="1:3" ht="14.4" x14ac:dyDescent="0.3">
      <c r="A28983"/>
      <c r="B28983"/>
      <c r="C28983"/>
    </row>
    <row r="28984" spans="1:3" ht="14.4" x14ac:dyDescent="0.3">
      <c r="A28984"/>
      <c r="B28984"/>
      <c r="C28984"/>
    </row>
    <row r="28985" spans="1:3" ht="14.4" x14ac:dyDescent="0.3">
      <c r="A28985"/>
      <c r="B28985"/>
      <c r="C28985"/>
    </row>
    <row r="28986" spans="1:3" ht="14.4" x14ac:dyDescent="0.3">
      <c r="A28986"/>
      <c r="B28986"/>
      <c r="C28986"/>
    </row>
    <row r="28987" spans="1:3" ht="14.4" x14ac:dyDescent="0.3">
      <c r="A28987"/>
      <c r="B28987"/>
      <c r="C28987"/>
    </row>
    <row r="28988" spans="1:3" ht="14.4" x14ac:dyDescent="0.3">
      <c r="A28988"/>
      <c r="B28988"/>
      <c r="C28988"/>
    </row>
    <row r="28989" spans="1:3" ht="14.4" x14ac:dyDescent="0.3">
      <c r="A28989"/>
      <c r="B28989"/>
      <c r="C28989"/>
    </row>
    <row r="28990" spans="1:3" ht="14.4" x14ac:dyDescent="0.3">
      <c r="A28990"/>
      <c r="B28990"/>
      <c r="C28990"/>
    </row>
    <row r="28991" spans="1:3" ht="14.4" x14ac:dyDescent="0.3">
      <c r="A28991"/>
      <c r="B28991"/>
      <c r="C28991"/>
    </row>
    <row r="28992" spans="1:3" ht="14.4" x14ac:dyDescent="0.3">
      <c r="A28992"/>
      <c r="B28992"/>
      <c r="C28992"/>
    </row>
    <row r="28993" spans="1:3" ht="14.4" x14ac:dyDescent="0.3">
      <c r="A28993"/>
      <c r="B28993"/>
      <c r="C28993"/>
    </row>
    <row r="28994" spans="1:3" ht="14.4" x14ac:dyDescent="0.3">
      <c r="A28994"/>
      <c r="B28994"/>
      <c r="C28994"/>
    </row>
    <row r="28995" spans="1:3" ht="14.4" x14ac:dyDescent="0.3">
      <c r="A28995"/>
      <c r="B28995"/>
      <c r="C28995"/>
    </row>
    <row r="28996" spans="1:3" ht="14.4" x14ac:dyDescent="0.3">
      <c r="A28996"/>
      <c r="B28996"/>
      <c r="C28996"/>
    </row>
    <row r="28997" spans="1:3" ht="14.4" x14ac:dyDescent="0.3">
      <c r="A28997"/>
      <c r="B28997"/>
      <c r="C28997"/>
    </row>
    <row r="28998" spans="1:3" ht="14.4" x14ac:dyDescent="0.3">
      <c r="A28998"/>
      <c r="B28998"/>
      <c r="C28998"/>
    </row>
    <row r="28999" spans="1:3" ht="14.4" x14ac:dyDescent="0.3">
      <c r="A28999"/>
      <c r="B28999"/>
      <c r="C28999"/>
    </row>
    <row r="29000" spans="1:3" ht="14.4" x14ac:dyDescent="0.3">
      <c r="A29000"/>
      <c r="B29000"/>
      <c r="C29000"/>
    </row>
    <row r="29001" spans="1:3" ht="14.4" x14ac:dyDescent="0.3">
      <c r="A29001"/>
      <c r="B29001"/>
      <c r="C29001"/>
    </row>
    <row r="29002" spans="1:3" ht="14.4" x14ac:dyDescent="0.3">
      <c r="A29002"/>
      <c r="B29002"/>
      <c r="C29002"/>
    </row>
    <row r="29003" spans="1:3" ht="14.4" x14ac:dyDescent="0.3">
      <c r="A29003"/>
      <c r="B29003"/>
      <c r="C29003"/>
    </row>
    <row r="29004" spans="1:3" ht="14.4" x14ac:dyDescent="0.3">
      <c r="A29004"/>
      <c r="B29004"/>
      <c r="C29004"/>
    </row>
    <row r="29005" spans="1:3" ht="14.4" x14ac:dyDescent="0.3">
      <c r="A29005"/>
      <c r="B29005"/>
      <c r="C29005"/>
    </row>
    <row r="29006" spans="1:3" ht="14.4" x14ac:dyDescent="0.3">
      <c r="A29006"/>
      <c r="B29006"/>
      <c r="C29006"/>
    </row>
    <row r="29007" spans="1:3" ht="14.4" x14ac:dyDescent="0.3">
      <c r="A29007"/>
      <c r="B29007"/>
      <c r="C29007"/>
    </row>
    <row r="29008" spans="1:3" ht="14.4" x14ac:dyDescent="0.3">
      <c r="A29008"/>
      <c r="B29008"/>
      <c r="C29008"/>
    </row>
    <row r="29009" spans="1:3" ht="14.4" x14ac:dyDescent="0.3">
      <c r="A29009"/>
      <c r="B29009"/>
      <c r="C29009"/>
    </row>
    <row r="29010" spans="1:3" ht="14.4" x14ac:dyDescent="0.3">
      <c r="A29010"/>
      <c r="B29010"/>
      <c r="C29010"/>
    </row>
    <row r="29011" spans="1:3" ht="14.4" x14ac:dyDescent="0.3">
      <c r="A29011"/>
      <c r="B29011"/>
      <c r="C29011"/>
    </row>
    <row r="29012" spans="1:3" ht="14.4" x14ac:dyDescent="0.3">
      <c r="A29012"/>
      <c r="B29012"/>
      <c r="C29012"/>
    </row>
    <row r="29013" spans="1:3" ht="14.4" x14ac:dyDescent="0.3">
      <c r="A29013"/>
      <c r="B29013"/>
      <c r="C29013"/>
    </row>
    <row r="29014" spans="1:3" ht="14.4" x14ac:dyDescent="0.3">
      <c r="A29014"/>
      <c r="B29014"/>
      <c r="C29014"/>
    </row>
    <row r="29015" spans="1:3" ht="14.4" x14ac:dyDescent="0.3">
      <c r="A29015"/>
      <c r="B29015"/>
      <c r="C29015"/>
    </row>
    <row r="29016" spans="1:3" ht="14.4" x14ac:dyDescent="0.3">
      <c r="A29016"/>
      <c r="B29016"/>
      <c r="C29016"/>
    </row>
    <row r="29017" spans="1:3" ht="14.4" x14ac:dyDescent="0.3">
      <c r="A29017"/>
      <c r="B29017"/>
      <c r="C29017"/>
    </row>
    <row r="29018" spans="1:3" ht="14.4" x14ac:dyDescent="0.3">
      <c r="A29018"/>
      <c r="B29018"/>
      <c r="C29018"/>
    </row>
    <row r="29019" spans="1:3" ht="14.4" x14ac:dyDescent="0.3">
      <c r="A29019"/>
      <c r="B29019"/>
      <c r="C29019"/>
    </row>
    <row r="29020" spans="1:3" ht="14.4" x14ac:dyDescent="0.3">
      <c r="A29020"/>
      <c r="B29020"/>
      <c r="C29020"/>
    </row>
    <row r="29021" spans="1:3" ht="14.4" x14ac:dyDescent="0.3">
      <c r="A29021"/>
      <c r="B29021"/>
      <c r="C29021"/>
    </row>
    <row r="29022" spans="1:3" ht="14.4" x14ac:dyDescent="0.3">
      <c r="A29022"/>
      <c r="B29022"/>
      <c r="C29022"/>
    </row>
    <row r="29023" spans="1:3" ht="14.4" x14ac:dyDescent="0.3">
      <c r="A29023"/>
      <c r="B29023"/>
      <c r="C29023"/>
    </row>
    <row r="29024" spans="1:3" ht="14.4" x14ac:dyDescent="0.3">
      <c r="A29024"/>
      <c r="B29024"/>
      <c r="C29024"/>
    </row>
    <row r="29025" spans="1:3" ht="14.4" x14ac:dyDescent="0.3">
      <c r="A29025"/>
      <c r="B29025"/>
      <c r="C29025"/>
    </row>
    <row r="29026" spans="1:3" ht="14.4" x14ac:dyDescent="0.3">
      <c r="A29026"/>
      <c r="B29026"/>
      <c r="C29026"/>
    </row>
    <row r="29027" spans="1:3" ht="14.4" x14ac:dyDescent="0.3">
      <c r="A29027"/>
      <c r="B29027"/>
      <c r="C29027"/>
    </row>
    <row r="29028" spans="1:3" ht="14.4" x14ac:dyDescent="0.3">
      <c r="A29028"/>
      <c r="B29028"/>
      <c r="C29028"/>
    </row>
    <row r="29029" spans="1:3" ht="14.4" x14ac:dyDescent="0.3">
      <c r="A29029"/>
      <c r="B29029"/>
      <c r="C29029"/>
    </row>
    <row r="29030" spans="1:3" ht="14.4" x14ac:dyDescent="0.3">
      <c r="A29030"/>
      <c r="B29030"/>
      <c r="C29030"/>
    </row>
    <row r="29031" spans="1:3" ht="14.4" x14ac:dyDescent="0.3">
      <c r="A29031"/>
      <c r="B29031"/>
      <c r="C29031"/>
    </row>
    <row r="29032" spans="1:3" ht="14.4" x14ac:dyDescent="0.3">
      <c r="A29032"/>
      <c r="B29032"/>
      <c r="C29032"/>
    </row>
    <row r="29033" spans="1:3" ht="14.4" x14ac:dyDescent="0.3">
      <c r="A29033"/>
      <c r="B29033"/>
      <c r="C29033"/>
    </row>
    <row r="29034" spans="1:3" ht="14.4" x14ac:dyDescent="0.3">
      <c r="A29034"/>
      <c r="B29034"/>
      <c r="C29034"/>
    </row>
    <row r="29035" spans="1:3" ht="14.4" x14ac:dyDescent="0.3">
      <c r="A29035"/>
      <c r="B29035"/>
      <c r="C29035"/>
    </row>
    <row r="29036" spans="1:3" ht="14.4" x14ac:dyDescent="0.3">
      <c r="A29036"/>
      <c r="B29036"/>
      <c r="C29036"/>
    </row>
    <row r="29037" spans="1:3" ht="14.4" x14ac:dyDescent="0.3">
      <c r="A29037"/>
      <c r="B29037"/>
      <c r="C29037"/>
    </row>
    <row r="29038" spans="1:3" ht="14.4" x14ac:dyDescent="0.3">
      <c r="A29038"/>
      <c r="B29038"/>
      <c r="C29038"/>
    </row>
    <row r="29039" spans="1:3" ht="14.4" x14ac:dyDescent="0.3">
      <c r="A29039"/>
      <c r="B29039"/>
      <c r="C29039"/>
    </row>
    <row r="29040" spans="1:3" ht="14.4" x14ac:dyDescent="0.3">
      <c r="A29040"/>
      <c r="B29040"/>
      <c r="C29040"/>
    </row>
    <row r="29041" spans="1:3" ht="14.4" x14ac:dyDescent="0.3">
      <c r="A29041"/>
      <c r="B29041"/>
      <c r="C29041"/>
    </row>
    <row r="29042" spans="1:3" ht="14.4" x14ac:dyDescent="0.3">
      <c r="A29042"/>
      <c r="B29042"/>
      <c r="C29042"/>
    </row>
    <row r="29043" spans="1:3" ht="14.4" x14ac:dyDescent="0.3">
      <c r="A29043"/>
      <c r="B29043"/>
      <c r="C29043"/>
    </row>
    <row r="29044" spans="1:3" ht="14.4" x14ac:dyDescent="0.3">
      <c r="A29044"/>
      <c r="B29044"/>
      <c r="C29044"/>
    </row>
    <row r="29045" spans="1:3" ht="14.4" x14ac:dyDescent="0.3">
      <c r="A29045"/>
      <c r="B29045"/>
      <c r="C29045"/>
    </row>
    <row r="29046" spans="1:3" ht="14.4" x14ac:dyDescent="0.3">
      <c r="A29046"/>
      <c r="B29046"/>
      <c r="C29046"/>
    </row>
    <row r="29047" spans="1:3" ht="14.4" x14ac:dyDescent="0.3">
      <c r="A29047"/>
      <c r="B29047"/>
      <c r="C29047"/>
    </row>
    <row r="29048" spans="1:3" ht="14.4" x14ac:dyDescent="0.3">
      <c r="A29048"/>
      <c r="B29048"/>
      <c r="C29048"/>
    </row>
    <row r="29049" spans="1:3" ht="14.4" x14ac:dyDescent="0.3">
      <c r="A29049"/>
      <c r="B29049"/>
      <c r="C29049"/>
    </row>
    <row r="29050" spans="1:3" ht="14.4" x14ac:dyDescent="0.3">
      <c r="A29050"/>
      <c r="B29050"/>
      <c r="C29050"/>
    </row>
    <row r="29051" spans="1:3" ht="14.4" x14ac:dyDescent="0.3">
      <c r="A29051"/>
      <c r="B29051"/>
      <c r="C29051"/>
    </row>
    <row r="29052" spans="1:3" ht="14.4" x14ac:dyDescent="0.3">
      <c r="A29052"/>
      <c r="B29052"/>
      <c r="C29052"/>
    </row>
    <row r="29053" spans="1:3" ht="14.4" x14ac:dyDescent="0.3">
      <c r="A29053"/>
      <c r="B29053"/>
      <c r="C29053"/>
    </row>
    <row r="29054" spans="1:3" ht="14.4" x14ac:dyDescent="0.3">
      <c r="A29054"/>
      <c r="B29054"/>
      <c r="C29054"/>
    </row>
    <row r="29055" spans="1:3" ht="14.4" x14ac:dyDescent="0.3">
      <c r="A29055"/>
      <c r="B29055"/>
      <c r="C29055"/>
    </row>
    <row r="29056" spans="1:3" ht="14.4" x14ac:dyDescent="0.3">
      <c r="A29056"/>
      <c r="B29056"/>
      <c r="C29056"/>
    </row>
    <row r="29057" spans="1:3" ht="14.4" x14ac:dyDescent="0.3">
      <c r="A29057"/>
      <c r="B29057"/>
      <c r="C29057"/>
    </row>
    <row r="29058" spans="1:3" ht="14.4" x14ac:dyDescent="0.3">
      <c r="A29058"/>
      <c r="B29058"/>
      <c r="C29058"/>
    </row>
    <row r="29059" spans="1:3" ht="14.4" x14ac:dyDescent="0.3">
      <c r="A29059"/>
      <c r="B29059"/>
      <c r="C29059"/>
    </row>
    <row r="29060" spans="1:3" ht="14.4" x14ac:dyDescent="0.3">
      <c r="A29060"/>
      <c r="B29060"/>
      <c r="C29060"/>
    </row>
    <row r="29061" spans="1:3" ht="14.4" x14ac:dyDescent="0.3">
      <c r="A29061"/>
      <c r="B29061"/>
      <c r="C29061"/>
    </row>
    <row r="29062" spans="1:3" ht="14.4" x14ac:dyDescent="0.3">
      <c r="A29062"/>
      <c r="B29062"/>
      <c r="C29062"/>
    </row>
    <row r="29063" spans="1:3" ht="14.4" x14ac:dyDescent="0.3">
      <c r="A29063"/>
      <c r="B29063"/>
      <c r="C29063"/>
    </row>
    <row r="29064" spans="1:3" ht="14.4" x14ac:dyDescent="0.3">
      <c r="A29064"/>
      <c r="B29064"/>
      <c r="C29064"/>
    </row>
    <row r="29065" spans="1:3" ht="14.4" x14ac:dyDescent="0.3">
      <c r="A29065"/>
      <c r="B29065"/>
      <c r="C29065"/>
    </row>
    <row r="29066" spans="1:3" ht="14.4" x14ac:dyDescent="0.3">
      <c r="A29066"/>
      <c r="B29066"/>
      <c r="C29066"/>
    </row>
    <row r="29067" spans="1:3" ht="14.4" x14ac:dyDescent="0.3">
      <c r="A29067"/>
      <c r="B29067"/>
      <c r="C29067"/>
    </row>
    <row r="29068" spans="1:3" ht="14.4" x14ac:dyDescent="0.3">
      <c r="A29068"/>
      <c r="B29068"/>
      <c r="C29068"/>
    </row>
    <row r="29069" spans="1:3" ht="14.4" x14ac:dyDescent="0.3">
      <c r="A29069"/>
      <c r="B29069"/>
      <c r="C29069"/>
    </row>
    <row r="29070" spans="1:3" ht="14.4" x14ac:dyDescent="0.3">
      <c r="A29070"/>
      <c r="B29070"/>
      <c r="C29070"/>
    </row>
    <row r="29071" spans="1:3" ht="14.4" x14ac:dyDescent="0.3">
      <c r="A29071"/>
      <c r="B29071"/>
      <c r="C29071"/>
    </row>
    <row r="29072" spans="1:3" ht="14.4" x14ac:dyDescent="0.3">
      <c r="A29072"/>
      <c r="B29072"/>
      <c r="C29072"/>
    </row>
    <row r="29073" spans="1:3" ht="14.4" x14ac:dyDescent="0.3">
      <c r="A29073"/>
      <c r="B29073"/>
      <c r="C29073"/>
    </row>
    <row r="29074" spans="1:3" ht="14.4" x14ac:dyDescent="0.3">
      <c r="A29074"/>
      <c r="B29074"/>
      <c r="C29074"/>
    </row>
    <row r="29075" spans="1:3" ht="14.4" x14ac:dyDescent="0.3">
      <c r="A29075"/>
      <c r="B29075"/>
      <c r="C29075"/>
    </row>
    <row r="29076" spans="1:3" ht="14.4" x14ac:dyDescent="0.3">
      <c r="A29076"/>
      <c r="B29076"/>
      <c r="C29076"/>
    </row>
    <row r="29077" spans="1:3" ht="14.4" x14ac:dyDescent="0.3">
      <c r="A29077"/>
      <c r="B29077"/>
      <c r="C29077"/>
    </row>
    <row r="29078" spans="1:3" ht="14.4" x14ac:dyDescent="0.3">
      <c r="A29078"/>
      <c r="B29078"/>
      <c r="C29078"/>
    </row>
    <row r="29079" spans="1:3" ht="14.4" x14ac:dyDescent="0.3">
      <c r="A29079"/>
      <c r="B29079"/>
      <c r="C29079"/>
    </row>
    <row r="29080" spans="1:3" ht="14.4" x14ac:dyDescent="0.3">
      <c r="A29080"/>
      <c r="B29080"/>
      <c r="C29080"/>
    </row>
    <row r="29081" spans="1:3" ht="14.4" x14ac:dyDescent="0.3">
      <c r="A29081"/>
      <c r="B29081"/>
      <c r="C29081"/>
    </row>
    <row r="29082" spans="1:3" ht="14.4" x14ac:dyDescent="0.3">
      <c r="A29082"/>
      <c r="B29082"/>
      <c r="C29082"/>
    </row>
    <row r="29083" spans="1:3" ht="14.4" x14ac:dyDescent="0.3">
      <c r="A29083"/>
      <c r="B29083"/>
      <c r="C29083"/>
    </row>
    <row r="29084" spans="1:3" ht="14.4" x14ac:dyDescent="0.3">
      <c r="A29084"/>
      <c r="B29084"/>
      <c r="C29084"/>
    </row>
    <row r="29085" spans="1:3" ht="14.4" x14ac:dyDescent="0.3">
      <c r="A29085"/>
      <c r="B29085"/>
      <c r="C29085"/>
    </row>
    <row r="29086" spans="1:3" ht="14.4" x14ac:dyDescent="0.3">
      <c r="A29086"/>
      <c r="B29086"/>
      <c r="C29086"/>
    </row>
    <row r="29087" spans="1:3" ht="14.4" x14ac:dyDescent="0.3">
      <c r="A29087"/>
      <c r="B29087"/>
      <c r="C29087"/>
    </row>
    <row r="29088" spans="1:3" ht="14.4" x14ac:dyDescent="0.3">
      <c r="A29088"/>
      <c r="B29088"/>
      <c r="C29088"/>
    </row>
    <row r="29089" spans="1:3" ht="14.4" x14ac:dyDescent="0.3">
      <c r="A29089"/>
      <c r="B29089"/>
      <c r="C29089"/>
    </row>
    <row r="29090" spans="1:3" ht="14.4" x14ac:dyDescent="0.3">
      <c r="A29090"/>
      <c r="B29090"/>
      <c r="C29090"/>
    </row>
    <row r="29091" spans="1:3" ht="14.4" x14ac:dyDescent="0.3">
      <c r="A29091"/>
      <c r="B29091"/>
      <c r="C29091"/>
    </row>
    <row r="29092" spans="1:3" ht="14.4" x14ac:dyDescent="0.3">
      <c r="A29092"/>
      <c r="B29092"/>
      <c r="C29092"/>
    </row>
    <row r="29093" spans="1:3" ht="14.4" x14ac:dyDescent="0.3">
      <c r="A29093"/>
      <c r="B29093"/>
      <c r="C29093"/>
    </row>
    <row r="29094" spans="1:3" ht="14.4" x14ac:dyDescent="0.3">
      <c r="A29094"/>
      <c r="B29094"/>
      <c r="C29094"/>
    </row>
    <row r="29095" spans="1:3" ht="14.4" x14ac:dyDescent="0.3">
      <c r="A29095"/>
      <c r="B29095"/>
      <c r="C29095"/>
    </row>
    <row r="29096" spans="1:3" ht="14.4" x14ac:dyDescent="0.3">
      <c r="A29096"/>
      <c r="B29096"/>
      <c r="C29096"/>
    </row>
    <row r="29097" spans="1:3" ht="14.4" x14ac:dyDescent="0.3">
      <c r="A29097"/>
      <c r="B29097"/>
      <c r="C29097"/>
    </row>
    <row r="29098" spans="1:3" ht="14.4" x14ac:dyDescent="0.3">
      <c r="A29098"/>
      <c r="B29098"/>
      <c r="C29098"/>
    </row>
    <row r="29099" spans="1:3" ht="14.4" x14ac:dyDescent="0.3">
      <c r="A29099"/>
      <c r="B29099"/>
      <c r="C29099"/>
    </row>
    <row r="29100" spans="1:3" ht="14.4" x14ac:dyDescent="0.3">
      <c r="A29100"/>
      <c r="B29100"/>
      <c r="C29100"/>
    </row>
    <row r="29101" spans="1:3" ht="14.4" x14ac:dyDescent="0.3">
      <c r="A29101"/>
      <c r="B29101"/>
      <c r="C29101"/>
    </row>
    <row r="29102" spans="1:3" ht="14.4" x14ac:dyDescent="0.3">
      <c r="A29102"/>
      <c r="B29102"/>
      <c r="C29102"/>
    </row>
    <row r="29103" spans="1:3" ht="14.4" x14ac:dyDescent="0.3">
      <c r="A29103"/>
      <c r="B29103"/>
      <c r="C29103"/>
    </row>
    <row r="29104" spans="1:3" ht="14.4" x14ac:dyDescent="0.3">
      <c r="A29104"/>
      <c r="B29104"/>
      <c r="C29104"/>
    </row>
    <row r="29105" spans="1:3" ht="14.4" x14ac:dyDescent="0.3">
      <c r="A29105"/>
      <c r="B29105"/>
      <c r="C29105"/>
    </row>
    <row r="29106" spans="1:3" ht="14.4" x14ac:dyDescent="0.3">
      <c r="A29106"/>
      <c r="B29106"/>
      <c r="C29106"/>
    </row>
    <row r="29107" spans="1:3" ht="14.4" x14ac:dyDescent="0.3">
      <c r="A29107"/>
      <c r="B29107"/>
      <c r="C29107"/>
    </row>
    <row r="29108" spans="1:3" ht="14.4" x14ac:dyDescent="0.3">
      <c r="A29108"/>
      <c r="B29108"/>
      <c r="C29108"/>
    </row>
    <row r="29109" spans="1:3" ht="14.4" x14ac:dyDescent="0.3">
      <c r="A29109"/>
      <c r="B29109"/>
      <c r="C29109"/>
    </row>
    <row r="29110" spans="1:3" ht="14.4" x14ac:dyDescent="0.3">
      <c r="A29110"/>
      <c r="B29110"/>
      <c r="C29110"/>
    </row>
    <row r="29111" spans="1:3" ht="14.4" x14ac:dyDescent="0.3">
      <c r="A29111"/>
      <c r="B29111"/>
      <c r="C29111"/>
    </row>
    <row r="29112" spans="1:3" ht="14.4" x14ac:dyDescent="0.3">
      <c r="A29112"/>
      <c r="B29112"/>
      <c r="C29112"/>
    </row>
    <row r="29113" spans="1:3" ht="14.4" x14ac:dyDescent="0.3">
      <c r="A29113"/>
      <c r="B29113"/>
      <c r="C29113"/>
    </row>
    <row r="29114" spans="1:3" ht="14.4" x14ac:dyDescent="0.3">
      <c r="A29114"/>
      <c r="B29114"/>
      <c r="C29114"/>
    </row>
    <row r="29115" spans="1:3" ht="14.4" x14ac:dyDescent="0.3">
      <c r="A29115"/>
      <c r="B29115"/>
      <c r="C29115"/>
    </row>
    <row r="29116" spans="1:3" ht="14.4" x14ac:dyDescent="0.3">
      <c r="A29116"/>
      <c r="B29116"/>
      <c r="C29116"/>
    </row>
    <row r="29117" spans="1:3" ht="14.4" x14ac:dyDescent="0.3">
      <c r="A29117"/>
      <c r="B29117"/>
      <c r="C29117"/>
    </row>
    <row r="29118" spans="1:3" ht="14.4" x14ac:dyDescent="0.3">
      <c r="A29118"/>
      <c r="B29118"/>
      <c r="C29118"/>
    </row>
    <row r="29119" spans="1:3" ht="14.4" x14ac:dyDescent="0.3">
      <c r="A29119"/>
      <c r="B29119"/>
      <c r="C29119"/>
    </row>
    <row r="29120" spans="1:3" ht="14.4" x14ac:dyDescent="0.3">
      <c r="A29120"/>
      <c r="B29120"/>
      <c r="C29120"/>
    </row>
    <row r="29121" spans="1:3" ht="14.4" x14ac:dyDescent="0.3">
      <c r="A29121"/>
      <c r="B29121"/>
      <c r="C29121"/>
    </row>
    <row r="29122" spans="1:3" ht="14.4" x14ac:dyDescent="0.3">
      <c r="A29122"/>
      <c r="B29122"/>
      <c r="C29122"/>
    </row>
    <row r="29123" spans="1:3" ht="14.4" x14ac:dyDescent="0.3">
      <c r="A29123"/>
      <c r="B29123"/>
      <c r="C29123"/>
    </row>
    <row r="29124" spans="1:3" ht="14.4" x14ac:dyDescent="0.3">
      <c r="A29124"/>
      <c r="B29124"/>
      <c r="C29124"/>
    </row>
    <row r="29125" spans="1:3" ht="14.4" x14ac:dyDescent="0.3">
      <c r="A29125"/>
      <c r="B29125"/>
      <c r="C29125"/>
    </row>
    <row r="29126" spans="1:3" ht="14.4" x14ac:dyDescent="0.3">
      <c r="A29126"/>
      <c r="B29126"/>
      <c r="C29126"/>
    </row>
    <row r="29127" spans="1:3" ht="14.4" x14ac:dyDescent="0.3">
      <c r="A29127"/>
      <c r="B29127"/>
      <c r="C29127"/>
    </row>
    <row r="29128" spans="1:3" ht="14.4" x14ac:dyDescent="0.3">
      <c r="A29128"/>
      <c r="B29128"/>
      <c r="C29128"/>
    </row>
    <row r="29129" spans="1:3" ht="14.4" x14ac:dyDescent="0.3">
      <c r="A29129"/>
      <c r="B29129"/>
      <c r="C29129"/>
    </row>
    <row r="29130" spans="1:3" ht="14.4" x14ac:dyDescent="0.3">
      <c r="A29130"/>
      <c r="B29130"/>
      <c r="C29130"/>
    </row>
    <row r="29131" spans="1:3" ht="14.4" x14ac:dyDescent="0.3">
      <c r="A29131"/>
      <c r="B29131"/>
      <c r="C29131"/>
    </row>
    <row r="29132" spans="1:3" ht="14.4" x14ac:dyDescent="0.3">
      <c r="A29132"/>
      <c r="B29132"/>
      <c r="C29132"/>
    </row>
    <row r="29133" spans="1:3" ht="14.4" x14ac:dyDescent="0.3">
      <c r="A29133"/>
      <c r="B29133"/>
      <c r="C29133"/>
    </row>
    <row r="29134" spans="1:3" ht="14.4" x14ac:dyDescent="0.3">
      <c r="A29134"/>
      <c r="B29134"/>
      <c r="C29134"/>
    </row>
    <row r="29135" spans="1:3" ht="14.4" x14ac:dyDescent="0.3">
      <c r="A29135"/>
      <c r="B29135"/>
      <c r="C29135"/>
    </row>
    <row r="29136" spans="1:3" ht="14.4" x14ac:dyDescent="0.3">
      <c r="A29136"/>
      <c r="B29136"/>
      <c r="C29136"/>
    </row>
    <row r="29137" spans="1:3" ht="14.4" x14ac:dyDescent="0.3">
      <c r="A29137"/>
      <c r="B29137"/>
      <c r="C29137"/>
    </row>
    <row r="29138" spans="1:3" ht="14.4" x14ac:dyDescent="0.3">
      <c r="A29138"/>
      <c r="B29138"/>
      <c r="C29138"/>
    </row>
    <row r="29139" spans="1:3" ht="14.4" x14ac:dyDescent="0.3">
      <c r="A29139"/>
      <c r="B29139"/>
      <c r="C29139"/>
    </row>
    <row r="29140" spans="1:3" ht="14.4" x14ac:dyDescent="0.3">
      <c r="A29140"/>
      <c r="B29140"/>
      <c r="C29140"/>
    </row>
    <row r="29141" spans="1:3" ht="14.4" x14ac:dyDescent="0.3">
      <c r="A29141"/>
      <c r="B29141"/>
      <c r="C29141"/>
    </row>
    <row r="29142" spans="1:3" ht="14.4" x14ac:dyDescent="0.3">
      <c r="A29142"/>
      <c r="B29142"/>
      <c r="C29142"/>
    </row>
    <row r="29143" spans="1:3" ht="14.4" x14ac:dyDescent="0.3">
      <c r="A29143"/>
      <c r="B29143"/>
      <c r="C29143"/>
    </row>
    <row r="29144" spans="1:3" ht="14.4" x14ac:dyDescent="0.3">
      <c r="A29144"/>
      <c r="B29144"/>
      <c r="C29144"/>
    </row>
    <row r="29145" spans="1:3" ht="14.4" x14ac:dyDescent="0.3">
      <c r="A29145"/>
      <c r="B29145"/>
      <c r="C29145"/>
    </row>
    <row r="29146" spans="1:3" ht="14.4" x14ac:dyDescent="0.3">
      <c r="A29146"/>
      <c r="B29146"/>
      <c r="C29146"/>
    </row>
    <row r="29147" spans="1:3" ht="14.4" x14ac:dyDescent="0.3">
      <c r="A29147"/>
      <c r="B29147"/>
      <c r="C29147"/>
    </row>
    <row r="29148" spans="1:3" ht="14.4" x14ac:dyDescent="0.3">
      <c r="A29148"/>
      <c r="B29148"/>
      <c r="C29148"/>
    </row>
    <row r="29149" spans="1:3" ht="14.4" x14ac:dyDescent="0.3">
      <c r="A29149"/>
      <c r="B29149"/>
      <c r="C29149"/>
    </row>
    <row r="29150" spans="1:3" ht="14.4" x14ac:dyDescent="0.3">
      <c r="A29150"/>
      <c r="B29150"/>
      <c r="C29150"/>
    </row>
    <row r="29151" spans="1:3" ht="14.4" x14ac:dyDescent="0.3">
      <c r="A29151"/>
      <c r="B29151"/>
      <c r="C29151"/>
    </row>
    <row r="29152" spans="1:3" ht="14.4" x14ac:dyDescent="0.3">
      <c r="A29152"/>
      <c r="B29152"/>
      <c r="C29152"/>
    </row>
    <row r="29153" spans="1:3" ht="14.4" x14ac:dyDescent="0.3">
      <c r="A29153"/>
      <c r="B29153"/>
      <c r="C29153"/>
    </row>
    <row r="29154" spans="1:3" ht="14.4" x14ac:dyDescent="0.3">
      <c r="A29154"/>
      <c r="B29154"/>
      <c r="C29154"/>
    </row>
    <row r="29155" spans="1:3" ht="14.4" x14ac:dyDescent="0.3">
      <c r="A29155"/>
      <c r="B29155"/>
      <c r="C29155"/>
    </row>
    <row r="29156" spans="1:3" ht="14.4" x14ac:dyDescent="0.3">
      <c r="A29156"/>
      <c r="B29156"/>
      <c r="C29156"/>
    </row>
    <row r="29157" spans="1:3" ht="14.4" x14ac:dyDescent="0.3">
      <c r="A29157"/>
      <c r="B29157"/>
      <c r="C29157"/>
    </row>
    <row r="29158" spans="1:3" ht="14.4" x14ac:dyDescent="0.3">
      <c r="A29158"/>
      <c r="B29158"/>
      <c r="C29158"/>
    </row>
    <row r="29159" spans="1:3" ht="14.4" x14ac:dyDescent="0.3">
      <c r="A29159"/>
      <c r="B29159"/>
      <c r="C29159"/>
    </row>
    <row r="29160" spans="1:3" ht="14.4" x14ac:dyDescent="0.3">
      <c r="A29160"/>
      <c r="B29160"/>
      <c r="C29160"/>
    </row>
    <row r="29161" spans="1:3" ht="14.4" x14ac:dyDescent="0.3">
      <c r="A29161"/>
      <c r="B29161"/>
      <c r="C29161"/>
    </row>
    <row r="29162" spans="1:3" ht="14.4" x14ac:dyDescent="0.3">
      <c r="A29162"/>
      <c r="B29162"/>
      <c r="C29162"/>
    </row>
    <row r="29163" spans="1:3" ht="14.4" x14ac:dyDescent="0.3">
      <c r="A29163"/>
      <c r="B29163"/>
      <c r="C29163"/>
    </row>
    <row r="29164" spans="1:3" ht="14.4" x14ac:dyDescent="0.3">
      <c r="A29164"/>
      <c r="B29164"/>
      <c r="C29164"/>
    </row>
    <row r="29165" spans="1:3" ht="14.4" x14ac:dyDescent="0.3">
      <c r="A29165"/>
      <c r="B29165"/>
      <c r="C29165"/>
    </row>
    <row r="29166" spans="1:3" ht="14.4" x14ac:dyDescent="0.3">
      <c r="A29166"/>
      <c r="B29166"/>
      <c r="C29166"/>
    </row>
    <row r="29167" spans="1:3" ht="14.4" x14ac:dyDescent="0.3">
      <c r="A29167"/>
      <c r="B29167"/>
      <c r="C29167"/>
    </row>
    <row r="29168" spans="1:3" ht="14.4" x14ac:dyDescent="0.3">
      <c r="A29168"/>
      <c r="B29168"/>
      <c r="C29168"/>
    </row>
    <row r="29169" spans="1:3" ht="14.4" x14ac:dyDescent="0.3">
      <c r="A29169"/>
      <c r="B29169"/>
      <c r="C29169"/>
    </row>
    <row r="29170" spans="1:3" ht="14.4" x14ac:dyDescent="0.3">
      <c r="A29170"/>
      <c r="B29170"/>
      <c r="C29170"/>
    </row>
    <row r="29171" spans="1:3" ht="14.4" x14ac:dyDescent="0.3">
      <c r="A29171"/>
      <c r="B29171"/>
      <c r="C29171"/>
    </row>
    <row r="29172" spans="1:3" ht="14.4" x14ac:dyDescent="0.3">
      <c r="A29172"/>
      <c r="B29172"/>
      <c r="C29172"/>
    </row>
    <row r="29173" spans="1:3" ht="14.4" x14ac:dyDescent="0.3">
      <c r="A29173"/>
      <c r="B29173"/>
      <c r="C29173"/>
    </row>
    <row r="29174" spans="1:3" ht="14.4" x14ac:dyDescent="0.3">
      <c r="A29174"/>
      <c r="B29174"/>
      <c r="C29174"/>
    </row>
    <row r="29175" spans="1:3" ht="14.4" x14ac:dyDescent="0.3">
      <c r="A29175"/>
      <c r="B29175"/>
      <c r="C29175"/>
    </row>
    <row r="29176" spans="1:3" ht="14.4" x14ac:dyDescent="0.3">
      <c r="A29176"/>
      <c r="B29176"/>
      <c r="C29176"/>
    </row>
    <row r="29177" spans="1:3" ht="14.4" x14ac:dyDescent="0.3">
      <c r="A29177"/>
      <c r="B29177"/>
      <c r="C29177"/>
    </row>
    <row r="29178" spans="1:3" ht="14.4" x14ac:dyDescent="0.3">
      <c r="A29178"/>
      <c r="B29178"/>
      <c r="C29178"/>
    </row>
    <row r="29179" spans="1:3" ht="14.4" x14ac:dyDescent="0.3">
      <c r="A29179"/>
      <c r="B29179"/>
      <c r="C29179"/>
    </row>
    <row r="29180" spans="1:3" ht="14.4" x14ac:dyDescent="0.3">
      <c r="A29180"/>
      <c r="B29180"/>
      <c r="C29180"/>
    </row>
    <row r="29181" spans="1:3" ht="14.4" x14ac:dyDescent="0.3">
      <c r="A29181"/>
      <c r="B29181"/>
      <c r="C29181"/>
    </row>
    <row r="29182" spans="1:3" ht="14.4" x14ac:dyDescent="0.3">
      <c r="A29182"/>
      <c r="B29182"/>
      <c r="C29182"/>
    </row>
    <row r="29183" spans="1:3" ht="14.4" x14ac:dyDescent="0.3">
      <c r="A29183"/>
      <c r="B29183"/>
      <c r="C29183"/>
    </row>
    <row r="29184" spans="1:3" ht="14.4" x14ac:dyDescent="0.3">
      <c r="A29184"/>
      <c r="B29184"/>
      <c r="C29184"/>
    </row>
    <row r="29185" spans="1:3" ht="14.4" x14ac:dyDescent="0.3">
      <c r="A29185"/>
      <c r="B29185"/>
      <c r="C29185"/>
    </row>
    <row r="29186" spans="1:3" ht="14.4" x14ac:dyDescent="0.3">
      <c r="A29186"/>
      <c r="B29186"/>
      <c r="C29186"/>
    </row>
    <row r="29187" spans="1:3" ht="14.4" x14ac:dyDescent="0.3">
      <c r="A29187"/>
      <c r="B29187"/>
      <c r="C29187"/>
    </row>
    <row r="29188" spans="1:3" ht="14.4" x14ac:dyDescent="0.3">
      <c r="A29188"/>
      <c r="B29188"/>
      <c r="C29188"/>
    </row>
    <row r="29189" spans="1:3" ht="14.4" x14ac:dyDescent="0.3">
      <c r="A29189"/>
      <c r="B29189"/>
      <c r="C29189"/>
    </row>
    <row r="29190" spans="1:3" ht="14.4" x14ac:dyDescent="0.3">
      <c r="A29190"/>
      <c r="B29190"/>
      <c r="C29190"/>
    </row>
    <row r="29191" spans="1:3" ht="14.4" x14ac:dyDescent="0.3">
      <c r="A29191"/>
      <c r="B29191"/>
      <c r="C29191"/>
    </row>
    <row r="29192" spans="1:3" ht="14.4" x14ac:dyDescent="0.3">
      <c r="A29192"/>
      <c r="B29192"/>
      <c r="C29192"/>
    </row>
    <row r="29193" spans="1:3" ht="14.4" x14ac:dyDescent="0.3">
      <c r="A29193"/>
      <c r="B29193"/>
      <c r="C29193"/>
    </row>
    <row r="29194" spans="1:3" ht="14.4" x14ac:dyDescent="0.3">
      <c r="A29194"/>
      <c r="B29194"/>
      <c r="C29194"/>
    </row>
    <row r="29195" spans="1:3" ht="14.4" x14ac:dyDescent="0.3">
      <c r="A29195"/>
      <c r="B29195"/>
      <c r="C29195"/>
    </row>
    <row r="29196" spans="1:3" ht="14.4" x14ac:dyDescent="0.3">
      <c r="A29196"/>
      <c r="B29196"/>
      <c r="C29196"/>
    </row>
    <row r="29197" spans="1:3" ht="14.4" x14ac:dyDescent="0.3">
      <c r="A29197"/>
      <c r="B29197"/>
      <c r="C29197"/>
    </row>
    <row r="29198" spans="1:3" ht="14.4" x14ac:dyDescent="0.3">
      <c r="A29198"/>
      <c r="B29198"/>
      <c r="C29198"/>
    </row>
    <row r="29199" spans="1:3" ht="14.4" x14ac:dyDescent="0.3">
      <c r="A29199"/>
      <c r="B29199"/>
      <c r="C29199"/>
    </row>
    <row r="29200" spans="1:3" ht="14.4" x14ac:dyDescent="0.3">
      <c r="A29200"/>
      <c r="B29200"/>
      <c r="C29200"/>
    </row>
    <row r="29201" spans="1:3" ht="14.4" x14ac:dyDescent="0.3">
      <c r="A29201"/>
      <c r="B29201"/>
      <c r="C29201"/>
    </row>
    <row r="29202" spans="1:3" ht="14.4" x14ac:dyDescent="0.3">
      <c r="A29202"/>
      <c r="B29202"/>
      <c r="C29202"/>
    </row>
    <row r="29203" spans="1:3" ht="14.4" x14ac:dyDescent="0.3">
      <c r="A29203"/>
      <c r="B29203"/>
      <c r="C29203"/>
    </row>
    <row r="29204" spans="1:3" ht="14.4" x14ac:dyDescent="0.3">
      <c r="A29204"/>
      <c r="B29204"/>
      <c r="C29204"/>
    </row>
    <row r="29205" spans="1:3" ht="14.4" x14ac:dyDescent="0.3">
      <c r="A29205"/>
      <c r="B29205"/>
      <c r="C29205"/>
    </row>
    <row r="29206" spans="1:3" ht="14.4" x14ac:dyDescent="0.3">
      <c r="A29206"/>
      <c r="B29206"/>
      <c r="C29206"/>
    </row>
    <row r="29207" spans="1:3" ht="14.4" x14ac:dyDescent="0.3">
      <c r="A29207"/>
      <c r="B29207"/>
      <c r="C29207"/>
    </row>
    <row r="29208" spans="1:3" ht="14.4" x14ac:dyDescent="0.3">
      <c r="A29208"/>
      <c r="B29208"/>
      <c r="C29208"/>
    </row>
    <row r="29209" spans="1:3" ht="14.4" x14ac:dyDescent="0.3">
      <c r="A29209"/>
      <c r="B29209"/>
      <c r="C29209"/>
    </row>
    <row r="29210" spans="1:3" ht="14.4" x14ac:dyDescent="0.3">
      <c r="A29210"/>
      <c r="B29210"/>
      <c r="C29210"/>
    </row>
    <row r="29211" spans="1:3" ht="14.4" x14ac:dyDescent="0.3">
      <c r="A29211"/>
      <c r="B29211"/>
      <c r="C29211"/>
    </row>
    <row r="29212" spans="1:3" ht="14.4" x14ac:dyDescent="0.3">
      <c r="A29212"/>
      <c r="B29212"/>
      <c r="C29212"/>
    </row>
    <row r="29213" spans="1:3" ht="14.4" x14ac:dyDescent="0.3">
      <c r="A29213"/>
      <c r="B29213"/>
      <c r="C29213"/>
    </row>
    <row r="29214" spans="1:3" ht="14.4" x14ac:dyDescent="0.3">
      <c r="A29214"/>
      <c r="B29214"/>
      <c r="C29214"/>
    </row>
    <row r="29215" spans="1:3" ht="14.4" x14ac:dyDescent="0.3">
      <c r="A29215"/>
      <c r="B29215"/>
      <c r="C29215"/>
    </row>
    <row r="29216" spans="1:3" ht="14.4" x14ac:dyDescent="0.3">
      <c r="A29216"/>
      <c r="B29216"/>
      <c r="C29216"/>
    </row>
    <row r="29217" spans="1:3" ht="14.4" x14ac:dyDescent="0.3">
      <c r="A29217"/>
      <c r="B29217"/>
      <c r="C29217"/>
    </row>
    <row r="29218" spans="1:3" ht="14.4" x14ac:dyDescent="0.3">
      <c r="A29218"/>
      <c r="B29218"/>
      <c r="C29218"/>
    </row>
    <row r="29219" spans="1:3" ht="14.4" x14ac:dyDescent="0.3">
      <c r="A29219"/>
      <c r="B29219"/>
      <c r="C29219"/>
    </row>
    <row r="29220" spans="1:3" ht="14.4" x14ac:dyDescent="0.3">
      <c r="A29220"/>
      <c r="B29220"/>
      <c r="C29220"/>
    </row>
    <row r="29221" spans="1:3" ht="14.4" x14ac:dyDescent="0.3">
      <c r="A29221"/>
      <c r="B29221"/>
      <c r="C29221"/>
    </row>
    <row r="29222" spans="1:3" ht="14.4" x14ac:dyDescent="0.3">
      <c r="A29222"/>
      <c r="B29222"/>
      <c r="C29222"/>
    </row>
    <row r="29223" spans="1:3" ht="14.4" x14ac:dyDescent="0.3">
      <c r="A29223"/>
      <c r="B29223"/>
      <c r="C29223"/>
    </row>
    <row r="29224" spans="1:3" ht="14.4" x14ac:dyDescent="0.3">
      <c r="A29224"/>
      <c r="B29224"/>
      <c r="C29224"/>
    </row>
    <row r="29225" spans="1:3" ht="14.4" x14ac:dyDescent="0.3">
      <c r="A29225"/>
      <c r="B29225"/>
      <c r="C29225"/>
    </row>
    <row r="29226" spans="1:3" ht="14.4" x14ac:dyDescent="0.3">
      <c r="A29226"/>
      <c r="B29226"/>
      <c r="C29226"/>
    </row>
    <row r="29227" spans="1:3" ht="14.4" x14ac:dyDescent="0.3">
      <c r="A29227"/>
      <c r="B29227"/>
      <c r="C29227"/>
    </row>
    <row r="29228" spans="1:3" ht="14.4" x14ac:dyDescent="0.3">
      <c r="A29228"/>
      <c r="B29228"/>
      <c r="C29228"/>
    </row>
    <row r="29229" spans="1:3" ht="14.4" x14ac:dyDescent="0.3">
      <c r="A29229"/>
      <c r="B29229"/>
      <c r="C29229"/>
    </row>
    <row r="29230" spans="1:3" ht="14.4" x14ac:dyDescent="0.3">
      <c r="A29230"/>
      <c r="B29230"/>
      <c r="C29230"/>
    </row>
    <row r="29231" spans="1:3" ht="14.4" x14ac:dyDescent="0.3">
      <c r="A29231"/>
      <c r="B29231"/>
      <c r="C29231"/>
    </row>
    <row r="29232" spans="1:3" ht="14.4" x14ac:dyDescent="0.3">
      <c r="A29232"/>
      <c r="B29232"/>
      <c r="C29232"/>
    </row>
    <row r="29233" spans="1:3" ht="14.4" x14ac:dyDescent="0.3">
      <c r="A29233"/>
      <c r="B29233"/>
      <c r="C29233"/>
    </row>
    <row r="29234" spans="1:3" ht="14.4" x14ac:dyDescent="0.3">
      <c r="A29234"/>
      <c r="B29234"/>
      <c r="C29234"/>
    </row>
    <row r="29235" spans="1:3" ht="14.4" x14ac:dyDescent="0.3">
      <c r="A29235"/>
      <c r="B29235"/>
      <c r="C29235"/>
    </row>
    <row r="29236" spans="1:3" ht="14.4" x14ac:dyDescent="0.3">
      <c r="A29236"/>
      <c r="B29236"/>
      <c r="C29236"/>
    </row>
    <row r="29237" spans="1:3" ht="14.4" x14ac:dyDescent="0.3">
      <c r="A29237"/>
      <c r="B29237"/>
      <c r="C29237"/>
    </row>
    <row r="29238" spans="1:3" ht="14.4" x14ac:dyDescent="0.3">
      <c r="A29238"/>
      <c r="B29238"/>
      <c r="C29238"/>
    </row>
    <row r="29239" spans="1:3" ht="14.4" x14ac:dyDescent="0.3">
      <c r="A29239"/>
      <c r="B29239"/>
      <c r="C29239"/>
    </row>
    <row r="29240" spans="1:3" ht="14.4" x14ac:dyDescent="0.3">
      <c r="A29240"/>
      <c r="B29240"/>
      <c r="C29240"/>
    </row>
    <row r="29241" spans="1:3" ht="14.4" x14ac:dyDescent="0.3">
      <c r="A29241"/>
      <c r="B29241"/>
      <c r="C29241"/>
    </row>
    <row r="29242" spans="1:3" ht="14.4" x14ac:dyDescent="0.3">
      <c r="A29242"/>
      <c r="B29242"/>
      <c r="C29242"/>
    </row>
    <row r="29243" spans="1:3" ht="14.4" x14ac:dyDescent="0.3">
      <c r="A29243"/>
      <c r="B29243"/>
      <c r="C29243"/>
    </row>
    <row r="29244" spans="1:3" ht="14.4" x14ac:dyDescent="0.3">
      <c r="A29244"/>
      <c r="B29244"/>
      <c r="C29244"/>
    </row>
    <row r="29245" spans="1:3" ht="14.4" x14ac:dyDescent="0.3">
      <c r="A29245"/>
      <c r="B29245"/>
      <c r="C29245"/>
    </row>
    <row r="29246" spans="1:3" ht="14.4" x14ac:dyDescent="0.3">
      <c r="A29246"/>
      <c r="B29246"/>
      <c r="C29246"/>
    </row>
    <row r="29247" spans="1:3" ht="14.4" x14ac:dyDescent="0.3">
      <c r="A29247"/>
      <c r="B29247"/>
      <c r="C29247"/>
    </row>
    <row r="29248" spans="1:3" ht="14.4" x14ac:dyDescent="0.3">
      <c r="A29248"/>
      <c r="B29248"/>
      <c r="C29248"/>
    </row>
    <row r="29249" spans="1:3" ht="14.4" x14ac:dyDescent="0.3">
      <c r="A29249"/>
      <c r="B29249"/>
      <c r="C29249"/>
    </row>
    <row r="29250" spans="1:3" ht="14.4" x14ac:dyDescent="0.3">
      <c r="A29250"/>
      <c r="B29250"/>
      <c r="C29250"/>
    </row>
    <row r="29251" spans="1:3" ht="14.4" x14ac:dyDescent="0.3">
      <c r="A29251"/>
      <c r="B29251"/>
      <c r="C29251"/>
    </row>
    <row r="29252" spans="1:3" ht="14.4" x14ac:dyDescent="0.3">
      <c r="A29252"/>
      <c r="B29252"/>
      <c r="C29252"/>
    </row>
    <row r="29253" spans="1:3" ht="14.4" x14ac:dyDescent="0.3">
      <c r="A29253"/>
      <c r="B29253"/>
      <c r="C29253"/>
    </row>
    <row r="29254" spans="1:3" ht="14.4" x14ac:dyDescent="0.3">
      <c r="A29254"/>
      <c r="B29254"/>
      <c r="C29254"/>
    </row>
    <row r="29255" spans="1:3" ht="14.4" x14ac:dyDescent="0.3">
      <c r="A29255"/>
      <c r="B29255"/>
      <c r="C29255"/>
    </row>
    <row r="29256" spans="1:3" ht="14.4" x14ac:dyDescent="0.3">
      <c r="A29256"/>
      <c r="B29256"/>
      <c r="C29256"/>
    </row>
    <row r="29257" spans="1:3" ht="14.4" x14ac:dyDescent="0.3">
      <c r="A29257"/>
      <c r="B29257"/>
      <c r="C29257"/>
    </row>
    <row r="29258" spans="1:3" ht="14.4" x14ac:dyDescent="0.3">
      <c r="A29258"/>
      <c r="B29258"/>
      <c r="C29258"/>
    </row>
    <row r="29259" spans="1:3" ht="14.4" x14ac:dyDescent="0.3">
      <c r="A29259"/>
      <c r="B29259"/>
      <c r="C29259"/>
    </row>
    <row r="29260" spans="1:3" ht="14.4" x14ac:dyDescent="0.3">
      <c r="A29260"/>
      <c r="B29260"/>
      <c r="C29260"/>
    </row>
    <row r="29261" spans="1:3" ht="14.4" x14ac:dyDescent="0.3">
      <c r="A29261"/>
      <c r="B29261"/>
      <c r="C29261"/>
    </row>
    <row r="29262" spans="1:3" ht="14.4" x14ac:dyDescent="0.3">
      <c r="A29262"/>
      <c r="B29262"/>
      <c r="C29262"/>
    </row>
    <row r="29263" spans="1:3" ht="14.4" x14ac:dyDescent="0.3">
      <c r="A29263"/>
      <c r="B29263"/>
      <c r="C29263"/>
    </row>
    <row r="29264" spans="1:3" ht="14.4" x14ac:dyDescent="0.3">
      <c r="A29264"/>
      <c r="B29264"/>
      <c r="C29264"/>
    </row>
    <row r="29265" spans="1:3" ht="14.4" x14ac:dyDescent="0.3">
      <c r="A29265"/>
      <c r="B29265"/>
      <c r="C29265"/>
    </row>
    <row r="29266" spans="1:3" ht="14.4" x14ac:dyDescent="0.3">
      <c r="A29266"/>
      <c r="B29266"/>
      <c r="C29266"/>
    </row>
    <row r="29267" spans="1:3" ht="14.4" x14ac:dyDescent="0.3">
      <c r="A29267"/>
      <c r="B29267"/>
      <c r="C29267"/>
    </row>
    <row r="29268" spans="1:3" ht="14.4" x14ac:dyDescent="0.3">
      <c r="A29268"/>
      <c r="B29268"/>
      <c r="C29268"/>
    </row>
    <row r="29269" spans="1:3" ht="14.4" x14ac:dyDescent="0.3">
      <c r="A29269"/>
      <c r="B29269"/>
      <c r="C29269"/>
    </row>
    <row r="29270" spans="1:3" ht="14.4" x14ac:dyDescent="0.3">
      <c r="A29270"/>
      <c r="B29270"/>
      <c r="C29270"/>
    </row>
    <row r="29271" spans="1:3" ht="14.4" x14ac:dyDescent="0.3">
      <c r="A29271"/>
      <c r="B29271"/>
      <c r="C29271"/>
    </row>
    <row r="29272" spans="1:3" ht="14.4" x14ac:dyDescent="0.3">
      <c r="A29272"/>
      <c r="B29272"/>
      <c r="C29272"/>
    </row>
    <row r="29273" spans="1:3" ht="14.4" x14ac:dyDescent="0.3">
      <c r="A29273"/>
      <c r="B29273"/>
      <c r="C29273"/>
    </row>
    <row r="29274" spans="1:3" ht="14.4" x14ac:dyDescent="0.3">
      <c r="A29274"/>
      <c r="B29274"/>
      <c r="C29274"/>
    </row>
    <row r="29275" spans="1:3" ht="14.4" x14ac:dyDescent="0.3">
      <c r="A29275"/>
      <c r="B29275"/>
      <c r="C29275"/>
    </row>
    <row r="29276" spans="1:3" ht="14.4" x14ac:dyDescent="0.3">
      <c r="A29276"/>
      <c r="B29276"/>
      <c r="C29276"/>
    </row>
    <row r="29277" spans="1:3" ht="14.4" x14ac:dyDescent="0.3">
      <c r="A29277"/>
      <c r="B29277"/>
      <c r="C29277"/>
    </row>
    <row r="29278" spans="1:3" ht="14.4" x14ac:dyDescent="0.3">
      <c r="A29278"/>
      <c r="B29278"/>
      <c r="C29278"/>
    </row>
    <row r="29279" spans="1:3" ht="14.4" x14ac:dyDescent="0.3">
      <c r="A29279"/>
      <c r="B29279"/>
      <c r="C29279"/>
    </row>
    <row r="29280" spans="1:3" ht="14.4" x14ac:dyDescent="0.3">
      <c r="A29280"/>
      <c r="B29280"/>
      <c r="C29280"/>
    </row>
    <row r="29281" spans="1:3" ht="14.4" x14ac:dyDescent="0.3">
      <c r="A29281"/>
      <c r="B29281"/>
      <c r="C29281"/>
    </row>
    <row r="29282" spans="1:3" ht="14.4" x14ac:dyDescent="0.3">
      <c r="A29282"/>
      <c r="B29282"/>
      <c r="C29282"/>
    </row>
    <row r="29283" spans="1:3" ht="14.4" x14ac:dyDescent="0.3">
      <c r="A29283"/>
      <c r="B29283"/>
      <c r="C29283"/>
    </row>
    <row r="29284" spans="1:3" ht="14.4" x14ac:dyDescent="0.3">
      <c r="A29284"/>
      <c r="B29284"/>
      <c r="C29284"/>
    </row>
    <row r="29285" spans="1:3" ht="14.4" x14ac:dyDescent="0.3">
      <c r="A29285"/>
      <c r="B29285"/>
      <c r="C29285"/>
    </row>
    <row r="29286" spans="1:3" ht="14.4" x14ac:dyDescent="0.3">
      <c r="A29286"/>
      <c r="B29286"/>
      <c r="C29286"/>
    </row>
    <row r="29287" spans="1:3" ht="14.4" x14ac:dyDescent="0.3">
      <c r="A29287"/>
      <c r="B29287"/>
      <c r="C29287"/>
    </row>
    <row r="29288" spans="1:3" ht="14.4" x14ac:dyDescent="0.3">
      <c r="A29288"/>
      <c r="B29288"/>
      <c r="C29288"/>
    </row>
    <row r="29289" spans="1:3" ht="14.4" x14ac:dyDescent="0.3">
      <c r="A29289"/>
      <c r="B29289"/>
      <c r="C29289"/>
    </row>
    <row r="29290" spans="1:3" ht="14.4" x14ac:dyDescent="0.3">
      <c r="A29290"/>
      <c r="B29290"/>
      <c r="C29290"/>
    </row>
    <row r="29291" spans="1:3" ht="14.4" x14ac:dyDescent="0.3">
      <c r="A29291"/>
      <c r="B29291"/>
      <c r="C29291"/>
    </row>
    <row r="29292" spans="1:3" ht="14.4" x14ac:dyDescent="0.3">
      <c r="A29292"/>
      <c r="B29292"/>
      <c r="C29292"/>
    </row>
    <row r="29293" spans="1:3" ht="14.4" x14ac:dyDescent="0.3">
      <c r="A29293"/>
      <c r="B29293"/>
      <c r="C29293"/>
    </row>
    <row r="29294" spans="1:3" ht="14.4" x14ac:dyDescent="0.3">
      <c r="A29294"/>
      <c r="B29294"/>
      <c r="C29294"/>
    </row>
    <row r="29295" spans="1:3" ht="14.4" x14ac:dyDescent="0.3">
      <c r="A29295"/>
      <c r="B29295"/>
      <c r="C29295"/>
    </row>
    <row r="29296" spans="1:3" ht="14.4" x14ac:dyDescent="0.3">
      <c r="A29296"/>
      <c r="B29296"/>
      <c r="C29296"/>
    </row>
    <row r="29297" spans="1:3" ht="14.4" x14ac:dyDescent="0.3">
      <c r="A29297"/>
      <c r="B29297"/>
      <c r="C29297"/>
    </row>
    <row r="29298" spans="1:3" ht="14.4" x14ac:dyDescent="0.3">
      <c r="A29298"/>
      <c r="B29298"/>
      <c r="C29298"/>
    </row>
    <row r="29299" spans="1:3" ht="14.4" x14ac:dyDescent="0.3">
      <c r="A29299"/>
      <c r="B29299"/>
      <c r="C29299"/>
    </row>
    <row r="29300" spans="1:3" ht="14.4" x14ac:dyDescent="0.3">
      <c r="A29300"/>
      <c r="B29300"/>
      <c r="C29300"/>
    </row>
    <row r="29301" spans="1:3" ht="14.4" x14ac:dyDescent="0.3">
      <c r="A29301"/>
      <c r="B29301"/>
      <c r="C29301"/>
    </row>
    <row r="29302" spans="1:3" ht="14.4" x14ac:dyDescent="0.3">
      <c r="A29302"/>
      <c r="B29302"/>
      <c r="C29302"/>
    </row>
    <row r="29303" spans="1:3" ht="14.4" x14ac:dyDescent="0.3">
      <c r="A29303"/>
      <c r="B29303"/>
      <c r="C29303"/>
    </row>
    <row r="29304" spans="1:3" ht="14.4" x14ac:dyDescent="0.3">
      <c r="A29304"/>
      <c r="B29304"/>
      <c r="C29304"/>
    </row>
    <row r="29305" spans="1:3" ht="14.4" x14ac:dyDescent="0.3">
      <c r="A29305"/>
      <c r="B29305"/>
      <c r="C29305"/>
    </row>
    <row r="29306" spans="1:3" ht="14.4" x14ac:dyDescent="0.3">
      <c r="A29306"/>
      <c r="B29306"/>
      <c r="C29306"/>
    </row>
    <row r="29307" spans="1:3" ht="14.4" x14ac:dyDescent="0.3">
      <c r="A29307"/>
      <c r="B29307"/>
      <c r="C29307"/>
    </row>
    <row r="29308" spans="1:3" ht="14.4" x14ac:dyDescent="0.3">
      <c r="A29308"/>
      <c r="B29308"/>
      <c r="C29308"/>
    </row>
    <row r="29309" spans="1:3" ht="14.4" x14ac:dyDescent="0.3">
      <c r="A29309"/>
      <c r="B29309"/>
      <c r="C29309"/>
    </row>
    <row r="29310" spans="1:3" ht="14.4" x14ac:dyDescent="0.3">
      <c r="A29310"/>
      <c r="B29310"/>
      <c r="C29310"/>
    </row>
    <row r="29311" spans="1:3" ht="14.4" x14ac:dyDescent="0.3">
      <c r="A29311"/>
      <c r="B29311"/>
      <c r="C29311"/>
    </row>
    <row r="29312" spans="1:3" ht="14.4" x14ac:dyDescent="0.3">
      <c r="A29312"/>
      <c r="B29312"/>
      <c r="C29312"/>
    </row>
    <row r="29313" spans="1:3" ht="14.4" x14ac:dyDescent="0.3">
      <c r="A29313"/>
      <c r="B29313"/>
      <c r="C29313"/>
    </row>
    <row r="29314" spans="1:3" ht="14.4" x14ac:dyDescent="0.3">
      <c r="A29314"/>
      <c r="B29314"/>
      <c r="C29314"/>
    </row>
    <row r="29315" spans="1:3" ht="14.4" x14ac:dyDescent="0.3">
      <c r="A29315"/>
      <c r="B29315"/>
      <c r="C29315"/>
    </row>
    <row r="29316" spans="1:3" ht="14.4" x14ac:dyDescent="0.3">
      <c r="A29316"/>
      <c r="B29316"/>
      <c r="C29316"/>
    </row>
    <row r="29317" spans="1:3" ht="14.4" x14ac:dyDescent="0.3">
      <c r="A29317"/>
      <c r="B29317"/>
      <c r="C29317"/>
    </row>
    <row r="29318" spans="1:3" ht="14.4" x14ac:dyDescent="0.3">
      <c r="A29318"/>
      <c r="B29318"/>
      <c r="C29318"/>
    </row>
    <row r="29319" spans="1:3" ht="14.4" x14ac:dyDescent="0.3">
      <c r="A29319"/>
      <c r="B29319"/>
      <c r="C29319"/>
    </row>
    <row r="29320" spans="1:3" ht="14.4" x14ac:dyDescent="0.3">
      <c r="A29320"/>
      <c r="B29320"/>
      <c r="C29320"/>
    </row>
    <row r="29321" spans="1:3" ht="14.4" x14ac:dyDescent="0.3">
      <c r="A29321"/>
      <c r="B29321"/>
      <c r="C29321"/>
    </row>
    <row r="29322" spans="1:3" ht="14.4" x14ac:dyDescent="0.3">
      <c r="A29322"/>
      <c r="B29322"/>
      <c r="C29322"/>
    </row>
    <row r="29323" spans="1:3" ht="14.4" x14ac:dyDescent="0.3">
      <c r="A29323"/>
      <c r="B29323"/>
      <c r="C29323"/>
    </row>
    <row r="29324" spans="1:3" ht="14.4" x14ac:dyDescent="0.3">
      <c r="A29324"/>
      <c r="B29324"/>
      <c r="C29324"/>
    </row>
    <row r="29325" spans="1:3" ht="14.4" x14ac:dyDescent="0.3">
      <c r="A29325"/>
      <c r="B29325"/>
      <c r="C29325"/>
    </row>
    <row r="29326" spans="1:3" ht="14.4" x14ac:dyDescent="0.3">
      <c r="A29326"/>
      <c r="B29326"/>
      <c r="C29326"/>
    </row>
    <row r="29327" spans="1:3" ht="14.4" x14ac:dyDescent="0.3">
      <c r="A29327"/>
      <c r="B29327"/>
      <c r="C29327"/>
    </row>
    <row r="29328" spans="1:3" ht="14.4" x14ac:dyDescent="0.3">
      <c r="A29328"/>
      <c r="B29328"/>
      <c r="C29328"/>
    </row>
    <row r="29329" spans="1:3" ht="14.4" x14ac:dyDescent="0.3">
      <c r="A29329"/>
      <c r="B29329"/>
      <c r="C29329"/>
    </row>
    <row r="29330" spans="1:3" ht="14.4" x14ac:dyDescent="0.3">
      <c r="A29330"/>
      <c r="B29330"/>
      <c r="C29330"/>
    </row>
    <row r="29331" spans="1:3" ht="14.4" x14ac:dyDescent="0.3">
      <c r="A29331"/>
      <c r="B29331"/>
      <c r="C29331"/>
    </row>
    <row r="29332" spans="1:3" ht="14.4" x14ac:dyDescent="0.3">
      <c r="A29332"/>
      <c r="B29332"/>
      <c r="C29332"/>
    </row>
    <row r="29333" spans="1:3" ht="14.4" x14ac:dyDescent="0.3">
      <c r="A29333"/>
      <c r="B29333"/>
      <c r="C29333"/>
    </row>
    <row r="29334" spans="1:3" ht="14.4" x14ac:dyDescent="0.3">
      <c r="A29334"/>
      <c r="B29334"/>
      <c r="C29334"/>
    </row>
    <row r="29335" spans="1:3" ht="14.4" x14ac:dyDescent="0.3">
      <c r="A29335"/>
      <c r="B29335"/>
      <c r="C29335"/>
    </row>
    <row r="29336" spans="1:3" ht="14.4" x14ac:dyDescent="0.3">
      <c r="A29336"/>
      <c r="B29336"/>
      <c r="C29336"/>
    </row>
    <row r="29337" spans="1:3" ht="14.4" x14ac:dyDescent="0.3">
      <c r="A29337"/>
      <c r="B29337"/>
      <c r="C29337"/>
    </row>
    <row r="29338" spans="1:3" ht="14.4" x14ac:dyDescent="0.3">
      <c r="A29338"/>
      <c r="B29338"/>
      <c r="C29338"/>
    </row>
    <row r="29339" spans="1:3" ht="14.4" x14ac:dyDescent="0.3">
      <c r="A29339"/>
      <c r="B29339"/>
      <c r="C29339"/>
    </row>
    <row r="29340" spans="1:3" ht="14.4" x14ac:dyDescent="0.3">
      <c r="A29340"/>
      <c r="B29340"/>
      <c r="C29340"/>
    </row>
    <row r="29341" spans="1:3" ht="14.4" x14ac:dyDescent="0.3">
      <c r="A29341"/>
      <c r="B29341"/>
      <c r="C29341"/>
    </row>
    <row r="29342" spans="1:3" ht="14.4" x14ac:dyDescent="0.3">
      <c r="A29342"/>
      <c r="B29342"/>
      <c r="C29342"/>
    </row>
    <row r="29343" spans="1:3" ht="14.4" x14ac:dyDescent="0.3">
      <c r="A29343"/>
      <c r="B29343"/>
      <c r="C29343"/>
    </row>
    <row r="29344" spans="1:3" ht="14.4" x14ac:dyDescent="0.3">
      <c r="A29344"/>
      <c r="B29344"/>
      <c r="C29344"/>
    </row>
    <row r="29345" spans="1:3" ht="14.4" x14ac:dyDescent="0.3">
      <c r="A29345"/>
      <c r="B29345"/>
      <c r="C29345"/>
    </row>
    <row r="29346" spans="1:3" ht="14.4" x14ac:dyDescent="0.3">
      <c r="A29346"/>
      <c r="B29346"/>
      <c r="C29346"/>
    </row>
    <row r="29347" spans="1:3" ht="14.4" x14ac:dyDescent="0.3">
      <c r="A29347"/>
      <c r="B29347"/>
      <c r="C29347"/>
    </row>
    <row r="29348" spans="1:3" ht="14.4" x14ac:dyDescent="0.3">
      <c r="A29348"/>
      <c r="B29348"/>
      <c r="C29348"/>
    </row>
    <row r="29349" spans="1:3" ht="14.4" x14ac:dyDescent="0.3">
      <c r="A29349"/>
      <c r="B29349"/>
      <c r="C29349"/>
    </row>
    <row r="29350" spans="1:3" ht="14.4" x14ac:dyDescent="0.3">
      <c r="A29350"/>
      <c r="B29350"/>
      <c r="C29350"/>
    </row>
    <row r="29351" spans="1:3" ht="14.4" x14ac:dyDescent="0.3">
      <c r="A29351"/>
      <c r="B29351"/>
      <c r="C29351"/>
    </row>
    <row r="29352" spans="1:3" ht="14.4" x14ac:dyDescent="0.3">
      <c r="A29352"/>
      <c r="B29352"/>
      <c r="C29352"/>
    </row>
    <row r="29353" spans="1:3" ht="14.4" x14ac:dyDescent="0.3">
      <c r="A29353"/>
      <c r="B29353"/>
      <c r="C29353"/>
    </row>
    <row r="29354" spans="1:3" ht="14.4" x14ac:dyDescent="0.3">
      <c r="A29354"/>
      <c r="B29354"/>
      <c r="C29354"/>
    </row>
    <row r="29355" spans="1:3" ht="14.4" x14ac:dyDescent="0.3">
      <c r="A29355"/>
      <c r="B29355"/>
      <c r="C29355"/>
    </row>
    <row r="29356" spans="1:3" ht="14.4" x14ac:dyDescent="0.3">
      <c r="A29356"/>
      <c r="B29356"/>
      <c r="C29356"/>
    </row>
    <row r="29357" spans="1:3" ht="14.4" x14ac:dyDescent="0.3">
      <c r="A29357"/>
      <c r="B29357"/>
      <c r="C29357"/>
    </row>
    <row r="29358" spans="1:3" ht="14.4" x14ac:dyDescent="0.3">
      <c r="A29358"/>
      <c r="B29358"/>
      <c r="C29358"/>
    </row>
    <row r="29359" spans="1:3" ht="14.4" x14ac:dyDescent="0.3">
      <c r="A29359"/>
      <c r="B29359"/>
      <c r="C29359"/>
    </row>
    <row r="29360" spans="1:3" ht="14.4" x14ac:dyDescent="0.3">
      <c r="A29360"/>
      <c r="B29360"/>
      <c r="C29360"/>
    </row>
    <row r="29361" spans="1:3" ht="14.4" x14ac:dyDescent="0.3">
      <c r="A29361"/>
      <c r="B29361"/>
      <c r="C29361"/>
    </row>
    <row r="29362" spans="1:3" ht="14.4" x14ac:dyDescent="0.3">
      <c r="A29362"/>
      <c r="B29362"/>
      <c r="C29362"/>
    </row>
    <row r="29363" spans="1:3" ht="14.4" x14ac:dyDescent="0.3">
      <c r="A29363"/>
      <c r="B29363"/>
      <c r="C29363"/>
    </row>
    <row r="29364" spans="1:3" ht="14.4" x14ac:dyDescent="0.3">
      <c r="A29364"/>
      <c r="B29364"/>
      <c r="C29364"/>
    </row>
    <row r="29365" spans="1:3" ht="14.4" x14ac:dyDescent="0.3">
      <c r="A29365"/>
      <c r="B29365"/>
      <c r="C29365"/>
    </row>
    <row r="29366" spans="1:3" ht="14.4" x14ac:dyDescent="0.3">
      <c r="A29366"/>
      <c r="B29366"/>
      <c r="C29366"/>
    </row>
    <row r="29367" spans="1:3" ht="14.4" x14ac:dyDescent="0.3">
      <c r="A29367"/>
      <c r="B29367"/>
      <c r="C29367"/>
    </row>
    <row r="29368" spans="1:3" ht="14.4" x14ac:dyDescent="0.3">
      <c r="A29368"/>
      <c r="B29368"/>
      <c r="C29368"/>
    </row>
    <row r="29369" spans="1:3" ht="14.4" x14ac:dyDescent="0.3">
      <c r="A29369"/>
      <c r="B29369"/>
      <c r="C29369"/>
    </row>
    <row r="29370" spans="1:3" ht="14.4" x14ac:dyDescent="0.3">
      <c r="A29370"/>
      <c r="B29370"/>
      <c r="C29370"/>
    </row>
    <row r="29371" spans="1:3" ht="14.4" x14ac:dyDescent="0.3">
      <c r="A29371"/>
      <c r="B29371"/>
      <c r="C29371"/>
    </row>
    <row r="29372" spans="1:3" ht="14.4" x14ac:dyDescent="0.3">
      <c r="A29372"/>
      <c r="B29372"/>
      <c r="C29372"/>
    </row>
    <row r="29373" spans="1:3" ht="14.4" x14ac:dyDescent="0.3">
      <c r="A29373"/>
      <c r="B29373"/>
      <c r="C29373"/>
    </row>
    <row r="29374" spans="1:3" ht="14.4" x14ac:dyDescent="0.3">
      <c r="A29374"/>
      <c r="B29374"/>
      <c r="C29374"/>
    </row>
    <row r="29375" spans="1:3" ht="14.4" x14ac:dyDescent="0.3">
      <c r="A29375"/>
      <c r="B29375"/>
      <c r="C29375"/>
    </row>
    <row r="29376" spans="1:3" ht="14.4" x14ac:dyDescent="0.3">
      <c r="A29376"/>
      <c r="B29376"/>
      <c r="C29376"/>
    </row>
    <row r="29377" spans="1:3" ht="14.4" x14ac:dyDescent="0.3">
      <c r="A29377"/>
      <c r="B29377"/>
      <c r="C29377"/>
    </row>
    <row r="29378" spans="1:3" ht="14.4" x14ac:dyDescent="0.3">
      <c r="A29378"/>
      <c r="B29378"/>
      <c r="C29378"/>
    </row>
    <row r="29379" spans="1:3" ht="14.4" x14ac:dyDescent="0.3">
      <c r="A29379"/>
      <c r="B29379"/>
      <c r="C29379"/>
    </row>
    <row r="29380" spans="1:3" ht="14.4" x14ac:dyDescent="0.3">
      <c r="A29380"/>
      <c r="B29380"/>
      <c r="C29380"/>
    </row>
    <row r="29381" spans="1:3" ht="14.4" x14ac:dyDescent="0.3">
      <c r="A29381"/>
      <c r="B29381"/>
      <c r="C29381"/>
    </row>
    <row r="29382" spans="1:3" ht="14.4" x14ac:dyDescent="0.3">
      <c r="A29382"/>
      <c r="B29382"/>
      <c r="C29382"/>
    </row>
    <row r="29383" spans="1:3" ht="14.4" x14ac:dyDescent="0.3">
      <c r="A29383"/>
      <c r="B29383"/>
      <c r="C29383"/>
    </row>
    <row r="29384" spans="1:3" ht="14.4" x14ac:dyDescent="0.3">
      <c r="A29384"/>
      <c r="B29384"/>
      <c r="C29384"/>
    </row>
    <row r="29385" spans="1:3" ht="14.4" x14ac:dyDescent="0.3">
      <c r="A29385"/>
      <c r="B29385"/>
      <c r="C29385"/>
    </row>
    <row r="29386" spans="1:3" ht="14.4" x14ac:dyDescent="0.3">
      <c r="A29386"/>
      <c r="B29386"/>
      <c r="C29386"/>
    </row>
    <row r="29387" spans="1:3" ht="14.4" x14ac:dyDescent="0.3">
      <c r="A29387"/>
      <c r="B29387"/>
      <c r="C29387"/>
    </row>
    <row r="29388" spans="1:3" ht="14.4" x14ac:dyDescent="0.3">
      <c r="A29388"/>
      <c r="B29388"/>
      <c r="C29388"/>
    </row>
    <row r="29389" spans="1:3" ht="14.4" x14ac:dyDescent="0.3">
      <c r="A29389"/>
      <c r="B29389"/>
      <c r="C29389"/>
    </row>
    <row r="29390" spans="1:3" ht="14.4" x14ac:dyDescent="0.3">
      <c r="A29390"/>
      <c r="B29390"/>
      <c r="C29390"/>
    </row>
    <row r="29391" spans="1:3" ht="14.4" x14ac:dyDescent="0.3">
      <c r="A29391"/>
      <c r="B29391"/>
      <c r="C29391"/>
    </row>
    <row r="29392" spans="1:3" ht="14.4" x14ac:dyDescent="0.3">
      <c r="A29392"/>
      <c r="B29392"/>
      <c r="C29392"/>
    </row>
    <row r="29393" spans="1:3" ht="14.4" x14ac:dyDescent="0.3">
      <c r="A29393"/>
      <c r="B29393"/>
      <c r="C29393"/>
    </row>
    <row r="29394" spans="1:3" ht="14.4" x14ac:dyDescent="0.3">
      <c r="A29394"/>
      <c r="B29394"/>
      <c r="C29394"/>
    </row>
    <row r="29395" spans="1:3" ht="14.4" x14ac:dyDescent="0.3">
      <c r="A29395"/>
      <c r="B29395"/>
      <c r="C29395"/>
    </row>
    <row r="29396" spans="1:3" ht="14.4" x14ac:dyDescent="0.3">
      <c r="A29396"/>
      <c r="B29396"/>
      <c r="C29396"/>
    </row>
    <row r="29397" spans="1:3" ht="14.4" x14ac:dyDescent="0.3">
      <c r="A29397"/>
      <c r="B29397"/>
      <c r="C29397"/>
    </row>
    <row r="29398" spans="1:3" ht="14.4" x14ac:dyDescent="0.3">
      <c r="A29398"/>
      <c r="B29398"/>
      <c r="C29398"/>
    </row>
    <row r="29399" spans="1:3" ht="14.4" x14ac:dyDescent="0.3">
      <c r="A29399"/>
      <c r="B29399"/>
      <c r="C29399"/>
    </row>
    <row r="29400" spans="1:3" ht="14.4" x14ac:dyDescent="0.3">
      <c r="A29400"/>
      <c r="B29400"/>
      <c r="C29400"/>
    </row>
    <row r="29401" spans="1:3" ht="14.4" x14ac:dyDescent="0.3">
      <c r="A29401"/>
      <c r="B29401"/>
      <c r="C29401"/>
    </row>
    <row r="29402" spans="1:3" ht="14.4" x14ac:dyDescent="0.3">
      <c r="A29402"/>
      <c r="B29402"/>
      <c r="C29402"/>
    </row>
    <row r="29403" spans="1:3" ht="14.4" x14ac:dyDescent="0.3">
      <c r="A29403"/>
      <c r="B29403"/>
      <c r="C29403"/>
    </row>
    <row r="29404" spans="1:3" ht="14.4" x14ac:dyDescent="0.3">
      <c r="A29404"/>
      <c r="B29404"/>
      <c r="C29404"/>
    </row>
    <row r="29405" spans="1:3" ht="14.4" x14ac:dyDescent="0.3">
      <c r="A29405"/>
      <c r="B29405"/>
      <c r="C29405"/>
    </row>
    <row r="29406" spans="1:3" ht="14.4" x14ac:dyDescent="0.3">
      <c r="A29406"/>
      <c r="B29406"/>
      <c r="C29406"/>
    </row>
    <row r="29407" spans="1:3" ht="14.4" x14ac:dyDescent="0.3">
      <c r="A29407"/>
      <c r="B29407"/>
      <c r="C29407"/>
    </row>
    <row r="29408" spans="1:3" ht="14.4" x14ac:dyDescent="0.3">
      <c r="A29408"/>
      <c r="B29408"/>
      <c r="C29408"/>
    </row>
    <row r="29409" spans="1:3" ht="14.4" x14ac:dyDescent="0.3">
      <c r="A29409"/>
      <c r="B29409"/>
      <c r="C29409"/>
    </row>
    <row r="29410" spans="1:3" ht="14.4" x14ac:dyDescent="0.3">
      <c r="A29410"/>
      <c r="B29410"/>
      <c r="C29410"/>
    </row>
    <row r="29411" spans="1:3" ht="14.4" x14ac:dyDescent="0.3">
      <c r="A29411"/>
      <c r="B29411"/>
      <c r="C29411"/>
    </row>
    <row r="29412" spans="1:3" ht="14.4" x14ac:dyDescent="0.3">
      <c r="A29412"/>
      <c r="B29412"/>
      <c r="C29412"/>
    </row>
    <row r="29413" spans="1:3" ht="14.4" x14ac:dyDescent="0.3">
      <c r="A29413"/>
      <c r="B29413"/>
      <c r="C29413"/>
    </row>
    <row r="29414" spans="1:3" ht="14.4" x14ac:dyDescent="0.3">
      <c r="A29414"/>
      <c r="B29414"/>
      <c r="C29414"/>
    </row>
    <row r="29415" spans="1:3" ht="14.4" x14ac:dyDescent="0.3">
      <c r="A29415"/>
      <c r="B29415"/>
      <c r="C29415"/>
    </row>
    <row r="29416" spans="1:3" ht="14.4" x14ac:dyDescent="0.3">
      <c r="A29416"/>
      <c r="B29416"/>
      <c r="C29416"/>
    </row>
    <row r="29417" spans="1:3" ht="14.4" x14ac:dyDescent="0.3">
      <c r="A29417"/>
      <c r="B29417"/>
      <c r="C29417"/>
    </row>
    <row r="29418" spans="1:3" ht="14.4" x14ac:dyDescent="0.3">
      <c r="A29418"/>
      <c r="B29418"/>
      <c r="C29418"/>
    </row>
    <row r="29419" spans="1:3" ht="14.4" x14ac:dyDescent="0.3">
      <c r="A29419"/>
      <c r="B29419"/>
      <c r="C29419"/>
    </row>
    <row r="29420" spans="1:3" ht="14.4" x14ac:dyDescent="0.3">
      <c r="A29420"/>
      <c r="B29420"/>
      <c r="C29420"/>
    </row>
    <row r="29421" spans="1:3" ht="14.4" x14ac:dyDescent="0.3">
      <c r="A29421"/>
      <c r="B29421"/>
      <c r="C29421"/>
    </row>
    <row r="29422" spans="1:3" ht="14.4" x14ac:dyDescent="0.3">
      <c r="A29422"/>
      <c r="B29422"/>
      <c r="C29422"/>
    </row>
    <row r="29423" spans="1:3" ht="14.4" x14ac:dyDescent="0.3">
      <c r="A29423"/>
      <c r="B29423"/>
      <c r="C29423"/>
    </row>
    <row r="29424" spans="1:3" ht="14.4" x14ac:dyDescent="0.3">
      <c r="A29424"/>
      <c r="B29424"/>
      <c r="C29424"/>
    </row>
    <row r="29425" spans="1:3" ht="14.4" x14ac:dyDescent="0.3">
      <c r="A29425"/>
      <c r="B29425"/>
      <c r="C29425"/>
    </row>
    <row r="29426" spans="1:3" ht="14.4" x14ac:dyDescent="0.3">
      <c r="A29426"/>
      <c r="B29426"/>
      <c r="C29426"/>
    </row>
    <row r="29427" spans="1:3" ht="14.4" x14ac:dyDescent="0.3">
      <c r="A29427"/>
      <c r="B29427"/>
      <c r="C29427"/>
    </row>
    <row r="29428" spans="1:3" ht="14.4" x14ac:dyDescent="0.3">
      <c r="A29428"/>
      <c r="B29428"/>
      <c r="C29428"/>
    </row>
    <row r="29429" spans="1:3" ht="14.4" x14ac:dyDescent="0.3">
      <c r="A29429"/>
      <c r="B29429"/>
      <c r="C29429"/>
    </row>
    <row r="29430" spans="1:3" ht="14.4" x14ac:dyDescent="0.3">
      <c r="A29430"/>
      <c r="B29430"/>
      <c r="C29430"/>
    </row>
    <row r="29431" spans="1:3" ht="14.4" x14ac:dyDescent="0.3">
      <c r="A29431"/>
      <c r="B29431"/>
      <c r="C29431"/>
    </row>
    <row r="29432" spans="1:3" ht="14.4" x14ac:dyDescent="0.3">
      <c r="A29432"/>
      <c r="B29432"/>
      <c r="C29432"/>
    </row>
    <row r="29433" spans="1:3" ht="14.4" x14ac:dyDescent="0.3">
      <c r="A29433"/>
      <c r="B29433"/>
      <c r="C29433"/>
    </row>
    <row r="29434" spans="1:3" ht="14.4" x14ac:dyDescent="0.3">
      <c r="A29434"/>
      <c r="B29434"/>
      <c r="C29434"/>
    </row>
    <row r="29435" spans="1:3" ht="14.4" x14ac:dyDescent="0.3">
      <c r="A29435"/>
      <c r="B29435"/>
      <c r="C29435"/>
    </row>
    <row r="29436" spans="1:3" ht="14.4" x14ac:dyDescent="0.3">
      <c r="A29436"/>
      <c r="B29436"/>
      <c r="C29436"/>
    </row>
    <row r="29437" spans="1:3" ht="14.4" x14ac:dyDescent="0.3">
      <c r="A29437"/>
      <c r="B29437"/>
      <c r="C29437"/>
    </row>
    <row r="29438" spans="1:3" ht="14.4" x14ac:dyDescent="0.3">
      <c r="A29438"/>
      <c r="B29438"/>
      <c r="C29438"/>
    </row>
    <row r="29439" spans="1:3" ht="14.4" x14ac:dyDescent="0.3">
      <c r="A29439"/>
      <c r="B29439"/>
      <c r="C29439"/>
    </row>
    <row r="29440" spans="1:3" ht="14.4" x14ac:dyDescent="0.3">
      <c r="A29440"/>
      <c r="B29440"/>
      <c r="C29440"/>
    </row>
    <row r="29441" spans="1:3" ht="14.4" x14ac:dyDescent="0.3">
      <c r="A29441"/>
      <c r="B29441"/>
      <c r="C29441"/>
    </row>
    <row r="29442" spans="1:3" ht="14.4" x14ac:dyDescent="0.3">
      <c r="A29442"/>
      <c r="B29442"/>
      <c r="C29442"/>
    </row>
    <row r="29443" spans="1:3" ht="14.4" x14ac:dyDescent="0.3">
      <c r="A29443"/>
      <c r="B29443"/>
      <c r="C29443"/>
    </row>
    <row r="29444" spans="1:3" ht="14.4" x14ac:dyDescent="0.3">
      <c r="A29444"/>
      <c r="B29444"/>
      <c r="C29444"/>
    </row>
    <row r="29445" spans="1:3" ht="14.4" x14ac:dyDescent="0.3">
      <c r="A29445"/>
      <c r="B29445"/>
      <c r="C29445"/>
    </row>
    <row r="29446" spans="1:3" ht="14.4" x14ac:dyDescent="0.3">
      <c r="A29446"/>
      <c r="B29446"/>
      <c r="C29446"/>
    </row>
    <row r="29447" spans="1:3" ht="14.4" x14ac:dyDescent="0.3">
      <c r="A29447"/>
      <c r="B29447"/>
      <c r="C29447"/>
    </row>
    <row r="29448" spans="1:3" ht="14.4" x14ac:dyDescent="0.3">
      <c r="A29448"/>
      <c r="B29448"/>
      <c r="C29448"/>
    </row>
    <row r="29449" spans="1:3" ht="14.4" x14ac:dyDescent="0.3">
      <c r="A29449"/>
      <c r="B29449"/>
      <c r="C29449"/>
    </row>
    <row r="29450" spans="1:3" ht="14.4" x14ac:dyDescent="0.3">
      <c r="A29450"/>
      <c r="B29450"/>
      <c r="C29450"/>
    </row>
    <row r="29451" spans="1:3" ht="14.4" x14ac:dyDescent="0.3">
      <c r="A29451"/>
      <c r="B29451"/>
      <c r="C29451"/>
    </row>
    <row r="29452" spans="1:3" ht="14.4" x14ac:dyDescent="0.3">
      <c r="A29452"/>
      <c r="B29452"/>
      <c r="C29452"/>
    </row>
    <row r="29453" spans="1:3" ht="14.4" x14ac:dyDescent="0.3">
      <c r="A29453"/>
      <c r="B29453"/>
      <c r="C29453"/>
    </row>
    <row r="29454" spans="1:3" ht="14.4" x14ac:dyDescent="0.3">
      <c r="A29454"/>
      <c r="B29454"/>
      <c r="C29454"/>
    </row>
    <row r="29455" spans="1:3" ht="14.4" x14ac:dyDescent="0.3">
      <c r="A29455"/>
      <c r="B29455"/>
      <c r="C29455"/>
    </row>
    <row r="29456" spans="1:3" ht="14.4" x14ac:dyDescent="0.3">
      <c r="A29456"/>
      <c r="B29456"/>
      <c r="C29456"/>
    </row>
    <row r="29457" spans="1:3" ht="14.4" x14ac:dyDescent="0.3">
      <c r="A29457"/>
      <c r="B29457"/>
      <c r="C29457"/>
    </row>
    <row r="29458" spans="1:3" ht="14.4" x14ac:dyDescent="0.3">
      <c r="A29458"/>
      <c r="B29458"/>
      <c r="C29458"/>
    </row>
    <row r="29459" spans="1:3" ht="14.4" x14ac:dyDescent="0.3">
      <c r="A29459"/>
      <c r="B29459"/>
      <c r="C29459"/>
    </row>
    <row r="29460" spans="1:3" ht="14.4" x14ac:dyDescent="0.3">
      <c r="A29460"/>
      <c r="B29460"/>
      <c r="C29460"/>
    </row>
    <row r="29461" spans="1:3" ht="14.4" x14ac:dyDescent="0.3">
      <c r="A29461"/>
      <c r="B29461"/>
      <c r="C29461"/>
    </row>
    <row r="29462" spans="1:3" ht="14.4" x14ac:dyDescent="0.3">
      <c r="A29462"/>
      <c r="B29462"/>
      <c r="C29462"/>
    </row>
    <row r="29463" spans="1:3" ht="14.4" x14ac:dyDescent="0.3">
      <c r="A29463"/>
      <c r="B29463"/>
      <c r="C29463"/>
    </row>
    <row r="29464" spans="1:3" ht="14.4" x14ac:dyDescent="0.3">
      <c r="A29464"/>
      <c r="B29464"/>
      <c r="C29464"/>
    </row>
    <row r="29465" spans="1:3" ht="14.4" x14ac:dyDescent="0.3">
      <c r="A29465"/>
      <c r="B29465"/>
      <c r="C29465"/>
    </row>
    <row r="29466" spans="1:3" ht="14.4" x14ac:dyDescent="0.3">
      <c r="A29466"/>
      <c r="B29466"/>
      <c r="C29466"/>
    </row>
    <row r="29467" spans="1:3" ht="14.4" x14ac:dyDescent="0.3">
      <c r="A29467"/>
      <c r="B29467"/>
      <c r="C29467"/>
    </row>
    <row r="29468" spans="1:3" ht="14.4" x14ac:dyDescent="0.3">
      <c r="A29468"/>
      <c r="B29468"/>
      <c r="C29468"/>
    </row>
    <row r="29469" spans="1:3" ht="14.4" x14ac:dyDescent="0.3">
      <c r="A29469"/>
      <c r="B29469"/>
      <c r="C29469"/>
    </row>
    <row r="29470" spans="1:3" ht="14.4" x14ac:dyDescent="0.3">
      <c r="A29470"/>
      <c r="B29470"/>
      <c r="C29470"/>
    </row>
    <row r="29471" spans="1:3" ht="14.4" x14ac:dyDescent="0.3">
      <c r="A29471"/>
      <c r="B29471"/>
      <c r="C29471"/>
    </row>
    <row r="29472" spans="1:3" ht="14.4" x14ac:dyDescent="0.3">
      <c r="A29472"/>
      <c r="B29472"/>
      <c r="C29472"/>
    </row>
    <row r="29473" spans="1:3" ht="14.4" x14ac:dyDescent="0.3">
      <c r="A29473"/>
      <c r="B29473"/>
      <c r="C29473"/>
    </row>
    <row r="29474" spans="1:3" ht="14.4" x14ac:dyDescent="0.3">
      <c r="A29474"/>
      <c r="B29474"/>
      <c r="C29474"/>
    </row>
    <row r="29475" spans="1:3" ht="14.4" x14ac:dyDescent="0.3">
      <c r="A29475"/>
      <c r="B29475"/>
      <c r="C29475"/>
    </row>
    <row r="29476" spans="1:3" ht="14.4" x14ac:dyDescent="0.3">
      <c r="A29476"/>
      <c r="B29476"/>
      <c r="C29476"/>
    </row>
    <row r="29477" spans="1:3" ht="14.4" x14ac:dyDescent="0.3">
      <c r="A29477"/>
      <c r="B29477"/>
      <c r="C29477"/>
    </row>
    <row r="29478" spans="1:3" ht="14.4" x14ac:dyDescent="0.3">
      <c r="A29478"/>
      <c r="B29478"/>
      <c r="C29478"/>
    </row>
    <row r="29479" spans="1:3" ht="14.4" x14ac:dyDescent="0.3">
      <c r="A29479"/>
      <c r="B29479"/>
      <c r="C29479"/>
    </row>
    <row r="29480" spans="1:3" ht="14.4" x14ac:dyDescent="0.3">
      <c r="A29480"/>
      <c r="B29480"/>
      <c r="C29480"/>
    </row>
    <row r="29481" spans="1:3" ht="14.4" x14ac:dyDescent="0.3">
      <c r="A29481"/>
      <c r="B29481"/>
      <c r="C29481"/>
    </row>
    <row r="29482" spans="1:3" ht="14.4" x14ac:dyDescent="0.3">
      <c r="A29482"/>
      <c r="B29482"/>
      <c r="C29482"/>
    </row>
    <row r="29483" spans="1:3" ht="14.4" x14ac:dyDescent="0.3">
      <c r="A29483"/>
      <c r="B29483"/>
      <c r="C29483"/>
    </row>
    <row r="29484" spans="1:3" ht="14.4" x14ac:dyDescent="0.3">
      <c r="A29484"/>
      <c r="B29484"/>
      <c r="C29484"/>
    </row>
    <row r="29485" spans="1:3" ht="14.4" x14ac:dyDescent="0.3">
      <c r="A29485"/>
      <c r="B29485"/>
      <c r="C29485"/>
    </row>
    <row r="29486" spans="1:3" ht="14.4" x14ac:dyDescent="0.3">
      <c r="A29486"/>
      <c r="B29486"/>
      <c r="C29486"/>
    </row>
    <row r="29487" spans="1:3" ht="14.4" x14ac:dyDescent="0.3">
      <c r="A29487"/>
      <c r="B29487"/>
      <c r="C29487"/>
    </row>
    <row r="29488" spans="1:3" ht="14.4" x14ac:dyDescent="0.3">
      <c r="A29488"/>
      <c r="B29488"/>
      <c r="C29488"/>
    </row>
    <row r="29489" spans="1:3" ht="14.4" x14ac:dyDescent="0.3">
      <c r="A29489"/>
      <c r="B29489"/>
      <c r="C29489"/>
    </row>
    <row r="29490" spans="1:3" ht="14.4" x14ac:dyDescent="0.3">
      <c r="A29490"/>
      <c r="B29490"/>
      <c r="C29490"/>
    </row>
    <row r="29491" spans="1:3" ht="14.4" x14ac:dyDescent="0.3">
      <c r="A29491"/>
      <c r="B29491"/>
      <c r="C29491"/>
    </row>
    <row r="29492" spans="1:3" ht="14.4" x14ac:dyDescent="0.3">
      <c r="A29492"/>
      <c r="B29492"/>
      <c r="C29492"/>
    </row>
    <row r="29493" spans="1:3" ht="14.4" x14ac:dyDescent="0.3">
      <c r="A29493"/>
      <c r="B29493"/>
      <c r="C29493"/>
    </row>
    <row r="29494" spans="1:3" ht="14.4" x14ac:dyDescent="0.3">
      <c r="A29494"/>
      <c r="B29494"/>
      <c r="C29494"/>
    </row>
    <row r="29495" spans="1:3" ht="14.4" x14ac:dyDescent="0.3">
      <c r="A29495"/>
      <c r="B29495"/>
      <c r="C29495"/>
    </row>
    <row r="29496" spans="1:3" ht="14.4" x14ac:dyDescent="0.3">
      <c r="A29496"/>
      <c r="B29496"/>
      <c r="C29496"/>
    </row>
    <row r="29497" spans="1:3" ht="14.4" x14ac:dyDescent="0.3">
      <c r="A29497"/>
      <c r="B29497"/>
      <c r="C29497"/>
    </row>
    <row r="29498" spans="1:3" ht="14.4" x14ac:dyDescent="0.3">
      <c r="A29498"/>
      <c r="B29498"/>
      <c r="C29498"/>
    </row>
    <row r="29499" spans="1:3" ht="14.4" x14ac:dyDescent="0.3">
      <c r="A29499"/>
      <c r="B29499"/>
      <c r="C29499"/>
    </row>
    <row r="29500" spans="1:3" ht="14.4" x14ac:dyDescent="0.3">
      <c r="A29500"/>
      <c r="B29500"/>
      <c r="C29500"/>
    </row>
    <row r="29501" spans="1:3" ht="14.4" x14ac:dyDescent="0.3">
      <c r="A29501"/>
      <c r="B29501"/>
      <c r="C29501"/>
    </row>
    <row r="29502" spans="1:3" ht="14.4" x14ac:dyDescent="0.3">
      <c r="A29502"/>
      <c r="B29502"/>
      <c r="C29502"/>
    </row>
    <row r="29503" spans="1:3" ht="14.4" x14ac:dyDescent="0.3">
      <c r="A29503"/>
      <c r="B29503"/>
      <c r="C29503"/>
    </row>
    <row r="29504" spans="1:3" ht="14.4" x14ac:dyDescent="0.3">
      <c r="A29504"/>
      <c r="B29504"/>
      <c r="C29504"/>
    </row>
    <row r="29505" spans="1:3" ht="14.4" x14ac:dyDescent="0.3">
      <c r="A29505"/>
      <c r="B29505"/>
      <c r="C29505"/>
    </row>
    <row r="29506" spans="1:3" ht="14.4" x14ac:dyDescent="0.3">
      <c r="A29506"/>
      <c r="B29506"/>
      <c r="C29506"/>
    </row>
    <row r="29507" spans="1:3" ht="14.4" x14ac:dyDescent="0.3">
      <c r="A29507"/>
      <c r="B29507"/>
      <c r="C29507"/>
    </row>
    <row r="29508" spans="1:3" ht="14.4" x14ac:dyDescent="0.3">
      <c r="A29508"/>
      <c r="B29508"/>
      <c r="C29508"/>
    </row>
    <row r="29509" spans="1:3" ht="14.4" x14ac:dyDescent="0.3">
      <c r="A29509"/>
      <c r="B29509"/>
      <c r="C29509"/>
    </row>
    <row r="29510" spans="1:3" ht="14.4" x14ac:dyDescent="0.3">
      <c r="A29510"/>
      <c r="B29510"/>
      <c r="C29510"/>
    </row>
    <row r="29511" spans="1:3" ht="14.4" x14ac:dyDescent="0.3">
      <c r="A29511"/>
      <c r="B29511"/>
      <c r="C29511"/>
    </row>
    <row r="29512" spans="1:3" ht="14.4" x14ac:dyDescent="0.3">
      <c r="A29512"/>
      <c r="B29512"/>
      <c r="C29512"/>
    </row>
    <row r="29513" spans="1:3" ht="14.4" x14ac:dyDescent="0.3">
      <c r="A29513"/>
      <c r="B29513"/>
      <c r="C29513"/>
    </row>
    <row r="29514" spans="1:3" ht="14.4" x14ac:dyDescent="0.3">
      <c r="A29514"/>
      <c r="B29514"/>
      <c r="C29514"/>
    </row>
    <row r="29515" spans="1:3" ht="14.4" x14ac:dyDescent="0.3">
      <c r="A29515"/>
      <c r="B29515"/>
      <c r="C29515"/>
    </row>
    <row r="29516" spans="1:3" ht="14.4" x14ac:dyDescent="0.3">
      <c r="A29516"/>
      <c r="B29516"/>
      <c r="C29516"/>
    </row>
    <row r="29517" spans="1:3" ht="14.4" x14ac:dyDescent="0.3">
      <c r="A29517"/>
      <c r="B29517"/>
      <c r="C29517"/>
    </row>
    <row r="29518" spans="1:3" ht="14.4" x14ac:dyDescent="0.3">
      <c r="A29518"/>
      <c r="B29518"/>
      <c r="C29518"/>
    </row>
    <row r="29519" spans="1:3" ht="14.4" x14ac:dyDescent="0.3">
      <c r="A29519"/>
      <c r="B29519"/>
      <c r="C29519"/>
    </row>
    <row r="29520" spans="1:3" ht="14.4" x14ac:dyDescent="0.3">
      <c r="A29520"/>
      <c r="B29520"/>
      <c r="C29520"/>
    </row>
    <row r="29521" spans="1:3" ht="14.4" x14ac:dyDescent="0.3">
      <c r="A29521"/>
      <c r="B29521"/>
      <c r="C29521"/>
    </row>
    <row r="29522" spans="1:3" ht="14.4" x14ac:dyDescent="0.3">
      <c r="A29522"/>
      <c r="B29522"/>
      <c r="C29522"/>
    </row>
    <row r="29523" spans="1:3" ht="14.4" x14ac:dyDescent="0.3">
      <c r="A29523"/>
      <c r="B29523"/>
      <c r="C29523"/>
    </row>
    <row r="29524" spans="1:3" ht="14.4" x14ac:dyDescent="0.3">
      <c r="A29524"/>
      <c r="B29524"/>
      <c r="C29524"/>
    </row>
    <row r="29525" spans="1:3" ht="14.4" x14ac:dyDescent="0.3">
      <c r="A29525"/>
      <c r="B29525"/>
      <c r="C29525"/>
    </row>
    <row r="29526" spans="1:3" ht="14.4" x14ac:dyDescent="0.3">
      <c r="A29526"/>
      <c r="B29526"/>
      <c r="C29526"/>
    </row>
    <row r="29527" spans="1:3" ht="14.4" x14ac:dyDescent="0.3">
      <c r="A29527"/>
      <c r="B29527"/>
      <c r="C29527"/>
    </row>
    <row r="29528" spans="1:3" ht="14.4" x14ac:dyDescent="0.3">
      <c r="A29528"/>
      <c r="B29528"/>
      <c r="C29528"/>
    </row>
    <row r="29529" spans="1:3" ht="14.4" x14ac:dyDescent="0.3">
      <c r="A29529"/>
      <c r="B29529"/>
      <c r="C29529"/>
    </row>
    <row r="29530" spans="1:3" ht="14.4" x14ac:dyDescent="0.3">
      <c r="A29530"/>
      <c r="B29530"/>
      <c r="C29530"/>
    </row>
    <row r="29531" spans="1:3" ht="14.4" x14ac:dyDescent="0.3">
      <c r="A29531"/>
      <c r="B29531"/>
      <c r="C29531"/>
    </row>
    <row r="29532" spans="1:3" ht="14.4" x14ac:dyDescent="0.3">
      <c r="A29532"/>
      <c r="B29532"/>
      <c r="C29532"/>
    </row>
    <row r="29533" spans="1:3" ht="14.4" x14ac:dyDescent="0.3">
      <c r="A29533"/>
      <c r="B29533"/>
      <c r="C29533"/>
    </row>
    <row r="29534" spans="1:3" ht="14.4" x14ac:dyDescent="0.3">
      <c r="A29534"/>
      <c r="B29534"/>
      <c r="C29534"/>
    </row>
    <row r="29535" spans="1:3" ht="14.4" x14ac:dyDescent="0.3">
      <c r="A29535"/>
      <c r="B29535"/>
      <c r="C29535"/>
    </row>
    <row r="29536" spans="1:3" ht="14.4" x14ac:dyDescent="0.3">
      <c r="A29536"/>
      <c r="B29536"/>
      <c r="C29536"/>
    </row>
    <row r="29537" spans="1:3" ht="14.4" x14ac:dyDescent="0.3">
      <c r="A29537"/>
      <c r="B29537"/>
      <c r="C29537"/>
    </row>
    <row r="29538" spans="1:3" ht="14.4" x14ac:dyDescent="0.3">
      <c r="A29538"/>
      <c r="B29538"/>
      <c r="C29538"/>
    </row>
    <row r="29539" spans="1:3" ht="14.4" x14ac:dyDescent="0.3">
      <c r="A29539"/>
      <c r="B29539"/>
      <c r="C29539"/>
    </row>
    <row r="29540" spans="1:3" ht="14.4" x14ac:dyDescent="0.3">
      <c r="A29540"/>
      <c r="B29540"/>
      <c r="C29540"/>
    </row>
    <row r="29541" spans="1:3" ht="14.4" x14ac:dyDescent="0.3">
      <c r="A29541"/>
      <c r="B29541"/>
      <c r="C29541"/>
    </row>
    <row r="29542" spans="1:3" ht="14.4" x14ac:dyDescent="0.3">
      <c r="A29542"/>
      <c r="B29542"/>
      <c r="C29542"/>
    </row>
    <row r="29543" spans="1:3" ht="14.4" x14ac:dyDescent="0.3">
      <c r="A29543"/>
      <c r="B29543"/>
      <c r="C29543"/>
    </row>
    <row r="29544" spans="1:3" ht="14.4" x14ac:dyDescent="0.3">
      <c r="A29544"/>
      <c r="B29544"/>
      <c r="C29544"/>
    </row>
    <row r="29545" spans="1:3" ht="14.4" x14ac:dyDescent="0.3">
      <c r="A29545"/>
      <c r="B29545"/>
      <c r="C29545"/>
    </row>
    <row r="29546" spans="1:3" ht="14.4" x14ac:dyDescent="0.3">
      <c r="A29546"/>
      <c r="B29546"/>
      <c r="C29546"/>
    </row>
    <row r="29547" spans="1:3" ht="14.4" x14ac:dyDescent="0.3">
      <c r="A29547"/>
      <c r="B29547"/>
      <c r="C29547"/>
    </row>
    <row r="29548" spans="1:3" ht="14.4" x14ac:dyDescent="0.3">
      <c r="A29548"/>
      <c r="B29548"/>
      <c r="C29548"/>
    </row>
    <row r="29549" spans="1:3" ht="14.4" x14ac:dyDescent="0.3">
      <c r="A29549"/>
      <c r="B29549"/>
      <c r="C29549"/>
    </row>
    <row r="29550" spans="1:3" ht="14.4" x14ac:dyDescent="0.3">
      <c r="A29550"/>
      <c r="B29550"/>
      <c r="C29550"/>
    </row>
    <row r="29551" spans="1:3" ht="14.4" x14ac:dyDescent="0.3">
      <c r="A29551"/>
      <c r="B29551"/>
      <c r="C29551"/>
    </row>
    <row r="29552" spans="1:3" ht="14.4" x14ac:dyDescent="0.3">
      <c r="A29552"/>
      <c r="B29552"/>
      <c r="C29552"/>
    </row>
    <row r="29553" spans="1:3" ht="14.4" x14ac:dyDescent="0.3">
      <c r="A29553"/>
      <c r="B29553"/>
      <c r="C29553"/>
    </row>
    <row r="29554" spans="1:3" ht="14.4" x14ac:dyDescent="0.3">
      <c r="A29554"/>
      <c r="B29554"/>
      <c r="C29554"/>
    </row>
    <row r="29555" spans="1:3" ht="14.4" x14ac:dyDescent="0.3">
      <c r="A29555"/>
      <c r="B29555"/>
      <c r="C29555"/>
    </row>
    <row r="29556" spans="1:3" ht="14.4" x14ac:dyDescent="0.3">
      <c r="A29556"/>
      <c r="B29556"/>
      <c r="C29556"/>
    </row>
    <row r="29557" spans="1:3" ht="14.4" x14ac:dyDescent="0.3">
      <c r="A29557"/>
      <c r="B29557"/>
      <c r="C29557"/>
    </row>
    <row r="29558" spans="1:3" ht="14.4" x14ac:dyDescent="0.3">
      <c r="A29558"/>
      <c r="B29558"/>
      <c r="C29558"/>
    </row>
    <row r="29559" spans="1:3" ht="14.4" x14ac:dyDescent="0.3">
      <c r="A29559"/>
      <c r="B29559"/>
      <c r="C29559"/>
    </row>
    <row r="29560" spans="1:3" ht="14.4" x14ac:dyDescent="0.3">
      <c r="A29560"/>
      <c r="B29560"/>
      <c r="C29560"/>
    </row>
    <row r="29561" spans="1:3" ht="14.4" x14ac:dyDescent="0.3">
      <c r="A29561"/>
      <c r="B29561"/>
      <c r="C29561"/>
    </row>
    <row r="29562" spans="1:3" ht="14.4" x14ac:dyDescent="0.3">
      <c r="A29562"/>
      <c r="B29562"/>
      <c r="C29562"/>
    </row>
    <row r="29563" spans="1:3" ht="14.4" x14ac:dyDescent="0.3">
      <c r="A29563"/>
      <c r="B29563"/>
      <c r="C29563"/>
    </row>
    <row r="29564" spans="1:3" ht="14.4" x14ac:dyDescent="0.3">
      <c r="A29564"/>
      <c r="B29564"/>
      <c r="C29564"/>
    </row>
    <row r="29565" spans="1:3" ht="14.4" x14ac:dyDescent="0.3">
      <c r="A29565"/>
      <c r="B29565"/>
      <c r="C29565"/>
    </row>
    <row r="29566" spans="1:3" ht="14.4" x14ac:dyDescent="0.3">
      <c r="A29566"/>
      <c r="B29566"/>
      <c r="C29566"/>
    </row>
    <row r="29567" spans="1:3" ht="14.4" x14ac:dyDescent="0.3">
      <c r="A29567"/>
      <c r="B29567"/>
      <c r="C29567"/>
    </row>
    <row r="29568" spans="1:3" ht="14.4" x14ac:dyDescent="0.3">
      <c r="A29568"/>
      <c r="B29568"/>
      <c r="C29568"/>
    </row>
    <row r="29569" spans="1:3" ht="14.4" x14ac:dyDescent="0.3">
      <c r="A29569"/>
      <c r="B29569"/>
      <c r="C29569"/>
    </row>
    <row r="29570" spans="1:3" ht="14.4" x14ac:dyDescent="0.3">
      <c r="A29570"/>
      <c r="B29570"/>
      <c r="C29570"/>
    </row>
    <row r="29571" spans="1:3" ht="14.4" x14ac:dyDescent="0.3">
      <c r="A29571"/>
      <c r="B29571"/>
      <c r="C29571"/>
    </row>
    <row r="29572" spans="1:3" ht="14.4" x14ac:dyDescent="0.3">
      <c r="A29572"/>
      <c r="B29572"/>
      <c r="C29572"/>
    </row>
    <row r="29573" spans="1:3" ht="14.4" x14ac:dyDescent="0.3">
      <c r="A29573"/>
      <c r="B29573"/>
      <c r="C29573"/>
    </row>
    <row r="29574" spans="1:3" ht="14.4" x14ac:dyDescent="0.3">
      <c r="A29574"/>
      <c r="B29574"/>
      <c r="C29574"/>
    </row>
    <row r="29575" spans="1:3" ht="14.4" x14ac:dyDescent="0.3">
      <c r="A29575"/>
      <c r="B29575"/>
      <c r="C29575"/>
    </row>
    <row r="29576" spans="1:3" ht="14.4" x14ac:dyDescent="0.3">
      <c r="A29576"/>
      <c r="B29576"/>
      <c r="C29576"/>
    </row>
    <row r="29577" spans="1:3" ht="14.4" x14ac:dyDescent="0.3">
      <c r="A29577"/>
      <c r="B29577"/>
      <c r="C29577"/>
    </row>
    <row r="29578" spans="1:3" ht="14.4" x14ac:dyDescent="0.3">
      <c r="A29578"/>
      <c r="B29578"/>
      <c r="C29578"/>
    </row>
    <row r="29579" spans="1:3" ht="14.4" x14ac:dyDescent="0.3">
      <c r="A29579"/>
      <c r="B29579"/>
      <c r="C29579"/>
    </row>
    <row r="29580" spans="1:3" ht="14.4" x14ac:dyDescent="0.3">
      <c r="A29580"/>
      <c r="B29580"/>
      <c r="C29580"/>
    </row>
    <row r="29581" spans="1:3" ht="14.4" x14ac:dyDescent="0.3">
      <c r="A29581"/>
      <c r="B29581"/>
      <c r="C29581"/>
    </row>
    <row r="29582" spans="1:3" ht="14.4" x14ac:dyDescent="0.3">
      <c r="A29582"/>
      <c r="B29582"/>
      <c r="C29582"/>
    </row>
    <row r="29583" spans="1:3" ht="14.4" x14ac:dyDescent="0.3">
      <c r="A29583"/>
      <c r="B29583"/>
      <c r="C29583"/>
    </row>
    <row r="29584" spans="1:3" ht="14.4" x14ac:dyDescent="0.3">
      <c r="A29584"/>
      <c r="B29584"/>
      <c r="C29584"/>
    </row>
    <row r="29585" spans="1:3" ht="14.4" x14ac:dyDescent="0.3">
      <c r="A29585"/>
      <c r="B29585"/>
      <c r="C29585"/>
    </row>
    <row r="29586" spans="1:3" ht="14.4" x14ac:dyDescent="0.3">
      <c r="A29586"/>
      <c r="B29586"/>
      <c r="C29586"/>
    </row>
    <row r="29587" spans="1:3" ht="14.4" x14ac:dyDescent="0.3">
      <c r="A29587"/>
      <c r="B29587"/>
      <c r="C29587"/>
    </row>
    <row r="29588" spans="1:3" ht="14.4" x14ac:dyDescent="0.3">
      <c r="A29588"/>
      <c r="B29588"/>
      <c r="C29588"/>
    </row>
    <row r="29589" spans="1:3" ht="14.4" x14ac:dyDescent="0.3">
      <c r="A29589"/>
      <c r="B29589"/>
      <c r="C29589"/>
    </row>
    <row r="29590" spans="1:3" ht="14.4" x14ac:dyDescent="0.3">
      <c r="A29590"/>
      <c r="B29590"/>
      <c r="C29590"/>
    </row>
    <row r="29591" spans="1:3" ht="14.4" x14ac:dyDescent="0.3">
      <c r="A29591"/>
      <c r="B29591"/>
      <c r="C29591"/>
    </row>
    <row r="29592" spans="1:3" ht="14.4" x14ac:dyDescent="0.3">
      <c r="A29592"/>
      <c r="B29592"/>
      <c r="C29592"/>
    </row>
    <row r="29593" spans="1:3" ht="14.4" x14ac:dyDescent="0.3">
      <c r="A29593"/>
      <c r="B29593"/>
      <c r="C29593"/>
    </row>
    <row r="29594" spans="1:3" ht="14.4" x14ac:dyDescent="0.3">
      <c r="A29594"/>
      <c r="B29594"/>
      <c r="C29594"/>
    </row>
    <row r="29595" spans="1:3" ht="14.4" x14ac:dyDescent="0.3">
      <c r="A29595"/>
      <c r="B29595"/>
      <c r="C29595"/>
    </row>
    <row r="29596" spans="1:3" ht="14.4" x14ac:dyDescent="0.3">
      <c r="A29596"/>
      <c r="B29596"/>
      <c r="C29596"/>
    </row>
    <row r="29597" spans="1:3" ht="14.4" x14ac:dyDescent="0.3">
      <c r="A29597"/>
      <c r="B29597"/>
      <c r="C29597"/>
    </row>
    <row r="29598" spans="1:3" ht="14.4" x14ac:dyDescent="0.3">
      <c r="A29598"/>
      <c r="B29598"/>
      <c r="C29598"/>
    </row>
    <row r="29599" spans="1:3" ht="14.4" x14ac:dyDescent="0.3">
      <c r="A29599"/>
      <c r="B29599"/>
      <c r="C29599"/>
    </row>
    <row r="29600" spans="1:3" ht="14.4" x14ac:dyDescent="0.3">
      <c r="A29600"/>
      <c r="B29600"/>
      <c r="C29600"/>
    </row>
    <row r="29601" spans="1:3" ht="14.4" x14ac:dyDescent="0.3">
      <c r="A29601"/>
      <c r="B29601"/>
      <c r="C29601"/>
    </row>
    <row r="29602" spans="1:3" ht="14.4" x14ac:dyDescent="0.3">
      <c r="A29602"/>
      <c r="B29602"/>
      <c r="C29602"/>
    </row>
    <row r="29603" spans="1:3" ht="14.4" x14ac:dyDescent="0.3">
      <c r="A29603"/>
      <c r="B29603"/>
      <c r="C29603"/>
    </row>
    <row r="29604" spans="1:3" ht="14.4" x14ac:dyDescent="0.3">
      <c r="A29604"/>
      <c r="B29604"/>
      <c r="C29604"/>
    </row>
    <row r="29605" spans="1:3" ht="14.4" x14ac:dyDescent="0.3">
      <c r="A29605"/>
      <c r="B29605"/>
      <c r="C29605"/>
    </row>
    <row r="29606" spans="1:3" ht="14.4" x14ac:dyDescent="0.3">
      <c r="A29606"/>
      <c r="B29606"/>
      <c r="C29606"/>
    </row>
    <row r="29607" spans="1:3" ht="14.4" x14ac:dyDescent="0.3">
      <c r="A29607"/>
      <c r="B29607"/>
      <c r="C29607"/>
    </row>
    <row r="29608" spans="1:3" ht="14.4" x14ac:dyDescent="0.3">
      <c r="A29608"/>
      <c r="B29608"/>
      <c r="C29608"/>
    </row>
    <row r="29609" spans="1:3" ht="14.4" x14ac:dyDescent="0.3">
      <c r="A29609"/>
      <c r="B29609"/>
      <c r="C29609"/>
    </row>
    <row r="29610" spans="1:3" ht="14.4" x14ac:dyDescent="0.3">
      <c r="A29610"/>
      <c r="B29610"/>
      <c r="C29610"/>
    </row>
    <row r="29611" spans="1:3" ht="14.4" x14ac:dyDescent="0.3">
      <c r="A29611"/>
      <c r="B29611"/>
      <c r="C29611"/>
    </row>
    <row r="29612" spans="1:3" ht="14.4" x14ac:dyDescent="0.3">
      <c r="A29612"/>
      <c r="B29612"/>
      <c r="C29612"/>
    </row>
    <row r="29613" spans="1:3" ht="14.4" x14ac:dyDescent="0.3">
      <c r="A29613"/>
      <c r="B29613"/>
      <c r="C29613"/>
    </row>
    <row r="29614" spans="1:3" ht="14.4" x14ac:dyDescent="0.3">
      <c r="A29614"/>
      <c r="B29614"/>
      <c r="C29614"/>
    </row>
    <row r="29615" spans="1:3" ht="14.4" x14ac:dyDescent="0.3">
      <c r="A29615"/>
      <c r="B29615"/>
      <c r="C29615"/>
    </row>
    <row r="29616" spans="1:3" ht="14.4" x14ac:dyDescent="0.3">
      <c r="A29616"/>
      <c r="B29616"/>
      <c r="C29616"/>
    </row>
    <row r="29617" spans="1:3" ht="14.4" x14ac:dyDescent="0.3">
      <c r="A29617"/>
      <c r="B29617"/>
      <c r="C29617"/>
    </row>
    <row r="29618" spans="1:3" ht="14.4" x14ac:dyDescent="0.3">
      <c r="A29618"/>
      <c r="B29618"/>
      <c r="C29618"/>
    </row>
    <row r="29619" spans="1:3" ht="14.4" x14ac:dyDescent="0.3">
      <c r="A29619"/>
      <c r="B29619"/>
      <c r="C29619"/>
    </row>
    <row r="29620" spans="1:3" ht="14.4" x14ac:dyDescent="0.3">
      <c r="A29620"/>
      <c r="B29620"/>
      <c r="C29620"/>
    </row>
    <row r="29621" spans="1:3" ht="14.4" x14ac:dyDescent="0.3">
      <c r="A29621"/>
      <c r="B29621"/>
      <c r="C29621"/>
    </row>
    <row r="29622" spans="1:3" ht="14.4" x14ac:dyDescent="0.3">
      <c r="A29622"/>
      <c r="B29622"/>
      <c r="C29622"/>
    </row>
    <row r="29623" spans="1:3" ht="14.4" x14ac:dyDescent="0.3">
      <c r="A29623"/>
      <c r="B29623"/>
      <c r="C29623"/>
    </row>
    <row r="29624" spans="1:3" ht="14.4" x14ac:dyDescent="0.3">
      <c r="A29624"/>
      <c r="B29624"/>
      <c r="C29624"/>
    </row>
    <row r="29625" spans="1:3" ht="14.4" x14ac:dyDescent="0.3">
      <c r="A29625"/>
      <c r="B29625"/>
      <c r="C29625"/>
    </row>
    <row r="29626" spans="1:3" ht="14.4" x14ac:dyDescent="0.3">
      <c r="A29626"/>
      <c r="B29626"/>
      <c r="C29626"/>
    </row>
    <row r="29627" spans="1:3" ht="14.4" x14ac:dyDescent="0.3">
      <c r="A29627"/>
      <c r="B29627"/>
      <c r="C29627"/>
    </row>
    <row r="29628" spans="1:3" ht="14.4" x14ac:dyDescent="0.3">
      <c r="A29628"/>
      <c r="B29628"/>
      <c r="C29628"/>
    </row>
    <row r="29629" spans="1:3" ht="14.4" x14ac:dyDescent="0.3">
      <c r="A29629"/>
      <c r="B29629"/>
      <c r="C29629"/>
    </row>
    <row r="29630" spans="1:3" ht="14.4" x14ac:dyDescent="0.3">
      <c r="A29630"/>
      <c r="B29630"/>
      <c r="C29630"/>
    </row>
    <row r="29631" spans="1:3" ht="14.4" x14ac:dyDescent="0.3">
      <c r="A29631"/>
      <c r="B29631"/>
      <c r="C29631"/>
    </row>
    <row r="29632" spans="1:3" ht="14.4" x14ac:dyDescent="0.3">
      <c r="A29632"/>
      <c r="B29632"/>
      <c r="C29632"/>
    </row>
    <row r="29633" spans="1:3" ht="14.4" x14ac:dyDescent="0.3">
      <c r="A29633"/>
      <c r="B29633"/>
      <c r="C29633"/>
    </row>
    <row r="29634" spans="1:3" ht="14.4" x14ac:dyDescent="0.3">
      <c r="A29634"/>
      <c r="B29634"/>
      <c r="C29634"/>
    </row>
    <row r="29635" spans="1:3" ht="14.4" x14ac:dyDescent="0.3">
      <c r="A29635"/>
      <c r="B29635"/>
      <c r="C29635"/>
    </row>
    <row r="29636" spans="1:3" ht="14.4" x14ac:dyDescent="0.3">
      <c r="A29636"/>
      <c r="B29636"/>
      <c r="C29636"/>
    </row>
    <row r="29637" spans="1:3" ht="14.4" x14ac:dyDescent="0.3">
      <c r="A29637"/>
      <c r="B29637"/>
      <c r="C29637"/>
    </row>
    <row r="29638" spans="1:3" ht="14.4" x14ac:dyDescent="0.3">
      <c r="A29638"/>
      <c r="B29638"/>
      <c r="C29638"/>
    </row>
    <row r="29639" spans="1:3" ht="14.4" x14ac:dyDescent="0.3">
      <c r="A29639"/>
      <c r="B29639"/>
      <c r="C29639"/>
    </row>
    <row r="29640" spans="1:3" ht="14.4" x14ac:dyDescent="0.3">
      <c r="A29640"/>
      <c r="B29640"/>
      <c r="C29640"/>
    </row>
    <row r="29641" spans="1:3" ht="14.4" x14ac:dyDescent="0.3">
      <c r="A29641"/>
      <c r="B29641"/>
      <c r="C29641"/>
    </row>
    <row r="29642" spans="1:3" ht="14.4" x14ac:dyDescent="0.3">
      <c r="A29642"/>
      <c r="B29642"/>
      <c r="C29642"/>
    </row>
    <row r="29643" spans="1:3" ht="14.4" x14ac:dyDescent="0.3">
      <c r="A29643"/>
      <c r="B29643"/>
      <c r="C29643"/>
    </row>
    <row r="29644" spans="1:3" ht="14.4" x14ac:dyDescent="0.3">
      <c r="A29644"/>
      <c r="B29644"/>
      <c r="C29644"/>
    </row>
    <row r="29645" spans="1:3" ht="14.4" x14ac:dyDescent="0.3">
      <c r="A29645"/>
      <c r="B29645"/>
      <c r="C29645"/>
    </row>
    <row r="29646" spans="1:3" ht="14.4" x14ac:dyDescent="0.3">
      <c r="A29646"/>
      <c r="B29646"/>
      <c r="C29646"/>
    </row>
    <row r="29647" spans="1:3" ht="14.4" x14ac:dyDescent="0.3">
      <c r="A29647"/>
      <c r="B29647"/>
      <c r="C29647"/>
    </row>
    <row r="29648" spans="1:3" ht="14.4" x14ac:dyDescent="0.3">
      <c r="A29648"/>
      <c r="B29648"/>
      <c r="C29648"/>
    </row>
    <row r="29649" spans="1:3" ht="14.4" x14ac:dyDescent="0.3">
      <c r="A29649"/>
      <c r="B29649"/>
      <c r="C29649"/>
    </row>
    <row r="29650" spans="1:3" ht="14.4" x14ac:dyDescent="0.3">
      <c r="A29650"/>
      <c r="B29650"/>
      <c r="C29650"/>
    </row>
    <row r="29651" spans="1:3" ht="14.4" x14ac:dyDescent="0.3">
      <c r="A29651"/>
      <c r="B29651"/>
      <c r="C29651"/>
    </row>
    <row r="29652" spans="1:3" ht="14.4" x14ac:dyDescent="0.3">
      <c r="A29652"/>
      <c r="B29652"/>
      <c r="C29652"/>
    </row>
    <row r="29653" spans="1:3" ht="14.4" x14ac:dyDescent="0.3">
      <c r="A29653"/>
      <c r="B29653"/>
      <c r="C29653"/>
    </row>
    <row r="29654" spans="1:3" ht="14.4" x14ac:dyDescent="0.3">
      <c r="A29654"/>
      <c r="B29654"/>
      <c r="C29654"/>
    </row>
    <row r="29655" spans="1:3" ht="14.4" x14ac:dyDescent="0.3">
      <c r="A29655"/>
      <c r="B29655"/>
      <c r="C29655"/>
    </row>
    <row r="29656" spans="1:3" ht="14.4" x14ac:dyDescent="0.3">
      <c r="A29656"/>
      <c r="B29656"/>
      <c r="C29656"/>
    </row>
    <row r="29657" spans="1:3" ht="14.4" x14ac:dyDescent="0.3">
      <c r="A29657"/>
      <c r="B29657"/>
      <c r="C29657"/>
    </row>
    <row r="29658" spans="1:3" ht="14.4" x14ac:dyDescent="0.3">
      <c r="A29658"/>
      <c r="B29658"/>
      <c r="C29658"/>
    </row>
    <row r="29659" spans="1:3" ht="14.4" x14ac:dyDescent="0.3">
      <c r="A29659"/>
      <c r="B29659"/>
      <c r="C29659"/>
    </row>
    <row r="29660" spans="1:3" ht="14.4" x14ac:dyDescent="0.3">
      <c r="A29660"/>
      <c r="B29660"/>
      <c r="C29660"/>
    </row>
    <row r="29661" spans="1:3" ht="14.4" x14ac:dyDescent="0.3">
      <c r="A29661"/>
      <c r="B29661"/>
      <c r="C29661"/>
    </row>
    <row r="29662" spans="1:3" ht="14.4" x14ac:dyDescent="0.3">
      <c r="A29662"/>
      <c r="B29662"/>
      <c r="C29662"/>
    </row>
    <row r="29663" spans="1:3" ht="14.4" x14ac:dyDescent="0.3">
      <c r="A29663"/>
      <c r="B29663"/>
      <c r="C29663"/>
    </row>
    <row r="29664" spans="1:3" ht="14.4" x14ac:dyDescent="0.3">
      <c r="A29664"/>
      <c r="B29664"/>
      <c r="C29664"/>
    </row>
    <row r="29665" spans="1:3" ht="14.4" x14ac:dyDescent="0.3">
      <c r="A29665"/>
      <c r="B29665"/>
      <c r="C29665"/>
    </row>
    <row r="29666" spans="1:3" ht="14.4" x14ac:dyDescent="0.3">
      <c r="A29666"/>
      <c r="B29666"/>
      <c r="C29666"/>
    </row>
    <row r="29667" spans="1:3" ht="14.4" x14ac:dyDescent="0.3">
      <c r="A29667"/>
      <c r="B29667"/>
      <c r="C29667"/>
    </row>
    <row r="29668" spans="1:3" ht="14.4" x14ac:dyDescent="0.3">
      <c r="A29668"/>
      <c r="B29668"/>
      <c r="C29668"/>
    </row>
    <row r="29669" spans="1:3" ht="14.4" x14ac:dyDescent="0.3">
      <c r="A29669"/>
      <c r="B29669"/>
      <c r="C29669"/>
    </row>
    <row r="29670" spans="1:3" ht="14.4" x14ac:dyDescent="0.3">
      <c r="A29670"/>
      <c r="B29670"/>
      <c r="C29670"/>
    </row>
    <row r="29671" spans="1:3" ht="14.4" x14ac:dyDescent="0.3">
      <c r="A29671"/>
      <c r="B29671"/>
      <c r="C29671"/>
    </row>
    <row r="29672" spans="1:3" ht="14.4" x14ac:dyDescent="0.3">
      <c r="A29672"/>
      <c r="B29672"/>
      <c r="C29672"/>
    </row>
    <row r="29673" spans="1:3" ht="14.4" x14ac:dyDescent="0.3">
      <c r="A29673"/>
      <c r="B29673"/>
      <c r="C29673"/>
    </row>
    <row r="29674" spans="1:3" ht="14.4" x14ac:dyDescent="0.3">
      <c r="A29674"/>
      <c r="B29674"/>
      <c r="C29674"/>
    </row>
    <row r="29675" spans="1:3" ht="14.4" x14ac:dyDescent="0.3">
      <c r="A29675"/>
      <c r="B29675"/>
      <c r="C29675"/>
    </row>
    <row r="29676" spans="1:3" ht="14.4" x14ac:dyDescent="0.3">
      <c r="A29676"/>
      <c r="B29676"/>
      <c r="C29676"/>
    </row>
    <row r="29677" spans="1:3" ht="14.4" x14ac:dyDescent="0.3">
      <c r="A29677"/>
      <c r="B29677"/>
      <c r="C29677"/>
    </row>
    <row r="29678" spans="1:3" ht="14.4" x14ac:dyDescent="0.3">
      <c r="A29678"/>
      <c r="B29678"/>
      <c r="C29678"/>
    </row>
    <row r="29679" spans="1:3" ht="14.4" x14ac:dyDescent="0.3">
      <c r="A29679"/>
      <c r="B29679"/>
      <c r="C29679"/>
    </row>
    <row r="29680" spans="1:3" ht="14.4" x14ac:dyDescent="0.3">
      <c r="A29680"/>
      <c r="B29680"/>
      <c r="C29680"/>
    </row>
    <row r="29681" spans="1:3" ht="14.4" x14ac:dyDescent="0.3">
      <c r="A29681"/>
      <c r="B29681"/>
      <c r="C29681"/>
    </row>
    <row r="29682" spans="1:3" ht="14.4" x14ac:dyDescent="0.3">
      <c r="A29682"/>
      <c r="B29682"/>
      <c r="C29682"/>
    </row>
    <row r="29683" spans="1:3" ht="14.4" x14ac:dyDescent="0.3">
      <c r="A29683"/>
      <c r="B29683"/>
      <c r="C29683"/>
    </row>
    <row r="29684" spans="1:3" ht="14.4" x14ac:dyDescent="0.3">
      <c r="A29684"/>
      <c r="B29684"/>
      <c r="C29684"/>
    </row>
    <row r="29685" spans="1:3" ht="14.4" x14ac:dyDescent="0.3">
      <c r="A29685"/>
      <c r="B29685"/>
      <c r="C29685"/>
    </row>
    <row r="29686" spans="1:3" ht="14.4" x14ac:dyDescent="0.3">
      <c r="A29686"/>
      <c r="B29686"/>
      <c r="C29686"/>
    </row>
    <row r="29687" spans="1:3" ht="14.4" x14ac:dyDescent="0.3">
      <c r="A29687"/>
      <c r="B29687"/>
      <c r="C29687"/>
    </row>
    <row r="29688" spans="1:3" ht="14.4" x14ac:dyDescent="0.3">
      <c r="A29688"/>
      <c r="B29688"/>
      <c r="C29688"/>
    </row>
    <row r="29689" spans="1:3" ht="14.4" x14ac:dyDescent="0.3">
      <c r="A29689"/>
      <c r="B29689"/>
      <c r="C29689"/>
    </row>
    <row r="29690" spans="1:3" ht="14.4" x14ac:dyDescent="0.3">
      <c r="A29690"/>
      <c r="B29690"/>
      <c r="C29690"/>
    </row>
    <row r="29691" spans="1:3" ht="14.4" x14ac:dyDescent="0.3">
      <c r="A29691"/>
      <c r="B29691"/>
      <c r="C29691"/>
    </row>
    <row r="29692" spans="1:3" ht="14.4" x14ac:dyDescent="0.3">
      <c r="A29692"/>
      <c r="B29692"/>
      <c r="C29692"/>
    </row>
    <row r="29693" spans="1:3" ht="14.4" x14ac:dyDescent="0.3">
      <c r="A29693"/>
      <c r="B29693"/>
      <c r="C29693"/>
    </row>
    <row r="29694" spans="1:3" ht="14.4" x14ac:dyDescent="0.3">
      <c r="A29694"/>
      <c r="B29694"/>
      <c r="C29694"/>
    </row>
    <row r="29695" spans="1:3" ht="14.4" x14ac:dyDescent="0.3">
      <c r="A29695"/>
      <c r="B29695"/>
      <c r="C29695"/>
    </row>
    <row r="29696" spans="1:3" ht="14.4" x14ac:dyDescent="0.3">
      <c r="A29696"/>
      <c r="B29696"/>
      <c r="C29696"/>
    </row>
    <row r="29697" spans="1:3" ht="14.4" x14ac:dyDescent="0.3">
      <c r="A29697"/>
      <c r="B29697"/>
      <c r="C29697"/>
    </row>
    <row r="29698" spans="1:3" ht="14.4" x14ac:dyDescent="0.3">
      <c r="A29698"/>
      <c r="B29698"/>
      <c r="C29698"/>
    </row>
    <row r="29699" spans="1:3" ht="14.4" x14ac:dyDescent="0.3">
      <c r="A29699"/>
      <c r="B29699"/>
      <c r="C29699"/>
    </row>
    <row r="29700" spans="1:3" ht="14.4" x14ac:dyDescent="0.3">
      <c r="A29700"/>
      <c r="B29700"/>
      <c r="C29700"/>
    </row>
    <row r="29701" spans="1:3" ht="14.4" x14ac:dyDescent="0.3">
      <c r="A29701"/>
      <c r="B29701"/>
      <c r="C29701"/>
    </row>
    <row r="29702" spans="1:3" ht="14.4" x14ac:dyDescent="0.3">
      <c r="A29702"/>
      <c r="B29702"/>
      <c r="C29702"/>
    </row>
    <row r="29703" spans="1:3" ht="14.4" x14ac:dyDescent="0.3">
      <c r="A29703"/>
      <c r="B29703"/>
      <c r="C29703"/>
    </row>
    <row r="29704" spans="1:3" ht="14.4" x14ac:dyDescent="0.3">
      <c r="A29704"/>
      <c r="B29704"/>
      <c r="C29704"/>
    </row>
    <row r="29705" spans="1:3" ht="14.4" x14ac:dyDescent="0.3">
      <c r="A29705"/>
      <c r="B29705"/>
      <c r="C29705"/>
    </row>
    <row r="29706" spans="1:3" ht="14.4" x14ac:dyDescent="0.3">
      <c r="A29706"/>
      <c r="B29706"/>
      <c r="C29706"/>
    </row>
    <row r="29707" spans="1:3" ht="14.4" x14ac:dyDescent="0.3">
      <c r="A29707"/>
      <c r="B29707"/>
      <c r="C29707"/>
    </row>
    <row r="29708" spans="1:3" ht="14.4" x14ac:dyDescent="0.3">
      <c r="A29708"/>
      <c r="B29708"/>
      <c r="C29708"/>
    </row>
    <row r="29709" spans="1:3" ht="14.4" x14ac:dyDescent="0.3">
      <c r="A29709"/>
      <c r="B29709"/>
      <c r="C29709"/>
    </row>
    <row r="29710" spans="1:3" ht="14.4" x14ac:dyDescent="0.3">
      <c r="A29710"/>
      <c r="B29710"/>
      <c r="C29710"/>
    </row>
    <row r="29711" spans="1:3" ht="14.4" x14ac:dyDescent="0.3">
      <c r="A29711"/>
      <c r="B29711"/>
      <c r="C29711"/>
    </row>
    <row r="29712" spans="1:3" ht="14.4" x14ac:dyDescent="0.3">
      <c r="A29712"/>
      <c r="B29712"/>
      <c r="C29712"/>
    </row>
    <row r="29713" spans="1:3" ht="14.4" x14ac:dyDescent="0.3">
      <c r="A29713"/>
      <c r="B29713"/>
      <c r="C29713"/>
    </row>
    <row r="29714" spans="1:3" ht="14.4" x14ac:dyDescent="0.3">
      <c r="A29714"/>
      <c r="B29714"/>
      <c r="C29714"/>
    </row>
    <row r="29715" spans="1:3" ht="14.4" x14ac:dyDescent="0.3">
      <c r="A29715"/>
      <c r="B29715"/>
      <c r="C29715"/>
    </row>
    <row r="29716" spans="1:3" ht="14.4" x14ac:dyDescent="0.3">
      <c r="A29716"/>
      <c r="B29716"/>
      <c r="C29716"/>
    </row>
    <row r="29717" spans="1:3" ht="14.4" x14ac:dyDescent="0.3">
      <c r="A29717"/>
      <c r="B29717"/>
      <c r="C29717"/>
    </row>
    <row r="29718" spans="1:3" ht="14.4" x14ac:dyDescent="0.3">
      <c r="A29718"/>
      <c r="B29718"/>
      <c r="C29718"/>
    </row>
    <row r="29719" spans="1:3" ht="14.4" x14ac:dyDescent="0.3">
      <c r="A29719"/>
      <c r="B29719"/>
      <c r="C29719"/>
    </row>
    <row r="29720" spans="1:3" ht="14.4" x14ac:dyDescent="0.3">
      <c r="A29720"/>
      <c r="B29720"/>
      <c r="C29720"/>
    </row>
    <row r="29721" spans="1:3" ht="14.4" x14ac:dyDescent="0.3">
      <c r="A29721"/>
      <c r="B29721"/>
      <c r="C29721"/>
    </row>
    <row r="29722" spans="1:3" ht="14.4" x14ac:dyDescent="0.3">
      <c r="A29722"/>
      <c r="B29722"/>
      <c r="C29722"/>
    </row>
    <row r="29723" spans="1:3" ht="14.4" x14ac:dyDescent="0.3">
      <c r="A29723"/>
      <c r="B29723"/>
      <c r="C29723"/>
    </row>
    <row r="29724" spans="1:3" ht="14.4" x14ac:dyDescent="0.3">
      <c r="A29724"/>
      <c r="B29724"/>
      <c r="C29724"/>
    </row>
    <row r="29725" spans="1:3" ht="14.4" x14ac:dyDescent="0.3">
      <c r="A29725"/>
      <c r="B29725"/>
      <c r="C29725"/>
    </row>
    <row r="29726" spans="1:3" ht="14.4" x14ac:dyDescent="0.3">
      <c r="A29726"/>
      <c r="B29726"/>
      <c r="C29726"/>
    </row>
    <row r="29727" spans="1:3" ht="14.4" x14ac:dyDescent="0.3">
      <c r="A29727"/>
      <c r="B29727"/>
      <c r="C29727"/>
    </row>
    <row r="29728" spans="1:3" ht="14.4" x14ac:dyDescent="0.3">
      <c r="A29728"/>
      <c r="B29728"/>
      <c r="C29728"/>
    </row>
    <row r="29729" spans="1:3" ht="14.4" x14ac:dyDescent="0.3">
      <c r="A29729"/>
      <c r="B29729"/>
      <c r="C29729"/>
    </row>
    <row r="29730" spans="1:3" ht="14.4" x14ac:dyDescent="0.3">
      <c r="A29730"/>
      <c r="B29730"/>
      <c r="C29730"/>
    </row>
    <row r="29731" spans="1:3" ht="14.4" x14ac:dyDescent="0.3">
      <c r="A29731"/>
      <c r="B29731"/>
      <c r="C29731"/>
    </row>
    <row r="29732" spans="1:3" ht="14.4" x14ac:dyDescent="0.3">
      <c r="A29732"/>
      <c r="B29732"/>
      <c r="C29732"/>
    </row>
    <row r="29733" spans="1:3" ht="14.4" x14ac:dyDescent="0.3">
      <c r="A29733"/>
      <c r="B29733"/>
      <c r="C29733"/>
    </row>
    <row r="29734" spans="1:3" ht="14.4" x14ac:dyDescent="0.3">
      <c r="A29734"/>
      <c r="B29734"/>
      <c r="C29734"/>
    </row>
    <row r="29735" spans="1:3" ht="14.4" x14ac:dyDescent="0.3">
      <c r="A29735"/>
      <c r="B29735"/>
      <c r="C29735"/>
    </row>
    <row r="29736" spans="1:3" ht="14.4" x14ac:dyDescent="0.3">
      <c r="A29736"/>
      <c r="B29736"/>
      <c r="C29736"/>
    </row>
    <row r="29737" spans="1:3" ht="14.4" x14ac:dyDescent="0.3">
      <c r="A29737"/>
      <c r="B29737"/>
      <c r="C29737"/>
    </row>
    <row r="29738" spans="1:3" ht="14.4" x14ac:dyDescent="0.3">
      <c r="A29738"/>
      <c r="B29738"/>
      <c r="C29738"/>
    </row>
    <row r="29739" spans="1:3" ht="14.4" x14ac:dyDescent="0.3">
      <c r="A29739"/>
      <c r="B29739"/>
      <c r="C29739"/>
    </row>
    <row r="29740" spans="1:3" ht="14.4" x14ac:dyDescent="0.3">
      <c r="A29740"/>
      <c r="B29740"/>
      <c r="C29740"/>
    </row>
    <row r="29741" spans="1:3" ht="14.4" x14ac:dyDescent="0.3">
      <c r="A29741"/>
      <c r="B29741"/>
      <c r="C29741"/>
    </row>
    <row r="29742" spans="1:3" ht="14.4" x14ac:dyDescent="0.3">
      <c r="A29742"/>
      <c r="B29742"/>
      <c r="C29742"/>
    </row>
    <row r="29743" spans="1:3" ht="14.4" x14ac:dyDescent="0.3">
      <c r="A29743"/>
      <c r="B29743"/>
      <c r="C29743"/>
    </row>
    <row r="29744" spans="1:3" ht="14.4" x14ac:dyDescent="0.3">
      <c r="A29744"/>
      <c r="B29744"/>
      <c r="C29744"/>
    </row>
    <row r="29745" spans="1:3" ht="14.4" x14ac:dyDescent="0.3">
      <c r="A29745"/>
      <c r="B29745"/>
      <c r="C29745"/>
    </row>
    <row r="29746" spans="1:3" ht="14.4" x14ac:dyDescent="0.3">
      <c r="A29746"/>
      <c r="B29746"/>
      <c r="C29746"/>
    </row>
    <row r="29747" spans="1:3" ht="14.4" x14ac:dyDescent="0.3">
      <c r="A29747"/>
      <c r="B29747"/>
      <c r="C29747"/>
    </row>
    <row r="29748" spans="1:3" ht="14.4" x14ac:dyDescent="0.3">
      <c r="A29748"/>
      <c r="B29748"/>
      <c r="C29748"/>
    </row>
    <row r="29749" spans="1:3" ht="14.4" x14ac:dyDescent="0.3">
      <c r="A29749"/>
      <c r="B29749"/>
      <c r="C29749"/>
    </row>
    <row r="29750" spans="1:3" ht="14.4" x14ac:dyDescent="0.3">
      <c r="A29750"/>
      <c r="B29750"/>
      <c r="C29750"/>
    </row>
    <row r="29751" spans="1:3" ht="14.4" x14ac:dyDescent="0.3">
      <c r="A29751"/>
      <c r="B29751"/>
      <c r="C29751"/>
    </row>
    <row r="29752" spans="1:3" ht="14.4" x14ac:dyDescent="0.3">
      <c r="A29752"/>
      <c r="B29752"/>
      <c r="C29752"/>
    </row>
    <row r="29753" spans="1:3" ht="14.4" x14ac:dyDescent="0.3">
      <c r="A29753"/>
      <c r="B29753"/>
      <c r="C29753"/>
    </row>
    <row r="29754" spans="1:3" ht="14.4" x14ac:dyDescent="0.3">
      <c r="A29754"/>
      <c r="B29754"/>
      <c r="C29754"/>
    </row>
    <row r="29755" spans="1:3" ht="14.4" x14ac:dyDescent="0.3">
      <c r="A29755"/>
      <c r="B29755"/>
      <c r="C29755"/>
    </row>
    <row r="29756" spans="1:3" ht="14.4" x14ac:dyDescent="0.3">
      <c r="A29756"/>
      <c r="B29756"/>
      <c r="C29756"/>
    </row>
    <row r="29757" spans="1:3" ht="14.4" x14ac:dyDescent="0.3">
      <c r="A29757"/>
      <c r="B29757"/>
      <c r="C29757"/>
    </row>
    <row r="29758" spans="1:3" ht="14.4" x14ac:dyDescent="0.3">
      <c r="A29758"/>
      <c r="B29758"/>
      <c r="C29758"/>
    </row>
    <row r="29759" spans="1:3" ht="14.4" x14ac:dyDescent="0.3">
      <c r="A29759"/>
      <c r="B29759"/>
      <c r="C29759"/>
    </row>
    <row r="29760" spans="1:3" ht="14.4" x14ac:dyDescent="0.3">
      <c r="A29760"/>
      <c r="B29760"/>
      <c r="C29760"/>
    </row>
    <row r="29761" spans="1:3" ht="14.4" x14ac:dyDescent="0.3">
      <c r="A29761"/>
      <c r="B29761"/>
      <c r="C29761"/>
    </row>
    <row r="29762" spans="1:3" ht="14.4" x14ac:dyDescent="0.3">
      <c r="A29762"/>
      <c r="B29762"/>
      <c r="C29762"/>
    </row>
    <row r="29763" spans="1:3" ht="14.4" x14ac:dyDescent="0.3">
      <c r="A29763"/>
      <c r="B29763"/>
      <c r="C29763"/>
    </row>
    <row r="29764" spans="1:3" ht="14.4" x14ac:dyDescent="0.3">
      <c r="A29764"/>
      <c r="B29764"/>
      <c r="C29764"/>
    </row>
    <row r="29765" spans="1:3" ht="14.4" x14ac:dyDescent="0.3">
      <c r="A29765"/>
      <c r="B29765"/>
      <c r="C29765"/>
    </row>
    <row r="29766" spans="1:3" ht="14.4" x14ac:dyDescent="0.3">
      <c r="A29766"/>
      <c r="B29766"/>
      <c r="C29766"/>
    </row>
    <row r="29767" spans="1:3" ht="14.4" x14ac:dyDescent="0.3">
      <c r="A29767"/>
      <c r="B29767"/>
      <c r="C29767"/>
    </row>
    <row r="29768" spans="1:3" ht="14.4" x14ac:dyDescent="0.3">
      <c r="A29768"/>
      <c r="B29768"/>
      <c r="C29768"/>
    </row>
    <row r="29769" spans="1:3" ht="14.4" x14ac:dyDescent="0.3">
      <c r="A29769"/>
      <c r="B29769"/>
      <c r="C29769"/>
    </row>
    <row r="29770" spans="1:3" ht="14.4" x14ac:dyDescent="0.3">
      <c r="A29770"/>
      <c r="B29770"/>
      <c r="C29770"/>
    </row>
    <row r="29771" spans="1:3" ht="14.4" x14ac:dyDescent="0.3">
      <c r="A29771"/>
      <c r="B29771"/>
      <c r="C29771"/>
    </row>
    <row r="29772" spans="1:3" ht="14.4" x14ac:dyDescent="0.3">
      <c r="A29772"/>
      <c r="B29772"/>
      <c r="C29772"/>
    </row>
    <row r="29773" spans="1:3" ht="14.4" x14ac:dyDescent="0.3">
      <c r="A29773"/>
      <c r="B29773"/>
      <c r="C29773"/>
    </row>
    <row r="29774" spans="1:3" ht="14.4" x14ac:dyDescent="0.3">
      <c r="A29774"/>
      <c r="B29774"/>
      <c r="C29774"/>
    </row>
    <row r="29775" spans="1:3" ht="14.4" x14ac:dyDescent="0.3">
      <c r="A29775"/>
      <c r="B29775"/>
      <c r="C29775"/>
    </row>
    <row r="29776" spans="1:3" ht="14.4" x14ac:dyDescent="0.3">
      <c r="A29776"/>
      <c r="B29776"/>
      <c r="C29776"/>
    </row>
    <row r="29777" spans="1:3" ht="14.4" x14ac:dyDescent="0.3">
      <c r="A29777"/>
      <c r="B29777"/>
      <c r="C29777"/>
    </row>
    <row r="29778" spans="1:3" ht="14.4" x14ac:dyDescent="0.3">
      <c r="A29778"/>
      <c r="B29778"/>
      <c r="C29778"/>
    </row>
    <row r="29779" spans="1:3" ht="14.4" x14ac:dyDescent="0.3">
      <c r="A29779"/>
      <c r="B29779"/>
      <c r="C29779"/>
    </row>
    <row r="29780" spans="1:3" ht="14.4" x14ac:dyDescent="0.3">
      <c r="A29780"/>
      <c r="B29780"/>
      <c r="C29780"/>
    </row>
    <row r="29781" spans="1:3" ht="14.4" x14ac:dyDescent="0.3">
      <c r="A29781"/>
      <c r="B29781"/>
      <c r="C29781"/>
    </row>
    <row r="29782" spans="1:3" ht="14.4" x14ac:dyDescent="0.3">
      <c r="A29782"/>
      <c r="B29782"/>
      <c r="C29782"/>
    </row>
    <row r="29783" spans="1:3" ht="14.4" x14ac:dyDescent="0.3">
      <c r="A29783"/>
      <c r="B29783"/>
      <c r="C29783"/>
    </row>
    <row r="29784" spans="1:3" ht="14.4" x14ac:dyDescent="0.3">
      <c r="A29784"/>
      <c r="B29784"/>
      <c r="C29784"/>
    </row>
    <row r="29785" spans="1:3" ht="14.4" x14ac:dyDescent="0.3">
      <c r="A29785"/>
      <c r="B29785"/>
      <c r="C29785"/>
    </row>
    <row r="29786" spans="1:3" ht="14.4" x14ac:dyDescent="0.3">
      <c r="A29786"/>
      <c r="B29786"/>
      <c r="C29786"/>
    </row>
    <row r="29787" spans="1:3" ht="14.4" x14ac:dyDescent="0.3">
      <c r="A29787"/>
      <c r="B29787"/>
      <c r="C29787"/>
    </row>
    <row r="29788" spans="1:3" ht="14.4" x14ac:dyDescent="0.3">
      <c r="A29788"/>
      <c r="B29788"/>
      <c r="C29788"/>
    </row>
    <row r="29789" spans="1:3" ht="14.4" x14ac:dyDescent="0.3">
      <c r="A29789"/>
      <c r="B29789"/>
      <c r="C29789"/>
    </row>
    <row r="29790" spans="1:3" ht="14.4" x14ac:dyDescent="0.3">
      <c r="A29790"/>
      <c r="B29790"/>
      <c r="C29790"/>
    </row>
    <row r="29791" spans="1:3" ht="14.4" x14ac:dyDescent="0.3">
      <c r="A29791"/>
      <c r="B29791"/>
      <c r="C29791"/>
    </row>
    <row r="29792" spans="1:3" ht="14.4" x14ac:dyDescent="0.3">
      <c r="A29792"/>
      <c r="B29792"/>
      <c r="C29792"/>
    </row>
    <row r="29793" spans="1:3" ht="14.4" x14ac:dyDescent="0.3">
      <c r="A29793"/>
      <c r="B29793"/>
      <c r="C29793"/>
    </row>
    <row r="29794" spans="1:3" ht="14.4" x14ac:dyDescent="0.3">
      <c r="A29794"/>
      <c r="B29794"/>
      <c r="C29794"/>
    </row>
    <row r="29795" spans="1:3" ht="14.4" x14ac:dyDescent="0.3">
      <c r="A29795"/>
      <c r="B29795"/>
      <c r="C29795"/>
    </row>
    <row r="29796" spans="1:3" ht="14.4" x14ac:dyDescent="0.3">
      <c r="A29796"/>
      <c r="B29796"/>
      <c r="C29796"/>
    </row>
    <row r="29797" spans="1:3" ht="14.4" x14ac:dyDescent="0.3">
      <c r="A29797"/>
      <c r="B29797"/>
      <c r="C29797"/>
    </row>
    <row r="29798" spans="1:3" ht="14.4" x14ac:dyDescent="0.3">
      <c r="A29798"/>
      <c r="B29798"/>
      <c r="C29798"/>
    </row>
    <row r="29799" spans="1:3" ht="14.4" x14ac:dyDescent="0.3">
      <c r="A29799"/>
      <c r="B29799"/>
      <c r="C29799"/>
    </row>
    <row r="29800" spans="1:3" ht="14.4" x14ac:dyDescent="0.3">
      <c r="A29800"/>
      <c r="B29800"/>
      <c r="C29800"/>
    </row>
    <row r="29801" spans="1:3" ht="14.4" x14ac:dyDescent="0.3">
      <c r="A29801"/>
      <c r="B29801"/>
      <c r="C29801"/>
    </row>
    <row r="29802" spans="1:3" ht="14.4" x14ac:dyDescent="0.3">
      <c r="A29802"/>
      <c r="B29802"/>
      <c r="C29802"/>
    </row>
    <row r="29803" spans="1:3" ht="14.4" x14ac:dyDescent="0.3">
      <c r="A29803"/>
      <c r="B29803"/>
      <c r="C29803"/>
    </row>
    <row r="29804" spans="1:3" ht="14.4" x14ac:dyDescent="0.3">
      <c r="A29804"/>
      <c r="B29804"/>
      <c r="C29804"/>
    </row>
    <row r="29805" spans="1:3" ht="14.4" x14ac:dyDescent="0.3">
      <c r="A29805"/>
      <c r="B29805"/>
      <c r="C29805"/>
    </row>
    <row r="29806" spans="1:3" ht="14.4" x14ac:dyDescent="0.3">
      <c r="A29806"/>
      <c r="B29806"/>
      <c r="C29806"/>
    </row>
    <row r="29807" spans="1:3" ht="14.4" x14ac:dyDescent="0.3">
      <c r="A29807"/>
      <c r="B29807"/>
      <c r="C29807"/>
    </row>
    <row r="29808" spans="1:3" ht="14.4" x14ac:dyDescent="0.3">
      <c r="A29808"/>
      <c r="B29808"/>
      <c r="C29808"/>
    </row>
    <row r="29809" spans="1:3" ht="14.4" x14ac:dyDescent="0.3">
      <c r="A29809"/>
      <c r="B29809"/>
      <c r="C29809"/>
    </row>
    <row r="29810" spans="1:3" ht="14.4" x14ac:dyDescent="0.3">
      <c r="A29810"/>
      <c r="B29810"/>
      <c r="C29810"/>
    </row>
    <row r="29811" spans="1:3" ht="14.4" x14ac:dyDescent="0.3">
      <c r="A29811"/>
      <c r="B29811"/>
      <c r="C29811"/>
    </row>
    <row r="29812" spans="1:3" ht="14.4" x14ac:dyDescent="0.3">
      <c r="A29812"/>
      <c r="B29812"/>
      <c r="C29812"/>
    </row>
    <row r="29813" spans="1:3" ht="14.4" x14ac:dyDescent="0.3">
      <c r="A29813"/>
      <c r="B29813"/>
      <c r="C29813"/>
    </row>
    <row r="29814" spans="1:3" ht="14.4" x14ac:dyDescent="0.3">
      <c r="A29814"/>
      <c r="B29814"/>
      <c r="C29814"/>
    </row>
    <row r="29815" spans="1:3" ht="14.4" x14ac:dyDescent="0.3">
      <c r="A29815"/>
      <c r="B29815"/>
      <c r="C29815"/>
    </row>
    <row r="29816" spans="1:3" ht="14.4" x14ac:dyDescent="0.3">
      <c r="A29816"/>
      <c r="B29816"/>
      <c r="C29816"/>
    </row>
    <row r="29817" spans="1:3" ht="14.4" x14ac:dyDescent="0.3">
      <c r="A29817"/>
      <c r="B29817"/>
      <c r="C29817"/>
    </row>
    <row r="29818" spans="1:3" ht="14.4" x14ac:dyDescent="0.3">
      <c r="A29818"/>
      <c r="B29818"/>
      <c r="C29818"/>
    </row>
    <row r="29819" spans="1:3" ht="14.4" x14ac:dyDescent="0.3">
      <c r="A29819"/>
      <c r="B29819"/>
      <c r="C29819"/>
    </row>
    <row r="29820" spans="1:3" ht="14.4" x14ac:dyDescent="0.3">
      <c r="A29820"/>
      <c r="B29820"/>
      <c r="C29820"/>
    </row>
    <row r="29821" spans="1:3" ht="14.4" x14ac:dyDescent="0.3">
      <c r="A29821"/>
      <c r="B29821"/>
      <c r="C29821"/>
    </row>
    <row r="29822" spans="1:3" ht="14.4" x14ac:dyDescent="0.3">
      <c r="A29822"/>
      <c r="B29822"/>
      <c r="C29822"/>
    </row>
    <row r="29823" spans="1:3" ht="14.4" x14ac:dyDescent="0.3">
      <c r="A29823"/>
      <c r="B29823"/>
      <c r="C29823"/>
    </row>
    <row r="29824" spans="1:3" ht="14.4" x14ac:dyDescent="0.3">
      <c r="A29824"/>
      <c r="B29824"/>
      <c r="C29824"/>
    </row>
    <row r="29825" spans="1:3" ht="14.4" x14ac:dyDescent="0.3">
      <c r="A29825"/>
      <c r="B29825"/>
      <c r="C29825"/>
    </row>
    <row r="29826" spans="1:3" ht="14.4" x14ac:dyDescent="0.3">
      <c r="A29826"/>
      <c r="B29826"/>
      <c r="C29826"/>
    </row>
    <row r="29827" spans="1:3" ht="14.4" x14ac:dyDescent="0.3">
      <c r="A29827"/>
      <c r="B29827"/>
      <c r="C29827"/>
    </row>
    <row r="29828" spans="1:3" ht="14.4" x14ac:dyDescent="0.3">
      <c r="A29828"/>
      <c r="B29828"/>
      <c r="C29828"/>
    </row>
    <row r="29829" spans="1:3" ht="14.4" x14ac:dyDescent="0.3">
      <c r="A29829"/>
      <c r="B29829"/>
      <c r="C29829"/>
    </row>
    <row r="29830" spans="1:3" ht="14.4" x14ac:dyDescent="0.3">
      <c r="A29830"/>
      <c r="B29830"/>
      <c r="C29830"/>
    </row>
    <row r="29831" spans="1:3" ht="14.4" x14ac:dyDescent="0.3">
      <c r="A29831"/>
      <c r="B29831"/>
      <c r="C29831"/>
    </row>
    <row r="29832" spans="1:3" ht="14.4" x14ac:dyDescent="0.3">
      <c r="A29832"/>
      <c r="B29832"/>
      <c r="C29832"/>
    </row>
    <row r="29833" spans="1:3" ht="14.4" x14ac:dyDescent="0.3">
      <c r="A29833"/>
      <c r="B29833"/>
      <c r="C29833"/>
    </row>
    <row r="29834" spans="1:3" ht="14.4" x14ac:dyDescent="0.3">
      <c r="A29834"/>
      <c r="B29834"/>
      <c r="C29834"/>
    </row>
    <row r="29835" spans="1:3" ht="14.4" x14ac:dyDescent="0.3">
      <c r="A29835"/>
      <c r="B29835"/>
      <c r="C29835"/>
    </row>
    <row r="29836" spans="1:3" ht="14.4" x14ac:dyDescent="0.3">
      <c r="A29836"/>
      <c r="B29836"/>
      <c r="C29836"/>
    </row>
    <row r="29837" spans="1:3" ht="14.4" x14ac:dyDescent="0.3">
      <c r="A29837"/>
      <c r="B29837"/>
      <c r="C29837"/>
    </row>
    <row r="29838" spans="1:3" ht="14.4" x14ac:dyDescent="0.3">
      <c r="A29838"/>
      <c r="B29838"/>
      <c r="C29838"/>
    </row>
    <row r="29839" spans="1:3" ht="14.4" x14ac:dyDescent="0.3">
      <c r="A29839"/>
      <c r="B29839"/>
      <c r="C29839"/>
    </row>
    <row r="29840" spans="1:3" ht="14.4" x14ac:dyDescent="0.3">
      <c r="A29840"/>
      <c r="B29840"/>
      <c r="C29840"/>
    </row>
    <row r="29841" spans="1:3" ht="14.4" x14ac:dyDescent="0.3">
      <c r="A29841"/>
      <c r="B29841"/>
      <c r="C29841"/>
    </row>
    <row r="29842" spans="1:3" ht="14.4" x14ac:dyDescent="0.3">
      <c r="A29842"/>
      <c r="B29842"/>
      <c r="C29842"/>
    </row>
    <row r="29843" spans="1:3" ht="14.4" x14ac:dyDescent="0.3">
      <c r="A29843"/>
      <c r="B29843"/>
      <c r="C29843"/>
    </row>
    <row r="29844" spans="1:3" ht="14.4" x14ac:dyDescent="0.3">
      <c r="A29844"/>
      <c r="B29844"/>
      <c r="C29844"/>
    </row>
    <row r="29845" spans="1:3" ht="14.4" x14ac:dyDescent="0.3">
      <c r="A29845"/>
      <c r="B29845"/>
      <c r="C29845"/>
    </row>
    <row r="29846" spans="1:3" ht="14.4" x14ac:dyDescent="0.3">
      <c r="A29846"/>
      <c r="B29846"/>
      <c r="C29846"/>
    </row>
    <row r="29847" spans="1:3" ht="14.4" x14ac:dyDescent="0.3">
      <c r="A29847"/>
      <c r="B29847"/>
      <c r="C29847"/>
    </row>
    <row r="29848" spans="1:3" ht="14.4" x14ac:dyDescent="0.3">
      <c r="A29848"/>
      <c r="B29848"/>
      <c r="C29848"/>
    </row>
    <row r="29849" spans="1:3" ht="14.4" x14ac:dyDescent="0.3">
      <c r="A29849"/>
      <c r="B29849"/>
      <c r="C29849"/>
    </row>
    <row r="29850" spans="1:3" ht="14.4" x14ac:dyDescent="0.3">
      <c r="A29850"/>
      <c r="B29850"/>
      <c r="C29850"/>
    </row>
    <row r="29851" spans="1:3" ht="14.4" x14ac:dyDescent="0.3">
      <c r="A29851"/>
      <c r="B29851"/>
      <c r="C29851"/>
    </row>
    <row r="29852" spans="1:3" ht="14.4" x14ac:dyDescent="0.3">
      <c r="A29852"/>
      <c r="B29852"/>
      <c r="C29852"/>
    </row>
    <row r="29853" spans="1:3" ht="14.4" x14ac:dyDescent="0.3">
      <c r="A29853"/>
      <c r="B29853"/>
      <c r="C29853"/>
    </row>
    <row r="29854" spans="1:3" ht="14.4" x14ac:dyDescent="0.3">
      <c r="A29854"/>
      <c r="B29854"/>
      <c r="C29854"/>
    </row>
    <row r="29855" spans="1:3" ht="14.4" x14ac:dyDescent="0.3">
      <c r="A29855"/>
      <c r="B29855"/>
      <c r="C29855"/>
    </row>
    <row r="29856" spans="1:3" ht="14.4" x14ac:dyDescent="0.3">
      <c r="A29856"/>
      <c r="B29856"/>
      <c r="C29856"/>
    </row>
    <row r="29857" spans="1:3" ht="14.4" x14ac:dyDescent="0.3">
      <c r="A29857"/>
      <c r="B29857"/>
      <c r="C29857"/>
    </row>
    <row r="29858" spans="1:3" ht="14.4" x14ac:dyDescent="0.3">
      <c r="A29858"/>
      <c r="B29858"/>
      <c r="C29858"/>
    </row>
    <row r="29859" spans="1:3" ht="14.4" x14ac:dyDescent="0.3">
      <c r="A29859"/>
      <c r="B29859"/>
      <c r="C29859"/>
    </row>
    <row r="29860" spans="1:3" ht="14.4" x14ac:dyDescent="0.3">
      <c r="A29860"/>
      <c r="B29860"/>
      <c r="C29860"/>
    </row>
    <row r="29861" spans="1:3" ht="14.4" x14ac:dyDescent="0.3">
      <c r="A29861"/>
      <c r="B29861"/>
      <c r="C29861"/>
    </row>
    <row r="29862" spans="1:3" ht="14.4" x14ac:dyDescent="0.3">
      <c r="A29862"/>
      <c r="B29862"/>
      <c r="C29862"/>
    </row>
    <row r="29863" spans="1:3" ht="14.4" x14ac:dyDescent="0.3">
      <c r="A29863"/>
      <c r="B29863"/>
      <c r="C29863"/>
    </row>
    <row r="29864" spans="1:3" ht="14.4" x14ac:dyDescent="0.3">
      <c r="A29864"/>
      <c r="B29864"/>
      <c r="C29864"/>
    </row>
    <row r="29865" spans="1:3" ht="14.4" x14ac:dyDescent="0.3">
      <c r="A29865"/>
      <c r="B29865"/>
      <c r="C29865"/>
    </row>
    <row r="29866" spans="1:3" ht="14.4" x14ac:dyDescent="0.3">
      <c r="A29866"/>
      <c r="B29866"/>
      <c r="C29866"/>
    </row>
    <row r="29867" spans="1:3" ht="14.4" x14ac:dyDescent="0.3">
      <c r="A29867"/>
      <c r="B29867"/>
      <c r="C29867"/>
    </row>
    <row r="29868" spans="1:3" ht="14.4" x14ac:dyDescent="0.3">
      <c r="A29868"/>
      <c r="B29868"/>
      <c r="C29868"/>
    </row>
    <row r="29869" spans="1:3" ht="14.4" x14ac:dyDescent="0.3">
      <c r="A29869"/>
      <c r="B29869"/>
      <c r="C29869"/>
    </row>
    <row r="29870" spans="1:3" ht="14.4" x14ac:dyDescent="0.3">
      <c r="A29870"/>
      <c r="B29870"/>
      <c r="C29870"/>
    </row>
    <row r="29871" spans="1:3" ht="14.4" x14ac:dyDescent="0.3">
      <c r="A29871"/>
      <c r="B29871"/>
      <c r="C29871"/>
    </row>
    <row r="29872" spans="1:3" ht="14.4" x14ac:dyDescent="0.3">
      <c r="A29872"/>
      <c r="B29872"/>
      <c r="C29872"/>
    </row>
    <row r="29873" spans="1:3" ht="14.4" x14ac:dyDescent="0.3">
      <c r="A29873"/>
      <c r="B29873"/>
      <c r="C29873"/>
    </row>
    <row r="29874" spans="1:3" ht="14.4" x14ac:dyDescent="0.3">
      <c r="A29874"/>
      <c r="B29874"/>
      <c r="C29874"/>
    </row>
    <row r="29875" spans="1:3" ht="14.4" x14ac:dyDescent="0.3">
      <c r="A29875"/>
      <c r="B29875"/>
      <c r="C29875"/>
    </row>
    <row r="29876" spans="1:3" ht="14.4" x14ac:dyDescent="0.3">
      <c r="A29876"/>
      <c r="B29876"/>
      <c r="C29876"/>
    </row>
    <row r="29877" spans="1:3" ht="14.4" x14ac:dyDescent="0.3">
      <c r="A29877"/>
      <c r="B29877"/>
      <c r="C29877"/>
    </row>
    <row r="29878" spans="1:3" ht="14.4" x14ac:dyDescent="0.3">
      <c r="A29878"/>
      <c r="B29878"/>
      <c r="C29878"/>
    </row>
    <row r="29879" spans="1:3" ht="14.4" x14ac:dyDescent="0.3">
      <c r="A29879"/>
      <c r="B29879"/>
      <c r="C29879"/>
    </row>
    <row r="29880" spans="1:3" ht="14.4" x14ac:dyDescent="0.3">
      <c r="A29880"/>
      <c r="B29880"/>
      <c r="C29880"/>
    </row>
    <row r="29881" spans="1:3" ht="14.4" x14ac:dyDescent="0.3">
      <c r="A29881"/>
      <c r="B29881"/>
      <c r="C29881"/>
    </row>
    <row r="29882" spans="1:3" ht="14.4" x14ac:dyDescent="0.3">
      <c r="A29882"/>
      <c r="B29882"/>
      <c r="C29882"/>
    </row>
    <row r="29883" spans="1:3" ht="14.4" x14ac:dyDescent="0.3">
      <c r="A29883"/>
      <c r="B29883"/>
      <c r="C29883"/>
    </row>
    <row r="29884" spans="1:3" ht="14.4" x14ac:dyDescent="0.3">
      <c r="A29884"/>
      <c r="B29884"/>
      <c r="C29884"/>
    </row>
    <row r="29885" spans="1:3" ht="14.4" x14ac:dyDescent="0.3">
      <c r="A29885"/>
      <c r="B29885"/>
      <c r="C29885"/>
    </row>
    <row r="29886" spans="1:3" ht="14.4" x14ac:dyDescent="0.3">
      <c r="A29886"/>
      <c r="B29886"/>
      <c r="C29886"/>
    </row>
    <row r="29887" spans="1:3" ht="14.4" x14ac:dyDescent="0.3">
      <c r="A29887"/>
      <c r="B29887"/>
      <c r="C29887"/>
    </row>
    <row r="29888" spans="1:3" ht="14.4" x14ac:dyDescent="0.3">
      <c r="A29888"/>
      <c r="B29888"/>
      <c r="C29888"/>
    </row>
    <row r="29889" spans="1:3" ht="14.4" x14ac:dyDescent="0.3">
      <c r="A29889"/>
      <c r="B29889"/>
      <c r="C29889"/>
    </row>
    <row r="29890" spans="1:3" ht="14.4" x14ac:dyDescent="0.3">
      <c r="A29890"/>
      <c r="B29890"/>
      <c r="C29890"/>
    </row>
    <row r="29891" spans="1:3" ht="14.4" x14ac:dyDescent="0.3">
      <c r="A29891"/>
      <c r="B29891"/>
      <c r="C29891"/>
    </row>
    <row r="29892" spans="1:3" ht="14.4" x14ac:dyDescent="0.3">
      <c r="A29892"/>
      <c r="B29892"/>
      <c r="C29892"/>
    </row>
    <row r="29893" spans="1:3" ht="14.4" x14ac:dyDescent="0.3">
      <c r="A29893"/>
      <c r="B29893"/>
      <c r="C29893"/>
    </row>
    <row r="29894" spans="1:3" ht="14.4" x14ac:dyDescent="0.3">
      <c r="A29894"/>
      <c r="B29894"/>
      <c r="C29894"/>
    </row>
    <row r="29895" spans="1:3" ht="14.4" x14ac:dyDescent="0.3">
      <c r="A29895"/>
      <c r="B29895"/>
      <c r="C29895"/>
    </row>
    <row r="29896" spans="1:3" ht="14.4" x14ac:dyDescent="0.3">
      <c r="A29896"/>
      <c r="B29896"/>
      <c r="C29896"/>
    </row>
    <row r="29897" spans="1:3" ht="14.4" x14ac:dyDescent="0.3">
      <c r="A29897"/>
      <c r="B29897"/>
      <c r="C29897"/>
    </row>
    <row r="29898" spans="1:3" ht="14.4" x14ac:dyDescent="0.3">
      <c r="A29898"/>
      <c r="B29898"/>
      <c r="C29898"/>
    </row>
    <row r="29899" spans="1:3" ht="14.4" x14ac:dyDescent="0.3">
      <c r="A29899"/>
      <c r="B29899"/>
      <c r="C29899"/>
    </row>
    <row r="29900" spans="1:3" ht="14.4" x14ac:dyDescent="0.3">
      <c r="A29900"/>
      <c r="B29900"/>
      <c r="C29900"/>
    </row>
    <row r="29901" spans="1:3" ht="14.4" x14ac:dyDescent="0.3">
      <c r="A29901"/>
      <c r="B29901"/>
      <c r="C29901"/>
    </row>
    <row r="29902" spans="1:3" ht="14.4" x14ac:dyDescent="0.3">
      <c r="A29902"/>
      <c r="B29902"/>
      <c r="C29902"/>
    </row>
    <row r="29903" spans="1:3" ht="14.4" x14ac:dyDescent="0.3">
      <c r="A29903"/>
      <c r="B29903"/>
      <c r="C29903"/>
    </row>
    <row r="29904" spans="1:3" ht="14.4" x14ac:dyDescent="0.3">
      <c r="A29904"/>
      <c r="B29904"/>
      <c r="C29904"/>
    </row>
    <row r="29905" spans="1:3" ht="14.4" x14ac:dyDescent="0.3">
      <c r="A29905"/>
      <c r="B29905"/>
      <c r="C29905"/>
    </row>
    <row r="29906" spans="1:3" ht="14.4" x14ac:dyDescent="0.3">
      <c r="A29906"/>
      <c r="B29906"/>
      <c r="C29906"/>
    </row>
    <row r="29907" spans="1:3" ht="14.4" x14ac:dyDescent="0.3">
      <c r="A29907"/>
      <c r="B29907"/>
      <c r="C29907"/>
    </row>
    <row r="29908" spans="1:3" ht="14.4" x14ac:dyDescent="0.3">
      <c r="A29908"/>
      <c r="B29908"/>
      <c r="C29908"/>
    </row>
    <row r="29909" spans="1:3" ht="14.4" x14ac:dyDescent="0.3">
      <c r="A29909"/>
      <c r="B29909"/>
      <c r="C29909"/>
    </row>
    <row r="29910" spans="1:3" ht="14.4" x14ac:dyDescent="0.3">
      <c r="A29910"/>
      <c r="B29910"/>
      <c r="C29910"/>
    </row>
    <row r="29911" spans="1:3" ht="14.4" x14ac:dyDescent="0.3">
      <c r="A29911"/>
      <c r="B29911"/>
      <c r="C29911"/>
    </row>
    <row r="29912" spans="1:3" ht="14.4" x14ac:dyDescent="0.3">
      <c r="A29912"/>
      <c r="B29912"/>
      <c r="C29912"/>
    </row>
    <row r="29913" spans="1:3" ht="14.4" x14ac:dyDescent="0.3">
      <c r="A29913"/>
      <c r="B29913"/>
      <c r="C29913"/>
    </row>
    <row r="29914" spans="1:3" ht="14.4" x14ac:dyDescent="0.3">
      <c r="A29914"/>
      <c r="B29914"/>
      <c r="C29914"/>
    </row>
    <row r="29915" spans="1:3" ht="14.4" x14ac:dyDescent="0.3">
      <c r="A29915"/>
      <c r="B29915"/>
      <c r="C29915"/>
    </row>
    <row r="29916" spans="1:3" ht="14.4" x14ac:dyDescent="0.3">
      <c r="A29916"/>
      <c r="B29916"/>
      <c r="C29916"/>
    </row>
    <row r="29917" spans="1:3" ht="14.4" x14ac:dyDescent="0.3">
      <c r="A29917"/>
      <c r="B29917"/>
      <c r="C29917"/>
    </row>
    <row r="29918" spans="1:3" ht="14.4" x14ac:dyDescent="0.3">
      <c r="A29918"/>
      <c r="B29918"/>
      <c r="C29918"/>
    </row>
    <row r="29919" spans="1:3" ht="14.4" x14ac:dyDescent="0.3">
      <c r="A29919"/>
      <c r="B29919"/>
      <c r="C29919"/>
    </row>
    <row r="29920" spans="1:3" ht="14.4" x14ac:dyDescent="0.3">
      <c r="A29920"/>
      <c r="B29920"/>
      <c r="C29920"/>
    </row>
    <row r="29921" spans="1:3" ht="14.4" x14ac:dyDescent="0.3">
      <c r="A29921"/>
      <c r="B29921"/>
      <c r="C29921"/>
    </row>
    <row r="29922" spans="1:3" ht="14.4" x14ac:dyDescent="0.3">
      <c r="A29922"/>
      <c r="B29922"/>
      <c r="C29922"/>
    </row>
    <row r="29923" spans="1:3" ht="14.4" x14ac:dyDescent="0.3">
      <c r="A29923"/>
      <c r="B29923"/>
      <c r="C29923"/>
    </row>
    <row r="29924" spans="1:3" ht="14.4" x14ac:dyDescent="0.3">
      <c r="A29924"/>
      <c r="B29924"/>
      <c r="C29924"/>
    </row>
    <row r="29925" spans="1:3" ht="14.4" x14ac:dyDescent="0.3">
      <c r="A29925"/>
      <c r="B29925"/>
      <c r="C29925"/>
    </row>
    <row r="29926" spans="1:3" ht="14.4" x14ac:dyDescent="0.3">
      <c r="A29926"/>
      <c r="B29926"/>
      <c r="C29926"/>
    </row>
    <row r="29927" spans="1:3" ht="14.4" x14ac:dyDescent="0.3">
      <c r="A29927"/>
      <c r="B29927"/>
      <c r="C29927"/>
    </row>
    <row r="29928" spans="1:3" ht="14.4" x14ac:dyDescent="0.3">
      <c r="A29928"/>
      <c r="B29928"/>
      <c r="C29928"/>
    </row>
    <row r="29929" spans="1:3" ht="14.4" x14ac:dyDescent="0.3">
      <c r="A29929"/>
      <c r="B29929"/>
      <c r="C29929"/>
    </row>
    <row r="29930" spans="1:3" ht="14.4" x14ac:dyDescent="0.3">
      <c r="A29930"/>
      <c r="B29930"/>
      <c r="C29930"/>
    </row>
    <row r="29931" spans="1:3" ht="14.4" x14ac:dyDescent="0.3">
      <c r="A29931"/>
      <c r="B29931"/>
      <c r="C29931"/>
    </row>
    <row r="29932" spans="1:3" ht="14.4" x14ac:dyDescent="0.3">
      <c r="A29932"/>
      <c r="B29932"/>
      <c r="C29932"/>
    </row>
    <row r="29933" spans="1:3" ht="14.4" x14ac:dyDescent="0.3">
      <c r="A29933"/>
      <c r="B29933"/>
      <c r="C29933"/>
    </row>
    <row r="29934" spans="1:3" ht="14.4" x14ac:dyDescent="0.3">
      <c r="A29934"/>
      <c r="B29934"/>
      <c r="C29934"/>
    </row>
    <row r="29935" spans="1:3" ht="14.4" x14ac:dyDescent="0.3">
      <c r="A29935"/>
      <c r="B29935"/>
      <c r="C29935"/>
    </row>
    <row r="29936" spans="1:3" ht="14.4" x14ac:dyDescent="0.3">
      <c r="A29936"/>
      <c r="B29936"/>
      <c r="C29936"/>
    </row>
    <row r="29937" spans="1:3" ht="14.4" x14ac:dyDescent="0.3">
      <c r="A29937"/>
      <c r="B29937"/>
      <c r="C29937"/>
    </row>
    <row r="29938" spans="1:3" ht="14.4" x14ac:dyDescent="0.3">
      <c r="A29938"/>
      <c r="B29938"/>
      <c r="C29938"/>
    </row>
    <row r="29939" spans="1:3" ht="14.4" x14ac:dyDescent="0.3">
      <c r="A29939"/>
      <c r="B29939"/>
      <c r="C29939"/>
    </row>
    <row r="29940" spans="1:3" ht="14.4" x14ac:dyDescent="0.3">
      <c r="A29940"/>
      <c r="B29940"/>
      <c r="C29940"/>
    </row>
    <row r="29941" spans="1:3" ht="14.4" x14ac:dyDescent="0.3">
      <c r="A29941"/>
      <c r="B29941"/>
      <c r="C29941"/>
    </row>
    <row r="29942" spans="1:3" ht="14.4" x14ac:dyDescent="0.3">
      <c r="A29942"/>
      <c r="B29942"/>
      <c r="C29942"/>
    </row>
    <row r="29943" spans="1:3" ht="14.4" x14ac:dyDescent="0.3">
      <c r="A29943"/>
      <c r="B29943"/>
      <c r="C29943"/>
    </row>
    <row r="29944" spans="1:3" ht="14.4" x14ac:dyDescent="0.3">
      <c r="A29944"/>
      <c r="B29944"/>
      <c r="C29944"/>
    </row>
    <row r="29945" spans="1:3" ht="14.4" x14ac:dyDescent="0.3">
      <c r="A29945"/>
      <c r="B29945"/>
      <c r="C29945"/>
    </row>
    <row r="29946" spans="1:3" ht="14.4" x14ac:dyDescent="0.3">
      <c r="A29946"/>
      <c r="B29946"/>
      <c r="C29946"/>
    </row>
    <row r="29947" spans="1:3" ht="14.4" x14ac:dyDescent="0.3">
      <c r="A29947"/>
      <c r="B29947"/>
      <c r="C29947"/>
    </row>
    <row r="29948" spans="1:3" ht="14.4" x14ac:dyDescent="0.3">
      <c r="A29948"/>
      <c r="B29948"/>
      <c r="C29948"/>
    </row>
    <row r="29949" spans="1:3" ht="14.4" x14ac:dyDescent="0.3">
      <c r="A29949"/>
      <c r="B29949"/>
      <c r="C29949"/>
    </row>
    <row r="29950" spans="1:3" ht="14.4" x14ac:dyDescent="0.3">
      <c r="A29950"/>
      <c r="B29950"/>
      <c r="C29950"/>
    </row>
    <row r="29951" spans="1:3" ht="14.4" x14ac:dyDescent="0.3">
      <c r="A29951"/>
      <c r="B29951"/>
      <c r="C29951"/>
    </row>
    <row r="29952" spans="1:3" ht="14.4" x14ac:dyDescent="0.3">
      <c r="A29952"/>
      <c r="B29952"/>
      <c r="C29952"/>
    </row>
    <row r="29953" spans="1:3" ht="14.4" x14ac:dyDescent="0.3">
      <c r="A29953"/>
      <c r="B29953"/>
      <c r="C29953"/>
    </row>
    <row r="29954" spans="1:3" ht="14.4" x14ac:dyDescent="0.3">
      <c r="A29954"/>
      <c r="B29954"/>
      <c r="C29954"/>
    </row>
    <row r="29955" spans="1:3" ht="14.4" x14ac:dyDescent="0.3">
      <c r="A29955"/>
      <c r="B29955"/>
      <c r="C29955"/>
    </row>
    <row r="29956" spans="1:3" ht="14.4" x14ac:dyDescent="0.3">
      <c r="A29956"/>
      <c r="B29956"/>
      <c r="C29956"/>
    </row>
    <row r="29957" spans="1:3" ht="14.4" x14ac:dyDescent="0.3">
      <c r="A29957"/>
      <c r="B29957"/>
      <c r="C29957"/>
    </row>
    <row r="29958" spans="1:3" ht="14.4" x14ac:dyDescent="0.3">
      <c r="A29958"/>
      <c r="B29958"/>
      <c r="C29958"/>
    </row>
    <row r="29959" spans="1:3" ht="14.4" x14ac:dyDescent="0.3">
      <c r="A29959"/>
      <c r="B29959"/>
      <c r="C29959"/>
    </row>
    <row r="29960" spans="1:3" ht="14.4" x14ac:dyDescent="0.3">
      <c r="A29960"/>
      <c r="B29960"/>
      <c r="C29960"/>
    </row>
    <row r="29961" spans="1:3" ht="14.4" x14ac:dyDescent="0.3">
      <c r="A29961"/>
      <c r="B29961"/>
      <c r="C29961"/>
    </row>
    <row r="29962" spans="1:3" ht="14.4" x14ac:dyDescent="0.3">
      <c r="A29962"/>
      <c r="B29962"/>
      <c r="C29962"/>
    </row>
    <row r="29963" spans="1:3" ht="14.4" x14ac:dyDescent="0.3">
      <c r="A29963"/>
      <c r="B29963"/>
      <c r="C29963"/>
    </row>
    <row r="29964" spans="1:3" ht="14.4" x14ac:dyDescent="0.3">
      <c r="A29964"/>
      <c r="B29964"/>
      <c r="C29964"/>
    </row>
    <row r="29965" spans="1:3" ht="14.4" x14ac:dyDescent="0.3">
      <c r="A29965"/>
      <c r="B29965"/>
      <c r="C29965"/>
    </row>
    <row r="29966" spans="1:3" ht="14.4" x14ac:dyDescent="0.3">
      <c r="A29966"/>
      <c r="B29966"/>
      <c r="C29966"/>
    </row>
    <row r="29967" spans="1:3" ht="14.4" x14ac:dyDescent="0.3">
      <c r="A29967"/>
      <c r="B29967"/>
      <c r="C29967"/>
    </row>
    <row r="29968" spans="1:3" ht="14.4" x14ac:dyDescent="0.3">
      <c r="A29968"/>
      <c r="B29968"/>
      <c r="C29968"/>
    </row>
    <row r="29969" spans="1:3" ht="14.4" x14ac:dyDescent="0.3">
      <c r="A29969"/>
      <c r="B29969"/>
      <c r="C29969"/>
    </row>
    <row r="29970" spans="1:3" ht="14.4" x14ac:dyDescent="0.3">
      <c r="A29970"/>
      <c r="B29970"/>
      <c r="C29970"/>
    </row>
    <row r="29971" spans="1:3" ht="14.4" x14ac:dyDescent="0.3">
      <c r="A29971"/>
      <c r="B29971"/>
      <c r="C29971"/>
    </row>
    <row r="29972" spans="1:3" ht="14.4" x14ac:dyDescent="0.3">
      <c r="A29972"/>
      <c r="B29972"/>
      <c r="C29972"/>
    </row>
    <row r="29973" spans="1:3" ht="14.4" x14ac:dyDescent="0.3">
      <c r="A29973"/>
      <c r="B29973"/>
      <c r="C29973"/>
    </row>
    <row r="29974" spans="1:3" ht="14.4" x14ac:dyDescent="0.3">
      <c r="A29974"/>
      <c r="B29974"/>
      <c r="C29974"/>
    </row>
    <row r="29975" spans="1:3" ht="14.4" x14ac:dyDescent="0.3">
      <c r="A29975"/>
      <c r="B29975"/>
      <c r="C29975"/>
    </row>
    <row r="29976" spans="1:3" ht="14.4" x14ac:dyDescent="0.3">
      <c r="A29976"/>
      <c r="B29976"/>
      <c r="C29976"/>
    </row>
    <row r="29977" spans="1:3" ht="14.4" x14ac:dyDescent="0.3">
      <c r="A29977"/>
      <c r="B29977"/>
      <c r="C29977"/>
    </row>
    <row r="29978" spans="1:3" ht="14.4" x14ac:dyDescent="0.3">
      <c r="A29978"/>
      <c r="B29978"/>
      <c r="C29978"/>
    </row>
    <row r="29979" spans="1:3" ht="14.4" x14ac:dyDescent="0.3">
      <c r="A29979"/>
      <c r="B29979"/>
      <c r="C29979"/>
    </row>
    <row r="29980" spans="1:3" ht="14.4" x14ac:dyDescent="0.3">
      <c r="A29980"/>
      <c r="B29980"/>
      <c r="C29980"/>
    </row>
    <row r="29981" spans="1:3" ht="14.4" x14ac:dyDescent="0.3">
      <c r="A29981"/>
      <c r="B29981"/>
      <c r="C29981"/>
    </row>
    <row r="29982" spans="1:3" ht="14.4" x14ac:dyDescent="0.3">
      <c r="A29982"/>
      <c r="B29982"/>
      <c r="C29982"/>
    </row>
    <row r="29983" spans="1:3" ht="14.4" x14ac:dyDescent="0.3">
      <c r="A29983"/>
      <c r="B29983"/>
      <c r="C29983"/>
    </row>
    <row r="29984" spans="1:3" ht="14.4" x14ac:dyDescent="0.3">
      <c r="A29984"/>
      <c r="B29984"/>
      <c r="C29984"/>
    </row>
    <row r="29985" spans="1:3" ht="14.4" x14ac:dyDescent="0.3">
      <c r="A29985"/>
      <c r="B29985"/>
      <c r="C29985"/>
    </row>
    <row r="29986" spans="1:3" ht="14.4" x14ac:dyDescent="0.3">
      <c r="A29986"/>
      <c r="B29986"/>
      <c r="C29986"/>
    </row>
    <row r="29987" spans="1:3" ht="14.4" x14ac:dyDescent="0.3">
      <c r="A29987"/>
      <c r="B29987"/>
      <c r="C29987"/>
    </row>
    <row r="29988" spans="1:3" ht="14.4" x14ac:dyDescent="0.3">
      <c r="A29988"/>
      <c r="B29988"/>
      <c r="C29988"/>
    </row>
    <row r="29989" spans="1:3" ht="14.4" x14ac:dyDescent="0.3">
      <c r="A29989"/>
      <c r="B29989"/>
      <c r="C29989"/>
    </row>
    <row r="29990" spans="1:3" ht="14.4" x14ac:dyDescent="0.3">
      <c r="A29990"/>
      <c r="B29990"/>
      <c r="C29990"/>
    </row>
    <row r="29991" spans="1:3" ht="14.4" x14ac:dyDescent="0.3">
      <c r="A29991"/>
      <c r="B29991"/>
      <c r="C29991"/>
    </row>
    <row r="29992" spans="1:3" ht="14.4" x14ac:dyDescent="0.3">
      <c r="A29992"/>
      <c r="B29992"/>
      <c r="C29992"/>
    </row>
    <row r="29993" spans="1:3" ht="14.4" x14ac:dyDescent="0.3">
      <c r="A29993"/>
      <c r="B29993"/>
      <c r="C29993"/>
    </row>
    <row r="29994" spans="1:3" ht="14.4" x14ac:dyDescent="0.3">
      <c r="A29994"/>
      <c r="B29994"/>
      <c r="C29994"/>
    </row>
    <row r="29995" spans="1:3" ht="14.4" x14ac:dyDescent="0.3">
      <c r="A29995"/>
      <c r="B29995"/>
      <c r="C29995"/>
    </row>
    <row r="29996" spans="1:3" ht="14.4" x14ac:dyDescent="0.3">
      <c r="A29996"/>
      <c r="B29996"/>
      <c r="C29996"/>
    </row>
    <row r="29997" spans="1:3" ht="14.4" x14ac:dyDescent="0.3">
      <c r="A29997"/>
      <c r="B29997"/>
      <c r="C29997"/>
    </row>
    <row r="29998" spans="1:3" ht="14.4" x14ac:dyDescent="0.3">
      <c r="A29998"/>
      <c r="B29998"/>
      <c r="C29998"/>
    </row>
    <row r="29999" spans="1:3" ht="14.4" x14ac:dyDescent="0.3">
      <c r="A29999"/>
      <c r="B29999"/>
      <c r="C29999"/>
    </row>
    <row r="30000" spans="1:3" ht="14.4" x14ac:dyDescent="0.3">
      <c r="A30000"/>
      <c r="B30000"/>
      <c r="C30000"/>
    </row>
    <row r="30001" spans="1:3" ht="14.4" x14ac:dyDescent="0.3">
      <c r="A30001"/>
      <c r="B30001"/>
      <c r="C30001"/>
    </row>
    <row r="30002" spans="1:3" ht="14.4" x14ac:dyDescent="0.3">
      <c r="A30002"/>
      <c r="B30002"/>
      <c r="C30002"/>
    </row>
    <row r="30003" spans="1:3" ht="14.4" x14ac:dyDescent="0.3">
      <c r="A30003"/>
      <c r="B30003"/>
      <c r="C30003"/>
    </row>
    <row r="30004" spans="1:3" ht="14.4" x14ac:dyDescent="0.3">
      <c r="A30004"/>
      <c r="B30004"/>
      <c r="C30004"/>
    </row>
    <row r="30005" spans="1:3" ht="14.4" x14ac:dyDescent="0.3">
      <c r="A30005"/>
      <c r="B30005"/>
      <c r="C30005"/>
    </row>
    <row r="30006" spans="1:3" ht="14.4" x14ac:dyDescent="0.3">
      <c r="A30006"/>
      <c r="B30006"/>
      <c r="C30006"/>
    </row>
    <row r="30007" spans="1:3" ht="14.4" x14ac:dyDescent="0.3">
      <c r="A30007"/>
      <c r="B30007"/>
      <c r="C30007"/>
    </row>
    <row r="30008" spans="1:3" ht="14.4" x14ac:dyDescent="0.3">
      <c r="A30008"/>
      <c r="B30008"/>
      <c r="C30008"/>
    </row>
    <row r="30009" spans="1:3" ht="14.4" x14ac:dyDescent="0.3">
      <c r="A30009"/>
      <c r="B30009"/>
      <c r="C30009"/>
    </row>
    <row r="30010" spans="1:3" ht="14.4" x14ac:dyDescent="0.3">
      <c r="A30010"/>
      <c r="B30010"/>
      <c r="C30010"/>
    </row>
    <row r="30011" spans="1:3" ht="14.4" x14ac:dyDescent="0.3">
      <c r="A30011"/>
      <c r="B30011"/>
      <c r="C30011"/>
    </row>
    <row r="30012" spans="1:3" ht="14.4" x14ac:dyDescent="0.3">
      <c r="A30012"/>
      <c r="B30012"/>
      <c r="C30012"/>
    </row>
    <row r="30013" spans="1:3" ht="14.4" x14ac:dyDescent="0.3">
      <c r="A30013"/>
      <c r="B30013"/>
      <c r="C30013"/>
    </row>
    <row r="30014" spans="1:3" ht="14.4" x14ac:dyDescent="0.3">
      <c r="A30014"/>
      <c r="B30014"/>
      <c r="C30014"/>
    </row>
    <row r="30015" spans="1:3" ht="14.4" x14ac:dyDescent="0.3">
      <c r="A30015"/>
      <c r="B30015"/>
      <c r="C30015"/>
    </row>
    <row r="30016" spans="1:3" ht="14.4" x14ac:dyDescent="0.3">
      <c r="A30016"/>
      <c r="B30016"/>
      <c r="C30016"/>
    </row>
    <row r="30017" spans="1:3" ht="14.4" x14ac:dyDescent="0.3">
      <c r="A30017"/>
      <c r="B30017"/>
      <c r="C30017"/>
    </row>
    <row r="30018" spans="1:3" ht="14.4" x14ac:dyDescent="0.3">
      <c r="A30018"/>
      <c r="B30018"/>
      <c r="C30018"/>
    </row>
    <row r="30019" spans="1:3" ht="14.4" x14ac:dyDescent="0.3">
      <c r="A30019"/>
      <c r="B30019"/>
      <c r="C30019"/>
    </row>
    <row r="30020" spans="1:3" ht="14.4" x14ac:dyDescent="0.3">
      <c r="A30020"/>
      <c r="B30020"/>
      <c r="C30020"/>
    </row>
    <row r="30021" spans="1:3" ht="14.4" x14ac:dyDescent="0.3">
      <c r="A30021"/>
      <c r="B30021"/>
      <c r="C30021"/>
    </row>
    <row r="30022" spans="1:3" ht="14.4" x14ac:dyDescent="0.3">
      <c r="A30022"/>
      <c r="B30022"/>
      <c r="C30022"/>
    </row>
    <row r="30023" spans="1:3" ht="14.4" x14ac:dyDescent="0.3">
      <c r="A30023"/>
      <c r="B30023"/>
      <c r="C30023"/>
    </row>
    <row r="30024" spans="1:3" ht="14.4" x14ac:dyDescent="0.3">
      <c r="A30024"/>
      <c r="B30024"/>
      <c r="C30024"/>
    </row>
    <row r="30025" spans="1:3" ht="14.4" x14ac:dyDescent="0.3">
      <c r="A30025"/>
      <c r="B30025"/>
      <c r="C30025"/>
    </row>
    <row r="30026" spans="1:3" ht="14.4" x14ac:dyDescent="0.3">
      <c r="A30026"/>
      <c r="B30026"/>
      <c r="C30026"/>
    </row>
    <row r="30027" spans="1:3" ht="14.4" x14ac:dyDescent="0.3">
      <c r="A30027"/>
      <c r="B30027"/>
      <c r="C30027"/>
    </row>
    <row r="30028" spans="1:3" ht="14.4" x14ac:dyDescent="0.3">
      <c r="A30028"/>
      <c r="B30028"/>
      <c r="C30028"/>
    </row>
    <row r="30029" spans="1:3" ht="14.4" x14ac:dyDescent="0.3">
      <c r="A30029"/>
      <c r="B30029"/>
      <c r="C30029"/>
    </row>
    <row r="30030" spans="1:3" ht="14.4" x14ac:dyDescent="0.3">
      <c r="A30030"/>
      <c r="B30030"/>
      <c r="C30030"/>
    </row>
    <row r="30031" spans="1:3" ht="14.4" x14ac:dyDescent="0.3">
      <c r="A30031"/>
      <c r="B30031"/>
      <c r="C30031"/>
    </row>
    <row r="30032" spans="1:3" ht="14.4" x14ac:dyDescent="0.3">
      <c r="A30032"/>
      <c r="B30032"/>
      <c r="C30032"/>
    </row>
    <row r="30033" spans="1:3" ht="14.4" x14ac:dyDescent="0.3">
      <c r="A30033"/>
      <c r="B30033"/>
      <c r="C30033"/>
    </row>
    <row r="30034" spans="1:3" ht="14.4" x14ac:dyDescent="0.3">
      <c r="A30034"/>
      <c r="B30034"/>
      <c r="C30034"/>
    </row>
    <row r="30035" spans="1:3" ht="14.4" x14ac:dyDescent="0.3">
      <c r="A30035"/>
      <c r="B30035"/>
      <c r="C30035"/>
    </row>
    <row r="30036" spans="1:3" ht="14.4" x14ac:dyDescent="0.3">
      <c r="A30036"/>
      <c r="B30036"/>
      <c r="C30036"/>
    </row>
    <row r="30037" spans="1:3" ht="14.4" x14ac:dyDescent="0.3">
      <c r="A30037"/>
      <c r="B30037"/>
      <c r="C30037"/>
    </row>
    <row r="30038" spans="1:3" ht="14.4" x14ac:dyDescent="0.3">
      <c r="A30038"/>
      <c r="B30038"/>
      <c r="C30038"/>
    </row>
    <row r="30039" spans="1:3" ht="14.4" x14ac:dyDescent="0.3">
      <c r="A30039"/>
      <c r="B30039"/>
      <c r="C30039"/>
    </row>
    <row r="30040" spans="1:3" ht="14.4" x14ac:dyDescent="0.3">
      <c r="A30040"/>
      <c r="B30040"/>
      <c r="C30040"/>
    </row>
    <row r="30041" spans="1:3" ht="14.4" x14ac:dyDescent="0.3">
      <c r="A30041"/>
      <c r="B30041"/>
      <c r="C30041"/>
    </row>
    <row r="30042" spans="1:3" ht="14.4" x14ac:dyDescent="0.3">
      <c r="A30042"/>
      <c r="B30042"/>
      <c r="C30042"/>
    </row>
    <row r="30043" spans="1:3" ht="14.4" x14ac:dyDescent="0.3">
      <c r="A30043"/>
      <c r="B30043"/>
      <c r="C30043"/>
    </row>
    <row r="30044" spans="1:3" ht="14.4" x14ac:dyDescent="0.3">
      <c r="A30044"/>
      <c r="B30044"/>
      <c r="C30044"/>
    </row>
    <row r="30045" spans="1:3" ht="14.4" x14ac:dyDescent="0.3">
      <c r="A30045"/>
      <c r="B30045"/>
      <c r="C30045"/>
    </row>
    <row r="30046" spans="1:3" ht="14.4" x14ac:dyDescent="0.3">
      <c r="A30046"/>
      <c r="B30046"/>
      <c r="C30046"/>
    </row>
    <row r="30047" spans="1:3" ht="14.4" x14ac:dyDescent="0.3">
      <c r="A30047"/>
      <c r="B30047"/>
      <c r="C30047"/>
    </row>
    <row r="30048" spans="1:3" ht="14.4" x14ac:dyDescent="0.3">
      <c r="A30048"/>
      <c r="B30048"/>
      <c r="C30048"/>
    </row>
    <row r="30049" spans="1:3" ht="14.4" x14ac:dyDescent="0.3">
      <c r="A30049"/>
      <c r="B30049"/>
      <c r="C30049"/>
    </row>
    <row r="30050" spans="1:3" ht="14.4" x14ac:dyDescent="0.3">
      <c r="A30050"/>
      <c r="B30050"/>
      <c r="C30050"/>
    </row>
    <row r="30051" spans="1:3" ht="14.4" x14ac:dyDescent="0.3">
      <c r="A30051"/>
      <c r="B30051"/>
      <c r="C30051"/>
    </row>
    <row r="30052" spans="1:3" ht="14.4" x14ac:dyDescent="0.3">
      <c r="A30052"/>
      <c r="B30052"/>
      <c r="C30052"/>
    </row>
    <row r="30053" spans="1:3" ht="14.4" x14ac:dyDescent="0.3">
      <c r="A30053"/>
      <c r="B30053"/>
      <c r="C30053"/>
    </row>
    <row r="30054" spans="1:3" ht="14.4" x14ac:dyDescent="0.3">
      <c r="A30054"/>
      <c r="B30054"/>
      <c r="C30054"/>
    </row>
    <row r="30055" spans="1:3" ht="14.4" x14ac:dyDescent="0.3">
      <c r="A30055"/>
      <c r="B30055"/>
      <c r="C30055"/>
    </row>
    <row r="30056" spans="1:3" ht="14.4" x14ac:dyDescent="0.3">
      <c r="A30056"/>
      <c r="B30056"/>
      <c r="C30056"/>
    </row>
    <row r="30057" spans="1:3" ht="14.4" x14ac:dyDescent="0.3">
      <c r="A30057"/>
      <c r="B30057"/>
      <c r="C30057"/>
    </row>
    <row r="30058" spans="1:3" ht="14.4" x14ac:dyDescent="0.3">
      <c r="A30058"/>
      <c r="B30058"/>
      <c r="C30058"/>
    </row>
    <row r="30059" spans="1:3" ht="14.4" x14ac:dyDescent="0.3">
      <c r="A30059"/>
      <c r="B30059"/>
      <c r="C30059"/>
    </row>
    <row r="30060" spans="1:3" ht="14.4" x14ac:dyDescent="0.3">
      <c r="A30060"/>
      <c r="B30060"/>
      <c r="C30060"/>
    </row>
    <row r="30061" spans="1:3" ht="14.4" x14ac:dyDescent="0.3">
      <c r="A30061"/>
      <c r="B30061"/>
      <c r="C30061"/>
    </row>
    <row r="30062" spans="1:3" ht="14.4" x14ac:dyDescent="0.3">
      <c r="A30062"/>
      <c r="B30062"/>
      <c r="C30062"/>
    </row>
    <row r="30063" spans="1:3" ht="14.4" x14ac:dyDescent="0.3">
      <c r="A30063"/>
      <c r="B30063"/>
      <c r="C30063"/>
    </row>
    <row r="30064" spans="1:3" ht="14.4" x14ac:dyDescent="0.3">
      <c r="A30064"/>
      <c r="B30064"/>
      <c r="C30064"/>
    </row>
    <row r="30065" spans="1:3" ht="14.4" x14ac:dyDescent="0.3">
      <c r="A30065"/>
      <c r="B30065"/>
      <c r="C30065"/>
    </row>
    <row r="30066" spans="1:3" ht="14.4" x14ac:dyDescent="0.3">
      <c r="A30066"/>
      <c r="B30066"/>
      <c r="C30066"/>
    </row>
    <row r="30067" spans="1:3" ht="14.4" x14ac:dyDescent="0.3">
      <c r="A30067"/>
      <c r="B30067"/>
      <c r="C30067"/>
    </row>
    <row r="30068" spans="1:3" ht="14.4" x14ac:dyDescent="0.3">
      <c r="A30068"/>
      <c r="B30068"/>
      <c r="C30068"/>
    </row>
    <row r="30069" spans="1:3" ht="14.4" x14ac:dyDescent="0.3">
      <c r="A30069"/>
      <c r="B30069"/>
      <c r="C30069"/>
    </row>
    <row r="30070" spans="1:3" ht="14.4" x14ac:dyDescent="0.3">
      <c r="A30070"/>
      <c r="B30070"/>
      <c r="C30070"/>
    </row>
    <row r="30071" spans="1:3" ht="14.4" x14ac:dyDescent="0.3">
      <c r="A30071"/>
      <c r="B30071"/>
      <c r="C30071"/>
    </row>
    <row r="30072" spans="1:3" ht="14.4" x14ac:dyDescent="0.3">
      <c r="A30072"/>
      <c r="B30072"/>
      <c r="C30072"/>
    </row>
    <row r="30073" spans="1:3" ht="14.4" x14ac:dyDescent="0.3">
      <c r="A30073"/>
      <c r="B30073"/>
      <c r="C30073"/>
    </row>
    <row r="30074" spans="1:3" ht="14.4" x14ac:dyDescent="0.3">
      <c r="A30074"/>
      <c r="B30074"/>
      <c r="C30074"/>
    </row>
    <row r="30075" spans="1:3" ht="14.4" x14ac:dyDescent="0.3">
      <c r="A30075"/>
      <c r="B30075"/>
      <c r="C30075"/>
    </row>
    <row r="30076" spans="1:3" ht="14.4" x14ac:dyDescent="0.3">
      <c r="A30076"/>
      <c r="B30076"/>
      <c r="C30076"/>
    </row>
    <row r="30077" spans="1:3" ht="14.4" x14ac:dyDescent="0.3">
      <c r="A30077"/>
      <c r="B30077"/>
      <c r="C30077"/>
    </row>
    <row r="30078" spans="1:3" ht="14.4" x14ac:dyDescent="0.3">
      <c r="A30078"/>
      <c r="B30078"/>
      <c r="C30078"/>
    </row>
    <row r="30079" spans="1:3" ht="14.4" x14ac:dyDescent="0.3">
      <c r="A30079"/>
      <c r="B30079"/>
      <c r="C30079"/>
    </row>
    <row r="30080" spans="1:3" ht="14.4" x14ac:dyDescent="0.3">
      <c r="A30080"/>
      <c r="B30080"/>
      <c r="C30080"/>
    </row>
    <row r="30081" spans="1:3" ht="14.4" x14ac:dyDescent="0.3">
      <c r="A30081"/>
      <c r="B30081"/>
      <c r="C30081"/>
    </row>
    <row r="30082" spans="1:3" ht="14.4" x14ac:dyDescent="0.3">
      <c r="A30082"/>
      <c r="B30082"/>
      <c r="C30082"/>
    </row>
    <row r="30083" spans="1:3" ht="14.4" x14ac:dyDescent="0.3">
      <c r="A30083"/>
      <c r="B30083"/>
      <c r="C30083"/>
    </row>
    <row r="30084" spans="1:3" ht="14.4" x14ac:dyDescent="0.3">
      <c r="A30084"/>
      <c r="B30084"/>
      <c r="C30084"/>
    </row>
    <row r="30085" spans="1:3" ht="14.4" x14ac:dyDescent="0.3">
      <c r="A30085"/>
      <c r="B30085"/>
      <c r="C30085"/>
    </row>
    <row r="30086" spans="1:3" ht="14.4" x14ac:dyDescent="0.3">
      <c r="A30086"/>
      <c r="B30086"/>
      <c r="C30086"/>
    </row>
    <row r="30087" spans="1:3" ht="14.4" x14ac:dyDescent="0.3">
      <c r="A30087"/>
      <c r="B30087"/>
      <c r="C30087"/>
    </row>
    <row r="30088" spans="1:3" ht="14.4" x14ac:dyDescent="0.3">
      <c r="A30088"/>
      <c r="B30088"/>
      <c r="C30088"/>
    </row>
    <row r="30089" spans="1:3" ht="14.4" x14ac:dyDescent="0.3">
      <c r="A30089"/>
      <c r="B30089"/>
      <c r="C30089"/>
    </row>
    <row r="30090" spans="1:3" ht="14.4" x14ac:dyDescent="0.3">
      <c r="A30090"/>
      <c r="B30090"/>
      <c r="C30090"/>
    </row>
    <row r="30091" spans="1:3" ht="14.4" x14ac:dyDescent="0.3">
      <c r="A30091"/>
      <c r="B30091"/>
      <c r="C30091"/>
    </row>
    <row r="30092" spans="1:3" ht="14.4" x14ac:dyDescent="0.3">
      <c r="A30092"/>
      <c r="B30092"/>
      <c r="C30092"/>
    </row>
    <row r="30093" spans="1:3" ht="14.4" x14ac:dyDescent="0.3">
      <c r="A30093"/>
      <c r="B30093"/>
      <c r="C30093"/>
    </row>
    <row r="30094" spans="1:3" ht="14.4" x14ac:dyDescent="0.3">
      <c r="A30094"/>
      <c r="B30094"/>
      <c r="C30094"/>
    </row>
    <row r="30095" spans="1:3" ht="14.4" x14ac:dyDescent="0.3">
      <c r="A30095"/>
      <c r="B30095"/>
      <c r="C30095"/>
    </row>
    <row r="30096" spans="1:3" ht="14.4" x14ac:dyDescent="0.3">
      <c r="A30096"/>
      <c r="B30096"/>
      <c r="C30096"/>
    </row>
    <row r="30097" spans="1:3" ht="14.4" x14ac:dyDescent="0.3">
      <c r="A30097"/>
      <c r="B30097"/>
      <c r="C30097"/>
    </row>
    <row r="30098" spans="1:3" ht="14.4" x14ac:dyDescent="0.3">
      <c r="A30098"/>
      <c r="B30098"/>
      <c r="C30098"/>
    </row>
    <row r="30099" spans="1:3" ht="14.4" x14ac:dyDescent="0.3">
      <c r="A30099"/>
      <c r="B30099"/>
      <c r="C30099"/>
    </row>
    <row r="30100" spans="1:3" ht="14.4" x14ac:dyDescent="0.3">
      <c r="A30100"/>
      <c r="B30100"/>
      <c r="C30100"/>
    </row>
    <row r="30101" spans="1:3" ht="14.4" x14ac:dyDescent="0.3">
      <c r="A30101"/>
      <c r="B30101"/>
      <c r="C30101"/>
    </row>
    <row r="30102" spans="1:3" ht="14.4" x14ac:dyDescent="0.3">
      <c r="A30102"/>
      <c r="B30102"/>
      <c r="C30102"/>
    </row>
    <row r="30103" spans="1:3" ht="14.4" x14ac:dyDescent="0.3">
      <c r="A30103"/>
      <c r="B30103"/>
      <c r="C30103"/>
    </row>
    <row r="30104" spans="1:3" ht="14.4" x14ac:dyDescent="0.3">
      <c r="A30104"/>
      <c r="B30104"/>
      <c r="C30104"/>
    </row>
    <row r="30105" spans="1:3" ht="14.4" x14ac:dyDescent="0.3">
      <c r="A30105"/>
      <c r="B30105"/>
      <c r="C30105"/>
    </row>
    <row r="30106" spans="1:3" ht="14.4" x14ac:dyDescent="0.3">
      <c r="A30106"/>
      <c r="B30106"/>
      <c r="C30106"/>
    </row>
    <row r="30107" spans="1:3" ht="14.4" x14ac:dyDescent="0.3">
      <c r="A30107"/>
      <c r="B30107"/>
      <c r="C30107"/>
    </row>
    <row r="30108" spans="1:3" ht="14.4" x14ac:dyDescent="0.3">
      <c r="A30108"/>
      <c r="B30108"/>
      <c r="C30108"/>
    </row>
    <row r="30109" spans="1:3" ht="14.4" x14ac:dyDescent="0.3">
      <c r="A30109"/>
      <c r="B30109"/>
      <c r="C30109"/>
    </row>
    <row r="30110" spans="1:3" ht="14.4" x14ac:dyDescent="0.3">
      <c r="A30110"/>
      <c r="B30110"/>
      <c r="C30110"/>
    </row>
    <row r="30111" spans="1:3" ht="14.4" x14ac:dyDescent="0.3">
      <c r="A30111"/>
      <c r="B30111"/>
      <c r="C30111"/>
    </row>
    <row r="30112" spans="1:3" ht="14.4" x14ac:dyDescent="0.3">
      <c r="A30112"/>
      <c r="B30112"/>
      <c r="C30112"/>
    </row>
    <row r="30113" spans="1:3" ht="14.4" x14ac:dyDescent="0.3">
      <c r="A30113"/>
      <c r="B30113"/>
      <c r="C30113"/>
    </row>
    <row r="30114" spans="1:3" ht="14.4" x14ac:dyDescent="0.3">
      <c r="A30114"/>
      <c r="B30114"/>
      <c r="C30114"/>
    </row>
    <row r="30115" spans="1:3" ht="14.4" x14ac:dyDescent="0.3">
      <c r="A30115"/>
      <c r="B30115"/>
      <c r="C30115"/>
    </row>
    <row r="30116" spans="1:3" ht="14.4" x14ac:dyDescent="0.3">
      <c r="A30116"/>
      <c r="B30116"/>
      <c r="C30116"/>
    </row>
    <row r="30117" spans="1:3" ht="14.4" x14ac:dyDescent="0.3">
      <c r="A30117"/>
      <c r="B30117"/>
      <c r="C30117"/>
    </row>
    <row r="30118" spans="1:3" ht="14.4" x14ac:dyDescent="0.3">
      <c r="A30118"/>
      <c r="B30118"/>
      <c r="C30118"/>
    </row>
    <row r="30119" spans="1:3" ht="14.4" x14ac:dyDescent="0.3">
      <c r="A30119"/>
      <c r="B30119"/>
      <c r="C30119"/>
    </row>
    <row r="30120" spans="1:3" ht="14.4" x14ac:dyDescent="0.3">
      <c r="A30120"/>
      <c r="B30120"/>
      <c r="C30120"/>
    </row>
    <row r="30121" spans="1:3" ht="14.4" x14ac:dyDescent="0.3">
      <c r="A30121"/>
      <c r="B30121"/>
      <c r="C30121"/>
    </row>
    <row r="30122" spans="1:3" ht="14.4" x14ac:dyDescent="0.3">
      <c r="A30122"/>
      <c r="B30122"/>
      <c r="C30122"/>
    </row>
    <row r="30123" spans="1:3" ht="14.4" x14ac:dyDescent="0.3">
      <c r="A30123"/>
      <c r="B30123"/>
      <c r="C30123"/>
    </row>
    <row r="30124" spans="1:3" ht="14.4" x14ac:dyDescent="0.3">
      <c r="A30124"/>
      <c r="B30124"/>
      <c r="C30124"/>
    </row>
    <row r="30125" spans="1:3" ht="14.4" x14ac:dyDescent="0.3">
      <c r="A30125"/>
      <c r="B30125"/>
      <c r="C30125"/>
    </row>
    <row r="30126" spans="1:3" ht="14.4" x14ac:dyDescent="0.3">
      <c r="A30126"/>
      <c r="B30126"/>
      <c r="C30126"/>
    </row>
    <row r="30127" spans="1:3" ht="14.4" x14ac:dyDescent="0.3">
      <c r="A30127"/>
      <c r="B30127"/>
      <c r="C30127"/>
    </row>
    <row r="30128" spans="1:3" ht="14.4" x14ac:dyDescent="0.3">
      <c r="A30128"/>
      <c r="B30128"/>
      <c r="C30128"/>
    </row>
    <row r="30129" spans="1:3" ht="14.4" x14ac:dyDescent="0.3">
      <c r="A30129"/>
      <c r="B30129"/>
      <c r="C30129"/>
    </row>
    <row r="30130" spans="1:3" ht="14.4" x14ac:dyDescent="0.3">
      <c r="A30130"/>
      <c r="B30130"/>
      <c r="C30130"/>
    </row>
    <row r="30131" spans="1:3" ht="14.4" x14ac:dyDescent="0.3">
      <c r="A30131"/>
      <c r="B30131"/>
      <c r="C30131"/>
    </row>
    <row r="30132" spans="1:3" ht="14.4" x14ac:dyDescent="0.3">
      <c r="A30132"/>
      <c r="B30132"/>
      <c r="C30132"/>
    </row>
    <row r="30133" spans="1:3" ht="14.4" x14ac:dyDescent="0.3">
      <c r="A30133"/>
      <c r="B30133"/>
      <c r="C30133"/>
    </row>
    <row r="30134" spans="1:3" ht="14.4" x14ac:dyDescent="0.3">
      <c r="A30134"/>
      <c r="B30134"/>
      <c r="C30134"/>
    </row>
    <row r="30135" spans="1:3" ht="14.4" x14ac:dyDescent="0.3">
      <c r="A30135"/>
      <c r="B30135"/>
      <c r="C30135"/>
    </row>
    <row r="30136" spans="1:3" ht="14.4" x14ac:dyDescent="0.3">
      <c r="A30136"/>
      <c r="B30136"/>
      <c r="C30136"/>
    </row>
    <row r="30137" spans="1:3" ht="14.4" x14ac:dyDescent="0.3">
      <c r="A30137"/>
      <c r="B30137"/>
      <c r="C30137"/>
    </row>
    <row r="30138" spans="1:3" ht="14.4" x14ac:dyDescent="0.3">
      <c r="A30138"/>
      <c r="B30138"/>
      <c r="C30138"/>
    </row>
    <row r="30139" spans="1:3" ht="14.4" x14ac:dyDescent="0.3">
      <c r="A30139"/>
      <c r="B30139"/>
      <c r="C30139"/>
    </row>
    <row r="30140" spans="1:3" ht="14.4" x14ac:dyDescent="0.3">
      <c r="A30140"/>
      <c r="B30140"/>
      <c r="C30140"/>
    </row>
    <row r="30141" spans="1:3" ht="14.4" x14ac:dyDescent="0.3">
      <c r="A30141"/>
      <c r="B30141"/>
      <c r="C30141"/>
    </row>
    <row r="30142" spans="1:3" ht="14.4" x14ac:dyDescent="0.3">
      <c r="A30142"/>
      <c r="B30142"/>
      <c r="C30142"/>
    </row>
    <row r="30143" spans="1:3" ht="14.4" x14ac:dyDescent="0.3">
      <c r="A30143"/>
      <c r="B30143"/>
      <c r="C30143"/>
    </row>
    <row r="30144" spans="1:3" ht="14.4" x14ac:dyDescent="0.3">
      <c r="A30144"/>
      <c r="B30144"/>
      <c r="C30144"/>
    </row>
    <row r="30145" spans="1:3" ht="14.4" x14ac:dyDescent="0.3">
      <c r="A30145"/>
      <c r="B30145"/>
      <c r="C30145"/>
    </row>
    <row r="30146" spans="1:3" ht="14.4" x14ac:dyDescent="0.3">
      <c r="A30146"/>
      <c r="B30146"/>
      <c r="C30146"/>
    </row>
    <row r="30147" spans="1:3" ht="14.4" x14ac:dyDescent="0.3">
      <c r="A30147"/>
      <c r="B30147"/>
      <c r="C30147"/>
    </row>
    <row r="30148" spans="1:3" ht="14.4" x14ac:dyDescent="0.3">
      <c r="A30148"/>
      <c r="B30148"/>
      <c r="C30148"/>
    </row>
    <row r="30149" spans="1:3" ht="14.4" x14ac:dyDescent="0.3">
      <c r="A30149"/>
      <c r="B30149"/>
      <c r="C30149"/>
    </row>
    <row r="30150" spans="1:3" ht="14.4" x14ac:dyDescent="0.3">
      <c r="A30150"/>
      <c r="B30150"/>
      <c r="C30150"/>
    </row>
    <row r="30151" spans="1:3" ht="14.4" x14ac:dyDescent="0.3">
      <c r="A30151"/>
      <c r="B30151"/>
      <c r="C30151"/>
    </row>
    <row r="30152" spans="1:3" ht="14.4" x14ac:dyDescent="0.3">
      <c r="A30152"/>
      <c r="B30152"/>
      <c r="C30152"/>
    </row>
    <row r="30153" spans="1:3" ht="14.4" x14ac:dyDescent="0.3">
      <c r="A30153"/>
      <c r="B30153"/>
      <c r="C30153"/>
    </row>
    <row r="30154" spans="1:3" ht="14.4" x14ac:dyDescent="0.3">
      <c r="A30154"/>
      <c r="B30154"/>
      <c r="C30154"/>
    </row>
    <row r="30155" spans="1:3" ht="14.4" x14ac:dyDescent="0.3">
      <c r="A30155"/>
      <c r="B30155"/>
      <c r="C30155"/>
    </row>
    <row r="30156" spans="1:3" ht="14.4" x14ac:dyDescent="0.3">
      <c r="A30156"/>
      <c r="B30156"/>
      <c r="C30156"/>
    </row>
    <row r="30157" spans="1:3" ht="14.4" x14ac:dyDescent="0.3">
      <c r="A30157"/>
      <c r="B30157"/>
      <c r="C30157"/>
    </row>
    <row r="30158" spans="1:3" ht="14.4" x14ac:dyDescent="0.3">
      <c r="A30158"/>
      <c r="B30158"/>
      <c r="C30158"/>
    </row>
    <row r="30159" spans="1:3" ht="14.4" x14ac:dyDescent="0.3">
      <c r="A30159"/>
      <c r="B30159"/>
      <c r="C30159"/>
    </row>
    <row r="30160" spans="1:3" ht="14.4" x14ac:dyDescent="0.3">
      <c r="A30160"/>
      <c r="B30160"/>
      <c r="C30160"/>
    </row>
    <row r="30161" spans="1:3" ht="14.4" x14ac:dyDescent="0.3">
      <c r="A30161"/>
      <c r="B30161"/>
      <c r="C30161"/>
    </row>
    <row r="30162" spans="1:3" ht="14.4" x14ac:dyDescent="0.3">
      <c r="A30162"/>
      <c r="B30162"/>
      <c r="C30162"/>
    </row>
    <row r="30163" spans="1:3" ht="14.4" x14ac:dyDescent="0.3">
      <c r="A30163"/>
      <c r="B30163"/>
      <c r="C30163"/>
    </row>
    <row r="30164" spans="1:3" ht="14.4" x14ac:dyDescent="0.3">
      <c r="A30164"/>
      <c r="B30164"/>
      <c r="C30164"/>
    </row>
    <row r="30165" spans="1:3" ht="14.4" x14ac:dyDescent="0.3">
      <c r="A30165"/>
      <c r="B30165"/>
      <c r="C30165"/>
    </row>
    <row r="30166" spans="1:3" ht="14.4" x14ac:dyDescent="0.3">
      <c r="A30166"/>
      <c r="B30166"/>
      <c r="C30166"/>
    </row>
    <row r="30167" spans="1:3" ht="14.4" x14ac:dyDescent="0.3">
      <c r="A30167"/>
      <c r="B30167"/>
      <c r="C30167"/>
    </row>
    <row r="30168" spans="1:3" ht="14.4" x14ac:dyDescent="0.3">
      <c r="A30168"/>
      <c r="B30168"/>
      <c r="C30168"/>
    </row>
    <row r="30169" spans="1:3" ht="14.4" x14ac:dyDescent="0.3">
      <c r="A30169"/>
      <c r="B30169"/>
      <c r="C30169"/>
    </row>
    <row r="30170" spans="1:3" ht="14.4" x14ac:dyDescent="0.3">
      <c r="A30170"/>
      <c r="B30170"/>
      <c r="C30170"/>
    </row>
    <row r="30171" spans="1:3" ht="14.4" x14ac:dyDescent="0.3">
      <c r="A30171"/>
      <c r="B30171"/>
      <c r="C30171"/>
    </row>
    <row r="30172" spans="1:3" ht="14.4" x14ac:dyDescent="0.3">
      <c r="A30172"/>
      <c r="B30172"/>
      <c r="C30172"/>
    </row>
    <row r="30173" spans="1:3" ht="14.4" x14ac:dyDescent="0.3">
      <c r="A30173"/>
      <c r="B30173"/>
      <c r="C30173"/>
    </row>
    <row r="30174" spans="1:3" ht="14.4" x14ac:dyDescent="0.3">
      <c r="A30174"/>
      <c r="B30174"/>
      <c r="C30174"/>
    </row>
    <row r="30175" spans="1:3" ht="14.4" x14ac:dyDescent="0.3">
      <c r="A30175"/>
      <c r="B30175"/>
      <c r="C30175"/>
    </row>
    <row r="30176" spans="1:3" ht="14.4" x14ac:dyDescent="0.3">
      <c r="A30176"/>
      <c r="B30176"/>
      <c r="C30176"/>
    </row>
    <row r="30177" spans="1:3" ht="14.4" x14ac:dyDescent="0.3">
      <c r="A30177"/>
      <c r="B30177"/>
      <c r="C30177"/>
    </row>
    <row r="30178" spans="1:3" ht="14.4" x14ac:dyDescent="0.3">
      <c r="A30178"/>
      <c r="B30178"/>
      <c r="C30178"/>
    </row>
    <row r="30179" spans="1:3" ht="14.4" x14ac:dyDescent="0.3">
      <c r="A30179"/>
      <c r="B30179"/>
      <c r="C30179"/>
    </row>
    <row r="30180" spans="1:3" ht="14.4" x14ac:dyDescent="0.3">
      <c r="A30180"/>
      <c r="B30180"/>
      <c r="C30180"/>
    </row>
    <row r="30181" spans="1:3" ht="14.4" x14ac:dyDescent="0.3">
      <c r="A30181"/>
      <c r="B30181"/>
      <c r="C30181"/>
    </row>
    <row r="30182" spans="1:3" ht="14.4" x14ac:dyDescent="0.3">
      <c r="A30182"/>
      <c r="B30182"/>
      <c r="C30182"/>
    </row>
    <row r="30183" spans="1:3" ht="14.4" x14ac:dyDescent="0.3">
      <c r="A30183"/>
      <c r="B30183"/>
      <c r="C30183"/>
    </row>
    <row r="30184" spans="1:3" ht="14.4" x14ac:dyDescent="0.3">
      <c r="A30184"/>
      <c r="B30184"/>
      <c r="C30184"/>
    </row>
    <row r="30185" spans="1:3" ht="14.4" x14ac:dyDescent="0.3">
      <c r="A30185"/>
      <c r="B30185"/>
      <c r="C30185"/>
    </row>
    <row r="30186" spans="1:3" ht="14.4" x14ac:dyDescent="0.3">
      <c r="A30186"/>
      <c r="B30186"/>
      <c r="C30186"/>
    </row>
    <row r="30187" spans="1:3" ht="14.4" x14ac:dyDescent="0.3">
      <c r="A30187"/>
      <c r="B30187"/>
      <c r="C30187"/>
    </row>
    <row r="30188" spans="1:3" ht="14.4" x14ac:dyDescent="0.3">
      <c r="A30188"/>
      <c r="B30188"/>
      <c r="C30188"/>
    </row>
    <row r="30189" spans="1:3" ht="14.4" x14ac:dyDescent="0.3">
      <c r="A30189"/>
      <c r="B30189"/>
      <c r="C30189"/>
    </row>
    <row r="30190" spans="1:3" ht="14.4" x14ac:dyDescent="0.3">
      <c r="A30190"/>
      <c r="B30190"/>
      <c r="C30190"/>
    </row>
    <row r="30191" spans="1:3" ht="14.4" x14ac:dyDescent="0.3">
      <c r="A30191"/>
      <c r="B30191"/>
      <c r="C30191"/>
    </row>
    <row r="30192" spans="1:3" ht="14.4" x14ac:dyDescent="0.3">
      <c r="A30192"/>
      <c r="B30192"/>
      <c r="C30192"/>
    </row>
    <row r="30193" spans="1:3" ht="14.4" x14ac:dyDescent="0.3">
      <c r="A30193"/>
      <c r="B30193"/>
      <c r="C30193"/>
    </row>
    <row r="30194" spans="1:3" ht="14.4" x14ac:dyDescent="0.3">
      <c r="A30194"/>
      <c r="B30194"/>
      <c r="C30194"/>
    </row>
    <row r="30195" spans="1:3" ht="14.4" x14ac:dyDescent="0.3">
      <c r="A30195"/>
      <c r="B30195"/>
      <c r="C30195"/>
    </row>
    <row r="30196" spans="1:3" ht="14.4" x14ac:dyDescent="0.3">
      <c r="A30196"/>
      <c r="B30196"/>
      <c r="C30196"/>
    </row>
    <row r="30197" spans="1:3" ht="14.4" x14ac:dyDescent="0.3">
      <c r="A30197"/>
      <c r="B30197"/>
      <c r="C30197"/>
    </row>
    <row r="30198" spans="1:3" ht="14.4" x14ac:dyDescent="0.3">
      <c r="A30198"/>
      <c r="B30198"/>
      <c r="C30198"/>
    </row>
    <row r="30199" spans="1:3" ht="14.4" x14ac:dyDescent="0.3">
      <c r="A30199"/>
      <c r="B30199"/>
      <c r="C30199"/>
    </row>
    <row r="30200" spans="1:3" ht="14.4" x14ac:dyDescent="0.3">
      <c r="A30200"/>
      <c r="B30200"/>
      <c r="C30200"/>
    </row>
    <row r="30201" spans="1:3" ht="14.4" x14ac:dyDescent="0.3">
      <c r="A30201"/>
      <c r="B30201"/>
      <c r="C30201"/>
    </row>
    <row r="30202" spans="1:3" ht="14.4" x14ac:dyDescent="0.3">
      <c r="A30202"/>
      <c r="B30202"/>
      <c r="C30202"/>
    </row>
    <row r="30203" spans="1:3" ht="14.4" x14ac:dyDescent="0.3">
      <c r="A30203"/>
      <c r="B30203"/>
      <c r="C30203"/>
    </row>
    <row r="30204" spans="1:3" ht="14.4" x14ac:dyDescent="0.3">
      <c r="A30204"/>
      <c r="B30204"/>
      <c r="C30204"/>
    </row>
    <row r="30205" spans="1:3" ht="14.4" x14ac:dyDescent="0.3">
      <c r="A30205"/>
      <c r="B30205"/>
      <c r="C30205"/>
    </row>
    <row r="30206" spans="1:3" ht="14.4" x14ac:dyDescent="0.3">
      <c r="A30206"/>
      <c r="B30206"/>
      <c r="C30206"/>
    </row>
    <row r="30207" spans="1:3" ht="14.4" x14ac:dyDescent="0.3">
      <c r="A30207"/>
      <c r="B30207"/>
      <c r="C30207"/>
    </row>
    <row r="30208" spans="1:3" ht="14.4" x14ac:dyDescent="0.3">
      <c r="A30208"/>
      <c r="B30208"/>
      <c r="C30208"/>
    </row>
    <row r="30209" spans="1:3" ht="14.4" x14ac:dyDescent="0.3">
      <c r="A30209"/>
      <c r="B30209"/>
      <c r="C30209"/>
    </row>
    <row r="30210" spans="1:3" ht="14.4" x14ac:dyDescent="0.3">
      <c r="A30210"/>
      <c r="B30210"/>
      <c r="C30210"/>
    </row>
    <row r="30211" spans="1:3" ht="14.4" x14ac:dyDescent="0.3">
      <c r="A30211"/>
      <c r="B30211"/>
      <c r="C30211"/>
    </row>
    <row r="30212" spans="1:3" ht="14.4" x14ac:dyDescent="0.3">
      <c r="A30212"/>
      <c r="B30212"/>
      <c r="C30212"/>
    </row>
    <row r="30213" spans="1:3" ht="14.4" x14ac:dyDescent="0.3">
      <c r="A30213"/>
      <c r="B30213"/>
      <c r="C30213"/>
    </row>
    <row r="30214" spans="1:3" ht="14.4" x14ac:dyDescent="0.3">
      <c r="A30214"/>
      <c r="B30214"/>
      <c r="C30214"/>
    </row>
    <row r="30215" spans="1:3" ht="14.4" x14ac:dyDescent="0.3">
      <c r="A30215"/>
      <c r="B30215"/>
      <c r="C30215"/>
    </row>
    <row r="30216" spans="1:3" ht="14.4" x14ac:dyDescent="0.3">
      <c r="A30216"/>
      <c r="B30216"/>
      <c r="C30216"/>
    </row>
    <row r="30217" spans="1:3" ht="14.4" x14ac:dyDescent="0.3">
      <c r="A30217"/>
      <c r="B30217"/>
      <c r="C30217"/>
    </row>
    <row r="30218" spans="1:3" ht="14.4" x14ac:dyDescent="0.3">
      <c r="A30218"/>
      <c r="B30218"/>
      <c r="C30218"/>
    </row>
    <row r="30219" spans="1:3" ht="14.4" x14ac:dyDescent="0.3">
      <c r="A30219"/>
      <c r="B30219"/>
      <c r="C30219"/>
    </row>
    <row r="30220" spans="1:3" ht="14.4" x14ac:dyDescent="0.3">
      <c r="A30220"/>
      <c r="B30220"/>
      <c r="C30220"/>
    </row>
    <row r="30221" spans="1:3" ht="14.4" x14ac:dyDescent="0.3">
      <c r="A30221"/>
      <c r="B30221"/>
      <c r="C30221"/>
    </row>
    <row r="30222" spans="1:3" ht="14.4" x14ac:dyDescent="0.3">
      <c r="A30222"/>
      <c r="B30222"/>
      <c r="C30222"/>
    </row>
    <row r="30223" spans="1:3" ht="14.4" x14ac:dyDescent="0.3">
      <c r="A30223"/>
      <c r="B30223"/>
      <c r="C30223"/>
    </row>
    <row r="30224" spans="1:3" ht="14.4" x14ac:dyDescent="0.3">
      <c r="A30224"/>
      <c r="B30224"/>
      <c r="C30224"/>
    </row>
    <row r="30225" spans="1:3" ht="14.4" x14ac:dyDescent="0.3">
      <c r="A30225"/>
      <c r="B30225"/>
      <c r="C30225"/>
    </row>
    <row r="30226" spans="1:3" ht="14.4" x14ac:dyDescent="0.3">
      <c r="A30226"/>
      <c r="B30226"/>
      <c r="C30226"/>
    </row>
    <row r="30227" spans="1:3" ht="14.4" x14ac:dyDescent="0.3">
      <c r="A30227"/>
      <c r="B30227"/>
      <c r="C30227"/>
    </row>
    <row r="30228" spans="1:3" ht="14.4" x14ac:dyDescent="0.3">
      <c r="A30228"/>
      <c r="B30228"/>
      <c r="C30228"/>
    </row>
    <row r="30229" spans="1:3" ht="14.4" x14ac:dyDescent="0.3">
      <c r="A30229"/>
      <c r="B30229"/>
      <c r="C30229"/>
    </row>
    <row r="30230" spans="1:3" ht="14.4" x14ac:dyDescent="0.3">
      <c r="A30230"/>
      <c r="B30230"/>
      <c r="C30230"/>
    </row>
    <row r="30231" spans="1:3" ht="14.4" x14ac:dyDescent="0.3">
      <c r="A30231"/>
      <c r="B30231"/>
      <c r="C30231"/>
    </row>
    <row r="30232" spans="1:3" ht="14.4" x14ac:dyDescent="0.3">
      <c r="A30232"/>
      <c r="B30232"/>
      <c r="C30232"/>
    </row>
    <row r="30233" spans="1:3" ht="14.4" x14ac:dyDescent="0.3">
      <c r="A30233"/>
      <c r="B30233"/>
      <c r="C30233"/>
    </row>
    <row r="30234" spans="1:3" ht="14.4" x14ac:dyDescent="0.3">
      <c r="A30234"/>
      <c r="B30234"/>
      <c r="C30234"/>
    </row>
    <row r="30235" spans="1:3" ht="14.4" x14ac:dyDescent="0.3">
      <c r="A30235"/>
      <c r="B30235"/>
      <c r="C30235"/>
    </row>
    <row r="30236" spans="1:3" ht="14.4" x14ac:dyDescent="0.3">
      <c r="A30236"/>
      <c r="B30236"/>
      <c r="C30236"/>
    </row>
    <row r="30237" spans="1:3" ht="14.4" x14ac:dyDescent="0.3">
      <c r="A30237"/>
      <c r="B30237"/>
      <c r="C30237"/>
    </row>
    <row r="30238" spans="1:3" ht="14.4" x14ac:dyDescent="0.3">
      <c r="A30238"/>
      <c r="B30238"/>
      <c r="C30238"/>
    </row>
    <row r="30239" spans="1:3" ht="14.4" x14ac:dyDescent="0.3">
      <c r="A30239"/>
      <c r="B30239"/>
      <c r="C30239"/>
    </row>
    <row r="30240" spans="1:3" ht="14.4" x14ac:dyDescent="0.3">
      <c r="A30240"/>
      <c r="B30240"/>
      <c r="C30240"/>
    </row>
    <row r="30241" spans="1:3" ht="14.4" x14ac:dyDescent="0.3">
      <c r="A30241"/>
      <c r="B30241"/>
      <c r="C30241"/>
    </row>
    <row r="30242" spans="1:3" ht="14.4" x14ac:dyDescent="0.3">
      <c r="A30242"/>
      <c r="B30242"/>
      <c r="C30242"/>
    </row>
    <row r="30243" spans="1:3" ht="14.4" x14ac:dyDescent="0.3">
      <c r="A30243"/>
      <c r="B30243"/>
      <c r="C30243"/>
    </row>
    <row r="30244" spans="1:3" ht="14.4" x14ac:dyDescent="0.3">
      <c r="A30244"/>
      <c r="B30244"/>
      <c r="C30244"/>
    </row>
    <row r="30245" spans="1:3" ht="14.4" x14ac:dyDescent="0.3">
      <c r="A30245"/>
      <c r="B30245"/>
      <c r="C30245"/>
    </row>
    <row r="30246" spans="1:3" ht="14.4" x14ac:dyDescent="0.3">
      <c r="A30246"/>
      <c r="B30246"/>
      <c r="C30246"/>
    </row>
    <row r="30247" spans="1:3" ht="14.4" x14ac:dyDescent="0.3">
      <c r="A30247"/>
      <c r="B30247"/>
      <c r="C30247"/>
    </row>
    <row r="30248" spans="1:3" ht="14.4" x14ac:dyDescent="0.3">
      <c r="A30248"/>
      <c r="B30248"/>
      <c r="C30248"/>
    </row>
    <row r="30249" spans="1:3" ht="14.4" x14ac:dyDescent="0.3">
      <c r="A30249"/>
      <c r="B30249"/>
      <c r="C30249"/>
    </row>
    <row r="30250" spans="1:3" ht="14.4" x14ac:dyDescent="0.3">
      <c r="A30250"/>
      <c r="B30250"/>
      <c r="C30250"/>
    </row>
    <row r="30251" spans="1:3" ht="14.4" x14ac:dyDescent="0.3">
      <c r="A30251"/>
      <c r="B30251"/>
      <c r="C30251"/>
    </row>
    <row r="30252" spans="1:3" ht="14.4" x14ac:dyDescent="0.3">
      <c r="A30252"/>
      <c r="B30252"/>
      <c r="C30252"/>
    </row>
    <row r="30253" spans="1:3" ht="14.4" x14ac:dyDescent="0.3">
      <c r="A30253"/>
      <c r="B30253"/>
      <c r="C30253"/>
    </row>
    <row r="30254" spans="1:3" ht="14.4" x14ac:dyDescent="0.3">
      <c r="A30254"/>
      <c r="B30254"/>
      <c r="C30254"/>
    </row>
    <row r="30255" spans="1:3" ht="14.4" x14ac:dyDescent="0.3">
      <c r="A30255"/>
      <c r="B30255"/>
      <c r="C30255"/>
    </row>
    <row r="30256" spans="1:3" ht="14.4" x14ac:dyDescent="0.3">
      <c r="A30256"/>
      <c r="B30256"/>
      <c r="C30256"/>
    </row>
    <row r="30257" spans="1:3" ht="14.4" x14ac:dyDescent="0.3">
      <c r="A30257"/>
      <c r="B30257"/>
      <c r="C30257"/>
    </row>
    <row r="30258" spans="1:3" ht="14.4" x14ac:dyDescent="0.3">
      <c r="A30258"/>
      <c r="B30258"/>
      <c r="C30258"/>
    </row>
    <row r="30259" spans="1:3" ht="14.4" x14ac:dyDescent="0.3">
      <c r="A30259"/>
      <c r="B30259"/>
      <c r="C30259"/>
    </row>
    <row r="30260" spans="1:3" ht="14.4" x14ac:dyDescent="0.3">
      <c r="A30260"/>
      <c r="B30260"/>
      <c r="C30260"/>
    </row>
    <row r="30261" spans="1:3" ht="14.4" x14ac:dyDescent="0.3">
      <c r="A30261"/>
      <c r="B30261"/>
      <c r="C30261"/>
    </row>
    <row r="30262" spans="1:3" ht="14.4" x14ac:dyDescent="0.3">
      <c r="A30262"/>
      <c r="B30262"/>
      <c r="C30262"/>
    </row>
    <row r="30263" spans="1:3" ht="14.4" x14ac:dyDescent="0.3">
      <c r="A30263"/>
      <c r="B30263"/>
      <c r="C30263"/>
    </row>
    <row r="30264" spans="1:3" ht="14.4" x14ac:dyDescent="0.3">
      <c r="A30264"/>
      <c r="B30264"/>
      <c r="C30264"/>
    </row>
    <row r="30265" spans="1:3" ht="14.4" x14ac:dyDescent="0.3">
      <c r="A30265"/>
      <c r="B30265"/>
      <c r="C30265"/>
    </row>
    <row r="30266" spans="1:3" ht="14.4" x14ac:dyDescent="0.3">
      <c r="A30266"/>
      <c r="B30266"/>
      <c r="C30266"/>
    </row>
    <row r="30267" spans="1:3" ht="14.4" x14ac:dyDescent="0.3">
      <c r="A30267"/>
      <c r="B30267"/>
      <c r="C30267"/>
    </row>
    <row r="30268" spans="1:3" ht="14.4" x14ac:dyDescent="0.3">
      <c r="A30268"/>
      <c r="B30268"/>
      <c r="C30268"/>
    </row>
    <row r="30269" spans="1:3" ht="14.4" x14ac:dyDescent="0.3">
      <c r="A30269"/>
      <c r="B30269"/>
      <c r="C30269"/>
    </row>
    <row r="30270" spans="1:3" ht="14.4" x14ac:dyDescent="0.3">
      <c r="A30270"/>
      <c r="B30270"/>
      <c r="C30270"/>
    </row>
    <row r="30271" spans="1:3" ht="14.4" x14ac:dyDescent="0.3">
      <c r="A30271"/>
      <c r="B30271"/>
      <c r="C30271"/>
    </row>
    <row r="30272" spans="1:3" ht="14.4" x14ac:dyDescent="0.3">
      <c r="A30272"/>
      <c r="B30272"/>
      <c r="C30272"/>
    </row>
    <row r="30273" spans="1:3" ht="14.4" x14ac:dyDescent="0.3">
      <c r="A30273"/>
      <c r="B30273"/>
      <c r="C30273"/>
    </row>
    <row r="30274" spans="1:3" ht="14.4" x14ac:dyDescent="0.3">
      <c r="A30274"/>
      <c r="B30274"/>
      <c r="C30274"/>
    </row>
    <row r="30275" spans="1:3" ht="14.4" x14ac:dyDescent="0.3">
      <c r="A30275"/>
      <c r="B30275"/>
      <c r="C30275"/>
    </row>
    <row r="30276" spans="1:3" ht="14.4" x14ac:dyDescent="0.3">
      <c r="A30276"/>
      <c r="B30276"/>
      <c r="C30276"/>
    </row>
    <row r="30277" spans="1:3" ht="14.4" x14ac:dyDescent="0.3">
      <c r="A30277"/>
      <c r="B30277"/>
      <c r="C30277"/>
    </row>
    <row r="30278" spans="1:3" ht="14.4" x14ac:dyDescent="0.3">
      <c r="A30278"/>
      <c r="B30278"/>
      <c r="C30278"/>
    </row>
    <row r="30279" spans="1:3" ht="14.4" x14ac:dyDescent="0.3">
      <c r="A30279"/>
      <c r="B30279"/>
      <c r="C30279"/>
    </row>
    <row r="30280" spans="1:3" ht="14.4" x14ac:dyDescent="0.3">
      <c r="A30280"/>
      <c r="B30280"/>
      <c r="C30280"/>
    </row>
    <row r="30281" spans="1:3" ht="14.4" x14ac:dyDescent="0.3">
      <c r="A30281"/>
      <c r="B30281"/>
      <c r="C30281"/>
    </row>
    <row r="30282" spans="1:3" ht="14.4" x14ac:dyDescent="0.3">
      <c r="A30282"/>
      <c r="B30282"/>
      <c r="C30282"/>
    </row>
    <row r="30283" spans="1:3" ht="14.4" x14ac:dyDescent="0.3">
      <c r="A30283"/>
      <c r="B30283"/>
      <c r="C30283"/>
    </row>
    <row r="30284" spans="1:3" ht="14.4" x14ac:dyDescent="0.3">
      <c r="A30284"/>
      <c r="B30284"/>
      <c r="C30284"/>
    </row>
    <row r="30285" spans="1:3" ht="14.4" x14ac:dyDescent="0.3">
      <c r="A30285"/>
      <c r="B30285"/>
      <c r="C30285"/>
    </row>
    <row r="30286" spans="1:3" ht="14.4" x14ac:dyDescent="0.3">
      <c r="A30286"/>
      <c r="B30286"/>
      <c r="C30286"/>
    </row>
    <row r="30287" spans="1:3" ht="14.4" x14ac:dyDescent="0.3">
      <c r="A30287"/>
      <c r="B30287"/>
      <c r="C30287"/>
    </row>
    <row r="30288" spans="1:3" ht="14.4" x14ac:dyDescent="0.3">
      <c r="A30288"/>
      <c r="B30288"/>
      <c r="C30288"/>
    </row>
    <row r="30289" spans="1:3" ht="14.4" x14ac:dyDescent="0.3">
      <c r="A30289"/>
      <c r="B30289"/>
      <c r="C30289"/>
    </row>
    <row r="30290" spans="1:3" ht="14.4" x14ac:dyDescent="0.3">
      <c r="A30290"/>
      <c r="B30290"/>
      <c r="C30290"/>
    </row>
    <row r="30291" spans="1:3" ht="14.4" x14ac:dyDescent="0.3">
      <c r="A30291"/>
      <c r="B30291"/>
      <c r="C30291"/>
    </row>
    <row r="30292" spans="1:3" ht="14.4" x14ac:dyDescent="0.3">
      <c r="A30292"/>
      <c r="B30292"/>
      <c r="C30292"/>
    </row>
    <row r="30293" spans="1:3" ht="14.4" x14ac:dyDescent="0.3">
      <c r="A30293"/>
      <c r="B30293"/>
      <c r="C30293"/>
    </row>
    <row r="30294" spans="1:3" ht="14.4" x14ac:dyDescent="0.3">
      <c r="A30294"/>
      <c r="B30294"/>
      <c r="C30294"/>
    </row>
    <row r="30295" spans="1:3" ht="14.4" x14ac:dyDescent="0.3">
      <c r="A30295"/>
      <c r="B30295"/>
      <c r="C30295"/>
    </row>
    <row r="30296" spans="1:3" ht="14.4" x14ac:dyDescent="0.3">
      <c r="A30296"/>
      <c r="B30296"/>
      <c r="C30296"/>
    </row>
    <row r="30297" spans="1:3" ht="14.4" x14ac:dyDescent="0.3">
      <c r="A30297"/>
      <c r="B30297"/>
      <c r="C30297"/>
    </row>
    <row r="30298" spans="1:3" ht="14.4" x14ac:dyDescent="0.3">
      <c r="A30298"/>
      <c r="B30298"/>
      <c r="C30298"/>
    </row>
    <row r="30299" spans="1:3" ht="14.4" x14ac:dyDescent="0.3">
      <c r="A30299"/>
      <c r="B30299"/>
      <c r="C30299"/>
    </row>
    <row r="30300" spans="1:3" ht="14.4" x14ac:dyDescent="0.3">
      <c r="A30300"/>
      <c r="B30300"/>
      <c r="C30300"/>
    </row>
    <row r="30301" spans="1:3" ht="14.4" x14ac:dyDescent="0.3">
      <c r="A30301"/>
      <c r="B30301"/>
      <c r="C30301"/>
    </row>
    <row r="30302" spans="1:3" ht="14.4" x14ac:dyDescent="0.3">
      <c r="A30302"/>
      <c r="B30302"/>
      <c r="C30302"/>
    </row>
    <row r="30303" spans="1:3" ht="14.4" x14ac:dyDescent="0.3">
      <c r="A30303"/>
      <c r="B30303"/>
      <c r="C30303"/>
    </row>
    <row r="30304" spans="1:3" ht="14.4" x14ac:dyDescent="0.3">
      <c r="A30304"/>
      <c r="B30304"/>
      <c r="C30304"/>
    </row>
    <row r="30305" spans="1:3" ht="14.4" x14ac:dyDescent="0.3">
      <c r="A30305"/>
      <c r="B30305"/>
      <c r="C30305"/>
    </row>
    <row r="30306" spans="1:3" ht="14.4" x14ac:dyDescent="0.3">
      <c r="A30306"/>
      <c r="B30306"/>
      <c r="C30306"/>
    </row>
    <row r="30307" spans="1:3" ht="14.4" x14ac:dyDescent="0.3">
      <c r="A30307"/>
      <c r="B30307"/>
      <c r="C30307"/>
    </row>
    <row r="30308" spans="1:3" ht="14.4" x14ac:dyDescent="0.3">
      <c r="A30308"/>
      <c r="B30308"/>
      <c r="C30308"/>
    </row>
    <row r="30309" spans="1:3" ht="14.4" x14ac:dyDescent="0.3">
      <c r="A30309"/>
      <c r="B30309"/>
      <c r="C30309"/>
    </row>
    <row r="30310" spans="1:3" ht="14.4" x14ac:dyDescent="0.3">
      <c r="A30310"/>
      <c r="B30310"/>
      <c r="C30310"/>
    </row>
    <row r="30311" spans="1:3" ht="14.4" x14ac:dyDescent="0.3">
      <c r="A30311"/>
      <c r="B30311"/>
      <c r="C30311"/>
    </row>
    <row r="30312" spans="1:3" ht="14.4" x14ac:dyDescent="0.3">
      <c r="A30312"/>
      <c r="B30312"/>
      <c r="C30312"/>
    </row>
    <row r="30313" spans="1:3" ht="14.4" x14ac:dyDescent="0.3">
      <c r="A30313"/>
      <c r="B30313"/>
      <c r="C30313"/>
    </row>
    <row r="30314" spans="1:3" ht="14.4" x14ac:dyDescent="0.3">
      <c r="A30314"/>
      <c r="B30314"/>
      <c r="C30314"/>
    </row>
    <row r="30315" spans="1:3" ht="14.4" x14ac:dyDescent="0.3">
      <c r="A30315"/>
      <c r="B30315"/>
      <c r="C30315"/>
    </row>
    <row r="30316" spans="1:3" ht="14.4" x14ac:dyDescent="0.3">
      <c r="A30316"/>
      <c r="B30316"/>
      <c r="C30316"/>
    </row>
    <row r="30317" spans="1:3" ht="14.4" x14ac:dyDescent="0.3">
      <c r="A30317"/>
      <c r="B30317"/>
      <c r="C30317"/>
    </row>
    <row r="30318" spans="1:3" ht="14.4" x14ac:dyDescent="0.3">
      <c r="A30318"/>
      <c r="B30318"/>
      <c r="C30318"/>
    </row>
    <row r="30319" spans="1:3" ht="14.4" x14ac:dyDescent="0.3">
      <c r="A30319"/>
      <c r="B30319"/>
      <c r="C30319"/>
    </row>
    <row r="30320" spans="1:3" ht="14.4" x14ac:dyDescent="0.3">
      <c r="A30320"/>
      <c r="B30320"/>
      <c r="C30320"/>
    </row>
    <row r="30321" spans="1:3" ht="14.4" x14ac:dyDescent="0.3">
      <c r="A30321"/>
      <c r="B30321"/>
      <c r="C30321"/>
    </row>
    <row r="30322" spans="1:3" ht="14.4" x14ac:dyDescent="0.3">
      <c r="A30322"/>
      <c r="B30322"/>
      <c r="C30322"/>
    </row>
    <row r="30323" spans="1:3" ht="14.4" x14ac:dyDescent="0.3">
      <c r="A30323"/>
      <c r="B30323"/>
      <c r="C30323"/>
    </row>
    <row r="30324" spans="1:3" ht="14.4" x14ac:dyDescent="0.3">
      <c r="A30324"/>
      <c r="B30324"/>
      <c r="C30324"/>
    </row>
    <row r="30325" spans="1:3" ht="14.4" x14ac:dyDescent="0.3">
      <c r="A30325"/>
      <c r="B30325"/>
      <c r="C30325"/>
    </row>
    <row r="30326" spans="1:3" ht="14.4" x14ac:dyDescent="0.3">
      <c r="A30326"/>
      <c r="B30326"/>
      <c r="C30326"/>
    </row>
    <row r="30327" spans="1:3" ht="14.4" x14ac:dyDescent="0.3">
      <c r="A30327"/>
      <c r="B30327"/>
      <c r="C30327"/>
    </row>
    <row r="30328" spans="1:3" ht="14.4" x14ac:dyDescent="0.3">
      <c r="A30328"/>
      <c r="B30328"/>
      <c r="C30328"/>
    </row>
    <row r="30329" spans="1:3" ht="14.4" x14ac:dyDescent="0.3">
      <c r="A30329"/>
      <c r="B30329"/>
      <c r="C30329"/>
    </row>
    <row r="30330" spans="1:3" ht="14.4" x14ac:dyDescent="0.3">
      <c r="A30330"/>
      <c r="B30330"/>
      <c r="C30330"/>
    </row>
    <row r="30331" spans="1:3" ht="14.4" x14ac:dyDescent="0.3">
      <c r="A30331"/>
      <c r="B30331"/>
      <c r="C30331"/>
    </row>
    <row r="30332" spans="1:3" ht="14.4" x14ac:dyDescent="0.3">
      <c r="A30332"/>
      <c r="B30332"/>
      <c r="C30332"/>
    </row>
    <row r="30333" spans="1:3" ht="14.4" x14ac:dyDescent="0.3">
      <c r="A30333"/>
      <c r="B30333"/>
      <c r="C30333"/>
    </row>
    <row r="30334" spans="1:3" ht="14.4" x14ac:dyDescent="0.3">
      <c r="A30334"/>
      <c r="B30334"/>
      <c r="C30334"/>
    </row>
    <row r="30335" spans="1:3" ht="14.4" x14ac:dyDescent="0.3">
      <c r="A30335"/>
      <c r="B30335"/>
      <c r="C30335"/>
    </row>
    <row r="30336" spans="1:3" ht="14.4" x14ac:dyDescent="0.3">
      <c r="A30336"/>
      <c r="B30336"/>
      <c r="C30336"/>
    </row>
    <row r="30337" spans="1:3" ht="14.4" x14ac:dyDescent="0.3">
      <c r="A30337"/>
      <c r="B30337"/>
      <c r="C30337"/>
    </row>
    <row r="30338" spans="1:3" ht="14.4" x14ac:dyDescent="0.3">
      <c r="A30338"/>
      <c r="B30338"/>
      <c r="C30338"/>
    </row>
    <row r="30339" spans="1:3" ht="14.4" x14ac:dyDescent="0.3">
      <c r="A30339"/>
      <c r="B30339"/>
      <c r="C30339"/>
    </row>
    <row r="30340" spans="1:3" ht="14.4" x14ac:dyDescent="0.3">
      <c r="A30340"/>
      <c r="B30340"/>
      <c r="C30340"/>
    </row>
    <row r="30341" spans="1:3" ht="14.4" x14ac:dyDescent="0.3">
      <c r="A30341"/>
      <c r="B30341"/>
      <c r="C30341"/>
    </row>
    <row r="30342" spans="1:3" ht="14.4" x14ac:dyDescent="0.3">
      <c r="A30342"/>
      <c r="B30342"/>
      <c r="C30342"/>
    </row>
    <row r="30343" spans="1:3" ht="14.4" x14ac:dyDescent="0.3">
      <c r="A30343"/>
      <c r="B30343"/>
      <c r="C30343"/>
    </row>
    <row r="30344" spans="1:3" ht="14.4" x14ac:dyDescent="0.3">
      <c r="A30344"/>
      <c r="B30344"/>
      <c r="C30344"/>
    </row>
    <row r="30345" spans="1:3" ht="14.4" x14ac:dyDescent="0.3">
      <c r="A30345"/>
      <c r="B30345"/>
      <c r="C30345"/>
    </row>
    <row r="30346" spans="1:3" ht="14.4" x14ac:dyDescent="0.3">
      <c r="A30346"/>
      <c r="B30346"/>
      <c r="C30346"/>
    </row>
    <row r="30347" spans="1:3" ht="14.4" x14ac:dyDescent="0.3">
      <c r="A30347"/>
      <c r="B30347"/>
      <c r="C30347"/>
    </row>
    <row r="30348" spans="1:3" ht="14.4" x14ac:dyDescent="0.3">
      <c r="A30348"/>
      <c r="B30348"/>
      <c r="C30348"/>
    </row>
    <row r="30349" spans="1:3" ht="14.4" x14ac:dyDescent="0.3">
      <c r="A30349"/>
      <c r="B30349"/>
      <c r="C30349"/>
    </row>
    <row r="30350" spans="1:3" ht="14.4" x14ac:dyDescent="0.3">
      <c r="A30350"/>
      <c r="B30350"/>
      <c r="C30350"/>
    </row>
    <row r="30351" spans="1:3" ht="14.4" x14ac:dyDescent="0.3">
      <c r="A30351"/>
      <c r="B30351"/>
      <c r="C30351"/>
    </row>
    <row r="30352" spans="1:3" ht="14.4" x14ac:dyDescent="0.3">
      <c r="A30352"/>
      <c r="B30352"/>
      <c r="C30352"/>
    </row>
    <row r="30353" spans="1:3" ht="14.4" x14ac:dyDescent="0.3">
      <c r="A30353"/>
      <c r="B30353"/>
      <c r="C30353"/>
    </row>
    <row r="30354" spans="1:3" ht="14.4" x14ac:dyDescent="0.3">
      <c r="A30354"/>
      <c r="B30354"/>
      <c r="C30354"/>
    </row>
    <row r="30355" spans="1:3" ht="14.4" x14ac:dyDescent="0.3">
      <c r="A30355"/>
      <c r="B30355"/>
      <c r="C30355"/>
    </row>
    <row r="30356" spans="1:3" ht="14.4" x14ac:dyDescent="0.3">
      <c r="A30356"/>
      <c r="B30356"/>
      <c r="C30356"/>
    </row>
    <row r="30357" spans="1:3" ht="14.4" x14ac:dyDescent="0.3">
      <c r="A30357"/>
      <c r="B30357"/>
      <c r="C30357"/>
    </row>
    <row r="30358" spans="1:3" ht="14.4" x14ac:dyDescent="0.3">
      <c r="A30358"/>
      <c r="B30358"/>
      <c r="C30358"/>
    </row>
    <row r="30359" spans="1:3" ht="14.4" x14ac:dyDescent="0.3">
      <c r="A30359"/>
      <c r="B30359"/>
      <c r="C30359"/>
    </row>
    <row r="30360" spans="1:3" ht="14.4" x14ac:dyDescent="0.3">
      <c r="A30360"/>
      <c r="B30360"/>
      <c r="C30360"/>
    </row>
    <row r="30361" spans="1:3" ht="14.4" x14ac:dyDescent="0.3">
      <c r="A30361"/>
      <c r="B30361"/>
      <c r="C30361"/>
    </row>
    <row r="30362" spans="1:3" ht="14.4" x14ac:dyDescent="0.3">
      <c r="A30362"/>
      <c r="B30362"/>
      <c r="C30362"/>
    </row>
    <row r="30363" spans="1:3" ht="14.4" x14ac:dyDescent="0.3">
      <c r="A30363"/>
      <c r="B30363"/>
      <c r="C30363"/>
    </row>
    <row r="30364" spans="1:3" ht="14.4" x14ac:dyDescent="0.3">
      <c r="A30364"/>
      <c r="B30364"/>
      <c r="C30364"/>
    </row>
    <row r="30365" spans="1:3" ht="14.4" x14ac:dyDescent="0.3">
      <c r="A30365"/>
      <c r="B30365"/>
      <c r="C30365"/>
    </row>
    <row r="30366" spans="1:3" ht="14.4" x14ac:dyDescent="0.3">
      <c r="A30366"/>
      <c r="B30366"/>
      <c r="C30366"/>
    </row>
    <row r="30367" spans="1:3" ht="14.4" x14ac:dyDescent="0.3">
      <c r="A30367"/>
      <c r="B30367"/>
      <c r="C30367"/>
    </row>
    <row r="30368" spans="1:3" ht="14.4" x14ac:dyDescent="0.3">
      <c r="A30368"/>
      <c r="B30368"/>
      <c r="C30368"/>
    </row>
    <row r="30369" spans="1:3" ht="14.4" x14ac:dyDescent="0.3">
      <c r="A30369"/>
      <c r="B30369"/>
      <c r="C30369"/>
    </row>
    <row r="30370" spans="1:3" ht="14.4" x14ac:dyDescent="0.3">
      <c r="A30370"/>
      <c r="B30370"/>
      <c r="C30370"/>
    </row>
    <row r="30371" spans="1:3" ht="14.4" x14ac:dyDescent="0.3">
      <c r="A30371"/>
      <c r="B30371"/>
      <c r="C30371"/>
    </row>
    <row r="30372" spans="1:3" ht="14.4" x14ac:dyDescent="0.3">
      <c r="A30372"/>
      <c r="B30372"/>
      <c r="C30372"/>
    </row>
    <row r="30373" spans="1:3" ht="14.4" x14ac:dyDescent="0.3">
      <c r="A30373"/>
      <c r="B30373"/>
      <c r="C30373"/>
    </row>
    <row r="30374" spans="1:3" ht="14.4" x14ac:dyDescent="0.3">
      <c r="A30374"/>
      <c r="B30374"/>
      <c r="C30374"/>
    </row>
    <row r="30375" spans="1:3" ht="14.4" x14ac:dyDescent="0.3">
      <c r="A30375"/>
      <c r="B30375"/>
      <c r="C30375"/>
    </row>
    <row r="30376" spans="1:3" ht="14.4" x14ac:dyDescent="0.3">
      <c r="A30376"/>
      <c r="B30376"/>
      <c r="C30376"/>
    </row>
    <row r="30377" spans="1:3" ht="14.4" x14ac:dyDescent="0.3">
      <c r="A30377"/>
      <c r="B30377"/>
      <c r="C30377"/>
    </row>
    <row r="30378" spans="1:3" ht="14.4" x14ac:dyDescent="0.3">
      <c r="A30378"/>
      <c r="B30378"/>
      <c r="C30378"/>
    </row>
    <row r="30379" spans="1:3" ht="14.4" x14ac:dyDescent="0.3">
      <c r="A30379"/>
      <c r="B30379"/>
      <c r="C30379"/>
    </row>
    <row r="30380" spans="1:3" ht="14.4" x14ac:dyDescent="0.3">
      <c r="A30380"/>
      <c r="B30380"/>
      <c r="C30380"/>
    </row>
    <row r="30381" spans="1:3" ht="14.4" x14ac:dyDescent="0.3">
      <c r="A30381"/>
      <c r="B30381"/>
      <c r="C30381"/>
    </row>
    <row r="30382" spans="1:3" ht="14.4" x14ac:dyDescent="0.3">
      <c r="A30382"/>
      <c r="B30382"/>
      <c r="C30382"/>
    </row>
    <row r="30383" spans="1:3" ht="14.4" x14ac:dyDescent="0.3">
      <c r="A30383"/>
      <c r="B30383"/>
      <c r="C30383"/>
    </row>
    <row r="30384" spans="1:3" ht="14.4" x14ac:dyDescent="0.3">
      <c r="A30384"/>
      <c r="B30384"/>
      <c r="C30384"/>
    </row>
    <row r="30385" spans="1:3" ht="14.4" x14ac:dyDescent="0.3">
      <c r="A30385"/>
      <c r="B30385"/>
      <c r="C30385"/>
    </row>
    <row r="30386" spans="1:3" ht="14.4" x14ac:dyDescent="0.3">
      <c r="A30386"/>
      <c r="B30386"/>
      <c r="C30386"/>
    </row>
    <row r="30387" spans="1:3" ht="14.4" x14ac:dyDescent="0.3">
      <c r="A30387"/>
      <c r="B30387"/>
      <c r="C30387"/>
    </row>
    <row r="30388" spans="1:3" ht="14.4" x14ac:dyDescent="0.3">
      <c r="A30388"/>
      <c r="B30388"/>
      <c r="C30388"/>
    </row>
    <row r="30389" spans="1:3" ht="14.4" x14ac:dyDescent="0.3">
      <c r="A30389"/>
      <c r="B30389"/>
      <c r="C30389"/>
    </row>
    <row r="30390" spans="1:3" ht="14.4" x14ac:dyDescent="0.3">
      <c r="A30390"/>
      <c r="B30390"/>
      <c r="C30390"/>
    </row>
    <row r="30391" spans="1:3" ht="14.4" x14ac:dyDescent="0.3">
      <c r="A30391"/>
      <c r="B30391"/>
      <c r="C30391"/>
    </row>
    <row r="30392" spans="1:3" ht="14.4" x14ac:dyDescent="0.3">
      <c r="A30392"/>
      <c r="B30392"/>
      <c r="C30392"/>
    </row>
    <row r="30393" spans="1:3" ht="14.4" x14ac:dyDescent="0.3">
      <c r="A30393"/>
      <c r="B30393"/>
      <c r="C30393"/>
    </row>
    <row r="30394" spans="1:3" ht="14.4" x14ac:dyDescent="0.3">
      <c r="A30394"/>
      <c r="B30394"/>
      <c r="C30394"/>
    </row>
    <row r="30395" spans="1:3" ht="14.4" x14ac:dyDescent="0.3">
      <c r="A30395"/>
      <c r="B30395"/>
      <c r="C30395"/>
    </row>
    <row r="30396" spans="1:3" ht="14.4" x14ac:dyDescent="0.3">
      <c r="A30396"/>
      <c r="B30396"/>
      <c r="C30396"/>
    </row>
    <row r="30397" spans="1:3" ht="14.4" x14ac:dyDescent="0.3">
      <c r="A30397"/>
      <c r="B30397"/>
      <c r="C30397"/>
    </row>
    <row r="30398" spans="1:3" ht="14.4" x14ac:dyDescent="0.3">
      <c r="A30398"/>
      <c r="B30398"/>
      <c r="C30398"/>
    </row>
    <row r="30399" spans="1:3" ht="14.4" x14ac:dyDescent="0.3">
      <c r="A30399"/>
      <c r="B30399"/>
      <c r="C30399"/>
    </row>
    <row r="30400" spans="1:3" ht="14.4" x14ac:dyDescent="0.3">
      <c r="A30400"/>
      <c r="B30400"/>
      <c r="C30400"/>
    </row>
    <row r="30401" spans="1:3" ht="14.4" x14ac:dyDescent="0.3">
      <c r="A30401"/>
      <c r="B30401"/>
      <c r="C30401"/>
    </row>
    <row r="30402" spans="1:3" ht="14.4" x14ac:dyDescent="0.3">
      <c r="A30402"/>
      <c r="B30402"/>
      <c r="C30402"/>
    </row>
    <row r="30403" spans="1:3" ht="14.4" x14ac:dyDescent="0.3">
      <c r="A30403"/>
      <c r="B30403"/>
      <c r="C30403"/>
    </row>
    <row r="30404" spans="1:3" ht="14.4" x14ac:dyDescent="0.3">
      <c r="A30404"/>
      <c r="B30404"/>
      <c r="C30404"/>
    </row>
    <row r="30405" spans="1:3" ht="14.4" x14ac:dyDescent="0.3">
      <c r="A30405"/>
      <c r="B30405"/>
      <c r="C30405"/>
    </row>
    <row r="30406" spans="1:3" ht="14.4" x14ac:dyDescent="0.3">
      <c r="A30406"/>
      <c r="B30406"/>
      <c r="C30406"/>
    </row>
    <row r="30407" spans="1:3" ht="14.4" x14ac:dyDescent="0.3">
      <c r="A30407"/>
      <c r="B30407"/>
      <c r="C30407"/>
    </row>
    <row r="30408" spans="1:3" ht="14.4" x14ac:dyDescent="0.3">
      <c r="A30408"/>
      <c r="B30408"/>
      <c r="C30408"/>
    </row>
    <row r="30409" spans="1:3" ht="14.4" x14ac:dyDescent="0.3">
      <c r="A30409"/>
      <c r="B30409"/>
      <c r="C30409"/>
    </row>
    <row r="30410" spans="1:3" ht="14.4" x14ac:dyDescent="0.3">
      <c r="A30410"/>
      <c r="B30410"/>
      <c r="C30410"/>
    </row>
    <row r="30411" spans="1:3" ht="14.4" x14ac:dyDescent="0.3">
      <c r="A30411"/>
      <c r="B30411"/>
      <c r="C30411"/>
    </row>
    <row r="30412" spans="1:3" ht="14.4" x14ac:dyDescent="0.3">
      <c r="A30412"/>
      <c r="B30412"/>
      <c r="C30412"/>
    </row>
    <row r="30413" spans="1:3" ht="14.4" x14ac:dyDescent="0.3">
      <c r="A30413"/>
      <c r="B30413"/>
      <c r="C30413"/>
    </row>
    <row r="30414" spans="1:3" ht="14.4" x14ac:dyDescent="0.3">
      <c r="A30414"/>
      <c r="B30414"/>
      <c r="C30414"/>
    </row>
    <row r="30415" spans="1:3" ht="14.4" x14ac:dyDescent="0.3">
      <c r="A30415"/>
      <c r="B30415"/>
      <c r="C30415"/>
    </row>
    <row r="30416" spans="1:3" ht="14.4" x14ac:dyDescent="0.3">
      <c r="A30416"/>
      <c r="B30416"/>
      <c r="C30416"/>
    </row>
    <row r="30417" spans="1:3" ht="14.4" x14ac:dyDescent="0.3">
      <c r="A30417"/>
      <c r="B30417"/>
      <c r="C30417"/>
    </row>
    <row r="30418" spans="1:3" ht="14.4" x14ac:dyDescent="0.3">
      <c r="A30418"/>
      <c r="B30418"/>
      <c r="C30418"/>
    </row>
    <row r="30419" spans="1:3" ht="14.4" x14ac:dyDescent="0.3">
      <c r="A30419"/>
      <c r="B30419"/>
      <c r="C30419"/>
    </row>
    <row r="30420" spans="1:3" ht="14.4" x14ac:dyDescent="0.3">
      <c r="A30420"/>
      <c r="B30420"/>
      <c r="C30420"/>
    </row>
    <row r="30421" spans="1:3" ht="14.4" x14ac:dyDescent="0.3">
      <c r="A30421"/>
      <c r="B30421"/>
      <c r="C30421"/>
    </row>
    <row r="30422" spans="1:3" ht="14.4" x14ac:dyDescent="0.3">
      <c r="A30422"/>
      <c r="B30422"/>
      <c r="C30422"/>
    </row>
    <row r="30423" spans="1:3" ht="14.4" x14ac:dyDescent="0.3">
      <c r="A30423"/>
      <c r="B30423"/>
      <c r="C30423"/>
    </row>
    <row r="30424" spans="1:3" ht="14.4" x14ac:dyDescent="0.3">
      <c r="A30424"/>
      <c r="B30424"/>
      <c r="C30424"/>
    </row>
    <row r="30425" spans="1:3" ht="14.4" x14ac:dyDescent="0.3">
      <c r="A30425"/>
      <c r="B30425"/>
      <c r="C30425"/>
    </row>
    <row r="30426" spans="1:3" ht="14.4" x14ac:dyDescent="0.3">
      <c r="A30426"/>
      <c r="B30426"/>
      <c r="C30426"/>
    </row>
    <row r="30427" spans="1:3" ht="14.4" x14ac:dyDescent="0.3">
      <c r="A30427"/>
      <c r="B30427"/>
      <c r="C30427"/>
    </row>
    <row r="30428" spans="1:3" ht="14.4" x14ac:dyDescent="0.3">
      <c r="A30428"/>
      <c r="B30428"/>
      <c r="C30428"/>
    </row>
    <row r="30429" spans="1:3" ht="14.4" x14ac:dyDescent="0.3">
      <c r="A30429"/>
      <c r="B30429"/>
      <c r="C30429"/>
    </row>
    <row r="30430" spans="1:3" ht="14.4" x14ac:dyDescent="0.3">
      <c r="A30430"/>
      <c r="B30430"/>
      <c r="C30430"/>
    </row>
    <row r="30431" spans="1:3" ht="14.4" x14ac:dyDescent="0.3">
      <c r="A30431"/>
      <c r="B30431"/>
      <c r="C30431"/>
    </row>
    <row r="30432" spans="1:3" ht="14.4" x14ac:dyDescent="0.3">
      <c r="A30432"/>
      <c r="B30432"/>
      <c r="C30432"/>
    </row>
    <row r="30433" spans="1:3" ht="14.4" x14ac:dyDescent="0.3">
      <c r="A30433"/>
      <c r="B30433"/>
      <c r="C30433"/>
    </row>
    <row r="30434" spans="1:3" ht="14.4" x14ac:dyDescent="0.3">
      <c r="A30434"/>
      <c r="B30434"/>
      <c r="C30434"/>
    </row>
    <row r="30435" spans="1:3" ht="14.4" x14ac:dyDescent="0.3">
      <c r="A30435"/>
      <c r="B30435"/>
      <c r="C30435"/>
    </row>
    <row r="30436" spans="1:3" ht="14.4" x14ac:dyDescent="0.3">
      <c r="A30436"/>
      <c r="B30436"/>
      <c r="C30436"/>
    </row>
    <row r="30437" spans="1:3" ht="14.4" x14ac:dyDescent="0.3">
      <c r="A30437"/>
      <c r="B30437"/>
      <c r="C30437"/>
    </row>
    <row r="30438" spans="1:3" ht="14.4" x14ac:dyDescent="0.3">
      <c r="A30438"/>
      <c r="B30438"/>
      <c r="C30438"/>
    </row>
    <row r="30439" spans="1:3" ht="14.4" x14ac:dyDescent="0.3">
      <c r="A30439"/>
      <c r="B30439"/>
      <c r="C30439"/>
    </row>
    <row r="30440" spans="1:3" ht="14.4" x14ac:dyDescent="0.3">
      <c r="A30440"/>
      <c r="B30440"/>
      <c r="C30440"/>
    </row>
    <row r="30441" spans="1:3" ht="14.4" x14ac:dyDescent="0.3">
      <c r="A30441"/>
      <c r="B30441"/>
      <c r="C30441"/>
    </row>
    <row r="30442" spans="1:3" ht="14.4" x14ac:dyDescent="0.3">
      <c r="A30442"/>
      <c r="B30442"/>
      <c r="C30442"/>
    </row>
    <row r="30443" spans="1:3" ht="14.4" x14ac:dyDescent="0.3">
      <c r="A30443"/>
      <c r="B30443"/>
      <c r="C30443"/>
    </row>
    <row r="30444" spans="1:3" ht="14.4" x14ac:dyDescent="0.3">
      <c r="A30444"/>
      <c r="B30444"/>
      <c r="C30444"/>
    </row>
    <row r="30445" spans="1:3" ht="14.4" x14ac:dyDescent="0.3">
      <c r="A30445"/>
      <c r="B30445"/>
      <c r="C30445"/>
    </row>
    <row r="30446" spans="1:3" ht="14.4" x14ac:dyDescent="0.3">
      <c r="A30446"/>
      <c r="B30446"/>
      <c r="C30446"/>
    </row>
    <row r="30447" spans="1:3" ht="14.4" x14ac:dyDescent="0.3">
      <c r="A30447"/>
      <c r="B30447"/>
      <c r="C30447"/>
    </row>
    <row r="30448" spans="1:3" ht="14.4" x14ac:dyDescent="0.3">
      <c r="A30448"/>
      <c r="B30448"/>
      <c r="C30448"/>
    </row>
    <row r="30449" spans="1:3" ht="14.4" x14ac:dyDescent="0.3">
      <c r="A30449"/>
      <c r="B30449"/>
      <c r="C30449"/>
    </row>
    <row r="30450" spans="1:3" ht="14.4" x14ac:dyDescent="0.3">
      <c r="A30450"/>
      <c r="B30450"/>
      <c r="C30450"/>
    </row>
    <row r="30451" spans="1:3" ht="14.4" x14ac:dyDescent="0.3">
      <c r="A30451"/>
      <c r="B30451"/>
      <c r="C30451"/>
    </row>
    <row r="30452" spans="1:3" ht="14.4" x14ac:dyDescent="0.3">
      <c r="A30452"/>
      <c r="B30452"/>
      <c r="C30452"/>
    </row>
    <row r="30453" spans="1:3" ht="14.4" x14ac:dyDescent="0.3">
      <c r="A30453"/>
      <c r="B30453"/>
      <c r="C30453"/>
    </row>
    <row r="30454" spans="1:3" ht="14.4" x14ac:dyDescent="0.3">
      <c r="A30454"/>
      <c r="B30454"/>
      <c r="C30454"/>
    </row>
    <row r="30455" spans="1:3" ht="14.4" x14ac:dyDescent="0.3">
      <c r="A30455"/>
      <c r="B30455"/>
      <c r="C30455"/>
    </row>
    <row r="30456" spans="1:3" ht="14.4" x14ac:dyDescent="0.3">
      <c r="A30456"/>
      <c r="B30456"/>
      <c r="C30456"/>
    </row>
    <row r="30457" spans="1:3" ht="14.4" x14ac:dyDescent="0.3">
      <c r="A30457"/>
      <c r="B30457"/>
      <c r="C30457"/>
    </row>
    <row r="30458" spans="1:3" ht="14.4" x14ac:dyDescent="0.3">
      <c r="A30458"/>
      <c r="B30458"/>
      <c r="C30458"/>
    </row>
    <row r="30459" spans="1:3" ht="14.4" x14ac:dyDescent="0.3">
      <c r="A30459"/>
      <c r="B30459"/>
      <c r="C30459"/>
    </row>
    <row r="30460" spans="1:3" ht="14.4" x14ac:dyDescent="0.3">
      <c r="A30460"/>
      <c r="B30460"/>
      <c r="C30460"/>
    </row>
    <row r="30461" spans="1:3" ht="14.4" x14ac:dyDescent="0.3">
      <c r="A30461"/>
      <c r="B30461"/>
      <c r="C30461"/>
    </row>
    <row r="30462" spans="1:3" ht="14.4" x14ac:dyDescent="0.3">
      <c r="A30462"/>
      <c r="B30462"/>
      <c r="C30462"/>
    </row>
    <row r="30463" spans="1:3" ht="14.4" x14ac:dyDescent="0.3">
      <c r="A30463"/>
      <c r="B30463"/>
      <c r="C30463"/>
    </row>
    <row r="30464" spans="1:3" ht="14.4" x14ac:dyDescent="0.3">
      <c r="A30464"/>
      <c r="B30464"/>
      <c r="C30464"/>
    </row>
    <row r="30465" spans="1:3" ht="14.4" x14ac:dyDescent="0.3">
      <c r="A30465"/>
      <c r="B30465"/>
      <c r="C30465"/>
    </row>
    <row r="30466" spans="1:3" ht="14.4" x14ac:dyDescent="0.3">
      <c r="A30466"/>
      <c r="B30466"/>
      <c r="C30466"/>
    </row>
    <row r="30467" spans="1:3" ht="14.4" x14ac:dyDescent="0.3">
      <c r="A30467"/>
      <c r="B30467"/>
      <c r="C30467"/>
    </row>
    <row r="30468" spans="1:3" ht="14.4" x14ac:dyDescent="0.3">
      <c r="A30468"/>
      <c r="B30468"/>
      <c r="C30468"/>
    </row>
    <row r="30469" spans="1:3" ht="14.4" x14ac:dyDescent="0.3">
      <c r="A30469"/>
      <c r="B30469"/>
      <c r="C30469"/>
    </row>
    <row r="30470" spans="1:3" ht="14.4" x14ac:dyDescent="0.3">
      <c r="A30470"/>
      <c r="B30470"/>
      <c r="C30470"/>
    </row>
    <row r="30471" spans="1:3" ht="14.4" x14ac:dyDescent="0.3">
      <c r="A30471"/>
      <c r="B30471"/>
      <c r="C30471"/>
    </row>
    <row r="30472" spans="1:3" ht="14.4" x14ac:dyDescent="0.3">
      <c r="A30472"/>
      <c r="B30472"/>
      <c r="C30472"/>
    </row>
    <row r="30473" spans="1:3" ht="14.4" x14ac:dyDescent="0.3">
      <c r="A30473"/>
      <c r="B30473"/>
      <c r="C30473"/>
    </row>
    <row r="30474" spans="1:3" ht="14.4" x14ac:dyDescent="0.3">
      <c r="A30474"/>
      <c r="B30474"/>
      <c r="C30474"/>
    </row>
    <row r="30475" spans="1:3" ht="14.4" x14ac:dyDescent="0.3">
      <c r="A30475"/>
      <c r="B30475"/>
      <c r="C30475"/>
    </row>
    <row r="30476" spans="1:3" ht="14.4" x14ac:dyDescent="0.3">
      <c r="A30476"/>
      <c r="B30476"/>
      <c r="C30476"/>
    </row>
    <row r="30477" spans="1:3" ht="14.4" x14ac:dyDescent="0.3">
      <c r="A30477"/>
      <c r="B30477"/>
      <c r="C30477"/>
    </row>
    <row r="30478" spans="1:3" ht="14.4" x14ac:dyDescent="0.3">
      <c r="A30478"/>
      <c r="B30478"/>
      <c r="C30478"/>
    </row>
    <row r="30479" spans="1:3" ht="14.4" x14ac:dyDescent="0.3">
      <c r="A30479"/>
      <c r="B30479"/>
      <c r="C30479"/>
    </row>
    <row r="30480" spans="1:3" ht="14.4" x14ac:dyDescent="0.3">
      <c r="A30480"/>
      <c r="B30480"/>
      <c r="C30480"/>
    </row>
    <row r="30481" spans="1:3" ht="14.4" x14ac:dyDescent="0.3">
      <c r="A30481"/>
      <c r="B30481"/>
      <c r="C30481"/>
    </row>
    <row r="30482" spans="1:3" ht="14.4" x14ac:dyDescent="0.3">
      <c r="A30482"/>
      <c r="B30482"/>
      <c r="C30482"/>
    </row>
    <row r="30483" spans="1:3" ht="14.4" x14ac:dyDescent="0.3">
      <c r="A30483"/>
      <c r="B30483"/>
      <c r="C30483"/>
    </row>
    <row r="30484" spans="1:3" ht="14.4" x14ac:dyDescent="0.3">
      <c r="A30484"/>
      <c r="B30484"/>
      <c r="C30484"/>
    </row>
    <row r="30485" spans="1:3" ht="14.4" x14ac:dyDescent="0.3">
      <c r="A30485"/>
      <c r="B30485"/>
      <c r="C30485"/>
    </row>
    <row r="30486" spans="1:3" ht="14.4" x14ac:dyDescent="0.3">
      <c r="A30486"/>
      <c r="B30486"/>
      <c r="C30486"/>
    </row>
    <row r="30487" spans="1:3" ht="14.4" x14ac:dyDescent="0.3">
      <c r="A30487"/>
      <c r="B30487"/>
      <c r="C30487"/>
    </row>
    <row r="30488" spans="1:3" ht="14.4" x14ac:dyDescent="0.3">
      <c r="A30488"/>
      <c r="B30488"/>
      <c r="C30488"/>
    </row>
    <row r="30489" spans="1:3" ht="14.4" x14ac:dyDescent="0.3">
      <c r="A30489"/>
      <c r="B30489"/>
      <c r="C30489"/>
    </row>
    <row r="30490" spans="1:3" ht="14.4" x14ac:dyDescent="0.3">
      <c r="A30490"/>
      <c r="B30490"/>
      <c r="C30490"/>
    </row>
    <row r="30491" spans="1:3" ht="14.4" x14ac:dyDescent="0.3">
      <c r="A30491"/>
      <c r="B30491"/>
      <c r="C30491"/>
    </row>
    <row r="30492" spans="1:3" ht="14.4" x14ac:dyDescent="0.3">
      <c r="A30492"/>
      <c r="B30492"/>
      <c r="C30492"/>
    </row>
    <row r="30493" spans="1:3" ht="14.4" x14ac:dyDescent="0.3">
      <c r="A30493"/>
      <c r="B30493"/>
      <c r="C30493"/>
    </row>
    <row r="30494" spans="1:3" ht="14.4" x14ac:dyDescent="0.3">
      <c r="A30494"/>
      <c r="B30494"/>
      <c r="C30494"/>
    </row>
    <row r="30495" spans="1:3" ht="14.4" x14ac:dyDescent="0.3">
      <c r="A30495"/>
      <c r="B30495"/>
      <c r="C30495"/>
    </row>
    <row r="30496" spans="1:3" ht="14.4" x14ac:dyDescent="0.3">
      <c r="A30496"/>
      <c r="B30496"/>
      <c r="C30496"/>
    </row>
    <row r="30497" spans="1:3" ht="14.4" x14ac:dyDescent="0.3">
      <c r="A30497"/>
      <c r="B30497"/>
      <c r="C30497"/>
    </row>
    <row r="30498" spans="1:3" ht="14.4" x14ac:dyDescent="0.3">
      <c r="A30498"/>
      <c r="B30498"/>
      <c r="C30498"/>
    </row>
    <row r="30499" spans="1:3" ht="14.4" x14ac:dyDescent="0.3">
      <c r="A30499"/>
      <c r="B30499"/>
      <c r="C30499"/>
    </row>
    <row r="30500" spans="1:3" ht="14.4" x14ac:dyDescent="0.3">
      <c r="A30500"/>
      <c r="B30500"/>
      <c r="C30500"/>
    </row>
    <row r="30501" spans="1:3" ht="14.4" x14ac:dyDescent="0.3">
      <c r="A30501"/>
      <c r="B30501"/>
      <c r="C30501"/>
    </row>
    <row r="30502" spans="1:3" ht="14.4" x14ac:dyDescent="0.3">
      <c r="A30502"/>
      <c r="B30502"/>
      <c r="C30502"/>
    </row>
    <row r="30503" spans="1:3" ht="14.4" x14ac:dyDescent="0.3">
      <c r="A30503"/>
      <c r="B30503"/>
      <c r="C30503"/>
    </row>
    <row r="30504" spans="1:3" ht="14.4" x14ac:dyDescent="0.3">
      <c r="A30504"/>
      <c r="B30504"/>
      <c r="C30504"/>
    </row>
    <row r="30505" spans="1:3" ht="14.4" x14ac:dyDescent="0.3">
      <c r="A30505"/>
      <c r="B30505"/>
      <c r="C30505"/>
    </row>
    <row r="30506" spans="1:3" ht="14.4" x14ac:dyDescent="0.3">
      <c r="A30506"/>
      <c r="B30506"/>
      <c r="C30506"/>
    </row>
    <row r="30507" spans="1:3" ht="14.4" x14ac:dyDescent="0.3">
      <c r="A30507"/>
      <c r="B30507"/>
      <c r="C30507"/>
    </row>
    <row r="30508" spans="1:3" ht="14.4" x14ac:dyDescent="0.3">
      <c r="A30508"/>
      <c r="B30508"/>
      <c r="C30508"/>
    </row>
    <row r="30509" spans="1:3" ht="14.4" x14ac:dyDescent="0.3">
      <c r="A30509"/>
      <c r="B30509"/>
      <c r="C30509"/>
    </row>
    <row r="30510" spans="1:3" ht="14.4" x14ac:dyDescent="0.3">
      <c r="A30510"/>
      <c r="B30510"/>
      <c r="C30510"/>
    </row>
    <row r="30511" spans="1:3" ht="14.4" x14ac:dyDescent="0.3">
      <c r="A30511"/>
      <c r="B30511"/>
      <c r="C30511"/>
    </row>
    <row r="30512" spans="1:3" ht="14.4" x14ac:dyDescent="0.3">
      <c r="A30512"/>
      <c r="B30512"/>
      <c r="C30512"/>
    </row>
    <row r="30513" spans="1:3" ht="14.4" x14ac:dyDescent="0.3">
      <c r="A30513"/>
      <c r="B30513"/>
      <c r="C30513"/>
    </row>
    <row r="30514" spans="1:3" ht="14.4" x14ac:dyDescent="0.3">
      <c r="A30514"/>
      <c r="B30514"/>
      <c r="C30514"/>
    </row>
    <row r="30515" spans="1:3" ht="14.4" x14ac:dyDescent="0.3">
      <c r="A30515"/>
      <c r="B30515"/>
      <c r="C30515"/>
    </row>
    <row r="30516" spans="1:3" ht="14.4" x14ac:dyDescent="0.3">
      <c r="A30516"/>
      <c r="B30516"/>
      <c r="C30516"/>
    </row>
    <row r="30517" spans="1:3" ht="14.4" x14ac:dyDescent="0.3">
      <c r="A30517"/>
      <c r="B30517"/>
      <c r="C30517"/>
    </row>
    <row r="30518" spans="1:3" ht="14.4" x14ac:dyDescent="0.3">
      <c r="A30518"/>
      <c r="B30518"/>
      <c r="C30518"/>
    </row>
    <row r="30519" spans="1:3" ht="14.4" x14ac:dyDescent="0.3">
      <c r="A30519"/>
      <c r="B30519"/>
      <c r="C30519"/>
    </row>
    <row r="30520" spans="1:3" ht="14.4" x14ac:dyDescent="0.3">
      <c r="A30520"/>
      <c r="B30520"/>
      <c r="C30520"/>
    </row>
    <row r="30521" spans="1:3" ht="14.4" x14ac:dyDescent="0.3">
      <c r="A30521"/>
      <c r="B30521"/>
      <c r="C30521"/>
    </row>
    <row r="30522" spans="1:3" ht="14.4" x14ac:dyDescent="0.3">
      <c r="A30522"/>
      <c r="B30522"/>
      <c r="C30522"/>
    </row>
    <row r="30523" spans="1:3" ht="14.4" x14ac:dyDescent="0.3">
      <c r="A30523"/>
      <c r="B30523"/>
      <c r="C30523"/>
    </row>
    <row r="30524" spans="1:3" ht="14.4" x14ac:dyDescent="0.3">
      <c r="A30524"/>
      <c r="B30524"/>
      <c r="C30524"/>
    </row>
    <row r="30525" spans="1:3" ht="14.4" x14ac:dyDescent="0.3">
      <c r="A30525"/>
      <c r="B30525"/>
      <c r="C30525"/>
    </row>
    <row r="30526" spans="1:3" ht="14.4" x14ac:dyDescent="0.3">
      <c r="A30526"/>
      <c r="B30526"/>
      <c r="C30526"/>
    </row>
    <row r="30527" spans="1:3" ht="14.4" x14ac:dyDescent="0.3">
      <c r="A30527"/>
      <c r="B30527"/>
      <c r="C30527"/>
    </row>
    <row r="30528" spans="1:3" ht="14.4" x14ac:dyDescent="0.3">
      <c r="A30528"/>
      <c r="B30528"/>
      <c r="C30528"/>
    </row>
    <row r="30529" spans="1:3" ht="14.4" x14ac:dyDescent="0.3">
      <c r="A30529"/>
      <c r="B30529"/>
      <c r="C30529"/>
    </row>
    <row r="30530" spans="1:3" ht="14.4" x14ac:dyDescent="0.3">
      <c r="A30530"/>
      <c r="B30530"/>
      <c r="C30530"/>
    </row>
    <row r="30531" spans="1:3" ht="14.4" x14ac:dyDescent="0.3">
      <c r="A30531"/>
      <c r="B30531"/>
      <c r="C30531"/>
    </row>
    <row r="30532" spans="1:3" ht="14.4" x14ac:dyDescent="0.3">
      <c r="A30532"/>
      <c r="B30532"/>
      <c r="C30532"/>
    </row>
    <row r="30533" spans="1:3" ht="14.4" x14ac:dyDescent="0.3">
      <c r="A30533"/>
      <c r="B30533"/>
      <c r="C30533"/>
    </row>
    <row r="30534" spans="1:3" ht="14.4" x14ac:dyDescent="0.3">
      <c r="A30534"/>
      <c r="B30534"/>
      <c r="C30534"/>
    </row>
    <row r="30535" spans="1:3" ht="14.4" x14ac:dyDescent="0.3">
      <c r="A30535"/>
      <c r="B30535"/>
      <c r="C30535"/>
    </row>
    <row r="30536" spans="1:3" ht="14.4" x14ac:dyDescent="0.3">
      <c r="A30536"/>
      <c r="B30536"/>
      <c r="C30536"/>
    </row>
    <row r="30537" spans="1:3" ht="14.4" x14ac:dyDescent="0.3">
      <c r="A30537"/>
      <c r="B30537"/>
      <c r="C30537"/>
    </row>
    <row r="30538" spans="1:3" ht="14.4" x14ac:dyDescent="0.3">
      <c r="A30538"/>
      <c r="B30538"/>
      <c r="C30538"/>
    </row>
    <row r="30539" spans="1:3" ht="14.4" x14ac:dyDescent="0.3">
      <c r="A30539"/>
      <c r="B30539"/>
      <c r="C30539"/>
    </row>
    <row r="30540" spans="1:3" ht="14.4" x14ac:dyDescent="0.3">
      <c r="A30540"/>
      <c r="B30540"/>
      <c r="C30540"/>
    </row>
    <row r="30541" spans="1:3" ht="14.4" x14ac:dyDescent="0.3">
      <c r="A30541"/>
      <c r="B30541"/>
      <c r="C30541"/>
    </row>
    <row r="30542" spans="1:3" ht="14.4" x14ac:dyDescent="0.3">
      <c r="A30542"/>
      <c r="B30542"/>
      <c r="C30542"/>
    </row>
    <row r="30543" spans="1:3" ht="14.4" x14ac:dyDescent="0.3">
      <c r="A30543"/>
      <c r="B30543"/>
      <c r="C30543"/>
    </row>
    <row r="30544" spans="1:3" ht="14.4" x14ac:dyDescent="0.3">
      <c r="A30544"/>
      <c r="B30544"/>
      <c r="C30544"/>
    </row>
    <row r="30545" spans="1:3" ht="14.4" x14ac:dyDescent="0.3">
      <c r="A30545"/>
      <c r="B30545"/>
      <c r="C30545"/>
    </row>
    <row r="30546" spans="1:3" ht="14.4" x14ac:dyDescent="0.3">
      <c r="A30546"/>
      <c r="B30546"/>
      <c r="C30546"/>
    </row>
    <row r="30547" spans="1:3" ht="14.4" x14ac:dyDescent="0.3">
      <c r="A30547"/>
      <c r="B30547"/>
      <c r="C30547"/>
    </row>
    <row r="30548" spans="1:3" ht="14.4" x14ac:dyDescent="0.3">
      <c r="A30548"/>
      <c r="B30548"/>
      <c r="C30548"/>
    </row>
    <row r="30549" spans="1:3" ht="14.4" x14ac:dyDescent="0.3">
      <c r="A30549"/>
      <c r="B30549"/>
      <c r="C30549"/>
    </row>
    <row r="30550" spans="1:3" ht="14.4" x14ac:dyDescent="0.3">
      <c r="A30550"/>
      <c r="B30550"/>
      <c r="C30550"/>
    </row>
    <row r="30551" spans="1:3" ht="14.4" x14ac:dyDescent="0.3">
      <c r="A30551"/>
      <c r="B30551"/>
      <c r="C30551"/>
    </row>
    <row r="30552" spans="1:3" ht="14.4" x14ac:dyDescent="0.3">
      <c r="A30552"/>
      <c r="B30552"/>
      <c r="C30552"/>
    </row>
    <row r="30553" spans="1:3" ht="14.4" x14ac:dyDescent="0.3">
      <c r="A30553"/>
      <c r="B30553"/>
      <c r="C30553"/>
    </row>
    <row r="30554" spans="1:3" ht="14.4" x14ac:dyDescent="0.3">
      <c r="A30554"/>
      <c r="B30554"/>
      <c r="C30554"/>
    </row>
    <row r="30555" spans="1:3" ht="14.4" x14ac:dyDescent="0.3">
      <c r="A30555"/>
      <c r="B30555"/>
      <c r="C30555"/>
    </row>
    <row r="30556" spans="1:3" ht="14.4" x14ac:dyDescent="0.3">
      <c r="A30556"/>
      <c r="B30556"/>
      <c r="C30556"/>
    </row>
    <row r="30557" spans="1:3" ht="14.4" x14ac:dyDescent="0.3">
      <c r="A30557"/>
      <c r="B30557"/>
      <c r="C30557"/>
    </row>
    <row r="30558" spans="1:3" ht="14.4" x14ac:dyDescent="0.3">
      <c r="A30558"/>
      <c r="B30558"/>
      <c r="C30558"/>
    </row>
    <row r="30559" spans="1:3" ht="14.4" x14ac:dyDescent="0.3">
      <c r="A30559"/>
      <c r="B30559"/>
      <c r="C30559"/>
    </row>
    <row r="30560" spans="1:3" ht="14.4" x14ac:dyDescent="0.3">
      <c r="A30560"/>
      <c r="B30560"/>
      <c r="C30560"/>
    </row>
    <row r="30561" spans="1:3" ht="14.4" x14ac:dyDescent="0.3">
      <c r="A30561"/>
      <c r="B30561"/>
      <c r="C30561"/>
    </row>
    <row r="30562" spans="1:3" ht="14.4" x14ac:dyDescent="0.3">
      <c r="A30562"/>
      <c r="B30562"/>
      <c r="C30562"/>
    </row>
    <row r="30563" spans="1:3" ht="14.4" x14ac:dyDescent="0.3">
      <c r="A30563"/>
      <c r="B30563"/>
      <c r="C30563"/>
    </row>
    <row r="30564" spans="1:3" ht="14.4" x14ac:dyDescent="0.3">
      <c r="A30564"/>
      <c r="B30564"/>
      <c r="C30564"/>
    </row>
    <row r="30565" spans="1:3" ht="14.4" x14ac:dyDescent="0.3">
      <c r="A30565"/>
      <c r="B30565"/>
      <c r="C30565"/>
    </row>
    <row r="30566" spans="1:3" ht="14.4" x14ac:dyDescent="0.3">
      <c r="A30566"/>
      <c r="B30566"/>
      <c r="C30566"/>
    </row>
    <row r="30567" spans="1:3" ht="14.4" x14ac:dyDescent="0.3">
      <c r="A30567"/>
      <c r="B30567"/>
      <c r="C30567"/>
    </row>
    <row r="30568" spans="1:3" ht="14.4" x14ac:dyDescent="0.3">
      <c r="A30568"/>
      <c r="B30568"/>
      <c r="C30568"/>
    </row>
    <row r="30569" spans="1:3" ht="14.4" x14ac:dyDescent="0.3">
      <c r="A30569"/>
      <c r="B30569"/>
      <c r="C30569"/>
    </row>
    <row r="30570" spans="1:3" ht="14.4" x14ac:dyDescent="0.3">
      <c r="A30570"/>
      <c r="B30570"/>
      <c r="C30570"/>
    </row>
    <row r="30571" spans="1:3" ht="14.4" x14ac:dyDescent="0.3">
      <c r="A30571"/>
      <c r="B30571"/>
      <c r="C30571"/>
    </row>
    <row r="30572" spans="1:3" ht="14.4" x14ac:dyDescent="0.3">
      <c r="A30572"/>
      <c r="B30572"/>
      <c r="C30572"/>
    </row>
    <row r="30573" spans="1:3" ht="14.4" x14ac:dyDescent="0.3">
      <c r="A30573"/>
      <c r="B30573"/>
      <c r="C30573"/>
    </row>
    <row r="30574" spans="1:3" ht="14.4" x14ac:dyDescent="0.3">
      <c r="A30574"/>
      <c r="B30574"/>
      <c r="C30574"/>
    </row>
    <row r="30575" spans="1:3" ht="14.4" x14ac:dyDescent="0.3">
      <c r="A30575"/>
      <c r="B30575"/>
      <c r="C30575"/>
    </row>
    <row r="30576" spans="1:3" ht="14.4" x14ac:dyDescent="0.3">
      <c r="A30576"/>
      <c r="B30576"/>
      <c r="C30576"/>
    </row>
    <row r="30577" spans="1:3" ht="14.4" x14ac:dyDescent="0.3">
      <c r="A30577"/>
      <c r="B30577"/>
      <c r="C30577"/>
    </row>
    <row r="30578" spans="1:3" ht="14.4" x14ac:dyDescent="0.3">
      <c r="A30578"/>
      <c r="B30578"/>
      <c r="C30578"/>
    </row>
    <row r="30579" spans="1:3" ht="14.4" x14ac:dyDescent="0.3">
      <c r="A30579"/>
      <c r="B30579"/>
      <c r="C30579"/>
    </row>
    <row r="30580" spans="1:3" ht="14.4" x14ac:dyDescent="0.3">
      <c r="A30580"/>
      <c r="B30580"/>
      <c r="C30580"/>
    </row>
    <row r="30581" spans="1:3" ht="14.4" x14ac:dyDescent="0.3">
      <c r="A30581"/>
      <c r="B30581"/>
      <c r="C30581"/>
    </row>
    <row r="30582" spans="1:3" ht="14.4" x14ac:dyDescent="0.3">
      <c r="A30582"/>
      <c r="B30582"/>
      <c r="C30582"/>
    </row>
    <row r="30583" spans="1:3" ht="14.4" x14ac:dyDescent="0.3">
      <c r="A30583"/>
      <c r="B30583"/>
      <c r="C30583"/>
    </row>
    <row r="30584" spans="1:3" ht="14.4" x14ac:dyDescent="0.3">
      <c r="A30584"/>
      <c r="B30584"/>
      <c r="C30584"/>
    </row>
    <row r="30585" spans="1:3" ht="14.4" x14ac:dyDescent="0.3">
      <c r="A30585"/>
      <c r="B30585"/>
      <c r="C30585"/>
    </row>
    <row r="30586" spans="1:3" ht="14.4" x14ac:dyDescent="0.3">
      <c r="A30586"/>
      <c r="B30586"/>
      <c r="C30586"/>
    </row>
    <row r="30587" spans="1:3" ht="14.4" x14ac:dyDescent="0.3">
      <c r="A30587"/>
      <c r="B30587"/>
      <c r="C30587"/>
    </row>
    <row r="30588" spans="1:3" ht="14.4" x14ac:dyDescent="0.3">
      <c r="A30588"/>
      <c r="B30588"/>
      <c r="C30588"/>
    </row>
    <row r="30589" spans="1:3" ht="14.4" x14ac:dyDescent="0.3">
      <c r="A30589"/>
      <c r="B30589"/>
      <c r="C30589"/>
    </row>
    <row r="30590" spans="1:3" ht="14.4" x14ac:dyDescent="0.3">
      <c r="A30590"/>
      <c r="B30590"/>
      <c r="C30590"/>
    </row>
    <row r="30591" spans="1:3" ht="14.4" x14ac:dyDescent="0.3">
      <c r="A30591"/>
      <c r="B30591"/>
      <c r="C30591"/>
    </row>
    <row r="30592" spans="1:3" ht="14.4" x14ac:dyDescent="0.3">
      <c r="A30592"/>
      <c r="B30592"/>
      <c r="C30592"/>
    </row>
    <row r="30593" spans="1:3" ht="14.4" x14ac:dyDescent="0.3">
      <c r="A30593"/>
      <c r="B30593"/>
      <c r="C30593"/>
    </row>
    <row r="30594" spans="1:3" ht="14.4" x14ac:dyDescent="0.3">
      <c r="A30594"/>
      <c r="B30594"/>
      <c r="C30594"/>
    </row>
    <row r="30595" spans="1:3" ht="14.4" x14ac:dyDescent="0.3">
      <c r="A30595"/>
      <c r="B30595"/>
      <c r="C30595"/>
    </row>
    <row r="30596" spans="1:3" ht="14.4" x14ac:dyDescent="0.3">
      <c r="A30596"/>
      <c r="B30596"/>
      <c r="C30596"/>
    </row>
    <row r="30597" spans="1:3" ht="14.4" x14ac:dyDescent="0.3">
      <c r="A30597"/>
      <c r="B30597"/>
      <c r="C30597"/>
    </row>
    <row r="30598" spans="1:3" ht="14.4" x14ac:dyDescent="0.3">
      <c r="A30598"/>
      <c r="B30598"/>
      <c r="C30598"/>
    </row>
    <row r="30599" spans="1:3" ht="14.4" x14ac:dyDescent="0.3">
      <c r="A30599"/>
      <c r="B30599"/>
      <c r="C30599"/>
    </row>
    <row r="30600" spans="1:3" ht="14.4" x14ac:dyDescent="0.3">
      <c r="A30600"/>
      <c r="B30600"/>
      <c r="C30600"/>
    </row>
    <row r="30601" spans="1:3" ht="14.4" x14ac:dyDescent="0.3">
      <c r="A30601"/>
      <c r="B30601"/>
      <c r="C30601"/>
    </row>
    <row r="30602" spans="1:3" ht="14.4" x14ac:dyDescent="0.3">
      <c r="A30602"/>
      <c r="B30602"/>
      <c r="C30602"/>
    </row>
    <row r="30603" spans="1:3" ht="14.4" x14ac:dyDescent="0.3">
      <c r="A30603"/>
      <c r="B30603"/>
      <c r="C30603"/>
    </row>
    <row r="30604" spans="1:3" ht="14.4" x14ac:dyDescent="0.3">
      <c r="A30604"/>
      <c r="B30604"/>
      <c r="C30604"/>
    </row>
    <row r="30605" spans="1:3" ht="14.4" x14ac:dyDescent="0.3">
      <c r="A30605"/>
      <c r="B30605"/>
      <c r="C30605"/>
    </row>
    <row r="30606" spans="1:3" ht="14.4" x14ac:dyDescent="0.3">
      <c r="A30606"/>
      <c r="B30606"/>
      <c r="C30606"/>
    </row>
    <row r="30607" spans="1:3" ht="14.4" x14ac:dyDescent="0.3">
      <c r="A30607"/>
      <c r="B30607"/>
      <c r="C30607"/>
    </row>
    <row r="30608" spans="1:3" ht="14.4" x14ac:dyDescent="0.3">
      <c r="A30608"/>
      <c r="B30608"/>
      <c r="C30608"/>
    </row>
    <row r="30609" spans="1:3" ht="14.4" x14ac:dyDescent="0.3">
      <c r="A30609"/>
      <c r="B30609"/>
      <c r="C30609"/>
    </row>
    <row r="30610" spans="1:3" ht="14.4" x14ac:dyDescent="0.3">
      <c r="A30610"/>
      <c r="B30610"/>
      <c r="C30610"/>
    </row>
    <row r="30611" spans="1:3" ht="14.4" x14ac:dyDescent="0.3">
      <c r="A30611"/>
      <c r="B30611"/>
      <c r="C30611"/>
    </row>
    <row r="30612" spans="1:3" ht="14.4" x14ac:dyDescent="0.3">
      <c r="A30612"/>
      <c r="B30612"/>
      <c r="C30612"/>
    </row>
    <row r="30613" spans="1:3" ht="14.4" x14ac:dyDescent="0.3">
      <c r="A30613"/>
      <c r="B30613"/>
      <c r="C30613"/>
    </row>
    <row r="30614" spans="1:3" ht="14.4" x14ac:dyDescent="0.3">
      <c r="A30614"/>
      <c r="B30614"/>
      <c r="C30614"/>
    </row>
    <row r="30615" spans="1:3" ht="14.4" x14ac:dyDescent="0.3">
      <c r="A30615"/>
      <c r="B30615"/>
      <c r="C30615"/>
    </row>
    <row r="30616" spans="1:3" ht="14.4" x14ac:dyDescent="0.3">
      <c r="A30616"/>
      <c r="B30616"/>
      <c r="C30616"/>
    </row>
    <row r="30617" spans="1:3" ht="14.4" x14ac:dyDescent="0.3">
      <c r="A30617"/>
      <c r="B30617"/>
      <c r="C30617"/>
    </row>
    <row r="30618" spans="1:3" ht="14.4" x14ac:dyDescent="0.3">
      <c r="A30618"/>
      <c r="B30618"/>
      <c r="C30618"/>
    </row>
    <row r="30619" spans="1:3" ht="14.4" x14ac:dyDescent="0.3">
      <c r="A30619"/>
      <c r="B30619"/>
      <c r="C30619"/>
    </row>
    <row r="30620" spans="1:3" ht="14.4" x14ac:dyDescent="0.3">
      <c r="A30620"/>
      <c r="B30620"/>
      <c r="C30620"/>
    </row>
    <row r="30621" spans="1:3" ht="14.4" x14ac:dyDescent="0.3">
      <c r="A30621"/>
      <c r="B30621"/>
      <c r="C30621"/>
    </row>
    <row r="30622" spans="1:3" ht="14.4" x14ac:dyDescent="0.3">
      <c r="A30622"/>
      <c r="B30622"/>
      <c r="C30622"/>
    </row>
    <row r="30623" spans="1:3" ht="14.4" x14ac:dyDescent="0.3">
      <c r="A30623"/>
      <c r="B30623"/>
      <c r="C30623"/>
    </row>
    <row r="30624" spans="1:3" ht="14.4" x14ac:dyDescent="0.3">
      <c r="A30624"/>
      <c r="B30624"/>
      <c r="C30624"/>
    </row>
    <row r="30625" spans="1:3" ht="14.4" x14ac:dyDescent="0.3">
      <c r="A30625"/>
      <c r="B30625"/>
      <c r="C30625"/>
    </row>
    <row r="30626" spans="1:3" ht="14.4" x14ac:dyDescent="0.3">
      <c r="A30626"/>
      <c r="B30626"/>
      <c r="C30626"/>
    </row>
    <row r="30627" spans="1:3" ht="14.4" x14ac:dyDescent="0.3">
      <c r="A30627"/>
      <c r="B30627"/>
      <c r="C30627"/>
    </row>
    <row r="30628" spans="1:3" ht="14.4" x14ac:dyDescent="0.3">
      <c r="A30628"/>
      <c r="B30628"/>
      <c r="C30628"/>
    </row>
    <row r="30629" spans="1:3" ht="14.4" x14ac:dyDescent="0.3">
      <c r="A30629"/>
      <c r="B30629"/>
      <c r="C30629"/>
    </row>
    <row r="30630" spans="1:3" ht="14.4" x14ac:dyDescent="0.3">
      <c r="A30630"/>
      <c r="B30630"/>
      <c r="C30630"/>
    </row>
    <row r="30631" spans="1:3" ht="14.4" x14ac:dyDescent="0.3">
      <c r="A30631"/>
      <c r="B30631"/>
      <c r="C30631"/>
    </row>
    <row r="30632" spans="1:3" ht="14.4" x14ac:dyDescent="0.3">
      <c r="A30632"/>
      <c r="B30632"/>
      <c r="C30632"/>
    </row>
    <row r="30633" spans="1:3" ht="14.4" x14ac:dyDescent="0.3">
      <c r="A30633"/>
      <c r="B30633"/>
      <c r="C30633"/>
    </row>
    <row r="30634" spans="1:3" ht="14.4" x14ac:dyDescent="0.3">
      <c r="A30634"/>
      <c r="B30634"/>
      <c r="C30634"/>
    </row>
    <row r="30635" spans="1:3" ht="14.4" x14ac:dyDescent="0.3">
      <c r="A30635"/>
      <c r="B30635"/>
      <c r="C30635"/>
    </row>
    <row r="30636" spans="1:3" ht="14.4" x14ac:dyDescent="0.3">
      <c r="A30636"/>
      <c r="B30636"/>
      <c r="C30636"/>
    </row>
    <row r="30637" spans="1:3" ht="14.4" x14ac:dyDescent="0.3">
      <c r="A30637"/>
      <c r="B30637"/>
      <c r="C30637"/>
    </row>
    <row r="30638" spans="1:3" ht="14.4" x14ac:dyDescent="0.3">
      <c r="A30638"/>
      <c r="B30638"/>
      <c r="C30638"/>
    </row>
    <row r="30639" spans="1:3" ht="14.4" x14ac:dyDescent="0.3">
      <c r="A30639"/>
      <c r="B30639"/>
      <c r="C30639"/>
    </row>
    <row r="30640" spans="1:3" ht="14.4" x14ac:dyDescent="0.3">
      <c r="A30640"/>
      <c r="B30640"/>
      <c r="C30640"/>
    </row>
    <row r="30641" spans="1:3" ht="14.4" x14ac:dyDescent="0.3">
      <c r="A30641"/>
      <c r="B30641"/>
      <c r="C30641"/>
    </row>
    <row r="30642" spans="1:3" ht="14.4" x14ac:dyDescent="0.3">
      <c r="A30642"/>
      <c r="B30642"/>
      <c r="C30642"/>
    </row>
    <row r="30643" spans="1:3" ht="14.4" x14ac:dyDescent="0.3">
      <c r="A30643"/>
      <c r="B30643"/>
      <c r="C30643"/>
    </row>
    <row r="30644" spans="1:3" ht="14.4" x14ac:dyDescent="0.3">
      <c r="A30644"/>
      <c r="B30644"/>
      <c r="C30644"/>
    </row>
    <row r="30645" spans="1:3" ht="14.4" x14ac:dyDescent="0.3">
      <c r="A30645"/>
      <c r="B30645"/>
      <c r="C30645"/>
    </row>
    <row r="30646" spans="1:3" ht="14.4" x14ac:dyDescent="0.3">
      <c r="A30646"/>
      <c r="B30646"/>
      <c r="C30646"/>
    </row>
    <row r="30647" spans="1:3" ht="14.4" x14ac:dyDescent="0.3">
      <c r="A30647"/>
      <c r="B30647"/>
      <c r="C30647"/>
    </row>
    <row r="30648" spans="1:3" ht="14.4" x14ac:dyDescent="0.3">
      <c r="A30648"/>
      <c r="B30648"/>
      <c r="C30648"/>
    </row>
    <row r="30649" spans="1:3" ht="14.4" x14ac:dyDescent="0.3">
      <c r="A30649"/>
      <c r="B30649"/>
      <c r="C30649"/>
    </row>
    <row r="30650" spans="1:3" ht="14.4" x14ac:dyDescent="0.3">
      <c r="A30650"/>
      <c r="B30650"/>
      <c r="C30650"/>
    </row>
    <row r="30651" spans="1:3" ht="14.4" x14ac:dyDescent="0.3">
      <c r="A30651"/>
      <c r="B30651"/>
      <c r="C30651"/>
    </row>
    <row r="30652" spans="1:3" ht="14.4" x14ac:dyDescent="0.3">
      <c r="A30652"/>
      <c r="B30652"/>
      <c r="C30652"/>
    </row>
    <row r="30653" spans="1:3" ht="14.4" x14ac:dyDescent="0.3">
      <c r="A30653"/>
      <c r="B30653"/>
      <c r="C30653"/>
    </row>
    <row r="30654" spans="1:3" ht="14.4" x14ac:dyDescent="0.3">
      <c r="A30654"/>
      <c r="B30654"/>
      <c r="C30654"/>
    </row>
    <row r="30655" spans="1:3" ht="14.4" x14ac:dyDescent="0.3">
      <c r="A30655"/>
      <c r="B30655"/>
      <c r="C30655"/>
    </row>
    <row r="30656" spans="1:3" ht="14.4" x14ac:dyDescent="0.3">
      <c r="A30656"/>
      <c r="B30656"/>
      <c r="C30656"/>
    </row>
    <row r="30657" spans="1:3" ht="14.4" x14ac:dyDescent="0.3">
      <c r="A30657"/>
      <c r="B30657"/>
      <c r="C30657"/>
    </row>
    <row r="30658" spans="1:3" ht="14.4" x14ac:dyDescent="0.3">
      <c r="A30658"/>
      <c r="B30658"/>
      <c r="C30658"/>
    </row>
    <row r="30659" spans="1:3" ht="14.4" x14ac:dyDescent="0.3">
      <c r="A30659"/>
      <c r="B30659"/>
      <c r="C30659"/>
    </row>
    <row r="30660" spans="1:3" ht="14.4" x14ac:dyDescent="0.3">
      <c r="A30660"/>
      <c r="B30660"/>
      <c r="C30660"/>
    </row>
    <row r="30661" spans="1:3" ht="14.4" x14ac:dyDescent="0.3">
      <c r="A30661"/>
      <c r="B30661"/>
      <c r="C30661"/>
    </row>
    <row r="30662" spans="1:3" ht="14.4" x14ac:dyDescent="0.3">
      <c r="A30662"/>
      <c r="B30662"/>
      <c r="C30662"/>
    </row>
    <row r="30663" spans="1:3" ht="14.4" x14ac:dyDescent="0.3">
      <c r="A30663"/>
      <c r="B30663"/>
      <c r="C30663"/>
    </row>
    <row r="30664" spans="1:3" ht="14.4" x14ac:dyDescent="0.3">
      <c r="A30664"/>
      <c r="B30664"/>
      <c r="C30664"/>
    </row>
    <row r="30665" spans="1:3" ht="14.4" x14ac:dyDescent="0.3">
      <c r="A30665"/>
      <c r="B30665"/>
      <c r="C30665"/>
    </row>
    <row r="30666" spans="1:3" ht="14.4" x14ac:dyDescent="0.3">
      <c r="A30666"/>
      <c r="B30666"/>
      <c r="C30666"/>
    </row>
    <row r="30667" spans="1:3" ht="14.4" x14ac:dyDescent="0.3">
      <c r="A30667"/>
      <c r="B30667"/>
      <c r="C30667"/>
    </row>
    <row r="30668" spans="1:3" ht="14.4" x14ac:dyDescent="0.3">
      <c r="A30668"/>
      <c r="B30668"/>
      <c r="C30668"/>
    </row>
    <row r="30669" spans="1:3" ht="14.4" x14ac:dyDescent="0.3">
      <c r="A30669"/>
      <c r="B30669"/>
      <c r="C30669"/>
    </row>
    <row r="30670" spans="1:3" ht="14.4" x14ac:dyDescent="0.3">
      <c r="A30670"/>
      <c r="B30670"/>
      <c r="C30670"/>
    </row>
    <row r="30671" spans="1:3" ht="14.4" x14ac:dyDescent="0.3">
      <c r="A30671"/>
      <c r="B30671"/>
      <c r="C30671"/>
    </row>
    <row r="30672" spans="1:3" ht="14.4" x14ac:dyDescent="0.3">
      <c r="A30672"/>
      <c r="B30672"/>
      <c r="C30672"/>
    </row>
    <row r="30673" spans="1:3" ht="14.4" x14ac:dyDescent="0.3">
      <c r="A30673"/>
      <c r="B30673"/>
      <c r="C30673"/>
    </row>
    <row r="30674" spans="1:3" ht="14.4" x14ac:dyDescent="0.3">
      <c r="A30674"/>
      <c r="B30674"/>
      <c r="C30674"/>
    </row>
    <row r="30675" spans="1:3" ht="14.4" x14ac:dyDescent="0.3">
      <c r="A30675"/>
      <c r="B30675"/>
      <c r="C30675"/>
    </row>
    <row r="30676" spans="1:3" ht="14.4" x14ac:dyDescent="0.3">
      <c r="A30676"/>
      <c r="B30676"/>
      <c r="C30676"/>
    </row>
    <row r="30677" spans="1:3" ht="14.4" x14ac:dyDescent="0.3">
      <c r="A30677"/>
      <c r="B30677"/>
      <c r="C30677"/>
    </row>
    <row r="30678" spans="1:3" ht="14.4" x14ac:dyDescent="0.3">
      <c r="A30678"/>
      <c r="B30678"/>
      <c r="C30678"/>
    </row>
    <row r="30679" spans="1:3" ht="14.4" x14ac:dyDescent="0.3">
      <c r="A30679"/>
      <c r="B30679"/>
      <c r="C30679"/>
    </row>
    <row r="30680" spans="1:3" ht="14.4" x14ac:dyDescent="0.3">
      <c r="A30680"/>
      <c r="B30680"/>
      <c r="C30680"/>
    </row>
    <row r="30681" spans="1:3" ht="14.4" x14ac:dyDescent="0.3">
      <c r="A30681"/>
      <c r="B30681"/>
      <c r="C30681"/>
    </row>
    <row r="30682" spans="1:3" ht="14.4" x14ac:dyDescent="0.3">
      <c r="A30682"/>
      <c r="B30682"/>
      <c r="C30682"/>
    </row>
    <row r="30683" spans="1:3" ht="14.4" x14ac:dyDescent="0.3">
      <c r="A30683"/>
      <c r="B30683"/>
      <c r="C30683"/>
    </row>
    <row r="30684" spans="1:3" ht="14.4" x14ac:dyDescent="0.3">
      <c r="A30684"/>
      <c r="B30684"/>
      <c r="C30684"/>
    </row>
    <row r="30685" spans="1:3" ht="14.4" x14ac:dyDescent="0.3">
      <c r="A30685"/>
      <c r="B30685"/>
      <c r="C30685"/>
    </row>
    <row r="30686" spans="1:3" ht="14.4" x14ac:dyDescent="0.3">
      <c r="A30686"/>
      <c r="B30686"/>
      <c r="C30686"/>
    </row>
    <row r="30687" spans="1:3" ht="14.4" x14ac:dyDescent="0.3">
      <c r="A30687"/>
      <c r="B30687"/>
      <c r="C30687"/>
    </row>
    <row r="30688" spans="1:3" ht="14.4" x14ac:dyDescent="0.3">
      <c r="A30688"/>
      <c r="B30688"/>
      <c r="C30688"/>
    </row>
    <row r="30689" spans="1:3" ht="14.4" x14ac:dyDescent="0.3">
      <c r="A30689"/>
      <c r="B30689"/>
      <c r="C30689"/>
    </row>
    <row r="30690" spans="1:3" ht="14.4" x14ac:dyDescent="0.3">
      <c r="A30690"/>
      <c r="B30690"/>
      <c r="C30690"/>
    </row>
    <row r="30691" spans="1:3" ht="14.4" x14ac:dyDescent="0.3">
      <c r="A30691"/>
      <c r="B30691"/>
      <c r="C30691"/>
    </row>
    <row r="30692" spans="1:3" ht="14.4" x14ac:dyDescent="0.3">
      <c r="A30692"/>
      <c r="B30692"/>
      <c r="C30692"/>
    </row>
    <row r="30693" spans="1:3" ht="14.4" x14ac:dyDescent="0.3">
      <c r="A30693"/>
      <c r="B30693"/>
      <c r="C30693"/>
    </row>
    <row r="30694" spans="1:3" ht="14.4" x14ac:dyDescent="0.3">
      <c r="A30694"/>
      <c r="B30694"/>
      <c r="C30694"/>
    </row>
    <row r="30695" spans="1:3" ht="14.4" x14ac:dyDescent="0.3">
      <c r="A30695"/>
      <c r="B30695"/>
      <c r="C30695"/>
    </row>
    <row r="30696" spans="1:3" ht="14.4" x14ac:dyDescent="0.3">
      <c r="A30696"/>
      <c r="B30696"/>
      <c r="C30696"/>
    </row>
    <row r="30697" spans="1:3" ht="14.4" x14ac:dyDescent="0.3">
      <c r="A30697"/>
      <c r="B30697"/>
      <c r="C30697"/>
    </row>
    <row r="30698" spans="1:3" ht="14.4" x14ac:dyDescent="0.3">
      <c r="A30698"/>
      <c r="B30698"/>
      <c r="C30698"/>
    </row>
    <row r="30699" spans="1:3" ht="14.4" x14ac:dyDescent="0.3">
      <c r="A30699"/>
      <c r="B30699"/>
      <c r="C30699"/>
    </row>
    <row r="30700" spans="1:3" ht="14.4" x14ac:dyDescent="0.3">
      <c r="A30700"/>
      <c r="B30700"/>
      <c r="C30700"/>
    </row>
    <row r="30701" spans="1:3" ht="14.4" x14ac:dyDescent="0.3">
      <c r="A30701"/>
      <c r="B30701"/>
      <c r="C30701"/>
    </row>
    <row r="30702" spans="1:3" ht="14.4" x14ac:dyDescent="0.3">
      <c r="A30702"/>
      <c r="B30702"/>
      <c r="C30702"/>
    </row>
    <row r="30703" spans="1:3" ht="14.4" x14ac:dyDescent="0.3">
      <c r="A30703"/>
      <c r="B30703"/>
      <c r="C30703"/>
    </row>
    <row r="30704" spans="1:3" ht="14.4" x14ac:dyDescent="0.3">
      <c r="A30704"/>
      <c r="B30704"/>
      <c r="C30704"/>
    </row>
    <row r="30705" spans="1:3" ht="14.4" x14ac:dyDescent="0.3">
      <c r="A30705"/>
      <c r="B30705"/>
      <c r="C30705"/>
    </row>
    <row r="30706" spans="1:3" ht="14.4" x14ac:dyDescent="0.3">
      <c r="A30706"/>
      <c r="B30706"/>
      <c r="C30706"/>
    </row>
    <row r="30707" spans="1:3" ht="14.4" x14ac:dyDescent="0.3">
      <c r="A30707"/>
      <c r="B30707"/>
      <c r="C30707"/>
    </row>
    <row r="30708" spans="1:3" ht="14.4" x14ac:dyDescent="0.3">
      <c r="A30708"/>
      <c r="B30708"/>
      <c r="C30708"/>
    </row>
    <row r="30709" spans="1:3" ht="14.4" x14ac:dyDescent="0.3">
      <c r="A30709"/>
      <c r="B30709"/>
      <c r="C30709"/>
    </row>
    <row r="30710" spans="1:3" ht="14.4" x14ac:dyDescent="0.3">
      <c r="A30710"/>
      <c r="B30710"/>
      <c r="C30710"/>
    </row>
    <row r="30711" spans="1:3" ht="14.4" x14ac:dyDescent="0.3">
      <c r="A30711"/>
      <c r="B30711"/>
      <c r="C30711"/>
    </row>
    <row r="30712" spans="1:3" ht="14.4" x14ac:dyDescent="0.3">
      <c r="A30712"/>
      <c r="B30712"/>
      <c r="C30712"/>
    </row>
    <row r="30713" spans="1:3" ht="14.4" x14ac:dyDescent="0.3">
      <c r="A30713"/>
      <c r="B30713"/>
      <c r="C30713"/>
    </row>
    <row r="30714" spans="1:3" ht="14.4" x14ac:dyDescent="0.3">
      <c r="A30714"/>
      <c r="B30714"/>
      <c r="C30714"/>
    </row>
    <row r="30715" spans="1:3" ht="14.4" x14ac:dyDescent="0.3">
      <c r="A30715"/>
      <c r="B30715"/>
      <c r="C30715"/>
    </row>
    <row r="30716" spans="1:3" ht="14.4" x14ac:dyDescent="0.3">
      <c r="A30716"/>
      <c r="B30716"/>
      <c r="C30716"/>
    </row>
    <row r="30717" spans="1:3" ht="14.4" x14ac:dyDescent="0.3">
      <c r="A30717"/>
      <c r="B30717"/>
      <c r="C30717"/>
    </row>
    <row r="30718" spans="1:3" ht="14.4" x14ac:dyDescent="0.3">
      <c r="A30718"/>
      <c r="B30718"/>
      <c r="C30718"/>
    </row>
    <row r="30719" spans="1:3" ht="14.4" x14ac:dyDescent="0.3">
      <c r="A30719"/>
      <c r="B30719"/>
      <c r="C30719"/>
    </row>
    <row r="30720" spans="1:3" ht="14.4" x14ac:dyDescent="0.3">
      <c r="A30720"/>
      <c r="B30720"/>
      <c r="C30720"/>
    </row>
    <row r="30721" spans="1:3" ht="14.4" x14ac:dyDescent="0.3">
      <c r="A30721"/>
      <c r="B30721"/>
      <c r="C30721"/>
    </row>
    <row r="30722" spans="1:3" ht="14.4" x14ac:dyDescent="0.3">
      <c r="A30722"/>
      <c r="B30722"/>
      <c r="C30722"/>
    </row>
    <row r="30723" spans="1:3" ht="14.4" x14ac:dyDescent="0.3">
      <c r="A30723"/>
      <c r="B30723"/>
      <c r="C30723"/>
    </row>
    <row r="30724" spans="1:3" ht="14.4" x14ac:dyDescent="0.3">
      <c r="A30724"/>
      <c r="B30724"/>
      <c r="C30724"/>
    </row>
    <row r="30725" spans="1:3" ht="14.4" x14ac:dyDescent="0.3">
      <c r="A30725"/>
      <c r="B30725"/>
      <c r="C30725"/>
    </row>
    <row r="30726" spans="1:3" ht="14.4" x14ac:dyDescent="0.3">
      <c r="A30726"/>
      <c r="B30726"/>
      <c r="C30726"/>
    </row>
    <row r="30727" spans="1:3" ht="14.4" x14ac:dyDescent="0.3">
      <c r="A30727"/>
      <c r="B30727"/>
      <c r="C30727"/>
    </row>
    <row r="30728" spans="1:3" ht="14.4" x14ac:dyDescent="0.3">
      <c r="A30728"/>
      <c r="B30728"/>
      <c r="C30728"/>
    </row>
    <row r="30729" spans="1:3" ht="14.4" x14ac:dyDescent="0.3">
      <c r="A30729"/>
      <c r="B30729"/>
      <c r="C30729"/>
    </row>
    <row r="30730" spans="1:3" ht="14.4" x14ac:dyDescent="0.3">
      <c r="A30730"/>
      <c r="B30730"/>
      <c r="C30730"/>
    </row>
    <row r="30731" spans="1:3" ht="14.4" x14ac:dyDescent="0.3">
      <c r="A30731"/>
      <c r="B30731"/>
      <c r="C30731"/>
    </row>
    <row r="30732" spans="1:3" ht="14.4" x14ac:dyDescent="0.3">
      <c r="A30732"/>
      <c r="B30732"/>
      <c r="C30732"/>
    </row>
    <row r="30733" spans="1:3" ht="14.4" x14ac:dyDescent="0.3">
      <c r="A30733"/>
      <c r="B30733"/>
      <c r="C30733"/>
    </row>
    <row r="30734" spans="1:3" ht="14.4" x14ac:dyDescent="0.3">
      <c r="A30734"/>
      <c r="B30734"/>
      <c r="C30734"/>
    </row>
    <row r="30735" spans="1:3" ht="14.4" x14ac:dyDescent="0.3">
      <c r="A30735"/>
      <c r="B30735"/>
      <c r="C30735"/>
    </row>
    <row r="30736" spans="1:3" ht="14.4" x14ac:dyDescent="0.3">
      <c r="A30736"/>
      <c r="B30736"/>
      <c r="C30736"/>
    </row>
    <row r="30737" spans="1:3" ht="14.4" x14ac:dyDescent="0.3">
      <c r="A30737"/>
      <c r="B30737"/>
      <c r="C30737"/>
    </row>
    <row r="30738" spans="1:3" ht="14.4" x14ac:dyDescent="0.3">
      <c r="A30738"/>
      <c r="B30738"/>
      <c r="C30738"/>
    </row>
    <row r="30739" spans="1:3" ht="14.4" x14ac:dyDescent="0.3">
      <c r="A30739"/>
      <c r="B30739"/>
      <c r="C30739"/>
    </row>
    <row r="30740" spans="1:3" ht="14.4" x14ac:dyDescent="0.3">
      <c r="A30740"/>
      <c r="B30740"/>
      <c r="C30740"/>
    </row>
    <row r="30741" spans="1:3" ht="14.4" x14ac:dyDescent="0.3">
      <c r="A30741"/>
      <c r="B30741"/>
      <c r="C30741"/>
    </row>
    <row r="30742" spans="1:3" ht="14.4" x14ac:dyDescent="0.3">
      <c r="A30742"/>
      <c r="B30742"/>
      <c r="C30742"/>
    </row>
    <row r="30743" spans="1:3" ht="14.4" x14ac:dyDescent="0.3">
      <c r="A30743"/>
      <c r="B30743"/>
      <c r="C30743"/>
    </row>
    <row r="30744" spans="1:3" ht="14.4" x14ac:dyDescent="0.3">
      <c r="A30744"/>
      <c r="B30744"/>
      <c r="C30744"/>
    </row>
    <row r="30745" spans="1:3" ht="14.4" x14ac:dyDescent="0.3">
      <c r="A30745"/>
      <c r="B30745"/>
      <c r="C30745"/>
    </row>
    <row r="30746" spans="1:3" ht="14.4" x14ac:dyDescent="0.3">
      <c r="A30746"/>
      <c r="B30746"/>
      <c r="C30746"/>
    </row>
    <row r="30747" spans="1:3" ht="14.4" x14ac:dyDescent="0.3">
      <c r="A30747"/>
      <c r="B30747"/>
      <c r="C30747"/>
    </row>
    <row r="30748" spans="1:3" ht="14.4" x14ac:dyDescent="0.3">
      <c r="A30748"/>
      <c r="B30748"/>
      <c r="C30748"/>
    </row>
    <row r="30749" spans="1:3" ht="14.4" x14ac:dyDescent="0.3">
      <c r="A30749"/>
      <c r="B30749"/>
      <c r="C30749"/>
    </row>
    <row r="30750" spans="1:3" ht="14.4" x14ac:dyDescent="0.3">
      <c r="A30750"/>
      <c r="B30750"/>
      <c r="C30750"/>
    </row>
    <row r="30751" spans="1:3" ht="14.4" x14ac:dyDescent="0.3">
      <c r="A30751"/>
      <c r="B30751"/>
      <c r="C30751"/>
    </row>
    <row r="30752" spans="1:3" ht="14.4" x14ac:dyDescent="0.3">
      <c r="A30752"/>
      <c r="B30752"/>
      <c r="C30752"/>
    </row>
    <row r="30753" spans="1:3" ht="14.4" x14ac:dyDescent="0.3">
      <c r="A30753"/>
      <c r="B30753"/>
      <c r="C30753"/>
    </row>
    <row r="30754" spans="1:3" ht="14.4" x14ac:dyDescent="0.3">
      <c r="A30754"/>
      <c r="B30754"/>
      <c r="C30754"/>
    </row>
    <row r="30755" spans="1:3" ht="14.4" x14ac:dyDescent="0.3">
      <c r="A30755"/>
      <c r="B30755"/>
      <c r="C30755"/>
    </row>
    <row r="30756" spans="1:3" ht="14.4" x14ac:dyDescent="0.3">
      <c r="A30756"/>
      <c r="B30756"/>
      <c r="C30756"/>
    </row>
    <row r="30757" spans="1:3" ht="14.4" x14ac:dyDescent="0.3">
      <c r="A30757"/>
      <c r="B30757"/>
      <c r="C30757"/>
    </row>
    <row r="30758" spans="1:3" ht="14.4" x14ac:dyDescent="0.3">
      <c r="A30758"/>
      <c r="B30758"/>
      <c r="C30758"/>
    </row>
    <row r="30759" spans="1:3" ht="14.4" x14ac:dyDescent="0.3">
      <c r="A30759"/>
      <c r="B30759"/>
      <c r="C30759"/>
    </row>
    <row r="30760" spans="1:3" ht="14.4" x14ac:dyDescent="0.3">
      <c r="A30760"/>
      <c r="B30760"/>
      <c r="C30760"/>
    </row>
    <row r="30761" spans="1:3" ht="14.4" x14ac:dyDescent="0.3">
      <c r="A30761"/>
      <c r="B30761"/>
      <c r="C30761"/>
    </row>
    <row r="30762" spans="1:3" ht="14.4" x14ac:dyDescent="0.3">
      <c r="A30762"/>
      <c r="B30762"/>
      <c r="C30762"/>
    </row>
    <row r="30763" spans="1:3" ht="14.4" x14ac:dyDescent="0.3">
      <c r="A30763"/>
      <c r="B30763"/>
      <c r="C30763"/>
    </row>
    <row r="30764" spans="1:3" ht="14.4" x14ac:dyDescent="0.3">
      <c r="A30764"/>
      <c r="B30764"/>
      <c r="C30764"/>
    </row>
    <row r="30765" spans="1:3" ht="14.4" x14ac:dyDescent="0.3">
      <c r="A30765"/>
      <c r="B30765"/>
      <c r="C30765"/>
    </row>
    <row r="30766" spans="1:3" ht="14.4" x14ac:dyDescent="0.3">
      <c r="A30766"/>
      <c r="B30766"/>
      <c r="C30766"/>
    </row>
    <row r="30767" spans="1:3" ht="14.4" x14ac:dyDescent="0.3">
      <c r="A30767"/>
      <c r="B30767"/>
      <c r="C30767"/>
    </row>
    <row r="30768" spans="1:3" ht="14.4" x14ac:dyDescent="0.3">
      <c r="A30768"/>
      <c r="B30768"/>
      <c r="C30768"/>
    </row>
    <row r="30769" spans="1:3" ht="14.4" x14ac:dyDescent="0.3">
      <c r="A30769"/>
      <c r="B30769"/>
      <c r="C30769"/>
    </row>
    <row r="30770" spans="1:3" ht="14.4" x14ac:dyDescent="0.3">
      <c r="A30770"/>
      <c r="B30770"/>
      <c r="C30770"/>
    </row>
    <row r="30771" spans="1:3" ht="14.4" x14ac:dyDescent="0.3">
      <c r="A30771"/>
      <c r="B30771"/>
      <c r="C30771"/>
    </row>
    <row r="30772" spans="1:3" ht="14.4" x14ac:dyDescent="0.3">
      <c r="A30772"/>
      <c r="B30772"/>
      <c r="C30772"/>
    </row>
    <row r="30773" spans="1:3" ht="14.4" x14ac:dyDescent="0.3">
      <c r="A30773"/>
      <c r="B30773"/>
      <c r="C30773"/>
    </row>
    <row r="30774" spans="1:3" ht="14.4" x14ac:dyDescent="0.3">
      <c r="A30774"/>
      <c r="B30774"/>
      <c r="C30774"/>
    </row>
    <row r="30775" spans="1:3" ht="14.4" x14ac:dyDescent="0.3">
      <c r="A30775"/>
      <c r="B30775"/>
      <c r="C30775"/>
    </row>
    <row r="30776" spans="1:3" ht="14.4" x14ac:dyDescent="0.3">
      <c r="A30776"/>
      <c r="B30776"/>
      <c r="C30776"/>
    </row>
    <row r="30777" spans="1:3" ht="14.4" x14ac:dyDescent="0.3">
      <c r="A30777"/>
      <c r="B30777"/>
      <c r="C30777"/>
    </row>
    <row r="30778" spans="1:3" ht="14.4" x14ac:dyDescent="0.3">
      <c r="A30778"/>
      <c r="B30778"/>
      <c r="C30778"/>
    </row>
    <row r="30779" spans="1:3" ht="14.4" x14ac:dyDescent="0.3">
      <c r="A30779"/>
      <c r="B30779"/>
      <c r="C30779"/>
    </row>
    <row r="30780" spans="1:3" ht="14.4" x14ac:dyDescent="0.3">
      <c r="A30780"/>
      <c r="B30780"/>
      <c r="C30780"/>
    </row>
    <row r="30781" spans="1:3" ht="14.4" x14ac:dyDescent="0.3">
      <c r="A30781"/>
      <c r="B30781"/>
      <c r="C30781"/>
    </row>
    <row r="30782" spans="1:3" ht="14.4" x14ac:dyDescent="0.3">
      <c r="A30782"/>
      <c r="B30782"/>
      <c r="C30782"/>
    </row>
    <row r="30783" spans="1:3" ht="14.4" x14ac:dyDescent="0.3">
      <c r="A30783"/>
      <c r="B30783"/>
      <c r="C30783"/>
    </row>
    <row r="30784" spans="1:3" ht="14.4" x14ac:dyDescent="0.3">
      <c r="A30784"/>
      <c r="B30784"/>
      <c r="C30784"/>
    </row>
    <row r="30785" spans="1:3" ht="14.4" x14ac:dyDescent="0.3">
      <c r="A30785"/>
      <c r="B30785"/>
      <c r="C30785"/>
    </row>
    <row r="30786" spans="1:3" ht="14.4" x14ac:dyDescent="0.3">
      <c r="A30786"/>
      <c r="B30786"/>
      <c r="C30786"/>
    </row>
    <row r="30787" spans="1:3" ht="14.4" x14ac:dyDescent="0.3">
      <c r="A30787"/>
      <c r="B30787"/>
      <c r="C30787"/>
    </row>
    <row r="30788" spans="1:3" ht="14.4" x14ac:dyDescent="0.3">
      <c r="A30788"/>
      <c r="B30788"/>
      <c r="C30788"/>
    </row>
    <row r="30789" spans="1:3" ht="14.4" x14ac:dyDescent="0.3">
      <c r="A30789"/>
      <c r="B30789"/>
      <c r="C30789"/>
    </row>
    <row r="30790" spans="1:3" ht="14.4" x14ac:dyDescent="0.3">
      <c r="A30790"/>
      <c r="B30790"/>
      <c r="C30790"/>
    </row>
    <row r="30791" spans="1:3" ht="14.4" x14ac:dyDescent="0.3">
      <c r="A30791"/>
      <c r="B30791"/>
      <c r="C30791"/>
    </row>
    <row r="30792" spans="1:3" ht="14.4" x14ac:dyDescent="0.3">
      <c r="A30792"/>
      <c r="B30792"/>
      <c r="C30792"/>
    </row>
    <row r="30793" spans="1:3" ht="14.4" x14ac:dyDescent="0.3">
      <c r="A30793"/>
      <c r="B30793"/>
      <c r="C30793"/>
    </row>
    <row r="30794" spans="1:3" ht="14.4" x14ac:dyDescent="0.3">
      <c r="A30794"/>
      <c r="B30794"/>
      <c r="C30794"/>
    </row>
    <row r="30795" spans="1:3" ht="14.4" x14ac:dyDescent="0.3">
      <c r="A30795"/>
      <c r="B30795"/>
      <c r="C30795"/>
    </row>
    <row r="30796" spans="1:3" ht="14.4" x14ac:dyDescent="0.3">
      <c r="A30796"/>
      <c r="B30796"/>
      <c r="C30796"/>
    </row>
    <row r="30797" spans="1:3" ht="14.4" x14ac:dyDescent="0.3">
      <c r="A30797"/>
      <c r="B30797"/>
      <c r="C30797"/>
    </row>
    <row r="30798" spans="1:3" ht="14.4" x14ac:dyDescent="0.3">
      <c r="A30798"/>
      <c r="B30798"/>
      <c r="C30798"/>
    </row>
    <row r="30799" spans="1:3" ht="14.4" x14ac:dyDescent="0.3">
      <c r="A30799"/>
      <c r="B30799"/>
      <c r="C30799"/>
    </row>
    <row r="30800" spans="1:3" ht="14.4" x14ac:dyDescent="0.3">
      <c r="A30800"/>
      <c r="B30800"/>
      <c r="C30800"/>
    </row>
    <row r="30801" spans="1:3" ht="14.4" x14ac:dyDescent="0.3">
      <c r="A30801"/>
      <c r="B30801"/>
      <c r="C30801"/>
    </row>
    <row r="30802" spans="1:3" ht="14.4" x14ac:dyDescent="0.3">
      <c r="A30802"/>
      <c r="B30802"/>
      <c r="C30802"/>
    </row>
    <row r="30803" spans="1:3" ht="14.4" x14ac:dyDescent="0.3">
      <c r="A30803"/>
      <c r="B30803"/>
      <c r="C30803"/>
    </row>
    <row r="30804" spans="1:3" ht="14.4" x14ac:dyDescent="0.3">
      <c r="A30804"/>
      <c r="B30804"/>
      <c r="C30804"/>
    </row>
    <row r="30805" spans="1:3" ht="14.4" x14ac:dyDescent="0.3">
      <c r="A30805"/>
      <c r="B30805"/>
      <c r="C30805"/>
    </row>
    <row r="30806" spans="1:3" ht="14.4" x14ac:dyDescent="0.3">
      <c r="A30806"/>
      <c r="B30806"/>
      <c r="C30806"/>
    </row>
    <row r="30807" spans="1:3" ht="14.4" x14ac:dyDescent="0.3">
      <c r="A30807"/>
      <c r="B30807"/>
      <c r="C30807"/>
    </row>
    <row r="30808" spans="1:3" ht="14.4" x14ac:dyDescent="0.3">
      <c r="A30808"/>
      <c r="B30808"/>
      <c r="C30808"/>
    </row>
    <row r="30809" spans="1:3" ht="14.4" x14ac:dyDescent="0.3">
      <c r="A30809"/>
      <c r="B30809"/>
      <c r="C30809"/>
    </row>
    <row r="30810" spans="1:3" ht="14.4" x14ac:dyDescent="0.3">
      <c r="A30810"/>
      <c r="B30810"/>
      <c r="C30810"/>
    </row>
    <row r="30811" spans="1:3" ht="14.4" x14ac:dyDescent="0.3">
      <c r="A30811"/>
      <c r="B30811"/>
      <c r="C30811"/>
    </row>
    <row r="30812" spans="1:3" ht="14.4" x14ac:dyDescent="0.3">
      <c r="A30812"/>
      <c r="B30812"/>
      <c r="C30812"/>
    </row>
    <row r="30813" spans="1:3" ht="14.4" x14ac:dyDescent="0.3">
      <c r="A30813"/>
      <c r="B30813"/>
      <c r="C30813"/>
    </row>
    <row r="30814" spans="1:3" ht="14.4" x14ac:dyDescent="0.3">
      <c r="A30814"/>
      <c r="B30814"/>
      <c r="C30814"/>
    </row>
    <row r="30815" spans="1:3" ht="14.4" x14ac:dyDescent="0.3">
      <c r="A30815"/>
      <c r="B30815"/>
      <c r="C30815"/>
    </row>
    <row r="30816" spans="1:3" ht="14.4" x14ac:dyDescent="0.3">
      <c r="A30816"/>
      <c r="B30816"/>
      <c r="C30816"/>
    </row>
    <row r="30817" spans="1:3" ht="14.4" x14ac:dyDescent="0.3">
      <c r="A30817"/>
      <c r="B30817"/>
      <c r="C30817"/>
    </row>
    <row r="30818" spans="1:3" ht="14.4" x14ac:dyDescent="0.3">
      <c r="A30818"/>
      <c r="B30818"/>
      <c r="C30818"/>
    </row>
    <row r="30819" spans="1:3" ht="14.4" x14ac:dyDescent="0.3">
      <c r="A30819"/>
      <c r="B30819"/>
      <c r="C30819"/>
    </row>
    <row r="30820" spans="1:3" ht="14.4" x14ac:dyDescent="0.3">
      <c r="A30820"/>
      <c r="B30820"/>
      <c r="C30820"/>
    </row>
    <row r="30821" spans="1:3" ht="14.4" x14ac:dyDescent="0.3">
      <c r="A30821"/>
      <c r="B30821"/>
      <c r="C30821"/>
    </row>
    <row r="30822" spans="1:3" ht="14.4" x14ac:dyDescent="0.3">
      <c r="A30822"/>
      <c r="B30822"/>
      <c r="C30822"/>
    </row>
    <row r="30823" spans="1:3" ht="14.4" x14ac:dyDescent="0.3">
      <c r="A30823"/>
      <c r="B30823"/>
      <c r="C30823"/>
    </row>
    <row r="30824" spans="1:3" ht="14.4" x14ac:dyDescent="0.3">
      <c r="A30824"/>
      <c r="B30824"/>
      <c r="C30824"/>
    </row>
    <row r="30825" spans="1:3" ht="14.4" x14ac:dyDescent="0.3">
      <c r="A30825"/>
      <c r="B30825"/>
      <c r="C30825"/>
    </row>
    <row r="30826" spans="1:3" ht="14.4" x14ac:dyDescent="0.3">
      <c r="A30826"/>
      <c r="B30826"/>
      <c r="C30826"/>
    </row>
    <row r="30827" spans="1:3" ht="14.4" x14ac:dyDescent="0.3">
      <c r="A30827"/>
      <c r="B30827"/>
      <c r="C30827"/>
    </row>
    <row r="30828" spans="1:3" ht="14.4" x14ac:dyDescent="0.3">
      <c r="A30828"/>
      <c r="B30828"/>
      <c r="C30828"/>
    </row>
    <row r="30829" spans="1:3" ht="14.4" x14ac:dyDescent="0.3">
      <c r="A30829"/>
      <c r="B30829"/>
      <c r="C30829"/>
    </row>
    <row r="30830" spans="1:3" ht="14.4" x14ac:dyDescent="0.3">
      <c r="A30830"/>
      <c r="B30830"/>
      <c r="C30830"/>
    </row>
    <row r="30831" spans="1:3" ht="14.4" x14ac:dyDescent="0.3">
      <c r="A30831"/>
      <c r="B30831"/>
      <c r="C30831"/>
    </row>
    <row r="30832" spans="1:3" ht="14.4" x14ac:dyDescent="0.3">
      <c r="A30832"/>
      <c r="B30832"/>
      <c r="C30832"/>
    </row>
    <row r="30833" spans="1:3" ht="14.4" x14ac:dyDescent="0.3">
      <c r="A30833"/>
      <c r="B30833"/>
      <c r="C30833"/>
    </row>
    <row r="30834" spans="1:3" ht="14.4" x14ac:dyDescent="0.3">
      <c r="A30834"/>
      <c r="B30834"/>
      <c r="C30834"/>
    </row>
    <row r="30835" spans="1:3" ht="14.4" x14ac:dyDescent="0.3">
      <c r="A30835"/>
      <c r="B30835"/>
      <c r="C30835"/>
    </row>
    <row r="30836" spans="1:3" ht="14.4" x14ac:dyDescent="0.3">
      <c r="A30836"/>
      <c r="B30836"/>
      <c r="C30836"/>
    </row>
    <row r="30837" spans="1:3" ht="14.4" x14ac:dyDescent="0.3">
      <c r="A30837"/>
      <c r="B30837"/>
      <c r="C30837"/>
    </row>
    <row r="30838" spans="1:3" ht="14.4" x14ac:dyDescent="0.3">
      <c r="A30838"/>
      <c r="B30838"/>
      <c r="C30838"/>
    </row>
    <row r="30839" spans="1:3" ht="14.4" x14ac:dyDescent="0.3">
      <c r="A30839"/>
      <c r="B30839"/>
      <c r="C30839"/>
    </row>
    <row r="30840" spans="1:3" ht="14.4" x14ac:dyDescent="0.3">
      <c r="A30840"/>
      <c r="B30840"/>
      <c r="C30840"/>
    </row>
    <row r="30841" spans="1:3" ht="14.4" x14ac:dyDescent="0.3">
      <c r="A30841"/>
      <c r="B30841"/>
      <c r="C30841"/>
    </row>
    <row r="30842" spans="1:3" ht="14.4" x14ac:dyDescent="0.3">
      <c r="A30842"/>
      <c r="B30842"/>
      <c r="C30842"/>
    </row>
    <row r="30843" spans="1:3" ht="14.4" x14ac:dyDescent="0.3">
      <c r="A30843"/>
      <c r="B30843"/>
      <c r="C30843"/>
    </row>
    <row r="30844" spans="1:3" ht="14.4" x14ac:dyDescent="0.3">
      <c r="A30844"/>
      <c r="B30844"/>
      <c r="C30844"/>
    </row>
    <row r="30845" spans="1:3" ht="14.4" x14ac:dyDescent="0.3">
      <c r="A30845"/>
      <c r="B30845"/>
      <c r="C30845"/>
    </row>
    <row r="30846" spans="1:3" ht="14.4" x14ac:dyDescent="0.3">
      <c r="A30846"/>
      <c r="B30846"/>
      <c r="C30846"/>
    </row>
    <row r="30847" spans="1:3" ht="14.4" x14ac:dyDescent="0.3">
      <c r="A30847"/>
      <c r="B30847"/>
      <c r="C30847"/>
    </row>
    <row r="30848" spans="1:3" ht="14.4" x14ac:dyDescent="0.3">
      <c r="A30848"/>
      <c r="B30848"/>
      <c r="C30848"/>
    </row>
    <row r="30849" spans="1:3" ht="14.4" x14ac:dyDescent="0.3">
      <c r="A30849"/>
      <c r="B30849"/>
      <c r="C30849"/>
    </row>
    <row r="30850" spans="1:3" ht="14.4" x14ac:dyDescent="0.3">
      <c r="A30850"/>
      <c r="B30850"/>
      <c r="C30850"/>
    </row>
    <row r="30851" spans="1:3" ht="14.4" x14ac:dyDescent="0.3">
      <c r="A30851"/>
      <c r="B30851"/>
      <c r="C30851"/>
    </row>
    <row r="30852" spans="1:3" ht="14.4" x14ac:dyDescent="0.3">
      <c r="A30852"/>
      <c r="B30852"/>
      <c r="C30852"/>
    </row>
    <row r="30853" spans="1:3" ht="14.4" x14ac:dyDescent="0.3">
      <c r="A30853"/>
      <c r="B30853"/>
      <c r="C30853"/>
    </row>
    <row r="30854" spans="1:3" ht="14.4" x14ac:dyDescent="0.3">
      <c r="A30854"/>
      <c r="B30854"/>
      <c r="C30854"/>
    </row>
    <row r="30855" spans="1:3" ht="14.4" x14ac:dyDescent="0.3">
      <c r="A30855"/>
      <c r="B30855"/>
      <c r="C30855"/>
    </row>
    <row r="30856" spans="1:3" ht="14.4" x14ac:dyDescent="0.3">
      <c r="A30856"/>
      <c r="B30856"/>
      <c r="C30856"/>
    </row>
    <row r="30857" spans="1:3" ht="14.4" x14ac:dyDescent="0.3">
      <c r="A30857"/>
      <c r="B30857"/>
      <c r="C30857"/>
    </row>
    <row r="30858" spans="1:3" ht="14.4" x14ac:dyDescent="0.3">
      <c r="A30858"/>
      <c r="B30858"/>
      <c r="C30858"/>
    </row>
    <row r="30859" spans="1:3" ht="14.4" x14ac:dyDescent="0.3">
      <c r="A30859"/>
      <c r="B30859"/>
      <c r="C30859"/>
    </row>
    <row r="30860" spans="1:3" ht="14.4" x14ac:dyDescent="0.3">
      <c r="A30860"/>
      <c r="B30860"/>
      <c r="C30860"/>
    </row>
    <row r="30861" spans="1:3" ht="14.4" x14ac:dyDescent="0.3">
      <c r="A30861"/>
      <c r="B30861"/>
      <c r="C30861"/>
    </row>
    <row r="30862" spans="1:3" ht="14.4" x14ac:dyDescent="0.3">
      <c r="A30862"/>
      <c r="B30862"/>
      <c r="C30862"/>
    </row>
    <row r="30863" spans="1:3" ht="14.4" x14ac:dyDescent="0.3">
      <c r="A30863"/>
      <c r="B30863"/>
      <c r="C30863"/>
    </row>
    <row r="30864" spans="1:3" ht="14.4" x14ac:dyDescent="0.3">
      <c r="A30864"/>
      <c r="B30864"/>
      <c r="C30864"/>
    </row>
    <row r="30865" spans="1:3" ht="14.4" x14ac:dyDescent="0.3">
      <c r="A30865"/>
      <c r="B30865"/>
      <c r="C30865"/>
    </row>
    <row r="30866" spans="1:3" ht="14.4" x14ac:dyDescent="0.3">
      <c r="A30866"/>
      <c r="B30866"/>
      <c r="C30866"/>
    </row>
    <row r="30867" spans="1:3" ht="14.4" x14ac:dyDescent="0.3">
      <c r="A30867"/>
      <c r="B30867"/>
      <c r="C30867"/>
    </row>
    <row r="30868" spans="1:3" ht="14.4" x14ac:dyDescent="0.3">
      <c r="A30868"/>
      <c r="B30868"/>
      <c r="C30868"/>
    </row>
    <row r="30869" spans="1:3" ht="14.4" x14ac:dyDescent="0.3">
      <c r="A30869"/>
      <c r="B30869"/>
      <c r="C30869"/>
    </row>
    <row r="30870" spans="1:3" ht="14.4" x14ac:dyDescent="0.3">
      <c r="A30870"/>
      <c r="B30870"/>
      <c r="C30870"/>
    </row>
    <row r="30871" spans="1:3" ht="14.4" x14ac:dyDescent="0.3">
      <c r="A30871"/>
      <c r="B30871"/>
      <c r="C30871"/>
    </row>
    <row r="30872" spans="1:3" ht="14.4" x14ac:dyDescent="0.3">
      <c r="A30872"/>
      <c r="B30872"/>
      <c r="C30872"/>
    </row>
    <row r="30873" spans="1:3" ht="14.4" x14ac:dyDescent="0.3">
      <c r="A30873"/>
      <c r="B30873"/>
      <c r="C30873"/>
    </row>
    <row r="30874" spans="1:3" ht="14.4" x14ac:dyDescent="0.3">
      <c r="A30874"/>
      <c r="B30874"/>
      <c r="C30874"/>
    </row>
    <row r="30875" spans="1:3" ht="14.4" x14ac:dyDescent="0.3">
      <c r="A30875"/>
      <c r="B30875"/>
      <c r="C30875"/>
    </row>
    <row r="30876" spans="1:3" ht="14.4" x14ac:dyDescent="0.3">
      <c r="A30876"/>
      <c r="B30876"/>
      <c r="C30876"/>
    </row>
    <row r="30877" spans="1:3" ht="14.4" x14ac:dyDescent="0.3">
      <c r="A30877"/>
      <c r="B30877"/>
      <c r="C30877"/>
    </row>
    <row r="30878" spans="1:3" ht="14.4" x14ac:dyDescent="0.3">
      <c r="A30878"/>
      <c r="B30878"/>
      <c r="C30878"/>
    </row>
    <row r="30879" spans="1:3" ht="14.4" x14ac:dyDescent="0.3">
      <c r="A30879"/>
      <c r="B30879"/>
      <c r="C30879"/>
    </row>
    <row r="30880" spans="1:3" ht="14.4" x14ac:dyDescent="0.3">
      <c r="A30880"/>
      <c r="B30880"/>
      <c r="C30880"/>
    </row>
    <row r="30881" spans="1:3" ht="14.4" x14ac:dyDescent="0.3">
      <c r="A30881"/>
      <c r="B30881"/>
      <c r="C30881"/>
    </row>
    <row r="30882" spans="1:3" ht="14.4" x14ac:dyDescent="0.3">
      <c r="A30882"/>
      <c r="B30882"/>
      <c r="C30882"/>
    </row>
    <row r="30883" spans="1:3" ht="14.4" x14ac:dyDescent="0.3">
      <c r="A30883"/>
      <c r="B30883"/>
      <c r="C30883"/>
    </row>
    <row r="30884" spans="1:3" ht="14.4" x14ac:dyDescent="0.3">
      <c r="A30884"/>
      <c r="B30884"/>
      <c r="C30884"/>
    </row>
    <row r="30885" spans="1:3" ht="14.4" x14ac:dyDescent="0.3">
      <c r="A30885"/>
      <c r="B30885"/>
      <c r="C30885"/>
    </row>
    <row r="30886" spans="1:3" ht="14.4" x14ac:dyDescent="0.3">
      <c r="A30886"/>
      <c r="B30886"/>
      <c r="C30886"/>
    </row>
    <row r="30887" spans="1:3" ht="14.4" x14ac:dyDescent="0.3">
      <c r="A30887"/>
      <c r="B30887"/>
      <c r="C30887"/>
    </row>
    <row r="30888" spans="1:3" ht="14.4" x14ac:dyDescent="0.3">
      <c r="A30888"/>
      <c r="B30888"/>
      <c r="C30888"/>
    </row>
    <row r="30889" spans="1:3" ht="14.4" x14ac:dyDescent="0.3">
      <c r="A30889"/>
      <c r="B30889"/>
      <c r="C30889"/>
    </row>
    <row r="30890" spans="1:3" ht="14.4" x14ac:dyDescent="0.3">
      <c r="A30890"/>
      <c r="B30890"/>
      <c r="C30890"/>
    </row>
    <row r="30891" spans="1:3" ht="14.4" x14ac:dyDescent="0.3">
      <c r="A30891"/>
      <c r="B30891"/>
      <c r="C30891"/>
    </row>
    <row r="30892" spans="1:3" ht="14.4" x14ac:dyDescent="0.3">
      <c r="A30892"/>
      <c r="B30892"/>
      <c r="C30892"/>
    </row>
    <row r="30893" spans="1:3" ht="14.4" x14ac:dyDescent="0.3">
      <c r="A30893"/>
      <c r="B30893"/>
      <c r="C30893"/>
    </row>
    <row r="30894" spans="1:3" ht="14.4" x14ac:dyDescent="0.3">
      <c r="A30894"/>
      <c r="B30894"/>
      <c r="C30894"/>
    </row>
    <row r="30895" spans="1:3" ht="14.4" x14ac:dyDescent="0.3">
      <c r="A30895"/>
      <c r="B30895"/>
      <c r="C30895"/>
    </row>
    <row r="30896" spans="1:3" ht="14.4" x14ac:dyDescent="0.3">
      <c r="A30896"/>
      <c r="B30896"/>
      <c r="C30896"/>
    </row>
    <row r="30897" spans="1:3" ht="14.4" x14ac:dyDescent="0.3">
      <c r="A30897"/>
      <c r="B30897"/>
      <c r="C30897"/>
    </row>
    <row r="30898" spans="1:3" ht="14.4" x14ac:dyDescent="0.3">
      <c r="A30898"/>
      <c r="B30898"/>
      <c r="C30898"/>
    </row>
    <row r="30899" spans="1:3" ht="14.4" x14ac:dyDescent="0.3">
      <c r="A30899"/>
      <c r="B30899"/>
      <c r="C30899"/>
    </row>
    <row r="30900" spans="1:3" ht="14.4" x14ac:dyDescent="0.3">
      <c r="A30900"/>
      <c r="B30900"/>
      <c r="C30900"/>
    </row>
    <row r="30901" spans="1:3" ht="14.4" x14ac:dyDescent="0.3">
      <c r="A30901"/>
      <c r="B30901"/>
      <c r="C30901"/>
    </row>
    <row r="30902" spans="1:3" ht="14.4" x14ac:dyDescent="0.3">
      <c r="A30902"/>
      <c r="B30902"/>
      <c r="C30902"/>
    </row>
    <row r="30903" spans="1:3" ht="14.4" x14ac:dyDescent="0.3">
      <c r="A30903"/>
      <c r="B30903"/>
      <c r="C30903"/>
    </row>
    <row r="30904" spans="1:3" ht="14.4" x14ac:dyDescent="0.3">
      <c r="A30904"/>
      <c r="B30904"/>
      <c r="C30904"/>
    </row>
    <row r="30905" spans="1:3" ht="14.4" x14ac:dyDescent="0.3">
      <c r="A30905"/>
      <c r="B30905"/>
      <c r="C30905"/>
    </row>
    <row r="30906" spans="1:3" ht="14.4" x14ac:dyDescent="0.3">
      <c r="A30906"/>
      <c r="B30906"/>
      <c r="C30906"/>
    </row>
    <row r="30907" spans="1:3" ht="14.4" x14ac:dyDescent="0.3">
      <c r="A30907"/>
      <c r="B30907"/>
      <c r="C30907"/>
    </row>
    <row r="30908" spans="1:3" ht="14.4" x14ac:dyDescent="0.3">
      <c r="A30908"/>
      <c r="B30908"/>
      <c r="C30908"/>
    </row>
    <row r="30909" spans="1:3" ht="14.4" x14ac:dyDescent="0.3">
      <c r="A30909"/>
      <c r="B30909"/>
      <c r="C30909"/>
    </row>
    <row r="30910" spans="1:3" ht="14.4" x14ac:dyDescent="0.3">
      <c r="A30910"/>
      <c r="B30910"/>
      <c r="C30910"/>
    </row>
    <row r="30911" spans="1:3" ht="14.4" x14ac:dyDescent="0.3">
      <c r="A30911"/>
      <c r="B30911"/>
      <c r="C30911"/>
    </row>
    <row r="30912" spans="1:3" ht="14.4" x14ac:dyDescent="0.3">
      <c r="A30912"/>
      <c r="B30912"/>
      <c r="C30912"/>
    </row>
    <row r="30913" spans="1:3" ht="14.4" x14ac:dyDescent="0.3">
      <c r="A30913"/>
      <c r="B30913"/>
      <c r="C30913"/>
    </row>
    <row r="30914" spans="1:3" ht="14.4" x14ac:dyDescent="0.3">
      <c r="A30914"/>
      <c r="B30914"/>
      <c r="C30914"/>
    </row>
    <row r="30915" spans="1:3" ht="14.4" x14ac:dyDescent="0.3">
      <c r="A30915"/>
      <c r="B30915"/>
      <c r="C30915"/>
    </row>
    <row r="30916" spans="1:3" ht="14.4" x14ac:dyDescent="0.3">
      <c r="A30916"/>
      <c r="B30916"/>
      <c r="C30916"/>
    </row>
    <row r="30917" spans="1:3" ht="14.4" x14ac:dyDescent="0.3">
      <c r="A30917"/>
      <c r="B30917"/>
      <c r="C30917"/>
    </row>
    <row r="30918" spans="1:3" ht="14.4" x14ac:dyDescent="0.3">
      <c r="A30918"/>
      <c r="B30918"/>
      <c r="C30918"/>
    </row>
    <row r="30919" spans="1:3" ht="14.4" x14ac:dyDescent="0.3">
      <c r="A30919"/>
      <c r="B30919"/>
      <c r="C30919"/>
    </row>
    <row r="30920" spans="1:3" ht="14.4" x14ac:dyDescent="0.3">
      <c r="A30920"/>
      <c r="B30920"/>
      <c r="C30920"/>
    </row>
    <row r="30921" spans="1:3" ht="14.4" x14ac:dyDescent="0.3">
      <c r="A30921"/>
      <c r="B30921"/>
      <c r="C30921"/>
    </row>
    <row r="30922" spans="1:3" ht="14.4" x14ac:dyDescent="0.3">
      <c r="A30922"/>
      <c r="B30922"/>
      <c r="C30922"/>
    </row>
    <row r="30923" spans="1:3" ht="14.4" x14ac:dyDescent="0.3">
      <c r="A30923"/>
      <c r="B30923"/>
      <c r="C30923"/>
    </row>
    <row r="30924" spans="1:3" ht="14.4" x14ac:dyDescent="0.3">
      <c r="A30924"/>
      <c r="B30924"/>
      <c r="C30924"/>
    </row>
    <row r="30925" spans="1:3" ht="14.4" x14ac:dyDescent="0.3">
      <c r="A30925"/>
      <c r="B30925"/>
      <c r="C30925"/>
    </row>
    <row r="30926" spans="1:3" ht="14.4" x14ac:dyDescent="0.3">
      <c r="A30926"/>
      <c r="B30926"/>
      <c r="C30926"/>
    </row>
    <row r="30927" spans="1:3" ht="14.4" x14ac:dyDescent="0.3">
      <c r="A30927"/>
      <c r="B30927"/>
      <c r="C30927"/>
    </row>
    <row r="30928" spans="1:3" ht="14.4" x14ac:dyDescent="0.3">
      <c r="A30928"/>
      <c r="B30928"/>
      <c r="C30928"/>
    </row>
    <row r="30929" spans="1:3" ht="14.4" x14ac:dyDescent="0.3">
      <c r="A30929"/>
      <c r="B30929"/>
      <c r="C30929"/>
    </row>
    <row r="30930" spans="1:3" ht="14.4" x14ac:dyDescent="0.3">
      <c r="A30930"/>
      <c r="B30930"/>
      <c r="C30930"/>
    </row>
    <row r="30931" spans="1:3" ht="14.4" x14ac:dyDescent="0.3">
      <c r="A30931"/>
      <c r="B30931"/>
      <c r="C30931"/>
    </row>
    <row r="30932" spans="1:3" ht="14.4" x14ac:dyDescent="0.3">
      <c r="A30932"/>
      <c r="B30932"/>
      <c r="C30932"/>
    </row>
    <row r="30933" spans="1:3" ht="14.4" x14ac:dyDescent="0.3">
      <c r="A30933"/>
      <c r="B30933"/>
      <c r="C30933"/>
    </row>
    <row r="30934" spans="1:3" ht="14.4" x14ac:dyDescent="0.3">
      <c r="A30934"/>
      <c r="B30934"/>
      <c r="C30934"/>
    </row>
    <row r="30935" spans="1:3" ht="14.4" x14ac:dyDescent="0.3">
      <c r="A30935"/>
      <c r="B30935"/>
      <c r="C30935"/>
    </row>
    <row r="30936" spans="1:3" ht="14.4" x14ac:dyDescent="0.3">
      <c r="A30936"/>
      <c r="B30936"/>
      <c r="C30936"/>
    </row>
    <row r="30937" spans="1:3" ht="14.4" x14ac:dyDescent="0.3">
      <c r="A30937"/>
      <c r="B30937"/>
      <c r="C30937"/>
    </row>
    <row r="30938" spans="1:3" ht="14.4" x14ac:dyDescent="0.3">
      <c r="A30938"/>
      <c r="B30938"/>
      <c r="C30938"/>
    </row>
    <row r="30939" spans="1:3" ht="14.4" x14ac:dyDescent="0.3">
      <c r="A30939"/>
      <c r="B30939"/>
      <c r="C30939"/>
    </row>
    <row r="30940" spans="1:3" ht="14.4" x14ac:dyDescent="0.3">
      <c r="A30940"/>
      <c r="B30940"/>
      <c r="C30940"/>
    </row>
    <row r="30941" spans="1:3" ht="14.4" x14ac:dyDescent="0.3">
      <c r="A30941"/>
      <c r="B30941"/>
      <c r="C30941"/>
    </row>
    <row r="30942" spans="1:3" ht="14.4" x14ac:dyDescent="0.3">
      <c r="A30942"/>
      <c r="B30942"/>
      <c r="C30942"/>
    </row>
    <row r="30943" spans="1:3" ht="14.4" x14ac:dyDescent="0.3">
      <c r="A30943"/>
      <c r="B30943"/>
      <c r="C30943"/>
    </row>
    <row r="30944" spans="1:3" ht="14.4" x14ac:dyDescent="0.3">
      <c r="A30944"/>
      <c r="B30944"/>
      <c r="C30944"/>
    </row>
    <row r="30945" spans="1:3" ht="14.4" x14ac:dyDescent="0.3">
      <c r="A30945"/>
      <c r="B30945"/>
      <c r="C30945"/>
    </row>
    <row r="30946" spans="1:3" ht="14.4" x14ac:dyDescent="0.3">
      <c r="A30946"/>
      <c r="B30946"/>
      <c r="C30946"/>
    </row>
    <row r="30947" spans="1:3" ht="14.4" x14ac:dyDescent="0.3">
      <c r="A30947"/>
      <c r="B30947"/>
      <c r="C30947"/>
    </row>
    <row r="30948" spans="1:3" ht="14.4" x14ac:dyDescent="0.3">
      <c r="A30948"/>
      <c r="B30948"/>
      <c r="C30948"/>
    </row>
    <row r="30949" spans="1:3" ht="14.4" x14ac:dyDescent="0.3">
      <c r="A30949"/>
      <c r="B30949"/>
      <c r="C30949"/>
    </row>
    <row r="30950" spans="1:3" ht="14.4" x14ac:dyDescent="0.3">
      <c r="A30950"/>
      <c r="B30950"/>
      <c r="C30950"/>
    </row>
    <row r="30951" spans="1:3" ht="14.4" x14ac:dyDescent="0.3">
      <c r="A30951"/>
      <c r="B30951"/>
      <c r="C30951"/>
    </row>
    <row r="30952" spans="1:3" ht="14.4" x14ac:dyDescent="0.3">
      <c r="A30952"/>
      <c r="B30952"/>
      <c r="C30952"/>
    </row>
    <row r="30953" spans="1:3" ht="14.4" x14ac:dyDescent="0.3">
      <c r="A30953"/>
      <c r="B30953"/>
      <c r="C30953"/>
    </row>
    <row r="30954" spans="1:3" ht="14.4" x14ac:dyDescent="0.3">
      <c r="A30954"/>
      <c r="B30954"/>
      <c r="C30954"/>
    </row>
    <row r="30955" spans="1:3" ht="14.4" x14ac:dyDescent="0.3">
      <c r="A30955"/>
      <c r="B30955"/>
      <c r="C30955"/>
    </row>
    <row r="30956" spans="1:3" ht="14.4" x14ac:dyDescent="0.3">
      <c r="A30956"/>
      <c r="B30956"/>
      <c r="C30956"/>
    </row>
    <row r="30957" spans="1:3" ht="14.4" x14ac:dyDescent="0.3">
      <c r="A30957"/>
      <c r="B30957"/>
      <c r="C30957"/>
    </row>
    <row r="30958" spans="1:3" ht="14.4" x14ac:dyDescent="0.3">
      <c r="A30958"/>
      <c r="B30958"/>
      <c r="C30958"/>
    </row>
    <row r="30959" spans="1:3" ht="14.4" x14ac:dyDescent="0.3">
      <c r="A30959"/>
      <c r="B30959"/>
      <c r="C30959"/>
    </row>
    <row r="30960" spans="1:3" ht="14.4" x14ac:dyDescent="0.3">
      <c r="A30960"/>
      <c r="B30960"/>
      <c r="C30960"/>
    </row>
    <row r="30961" spans="1:3" ht="14.4" x14ac:dyDescent="0.3">
      <c r="A30961"/>
      <c r="B30961"/>
      <c r="C30961"/>
    </row>
    <row r="30962" spans="1:3" ht="14.4" x14ac:dyDescent="0.3">
      <c r="A30962"/>
      <c r="B30962"/>
      <c r="C30962"/>
    </row>
    <row r="30963" spans="1:3" ht="14.4" x14ac:dyDescent="0.3">
      <c r="A30963"/>
      <c r="B30963"/>
      <c r="C30963"/>
    </row>
    <row r="30964" spans="1:3" ht="14.4" x14ac:dyDescent="0.3">
      <c r="A30964"/>
      <c r="B30964"/>
      <c r="C30964"/>
    </row>
    <row r="30965" spans="1:3" ht="14.4" x14ac:dyDescent="0.3">
      <c r="A30965"/>
      <c r="B30965"/>
      <c r="C30965"/>
    </row>
    <row r="30966" spans="1:3" ht="14.4" x14ac:dyDescent="0.3">
      <c r="A30966"/>
      <c r="B30966"/>
      <c r="C30966"/>
    </row>
    <row r="30967" spans="1:3" ht="14.4" x14ac:dyDescent="0.3">
      <c r="A30967"/>
      <c r="B30967"/>
      <c r="C30967"/>
    </row>
    <row r="30968" spans="1:3" ht="14.4" x14ac:dyDescent="0.3">
      <c r="A30968"/>
      <c r="B30968"/>
      <c r="C30968"/>
    </row>
    <row r="30969" spans="1:3" ht="14.4" x14ac:dyDescent="0.3">
      <c r="A30969"/>
      <c r="B30969"/>
      <c r="C30969"/>
    </row>
    <row r="30970" spans="1:3" ht="14.4" x14ac:dyDescent="0.3">
      <c r="A30970"/>
      <c r="B30970"/>
      <c r="C30970"/>
    </row>
    <row r="30971" spans="1:3" ht="14.4" x14ac:dyDescent="0.3">
      <c r="A30971"/>
      <c r="B30971"/>
      <c r="C30971"/>
    </row>
    <row r="30972" spans="1:3" ht="14.4" x14ac:dyDescent="0.3">
      <c r="A30972"/>
      <c r="B30972"/>
      <c r="C30972"/>
    </row>
    <row r="30973" spans="1:3" ht="14.4" x14ac:dyDescent="0.3">
      <c r="A30973"/>
      <c r="B30973"/>
      <c r="C30973"/>
    </row>
    <row r="30974" spans="1:3" ht="14.4" x14ac:dyDescent="0.3">
      <c r="A30974"/>
      <c r="B30974"/>
      <c r="C30974"/>
    </row>
    <row r="30975" spans="1:3" ht="14.4" x14ac:dyDescent="0.3">
      <c r="A30975"/>
      <c r="B30975"/>
      <c r="C30975"/>
    </row>
    <row r="30976" spans="1:3" ht="14.4" x14ac:dyDescent="0.3">
      <c r="A30976"/>
      <c r="B30976"/>
      <c r="C30976"/>
    </row>
    <row r="30977" spans="1:3" ht="14.4" x14ac:dyDescent="0.3">
      <c r="A30977"/>
      <c r="B30977"/>
      <c r="C30977"/>
    </row>
    <row r="30978" spans="1:3" ht="14.4" x14ac:dyDescent="0.3">
      <c r="A30978"/>
      <c r="B30978"/>
      <c r="C30978"/>
    </row>
    <row r="30979" spans="1:3" ht="14.4" x14ac:dyDescent="0.3">
      <c r="A30979"/>
      <c r="B30979"/>
      <c r="C30979"/>
    </row>
    <row r="30980" spans="1:3" ht="14.4" x14ac:dyDescent="0.3">
      <c r="A30980"/>
      <c r="B30980"/>
      <c r="C30980"/>
    </row>
    <row r="30981" spans="1:3" ht="14.4" x14ac:dyDescent="0.3">
      <c r="A30981"/>
      <c r="B30981"/>
      <c r="C30981"/>
    </row>
    <row r="30982" spans="1:3" ht="14.4" x14ac:dyDescent="0.3">
      <c r="A30982"/>
      <c r="B30982"/>
      <c r="C30982"/>
    </row>
    <row r="30983" spans="1:3" ht="14.4" x14ac:dyDescent="0.3">
      <c r="A30983"/>
      <c r="B30983"/>
      <c r="C30983"/>
    </row>
    <row r="30984" spans="1:3" ht="14.4" x14ac:dyDescent="0.3">
      <c r="A30984"/>
      <c r="B30984"/>
      <c r="C30984"/>
    </row>
    <row r="30985" spans="1:3" ht="14.4" x14ac:dyDescent="0.3">
      <c r="A30985"/>
      <c r="B30985"/>
      <c r="C30985"/>
    </row>
    <row r="30986" spans="1:3" ht="14.4" x14ac:dyDescent="0.3">
      <c r="A30986"/>
      <c r="B30986"/>
      <c r="C30986"/>
    </row>
    <row r="30987" spans="1:3" ht="14.4" x14ac:dyDescent="0.3">
      <c r="A30987"/>
      <c r="B30987"/>
      <c r="C30987"/>
    </row>
    <row r="30988" spans="1:3" ht="14.4" x14ac:dyDescent="0.3">
      <c r="A30988"/>
      <c r="B30988"/>
      <c r="C30988"/>
    </row>
    <row r="30989" spans="1:3" ht="14.4" x14ac:dyDescent="0.3">
      <c r="A30989"/>
      <c r="B30989"/>
      <c r="C30989"/>
    </row>
    <row r="30990" spans="1:3" ht="14.4" x14ac:dyDescent="0.3">
      <c r="A30990"/>
      <c r="B30990"/>
      <c r="C30990"/>
    </row>
    <row r="30991" spans="1:3" ht="14.4" x14ac:dyDescent="0.3">
      <c r="A30991"/>
      <c r="B30991"/>
      <c r="C30991"/>
    </row>
    <row r="30992" spans="1:3" ht="14.4" x14ac:dyDescent="0.3">
      <c r="A30992"/>
      <c r="B30992"/>
      <c r="C30992"/>
    </row>
    <row r="30993" spans="1:3" ht="14.4" x14ac:dyDescent="0.3">
      <c r="A30993"/>
      <c r="B30993"/>
      <c r="C30993"/>
    </row>
    <row r="30994" spans="1:3" ht="14.4" x14ac:dyDescent="0.3">
      <c r="A30994"/>
      <c r="B30994"/>
      <c r="C30994"/>
    </row>
    <row r="30995" spans="1:3" ht="14.4" x14ac:dyDescent="0.3">
      <c r="A30995"/>
      <c r="B30995"/>
      <c r="C30995"/>
    </row>
    <row r="30996" spans="1:3" ht="14.4" x14ac:dyDescent="0.3">
      <c r="A30996"/>
      <c r="B30996"/>
      <c r="C30996"/>
    </row>
    <row r="30997" spans="1:3" ht="14.4" x14ac:dyDescent="0.3">
      <c r="A30997"/>
      <c r="B30997"/>
      <c r="C30997"/>
    </row>
    <row r="30998" spans="1:3" ht="14.4" x14ac:dyDescent="0.3">
      <c r="A30998"/>
      <c r="B30998"/>
      <c r="C30998"/>
    </row>
    <row r="30999" spans="1:3" ht="14.4" x14ac:dyDescent="0.3">
      <c r="A30999"/>
      <c r="B30999"/>
      <c r="C30999"/>
    </row>
    <row r="31000" spans="1:3" ht="14.4" x14ac:dyDescent="0.3">
      <c r="A31000"/>
      <c r="B31000"/>
      <c r="C31000"/>
    </row>
    <row r="31001" spans="1:3" ht="14.4" x14ac:dyDescent="0.3">
      <c r="A31001"/>
      <c r="B31001"/>
      <c r="C31001"/>
    </row>
    <row r="31002" spans="1:3" ht="14.4" x14ac:dyDescent="0.3">
      <c r="A31002"/>
      <c r="B31002"/>
      <c r="C31002"/>
    </row>
    <row r="31003" spans="1:3" ht="14.4" x14ac:dyDescent="0.3">
      <c r="A31003"/>
      <c r="B31003"/>
      <c r="C31003"/>
    </row>
    <row r="31004" spans="1:3" ht="14.4" x14ac:dyDescent="0.3">
      <c r="A31004"/>
      <c r="B31004"/>
      <c r="C31004"/>
    </row>
    <row r="31005" spans="1:3" ht="14.4" x14ac:dyDescent="0.3">
      <c r="A31005"/>
      <c r="B31005"/>
      <c r="C31005"/>
    </row>
    <row r="31006" spans="1:3" ht="14.4" x14ac:dyDescent="0.3">
      <c r="A31006"/>
      <c r="B31006"/>
      <c r="C31006"/>
    </row>
    <row r="31007" spans="1:3" ht="14.4" x14ac:dyDescent="0.3">
      <c r="A31007"/>
      <c r="B31007"/>
      <c r="C31007"/>
    </row>
    <row r="31008" spans="1:3" ht="14.4" x14ac:dyDescent="0.3">
      <c r="A31008"/>
      <c r="B31008"/>
      <c r="C31008"/>
    </row>
    <row r="31009" spans="1:3" ht="14.4" x14ac:dyDescent="0.3">
      <c r="A31009"/>
      <c r="B31009"/>
      <c r="C31009"/>
    </row>
    <row r="31010" spans="1:3" ht="14.4" x14ac:dyDescent="0.3">
      <c r="A31010"/>
      <c r="B31010"/>
      <c r="C31010"/>
    </row>
    <row r="31011" spans="1:3" ht="14.4" x14ac:dyDescent="0.3">
      <c r="A31011"/>
      <c r="B31011"/>
      <c r="C31011"/>
    </row>
    <row r="31012" spans="1:3" ht="14.4" x14ac:dyDescent="0.3">
      <c r="A31012"/>
      <c r="B31012"/>
      <c r="C31012"/>
    </row>
    <row r="31013" spans="1:3" ht="14.4" x14ac:dyDescent="0.3">
      <c r="A31013"/>
      <c r="B31013"/>
      <c r="C31013"/>
    </row>
    <row r="31014" spans="1:3" ht="14.4" x14ac:dyDescent="0.3">
      <c r="A31014"/>
      <c r="B31014"/>
      <c r="C31014"/>
    </row>
    <row r="31015" spans="1:3" ht="14.4" x14ac:dyDescent="0.3">
      <c r="A31015"/>
      <c r="B31015"/>
      <c r="C31015"/>
    </row>
    <row r="31016" spans="1:3" ht="14.4" x14ac:dyDescent="0.3">
      <c r="A31016"/>
      <c r="B31016"/>
      <c r="C31016"/>
    </row>
    <row r="31017" spans="1:3" ht="14.4" x14ac:dyDescent="0.3">
      <c r="A31017"/>
      <c r="B31017"/>
      <c r="C31017"/>
    </row>
    <row r="31018" spans="1:3" ht="14.4" x14ac:dyDescent="0.3">
      <c r="A31018"/>
      <c r="B31018"/>
      <c r="C31018"/>
    </row>
    <row r="31019" spans="1:3" ht="14.4" x14ac:dyDescent="0.3">
      <c r="A31019"/>
      <c r="B31019"/>
      <c r="C31019"/>
    </row>
    <row r="31020" spans="1:3" ht="14.4" x14ac:dyDescent="0.3">
      <c r="A31020"/>
      <c r="B31020"/>
      <c r="C31020"/>
    </row>
    <row r="31021" spans="1:3" ht="14.4" x14ac:dyDescent="0.3">
      <c r="A31021"/>
      <c r="B31021"/>
      <c r="C31021"/>
    </row>
    <row r="31022" spans="1:3" ht="14.4" x14ac:dyDescent="0.3">
      <c r="A31022"/>
      <c r="B31022"/>
      <c r="C31022"/>
    </row>
    <row r="31023" spans="1:3" ht="14.4" x14ac:dyDescent="0.3">
      <c r="A31023"/>
      <c r="B31023"/>
      <c r="C31023"/>
    </row>
    <row r="31024" spans="1:3" ht="14.4" x14ac:dyDescent="0.3">
      <c r="A31024"/>
      <c r="B31024"/>
      <c r="C31024"/>
    </row>
    <row r="31025" spans="1:3" ht="14.4" x14ac:dyDescent="0.3">
      <c r="A31025"/>
      <c r="B31025"/>
      <c r="C31025"/>
    </row>
    <row r="31026" spans="1:3" ht="14.4" x14ac:dyDescent="0.3">
      <c r="A31026"/>
      <c r="B31026"/>
      <c r="C31026"/>
    </row>
    <row r="31027" spans="1:3" ht="14.4" x14ac:dyDescent="0.3">
      <c r="A31027"/>
      <c r="B31027"/>
      <c r="C31027"/>
    </row>
    <row r="31028" spans="1:3" ht="14.4" x14ac:dyDescent="0.3">
      <c r="A31028"/>
      <c r="B31028"/>
      <c r="C31028"/>
    </row>
    <row r="31029" spans="1:3" ht="14.4" x14ac:dyDescent="0.3">
      <c r="A31029"/>
      <c r="B31029"/>
      <c r="C31029"/>
    </row>
    <row r="31030" spans="1:3" ht="14.4" x14ac:dyDescent="0.3">
      <c r="A31030"/>
      <c r="B31030"/>
      <c r="C31030"/>
    </row>
    <row r="31031" spans="1:3" ht="14.4" x14ac:dyDescent="0.3">
      <c r="A31031"/>
      <c r="B31031"/>
      <c r="C31031"/>
    </row>
    <row r="31032" spans="1:3" ht="14.4" x14ac:dyDescent="0.3">
      <c r="A31032"/>
      <c r="B31032"/>
      <c r="C31032"/>
    </row>
    <row r="31033" spans="1:3" ht="14.4" x14ac:dyDescent="0.3">
      <c r="A31033"/>
      <c r="B31033"/>
      <c r="C31033"/>
    </row>
    <row r="31034" spans="1:3" ht="14.4" x14ac:dyDescent="0.3">
      <c r="A31034"/>
      <c r="B31034"/>
      <c r="C31034"/>
    </row>
    <row r="31035" spans="1:3" ht="14.4" x14ac:dyDescent="0.3">
      <c r="A31035"/>
      <c r="B31035"/>
      <c r="C31035"/>
    </row>
    <row r="31036" spans="1:3" ht="14.4" x14ac:dyDescent="0.3">
      <c r="A31036"/>
      <c r="B31036"/>
      <c r="C31036"/>
    </row>
    <row r="31037" spans="1:3" ht="14.4" x14ac:dyDescent="0.3">
      <c r="A31037"/>
      <c r="B31037"/>
      <c r="C31037"/>
    </row>
    <row r="31038" spans="1:3" ht="14.4" x14ac:dyDescent="0.3">
      <c r="A31038"/>
      <c r="B31038"/>
      <c r="C31038"/>
    </row>
    <row r="31039" spans="1:3" ht="14.4" x14ac:dyDescent="0.3">
      <c r="A31039"/>
      <c r="B31039"/>
      <c r="C31039"/>
    </row>
    <row r="31040" spans="1:3" ht="14.4" x14ac:dyDescent="0.3">
      <c r="A31040"/>
      <c r="B31040"/>
      <c r="C31040"/>
    </row>
    <row r="31041" spans="1:3" ht="14.4" x14ac:dyDescent="0.3">
      <c r="A31041"/>
      <c r="B31041"/>
      <c r="C31041"/>
    </row>
    <row r="31042" spans="1:3" ht="14.4" x14ac:dyDescent="0.3">
      <c r="A31042"/>
      <c r="B31042"/>
      <c r="C31042"/>
    </row>
    <row r="31043" spans="1:3" ht="14.4" x14ac:dyDescent="0.3">
      <c r="A31043"/>
      <c r="B31043"/>
      <c r="C31043"/>
    </row>
    <row r="31044" spans="1:3" ht="14.4" x14ac:dyDescent="0.3">
      <c r="A31044"/>
      <c r="B31044"/>
      <c r="C31044"/>
    </row>
    <row r="31045" spans="1:3" ht="14.4" x14ac:dyDescent="0.3">
      <c r="A31045"/>
      <c r="B31045"/>
      <c r="C31045"/>
    </row>
    <row r="31046" spans="1:3" ht="14.4" x14ac:dyDescent="0.3">
      <c r="A31046"/>
      <c r="B31046"/>
      <c r="C31046"/>
    </row>
    <row r="31047" spans="1:3" ht="14.4" x14ac:dyDescent="0.3">
      <c r="A31047"/>
      <c r="B31047"/>
      <c r="C31047"/>
    </row>
    <row r="31048" spans="1:3" ht="14.4" x14ac:dyDescent="0.3">
      <c r="A31048"/>
      <c r="B31048"/>
      <c r="C31048"/>
    </row>
    <row r="31049" spans="1:3" ht="14.4" x14ac:dyDescent="0.3">
      <c r="A31049"/>
      <c r="B31049"/>
      <c r="C31049"/>
    </row>
    <row r="31050" spans="1:3" ht="14.4" x14ac:dyDescent="0.3">
      <c r="A31050"/>
      <c r="B31050"/>
      <c r="C31050"/>
    </row>
    <row r="31051" spans="1:3" ht="14.4" x14ac:dyDescent="0.3">
      <c r="A31051"/>
      <c r="B31051"/>
      <c r="C31051"/>
    </row>
    <row r="31052" spans="1:3" ht="14.4" x14ac:dyDescent="0.3">
      <c r="A31052"/>
      <c r="B31052"/>
      <c r="C31052"/>
    </row>
    <row r="31053" spans="1:3" ht="14.4" x14ac:dyDescent="0.3">
      <c r="A31053"/>
      <c r="B31053"/>
      <c r="C31053"/>
    </row>
    <row r="31054" spans="1:3" ht="14.4" x14ac:dyDescent="0.3">
      <c r="A31054"/>
      <c r="B31054"/>
      <c r="C31054"/>
    </row>
    <row r="31055" spans="1:3" ht="14.4" x14ac:dyDescent="0.3">
      <c r="A31055"/>
      <c r="B31055"/>
      <c r="C31055"/>
    </row>
    <row r="31056" spans="1:3" ht="14.4" x14ac:dyDescent="0.3">
      <c r="A31056"/>
      <c r="B31056"/>
      <c r="C31056"/>
    </row>
    <row r="31057" spans="1:3" ht="14.4" x14ac:dyDescent="0.3">
      <c r="A31057"/>
      <c r="B31057"/>
      <c r="C31057"/>
    </row>
    <row r="31058" spans="1:3" ht="14.4" x14ac:dyDescent="0.3">
      <c r="A31058"/>
      <c r="B31058"/>
      <c r="C31058"/>
    </row>
    <row r="31059" spans="1:3" ht="14.4" x14ac:dyDescent="0.3">
      <c r="A31059"/>
      <c r="B31059"/>
      <c r="C31059"/>
    </row>
    <row r="31060" spans="1:3" ht="14.4" x14ac:dyDescent="0.3">
      <c r="A31060"/>
      <c r="B31060"/>
      <c r="C31060"/>
    </row>
    <row r="31061" spans="1:3" ht="14.4" x14ac:dyDescent="0.3">
      <c r="A31061"/>
      <c r="B31061"/>
      <c r="C31061"/>
    </row>
    <row r="31062" spans="1:3" ht="14.4" x14ac:dyDescent="0.3">
      <c r="A31062"/>
      <c r="B31062"/>
      <c r="C31062"/>
    </row>
    <row r="31063" spans="1:3" ht="14.4" x14ac:dyDescent="0.3">
      <c r="A31063"/>
      <c r="B31063"/>
      <c r="C31063"/>
    </row>
    <row r="31064" spans="1:3" ht="14.4" x14ac:dyDescent="0.3">
      <c r="A31064"/>
      <c r="B31064"/>
      <c r="C31064"/>
    </row>
    <row r="31065" spans="1:3" ht="14.4" x14ac:dyDescent="0.3">
      <c r="A31065"/>
      <c r="B31065"/>
      <c r="C31065"/>
    </row>
    <row r="31066" spans="1:3" ht="14.4" x14ac:dyDescent="0.3">
      <c r="A31066"/>
      <c r="B31066"/>
      <c r="C31066"/>
    </row>
    <row r="31067" spans="1:3" ht="14.4" x14ac:dyDescent="0.3">
      <c r="A31067"/>
      <c r="B31067"/>
      <c r="C31067"/>
    </row>
    <row r="31068" spans="1:3" ht="14.4" x14ac:dyDescent="0.3">
      <c r="A31068"/>
      <c r="B31068"/>
      <c r="C31068"/>
    </row>
    <row r="31069" spans="1:3" ht="14.4" x14ac:dyDescent="0.3">
      <c r="A31069"/>
      <c r="B31069"/>
      <c r="C31069"/>
    </row>
    <row r="31070" spans="1:3" ht="14.4" x14ac:dyDescent="0.3">
      <c r="A31070"/>
      <c r="B31070"/>
      <c r="C31070"/>
    </row>
    <row r="31071" spans="1:3" ht="14.4" x14ac:dyDescent="0.3">
      <c r="A31071"/>
      <c r="B31071"/>
      <c r="C31071"/>
    </row>
    <row r="31072" spans="1:3" ht="14.4" x14ac:dyDescent="0.3">
      <c r="A31072"/>
      <c r="B31072"/>
      <c r="C31072"/>
    </row>
    <row r="31073" spans="1:3" ht="14.4" x14ac:dyDescent="0.3">
      <c r="A31073"/>
      <c r="B31073"/>
      <c r="C31073"/>
    </row>
    <row r="31074" spans="1:3" ht="14.4" x14ac:dyDescent="0.3">
      <c r="A31074"/>
      <c r="B31074"/>
      <c r="C31074"/>
    </row>
    <row r="31075" spans="1:3" ht="14.4" x14ac:dyDescent="0.3">
      <c r="A31075"/>
      <c r="B31075"/>
      <c r="C31075"/>
    </row>
    <row r="31076" spans="1:3" ht="14.4" x14ac:dyDescent="0.3">
      <c r="A31076"/>
      <c r="B31076"/>
      <c r="C31076"/>
    </row>
    <row r="31077" spans="1:3" ht="14.4" x14ac:dyDescent="0.3">
      <c r="A31077"/>
      <c r="B31077"/>
      <c r="C31077"/>
    </row>
    <row r="31078" spans="1:3" ht="14.4" x14ac:dyDescent="0.3">
      <c r="A31078"/>
      <c r="B31078"/>
      <c r="C31078"/>
    </row>
    <row r="31079" spans="1:3" ht="14.4" x14ac:dyDescent="0.3">
      <c r="A31079"/>
      <c r="B31079"/>
      <c r="C31079"/>
    </row>
    <row r="31080" spans="1:3" ht="14.4" x14ac:dyDescent="0.3">
      <c r="A31080"/>
      <c r="B31080"/>
      <c r="C31080"/>
    </row>
    <row r="31081" spans="1:3" ht="14.4" x14ac:dyDescent="0.3">
      <c r="A31081"/>
      <c r="B31081"/>
      <c r="C31081"/>
    </row>
    <row r="31082" spans="1:3" ht="14.4" x14ac:dyDescent="0.3">
      <c r="A31082"/>
      <c r="B31082"/>
      <c r="C31082"/>
    </row>
    <row r="31083" spans="1:3" ht="14.4" x14ac:dyDescent="0.3">
      <c r="A31083"/>
      <c r="B31083"/>
      <c r="C31083"/>
    </row>
    <row r="31084" spans="1:3" ht="14.4" x14ac:dyDescent="0.3">
      <c r="A31084"/>
      <c r="B31084"/>
      <c r="C31084"/>
    </row>
    <row r="31085" spans="1:3" ht="14.4" x14ac:dyDescent="0.3">
      <c r="A31085"/>
      <c r="B31085"/>
      <c r="C31085"/>
    </row>
    <row r="31086" spans="1:3" ht="14.4" x14ac:dyDescent="0.3">
      <c r="A31086"/>
      <c r="B31086"/>
      <c r="C31086"/>
    </row>
    <row r="31087" spans="1:3" ht="14.4" x14ac:dyDescent="0.3">
      <c r="A31087"/>
      <c r="B31087"/>
      <c r="C31087"/>
    </row>
    <row r="31088" spans="1:3" ht="14.4" x14ac:dyDescent="0.3">
      <c r="A31088"/>
      <c r="B31088"/>
      <c r="C31088"/>
    </row>
    <row r="31089" spans="1:3" ht="14.4" x14ac:dyDescent="0.3">
      <c r="A31089"/>
      <c r="B31089"/>
      <c r="C31089"/>
    </row>
    <row r="31090" spans="1:3" ht="14.4" x14ac:dyDescent="0.3">
      <c r="A31090"/>
      <c r="B31090"/>
      <c r="C31090"/>
    </row>
    <row r="31091" spans="1:3" ht="14.4" x14ac:dyDescent="0.3">
      <c r="A31091"/>
      <c r="B31091"/>
      <c r="C31091"/>
    </row>
    <row r="31092" spans="1:3" ht="14.4" x14ac:dyDescent="0.3">
      <c r="A31092"/>
      <c r="B31092"/>
      <c r="C31092"/>
    </row>
    <row r="31093" spans="1:3" ht="14.4" x14ac:dyDescent="0.3">
      <c r="A31093"/>
      <c r="B31093"/>
      <c r="C31093"/>
    </row>
    <row r="31094" spans="1:3" ht="14.4" x14ac:dyDescent="0.3">
      <c r="A31094"/>
      <c r="B31094"/>
      <c r="C31094"/>
    </row>
    <row r="31095" spans="1:3" ht="14.4" x14ac:dyDescent="0.3">
      <c r="A31095"/>
      <c r="B31095"/>
      <c r="C31095"/>
    </row>
    <row r="31096" spans="1:3" ht="14.4" x14ac:dyDescent="0.3">
      <c r="A31096"/>
      <c r="B31096"/>
      <c r="C31096"/>
    </row>
    <row r="31097" spans="1:3" ht="14.4" x14ac:dyDescent="0.3">
      <c r="A31097"/>
      <c r="B31097"/>
      <c r="C31097"/>
    </row>
    <row r="31098" spans="1:3" ht="14.4" x14ac:dyDescent="0.3">
      <c r="A31098"/>
      <c r="B31098"/>
      <c r="C31098"/>
    </row>
    <row r="31099" spans="1:3" ht="14.4" x14ac:dyDescent="0.3">
      <c r="A31099"/>
      <c r="B31099"/>
      <c r="C31099"/>
    </row>
    <row r="31100" spans="1:3" ht="14.4" x14ac:dyDescent="0.3">
      <c r="A31100"/>
      <c r="B31100"/>
      <c r="C31100"/>
    </row>
    <row r="31101" spans="1:3" ht="14.4" x14ac:dyDescent="0.3">
      <c r="A31101"/>
      <c r="B31101"/>
      <c r="C31101"/>
    </row>
    <row r="31102" spans="1:3" ht="14.4" x14ac:dyDescent="0.3">
      <c r="A31102"/>
      <c r="B31102"/>
      <c r="C31102"/>
    </row>
    <row r="31103" spans="1:3" ht="14.4" x14ac:dyDescent="0.3">
      <c r="A31103"/>
      <c r="B31103"/>
      <c r="C31103"/>
    </row>
    <row r="31104" spans="1:3" ht="14.4" x14ac:dyDescent="0.3">
      <c r="A31104"/>
      <c r="B31104"/>
      <c r="C31104"/>
    </row>
    <row r="31105" spans="1:3" ht="14.4" x14ac:dyDescent="0.3">
      <c r="A31105"/>
      <c r="B31105"/>
      <c r="C31105"/>
    </row>
    <row r="31106" spans="1:3" ht="14.4" x14ac:dyDescent="0.3">
      <c r="A31106"/>
      <c r="B31106"/>
      <c r="C31106"/>
    </row>
    <row r="31107" spans="1:3" ht="14.4" x14ac:dyDescent="0.3">
      <c r="A31107"/>
      <c r="B31107"/>
      <c r="C31107"/>
    </row>
    <row r="31108" spans="1:3" ht="14.4" x14ac:dyDescent="0.3">
      <c r="A31108"/>
      <c r="B31108"/>
      <c r="C31108"/>
    </row>
    <row r="31109" spans="1:3" ht="14.4" x14ac:dyDescent="0.3">
      <c r="A31109"/>
      <c r="B31109"/>
      <c r="C31109"/>
    </row>
    <row r="31110" spans="1:3" ht="14.4" x14ac:dyDescent="0.3">
      <c r="A31110"/>
      <c r="B31110"/>
      <c r="C31110"/>
    </row>
    <row r="31111" spans="1:3" ht="14.4" x14ac:dyDescent="0.3">
      <c r="A31111"/>
      <c r="B31111"/>
      <c r="C31111"/>
    </row>
    <row r="31112" spans="1:3" ht="14.4" x14ac:dyDescent="0.3">
      <c r="A31112"/>
      <c r="B31112"/>
      <c r="C31112"/>
    </row>
    <row r="31113" spans="1:3" ht="14.4" x14ac:dyDescent="0.3">
      <c r="A31113"/>
      <c r="B31113"/>
      <c r="C31113"/>
    </row>
    <row r="31114" spans="1:3" ht="14.4" x14ac:dyDescent="0.3">
      <c r="A31114"/>
      <c r="B31114"/>
      <c r="C31114"/>
    </row>
    <row r="31115" spans="1:3" ht="14.4" x14ac:dyDescent="0.3">
      <c r="A31115"/>
      <c r="B31115"/>
      <c r="C31115"/>
    </row>
    <row r="31116" spans="1:3" ht="14.4" x14ac:dyDescent="0.3">
      <c r="A31116"/>
      <c r="B31116"/>
      <c r="C31116"/>
    </row>
    <row r="31117" spans="1:3" ht="14.4" x14ac:dyDescent="0.3">
      <c r="A31117"/>
      <c r="B31117"/>
      <c r="C31117"/>
    </row>
    <row r="31118" spans="1:3" ht="14.4" x14ac:dyDescent="0.3">
      <c r="A31118"/>
      <c r="B31118"/>
      <c r="C31118"/>
    </row>
    <row r="31119" spans="1:3" ht="14.4" x14ac:dyDescent="0.3">
      <c r="A31119"/>
      <c r="B31119"/>
      <c r="C31119"/>
    </row>
    <row r="31120" spans="1:3" ht="14.4" x14ac:dyDescent="0.3">
      <c r="A31120"/>
      <c r="B31120"/>
      <c r="C31120"/>
    </row>
    <row r="31121" spans="1:3" ht="14.4" x14ac:dyDescent="0.3">
      <c r="A31121"/>
      <c r="B31121"/>
      <c r="C31121"/>
    </row>
    <row r="31122" spans="1:3" ht="14.4" x14ac:dyDescent="0.3">
      <c r="A31122"/>
      <c r="B31122"/>
      <c r="C31122"/>
    </row>
    <row r="31123" spans="1:3" ht="14.4" x14ac:dyDescent="0.3">
      <c r="A31123"/>
      <c r="B31123"/>
      <c r="C31123"/>
    </row>
    <row r="31124" spans="1:3" ht="14.4" x14ac:dyDescent="0.3">
      <c r="A31124"/>
      <c r="B31124"/>
      <c r="C31124"/>
    </row>
    <row r="31125" spans="1:3" ht="14.4" x14ac:dyDescent="0.3">
      <c r="A31125"/>
      <c r="B31125"/>
      <c r="C31125"/>
    </row>
    <row r="31126" spans="1:3" ht="14.4" x14ac:dyDescent="0.3">
      <c r="A31126"/>
      <c r="B31126"/>
      <c r="C31126"/>
    </row>
    <row r="31127" spans="1:3" ht="14.4" x14ac:dyDescent="0.3">
      <c r="A31127"/>
      <c r="B31127"/>
      <c r="C31127"/>
    </row>
    <row r="31128" spans="1:3" ht="14.4" x14ac:dyDescent="0.3">
      <c r="A31128"/>
      <c r="B31128"/>
      <c r="C31128"/>
    </row>
    <row r="31129" spans="1:3" ht="14.4" x14ac:dyDescent="0.3">
      <c r="A31129"/>
      <c r="B31129"/>
      <c r="C31129"/>
    </row>
    <row r="31130" spans="1:3" ht="14.4" x14ac:dyDescent="0.3">
      <c r="A31130"/>
      <c r="B31130"/>
      <c r="C31130"/>
    </row>
    <row r="31131" spans="1:3" ht="14.4" x14ac:dyDescent="0.3">
      <c r="A31131"/>
      <c r="B31131"/>
      <c r="C31131"/>
    </row>
    <row r="31132" spans="1:3" ht="14.4" x14ac:dyDescent="0.3">
      <c r="A31132"/>
      <c r="B31132"/>
      <c r="C31132"/>
    </row>
    <row r="31133" spans="1:3" ht="14.4" x14ac:dyDescent="0.3">
      <c r="A31133"/>
      <c r="B31133"/>
      <c r="C31133"/>
    </row>
    <row r="31134" spans="1:3" ht="14.4" x14ac:dyDescent="0.3">
      <c r="A31134"/>
      <c r="B31134"/>
      <c r="C31134"/>
    </row>
    <row r="31135" spans="1:3" ht="14.4" x14ac:dyDescent="0.3">
      <c r="A31135"/>
      <c r="B31135"/>
      <c r="C31135"/>
    </row>
    <row r="31136" spans="1:3" ht="14.4" x14ac:dyDescent="0.3">
      <c r="A31136"/>
      <c r="B31136"/>
      <c r="C31136"/>
    </row>
    <row r="31137" spans="1:3" ht="14.4" x14ac:dyDescent="0.3">
      <c r="A31137"/>
      <c r="B31137"/>
      <c r="C31137"/>
    </row>
    <row r="31138" spans="1:3" ht="14.4" x14ac:dyDescent="0.3">
      <c r="A31138"/>
      <c r="B31138"/>
      <c r="C31138"/>
    </row>
    <row r="31139" spans="1:3" ht="14.4" x14ac:dyDescent="0.3">
      <c r="A31139"/>
      <c r="B31139"/>
      <c r="C31139"/>
    </row>
    <row r="31140" spans="1:3" ht="14.4" x14ac:dyDescent="0.3">
      <c r="A31140"/>
      <c r="B31140"/>
      <c r="C31140"/>
    </row>
    <row r="31141" spans="1:3" ht="14.4" x14ac:dyDescent="0.3">
      <c r="A31141"/>
      <c r="B31141"/>
      <c r="C31141"/>
    </row>
    <row r="31142" spans="1:3" ht="14.4" x14ac:dyDescent="0.3">
      <c r="A31142"/>
      <c r="B31142"/>
      <c r="C31142"/>
    </row>
    <row r="31143" spans="1:3" ht="14.4" x14ac:dyDescent="0.3">
      <c r="A31143"/>
      <c r="B31143"/>
      <c r="C31143"/>
    </row>
    <row r="31144" spans="1:3" ht="14.4" x14ac:dyDescent="0.3">
      <c r="A31144"/>
      <c r="B31144"/>
      <c r="C31144"/>
    </row>
    <row r="31145" spans="1:3" ht="14.4" x14ac:dyDescent="0.3">
      <c r="A31145"/>
      <c r="B31145"/>
      <c r="C31145"/>
    </row>
    <row r="31146" spans="1:3" ht="14.4" x14ac:dyDescent="0.3">
      <c r="A31146"/>
      <c r="B31146"/>
      <c r="C31146"/>
    </row>
    <row r="31147" spans="1:3" ht="14.4" x14ac:dyDescent="0.3">
      <c r="A31147"/>
      <c r="B31147"/>
      <c r="C31147"/>
    </row>
    <row r="31148" spans="1:3" ht="14.4" x14ac:dyDescent="0.3">
      <c r="A31148"/>
      <c r="B31148"/>
      <c r="C31148"/>
    </row>
    <row r="31149" spans="1:3" ht="14.4" x14ac:dyDescent="0.3">
      <c r="A31149"/>
      <c r="B31149"/>
      <c r="C31149"/>
    </row>
    <row r="31150" spans="1:3" ht="14.4" x14ac:dyDescent="0.3">
      <c r="A31150"/>
      <c r="B31150"/>
      <c r="C31150"/>
    </row>
    <row r="31151" spans="1:3" ht="14.4" x14ac:dyDescent="0.3">
      <c r="A31151"/>
      <c r="B31151"/>
      <c r="C31151"/>
    </row>
    <row r="31152" spans="1:3" ht="14.4" x14ac:dyDescent="0.3">
      <c r="A31152"/>
      <c r="B31152"/>
      <c r="C31152"/>
    </row>
    <row r="31153" spans="1:3" ht="14.4" x14ac:dyDescent="0.3">
      <c r="A31153"/>
      <c r="B31153"/>
      <c r="C31153"/>
    </row>
    <row r="31154" spans="1:3" ht="14.4" x14ac:dyDescent="0.3">
      <c r="A31154"/>
      <c r="B31154"/>
      <c r="C31154"/>
    </row>
    <row r="31155" spans="1:3" ht="14.4" x14ac:dyDescent="0.3">
      <c r="A31155"/>
      <c r="B31155"/>
      <c r="C31155"/>
    </row>
    <row r="31156" spans="1:3" ht="14.4" x14ac:dyDescent="0.3">
      <c r="A31156"/>
      <c r="B31156"/>
      <c r="C31156"/>
    </row>
    <row r="31157" spans="1:3" ht="14.4" x14ac:dyDescent="0.3">
      <c r="A31157"/>
      <c r="B31157"/>
      <c r="C31157"/>
    </row>
    <row r="31158" spans="1:3" ht="14.4" x14ac:dyDescent="0.3">
      <c r="A31158"/>
      <c r="B31158"/>
      <c r="C31158"/>
    </row>
    <row r="31159" spans="1:3" ht="14.4" x14ac:dyDescent="0.3">
      <c r="A31159"/>
      <c r="B31159"/>
      <c r="C31159"/>
    </row>
    <row r="31160" spans="1:3" ht="14.4" x14ac:dyDescent="0.3">
      <c r="A31160"/>
      <c r="B31160"/>
      <c r="C31160"/>
    </row>
    <row r="31161" spans="1:3" ht="14.4" x14ac:dyDescent="0.3">
      <c r="A31161"/>
      <c r="B31161"/>
      <c r="C31161"/>
    </row>
    <row r="31162" spans="1:3" ht="14.4" x14ac:dyDescent="0.3">
      <c r="A31162"/>
      <c r="B31162"/>
      <c r="C31162"/>
    </row>
    <row r="31163" spans="1:3" ht="14.4" x14ac:dyDescent="0.3">
      <c r="A31163"/>
      <c r="B31163"/>
      <c r="C31163"/>
    </row>
    <row r="31164" spans="1:3" ht="14.4" x14ac:dyDescent="0.3">
      <c r="A31164"/>
      <c r="B31164"/>
      <c r="C31164"/>
    </row>
    <row r="31165" spans="1:3" ht="14.4" x14ac:dyDescent="0.3">
      <c r="A31165"/>
      <c r="B31165"/>
      <c r="C31165"/>
    </row>
    <row r="31166" spans="1:3" ht="14.4" x14ac:dyDescent="0.3">
      <c r="A31166"/>
      <c r="B31166"/>
      <c r="C31166"/>
    </row>
    <row r="31167" spans="1:3" ht="14.4" x14ac:dyDescent="0.3">
      <c r="A31167"/>
      <c r="B31167"/>
      <c r="C31167"/>
    </row>
    <row r="31168" spans="1:3" ht="14.4" x14ac:dyDescent="0.3">
      <c r="A31168"/>
      <c r="B31168"/>
      <c r="C31168"/>
    </row>
    <row r="31169" spans="1:3" ht="14.4" x14ac:dyDescent="0.3">
      <c r="A31169"/>
      <c r="B31169"/>
      <c r="C31169"/>
    </row>
    <row r="31170" spans="1:3" ht="14.4" x14ac:dyDescent="0.3">
      <c r="A31170"/>
      <c r="B31170"/>
      <c r="C31170"/>
    </row>
    <row r="31171" spans="1:3" ht="14.4" x14ac:dyDescent="0.3">
      <c r="A31171"/>
      <c r="B31171"/>
      <c r="C31171"/>
    </row>
    <row r="31172" spans="1:3" ht="14.4" x14ac:dyDescent="0.3">
      <c r="A31172"/>
      <c r="B31172"/>
      <c r="C31172"/>
    </row>
    <row r="31173" spans="1:3" ht="14.4" x14ac:dyDescent="0.3">
      <c r="A31173"/>
      <c r="B31173"/>
      <c r="C31173"/>
    </row>
    <row r="31174" spans="1:3" ht="14.4" x14ac:dyDescent="0.3">
      <c r="A31174"/>
      <c r="B31174"/>
      <c r="C31174"/>
    </row>
    <row r="31175" spans="1:3" ht="14.4" x14ac:dyDescent="0.3">
      <c r="A31175"/>
      <c r="B31175"/>
      <c r="C31175"/>
    </row>
    <row r="31176" spans="1:3" ht="14.4" x14ac:dyDescent="0.3">
      <c r="A31176"/>
      <c r="B31176"/>
      <c r="C31176"/>
    </row>
    <row r="31177" spans="1:3" ht="14.4" x14ac:dyDescent="0.3">
      <c r="A31177"/>
      <c r="B31177"/>
      <c r="C31177"/>
    </row>
    <row r="31178" spans="1:3" ht="14.4" x14ac:dyDescent="0.3">
      <c r="A31178"/>
      <c r="B31178"/>
      <c r="C31178"/>
    </row>
    <row r="31179" spans="1:3" ht="14.4" x14ac:dyDescent="0.3">
      <c r="A31179"/>
      <c r="B31179"/>
      <c r="C31179"/>
    </row>
    <row r="31180" spans="1:3" ht="14.4" x14ac:dyDescent="0.3">
      <c r="A31180"/>
      <c r="B31180"/>
      <c r="C31180"/>
    </row>
    <row r="31181" spans="1:3" ht="14.4" x14ac:dyDescent="0.3">
      <c r="A31181"/>
      <c r="B31181"/>
      <c r="C31181"/>
    </row>
    <row r="31182" spans="1:3" ht="14.4" x14ac:dyDescent="0.3">
      <c r="A31182"/>
      <c r="B31182"/>
      <c r="C31182"/>
    </row>
    <row r="31183" spans="1:3" ht="14.4" x14ac:dyDescent="0.3">
      <c r="A31183"/>
      <c r="B31183"/>
      <c r="C31183"/>
    </row>
    <row r="31184" spans="1:3" ht="14.4" x14ac:dyDescent="0.3">
      <c r="A31184"/>
      <c r="B31184"/>
      <c r="C31184"/>
    </row>
    <row r="31185" spans="1:3" ht="14.4" x14ac:dyDescent="0.3">
      <c r="A31185"/>
      <c r="B31185"/>
      <c r="C31185"/>
    </row>
    <row r="31186" spans="1:3" ht="14.4" x14ac:dyDescent="0.3">
      <c r="A31186"/>
      <c r="B31186"/>
      <c r="C31186"/>
    </row>
    <row r="31187" spans="1:3" ht="14.4" x14ac:dyDescent="0.3">
      <c r="A31187"/>
      <c r="B31187"/>
      <c r="C31187"/>
    </row>
    <row r="31188" spans="1:3" ht="14.4" x14ac:dyDescent="0.3">
      <c r="A31188"/>
      <c r="B31188"/>
      <c r="C31188"/>
    </row>
    <row r="31189" spans="1:3" ht="14.4" x14ac:dyDescent="0.3">
      <c r="A31189"/>
      <c r="B31189"/>
      <c r="C31189"/>
    </row>
    <row r="31190" spans="1:3" ht="14.4" x14ac:dyDescent="0.3">
      <c r="A31190"/>
      <c r="B31190"/>
      <c r="C31190"/>
    </row>
    <row r="31191" spans="1:3" ht="14.4" x14ac:dyDescent="0.3">
      <c r="A31191"/>
      <c r="B31191"/>
      <c r="C31191"/>
    </row>
    <row r="31192" spans="1:3" ht="14.4" x14ac:dyDescent="0.3">
      <c r="A31192"/>
      <c r="B31192"/>
      <c r="C31192"/>
    </row>
    <row r="31193" spans="1:3" ht="14.4" x14ac:dyDescent="0.3">
      <c r="A31193"/>
      <c r="B31193"/>
      <c r="C31193"/>
    </row>
    <row r="31194" spans="1:3" ht="14.4" x14ac:dyDescent="0.3">
      <c r="A31194"/>
      <c r="B31194"/>
      <c r="C31194"/>
    </row>
    <row r="31195" spans="1:3" ht="14.4" x14ac:dyDescent="0.3">
      <c r="A31195"/>
      <c r="B31195"/>
      <c r="C31195"/>
    </row>
    <row r="31196" spans="1:3" ht="14.4" x14ac:dyDescent="0.3">
      <c r="A31196"/>
      <c r="B31196"/>
      <c r="C31196"/>
    </row>
    <row r="31197" spans="1:3" ht="14.4" x14ac:dyDescent="0.3">
      <c r="A31197"/>
      <c r="B31197"/>
      <c r="C31197"/>
    </row>
    <row r="31198" spans="1:3" ht="14.4" x14ac:dyDescent="0.3">
      <c r="A31198"/>
      <c r="B31198"/>
      <c r="C31198"/>
    </row>
    <row r="31199" spans="1:3" ht="14.4" x14ac:dyDescent="0.3">
      <c r="A31199"/>
      <c r="B31199"/>
      <c r="C31199"/>
    </row>
    <row r="31200" spans="1:3" ht="14.4" x14ac:dyDescent="0.3">
      <c r="A31200"/>
      <c r="B31200"/>
      <c r="C31200"/>
    </row>
    <row r="31201" spans="1:3" ht="14.4" x14ac:dyDescent="0.3">
      <c r="A31201"/>
      <c r="B31201"/>
      <c r="C31201"/>
    </row>
    <row r="31202" spans="1:3" ht="14.4" x14ac:dyDescent="0.3">
      <c r="A31202"/>
      <c r="B31202"/>
      <c r="C31202"/>
    </row>
    <row r="31203" spans="1:3" ht="14.4" x14ac:dyDescent="0.3">
      <c r="A31203"/>
      <c r="B31203"/>
      <c r="C31203"/>
    </row>
    <row r="31204" spans="1:3" ht="14.4" x14ac:dyDescent="0.3">
      <c r="A31204"/>
      <c r="B31204"/>
      <c r="C31204"/>
    </row>
    <row r="31205" spans="1:3" ht="14.4" x14ac:dyDescent="0.3">
      <c r="A31205"/>
      <c r="B31205"/>
      <c r="C31205"/>
    </row>
    <row r="31206" spans="1:3" ht="14.4" x14ac:dyDescent="0.3">
      <c r="A31206"/>
      <c r="B31206"/>
      <c r="C31206"/>
    </row>
    <row r="31207" spans="1:3" ht="14.4" x14ac:dyDescent="0.3">
      <c r="A31207"/>
      <c r="B31207"/>
      <c r="C31207"/>
    </row>
    <row r="31208" spans="1:3" ht="14.4" x14ac:dyDescent="0.3">
      <c r="A31208"/>
      <c r="B31208"/>
      <c r="C31208"/>
    </row>
    <row r="31209" spans="1:3" ht="14.4" x14ac:dyDescent="0.3">
      <c r="A31209"/>
      <c r="B31209"/>
      <c r="C31209"/>
    </row>
    <row r="31210" spans="1:3" ht="14.4" x14ac:dyDescent="0.3">
      <c r="A31210"/>
      <c r="B31210"/>
      <c r="C31210"/>
    </row>
    <row r="31211" spans="1:3" ht="14.4" x14ac:dyDescent="0.3">
      <c r="A31211"/>
      <c r="B31211"/>
      <c r="C31211"/>
    </row>
    <row r="31212" spans="1:3" ht="14.4" x14ac:dyDescent="0.3">
      <c r="A31212"/>
      <c r="B31212"/>
      <c r="C31212"/>
    </row>
    <row r="31213" spans="1:3" ht="14.4" x14ac:dyDescent="0.3">
      <c r="A31213"/>
      <c r="B31213"/>
      <c r="C31213"/>
    </row>
    <row r="31214" spans="1:3" ht="14.4" x14ac:dyDescent="0.3">
      <c r="A31214"/>
      <c r="B31214"/>
      <c r="C31214"/>
    </row>
    <row r="31215" spans="1:3" ht="14.4" x14ac:dyDescent="0.3">
      <c r="A31215"/>
      <c r="B31215"/>
      <c r="C31215"/>
    </row>
    <row r="31216" spans="1:3" ht="14.4" x14ac:dyDescent="0.3">
      <c r="A31216"/>
      <c r="B31216"/>
      <c r="C31216"/>
    </row>
    <row r="31217" spans="1:3" ht="14.4" x14ac:dyDescent="0.3">
      <c r="A31217"/>
      <c r="B31217"/>
      <c r="C31217"/>
    </row>
    <row r="31218" spans="1:3" ht="14.4" x14ac:dyDescent="0.3">
      <c r="A31218"/>
      <c r="B31218"/>
      <c r="C31218"/>
    </row>
    <row r="31219" spans="1:3" ht="14.4" x14ac:dyDescent="0.3">
      <c r="A31219"/>
      <c r="B31219"/>
      <c r="C31219"/>
    </row>
    <row r="31220" spans="1:3" ht="14.4" x14ac:dyDescent="0.3">
      <c r="A31220"/>
      <c r="B31220"/>
      <c r="C31220"/>
    </row>
    <row r="31221" spans="1:3" ht="14.4" x14ac:dyDescent="0.3">
      <c r="A31221"/>
      <c r="B31221"/>
      <c r="C31221"/>
    </row>
    <row r="31222" spans="1:3" ht="14.4" x14ac:dyDescent="0.3">
      <c r="A31222"/>
      <c r="B31222"/>
      <c r="C31222"/>
    </row>
    <row r="31223" spans="1:3" ht="14.4" x14ac:dyDescent="0.3">
      <c r="A31223"/>
      <c r="B31223"/>
      <c r="C31223"/>
    </row>
    <row r="31224" spans="1:3" ht="14.4" x14ac:dyDescent="0.3">
      <c r="A31224"/>
      <c r="B31224"/>
      <c r="C31224"/>
    </row>
    <row r="31225" spans="1:3" ht="14.4" x14ac:dyDescent="0.3">
      <c r="A31225"/>
      <c r="B31225"/>
      <c r="C31225"/>
    </row>
    <row r="31226" spans="1:3" ht="14.4" x14ac:dyDescent="0.3">
      <c r="A31226"/>
      <c r="B31226"/>
      <c r="C31226"/>
    </row>
    <row r="31227" spans="1:3" ht="14.4" x14ac:dyDescent="0.3">
      <c r="A31227"/>
      <c r="B31227"/>
      <c r="C31227"/>
    </row>
    <row r="31228" spans="1:3" ht="14.4" x14ac:dyDescent="0.3">
      <c r="A31228"/>
      <c r="B31228"/>
      <c r="C31228"/>
    </row>
    <row r="31229" spans="1:3" ht="14.4" x14ac:dyDescent="0.3">
      <c r="A31229"/>
      <c r="B31229"/>
      <c r="C31229"/>
    </row>
    <row r="31230" spans="1:3" ht="14.4" x14ac:dyDescent="0.3">
      <c r="A31230"/>
      <c r="B31230"/>
      <c r="C31230"/>
    </row>
    <row r="31231" spans="1:3" ht="14.4" x14ac:dyDescent="0.3">
      <c r="A31231"/>
      <c r="B31231"/>
      <c r="C31231"/>
    </row>
    <row r="31232" spans="1:3" ht="14.4" x14ac:dyDescent="0.3">
      <c r="A31232"/>
      <c r="B31232"/>
      <c r="C31232"/>
    </row>
    <row r="31233" spans="1:3" ht="14.4" x14ac:dyDescent="0.3">
      <c r="A31233"/>
      <c r="B31233"/>
      <c r="C31233"/>
    </row>
    <row r="31234" spans="1:3" ht="14.4" x14ac:dyDescent="0.3">
      <c r="A31234"/>
      <c r="B31234"/>
      <c r="C31234"/>
    </row>
    <row r="31235" spans="1:3" ht="14.4" x14ac:dyDescent="0.3">
      <c r="A31235"/>
      <c r="B31235"/>
      <c r="C31235"/>
    </row>
    <row r="31236" spans="1:3" ht="14.4" x14ac:dyDescent="0.3">
      <c r="A31236"/>
      <c r="B31236"/>
      <c r="C31236"/>
    </row>
    <row r="31237" spans="1:3" ht="14.4" x14ac:dyDescent="0.3">
      <c r="A31237"/>
      <c r="B31237"/>
      <c r="C31237"/>
    </row>
    <row r="31238" spans="1:3" ht="14.4" x14ac:dyDescent="0.3">
      <c r="A31238"/>
      <c r="B31238"/>
      <c r="C31238"/>
    </row>
    <row r="31239" spans="1:3" ht="14.4" x14ac:dyDescent="0.3">
      <c r="A31239"/>
      <c r="B31239"/>
      <c r="C31239"/>
    </row>
    <row r="31240" spans="1:3" ht="14.4" x14ac:dyDescent="0.3">
      <c r="A31240"/>
      <c r="B31240"/>
      <c r="C31240"/>
    </row>
    <row r="31241" spans="1:3" ht="14.4" x14ac:dyDescent="0.3">
      <c r="A31241"/>
      <c r="B31241"/>
      <c r="C31241"/>
    </row>
    <row r="31242" spans="1:3" ht="14.4" x14ac:dyDescent="0.3">
      <c r="A31242"/>
      <c r="B31242"/>
      <c r="C31242"/>
    </row>
    <row r="31243" spans="1:3" ht="14.4" x14ac:dyDescent="0.3">
      <c r="A31243"/>
      <c r="B31243"/>
      <c r="C31243"/>
    </row>
    <row r="31244" spans="1:3" ht="14.4" x14ac:dyDescent="0.3">
      <c r="A31244"/>
      <c r="B31244"/>
      <c r="C31244"/>
    </row>
    <row r="31245" spans="1:3" ht="14.4" x14ac:dyDescent="0.3">
      <c r="A31245"/>
      <c r="B31245"/>
      <c r="C31245"/>
    </row>
    <row r="31246" spans="1:3" ht="14.4" x14ac:dyDescent="0.3">
      <c r="A31246"/>
      <c r="B31246"/>
      <c r="C31246"/>
    </row>
    <row r="31247" spans="1:3" ht="14.4" x14ac:dyDescent="0.3">
      <c r="A31247"/>
      <c r="B31247"/>
      <c r="C31247"/>
    </row>
    <row r="31248" spans="1:3" ht="14.4" x14ac:dyDescent="0.3">
      <c r="A31248"/>
      <c r="B31248"/>
      <c r="C31248"/>
    </row>
    <row r="31249" spans="1:3" ht="14.4" x14ac:dyDescent="0.3">
      <c r="A31249"/>
      <c r="B31249"/>
      <c r="C31249"/>
    </row>
    <row r="31250" spans="1:3" ht="14.4" x14ac:dyDescent="0.3">
      <c r="A31250"/>
      <c r="B31250"/>
      <c r="C31250"/>
    </row>
    <row r="31251" spans="1:3" ht="14.4" x14ac:dyDescent="0.3">
      <c r="A31251"/>
      <c r="B31251"/>
      <c r="C31251"/>
    </row>
    <row r="31252" spans="1:3" ht="14.4" x14ac:dyDescent="0.3">
      <c r="A31252"/>
      <c r="B31252"/>
      <c r="C31252"/>
    </row>
    <row r="31253" spans="1:3" ht="14.4" x14ac:dyDescent="0.3">
      <c r="A31253"/>
      <c r="B31253"/>
      <c r="C31253"/>
    </row>
    <row r="31254" spans="1:3" ht="14.4" x14ac:dyDescent="0.3">
      <c r="A31254"/>
      <c r="B31254"/>
      <c r="C31254"/>
    </row>
    <row r="31255" spans="1:3" ht="14.4" x14ac:dyDescent="0.3">
      <c r="A31255"/>
      <c r="B31255"/>
      <c r="C31255"/>
    </row>
    <row r="31256" spans="1:3" ht="14.4" x14ac:dyDescent="0.3">
      <c r="A31256"/>
      <c r="B31256"/>
      <c r="C31256"/>
    </row>
    <row r="31257" spans="1:3" ht="14.4" x14ac:dyDescent="0.3">
      <c r="A31257"/>
      <c r="B31257"/>
      <c r="C31257"/>
    </row>
    <row r="31258" spans="1:3" ht="14.4" x14ac:dyDescent="0.3">
      <c r="A31258"/>
      <c r="B31258"/>
      <c r="C31258"/>
    </row>
    <row r="31259" spans="1:3" ht="14.4" x14ac:dyDescent="0.3">
      <c r="A31259"/>
      <c r="B31259"/>
      <c r="C31259"/>
    </row>
    <row r="31260" spans="1:3" ht="14.4" x14ac:dyDescent="0.3">
      <c r="A31260"/>
      <c r="B31260"/>
      <c r="C31260"/>
    </row>
    <row r="31261" spans="1:3" ht="14.4" x14ac:dyDescent="0.3">
      <c r="A31261"/>
      <c r="B31261"/>
      <c r="C31261"/>
    </row>
    <row r="31262" spans="1:3" ht="14.4" x14ac:dyDescent="0.3">
      <c r="A31262"/>
      <c r="B31262"/>
      <c r="C31262"/>
    </row>
    <row r="31263" spans="1:3" ht="14.4" x14ac:dyDescent="0.3">
      <c r="A31263"/>
      <c r="B31263"/>
      <c r="C31263"/>
    </row>
    <row r="31264" spans="1:3" ht="14.4" x14ac:dyDescent="0.3">
      <c r="A31264"/>
      <c r="B31264"/>
      <c r="C31264"/>
    </row>
    <row r="31265" spans="1:3" ht="14.4" x14ac:dyDescent="0.3">
      <c r="A31265"/>
      <c r="B31265"/>
      <c r="C31265"/>
    </row>
    <row r="31266" spans="1:3" ht="14.4" x14ac:dyDescent="0.3">
      <c r="A31266"/>
      <c r="B31266"/>
      <c r="C31266"/>
    </row>
    <row r="31267" spans="1:3" ht="14.4" x14ac:dyDescent="0.3">
      <c r="A31267"/>
      <c r="B31267"/>
      <c r="C31267"/>
    </row>
    <row r="31268" spans="1:3" ht="14.4" x14ac:dyDescent="0.3">
      <c r="A31268"/>
      <c r="B31268"/>
      <c r="C31268"/>
    </row>
    <row r="31269" spans="1:3" ht="14.4" x14ac:dyDescent="0.3">
      <c r="A31269"/>
      <c r="B31269"/>
      <c r="C31269"/>
    </row>
    <row r="31270" spans="1:3" ht="14.4" x14ac:dyDescent="0.3">
      <c r="A31270"/>
      <c r="B31270"/>
      <c r="C31270"/>
    </row>
    <row r="31271" spans="1:3" ht="14.4" x14ac:dyDescent="0.3">
      <c r="A31271"/>
      <c r="B31271"/>
      <c r="C31271"/>
    </row>
    <row r="31272" spans="1:3" ht="14.4" x14ac:dyDescent="0.3">
      <c r="A31272"/>
      <c r="B31272"/>
      <c r="C31272"/>
    </row>
    <row r="31273" spans="1:3" ht="14.4" x14ac:dyDescent="0.3">
      <c r="A31273"/>
      <c r="B31273"/>
      <c r="C31273"/>
    </row>
    <row r="31274" spans="1:3" ht="14.4" x14ac:dyDescent="0.3">
      <c r="A31274"/>
      <c r="B31274"/>
      <c r="C31274"/>
    </row>
    <row r="31275" spans="1:3" ht="14.4" x14ac:dyDescent="0.3">
      <c r="A31275"/>
      <c r="B31275"/>
      <c r="C31275"/>
    </row>
    <row r="31276" spans="1:3" ht="14.4" x14ac:dyDescent="0.3">
      <c r="A31276"/>
      <c r="B31276"/>
      <c r="C31276"/>
    </row>
    <row r="31277" spans="1:3" ht="14.4" x14ac:dyDescent="0.3">
      <c r="A31277"/>
      <c r="B31277"/>
      <c r="C31277"/>
    </row>
    <row r="31278" spans="1:3" ht="14.4" x14ac:dyDescent="0.3">
      <c r="A31278"/>
      <c r="B31278"/>
      <c r="C31278"/>
    </row>
    <row r="31279" spans="1:3" ht="14.4" x14ac:dyDescent="0.3">
      <c r="A31279"/>
      <c r="B31279"/>
      <c r="C31279"/>
    </row>
    <row r="31280" spans="1:3" ht="14.4" x14ac:dyDescent="0.3">
      <c r="A31280"/>
      <c r="B31280"/>
      <c r="C31280"/>
    </row>
    <row r="31281" spans="1:3" ht="14.4" x14ac:dyDescent="0.3">
      <c r="A31281"/>
      <c r="B31281"/>
      <c r="C31281"/>
    </row>
    <row r="31282" spans="1:3" ht="14.4" x14ac:dyDescent="0.3">
      <c r="A31282"/>
      <c r="B31282"/>
      <c r="C31282"/>
    </row>
    <row r="31283" spans="1:3" ht="14.4" x14ac:dyDescent="0.3">
      <c r="A31283"/>
      <c r="B31283"/>
      <c r="C31283"/>
    </row>
    <row r="31284" spans="1:3" ht="14.4" x14ac:dyDescent="0.3">
      <c r="A31284"/>
      <c r="B31284"/>
      <c r="C31284"/>
    </row>
    <row r="31285" spans="1:3" ht="14.4" x14ac:dyDescent="0.3">
      <c r="A31285"/>
      <c r="B31285"/>
      <c r="C31285"/>
    </row>
    <row r="31286" spans="1:3" ht="14.4" x14ac:dyDescent="0.3">
      <c r="A31286"/>
      <c r="B31286"/>
      <c r="C31286"/>
    </row>
    <row r="31287" spans="1:3" ht="14.4" x14ac:dyDescent="0.3">
      <c r="A31287"/>
      <c r="B31287"/>
      <c r="C31287"/>
    </row>
    <row r="31288" spans="1:3" ht="14.4" x14ac:dyDescent="0.3">
      <c r="A31288"/>
      <c r="B31288"/>
      <c r="C31288"/>
    </row>
    <row r="31289" spans="1:3" ht="14.4" x14ac:dyDescent="0.3">
      <c r="A31289"/>
      <c r="B31289"/>
      <c r="C31289"/>
    </row>
    <row r="31290" spans="1:3" ht="14.4" x14ac:dyDescent="0.3">
      <c r="A31290"/>
      <c r="B31290"/>
      <c r="C31290"/>
    </row>
    <row r="31291" spans="1:3" ht="14.4" x14ac:dyDescent="0.3">
      <c r="A31291"/>
      <c r="B31291"/>
      <c r="C31291"/>
    </row>
    <row r="31292" spans="1:3" ht="14.4" x14ac:dyDescent="0.3">
      <c r="A31292"/>
      <c r="B31292"/>
      <c r="C31292"/>
    </row>
    <row r="31293" spans="1:3" ht="14.4" x14ac:dyDescent="0.3">
      <c r="A31293"/>
      <c r="B31293"/>
      <c r="C31293"/>
    </row>
    <row r="31294" spans="1:3" ht="14.4" x14ac:dyDescent="0.3">
      <c r="A31294"/>
      <c r="B31294"/>
      <c r="C31294"/>
    </row>
    <row r="31295" spans="1:3" ht="14.4" x14ac:dyDescent="0.3">
      <c r="A31295"/>
      <c r="B31295"/>
      <c r="C31295"/>
    </row>
    <row r="31296" spans="1:3" ht="14.4" x14ac:dyDescent="0.3">
      <c r="A31296"/>
      <c r="B31296"/>
      <c r="C31296"/>
    </row>
    <row r="31297" spans="1:3" ht="14.4" x14ac:dyDescent="0.3">
      <c r="A31297"/>
      <c r="B31297"/>
      <c r="C31297"/>
    </row>
    <row r="31298" spans="1:3" ht="14.4" x14ac:dyDescent="0.3">
      <c r="A31298"/>
      <c r="B31298"/>
      <c r="C31298"/>
    </row>
    <row r="31299" spans="1:3" ht="14.4" x14ac:dyDescent="0.3">
      <c r="A31299"/>
      <c r="B31299"/>
      <c r="C31299"/>
    </row>
    <row r="31300" spans="1:3" ht="14.4" x14ac:dyDescent="0.3">
      <c r="A31300"/>
      <c r="B31300"/>
      <c r="C31300"/>
    </row>
    <row r="31301" spans="1:3" ht="14.4" x14ac:dyDescent="0.3">
      <c r="A31301"/>
      <c r="B31301"/>
      <c r="C31301"/>
    </row>
    <row r="31302" spans="1:3" ht="14.4" x14ac:dyDescent="0.3">
      <c r="A31302"/>
      <c r="B31302"/>
      <c r="C31302"/>
    </row>
    <row r="31303" spans="1:3" ht="14.4" x14ac:dyDescent="0.3">
      <c r="A31303"/>
      <c r="B31303"/>
      <c r="C31303"/>
    </row>
    <row r="31304" spans="1:3" ht="14.4" x14ac:dyDescent="0.3">
      <c r="A31304"/>
      <c r="B31304"/>
      <c r="C31304"/>
    </row>
    <row r="31305" spans="1:3" ht="14.4" x14ac:dyDescent="0.3">
      <c r="A31305"/>
      <c r="B31305"/>
      <c r="C31305"/>
    </row>
    <row r="31306" spans="1:3" ht="14.4" x14ac:dyDescent="0.3">
      <c r="A31306"/>
      <c r="B31306"/>
      <c r="C31306"/>
    </row>
    <row r="31307" spans="1:3" ht="14.4" x14ac:dyDescent="0.3">
      <c r="A31307"/>
      <c r="B31307"/>
      <c r="C31307"/>
    </row>
    <row r="31308" spans="1:3" ht="14.4" x14ac:dyDescent="0.3">
      <c r="A31308"/>
      <c r="B31308"/>
      <c r="C31308"/>
    </row>
    <row r="31309" spans="1:3" ht="14.4" x14ac:dyDescent="0.3">
      <c r="A31309"/>
      <c r="B31309"/>
      <c r="C31309"/>
    </row>
    <row r="31310" spans="1:3" ht="14.4" x14ac:dyDescent="0.3">
      <c r="A31310"/>
      <c r="B31310"/>
      <c r="C31310"/>
    </row>
    <row r="31311" spans="1:3" ht="14.4" x14ac:dyDescent="0.3">
      <c r="A31311"/>
      <c r="B31311"/>
      <c r="C31311"/>
    </row>
    <row r="31312" spans="1:3" ht="14.4" x14ac:dyDescent="0.3">
      <c r="A31312"/>
      <c r="B31312"/>
      <c r="C31312"/>
    </row>
    <row r="31313" spans="1:3" ht="14.4" x14ac:dyDescent="0.3">
      <c r="A31313"/>
      <c r="B31313"/>
      <c r="C31313"/>
    </row>
    <row r="31314" spans="1:3" ht="14.4" x14ac:dyDescent="0.3">
      <c r="A31314"/>
      <c r="B31314"/>
      <c r="C31314"/>
    </row>
    <row r="31315" spans="1:3" ht="14.4" x14ac:dyDescent="0.3">
      <c r="A31315"/>
      <c r="B31315"/>
      <c r="C31315"/>
    </row>
    <row r="31316" spans="1:3" ht="14.4" x14ac:dyDescent="0.3">
      <c r="A31316"/>
      <c r="B31316"/>
      <c r="C31316"/>
    </row>
    <row r="31317" spans="1:3" ht="14.4" x14ac:dyDescent="0.3">
      <c r="A31317"/>
      <c r="B31317"/>
      <c r="C31317"/>
    </row>
    <row r="31318" spans="1:3" ht="14.4" x14ac:dyDescent="0.3">
      <c r="A31318"/>
      <c r="B31318"/>
      <c r="C31318"/>
    </row>
    <row r="31319" spans="1:3" ht="14.4" x14ac:dyDescent="0.3">
      <c r="A31319"/>
      <c r="B31319"/>
      <c r="C31319"/>
    </row>
    <row r="31320" spans="1:3" ht="14.4" x14ac:dyDescent="0.3">
      <c r="A31320"/>
      <c r="B31320"/>
      <c r="C31320"/>
    </row>
    <row r="31321" spans="1:3" ht="14.4" x14ac:dyDescent="0.3">
      <c r="A31321"/>
      <c r="B31321"/>
      <c r="C31321"/>
    </row>
    <row r="31322" spans="1:3" ht="14.4" x14ac:dyDescent="0.3">
      <c r="A31322"/>
      <c r="B31322"/>
      <c r="C31322"/>
    </row>
    <row r="31323" spans="1:3" ht="14.4" x14ac:dyDescent="0.3">
      <c r="A31323"/>
      <c r="B31323"/>
      <c r="C31323"/>
    </row>
    <row r="31324" spans="1:3" ht="14.4" x14ac:dyDescent="0.3">
      <c r="A31324"/>
      <c r="B31324"/>
      <c r="C31324"/>
    </row>
    <row r="31325" spans="1:3" ht="14.4" x14ac:dyDescent="0.3">
      <c r="A31325"/>
      <c r="B31325"/>
      <c r="C31325"/>
    </row>
    <row r="31326" spans="1:3" ht="14.4" x14ac:dyDescent="0.3">
      <c r="A31326"/>
      <c r="B31326"/>
      <c r="C31326"/>
    </row>
    <row r="31327" spans="1:3" ht="14.4" x14ac:dyDescent="0.3">
      <c r="A31327"/>
      <c r="B31327"/>
      <c r="C31327"/>
    </row>
    <row r="31328" spans="1:3" ht="14.4" x14ac:dyDescent="0.3">
      <c r="A31328"/>
      <c r="B31328"/>
      <c r="C31328"/>
    </row>
    <row r="31329" spans="1:3" ht="14.4" x14ac:dyDescent="0.3">
      <c r="A31329"/>
      <c r="B31329"/>
      <c r="C31329"/>
    </row>
    <row r="31330" spans="1:3" ht="14.4" x14ac:dyDescent="0.3">
      <c r="A31330"/>
      <c r="B31330"/>
      <c r="C31330"/>
    </row>
    <row r="31331" spans="1:3" ht="14.4" x14ac:dyDescent="0.3">
      <c r="A31331"/>
      <c r="B31331"/>
      <c r="C31331"/>
    </row>
    <row r="31332" spans="1:3" ht="14.4" x14ac:dyDescent="0.3">
      <c r="A31332"/>
      <c r="B31332"/>
      <c r="C31332"/>
    </row>
    <row r="31333" spans="1:3" ht="14.4" x14ac:dyDescent="0.3">
      <c r="A31333"/>
      <c r="B31333"/>
      <c r="C31333"/>
    </row>
    <row r="31334" spans="1:3" ht="14.4" x14ac:dyDescent="0.3">
      <c r="A31334"/>
      <c r="B31334"/>
      <c r="C31334"/>
    </row>
    <row r="31335" spans="1:3" ht="14.4" x14ac:dyDescent="0.3">
      <c r="A31335"/>
      <c r="B31335"/>
      <c r="C31335"/>
    </row>
    <row r="31336" spans="1:3" ht="14.4" x14ac:dyDescent="0.3">
      <c r="A31336"/>
      <c r="B31336"/>
      <c r="C31336"/>
    </row>
    <row r="31337" spans="1:3" ht="14.4" x14ac:dyDescent="0.3">
      <c r="A31337"/>
      <c r="B31337"/>
      <c r="C31337"/>
    </row>
    <row r="31338" spans="1:3" ht="14.4" x14ac:dyDescent="0.3">
      <c r="A31338"/>
      <c r="B31338"/>
      <c r="C31338"/>
    </row>
    <row r="31339" spans="1:3" ht="14.4" x14ac:dyDescent="0.3">
      <c r="A31339"/>
      <c r="B31339"/>
      <c r="C31339"/>
    </row>
    <row r="31340" spans="1:3" ht="14.4" x14ac:dyDescent="0.3">
      <c r="A31340"/>
      <c r="B31340"/>
      <c r="C31340"/>
    </row>
    <row r="31341" spans="1:3" ht="14.4" x14ac:dyDescent="0.3">
      <c r="A31341"/>
      <c r="B31341"/>
      <c r="C31341"/>
    </row>
    <row r="31342" spans="1:3" ht="14.4" x14ac:dyDescent="0.3">
      <c r="A31342"/>
      <c r="B31342"/>
      <c r="C31342"/>
    </row>
    <row r="31343" spans="1:3" ht="14.4" x14ac:dyDescent="0.3">
      <c r="A31343"/>
      <c r="B31343"/>
      <c r="C31343"/>
    </row>
    <row r="31344" spans="1:3" ht="14.4" x14ac:dyDescent="0.3">
      <c r="A31344"/>
      <c r="B31344"/>
      <c r="C31344"/>
    </row>
    <row r="31345" spans="1:3" ht="14.4" x14ac:dyDescent="0.3">
      <c r="A31345"/>
      <c r="B31345"/>
      <c r="C31345"/>
    </row>
    <row r="31346" spans="1:3" ht="14.4" x14ac:dyDescent="0.3">
      <c r="A31346"/>
      <c r="B31346"/>
      <c r="C31346"/>
    </row>
    <row r="31347" spans="1:3" ht="14.4" x14ac:dyDescent="0.3">
      <c r="A31347"/>
      <c r="B31347"/>
      <c r="C31347"/>
    </row>
    <row r="31348" spans="1:3" ht="14.4" x14ac:dyDescent="0.3">
      <c r="A31348"/>
      <c r="B31348"/>
      <c r="C31348"/>
    </row>
    <row r="31349" spans="1:3" ht="14.4" x14ac:dyDescent="0.3">
      <c r="A31349"/>
      <c r="B31349"/>
      <c r="C31349"/>
    </row>
    <row r="31350" spans="1:3" ht="14.4" x14ac:dyDescent="0.3">
      <c r="A31350"/>
      <c r="B31350"/>
      <c r="C31350"/>
    </row>
    <row r="31351" spans="1:3" ht="14.4" x14ac:dyDescent="0.3">
      <c r="A31351"/>
      <c r="B31351"/>
      <c r="C31351"/>
    </row>
    <row r="31352" spans="1:3" ht="14.4" x14ac:dyDescent="0.3">
      <c r="A31352"/>
      <c r="B31352"/>
      <c r="C31352"/>
    </row>
    <row r="31353" spans="1:3" ht="14.4" x14ac:dyDescent="0.3">
      <c r="A31353"/>
      <c r="B31353"/>
      <c r="C31353"/>
    </row>
    <row r="31354" spans="1:3" ht="14.4" x14ac:dyDescent="0.3">
      <c r="A31354"/>
      <c r="B31354"/>
      <c r="C31354"/>
    </row>
    <row r="31355" spans="1:3" ht="14.4" x14ac:dyDescent="0.3">
      <c r="A31355"/>
      <c r="B31355"/>
      <c r="C31355"/>
    </row>
    <row r="31356" spans="1:3" ht="14.4" x14ac:dyDescent="0.3">
      <c r="A31356"/>
      <c r="B31356"/>
      <c r="C31356"/>
    </row>
    <row r="31357" spans="1:3" ht="14.4" x14ac:dyDescent="0.3">
      <c r="A31357"/>
      <c r="B31357"/>
      <c r="C31357"/>
    </row>
    <row r="31358" spans="1:3" ht="14.4" x14ac:dyDescent="0.3">
      <c r="A31358"/>
      <c r="B31358"/>
      <c r="C31358"/>
    </row>
    <row r="31359" spans="1:3" ht="14.4" x14ac:dyDescent="0.3">
      <c r="A31359"/>
      <c r="B31359"/>
      <c r="C31359"/>
    </row>
    <row r="31360" spans="1:3" ht="14.4" x14ac:dyDescent="0.3">
      <c r="A31360"/>
      <c r="B31360"/>
      <c r="C31360"/>
    </row>
    <row r="31361" spans="1:3" ht="14.4" x14ac:dyDescent="0.3">
      <c r="A31361"/>
      <c r="B31361"/>
      <c r="C31361"/>
    </row>
    <row r="31362" spans="1:3" ht="14.4" x14ac:dyDescent="0.3">
      <c r="A31362"/>
      <c r="B31362"/>
      <c r="C31362"/>
    </row>
    <row r="31363" spans="1:3" ht="14.4" x14ac:dyDescent="0.3">
      <c r="A31363"/>
      <c r="B31363"/>
      <c r="C31363"/>
    </row>
    <row r="31364" spans="1:3" ht="14.4" x14ac:dyDescent="0.3">
      <c r="A31364"/>
      <c r="B31364"/>
      <c r="C31364"/>
    </row>
    <row r="31365" spans="1:3" ht="14.4" x14ac:dyDescent="0.3">
      <c r="A31365"/>
      <c r="B31365"/>
      <c r="C31365"/>
    </row>
    <row r="31366" spans="1:3" ht="14.4" x14ac:dyDescent="0.3">
      <c r="A31366"/>
      <c r="B31366"/>
      <c r="C31366"/>
    </row>
    <row r="31367" spans="1:3" ht="14.4" x14ac:dyDescent="0.3">
      <c r="A31367"/>
      <c r="B31367"/>
      <c r="C31367"/>
    </row>
    <row r="31368" spans="1:3" ht="14.4" x14ac:dyDescent="0.3">
      <c r="A31368"/>
      <c r="B31368"/>
      <c r="C31368"/>
    </row>
    <row r="31369" spans="1:3" ht="14.4" x14ac:dyDescent="0.3">
      <c r="A31369"/>
      <c r="B31369"/>
      <c r="C31369"/>
    </row>
    <row r="31370" spans="1:3" ht="14.4" x14ac:dyDescent="0.3">
      <c r="A31370"/>
      <c r="B31370"/>
      <c r="C31370"/>
    </row>
    <row r="31371" spans="1:3" ht="14.4" x14ac:dyDescent="0.3">
      <c r="A31371"/>
      <c r="B31371"/>
      <c r="C31371"/>
    </row>
    <row r="31372" spans="1:3" ht="14.4" x14ac:dyDescent="0.3">
      <c r="A31372"/>
      <c r="B31372"/>
      <c r="C31372"/>
    </row>
    <row r="31373" spans="1:3" ht="14.4" x14ac:dyDescent="0.3">
      <c r="A31373"/>
      <c r="B31373"/>
      <c r="C31373"/>
    </row>
    <row r="31374" spans="1:3" ht="14.4" x14ac:dyDescent="0.3">
      <c r="A31374"/>
      <c r="B31374"/>
      <c r="C31374"/>
    </row>
    <row r="31375" spans="1:3" ht="14.4" x14ac:dyDescent="0.3">
      <c r="A31375"/>
      <c r="B31375"/>
      <c r="C31375"/>
    </row>
    <row r="31376" spans="1:3" ht="14.4" x14ac:dyDescent="0.3">
      <c r="A31376"/>
      <c r="B31376"/>
      <c r="C31376"/>
    </row>
    <row r="31377" spans="1:3" ht="14.4" x14ac:dyDescent="0.3">
      <c r="A31377"/>
      <c r="B31377"/>
      <c r="C31377"/>
    </row>
    <row r="31378" spans="1:3" ht="14.4" x14ac:dyDescent="0.3">
      <c r="A31378"/>
      <c r="B31378"/>
      <c r="C31378"/>
    </row>
    <row r="31379" spans="1:3" ht="14.4" x14ac:dyDescent="0.3">
      <c r="A31379"/>
      <c r="B31379"/>
      <c r="C31379"/>
    </row>
    <row r="31380" spans="1:3" ht="14.4" x14ac:dyDescent="0.3">
      <c r="A31380"/>
      <c r="B31380"/>
      <c r="C31380"/>
    </row>
    <row r="31381" spans="1:3" ht="14.4" x14ac:dyDescent="0.3">
      <c r="A31381"/>
      <c r="B31381"/>
      <c r="C31381"/>
    </row>
    <row r="31382" spans="1:3" ht="14.4" x14ac:dyDescent="0.3">
      <c r="A31382"/>
      <c r="B31382"/>
      <c r="C31382"/>
    </row>
    <row r="31383" spans="1:3" ht="14.4" x14ac:dyDescent="0.3">
      <c r="A31383"/>
      <c r="B31383"/>
      <c r="C31383"/>
    </row>
    <row r="31384" spans="1:3" ht="14.4" x14ac:dyDescent="0.3">
      <c r="A31384"/>
      <c r="B31384"/>
      <c r="C31384"/>
    </row>
    <row r="31385" spans="1:3" ht="14.4" x14ac:dyDescent="0.3">
      <c r="A31385"/>
      <c r="B31385"/>
      <c r="C31385"/>
    </row>
    <row r="31386" spans="1:3" ht="14.4" x14ac:dyDescent="0.3">
      <c r="A31386"/>
      <c r="B31386"/>
      <c r="C31386"/>
    </row>
    <row r="31387" spans="1:3" ht="14.4" x14ac:dyDescent="0.3">
      <c r="A31387"/>
      <c r="B31387"/>
      <c r="C31387"/>
    </row>
    <row r="31388" spans="1:3" ht="14.4" x14ac:dyDescent="0.3">
      <c r="A31388"/>
      <c r="B31388"/>
      <c r="C31388"/>
    </row>
    <row r="31389" spans="1:3" ht="14.4" x14ac:dyDescent="0.3">
      <c r="A31389"/>
      <c r="B31389"/>
      <c r="C31389"/>
    </row>
    <row r="31390" spans="1:3" ht="14.4" x14ac:dyDescent="0.3">
      <c r="A31390"/>
      <c r="B31390"/>
      <c r="C31390"/>
    </row>
    <row r="31391" spans="1:3" ht="14.4" x14ac:dyDescent="0.3">
      <c r="A31391"/>
      <c r="B31391"/>
      <c r="C31391"/>
    </row>
    <row r="31392" spans="1:3" ht="14.4" x14ac:dyDescent="0.3">
      <c r="A31392"/>
      <c r="B31392"/>
      <c r="C31392"/>
    </row>
    <row r="31393" spans="1:3" ht="14.4" x14ac:dyDescent="0.3">
      <c r="A31393"/>
      <c r="B31393"/>
      <c r="C31393"/>
    </row>
    <row r="31394" spans="1:3" ht="14.4" x14ac:dyDescent="0.3">
      <c r="A31394"/>
      <c r="B31394"/>
      <c r="C31394"/>
    </row>
    <row r="31395" spans="1:3" ht="14.4" x14ac:dyDescent="0.3">
      <c r="A31395"/>
      <c r="B31395"/>
      <c r="C31395"/>
    </row>
    <row r="31396" spans="1:3" ht="14.4" x14ac:dyDescent="0.3">
      <c r="A31396"/>
      <c r="B31396"/>
      <c r="C31396"/>
    </row>
    <row r="31397" spans="1:3" ht="14.4" x14ac:dyDescent="0.3">
      <c r="A31397"/>
      <c r="B31397"/>
      <c r="C31397"/>
    </row>
    <row r="31398" spans="1:3" ht="14.4" x14ac:dyDescent="0.3">
      <c r="A31398"/>
      <c r="B31398"/>
      <c r="C31398"/>
    </row>
    <row r="31399" spans="1:3" ht="14.4" x14ac:dyDescent="0.3">
      <c r="A31399"/>
      <c r="B31399"/>
      <c r="C31399"/>
    </row>
    <row r="31400" spans="1:3" ht="14.4" x14ac:dyDescent="0.3">
      <c r="A31400"/>
      <c r="B31400"/>
      <c r="C31400"/>
    </row>
    <row r="31401" spans="1:3" ht="14.4" x14ac:dyDescent="0.3">
      <c r="A31401"/>
      <c r="B31401"/>
      <c r="C31401"/>
    </row>
    <row r="31402" spans="1:3" ht="14.4" x14ac:dyDescent="0.3">
      <c r="A31402"/>
      <c r="B31402"/>
      <c r="C31402"/>
    </row>
    <row r="31403" spans="1:3" ht="14.4" x14ac:dyDescent="0.3">
      <c r="A31403"/>
      <c r="B31403"/>
      <c r="C31403"/>
    </row>
    <row r="31404" spans="1:3" ht="14.4" x14ac:dyDescent="0.3">
      <c r="A31404"/>
      <c r="B31404"/>
      <c r="C31404"/>
    </row>
    <row r="31405" spans="1:3" ht="14.4" x14ac:dyDescent="0.3">
      <c r="A31405"/>
      <c r="B31405"/>
      <c r="C31405"/>
    </row>
    <row r="31406" spans="1:3" ht="14.4" x14ac:dyDescent="0.3">
      <c r="A31406"/>
      <c r="B31406"/>
      <c r="C31406"/>
    </row>
    <row r="31407" spans="1:3" ht="14.4" x14ac:dyDescent="0.3">
      <c r="A31407"/>
      <c r="B31407"/>
      <c r="C31407"/>
    </row>
    <row r="31408" spans="1:3" ht="14.4" x14ac:dyDescent="0.3">
      <c r="A31408"/>
      <c r="B31408"/>
      <c r="C31408"/>
    </row>
    <row r="31409" spans="1:3" ht="14.4" x14ac:dyDescent="0.3">
      <c r="A31409"/>
      <c r="B31409"/>
      <c r="C31409"/>
    </row>
    <row r="31410" spans="1:3" ht="14.4" x14ac:dyDescent="0.3">
      <c r="A31410"/>
      <c r="B31410"/>
      <c r="C31410"/>
    </row>
    <row r="31411" spans="1:3" ht="14.4" x14ac:dyDescent="0.3">
      <c r="A31411"/>
      <c r="B31411"/>
      <c r="C31411"/>
    </row>
    <row r="31412" spans="1:3" ht="14.4" x14ac:dyDescent="0.3">
      <c r="A31412"/>
      <c r="B31412"/>
      <c r="C31412"/>
    </row>
    <row r="31413" spans="1:3" ht="14.4" x14ac:dyDescent="0.3">
      <c r="A31413"/>
      <c r="B31413"/>
      <c r="C31413"/>
    </row>
    <row r="31414" spans="1:3" ht="14.4" x14ac:dyDescent="0.3">
      <c r="A31414"/>
      <c r="B31414"/>
      <c r="C31414"/>
    </row>
    <row r="31415" spans="1:3" ht="14.4" x14ac:dyDescent="0.3">
      <c r="A31415"/>
      <c r="B31415"/>
      <c r="C31415"/>
    </row>
    <row r="31416" spans="1:3" ht="14.4" x14ac:dyDescent="0.3">
      <c r="A31416"/>
      <c r="B31416"/>
      <c r="C31416"/>
    </row>
    <row r="31417" spans="1:3" ht="14.4" x14ac:dyDescent="0.3">
      <c r="A31417"/>
      <c r="B31417"/>
      <c r="C31417"/>
    </row>
    <row r="31418" spans="1:3" ht="14.4" x14ac:dyDescent="0.3">
      <c r="A31418"/>
      <c r="B31418"/>
      <c r="C31418"/>
    </row>
    <row r="31419" spans="1:3" ht="14.4" x14ac:dyDescent="0.3">
      <c r="A31419"/>
      <c r="B31419"/>
      <c r="C31419"/>
    </row>
    <row r="31420" spans="1:3" ht="14.4" x14ac:dyDescent="0.3">
      <c r="A31420"/>
      <c r="B31420"/>
      <c r="C31420"/>
    </row>
    <row r="31421" spans="1:3" ht="14.4" x14ac:dyDescent="0.3">
      <c r="A31421"/>
      <c r="B31421"/>
      <c r="C31421"/>
    </row>
    <row r="31422" spans="1:3" ht="14.4" x14ac:dyDescent="0.3">
      <c r="A31422"/>
      <c r="B31422"/>
      <c r="C31422"/>
    </row>
    <row r="31423" spans="1:3" ht="14.4" x14ac:dyDescent="0.3">
      <c r="A31423"/>
      <c r="B31423"/>
      <c r="C31423"/>
    </row>
    <row r="31424" spans="1:3" ht="14.4" x14ac:dyDescent="0.3">
      <c r="A31424"/>
      <c r="B31424"/>
      <c r="C31424"/>
    </row>
    <row r="31425" spans="1:3" ht="14.4" x14ac:dyDescent="0.3">
      <c r="A31425"/>
      <c r="B31425"/>
      <c r="C31425"/>
    </row>
    <row r="31426" spans="1:3" ht="14.4" x14ac:dyDescent="0.3">
      <c r="A31426"/>
      <c r="B31426"/>
      <c r="C31426"/>
    </row>
    <row r="31427" spans="1:3" ht="14.4" x14ac:dyDescent="0.3">
      <c r="A31427"/>
      <c r="B31427"/>
      <c r="C31427"/>
    </row>
    <row r="31428" spans="1:3" ht="14.4" x14ac:dyDescent="0.3">
      <c r="A31428"/>
      <c r="B31428"/>
      <c r="C31428"/>
    </row>
    <row r="31429" spans="1:3" ht="14.4" x14ac:dyDescent="0.3">
      <c r="A31429"/>
      <c r="B31429"/>
      <c r="C31429"/>
    </row>
    <row r="31430" spans="1:3" ht="14.4" x14ac:dyDescent="0.3">
      <c r="A31430"/>
      <c r="B31430"/>
      <c r="C31430"/>
    </row>
    <row r="31431" spans="1:3" ht="14.4" x14ac:dyDescent="0.3">
      <c r="A31431"/>
      <c r="B31431"/>
      <c r="C31431"/>
    </row>
    <row r="31432" spans="1:3" ht="14.4" x14ac:dyDescent="0.3">
      <c r="A31432"/>
      <c r="B31432"/>
      <c r="C31432"/>
    </row>
    <row r="31433" spans="1:3" ht="14.4" x14ac:dyDescent="0.3">
      <c r="A31433"/>
      <c r="B31433"/>
      <c r="C31433"/>
    </row>
    <row r="31434" spans="1:3" ht="14.4" x14ac:dyDescent="0.3">
      <c r="A31434"/>
      <c r="B31434"/>
      <c r="C31434"/>
    </row>
    <row r="31435" spans="1:3" ht="14.4" x14ac:dyDescent="0.3">
      <c r="A31435"/>
      <c r="B31435"/>
      <c r="C31435"/>
    </row>
    <row r="31436" spans="1:3" ht="14.4" x14ac:dyDescent="0.3">
      <c r="A31436"/>
      <c r="B31436"/>
      <c r="C31436"/>
    </row>
    <row r="31437" spans="1:3" ht="14.4" x14ac:dyDescent="0.3">
      <c r="A31437"/>
      <c r="B31437"/>
      <c r="C31437"/>
    </row>
    <row r="31438" spans="1:3" ht="14.4" x14ac:dyDescent="0.3">
      <c r="A31438"/>
      <c r="B31438"/>
      <c r="C31438"/>
    </row>
    <row r="31439" spans="1:3" ht="14.4" x14ac:dyDescent="0.3">
      <c r="A31439"/>
      <c r="B31439"/>
      <c r="C31439"/>
    </row>
    <row r="31440" spans="1:3" ht="14.4" x14ac:dyDescent="0.3">
      <c r="A31440"/>
      <c r="B31440"/>
      <c r="C31440"/>
    </row>
    <row r="31441" spans="1:3" ht="14.4" x14ac:dyDescent="0.3">
      <c r="A31441"/>
      <c r="B31441"/>
      <c r="C31441"/>
    </row>
    <row r="31442" spans="1:3" ht="14.4" x14ac:dyDescent="0.3">
      <c r="A31442"/>
      <c r="B31442"/>
      <c r="C31442"/>
    </row>
    <row r="31443" spans="1:3" ht="14.4" x14ac:dyDescent="0.3">
      <c r="A31443"/>
      <c r="B31443"/>
      <c r="C31443"/>
    </row>
    <row r="31444" spans="1:3" ht="14.4" x14ac:dyDescent="0.3">
      <c r="A31444"/>
      <c r="B31444"/>
      <c r="C31444"/>
    </row>
    <row r="31445" spans="1:3" ht="14.4" x14ac:dyDescent="0.3">
      <c r="A31445"/>
      <c r="B31445"/>
      <c r="C31445"/>
    </row>
    <row r="31446" spans="1:3" ht="14.4" x14ac:dyDescent="0.3">
      <c r="A31446"/>
      <c r="B31446"/>
      <c r="C31446"/>
    </row>
    <row r="31447" spans="1:3" ht="14.4" x14ac:dyDescent="0.3">
      <c r="A31447"/>
      <c r="B31447"/>
      <c r="C31447"/>
    </row>
    <row r="31448" spans="1:3" ht="14.4" x14ac:dyDescent="0.3">
      <c r="A31448"/>
      <c r="B31448"/>
      <c r="C31448"/>
    </row>
    <row r="31449" spans="1:3" ht="14.4" x14ac:dyDescent="0.3">
      <c r="A31449"/>
      <c r="B31449"/>
      <c r="C31449"/>
    </row>
    <row r="31450" spans="1:3" ht="14.4" x14ac:dyDescent="0.3">
      <c r="A31450"/>
      <c r="B31450"/>
      <c r="C31450"/>
    </row>
    <row r="31451" spans="1:3" ht="14.4" x14ac:dyDescent="0.3">
      <c r="A31451"/>
      <c r="B31451"/>
      <c r="C31451"/>
    </row>
    <row r="31452" spans="1:3" ht="14.4" x14ac:dyDescent="0.3">
      <c r="A31452"/>
      <c r="B31452"/>
      <c r="C31452"/>
    </row>
    <row r="31453" spans="1:3" ht="14.4" x14ac:dyDescent="0.3">
      <c r="A31453"/>
      <c r="B31453"/>
      <c r="C31453"/>
    </row>
    <row r="31454" spans="1:3" ht="14.4" x14ac:dyDescent="0.3">
      <c r="A31454"/>
      <c r="B31454"/>
      <c r="C31454"/>
    </row>
    <row r="31455" spans="1:3" ht="14.4" x14ac:dyDescent="0.3">
      <c r="A31455"/>
      <c r="B31455"/>
      <c r="C31455"/>
    </row>
    <row r="31456" spans="1:3" ht="14.4" x14ac:dyDescent="0.3">
      <c r="A31456"/>
      <c r="B31456"/>
      <c r="C31456"/>
    </row>
    <row r="31457" spans="1:3" ht="14.4" x14ac:dyDescent="0.3">
      <c r="A31457"/>
      <c r="B31457"/>
      <c r="C31457"/>
    </row>
    <row r="31458" spans="1:3" ht="14.4" x14ac:dyDescent="0.3">
      <c r="A31458"/>
      <c r="B31458"/>
      <c r="C31458"/>
    </row>
    <row r="31459" spans="1:3" ht="14.4" x14ac:dyDescent="0.3">
      <c r="A31459"/>
      <c r="B31459"/>
      <c r="C31459"/>
    </row>
    <row r="31460" spans="1:3" ht="14.4" x14ac:dyDescent="0.3">
      <c r="A31460"/>
      <c r="B31460"/>
      <c r="C31460"/>
    </row>
    <row r="31461" spans="1:3" ht="14.4" x14ac:dyDescent="0.3">
      <c r="A31461"/>
      <c r="B31461"/>
      <c r="C31461"/>
    </row>
    <row r="31462" spans="1:3" ht="14.4" x14ac:dyDescent="0.3">
      <c r="A31462"/>
      <c r="B31462"/>
      <c r="C31462"/>
    </row>
    <row r="31463" spans="1:3" ht="14.4" x14ac:dyDescent="0.3">
      <c r="A31463"/>
      <c r="B31463"/>
      <c r="C31463"/>
    </row>
    <row r="31464" spans="1:3" ht="14.4" x14ac:dyDescent="0.3">
      <c r="A31464"/>
      <c r="B31464"/>
      <c r="C31464"/>
    </row>
    <row r="31465" spans="1:3" ht="14.4" x14ac:dyDescent="0.3">
      <c r="A31465"/>
      <c r="B31465"/>
      <c r="C31465"/>
    </row>
    <row r="31466" spans="1:3" ht="14.4" x14ac:dyDescent="0.3">
      <c r="A31466"/>
      <c r="B31466"/>
      <c r="C31466"/>
    </row>
    <row r="31467" spans="1:3" ht="14.4" x14ac:dyDescent="0.3">
      <c r="A31467"/>
      <c r="B31467"/>
      <c r="C31467"/>
    </row>
    <row r="31468" spans="1:3" ht="14.4" x14ac:dyDescent="0.3">
      <c r="A31468"/>
      <c r="B31468"/>
      <c r="C31468"/>
    </row>
    <row r="31469" spans="1:3" ht="14.4" x14ac:dyDescent="0.3">
      <c r="A31469"/>
      <c r="B31469"/>
      <c r="C31469"/>
    </row>
    <row r="31470" spans="1:3" ht="14.4" x14ac:dyDescent="0.3">
      <c r="A31470"/>
      <c r="B31470"/>
      <c r="C31470"/>
    </row>
    <row r="31471" spans="1:3" ht="14.4" x14ac:dyDescent="0.3">
      <c r="A31471"/>
      <c r="B31471"/>
      <c r="C31471"/>
    </row>
    <row r="31472" spans="1:3" ht="14.4" x14ac:dyDescent="0.3">
      <c r="A31472"/>
      <c r="B31472"/>
      <c r="C31472"/>
    </row>
    <row r="31473" spans="1:3" ht="14.4" x14ac:dyDescent="0.3">
      <c r="A31473"/>
      <c r="B31473"/>
      <c r="C31473"/>
    </row>
    <row r="31474" spans="1:3" ht="14.4" x14ac:dyDescent="0.3">
      <c r="A31474"/>
      <c r="B31474"/>
      <c r="C31474"/>
    </row>
    <row r="31475" spans="1:3" ht="14.4" x14ac:dyDescent="0.3">
      <c r="A31475"/>
      <c r="B31475"/>
      <c r="C31475"/>
    </row>
    <row r="31476" spans="1:3" ht="14.4" x14ac:dyDescent="0.3">
      <c r="A31476"/>
      <c r="B31476"/>
      <c r="C31476"/>
    </row>
    <row r="31477" spans="1:3" ht="14.4" x14ac:dyDescent="0.3">
      <c r="A31477"/>
      <c r="B31477"/>
      <c r="C31477"/>
    </row>
    <row r="31478" spans="1:3" ht="14.4" x14ac:dyDescent="0.3">
      <c r="A31478"/>
      <c r="B31478"/>
      <c r="C31478"/>
    </row>
    <row r="31479" spans="1:3" ht="14.4" x14ac:dyDescent="0.3">
      <c r="A31479"/>
      <c r="B31479"/>
      <c r="C31479"/>
    </row>
    <row r="31480" spans="1:3" ht="14.4" x14ac:dyDescent="0.3">
      <c r="A31480"/>
      <c r="B31480"/>
      <c r="C31480"/>
    </row>
    <row r="31481" spans="1:3" ht="14.4" x14ac:dyDescent="0.3">
      <c r="A31481"/>
      <c r="B31481"/>
      <c r="C31481"/>
    </row>
    <row r="31482" spans="1:3" ht="14.4" x14ac:dyDescent="0.3">
      <c r="A31482"/>
      <c r="B31482"/>
      <c r="C31482"/>
    </row>
    <row r="31483" spans="1:3" ht="14.4" x14ac:dyDescent="0.3">
      <c r="A31483"/>
      <c r="B31483"/>
      <c r="C31483"/>
    </row>
    <row r="31484" spans="1:3" ht="14.4" x14ac:dyDescent="0.3">
      <c r="A31484"/>
      <c r="B31484"/>
      <c r="C31484"/>
    </row>
    <row r="31485" spans="1:3" ht="14.4" x14ac:dyDescent="0.3">
      <c r="A31485"/>
      <c r="B31485"/>
      <c r="C31485"/>
    </row>
    <row r="31486" spans="1:3" ht="14.4" x14ac:dyDescent="0.3">
      <c r="A31486"/>
      <c r="B31486"/>
      <c r="C31486"/>
    </row>
    <row r="31487" spans="1:3" ht="14.4" x14ac:dyDescent="0.3">
      <c r="A31487"/>
      <c r="B31487"/>
      <c r="C31487"/>
    </row>
    <row r="31488" spans="1:3" ht="14.4" x14ac:dyDescent="0.3">
      <c r="A31488"/>
      <c r="B31488"/>
      <c r="C31488"/>
    </row>
    <row r="31489" spans="1:3" ht="14.4" x14ac:dyDescent="0.3">
      <c r="A31489"/>
      <c r="B31489"/>
      <c r="C31489"/>
    </row>
    <row r="31490" spans="1:3" ht="14.4" x14ac:dyDescent="0.3">
      <c r="A31490"/>
      <c r="B31490"/>
      <c r="C31490"/>
    </row>
    <row r="31491" spans="1:3" ht="14.4" x14ac:dyDescent="0.3">
      <c r="A31491"/>
      <c r="B31491"/>
      <c r="C31491"/>
    </row>
    <row r="31492" spans="1:3" ht="14.4" x14ac:dyDescent="0.3">
      <c r="A31492"/>
      <c r="B31492"/>
      <c r="C31492"/>
    </row>
    <row r="31493" spans="1:3" ht="14.4" x14ac:dyDescent="0.3">
      <c r="A31493"/>
      <c r="B31493"/>
      <c r="C31493"/>
    </row>
    <row r="31494" spans="1:3" ht="14.4" x14ac:dyDescent="0.3">
      <c r="A31494"/>
      <c r="B31494"/>
      <c r="C31494"/>
    </row>
    <row r="31495" spans="1:3" ht="14.4" x14ac:dyDescent="0.3">
      <c r="A31495"/>
      <c r="B31495"/>
      <c r="C31495"/>
    </row>
    <row r="31496" spans="1:3" ht="14.4" x14ac:dyDescent="0.3">
      <c r="A31496"/>
      <c r="B31496"/>
      <c r="C31496"/>
    </row>
    <row r="31497" spans="1:3" ht="14.4" x14ac:dyDescent="0.3">
      <c r="A31497"/>
      <c r="B31497"/>
      <c r="C31497"/>
    </row>
    <row r="31498" spans="1:3" ht="14.4" x14ac:dyDescent="0.3">
      <c r="A31498"/>
      <c r="B31498"/>
      <c r="C31498"/>
    </row>
    <row r="31499" spans="1:3" ht="14.4" x14ac:dyDescent="0.3">
      <c r="A31499"/>
      <c r="B31499"/>
      <c r="C31499"/>
    </row>
    <row r="31500" spans="1:3" ht="14.4" x14ac:dyDescent="0.3">
      <c r="A31500"/>
      <c r="B31500"/>
      <c r="C31500"/>
    </row>
    <row r="31501" spans="1:3" ht="14.4" x14ac:dyDescent="0.3">
      <c r="A31501"/>
      <c r="B31501"/>
      <c r="C31501"/>
    </row>
    <row r="31502" spans="1:3" ht="14.4" x14ac:dyDescent="0.3">
      <c r="A31502"/>
      <c r="B31502"/>
      <c r="C31502"/>
    </row>
    <row r="31503" spans="1:3" ht="14.4" x14ac:dyDescent="0.3">
      <c r="A31503"/>
      <c r="B31503"/>
      <c r="C31503"/>
    </row>
    <row r="31504" spans="1:3" ht="14.4" x14ac:dyDescent="0.3">
      <c r="A31504"/>
      <c r="B31504"/>
      <c r="C31504"/>
    </row>
    <row r="31505" spans="1:3" ht="14.4" x14ac:dyDescent="0.3">
      <c r="A31505"/>
      <c r="B31505"/>
      <c r="C31505"/>
    </row>
    <row r="31506" spans="1:3" ht="14.4" x14ac:dyDescent="0.3">
      <c r="A31506"/>
      <c r="B31506"/>
      <c r="C31506"/>
    </row>
    <row r="31507" spans="1:3" ht="14.4" x14ac:dyDescent="0.3">
      <c r="A31507"/>
      <c r="B31507"/>
      <c r="C31507"/>
    </row>
    <row r="31508" spans="1:3" ht="14.4" x14ac:dyDescent="0.3">
      <c r="A31508"/>
      <c r="B31508"/>
      <c r="C31508"/>
    </row>
    <row r="31509" spans="1:3" ht="14.4" x14ac:dyDescent="0.3">
      <c r="A31509"/>
      <c r="B31509"/>
      <c r="C31509"/>
    </row>
    <row r="31510" spans="1:3" ht="14.4" x14ac:dyDescent="0.3">
      <c r="A31510"/>
      <c r="B31510"/>
      <c r="C31510"/>
    </row>
    <row r="31511" spans="1:3" ht="14.4" x14ac:dyDescent="0.3">
      <c r="A31511"/>
      <c r="B31511"/>
      <c r="C31511"/>
    </row>
    <row r="31512" spans="1:3" ht="14.4" x14ac:dyDescent="0.3">
      <c r="A31512"/>
      <c r="B31512"/>
      <c r="C31512"/>
    </row>
    <row r="31513" spans="1:3" ht="14.4" x14ac:dyDescent="0.3">
      <c r="A31513"/>
      <c r="B31513"/>
      <c r="C31513"/>
    </row>
    <row r="31514" spans="1:3" ht="14.4" x14ac:dyDescent="0.3">
      <c r="A31514"/>
      <c r="B31514"/>
      <c r="C31514"/>
    </row>
    <row r="31515" spans="1:3" ht="14.4" x14ac:dyDescent="0.3">
      <c r="A31515"/>
      <c r="B31515"/>
      <c r="C31515"/>
    </row>
    <row r="31516" spans="1:3" ht="14.4" x14ac:dyDescent="0.3">
      <c r="A31516"/>
      <c r="B31516"/>
      <c r="C31516"/>
    </row>
    <row r="31517" spans="1:3" ht="14.4" x14ac:dyDescent="0.3">
      <c r="A31517"/>
      <c r="B31517"/>
      <c r="C31517"/>
    </row>
    <row r="31518" spans="1:3" ht="14.4" x14ac:dyDescent="0.3">
      <c r="A31518"/>
      <c r="B31518"/>
      <c r="C31518"/>
    </row>
    <row r="31519" spans="1:3" ht="14.4" x14ac:dyDescent="0.3">
      <c r="A31519"/>
      <c r="B31519"/>
      <c r="C31519"/>
    </row>
    <row r="31520" spans="1:3" ht="14.4" x14ac:dyDescent="0.3">
      <c r="A31520"/>
      <c r="B31520"/>
      <c r="C31520"/>
    </row>
    <row r="31521" spans="1:3" ht="14.4" x14ac:dyDescent="0.3">
      <c r="A31521"/>
      <c r="B31521"/>
      <c r="C31521"/>
    </row>
    <row r="31522" spans="1:3" ht="14.4" x14ac:dyDescent="0.3">
      <c r="A31522"/>
      <c r="B31522"/>
      <c r="C31522"/>
    </row>
    <row r="31523" spans="1:3" ht="14.4" x14ac:dyDescent="0.3">
      <c r="A31523"/>
      <c r="B31523"/>
      <c r="C31523"/>
    </row>
    <row r="31524" spans="1:3" ht="14.4" x14ac:dyDescent="0.3">
      <c r="A31524"/>
      <c r="B31524"/>
      <c r="C31524"/>
    </row>
    <row r="31525" spans="1:3" ht="14.4" x14ac:dyDescent="0.3">
      <c r="A31525"/>
      <c r="B31525"/>
      <c r="C31525"/>
    </row>
    <row r="31526" spans="1:3" ht="14.4" x14ac:dyDescent="0.3">
      <c r="A31526"/>
      <c r="B31526"/>
      <c r="C31526"/>
    </row>
    <row r="31527" spans="1:3" ht="14.4" x14ac:dyDescent="0.3">
      <c r="A31527"/>
      <c r="B31527"/>
      <c r="C31527"/>
    </row>
    <row r="31528" spans="1:3" ht="14.4" x14ac:dyDescent="0.3">
      <c r="A31528"/>
      <c r="B31528"/>
      <c r="C31528"/>
    </row>
    <row r="31529" spans="1:3" ht="14.4" x14ac:dyDescent="0.3">
      <c r="A31529"/>
      <c r="B31529"/>
      <c r="C31529"/>
    </row>
    <row r="31530" spans="1:3" ht="14.4" x14ac:dyDescent="0.3">
      <c r="A31530"/>
      <c r="B31530"/>
      <c r="C31530"/>
    </row>
    <row r="31531" spans="1:3" ht="14.4" x14ac:dyDescent="0.3">
      <c r="A31531"/>
      <c r="B31531"/>
      <c r="C31531"/>
    </row>
    <row r="31532" spans="1:3" ht="14.4" x14ac:dyDescent="0.3">
      <c r="A31532"/>
      <c r="B31532"/>
      <c r="C31532"/>
    </row>
    <row r="31533" spans="1:3" ht="14.4" x14ac:dyDescent="0.3">
      <c r="A31533"/>
      <c r="B31533"/>
      <c r="C31533"/>
    </row>
    <row r="31534" spans="1:3" ht="14.4" x14ac:dyDescent="0.3">
      <c r="A31534"/>
      <c r="B31534"/>
      <c r="C31534"/>
    </row>
    <row r="31535" spans="1:3" ht="14.4" x14ac:dyDescent="0.3">
      <c r="A31535"/>
      <c r="B31535"/>
      <c r="C31535"/>
    </row>
    <row r="31536" spans="1:3" ht="14.4" x14ac:dyDescent="0.3">
      <c r="A31536"/>
      <c r="B31536"/>
      <c r="C31536"/>
    </row>
    <row r="31537" spans="1:3" ht="14.4" x14ac:dyDescent="0.3">
      <c r="A31537"/>
      <c r="B31537"/>
      <c r="C31537"/>
    </row>
    <row r="31538" spans="1:3" ht="14.4" x14ac:dyDescent="0.3">
      <c r="A31538"/>
      <c r="B31538"/>
      <c r="C31538"/>
    </row>
    <row r="31539" spans="1:3" ht="14.4" x14ac:dyDescent="0.3">
      <c r="A31539"/>
      <c r="B31539"/>
      <c r="C31539"/>
    </row>
    <row r="31540" spans="1:3" ht="14.4" x14ac:dyDescent="0.3">
      <c r="A31540"/>
      <c r="B31540"/>
      <c r="C31540"/>
    </row>
    <row r="31541" spans="1:3" ht="14.4" x14ac:dyDescent="0.3">
      <c r="A31541"/>
      <c r="B31541"/>
      <c r="C31541"/>
    </row>
    <row r="31542" spans="1:3" ht="14.4" x14ac:dyDescent="0.3">
      <c r="A31542"/>
      <c r="B31542"/>
      <c r="C31542"/>
    </row>
    <row r="31543" spans="1:3" ht="14.4" x14ac:dyDescent="0.3">
      <c r="A31543"/>
      <c r="B31543"/>
      <c r="C31543"/>
    </row>
    <row r="31544" spans="1:3" ht="14.4" x14ac:dyDescent="0.3">
      <c r="A31544"/>
      <c r="B31544"/>
      <c r="C31544"/>
    </row>
    <row r="31545" spans="1:3" ht="14.4" x14ac:dyDescent="0.3">
      <c r="A31545"/>
      <c r="B31545"/>
      <c r="C31545"/>
    </row>
    <row r="31546" spans="1:3" ht="14.4" x14ac:dyDescent="0.3">
      <c r="A31546"/>
      <c r="B31546"/>
      <c r="C31546"/>
    </row>
    <row r="31547" spans="1:3" ht="14.4" x14ac:dyDescent="0.3">
      <c r="A31547"/>
      <c r="B31547"/>
      <c r="C31547"/>
    </row>
    <row r="31548" spans="1:3" ht="14.4" x14ac:dyDescent="0.3">
      <c r="A31548"/>
      <c r="B31548"/>
      <c r="C31548"/>
    </row>
    <row r="31549" spans="1:3" ht="14.4" x14ac:dyDescent="0.3">
      <c r="A31549"/>
      <c r="B31549"/>
      <c r="C31549"/>
    </row>
    <row r="31550" spans="1:3" ht="14.4" x14ac:dyDescent="0.3">
      <c r="A31550"/>
      <c r="B31550"/>
      <c r="C31550"/>
    </row>
    <row r="31551" spans="1:3" ht="14.4" x14ac:dyDescent="0.3">
      <c r="A31551"/>
      <c r="B31551"/>
      <c r="C31551"/>
    </row>
    <row r="31552" spans="1:3" ht="14.4" x14ac:dyDescent="0.3">
      <c r="A31552"/>
      <c r="B31552"/>
      <c r="C31552"/>
    </row>
    <row r="31553" spans="1:3" ht="14.4" x14ac:dyDescent="0.3">
      <c r="A31553"/>
      <c r="B31553"/>
      <c r="C31553"/>
    </row>
    <row r="31554" spans="1:3" ht="14.4" x14ac:dyDescent="0.3">
      <c r="A31554"/>
      <c r="B31554"/>
      <c r="C31554"/>
    </row>
    <row r="31555" spans="1:3" ht="14.4" x14ac:dyDescent="0.3">
      <c r="A31555"/>
      <c r="B31555"/>
      <c r="C31555"/>
    </row>
    <row r="31556" spans="1:3" ht="14.4" x14ac:dyDescent="0.3">
      <c r="A31556"/>
      <c r="B31556"/>
      <c r="C31556"/>
    </row>
    <row r="31557" spans="1:3" ht="14.4" x14ac:dyDescent="0.3">
      <c r="A31557"/>
      <c r="B31557"/>
      <c r="C31557"/>
    </row>
    <row r="31558" spans="1:3" ht="14.4" x14ac:dyDescent="0.3">
      <c r="A31558"/>
      <c r="B31558"/>
      <c r="C31558"/>
    </row>
    <row r="31559" spans="1:3" ht="14.4" x14ac:dyDescent="0.3">
      <c r="A31559"/>
      <c r="B31559"/>
      <c r="C31559"/>
    </row>
    <row r="31560" spans="1:3" ht="14.4" x14ac:dyDescent="0.3">
      <c r="A31560"/>
      <c r="B31560"/>
      <c r="C31560"/>
    </row>
    <row r="31561" spans="1:3" ht="14.4" x14ac:dyDescent="0.3">
      <c r="A31561"/>
      <c r="B31561"/>
      <c r="C31561"/>
    </row>
    <row r="31562" spans="1:3" ht="14.4" x14ac:dyDescent="0.3">
      <c r="A31562"/>
      <c r="B31562"/>
      <c r="C31562"/>
    </row>
    <row r="31563" spans="1:3" ht="14.4" x14ac:dyDescent="0.3">
      <c r="A31563"/>
      <c r="B31563"/>
      <c r="C31563"/>
    </row>
    <row r="31564" spans="1:3" ht="14.4" x14ac:dyDescent="0.3">
      <c r="A31564"/>
      <c r="B31564"/>
      <c r="C31564"/>
    </row>
    <row r="31565" spans="1:3" ht="14.4" x14ac:dyDescent="0.3">
      <c r="A31565"/>
      <c r="B31565"/>
      <c r="C31565"/>
    </row>
    <row r="31566" spans="1:3" ht="14.4" x14ac:dyDescent="0.3">
      <c r="A31566"/>
      <c r="B31566"/>
      <c r="C31566"/>
    </row>
    <row r="31567" spans="1:3" ht="14.4" x14ac:dyDescent="0.3">
      <c r="A31567"/>
      <c r="B31567"/>
      <c r="C31567"/>
    </row>
    <row r="31568" spans="1:3" ht="14.4" x14ac:dyDescent="0.3">
      <c r="A31568"/>
      <c r="B31568"/>
      <c r="C31568"/>
    </row>
    <row r="31569" spans="1:3" ht="14.4" x14ac:dyDescent="0.3">
      <c r="A31569"/>
      <c r="B31569"/>
      <c r="C31569"/>
    </row>
    <row r="31570" spans="1:3" ht="14.4" x14ac:dyDescent="0.3">
      <c r="A31570"/>
      <c r="B31570"/>
      <c r="C31570"/>
    </row>
    <row r="31571" spans="1:3" ht="14.4" x14ac:dyDescent="0.3">
      <c r="A31571"/>
      <c r="B31571"/>
      <c r="C31571"/>
    </row>
    <row r="31572" spans="1:3" ht="14.4" x14ac:dyDescent="0.3">
      <c r="A31572"/>
      <c r="B31572"/>
      <c r="C31572"/>
    </row>
    <row r="31573" spans="1:3" ht="14.4" x14ac:dyDescent="0.3">
      <c r="A31573"/>
      <c r="B31573"/>
      <c r="C31573"/>
    </row>
    <row r="31574" spans="1:3" ht="14.4" x14ac:dyDescent="0.3">
      <c r="A31574"/>
      <c r="B31574"/>
      <c r="C31574"/>
    </row>
    <row r="31575" spans="1:3" ht="14.4" x14ac:dyDescent="0.3">
      <c r="A31575"/>
      <c r="B31575"/>
      <c r="C31575"/>
    </row>
    <row r="31576" spans="1:3" ht="14.4" x14ac:dyDescent="0.3">
      <c r="A31576"/>
      <c r="B31576"/>
      <c r="C31576"/>
    </row>
    <row r="31577" spans="1:3" ht="14.4" x14ac:dyDescent="0.3">
      <c r="A31577"/>
      <c r="B31577"/>
      <c r="C31577"/>
    </row>
    <row r="31578" spans="1:3" ht="14.4" x14ac:dyDescent="0.3">
      <c r="A31578"/>
      <c r="B31578"/>
      <c r="C31578"/>
    </row>
    <row r="31579" spans="1:3" ht="14.4" x14ac:dyDescent="0.3">
      <c r="A31579"/>
      <c r="B31579"/>
      <c r="C31579"/>
    </row>
    <row r="31580" spans="1:3" ht="14.4" x14ac:dyDescent="0.3">
      <c r="A31580"/>
      <c r="B31580"/>
      <c r="C31580"/>
    </row>
    <row r="31581" spans="1:3" ht="14.4" x14ac:dyDescent="0.3">
      <c r="A31581"/>
      <c r="B31581"/>
      <c r="C31581"/>
    </row>
    <row r="31582" spans="1:3" ht="14.4" x14ac:dyDescent="0.3">
      <c r="A31582"/>
      <c r="B31582"/>
      <c r="C31582"/>
    </row>
    <row r="31583" spans="1:3" ht="14.4" x14ac:dyDescent="0.3">
      <c r="A31583"/>
      <c r="B31583"/>
      <c r="C31583"/>
    </row>
    <row r="31584" spans="1:3" ht="14.4" x14ac:dyDescent="0.3">
      <c r="A31584"/>
      <c r="B31584"/>
      <c r="C31584"/>
    </row>
    <row r="31585" spans="1:3" ht="14.4" x14ac:dyDescent="0.3">
      <c r="A31585"/>
      <c r="B31585"/>
      <c r="C31585"/>
    </row>
    <row r="31586" spans="1:3" ht="14.4" x14ac:dyDescent="0.3">
      <c r="A31586"/>
      <c r="B31586"/>
      <c r="C31586"/>
    </row>
    <row r="31587" spans="1:3" ht="14.4" x14ac:dyDescent="0.3">
      <c r="A31587"/>
      <c r="B31587"/>
      <c r="C31587"/>
    </row>
    <row r="31588" spans="1:3" ht="14.4" x14ac:dyDescent="0.3">
      <c r="A31588"/>
      <c r="B31588"/>
      <c r="C31588"/>
    </row>
    <row r="31589" spans="1:3" ht="14.4" x14ac:dyDescent="0.3">
      <c r="A31589"/>
      <c r="B31589"/>
      <c r="C31589"/>
    </row>
    <row r="31590" spans="1:3" ht="14.4" x14ac:dyDescent="0.3">
      <c r="A31590"/>
      <c r="B31590"/>
      <c r="C31590"/>
    </row>
    <row r="31591" spans="1:3" ht="14.4" x14ac:dyDescent="0.3">
      <c r="A31591"/>
      <c r="B31591"/>
      <c r="C31591"/>
    </row>
    <row r="31592" spans="1:3" ht="14.4" x14ac:dyDescent="0.3">
      <c r="A31592"/>
      <c r="B31592"/>
      <c r="C31592"/>
    </row>
    <row r="31593" spans="1:3" ht="14.4" x14ac:dyDescent="0.3">
      <c r="A31593"/>
      <c r="B31593"/>
      <c r="C31593"/>
    </row>
    <row r="31594" spans="1:3" ht="14.4" x14ac:dyDescent="0.3">
      <c r="A31594"/>
      <c r="B31594"/>
      <c r="C31594"/>
    </row>
    <row r="31595" spans="1:3" ht="14.4" x14ac:dyDescent="0.3">
      <c r="A31595"/>
      <c r="B31595"/>
      <c r="C31595"/>
    </row>
    <row r="31596" spans="1:3" ht="14.4" x14ac:dyDescent="0.3">
      <c r="A31596"/>
      <c r="B31596"/>
      <c r="C31596"/>
    </row>
    <row r="31597" spans="1:3" ht="14.4" x14ac:dyDescent="0.3">
      <c r="A31597"/>
      <c r="B31597"/>
      <c r="C31597"/>
    </row>
    <row r="31598" spans="1:3" ht="14.4" x14ac:dyDescent="0.3">
      <c r="A31598"/>
      <c r="B31598"/>
      <c r="C31598"/>
    </row>
    <row r="31599" spans="1:3" ht="14.4" x14ac:dyDescent="0.3">
      <c r="A31599"/>
      <c r="B31599"/>
      <c r="C31599"/>
    </row>
    <row r="31600" spans="1:3" ht="14.4" x14ac:dyDescent="0.3">
      <c r="A31600"/>
      <c r="B31600"/>
      <c r="C31600"/>
    </row>
    <row r="31601" spans="1:3" ht="14.4" x14ac:dyDescent="0.3">
      <c r="A31601"/>
      <c r="B31601"/>
      <c r="C31601"/>
    </row>
    <row r="31602" spans="1:3" ht="14.4" x14ac:dyDescent="0.3">
      <c r="A31602"/>
      <c r="B31602"/>
      <c r="C31602"/>
    </row>
    <row r="31603" spans="1:3" ht="14.4" x14ac:dyDescent="0.3">
      <c r="A31603"/>
      <c r="B31603"/>
      <c r="C31603"/>
    </row>
    <row r="31604" spans="1:3" ht="14.4" x14ac:dyDescent="0.3">
      <c r="A31604"/>
      <c r="B31604"/>
      <c r="C31604"/>
    </row>
    <row r="31605" spans="1:3" ht="14.4" x14ac:dyDescent="0.3">
      <c r="A31605"/>
      <c r="B31605"/>
      <c r="C31605"/>
    </row>
    <row r="31606" spans="1:3" ht="14.4" x14ac:dyDescent="0.3">
      <c r="A31606"/>
      <c r="B31606"/>
      <c r="C31606"/>
    </row>
    <row r="31607" spans="1:3" ht="14.4" x14ac:dyDescent="0.3">
      <c r="A31607"/>
      <c r="B31607"/>
      <c r="C31607"/>
    </row>
    <row r="31608" spans="1:3" ht="14.4" x14ac:dyDescent="0.3">
      <c r="A31608"/>
      <c r="B31608"/>
      <c r="C31608"/>
    </row>
    <row r="31609" spans="1:3" ht="14.4" x14ac:dyDescent="0.3">
      <c r="A31609"/>
      <c r="B31609"/>
      <c r="C31609"/>
    </row>
    <row r="31610" spans="1:3" ht="14.4" x14ac:dyDescent="0.3">
      <c r="A31610"/>
      <c r="B31610"/>
      <c r="C31610"/>
    </row>
    <row r="31611" spans="1:3" ht="14.4" x14ac:dyDescent="0.3">
      <c r="A31611"/>
      <c r="B31611"/>
      <c r="C31611"/>
    </row>
    <row r="31612" spans="1:3" ht="14.4" x14ac:dyDescent="0.3">
      <c r="A31612"/>
      <c r="B31612"/>
      <c r="C31612"/>
    </row>
    <row r="31613" spans="1:3" ht="14.4" x14ac:dyDescent="0.3">
      <c r="A31613"/>
      <c r="B31613"/>
      <c r="C31613"/>
    </row>
    <row r="31614" spans="1:3" ht="14.4" x14ac:dyDescent="0.3">
      <c r="A31614"/>
      <c r="B31614"/>
      <c r="C31614"/>
    </row>
    <row r="31615" spans="1:3" ht="14.4" x14ac:dyDescent="0.3">
      <c r="A31615"/>
      <c r="B31615"/>
      <c r="C31615"/>
    </row>
    <row r="31616" spans="1:3" ht="14.4" x14ac:dyDescent="0.3">
      <c r="A31616"/>
      <c r="B31616"/>
      <c r="C31616"/>
    </row>
    <row r="31617" spans="1:3" ht="14.4" x14ac:dyDescent="0.3">
      <c r="A31617"/>
      <c r="B31617"/>
      <c r="C31617"/>
    </row>
    <row r="31618" spans="1:3" ht="14.4" x14ac:dyDescent="0.3">
      <c r="A31618"/>
      <c r="B31618"/>
      <c r="C31618"/>
    </row>
    <row r="31619" spans="1:3" ht="14.4" x14ac:dyDescent="0.3">
      <c r="A31619"/>
      <c r="B31619"/>
      <c r="C31619"/>
    </row>
    <row r="31620" spans="1:3" ht="14.4" x14ac:dyDescent="0.3">
      <c r="A31620"/>
      <c r="B31620"/>
      <c r="C31620"/>
    </row>
    <row r="31621" spans="1:3" ht="14.4" x14ac:dyDescent="0.3">
      <c r="A31621"/>
      <c r="B31621"/>
      <c r="C31621"/>
    </row>
    <row r="31622" spans="1:3" ht="14.4" x14ac:dyDescent="0.3">
      <c r="A31622"/>
      <c r="B31622"/>
      <c r="C31622"/>
    </row>
    <row r="31623" spans="1:3" ht="14.4" x14ac:dyDescent="0.3">
      <c r="A31623"/>
      <c r="B31623"/>
      <c r="C31623"/>
    </row>
    <row r="31624" spans="1:3" ht="14.4" x14ac:dyDescent="0.3">
      <c r="A31624"/>
      <c r="B31624"/>
      <c r="C31624"/>
    </row>
    <row r="31625" spans="1:3" ht="14.4" x14ac:dyDescent="0.3">
      <c r="A31625"/>
      <c r="B31625"/>
      <c r="C31625"/>
    </row>
    <row r="31626" spans="1:3" ht="14.4" x14ac:dyDescent="0.3">
      <c r="A31626"/>
      <c r="B31626"/>
      <c r="C31626"/>
    </row>
    <row r="31627" spans="1:3" ht="14.4" x14ac:dyDescent="0.3">
      <c r="A31627"/>
      <c r="B31627"/>
      <c r="C31627"/>
    </row>
    <row r="31628" spans="1:3" ht="14.4" x14ac:dyDescent="0.3">
      <c r="A31628"/>
      <c r="B31628"/>
      <c r="C31628"/>
    </row>
    <row r="31629" spans="1:3" ht="14.4" x14ac:dyDescent="0.3">
      <c r="A31629"/>
      <c r="B31629"/>
      <c r="C31629"/>
    </row>
    <row r="31630" spans="1:3" ht="14.4" x14ac:dyDescent="0.3">
      <c r="A31630"/>
      <c r="B31630"/>
      <c r="C31630"/>
    </row>
    <row r="31631" spans="1:3" ht="14.4" x14ac:dyDescent="0.3">
      <c r="A31631"/>
      <c r="B31631"/>
      <c r="C31631"/>
    </row>
    <row r="31632" spans="1:3" ht="14.4" x14ac:dyDescent="0.3">
      <c r="A31632"/>
      <c r="B31632"/>
      <c r="C31632"/>
    </row>
    <row r="31633" spans="1:3" ht="14.4" x14ac:dyDescent="0.3">
      <c r="A31633"/>
      <c r="B31633"/>
      <c r="C31633"/>
    </row>
    <row r="31634" spans="1:3" ht="14.4" x14ac:dyDescent="0.3">
      <c r="A31634"/>
      <c r="B31634"/>
      <c r="C31634"/>
    </row>
    <row r="31635" spans="1:3" ht="14.4" x14ac:dyDescent="0.3">
      <c r="A31635"/>
      <c r="B31635"/>
      <c r="C31635"/>
    </row>
    <row r="31636" spans="1:3" ht="14.4" x14ac:dyDescent="0.3">
      <c r="A31636"/>
      <c r="B31636"/>
      <c r="C31636"/>
    </row>
    <row r="31637" spans="1:3" ht="14.4" x14ac:dyDescent="0.3">
      <c r="A31637"/>
      <c r="B31637"/>
      <c r="C31637"/>
    </row>
    <row r="31638" spans="1:3" ht="14.4" x14ac:dyDescent="0.3">
      <c r="A31638"/>
      <c r="B31638"/>
      <c r="C31638"/>
    </row>
    <row r="31639" spans="1:3" ht="14.4" x14ac:dyDescent="0.3">
      <c r="A31639"/>
      <c r="B31639"/>
      <c r="C31639"/>
    </row>
    <row r="31640" spans="1:3" ht="14.4" x14ac:dyDescent="0.3">
      <c r="A31640"/>
      <c r="B31640"/>
      <c r="C31640"/>
    </row>
    <row r="31641" spans="1:3" ht="14.4" x14ac:dyDescent="0.3">
      <c r="A31641"/>
      <c r="B31641"/>
      <c r="C31641"/>
    </row>
    <row r="31642" spans="1:3" ht="14.4" x14ac:dyDescent="0.3">
      <c r="A31642"/>
      <c r="B31642"/>
      <c r="C31642"/>
    </row>
    <row r="31643" spans="1:3" ht="14.4" x14ac:dyDescent="0.3">
      <c r="A31643"/>
      <c r="B31643"/>
      <c r="C31643"/>
    </row>
    <row r="31644" spans="1:3" ht="14.4" x14ac:dyDescent="0.3">
      <c r="A31644"/>
      <c r="B31644"/>
      <c r="C31644"/>
    </row>
    <row r="31645" spans="1:3" ht="14.4" x14ac:dyDescent="0.3">
      <c r="A31645"/>
      <c r="B31645"/>
      <c r="C31645"/>
    </row>
    <row r="31646" spans="1:3" ht="14.4" x14ac:dyDescent="0.3">
      <c r="A31646"/>
      <c r="B31646"/>
      <c r="C31646"/>
    </row>
    <row r="31647" spans="1:3" ht="14.4" x14ac:dyDescent="0.3">
      <c r="A31647"/>
      <c r="B31647"/>
      <c r="C31647"/>
    </row>
    <row r="31648" spans="1:3" ht="14.4" x14ac:dyDescent="0.3">
      <c r="A31648"/>
      <c r="B31648"/>
      <c r="C31648"/>
    </row>
    <row r="31649" spans="1:3" ht="14.4" x14ac:dyDescent="0.3">
      <c r="A31649"/>
      <c r="B31649"/>
      <c r="C31649"/>
    </row>
    <row r="31650" spans="1:3" ht="14.4" x14ac:dyDescent="0.3">
      <c r="A31650"/>
      <c r="B31650"/>
      <c r="C31650"/>
    </row>
    <row r="31651" spans="1:3" ht="14.4" x14ac:dyDescent="0.3">
      <c r="A31651"/>
      <c r="B31651"/>
      <c r="C31651"/>
    </row>
    <row r="31652" spans="1:3" ht="14.4" x14ac:dyDescent="0.3">
      <c r="A31652"/>
      <c r="B31652"/>
      <c r="C31652"/>
    </row>
    <row r="31653" spans="1:3" ht="14.4" x14ac:dyDescent="0.3">
      <c r="A31653"/>
      <c r="B31653"/>
      <c r="C31653"/>
    </row>
    <row r="31654" spans="1:3" ht="14.4" x14ac:dyDescent="0.3">
      <c r="A31654"/>
      <c r="B31654"/>
      <c r="C31654"/>
    </row>
    <row r="31655" spans="1:3" ht="14.4" x14ac:dyDescent="0.3">
      <c r="A31655"/>
      <c r="B31655"/>
      <c r="C31655"/>
    </row>
    <row r="31656" spans="1:3" ht="14.4" x14ac:dyDescent="0.3">
      <c r="A31656"/>
      <c r="B31656"/>
      <c r="C31656"/>
    </row>
    <row r="31657" spans="1:3" ht="14.4" x14ac:dyDescent="0.3">
      <c r="A31657"/>
      <c r="B31657"/>
      <c r="C31657"/>
    </row>
    <row r="31658" spans="1:3" ht="14.4" x14ac:dyDescent="0.3">
      <c r="A31658"/>
      <c r="B31658"/>
      <c r="C31658"/>
    </row>
    <row r="31659" spans="1:3" ht="14.4" x14ac:dyDescent="0.3">
      <c r="A31659"/>
      <c r="B31659"/>
      <c r="C31659"/>
    </row>
    <row r="31660" spans="1:3" ht="14.4" x14ac:dyDescent="0.3">
      <c r="A31660"/>
      <c r="B31660"/>
      <c r="C31660"/>
    </row>
    <row r="31661" spans="1:3" ht="14.4" x14ac:dyDescent="0.3">
      <c r="A31661"/>
      <c r="B31661"/>
      <c r="C31661"/>
    </row>
    <row r="31662" spans="1:3" ht="14.4" x14ac:dyDescent="0.3">
      <c r="A31662"/>
      <c r="B31662"/>
      <c r="C31662"/>
    </row>
    <row r="31663" spans="1:3" ht="14.4" x14ac:dyDescent="0.3">
      <c r="A31663"/>
      <c r="B31663"/>
      <c r="C31663"/>
    </row>
    <row r="31664" spans="1:3" ht="14.4" x14ac:dyDescent="0.3">
      <c r="A31664"/>
      <c r="B31664"/>
      <c r="C31664"/>
    </row>
    <row r="31665" spans="1:3" ht="14.4" x14ac:dyDescent="0.3">
      <c r="A31665"/>
      <c r="B31665"/>
      <c r="C31665"/>
    </row>
    <row r="31666" spans="1:3" ht="14.4" x14ac:dyDescent="0.3">
      <c r="A31666"/>
      <c r="B31666"/>
      <c r="C31666"/>
    </row>
    <row r="31667" spans="1:3" ht="14.4" x14ac:dyDescent="0.3">
      <c r="A31667"/>
      <c r="B31667"/>
      <c r="C31667"/>
    </row>
    <row r="31668" spans="1:3" ht="14.4" x14ac:dyDescent="0.3">
      <c r="A31668"/>
      <c r="B31668"/>
      <c r="C31668"/>
    </row>
    <row r="31669" spans="1:3" ht="14.4" x14ac:dyDescent="0.3">
      <c r="A31669"/>
      <c r="B31669"/>
      <c r="C31669"/>
    </row>
    <row r="31670" spans="1:3" ht="14.4" x14ac:dyDescent="0.3">
      <c r="A31670"/>
      <c r="B31670"/>
      <c r="C31670"/>
    </row>
    <row r="31671" spans="1:3" ht="14.4" x14ac:dyDescent="0.3">
      <c r="A31671"/>
      <c r="B31671"/>
      <c r="C31671"/>
    </row>
    <row r="31672" spans="1:3" ht="14.4" x14ac:dyDescent="0.3">
      <c r="A31672"/>
      <c r="B31672"/>
      <c r="C31672"/>
    </row>
    <row r="31673" spans="1:3" ht="14.4" x14ac:dyDescent="0.3">
      <c r="A31673"/>
      <c r="B31673"/>
      <c r="C31673"/>
    </row>
    <row r="31674" spans="1:3" ht="14.4" x14ac:dyDescent="0.3">
      <c r="A31674"/>
      <c r="B31674"/>
      <c r="C31674"/>
    </row>
    <row r="31675" spans="1:3" ht="14.4" x14ac:dyDescent="0.3">
      <c r="A31675"/>
      <c r="B31675"/>
      <c r="C31675"/>
    </row>
    <row r="31676" spans="1:3" ht="14.4" x14ac:dyDescent="0.3">
      <c r="A31676"/>
      <c r="B31676"/>
      <c r="C31676"/>
    </row>
    <row r="31677" spans="1:3" ht="14.4" x14ac:dyDescent="0.3">
      <c r="A31677"/>
      <c r="B31677"/>
      <c r="C31677"/>
    </row>
    <row r="31678" spans="1:3" ht="14.4" x14ac:dyDescent="0.3">
      <c r="A31678"/>
      <c r="B31678"/>
      <c r="C31678"/>
    </row>
    <row r="31679" spans="1:3" ht="14.4" x14ac:dyDescent="0.3">
      <c r="A31679"/>
      <c r="B31679"/>
      <c r="C31679"/>
    </row>
    <row r="31680" spans="1:3" ht="14.4" x14ac:dyDescent="0.3">
      <c r="A31680"/>
      <c r="B31680"/>
      <c r="C31680"/>
    </row>
    <row r="31681" spans="1:3" ht="14.4" x14ac:dyDescent="0.3">
      <c r="A31681"/>
      <c r="B31681"/>
      <c r="C31681"/>
    </row>
    <row r="31682" spans="1:3" ht="14.4" x14ac:dyDescent="0.3">
      <c r="A31682"/>
      <c r="B31682"/>
      <c r="C31682"/>
    </row>
    <row r="31683" spans="1:3" ht="14.4" x14ac:dyDescent="0.3">
      <c r="A31683"/>
      <c r="B31683"/>
      <c r="C31683"/>
    </row>
    <row r="31684" spans="1:3" ht="14.4" x14ac:dyDescent="0.3">
      <c r="A31684"/>
      <c r="B31684"/>
      <c r="C31684"/>
    </row>
    <row r="31685" spans="1:3" ht="14.4" x14ac:dyDescent="0.3">
      <c r="A31685"/>
      <c r="B31685"/>
      <c r="C31685"/>
    </row>
    <row r="31686" spans="1:3" ht="14.4" x14ac:dyDescent="0.3">
      <c r="A31686"/>
      <c r="B31686"/>
      <c r="C31686"/>
    </row>
    <row r="31687" spans="1:3" ht="14.4" x14ac:dyDescent="0.3">
      <c r="A31687"/>
      <c r="B31687"/>
      <c r="C31687"/>
    </row>
    <row r="31688" spans="1:3" ht="14.4" x14ac:dyDescent="0.3">
      <c r="A31688"/>
      <c r="B31688"/>
      <c r="C31688"/>
    </row>
    <row r="31689" spans="1:3" ht="14.4" x14ac:dyDescent="0.3">
      <c r="A31689"/>
      <c r="B31689"/>
      <c r="C31689"/>
    </row>
    <row r="31690" spans="1:3" ht="14.4" x14ac:dyDescent="0.3">
      <c r="A31690"/>
      <c r="B31690"/>
      <c r="C31690"/>
    </row>
    <row r="31691" spans="1:3" ht="14.4" x14ac:dyDescent="0.3">
      <c r="A31691"/>
      <c r="B31691"/>
      <c r="C31691"/>
    </row>
    <row r="31692" spans="1:3" ht="14.4" x14ac:dyDescent="0.3">
      <c r="A31692"/>
      <c r="B31692"/>
      <c r="C31692"/>
    </row>
    <row r="31693" spans="1:3" ht="14.4" x14ac:dyDescent="0.3">
      <c r="A31693"/>
      <c r="B31693"/>
      <c r="C31693"/>
    </row>
    <row r="31694" spans="1:3" ht="14.4" x14ac:dyDescent="0.3">
      <c r="A31694"/>
      <c r="B31694"/>
      <c r="C31694"/>
    </row>
    <row r="31695" spans="1:3" ht="14.4" x14ac:dyDescent="0.3">
      <c r="A31695"/>
      <c r="B31695"/>
      <c r="C31695"/>
    </row>
    <row r="31696" spans="1:3" ht="14.4" x14ac:dyDescent="0.3">
      <c r="A31696"/>
      <c r="B31696"/>
      <c r="C31696"/>
    </row>
    <row r="31697" spans="1:3" ht="14.4" x14ac:dyDescent="0.3">
      <c r="A31697"/>
      <c r="B31697"/>
      <c r="C31697"/>
    </row>
    <row r="31698" spans="1:3" ht="14.4" x14ac:dyDescent="0.3">
      <c r="A31698"/>
      <c r="B31698"/>
      <c r="C31698"/>
    </row>
    <row r="31699" spans="1:3" ht="14.4" x14ac:dyDescent="0.3">
      <c r="A31699"/>
      <c r="B31699"/>
      <c r="C31699"/>
    </row>
    <row r="31700" spans="1:3" ht="14.4" x14ac:dyDescent="0.3">
      <c r="A31700"/>
      <c r="B31700"/>
      <c r="C31700"/>
    </row>
    <row r="31701" spans="1:3" ht="14.4" x14ac:dyDescent="0.3">
      <c r="A31701"/>
      <c r="B31701"/>
      <c r="C31701"/>
    </row>
    <row r="31702" spans="1:3" ht="14.4" x14ac:dyDescent="0.3">
      <c r="A31702"/>
      <c r="B31702"/>
      <c r="C31702"/>
    </row>
    <row r="31703" spans="1:3" ht="14.4" x14ac:dyDescent="0.3">
      <c r="A31703"/>
      <c r="B31703"/>
      <c r="C31703"/>
    </row>
    <row r="31704" spans="1:3" ht="14.4" x14ac:dyDescent="0.3">
      <c r="A31704"/>
      <c r="B31704"/>
      <c r="C31704"/>
    </row>
    <row r="31705" spans="1:3" ht="14.4" x14ac:dyDescent="0.3">
      <c r="A31705"/>
      <c r="B31705"/>
      <c r="C31705"/>
    </row>
    <row r="31706" spans="1:3" ht="14.4" x14ac:dyDescent="0.3">
      <c r="A31706"/>
      <c r="B31706"/>
      <c r="C31706"/>
    </row>
    <row r="31707" spans="1:3" ht="14.4" x14ac:dyDescent="0.3">
      <c r="A31707"/>
      <c r="B31707"/>
      <c r="C31707"/>
    </row>
    <row r="31708" spans="1:3" ht="14.4" x14ac:dyDescent="0.3">
      <c r="A31708"/>
      <c r="B31708"/>
      <c r="C31708"/>
    </row>
    <row r="31709" spans="1:3" ht="14.4" x14ac:dyDescent="0.3">
      <c r="A31709"/>
      <c r="B31709"/>
      <c r="C31709"/>
    </row>
    <row r="31710" spans="1:3" ht="14.4" x14ac:dyDescent="0.3">
      <c r="A31710"/>
      <c r="B31710"/>
      <c r="C31710"/>
    </row>
    <row r="31711" spans="1:3" ht="14.4" x14ac:dyDescent="0.3">
      <c r="A31711"/>
      <c r="B31711"/>
      <c r="C31711"/>
    </row>
    <row r="31712" spans="1:3" ht="14.4" x14ac:dyDescent="0.3">
      <c r="A31712"/>
      <c r="B31712"/>
      <c r="C31712"/>
    </row>
    <row r="31713" spans="1:3" ht="14.4" x14ac:dyDescent="0.3">
      <c r="A31713"/>
      <c r="B31713"/>
      <c r="C31713"/>
    </row>
    <row r="31714" spans="1:3" ht="14.4" x14ac:dyDescent="0.3">
      <c r="A31714"/>
      <c r="B31714"/>
      <c r="C31714"/>
    </row>
    <row r="31715" spans="1:3" ht="14.4" x14ac:dyDescent="0.3">
      <c r="A31715"/>
      <c r="B31715"/>
      <c r="C31715"/>
    </row>
    <row r="31716" spans="1:3" ht="14.4" x14ac:dyDescent="0.3">
      <c r="A31716"/>
      <c r="B31716"/>
      <c r="C31716"/>
    </row>
    <row r="31717" spans="1:3" ht="14.4" x14ac:dyDescent="0.3">
      <c r="A31717"/>
      <c r="B31717"/>
      <c r="C31717"/>
    </row>
    <row r="31718" spans="1:3" ht="14.4" x14ac:dyDescent="0.3">
      <c r="A31718"/>
      <c r="B31718"/>
      <c r="C31718"/>
    </row>
    <row r="31719" spans="1:3" ht="14.4" x14ac:dyDescent="0.3">
      <c r="A31719"/>
      <c r="B31719"/>
      <c r="C31719"/>
    </row>
    <row r="31720" spans="1:3" ht="14.4" x14ac:dyDescent="0.3">
      <c r="A31720"/>
      <c r="B31720"/>
      <c r="C31720"/>
    </row>
    <row r="31721" spans="1:3" ht="14.4" x14ac:dyDescent="0.3">
      <c r="A31721"/>
      <c r="B31721"/>
      <c r="C31721"/>
    </row>
    <row r="31722" spans="1:3" ht="14.4" x14ac:dyDescent="0.3">
      <c r="A31722"/>
      <c r="B31722"/>
      <c r="C31722"/>
    </row>
    <row r="31723" spans="1:3" ht="14.4" x14ac:dyDescent="0.3">
      <c r="A31723"/>
      <c r="B31723"/>
      <c r="C31723"/>
    </row>
    <row r="31724" spans="1:3" ht="14.4" x14ac:dyDescent="0.3">
      <c r="A31724"/>
      <c r="B31724"/>
      <c r="C31724"/>
    </row>
    <row r="31725" spans="1:3" ht="14.4" x14ac:dyDescent="0.3">
      <c r="A31725"/>
      <c r="B31725"/>
      <c r="C31725"/>
    </row>
    <row r="31726" spans="1:3" ht="14.4" x14ac:dyDescent="0.3">
      <c r="A31726"/>
      <c r="B31726"/>
      <c r="C31726"/>
    </row>
    <row r="31727" spans="1:3" ht="14.4" x14ac:dyDescent="0.3">
      <c r="A31727"/>
      <c r="B31727"/>
      <c r="C31727"/>
    </row>
    <row r="31728" spans="1:3" ht="14.4" x14ac:dyDescent="0.3">
      <c r="A31728"/>
      <c r="B31728"/>
      <c r="C31728"/>
    </row>
    <row r="31729" spans="1:3" ht="14.4" x14ac:dyDescent="0.3">
      <c r="A31729"/>
      <c r="B31729"/>
      <c r="C31729"/>
    </row>
    <row r="31730" spans="1:3" ht="14.4" x14ac:dyDescent="0.3">
      <c r="A31730"/>
      <c r="B31730"/>
      <c r="C31730"/>
    </row>
    <row r="31731" spans="1:3" ht="14.4" x14ac:dyDescent="0.3">
      <c r="A31731"/>
      <c r="B31731"/>
      <c r="C31731"/>
    </row>
    <row r="31732" spans="1:3" ht="14.4" x14ac:dyDescent="0.3">
      <c r="A31732"/>
      <c r="B31732"/>
      <c r="C31732"/>
    </row>
    <row r="31733" spans="1:3" ht="14.4" x14ac:dyDescent="0.3">
      <c r="A31733"/>
      <c r="B31733"/>
      <c r="C31733"/>
    </row>
    <row r="31734" spans="1:3" ht="14.4" x14ac:dyDescent="0.3">
      <c r="A31734"/>
      <c r="B31734"/>
      <c r="C31734"/>
    </row>
    <row r="31735" spans="1:3" ht="14.4" x14ac:dyDescent="0.3">
      <c r="A31735"/>
      <c r="B31735"/>
      <c r="C31735"/>
    </row>
    <row r="31736" spans="1:3" ht="14.4" x14ac:dyDescent="0.3">
      <c r="A31736"/>
      <c r="B31736"/>
      <c r="C31736"/>
    </row>
    <row r="31737" spans="1:3" ht="14.4" x14ac:dyDescent="0.3">
      <c r="A31737"/>
      <c r="B31737"/>
      <c r="C31737"/>
    </row>
    <row r="31738" spans="1:3" ht="14.4" x14ac:dyDescent="0.3">
      <c r="A31738"/>
      <c r="B31738"/>
      <c r="C31738"/>
    </row>
    <row r="31739" spans="1:3" ht="14.4" x14ac:dyDescent="0.3">
      <c r="A31739"/>
      <c r="B31739"/>
      <c r="C31739"/>
    </row>
    <row r="31740" spans="1:3" ht="14.4" x14ac:dyDescent="0.3">
      <c r="A31740"/>
      <c r="B31740"/>
      <c r="C31740"/>
    </row>
    <row r="31741" spans="1:3" ht="14.4" x14ac:dyDescent="0.3">
      <c r="A31741"/>
      <c r="B31741"/>
      <c r="C31741"/>
    </row>
    <row r="31742" spans="1:3" ht="14.4" x14ac:dyDescent="0.3">
      <c r="A31742"/>
      <c r="B31742"/>
      <c r="C31742"/>
    </row>
    <row r="31743" spans="1:3" ht="14.4" x14ac:dyDescent="0.3">
      <c r="A31743"/>
      <c r="B31743"/>
      <c r="C31743"/>
    </row>
    <row r="31744" spans="1:3" ht="14.4" x14ac:dyDescent="0.3">
      <c r="A31744"/>
      <c r="B31744"/>
      <c r="C31744"/>
    </row>
    <row r="31745" spans="1:3" ht="14.4" x14ac:dyDescent="0.3">
      <c r="A31745"/>
      <c r="B31745"/>
      <c r="C31745"/>
    </row>
    <row r="31746" spans="1:3" ht="14.4" x14ac:dyDescent="0.3">
      <c r="A31746"/>
      <c r="B31746"/>
      <c r="C31746"/>
    </row>
    <row r="31747" spans="1:3" ht="14.4" x14ac:dyDescent="0.3">
      <c r="A31747"/>
      <c r="B31747"/>
      <c r="C31747"/>
    </row>
    <row r="31748" spans="1:3" ht="14.4" x14ac:dyDescent="0.3">
      <c r="A31748"/>
      <c r="B31748"/>
      <c r="C31748"/>
    </row>
    <row r="31749" spans="1:3" ht="14.4" x14ac:dyDescent="0.3">
      <c r="A31749"/>
      <c r="B31749"/>
      <c r="C31749"/>
    </row>
    <row r="31750" spans="1:3" ht="14.4" x14ac:dyDescent="0.3">
      <c r="A31750"/>
      <c r="B31750"/>
      <c r="C31750"/>
    </row>
    <row r="31751" spans="1:3" ht="14.4" x14ac:dyDescent="0.3">
      <c r="A31751"/>
      <c r="B31751"/>
      <c r="C31751"/>
    </row>
    <row r="31752" spans="1:3" ht="14.4" x14ac:dyDescent="0.3">
      <c r="A31752"/>
      <c r="B31752"/>
      <c r="C31752"/>
    </row>
    <row r="31753" spans="1:3" ht="14.4" x14ac:dyDescent="0.3">
      <c r="A31753"/>
      <c r="B31753"/>
      <c r="C31753"/>
    </row>
    <row r="31754" spans="1:3" ht="14.4" x14ac:dyDescent="0.3">
      <c r="A31754"/>
      <c r="B31754"/>
      <c r="C31754"/>
    </row>
    <row r="31755" spans="1:3" ht="14.4" x14ac:dyDescent="0.3">
      <c r="A31755"/>
      <c r="B31755"/>
      <c r="C31755"/>
    </row>
    <row r="31756" spans="1:3" ht="14.4" x14ac:dyDescent="0.3">
      <c r="A31756"/>
      <c r="B31756"/>
      <c r="C31756"/>
    </row>
    <row r="31757" spans="1:3" ht="14.4" x14ac:dyDescent="0.3">
      <c r="A31757"/>
      <c r="B31757"/>
      <c r="C31757"/>
    </row>
    <row r="31758" spans="1:3" ht="14.4" x14ac:dyDescent="0.3">
      <c r="A31758"/>
      <c r="B31758"/>
      <c r="C31758"/>
    </row>
    <row r="31759" spans="1:3" ht="14.4" x14ac:dyDescent="0.3">
      <c r="A31759"/>
      <c r="B31759"/>
      <c r="C31759"/>
    </row>
    <row r="31760" spans="1:3" ht="14.4" x14ac:dyDescent="0.3">
      <c r="A31760"/>
      <c r="B31760"/>
      <c r="C31760"/>
    </row>
    <row r="31761" spans="1:3" ht="14.4" x14ac:dyDescent="0.3">
      <c r="A31761"/>
      <c r="B31761"/>
      <c r="C31761"/>
    </row>
    <row r="31762" spans="1:3" ht="14.4" x14ac:dyDescent="0.3">
      <c r="A31762"/>
      <c r="B31762"/>
      <c r="C31762"/>
    </row>
    <row r="31763" spans="1:3" ht="14.4" x14ac:dyDescent="0.3">
      <c r="A31763"/>
      <c r="B31763"/>
      <c r="C31763"/>
    </row>
    <row r="31764" spans="1:3" ht="14.4" x14ac:dyDescent="0.3">
      <c r="A31764"/>
      <c r="B31764"/>
      <c r="C31764"/>
    </row>
    <row r="31765" spans="1:3" ht="14.4" x14ac:dyDescent="0.3">
      <c r="A31765"/>
      <c r="B31765"/>
      <c r="C31765"/>
    </row>
    <row r="31766" spans="1:3" ht="14.4" x14ac:dyDescent="0.3">
      <c r="A31766"/>
      <c r="B31766"/>
      <c r="C31766"/>
    </row>
    <row r="31767" spans="1:3" ht="14.4" x14ac:dyDescent="0.3">
      <c r="A31767"/>
      <c r="B31767"/>
      <c r="C31767"/>
    </row>
    <row r="31768" spans="1:3" ht="14.4" x14ac:dyDescent="0.3">
      <c r="A31768"/>
      <c r="B31768"/>
      <c r="C31768"/>
    </row>
    <row r="31769" spans="1:3" ht="14.4" x14ac:dyDescent="0.3">
      <c r="A31769"/>
      <c r="B31769"/>
      <c r="C31769"/>
    </row>
    <row r="31770" spans="1:3" ht="14.4" x14ac:dyDescent="0.3">
      <c r="A31770"/>
      <c r="B31770"/>
      <c r="C31770"/>
    </row>
    <row r="31771" spans="1:3" ht="14.4" x14ac:dyDescent="0.3">
      <c r="A31771"/>
      <c r="B31771"/>
      <c r="C31771"/>
    </row>
    <row r="31772" spans="1:3" ht="14.4" x14ac:dyDescent="0.3">
      <c r="A31772"/>
      <c r="B31772"/>
      <c r="C31772"/>
    </row>
    <row r="31773" spans="1:3" ht="14.4" x14ac:dyDescent="0.3">
      <c r="A31773"/>
      <c r="B31773"/>
      <c r="C31773"/>
    </row>
    <row r="31774" spans="1:3" ht="14.4" x14ac:dyDescent="0.3">
      <c r="A31774"/>
      <c r="B31774"/>
      <c r="C31774"/>
    </row>
    <row r="31775" spans="1:3" ht="14.4" x14ac:dyDescent="0.3">
      <c r="A31775"/>
      <c r="B31775"/>
      <c r="C31775"/>
    </row>
    <row r="31776" spans="1:3" ht="14.4" x14ac:dyDescent="0.3">
      <c r="A31776"/>
      <c r="B31776"/>
      <c r="C31776"/>
    </row>
    <row r="31777" spans="1:3" ht="14.4" x14ac:dyDescent="0.3">
      <c r="A31777"/>
      <c r="B31777"/>
      <c r="C31777"/>
    </row>
    <row r="31778" spans="1:3" ht="14.4" x14ac:dyDescent="0.3">
      <c r="A31778"/>
      <c r="B31778"/>
      <c r="C31778"/>
    </row>
    <row r="31779" spans="1:3" ht="14.4" x14ac:dyDescent="0.3">
      <c r="A31779"/>
      <c r="B31779"/>
      <c r="C31779"/>
    </row>
    <row r="31780" spans="1:3" ht="14.4" x14ac:dyDescent="0.3">
      <c r="A31780"/>
      <c r="B31780"/>
      <c r="C31780"/>
    </row>
    <row r="31781" spans="1:3" ht="14.4" x14ac:dyDescent="0.3">
      <c r="A31781"/>
      <c r="B31781"/>
      <c r="C31781"/>
    </row>
    <row r="31782" spans="1:3" ht="14.4" x14ac:dyDescent="0.3">
      <c r="A31782"/>
      <c r="B31782"/>
      <c r="C31782"/>
    </row>
    <row r="31783" spans="1:3" ht="14.4" x14ac:dyDescent="0.3">
      <c r="A31783"/>
      <c r="B31783"/>
      <c r="C31783"/>
    </row>
    <row r="31784" spans="1:3" ht="14.4" x14ac:dyDescent="0.3">
      <c r="A31784"/>
      <c r="B31784"/>
      <c r="C31784"/>
    </row>
    <row r="31785" spans="1:3" ht="14.4" x14ac:dyDescent="0.3">
      <c r="A31785"/>
      <c r="B31785"/>
      <c r="C31785"/>
    </row>
    <row r="31786" spans="1:3" ht="14.4" x14ac:dyDescent="0.3">
      <c r="A31786"/>
      <c r="B31786"/>
      <c r="C31786"/>
    </row>
    <row r="31787" spans="1:3" ht="14.4" x14ac:dyDescent="0.3">
      <c r="A31787"/>
      <c r="B31787"/>
      <c r="C31787"/>
    </row>
    <row r="31788" spans="1:3" ht="14.4" x14ac:dyDescent="0.3">
      <c r="A31788"/>
      <c r="B31788"/>
      <c r="C31788"/>
    </row>
    <row r="31789" spans="1:3" ht="14.4" x14ac:dyDescent="0.3">
      <c r="A31789"/>
      <c r="B31789"/>
      <c r="C31789"/>
    </row>
    <row r="31790" spans="1:3" ht="14.4" x14ac:dyDescent="0.3">
      <c r="A31790"/>
      <c r="B31790"/>
      <c r="C31790"/>
    </row>
    <row r="31791" spans="1:3" ht="14.4" x14ac:dyDescent="0.3">
      <c r="A31791"/>
      <c r="B31791"/>
      <c r="C31791"/>
    </row>
    <row r="31792" spans="1:3" ht="14.4" x14ac:dyDescent="0.3">
      <c r="A31792"/>
      <c r="B31792"/>
      <c r="C31792"/>
    </row>
    <row r="31793" spans="1:3" ht="14.4" x14ac:dyDescent="0.3">
      <c r="A31793"/>
      <c r="B31793"/>
      <c r="C31793"/>
    </row>
    <row r="31794" spans="1:3" ht="14.4" x14ac:dyDescent="0.3">
      <c r="A31794"/>
      <c r="B31794"/>
      <c r="C31794"/>
    </row>
    <row r="31795" spans="1:3" ht="14.4" x14ac:dyDescent="0.3">
      <c r="A31795"/>
      <c r="B31795"/>
      <c r="C31795"/>
    </row>
    <row r="31796" spans="1:3" ht="14.4" x14ac:dyDescent="0.3">
      <c r="A31796"/>
      <c r="B31796"/>
      <c r="C31796"/>
    </row>
    <row r="31797" spans="1:3" ht="14.4" x14ac:dyDescent="0.3">
      <c r="A31797"/>
      <c r="B31797"/>
      <c r="C31797"/>
    </row>
    <row r="31798" spans="1:3" ht="14.4" x14ac:dyDescent="0.3">
      <c r="A31798"/>
      <c r="B31798"/>
      <c r="C31798"/>
    </row>
    <row r="31799" spans="1:3" ht="14.4" x14ac:dyDescent="0.3">
      <c r="A31799"/>
      <c r="B31799"/>
      <c r="C31799"/>
    </row>
    <row r="31800" spans="1:3" ht="14.4" x14ac:dyDescent="0.3">
      <c r="A31800"/>
      <c r="B31800"/>
      <c r="C31800"/>
    </row>
    <row r="31801" spans="1:3" ht="14.4" x14ac:dyDescent="0.3">
      <c r="A31801"/>
      <c r="B31801"/>
      <c r="C31801"/>
    </row>
    <row r="31802" spans="1:3" ht="14.4" x14ac:dyDescent="0.3">
      <c r="A31802"/>
      <c r="B31802"/>
      <c r="C31802"/>
    </row>
    <row r="31803" spans="1:3" ht="14.4" x14ac:dyDescent="0.3">
      <c r="A31803"/>
      <c r="B31803"/>
      <c r="C31803"/>
    </row>
    <row r="31804" spans="1:3" ht="14.4" x14ac:dyDescent="0.3">
      <c r="A31804"/>
      <c r="B31804"/>
      <c r="C31804"/>
    </row>
    <row r="31805" spans="1:3" ht="14.4" x14ac:dyDescent="0.3">
      <c r="A31805"/>
      <c r="B31805"/>
      <c r="C31805"/>
    </row>
    <row r="31806" spans="1:3" ht="14.4" x14ac:dyDescent="0.3">
      <c r="A31806"/>
      <c r="B31806"/>
      <c r="C31806"/>
    </row>
    <row r="31807" spans="1:3" ht="14.4" x14ac:dyDescent="0.3">
      <c r="A31807"/>
      <c r="B31807"/>
      <c r="C31807"/>
    </row>
    <row r="31808" spans="1:3" ht="14.4" x14ac:dyDescent="0.3">
      <c r="A31808"/>
      <c r="B31808"/>
      <c r="C31808"/>
    </row>
    <row r="31809" spans="1:3" ht="14.4" x14ac:dyDescent="0.3">
      <c r="A31809"/>
      <c r="B31809"/>
      <c r="C31809"/>
    </row>
    <row r="31810" spans="1:3" ht="14.4" x14ac:dyDescent="0.3">
      <c r="A31810"/>
      <c r="B31810"/>
      <c r="C31810"/>
    </row>
    <row r="31811" spans="1:3" ht="14.4" x14ac:dyDescent="0.3">
      <c r="A31811"/>
      <c r="B31811"/>
      <c r="C31811"/>
    </row>
    <row r="31812" spans="1:3" ht="14.4" x14ac:dyDescent="0.3">
      <c r="A31812"/>
      <c r="B31812"/>
      <c r="C31812"/>
    </row>
    <row r="31813" spans="1:3" ht="14.4" x14ac:dyDescent="0.3">
      <c r="A31813"/>
      <c r="B31813"/>
      <c r="C31813"/>
    </row>
    <row r="31814" spans="1:3" ht="14.4" x14ac:dyDescent="0.3">
      <c r="A31814"/>
      <c r="B31814"/>
      <c r="C31814"/>
    </row>
    <row r="31815" spans="1:3" ht="14.4" x14ac:dyDescent="0.3">
      <c r="A31815"/>
      <c r="B31815"/>
      <c r="C31815"/>
    </row>
    <row r="31816" spans="1:3" ht="14.4" x14ac:dyDescent="0.3">
      <c r="A31816"/>
      <c r="B31816"/>
      <c r="C31816"/>
    </row>
    <row r="31817" spans="1:3" ht="14.4" x14ac:dyDescent="0.3">
      <c r="A31817"/>
      <c r="B31817"/>
      <c r="C31817"/>
    </row>
    <row r="31818" spans="1:3" ht="14.4" x14ac:dyDescent="0.3">
      <c r="A31818"/>
      <c r="B31818"/>
      <c r="C31818"/>
    </row>
    <row r="31819" spans="1:3" ht="14.4" x14ac:dyDescent="0.3">
      <c r="A31819"/>
      <c r="B31819"/>
      <c r="C31819"/>
    </row>
    <row r="31820" spans="1:3" ht="14.4" x14ac:dyDescent="0.3">
      <c r="A31820"/>
      <c r="B31820"/>
      <c r="C31820"/>
    </row>
    <row r="31821" spans="1:3" ht="14.4" x14ac:dyDescent="0.3">
      <c r="A31821"/>
      <c r="B31821"/>
      <c r="C31821"/>
    </row>
    <row r="31822" spans="1:3" ht="14.4" x14ac:dyDescent="0.3">
      <c r="A31822"/>
      <c r="B31822"/>
      <c r="C31822"/>
    </row>
    <row r="31823" spans="1:3" ht="14.4" x14ac:dyDescent="0.3">
      <c r="A31823"/>
      <c r="B31823"/>
      <c r="C31823"/>
    </row>
    <row r="31824" spans="1:3" ht="14.4" x14ac:dyDescent="0.3">
      <c r="A31824"/>
      <c r="B31824"/>
      <c r="C31824"/>
    </row>
    <row r="31825" spans="1:3" ht="14.4" x14ac:dyDescent="0.3">
      <c r="A31825"/>
      <c r="B31825"/>
      <c r="C31825"/>
    </row>
    <row r="31826" spans="1:3" ht="14.4" x14ac:dyDescent="0.3">
      <c r="A31826"/>
      <c r="B31826"/>
      <c r="C31826"/>
    </row>
    <row r="31827" spans="1:3" ht="14.4" x14ac:dyDescent="0.3">
      <c r="A31827"/>
      <c r="B31827"/>
      <c r="C31827"/>
    </row>
    <row r="31828" spans="1:3" ht="14.4" x14ac:dyDescent="0.3">
      <c r="A31828"/>
      <c r="B31828"/>
      <c r="C31828"/>
    </row>
    <row r="31829" spans="1:3" ht="14.4" x14ac:dyDescent="0.3">
      <c r="A31829"/>
      <c r="B31829"/>
      <c r="C31829"/>
    </row>
    <row r="31830" spans="1:3" ht="14.4" x14ac:dyDescent="0.3">
      <c r="A31830"/>
      <c r="B31830"/>
      <c r="C31830"/>
    </row>
    <row r="31831" spans="1:3" ht="14.4" x14ac:dyDescent="0.3">
      <c r="A31831"/>
      <c r="B31831"/>
      <c r="C31831"/>
    </row>
    <row r="31832" spans="1:3" ht="14.4" x14ac:dyDescent="0.3">
      <c r="A31832"/>
      <c r="B31832"/>
      <c r="C31832"/>
    </row>
    <row r="31833" spans="1:3" ht="14.4" x14ac:dyDescent="0.3">
      <c r="A31833"/>
      <c r="B31833"/>
      <c r="C31833"/>
    </row>
    <row r="31834" spans="1:3" ht="14.4" x14ac:dyDescent="0.3">
      <c r="A31834"/>
      <c r="B31834"/>
      <c r="C31834"/>
    </row>
    <row r="31835" spans="1:3" ht="14.4" x14ac:dyDescent="0.3">
      <c r="A31835"/>
      <c r="B31835"/>
      <c r="C31835"/>
    </row>
    <row r="31836" spans="1:3" ht="14.4" x14ac:dyDescent="0.3">
      <c r="A31836"/>
      <c r="B31836"/>
      <c r="C31836"/>
    </row>
    <row r="31837" spans="1:3" ht="14.4" x14ac:dyDescent="0.3">
      <c r="A31837"/>
      <c r="B31837"/>
      <c r="C31837"/>
    </row>
    <row r="31838" spans="1:3" ht="14.4" x14ac:dyDescent="0.3">
      <c r="A31838"/>
      <c r="B31838"/>
      <c r="C31838"/>
    </row>
    <row r="31839" spans="1:3" ht="14.4" x14ac:dyDescent="0.3">
      <c r="A31839"/>
      <c r="B31839"/>
      <c r="C31839"/>
    </row>
    <row r="31840" spans="1:3" ht="14.4" x14ac:dyDescent="0.3">
      <c r="A31840"/>
      <c r="B31840"/>
      <c r="C31840"/>
    </row>
    <row r="31841" spans="1:3" ht="14.4" x14ac:dyDescent="0.3">
      <c r="A31841"/>
      <c r="B31841"/>
      <c r="C31841"/>
    </row>
    <row r="31842" spans="1:3" ht="14.4" x14ac:dyDescent="0.3">
      <c r="A31842"/>
      <c r="B31842"/>
      <c r="C31842"/>
    </row>
    <row r="31843" spans="1:3" ht="14.4" x14ac:dyDescent="0.3">
      <c r="A31843"/>
      <c r="B31843"/>
      <c r="C31843"/>
    </row>
    <row r="31844" spans="1:3" ht="14.4" x14ac:dyDescent="0.3">
      <c r="A31844"/>
      <c r="B31844"/>
      <c r="C31844"/>
    </row>
    <row r="31845" spans="1:3" ht="14.4" x14ac:dyDescent="0.3">
      <c r="A31845"/>
      <c r="B31845"/>
      <c r="C31845"/>
    </row>
    <row r="31846" spans="1:3" ht="14.4" x14ac:dyDescent="0.3">
      <c r="A31846"/>
      <c r="B31846"/>
      <c r="C31846"/>
    </row>
    <row r="31847" spans="1:3" ht="14.4" x14ac:dyDescent="0.3">
      <c r="A31847"/>
      <c r="B31847"/>
      <c r="C31847"/>
    </row>
    <row r="31848" spans="1:3" ht="14.4" x14ac:dyDescent="0.3">
      <c r="A31848"/>
      <c r="B31848"/>
      <c r="C31848"/>
    </row>
    <row r="31849" spans="1:3" ht="14.4" x14ac:dyDescent="0.3">
      <c r="A31849"/>
      <c r="B31849"/>
      <c r="C31849"/>
    </row>
    <row r="31850" spans="1:3" ht="14.4" x14ac:dyDescent="0.3">
      <c r="A31850"/>
      <c r="B31850"/>
      <c r="C31850"/>
    </row>
    <row r="31851" spans="1:3" ht="14.4" x14ac:dyDescent="0.3">
      <c r="A31851"/>
      <c r="B31851"/>
      <c r="C31851"/>
    </row>
    <row r="31852" spans="1:3" ht="14.4" x14ac:dyDescent="0.3">
      <c r="A31852"/>
      <c r="B31852"/>
      <c r="C31852"/>
    </row>
    <row r="31853" spans="1:3" ht="14.4" x14ac:dyDescent="0.3">
      <c r="A31853"/>
      <c r="B31853"/>
      <c r="C31853"/>
    </row>
    <row r="31854" spans="1:3" ht="14.4" x14ac:dyDescent="0.3">
      <c r="A31854"/>
      <c r="B31854"/>
      <c r="C31854"/>
    </row>
    <row r="31855" spans="1:3" ht="14.4" x14ac:dyDescent="0.3">
      <c r="A31855"/>
      <c r="B31855"/>
      <c r="C31855"/>
    </row>
    <row r="31856" spans="1:3" ht="14.4" x14ac:dyDescent="0.3">
      <c r="A31856"/>
      <c r="B31856"/>
      <c r="C31856"/>
    </row>
    <row r="31857" spans="1:3" ht="14.4" x14ac:dyDescent="0.3">
      <c r="A31857"/>
      <c r="B31857"/>
      <c r="C31857"/>
    </row>
    <row r="31858" spans="1:3" ht="14.4" x14ac:dyDescent="0.3">
      <c r="A31858"/>
      <c r="B31858"/>
      <c r="C31858"/>
    </row>
    <row r="31859" spans="1:3" ht="14.4" x14ac:dyDescent="0.3">
      <c r="A31859"/>
      <c r="B31859"/>
      <c r="C31859"/>
    </row>
    <row r="31860" spans="1:3" ht="14.4" x14ac:dyDescent="0.3">
      <c r="A31860"/>
      <c r="B31860"/>
      <c r="C31860"/>
    </row>
    <row r="31861" spans="1:3" ht="14.4" x14ac:dyDescent="0.3">
      <c r="A31861"/>
      <c r="B31861"/>
      <c r="C31861"/>
    </row>
    <row r="31862" spans="1:3" ht="14.4" x14ac:dyDescent="0.3">
      <c r="A31862"/>
      <c r="B31862"/>
      <c r="C31862"/>
    </row>
    <row r="31863" spans="1:3" ht="14.4" x14ac:dyDescent="0.3">
      <c r="A31863"/>
      <c r="B31863"/>
      <c r="C31863"/>
    </row>
    <row r="31864" spans="1:3" ht="14.4" x14ac:dyDescent="0.3">
      <c r="A31864"/>
      <c r="B31864"/>
      <c r="C31864"/>
    </row>
    <row r="31865" spans="1:3" ht="14.4" x14ac:dyDescent="0.3">
      <c r="A31865"/>
      <c r="B31865"/>
      <c r="C31865"/>
    </row>
    <row r="31866" spans="1:3" ht="14.4" x14ac:dyDescent="0.3">
      <c r="A31866"/>
      <c r="B31866"/>
      <c r="C31866"/>
    </row>
    <row r="31867" spans="1:3" ht="14.4" x14ac:dyDescent="0.3">
      <c r="A31867"/>
      <c r="B31867"/>
      <c r="C31867"/>
    </row>
    <row r="31868" spans="1:3" ht="14.4" x14ac:dyDescent="0.3">
      <c r="A31868"/>
      <c r="B31868"/>
      <c r="C31868"/>
    </row>
    <row r="31869" spans="1:3" ht="14.4" x14ac:dyDescent="0.3">
      <c r="A31869"/>
      <c r="B31869"/>
      <c r="C31869"/>
    </row>
    <row r="31870" spans="1:3" ht="14.4" x14ac:dyDescent="0.3">
      <c r="A31870"/>
      <c r="B31870"/>
      <c r="C31870"/>
    </row>
    <row r="31871" spans="1:3" ht="14.4" x14ac:dyDescent="0.3">
      <c r="A31871"/>
      <c r="B31871"/>
      <c r="C31871"/>
    </row>
    <row r="31872" spans="1:3" ht="14.4" x14ac:dyDescent="0.3">
      <c r="A31872"/>
      <c r="B31872"/>
      <c r="C31872"/>
    </row>
    <row r="31873" spans="1:3" ht="14.4" x14ac:dyDescent="0.3">
      <c r="A31873"/>
      <c r="B31873"/>
      <c r="C31873"/>
    </row>
    <row r="31874" spans="1:3" ht="14.4" x14ac:dyDescent="0.3">
      <c r="A31874"/>
      <c r="B31874"/>
      <c r="C31874"/>
    </row>
    <row r="31875" spans="1:3" ht="14.4" x14ac:dyDescent="0.3">
      <c r="A31875"/>
      <c r="B31875"/>
      <c r="C31875"/>
    </row>
    <row r="31876" spans="1:3" ht="14.4" x14ac:dyDescent="0.3">
      <c r="A31876"/>
      <c r="B31876"/>
      <c r="C31876"/>
    </row>
    <row r="31877" spans="1:3" ht="14.4" x14ac:dyDescent="0.3">
      <c r="A31877"/>
      <c r="B31877"/>
      <c r="C31877"/>
    </row>
    <row r="31878" spans="1:3" ht="14.4" x14ac:dyDescent="0.3">
      <c r="A31878"/>
      <c r="B31878"/>
      <c r="C31878"/>
    </row>
    <row r="31879" spans="1:3" ht="14.4" x14ac:dyDescent="0.3">
      <c r="A31879"/>
      <c r="B31879"/>
      <c r="C31879"/>
    </row>
    <row r="31880" spans="1:3" ht="14.4" x14ac:dyDescent="0.3">
      <c r="A31880"/>
      <c r="B31880"/>
      <c r="C31880"/>
    </row>
    <row r="31881" spans="1:3" ht="14.4" x14ac:dyDescent="0.3">
      <c r="A31881"/>
      <c r="B31881"/>
      <c r="C31881"/>
    </row>
    <row r="31882" spans="1:3" ht="14.4" x14ac:dyDescent="0.3">
      <c r="A31882"/>
      <c r="B31882"/>
      <c r="C31882"/>
    </row>
    <row r="31883" spans="1:3" ht="14.4" x14ac:dyDescent="0.3">
      <c r="A31883"/>
      <c r="B31883"/>
      <c r="C31883"/>
    </row>
    <row r="31884" spans="1:3" ht="14.4" x14ac:dyDescent="0.3">
      <c r="A31884"/>
      <c r="B31884"/>
      <c r="C31884"/>
    </row>
    <row r="31885" spans="1:3" ht="14.4" x14ac:dyDescent="0.3">
      <c r="A31885"/>
      <c r="B31885"/>
      <c r="C31885"/>
    </row>
    <row r="31886" spans="1:3" ht="14.4" x14ac:dyDescent="0.3">
      <c r="A31886"/>
      <c r="B31886"/>
      <c r="C31886"/>
    </row>
    <row r="31887" spans="1:3" ht="14.4" x14ac:dyDescent="0.3">
      <c r="A31887"/>
      <c r="B31887"/>
      <c r="C31887"/>
    </row>
    <row r="31888" spans="1:3" ht="14.4" x14ac:dyDescent="0.3">
      <c r="A31888"/>
      <c r="B31888"/>
      <c r="C31888"/>
    </row>
    <row r="31889" spans="1:3" ht="14.4" x14ac:dyDescent="0.3">
      <c r="A31889"/>
      <c r="B31889"/>
      <c r="C31889"/>
    </row>
    <row r="31890" spans="1:3" ht="14.4" x14ac:dyDescent="0.3">
      <c r="A31890"/>
      <c r="B31890"/>
      <c r="C31890"/>
    </row>
    <row r="31891" spans="1:3" ht="14.4" x14ac:dyDescent="0.3">
      <c r="A31891"/>
      <c r="B31891"/>
      <c r="C31891"/>
    </row>
    <row r="31892" spans="1:3" ht="14.4" x14ac:dyDescent="0.3">
      <c r="A31892"/>
      <c r="B31892"/>
      <c r="C31892"/>
    </row>
    <row r="31893" spans="1:3" ht="14.4" x14ac:dyDescent="0.3">
      <c r="A31893"/>
      <c r="B31893"/>
      <c r="C31893"/>
    </row>
    <row r="31894" spans="1:3" ht="14.4" x14ac:dyDescent="0.3">
      <c r="A31894"/>
      <c r="B31894"/>
      <c r="C31894"/>
    </row>
    <row r="31895" spans="1:3" ht="14.4" x14ac:dyDescent="0.3">
      <c r="A31895"/>
      <c r="B31895"/>
      <c r="C31895"/>
    </row>
    <row r="31896" spans="1:3" ht="14.4" x14ac:dyDescent="0.3">
      <c r="A31896"/>
      <c r="B31896"/>
      <c r="C31896"/>
    </row>
    <row r="31897" spans="1:3" ht="14.4" x14ac:dyDescent="0.3">
      <c r="A31897"/>
      <c r="B31897"/>
      <c r="C31897"/>
    </row>
    <row r="31898" spans="1:3" ht="14.4" x14ac:dyDescent="0.3">
      <c r="A31898"/>
      <c r="B31898"/>
      <c r="C31898"/>
    </row>
    <row r="31899" spans="1:3" ht="14.4" x14ac:dyDescent="0.3">
      <c r="A31899"/>
      <c r="B31899"/>
      <c r="C31899"/>
    </row>
    <row r="31900" spans="1:3" ht="14.4" x14ac:dyDescent="0.3">
      <c r="A31900"/>
      <c r="B31900"/>
      <c r="C31900"/>
    </row>
    <row r="31901" spans="1:3" ht="14.4" x14ac:dyDescent="0.3">
      <c r="A31901"/>
      <c r="B31901"/>
      <c r="C31901"/>
    </row>
    <row r="31902" spans="1:3" ht="14.4" x14ac:dyDescent="0.3">
      <c r="A31902"/>
      <c r="B31902"/>
      <c r="C31902"/>
    </row>
    <row r="31903" spans="1:3" ht="14.4" x14ac:dyDescent="0.3">
      <c r="A31903"/>
      <c r="B31903"/>
      <c r="C31903"/>
    </row>
    <row r="31904" spans="1:3" ht="14.4" x14ac:dyDescent="0.3">
      <c r="A31904"/>
      <c r="B31904"/>
      <c r="C31904"/>
    </row>
    <row r="31905" spans="1:3" ht="14.4" x14ac:dyDescent="0.3">
      <c r="A31905"/>
      <c r="B31905"/>
      <c r="C31905"/>
    </row>
    <row r="31906" spans="1:3" ht="14.4" x14ac:dyDescent="0.3">
      <c r="A31906"/>
      <c r="B31906"/>
      <c r="C31906"/>
    </row>
    <row r="31907" spans="1:3" ht="14.4" x14ac:dyDescent="0.3">
      <c r="A31907"/>
      <c r="B31907"/>
      <c r="C31907"/>
    </row>
    <row r="31908" spans="1:3" ht="14.4" x14ac:dyDescent="0.3">
      <c r="A31908"/>
      <c r="B31908"/>
      <c r="C31908"/>
    </row>
    <row r="31909" spans="1:3" ht="14.4" x14ac:dyDescent="0.3">
      <c r="A31909"/>
      <c r="B31909"/>
      <c r="C31909"/>
    </row>
    <row r="31910" spans="1:3" ht="14.4" x14ac:dyDescent="0.3">
      <c r="A31910"/>
      <c r="B31910"/>
      <c r="C31910"/>
    </row>
    <row r="31911" spans="1:3" ht="14.4" x14ac:dyDescent="0.3">
      <c r="A31911"/>
      <c r="B31911"/>
      <c r="C31911"/>
    </row>
    <row r="31912" spans="1:3" ht="14.4" x14ac:dyDescent="0.3">
      <c r="A31912"/>
      <c r="B31912"/>
      <c r="C31912"/>
    </row>
    <row r="31913" spans="1:3" ht="14.4" x14ac:dyDescent="0.3">
      <c r="A31913"/>
      <c r="B31913"/>
      <c r="C31913"/>
    </row>
    <row r="31914" spans="1:3" ht="14.4" x14ac:dyDescent="0.3">
      <c r="A31914"/>
      <c r="B31914"/>
      <c r="C31914"/>
    </row>
    <row r="31915" spans="1:3" ht="14.4" x14ac:dyDescent="0.3">
      <c r="A31915"/>
      <c r="B31915"/>
      <c r="C31915"/>
    </row>
    <row r="31916" spans="1:3" ht="14.4" x14ac:dyDescent="0.3">
      <c r="A31916"/>
      <c r="B31916"/>
      <c r="C31916"/>
    </row>
    <row r="31917" spans="1:3" ht="14.4" x14ac:dyDescent="0.3">
      <c r="A31917"/>
      <c r="B31917"/>
      <c r="C31917"/>
    </row>
    <row r="31918" spans="1:3" ht="14.4" x14ac:dyDescent="0.3">
      <c r="A31918"/>
      <c r="B31918"/>
      <c r="C31918"/>
    </row>
    <row r="31919" spans="1:3" ht="14.4" x14ac:dyDescent="0.3">
      <c r="A31919"/>
      <c r="B31919"/>
      <c r="C31919"/>
    </row>
    <row r="31920" spans="1:3" ht="14.4" x14ac:dyDescent="0.3">
      <c r="A31920"/>
      <c r="B31920"/>
      <c r="C31920"/>
    </row>
    <row r="31921" spans="1:3" ht="14.4" x14ac:dyDescent="0.3">
      <c r="A31921"/>
      <c r="B31921"/>
      <c r="C31921"/>
    </row>
    <row r="31922" spans="1:3" ht="14.4" x14ac:dyDescent="0.3">
      <c r="A31922"/>
      <c r="B31922"/>
      <c r="C31922"/>
    </row>
    <row r="31923" spans="1:3" ht="14.4" x14ac:dyDescent="0.3">
      <c r="A31923"/>
      <c r="B31923"/>
      <c r="C31923"/>
    </row>
    <row r="31924" spans="1:3" ht="14.4" x14ac:dyDescent="0.3">
      <c r="A31924"/>
      <c r="B31924"/>
      <c r="C31924"/>
    </row>
    <row r="31925" spans="1:3" ht="14.4" x14ac:dyDescent="0.3">
      <c r="A31925"/>
      <c r="B31925"/>
      <c r="C31925"/>
    </row>
    <row r="31926" spans="1:3" ht="14.4" x14ac:dyDescent="0.3">
      <c r="A31926"/>
      <c r="B31926"/>
      <c r="C31926"/>
    </row>
    <row r="31927" spans="1:3" ht="14.4" x14ac:dyDescent="0.3">
      <c r="A31927"/>
      <c r="B31927"/>
      <c r="C31927"/>
    </row>
    <row r="31928" spans="1:3" ht="14.4" x14ac:dyDescent="0.3">
      <c r="A31928"/>
      <c r="B31928"/>
      <c r="C31928"/>
    </row>
    <row r="31929" spans="1:3" ht="14.4" x14ac:dyDescent="0.3">
      <c r="A31929"/>
      <c r="B31929"/>
      <c r="C31929"/>
    </row>
    <row r="31930" spans="1:3" ht="14.4" x14ac:dyDescent="0.3">
      <c r="A31930"/>
      <c r="B31930"/>
      <c r="C31930"/>
    </row>
    <row r="31931" spans="1:3" ht="14.4" x14ac:dyDescent="0.3">
      <c r="A31931"/>
      <c r="B31931"/>
      <c r="C31931"/>
    </row>
    <row r="31932" spans="1:3" ht="14.4" x14ac:dyDescent="0.3">
      <c r="A31932"/>
      <c r="B31932"/>
      <c r="C31932"/>
    </row>
    <row r="31933" spans="1:3" ht="14.4" x14ac:dyDescent="0.3">
      <c r="A31933"/>
      <c r="B31933"/>
      <c r="C31933"/>
    </row>
    <row r="31934" spans="1:3" ht="14.4" x14ac:dyDescent="0.3">
      <c r="A31934"/>
      <c r="B31934"/>
      <c r="C31934"/>
    </row>
    <row r="31935" spans="1:3" ht="14.4" x14ac:dyDescent="0.3">
      <c r="A31935"/>
      <c r="B31935"/>
      <c r="C31935"/>
    </row>
    <row r="31936" spans="1:3" ht="14.4" x14ac:dyDescent="0.3">
      <c r="A31936"/>
      <c r="B31936"/>
      <c r="C31936"/>
    </row>
    <row r="31937" spans="1:3" ht="14.4" x14ac:dyDescent="0.3">
      <c r="A31937"/>
      <c r="B31937"/>
      <c r="C31937"/>
    </row>
    <row r="31938" spans="1:3" ht="14.4" x14ac:dyDescent="0.3">
      <c r="A31938"/>
      <c r="B31938"/>
      <c r="C31938"/>
    </row>
    <row r="31939" spans="1:3" ht="14.4" x14ac:dyDescent="0.3">
      <c r="A31939"/>
      <c r="B31939"/>
      <c r="C31939"/>
    </row>
    <row r="31940" spans="1:3" ht="14.4" x14ac:dyDescent="0.3">
      <c r="A31940"/>
      <c r="B31940"/>
      <c r="C31940"/>
    </row>
    <row r="31941" spans="1:3" ht="14.4" x14ac:dyDescent="0.3">
      <c r="A31941"/>
      <c r="B31941"/>
      <c r="C31941"/>
    </row>
    <row r="31942" spans="1:3" ht="14.4" x14ac:dyDescent="0.3">
      <c r="A31942"/>
      <c r="B31942"/>
      <c r="C31942"/>
    </row>
    <row r="31943" spans="1:3" ht="14.4" x14ac:dyDescent="0.3">
      <c r="A31943"/>
      <c r="B31943"/>
      <c r="C31943"/>
    </row>
    <row r="31944" spans="1:3" ht="14.4" x14ac:dyDescent="0.3">
      <c r="A31944"/>
      <c r="B31944"/>
      <c r="C31944"/>
    </row>
    <row r="31945" spans="1:3" ht="14.4" x14ac:dyDescent="0.3">
      <c r="A31945"/>
      <c r="B31945"/>
      <c r="C31945"/>
    </row>
    <row r="31946" spans="1:3" ht="14.4" x14ac:dyDescent="0.3">
      <c r="A31946"/>
      <c r="B31946"/>
      <c r="C31946"/>
    </row>
    <row r="31947" spans="1:3" ht="14.4" x14ac:dyDescent="0.3">
      <c r="A31947"/>
      <c r="B31947"/>
      <c r="C31947"/>
    </row>
    <row r="31948" spans="1:3" ht="14.4" x14ac:dyDescent="0.3">
      <c r="A31948"/>
      <c r="B31948"/>
      <c r="C31948"/>
    </row>
    <row r="31949" spans="1:3" ht="14.4" x14ac:dyDescent="0.3">
      <c r="A31949"/>
      <c r="B31949"/>
      <c r="C31949"/>
    </row>
    <row r="31950" spans="1:3" ht="14.4" x14ac:dyDescent="0.3">
      <c r="A31950"/>
      <c r="B31950"/>
      <c r="C31950"/>
    </row>
    <row r="31951" spans="1:3" ht="14.4" x14ac:dyDescent="0.3">
      <c r="A31951"/>
      <c r="B31951"/>
      <c r="C31951"/>
    </row>
    <row r="31952" spans="1:3" ht="14.4" x14ac:dyDescent="0.3">
      <c r="A31952"/>
      <c r="B31952"/>
      <c r="C31952"/>
    </row>
    <row r="31953" spans="1:3" ht="14.4" x14ac:dyDescent="0.3">
      <c r="A31953"/>
      <c r="B31953"/>
      <c r="C31953"/>
    </row>
    <row r="31954" spans="1:3" ht="14.4" x14ac:dyDescent="0.3">
      <c r="A31954"/>
      <c r="B31954"/>
      <c r="C31954"/>
    </row>
    <row r="31955" spans="1:3" ht="14.4" x14ac:dyDescent="0.3">
      <c r="A31955"/>
      <c r="B31955"/>
      <c r="C31955"/>
    </row>
    <row r="31956" spans="1:3" ht="14.4" x14ac:dyDescent="0.3">
      <c r="A31956"/>
      <c r="B31956"/>
      <c r="C31956"/>
    </row>
    <row r="31957" spans="1:3" ht="14.4" x14ac:dyDescent="0.3">
      <c r="A31957"/>
      <c r="B31957"/>
      <c r="C31957"/>
    </row>
    <row r="31958" spans="1:3" ht="14.4" x14ac:dyDescent="0.3">
      <c r="A31958"/>
      <c r="B31958"/>
      <c r="C31958"/>
    </row>
    <row r="31959" spans="1:3" ht="14.4" x14ac:dyDescent="0.3">
      <c r="A31959"/>
      <c r="B31959"/>
      <c r="C31959"/>
    </row>
    <row r="31960" spans="1:3" ht="14.4" x14ac:dyDescent="0.3">
      <c r="A31960"/>
      <c r="B31960"/>
      <c r="C31960"/>
    </row>
    <row r="31961" spans="1:3" ht="14.4" x14ac:dyDescent="0.3">
      <c r="A31961"/>
      <c r="B31961"/>
      <c r="C31961"/>
    </row>
    <row r="31962" spans="1:3" ht="14.4" x14ac:dyDescent="0.3">
      <c r="A31962"/>
      <c r="B31962"/>
      <c r="C31962"/>
    </row>
    <row r="31963" spans="1:3" ht="14.4" x14ac:dyDescent="0.3">
      <c r="A31963"/>
      <c r="B31963"/>
      <c r="C31963"/>
    </row>
    <row r="31964" spans="1:3" ht="14.4" x14ac:dyDescent="0.3">
      <c r="A31964"/>
      <c r="B31964"/>
      <c r="C31964"/>
    </row>
    <row r="31965" spans="1:3" ht="14.4" x14ac:dyDescent="0.3">
      <c r="A31965"/>
      <c r="B31965"/>
      <c r="C31965"/>
    </row>
    <row r="31966" spans="1:3" ht="14.4" x14ac:dyDescent="0.3">
      <c r="A31966"/>
      <c r="B31966"/>
      <c r="C31966"/>
    </row>
    <row r="31967" spans="1:3" ht="14.4" x14ac:dyDescent="0.3">
      <c r="A31967"/>
      <c r="B31967"/>
      <c r="C31967"/>
    </row>
    <row r="31968" spans="1:3" ht="14.4" x14ac:dyDescent="0.3">
      <c r="A31968"/>
      <c r="B31968"/>
      <c r="C31968"/>
    </row>
    <row r="31969" spans="1:3" ht="14.4" x14ac:dyDescent="0.3">
      <c r="A31969"/>
      <c r="B31969"/>
      <c r="C31969"/>
    </row>
    <row r="31970" spans="1:3" ht="14.4" x14ac:dyDescent="0.3">
      <c r="A31970"/>
      <c r="B31970"/>
      <c r="C31970"/>
    </row>
    <row r="31971" spans="1:3" ht="14.4" x14ac:dyDescent="0.3">
      <c r="A31971"/>
      <c r="B31971"/>
      <c r="C31971"/>
    </row>
    <row r="31972" spans="1:3" ht="14.4" x14ac:dyDescent="0.3">
      <c r="A31972"/>
      <c r="B31972"/>
      <c r="C31972"/>
    </row>
    <row r="31973" spans="1:3" ht="14.4" x14ac:dyDescent="0.3">
      <c r="A31973"/>
      <c r="B31973"/>
      <c r="C31973"/>
    </row>
    <row r="31974" spans="1:3" ht="14.4" x14ac:dyDescent="0.3">
      <c r="A31974"/>
      <c r="B31974"/>
      <c r="C31974"/>
    </row>
    <row r="31975" spans="1:3" ht="14.4" x14ac:dyDescent="0.3">
      <c r="A31975"/>
      <c r="B31975"/>
      <c r="C31975"/>
    </row>
    <row r="31976" spans="1:3" ht="14.4" x14ac:dyDescent="0.3">
      <c r="A31976"/>
      <c r="B31976"/>
      <c r="C31976"/>
    </row>
    <row r="31977" spans="1:3" ht="14.4" x14ac:dyDescent="0.3">
      <c r="A31977"/>
      <c r="B31977"/>
      <c r="C31977"/>
    </row>
    <row r="31978" spans="1:3" ht="14.4" x14ac:dyDescent="0.3">
      <c r="A31978"/>
      <c r="B31978"/>
      <c r="C31978"/>
    </row>
    <row r="31979" spans="1:3" ht="14.4" x14ac:dyDescent="0.3">
      <c r="A31979"/>
      <c r="B31979"/>
      <c r="C31979"/>
    </row>
    <row r="31980" spans="1:3" ht="14.4" x14ac:dyDescent="0.3">
      <c r="A31980"/>
      <c r="B31980"/>
      <c r="C31980"/>
    </row>
    <row r="31981" spans="1:3" ht="14.4" x14ac:dyDescent="0.3">
      <c r="A31981"/>
      <c r="B31981"/>
      <c r="C31981"/>
    </row>
    <row r="31982" spans="1:3" ht="14.4" x14ac:dyDescent="0.3">
      <c r="A31982"/>
      <c r="B31982"/>
      <c r="C31982"/>
    </row>
    <row r="31983" spans="1:3" ht="14.4" x14ac:dyDescent="0.3">
      <c r="A31983"/>
      <c r="B31983"/>
      <c r="C31983"/>
    </row>
    <row r="31984" spans="1:3" ht="14.4" x14ac:dyDescent="0.3">
      <c r="A31984"/>
      <c r="B31984"/>
      <c r="C31984"/>
    </row>
    <row r="31985" spans="1:3" ht="14.4" x14ac:dyDescent="0.3">
      <c r="A31985"/>
      <c r="B31985"/>
      <c r="C31985"/>
    </row>
    <row r="31986" spans="1:3" ht="14.4" x14ac:dyDescent="0.3">
      <c r="A31986"/>
      <c r="B31986"/>
      <c r="C31986"/>
    </row>
    <row r="31987" spans="1:3" ht="14.4" x14ac:dyDescent="0.3">
      <c r="A31987"/>
      <c r="B31987"/>
      <c r="C31987"/>
    </row>
    <row r="31988" spans="1:3" ht="14.4" x14ac:dyDescent="0.3">
      <c r="A31988"/>
      <c r="B31988"/>
      <c r="C31988"/>
    </row>
    <row r="31989" spans="1:3" ht="14.4" x14ac:dyDescent="0.3">
      <c r="A31989"/>
      <c r="B31989"/>
      <c r="C31989"/>
    </row>
    <row r="31990" spans="1:3" ht="14.4" x14ac:dyDescent="0.3">
      <c r="A31990"/>
      <c r="B31990"/>
      <c r="C31990"/>
    </row>
    <row r="31991" spans="1:3" ht="14.4" x14ac:dyDescent="0.3">
      <c r="A31991"/>
      <c r="B31991"/>
      <c r="C31991"/>
    </row>
    <row r="31992" spans="1:3" ht="14.4" x14ac:dyDescent="0.3">
      <c r="A31992"/>
      <c r="B31992"/>
      <c r="C31992"/>
    </row>
    <row r="31993" spans="1:3" ht="14.4" x14ac:dyDescent="0.3">
      <c r="A31993"/>
      <c r="B31993"/>
      <c r="C31993"/>
    </row>
    <row r="31994" spans="1:3" ht="14.4" x14ac:dyDescent="0.3">
      <c r="A31994"/>
      <c r="B31994"/>
      <c r="C31994"/>
    </row>
    <row r="31995" spans="1:3" ht="14.4" x14ac:dyDescent="0.3">
      <c r="A31995"/>
      <c r="B31995"/>
      <c r="C31995"/>
    </row>
    <row r="31996" spans="1:3" ht="14.4" x14ac:dyDescent="0.3">
      <c r="A31996"/>
      <c r="B31996"/>
      <c r="C31996"/>
    </row>
    <row r="31997" spans="1:3" ht="14.4" x14ac:dyDescent="0.3">
      <c r="A31997"/>
      <c r="B31997"/>
      <c r="C31997"/>
    </row>
    <row r="31998" spans="1:3" ht="14.4" x14ac:dyDescent="0.3">
      <c r="A31998"/>
      <c r="B31998"/>
      <c r="C31998"/>
    </row>
    <row r="31999" spans="1:3" ht="14.4" x14ac:dyDescent="0.3">
      <c r="A31999"/>
      <c r="B31999"/>
      <c r="C31999"/>
    </row>
    <row r="32000" spans="1:3" ht="14.4" x14ac:dyDescent="0.3">
      <c r="A32000"/>
      <c r="B32000"/>
      <c r="C32000"/>
    </row>
    <row r="32001" spans="1:3" ht="14.4" x14ac:dyDescent="0.3">
      <c r="A32001"/>
      <c r="B32001"/>
      <c r="C32001"/>
    </row>
    <row r="32002" spans="1:3" ht="14.4" x14ac:dyDescent="0.3">
      <c r="A32002"/>
      <c r="B32002"/>
      <c r="C32002"/>
    </row>
    <row r="32003" spans="1:3" ht="14.4" x14ac:dyDescent="0.3">
      <c r="A32003"/>
      <c r="B32003"/>
      <c r="C32003"/>
    </row>
    <row r="32004" spans="1:3" ht="14.4" x14ac:dyDescent="0.3">
      <c r="A32004"/>
      <c r="B32004"/>
      <c r="C32004"/>
    </row>
    <row r="32005" spans="1:3" ht="14.4" x14ac:dyDescent="0.3">
      <c r="A32005"/>
      <c r="B32005"/>
      <c r="C32005"/>
    </row>
    <row r="32006" spans="1:3" ht="14.4" x14ac:dyDescent="0.3">
      <c r="A32006"/>
      <c r="B32006"/>
      <c r="C32006"/>
    </row>
    <row r="32007" spans="1:3" ht="14.4" x14ac:dyDescent="0.3">
      <c r="A32007"/>
      <c r="B32007"/>
      <c r="C32007"/>
    </row>
    <row r="32008" spans="1:3" ht="14.4" x14ac:dyDescent="0.3">
      <c r="A32008"/>
      <c r="B32008"/>
      <c r="C32008"/>
    </row>
    <row r="32009" spans="1:3" ht="14.4" x14ac:dyDescent="0.3">
      <c r="A32009"/>
      <c r="B32009"/>
      <c r="C32009"/>
    </row>
    <row r="32010" spans="1:3" ht="14.4" x14ac:dyDescent="0.3">
      <c r="A32010"/>
      <c r="B32010"/>
      <c r="C32010"/>
    </row>
    <row r="32011" spans="1:3" ht="14.4" x14ac:dyDescent="0.3">
      <c r="A32011"/>
      <c r="B32011"/>
      <c r="C32011"/>
    </row>
    <row r="32012" spans="1:3" ht="14.4" x14ac:dyDescent="0.3">
      <c r="A32012"/>
      <c r="B32012"/>
      <c r="C32012"/>
    </row>
    <row r="32013" spans="1:3" ht="14.4" x14ac:dyDescent="0.3">
      <c r="A32013"/>
      <c r="B32013"/>
      <c r="C32013"/>
    </row>
    <row r="32014" spans="1:3" ht="14.4" x14ac:dyDescent="0.3">
      <c r="A32014"/>
      <c r="B32014"/>
      <c r="C32014"/>
    </row>
    <row r="32015" spans="1:3" ht="14.4" x14ac:dyDescent="0.3">
      <c r="A32015"/>
      <c r="B32015"/>
      <c r="C32015"/>
    </row>
    <row r="32016" spans="1:3" ht="14.4" x14ac:dyDescent="0.3">
      <c r="A32016"/>
      <c r="B32016"/>
      <c r="C32016"/>
    </row>
    <row r="32017" spans="1:3" ht="14.4" x14ac:dyDescent="0.3">
      <c r="A32017"/>
      <c r="B32017"/>
      <c r="C32017"/>
    </row>
    <row r="32018" spans="1:3" ht="14.4" x14ac:dyDescent="0.3">
      <c r="A32018"/>
      <c r="B32018"/>
      <c r="C32018"/>
    </row>
    <row r="32019" spans="1:3" ht="14.4" x14ac:dyDescent="0.3">
      <c r="A32019"/>
      <c r="B32019"/>
      <c r="C32019"/>
    </row>
    <row r="32020" spans="1:3" ht="14.4" x14ac:dyDescent="0.3">
      <c r="A32020"/>
      <c r="B32020"/>
      <c r="C32020"/>
    </row>
    <row r="32021" spans="1:3" ht="14.4" x14ac:dyDescent="0.3">
      <c r="A32021"/>
      <c r="B32021"/>
      <c r="C32021"/>
    </row>
    <row r="32022" spans="1:3" ht="14.4" x14ac:dyDescent="0.3">
      <c r="A32022"/>
      <c r="B32022"/>
      <c r="C32022"/>
    </row>
    <row r="32023" spans="1:3" ht="14.4" x14ac:dyDescent="0.3">
      <c r="A32023"/>
      <c r="B32023"/>
      <c r="C32023"/>
    </row>
    <row r="32024" spans="1:3" ht="14.4" x14ac:dyDescent="0.3">
      <c r="A32024"/>
      <c r="B32024"/>
      <c r="C32024"/>
    </row>
    <row r="32025" spans="1:3" ht="14.4" x14ac:dyDescent="0.3">
      <c r="A32025"/>
      <c r="B32025"/>
      <c r="C32025"/>
    </row>
    <row r="32026" spans="1:3" ht="14.4" x14ac:dyDescent="0.3">
      <c r="A32026"/>
      <c r="B32026"/>
      <c r="C32026"/>
    </row>
    <row r="32027" spans="1:3" ht="14.4" x14ac:dyDescent="0.3">
      <c r="A32027"/>
      <c r="B32027"/>
      <c r="C32027"/>
    </row>
    <row r="32028" spans="1:3" ht="14.4" x14ac:dyDescent="0.3">
      <c r="A32028"/>
      <c r="B32028"/>
      <c r="C32028"/>
    </row>
    <row r="32029" spans="1:3" ht="14.4" x14ac:dyDescent="0.3">
      <c r="A32029"/>
      <c r="B32029"/>
      <c r="C32029"/>
    </row>
    <row r="32030" spans="1:3" ht="14.4" x14ac:dyDescent="0.3">
      <c r="A32030"/>
      <c r="B32030"/>
      <c r="C32030"/>
    </row>
    <row r="32031" spans="1:3" ht="14.4" x14ac:dyDescent="0.3">
      <c r="A32031"/>
      <c r="B32031"/>
      <c r="C32031"/>
    </row>
    <row r="32032" spans="1:3" ht="14.4" x14ac:dyDescent="0.3">
      <c r="A32032"/>
      <c r="B32032"/>
      <c r="C32032"/>
    </row>
    <row r="32033" spans="1:3" ht="14.4" x14ac:dyDescent="0.3">
      <c r="A32033"/>
      <c r="B32033"/>
      <c r="C32033"/>
    </row>
    <row r="32034" spans="1:3" ht="14.4" x14ac:dyDescent="0.3">
      <c r="A32034"/>
      <c r="B32034"/>
      <c r="C32034"/>
    </row>
    <row r="32035" spans="1:3" ht="14.4" x14ac:dyDescent="0.3">
      <c r="A32035"/>
      <c r="B32035"/>
      <c r="C32035"/>
    </row>
    <row r="32036" spans="1:3" ht="14.4" x14ac:dyDescent="0.3">
      <c r="A32036"/>
      <c r="B32036"/>
      <c r="C32036"/>
    </row>
    <row r="32037" spans="1:3" ht="14.4" x14ac:dyDescent="0.3">
      <c r="A32037"/>
      <c r="B32037"/>
      <c r="C32037"/>
    </row>
    <row r="32038" spans="1:3" ht="14.4" x14ac:dyDescent="0.3">
      <c r="A32038"/>
      <c r="B32038"/>
      <c r="C32038"/>
    </row>
    <row r="32039" spans="1:3" ht="14.4" x14ac:dyDescent="0.3">
      <c r="A32039"/>
      <c r="B32039"/>
      <c r="C32039"/>
    </row>
    <row r="32040" spans="1:3" ht="14.4" x14ac:dyDescent="0.3">
      <c r="A32040"/>
      <c r="B32040"/>
      <c r="C32040"/>
    </row>
    <row r="32041" spans="1:3" ht="14.4" x14ac:dyDescent="0.3">
      <c r="A32041"/>
      <c r="B32041"/>
      <c r="C32041"/>
    </row>
    <row r="32042" spans="1:3" ht="14.4" x14ac:dyDescent="0.3">
      <c r="A32042"/>
      <c r="B32042"/>
      <c r="C32042"/>
    </row>
    <row r="32043" spans="1:3" ht="14.4" x14ac:dyDescent="0.3">
      <c r="A32043"/>
      <c r="B32043"/>
      <c r="C32043"/>
    </row>
    <row r="32044" spans="1:3" ht="14.4" x14ac:dyDescent="0.3">
      <c r="A32044"/>
      <c r="B32044"/>
      <c r="C32044"/>
    </row>
    <row r="32045" spans="1:3" ht="14.4" x14ac:dyDescent="0.3">
      <c r="A32045"/>
      <c r="B32045"/>
      <c r="C32045"/>
    </row>
    <row r="32046" spans="1:3" ht="14.4" x14ac:dyDescent="0.3">
      <c r="A32046"/>
      <c r="B32046"/>
      <c r="C32046"/>
    </row>
    <row r="32047" spans="1:3" ht="14.4" x14ac:dyDescent="0.3">
      <c r="A32047"/>
      <c r="B32047"/>
      <c r="C32047"/>
    </row>
    <row r="32048" spans="1:3" ht="14.4" x14ac:dyDescent="0.3">
      <c r="A32048"/>
      <c r="B32048"/>
      <c r="C32048"/>
    </row>
    <row r="32049" spans="1:3" ht="14.4" x14ac:dyDescent="0.3">
      <c r="A32049"/>
      <c r="B32049"/>
      <c r="C32049"/>
    </row>
    <row r="32050" spans="1:3" ht="14.4" x14ac:dyDescent="0.3">
      <c r="A32050"/>
      <c r="B32050"/>
      <c r="C32050"/>
    </row>
    <row r="32051" spans="1:3" ht="14.4" x14ac:dyDescent="0.3">
      <c r="A32051"/>
      <c r="B32051"/>
      <c r="C32051"/>
    </row>
    <row r="32052" spans="1:3" ht="14.4" x14ac:dyDescent="0.3">
      <c r="A32052"/>
      <c r="B32052"/>
      <c r="C32052"/>
    </row>
    <row r="32053" spans="1:3" ht="14.4" x14ac:dyDescent="0.3">
      <c r="A32053"/>
      <c r="B32053"/>
      <c r="C32053"/>
    </row>
    <row r="32054" spans="1:3" ht="14.4" x14ac:dyDescent="0.3">
      <c r="A32054"/>
      <c r="B32054"/>
      <c r="C32054"/>
    </row>
    <row r="32055" spans="1:3" ht="14.4" x14ac:dyDescent="0.3">
      <c r="A32055"/>
      <c r="B32055"/>
      <c r="C32055"/>
    </row>
    <row r="32056" spans="1:3" ht="14.4" x14ac:dyDescent="0.3">
      <c r="A32056"/>
      <c r="B32056"/>
      <c r="C32056"/>
    </row>
    <row r="32057" spans="1:3" ht="14.4" x14ac:dyDescent="0.3">
      <c r="A32057"/>
      <c r="B32057"/>
      <c r="C32057"/>
    </row>
    <row r="32058" spans="1:3" ht="14.4" x14ac:dyDescent="0.3">
      <c r="A32058"/>
      <c r="B32058"/>
      <c r="C32058"/>
    </row>
    <row r="32059" spans="1:3" ht="14.4" x14ac:dyDescent="0.3">
      <c r="A32059"/>
      <c r="B32059"/>
      <c r="C32059"/>
    </row>
    <row r="32060" spans="1:3" ht="14.4" x14ac:dyDescent="0.3">
      <c r="A32060"/>
      <c r="B32060"/>
      <c r="C32060"/>
    </row>
    <row r="32061" spans="1:3" ht="14.4" x14ac:dyDescent="0.3">
      <c r="A32061"/>
      <c r="B32061"/>
      <c r="C32061"/>
    </row>
    <row r="32062" spans="1:3" ht="14.4" x14ac:dyDescent="0.3">
      <c r="A32062"/>
      <c r="B32062"/>
      <c r="C32062"/>
    </row>
    <row r="32063" spans="1:3" ht="14.4" x14ac:dyDescent="0.3">
      <c r="A32063"/>
      <c r="B32063"/>
      <c r="C32063"/>
    </row>
    <row r="32064" spans="1:3" ht="14.4" x14ac:dyDescent="0.3">
      <c r="A32064"/>
      <c r="B32064"/>
      <c r="C32064"/>
    </row>
    <row r="32065" spans="1:3" ht="14.4" x14ac:dyDescent="0.3">
      <c r="A32065"/>
      <c r="B32065"/>
      <c r="C32065"/>
    </row>
    <row r="32066" spans="1:3" ht="14.4" x14ac:dyDescent="0.3">
      <c r="A32066"/>
      <c r="B32066"/>
      <c r="C32066"/>
    </row>
    <row r="32067" spans="1:3" ht="14.4" x14ac:dyDescent="0.3">
      <c r="A32067"/>
      <c r="B32067"/>
      <c r="C32067"/>
    </row>
    <row r="32068" spans="1:3" ht="14.4" x14ac:dyDescent="0.3">
      <c r="A32068"/>
      <c r="B32068"/>
      <c r="C32068"/>
    </row>
    <row r="32069" spans="1:3" ht="14.4" x14ac:dyDescent="0.3">
      <c r="A32069"/>
      <c r="B32069"/>
      <c r="C32069"/>
    </row>
    <row r="32070" spans="1:3" ht="14.4" x14ac:dyDescent="0.3">
      <c r="A32070"/>
      <c r="B32070"/>
      <c r="C32070"/>
    </row>
    <row r="32071" spans="1:3" ht="14.4" x14ac:dyDescent="0.3">
      <c r="A32071"/>
      <c r="B32071"/>
      <c r="C32071"/>
    </row>
    <row r="32072" spans="1:3" ht="14.4" x14ac:dyDescent="0.3">
      <c r="A32072"/>
      <c r="B32072"/>
      <c r="C32072"/>
    </row>
    <row r="32073" spans="1:3" ht="14.4" x14ac:dyDescent="0.3">
      <c r="A32073"/>
      <c r="B32073"/>
      <c r="C32073"/>
    </row>
    <row r="32074" spans="1:3" ht="14.4" x14ac:dyDescent="0.3">
      <c r="A32074"/>
      <c r="B32074"/>
      <c r="C32074"/>
    </row>
    <row r="32075" spans="1:3" ht="14.4" x14ac:dyDescent="0.3">
      <c r="A32075"/>
      <c r="B32075"/>
      <c r="C32075"/>
    </row>
    <row r="32076" spans="1:3" ht="14.4" x14ac:dyDescent="0.3">
      <c r="A32076"/>
      <c r="B32076"/>
      <c r="C32076"/>
    </row>
    <row r="32077" spans="1:3" ht="14.4" x14ac:dyDescent="0.3">
      <c r="A32077"/>
      <c r="B32077"/>
      <c r="C32077"/>
    </row>
    <row r="32078" spans="1:3" ht="14.4" x14ac:dyDescent="0.3">
      <c r="A32078"/>
      <c r="B32078"/>
      <c r="C32078"/>
    </row>
    <row r="32079" spans="1:3" ht="14.4" x14ac:dyDescent="0.3">
      <c r="A32079"/>
      <c r="B32079"/>
      <c r="C32079"/>
    </row>
    <row r="32080" spans="1:3" ht="14.4" x14ac:dyDescent="0.3">
      <c r="A32080"/>
      <c r="B32080"/>
      <c r="C32080"/>
    </row>
    <row r="32081" spans="1:3" ht="14.4" x14ac:dyDescent="0.3">
      <c r="A32081"/>
      <c r="B32081"/>
      <c r="C32081"/>
    </row>
    <row r="32082" spans="1:3" ht="14.4" x14ac:dyDescent="0.3">
      <c r="A32082"/>
      <c r="B32082"/>
      <c r="C32082"/>
    </row>
    <row r="32083" spans="1:3" ht="14.4" x14ac:dyDescent="0.3">
      <c r="A32083"/>
      <c r="B32083"/>
      <c r="C32083"/>
    </row>
    <row r="32084" spans="1:3" ht="14.4" x14ac:dyDescent="0.3">
      <c r="A32084"/>
      <c r="B32084"/>
      <c r="C32084"/>
    </row>
    <row r="32085" spans="1:3" ht="14.4" x14ac:dyDescent="0.3">
      <c r="A32085"/>
      <c r="B32085"/>
      <c r="C32085"/>
    </row>
    <row r="32086" spans="1:3" ht="14.4" x14ac:dyDescent="0.3">
      <c r="A32086"/>
      <c r="B32086"/>
      <c r="C32086"/>
    </row>
    <row r="32087" spans="1:3" ht="14.4" x14ac:dyDescent="0.3">
      <c r="A32087"/>
      <c r="B32087"/>
      <c r="C32087"/>
    </row>
    <row r="32088" spans="1:3" ht="14.4" x14ac:dyDescent="0.3">
      <c r="A32088"/>
      <c r="B32088"/>
      <c r="C32088"/>
    </row>
    <row r="32089" spans="1:3" ht="14.4" x14ac:dyDescent="0.3">
      <c r="A32089"/>
      <c r="B32089"/>
      <c r="C32089"/>
    </row>
    <row r="32090" spans="1:3" ht="14.4" x14ac:dyDescent="0.3">
      <c r="A32090"/>
      <c r="B32090"/>
      <c r="C32090"/>
    </row>
    <row r="32091" spans="1:3" ht="14.4" x14ac:dyDescent="0.3">
      <c r="A32091"/>
      <c r="B32091"/>
      <c r="C32091"/>
    </row>
    <row r="32092" spans="1:3" ht="14.4" x14ac:dyDescent="0.3">
      <c r="A32092"/>
      <c r="B32092"/>
      <c r="C32092"/>
    </row>
    <row r="32093" spans="1:3" ht="14.4" x14ac:dyDescent="0.3">
      <c r="A32093"/>
      <c r="B32093"/>
      <c r="C32093"/>
    </row>
    <row r="32094" spans="1:3" ht="14.4" x14ac:dyDescent="0.3">
      <c r="A32094"/>
      <c r="B32094"/>
      <c r="C32094"/>
    </row>
    <row r="32095" spans="1:3" ht="14.4" x14ac:dyDescent="0.3">
      <c r="A32095"/>
      <c r="B32095"/>
      <c r="C32095"/>
    </row>
    <row r="32096" spans="1:3" ht="14.4" x14ac:dyDescent="0.3">
      <c r="A32096"/>
      <c r="B32096"/>
      <c r="C32096"/>
    </row>
    <row r="32097" spans="1:3" ht="14.4" x14ac:dyDescent="0.3">
      <c r="A32097"/>
      <c r="B32097"/>
      <c r="C32097"/>
    </row>
    <row r="32098" spans="1:3" ht="14.4" x14ac:dyDescent="0.3">
      <c r="A32098"/>
      <c r="B32098"/>
      <c r="C32098"/>
    </row>
    <row r="32099" spans="1:3" ht="14.4" x14ac:dyDescent="0.3">
      <c r="A32099"/>
      <c r="B32099"/>
      <c r="C32099"/>
    </row>
    <row r="32100" spans="1:3" ht="14.4" x14ac:dyDescent="0.3">
      <c r="A32100"/>
      <c r="B32100"/>
      <c r="C32100"/>
    </row>
    <row r="32101" spans="1:3" ht="14.4" x14ac:dyDescent="0.3">
      <c r="A32101"/>
      <c r="B32101"/>
      <c r="C32101"/>
    </row>
    <row r="32102" spans="1:3" ht="14.4" x14ac:dyDescent="0.3">
      <c r="A32102"/>
      <c r="B32102"/>
      <c r="C32102"/>
    </row>
    <row r="32103" spans="1:3" ht="14.4" x14ac:dyDescent="0.3">
      <c r="A32103"/>
      <c r="B32103"/>
      <c r="C32103"/>
    </row>
    <row r="32104" spans="1:3" ht="14.4" x14ac:dyDescent="0.3">
      <c r="A32104"/>
      <c r="B32104"/>
      <c r="C32104"/>
    </row>
    <row r="32105" spans="1:3" ht="14.4" x14ac:dyDescent="0.3">
      <c r="A32105"/>
      <c r="B32105"/>
      <c r="C32105"/>
    </row>
    <row r="32106" spans="1:3" ht="14.4" x14ac:dyDescent="0.3">
      <c r="A32106"/>
      <c r="B32106"/>
      <c r="C32106"/>
    </row>
    <row r="32107" spans="1:3" ht="14.4" x14ac:dyDescent="0.3">
      <c r="A32107"/>
      <c r="B32107"/>
      <c r="C32107"/>
    </row>
    <row r="32108" spans="1:3" ht="14.4" x14ac:dyDescent="0.3">
      <c r="A32108"/>
      <c r="B32108"/>
      <c r="C32108"/>
    </row>
    <row r="32109" spans="1:3" ht="14.4" x14ac:dyDescent="0.3">
      <c r="A32109"/>
      <c r="B32109"/>
      <c r="C32109"/>
    </row>
    <row r="32110" spans="1:3" ht="14.4" x14ac:dyDescent="0.3">
      <c r="A32110"/>
      <c r="B32110"/>
      <c r="C32110"/>
    </row>
    <row r="32111" spans="1:3" ht="14.4" x14ac:dyDescent="0.3">
      <c r="A32111"/>
      <c r="B32111"/>
      <c r="C32111"/>
    </row>
    <row r="32112" spans="1:3" ht="14.4" x14ac:dyDescent="0.3">
      <c r="A32112"/>
      <c r="B32112"/>
      <c r="C32112"/>
    </row>
    <row r="32113" spans="1:3" ht="14.4" x14ac:dyDescent="0.3">
      <c r="A32113"/>
      <c r="B32113"/>
      <c r="C32113"/>
    </row>
    <row r="32114" spans="1:3" ht="14.4" x14ac:dyDescent="0.3">
      <c r="A32114"/>
      <c r="B32114"/>
      <c r="C32114"/>
    </row>
    <row r="32115" spans="1:3" ht="14.4" x14ac:dyDescent="0.3">
      <c r="A32115"/>
      <c r="B32115"/>
      <c r="C32115"/>
    </row>
    <row r="32116" spans="1:3" ht="14.4" x14ac:dyDescent="0.3">
      <c r="A32116"/>
      <c r="B32116"/>
      <c r="C32116"/>
    </row>
    <row r="32117" spans="1:3" ht="14.4" x14ac:dyDescent="0.3">
      <c r="A32117"/>
      <c r="B32117"/>
      <c r="C32117"/>
    </row>
    <row r="32118" spans="1:3" ht="14.4" x14ac:dyDescent="0.3">
      <c r="A32118"/>
      <c r="B32118"/>
      <c r="C32118"/>
    </row>
    <row r="32119" spans="1:3" ht="14.4" x14ac:dyDescent="0.3">
      <c r="A32119"/>
      <c r="B32119"/>
      <c r="C32119"/>
    </row>
    <row r="32120" spans="1:3" ht="14.4" x14ac:dyDescent="0.3">
      <c r="A32120"/>
      <c r="B32120"/>
      <c r="C32120"/>
    </row>
    <row r="32121" spans="1:3" ht="14.4" x14ac:dyDescent="0.3">
      <c r="A32121"/>
      <c r="B32121"/>
      <c r="C32121"/>
    </row>
    <row r="32122" spans="1:3" ht="14.4" x14ac:dyDescent="0.3">
      <c r="A32122"/>
      <c r="B32122"/>
      <c r="C32122"/>
    </row>
    <row r="32123" spans="1:3" ht="14.4" x14ac:dyDescent="0.3">
      <c r="A32123"/>
      <c r="B32123"/>
      <c r="C32123"/>
    </row>
    <row r="32124" spans="1:3" ht="14.4" x14ac:dyDescent="0.3">
      <c r="A32124"/>
      <c r="B32124"/>
      <c r="C32124"/>
    </row>
    <row r="32125" spans="1:3" ht="14.4" x14ac:dyDescent="0.3">
      <c r="A32125"/>
      <c r="B32125"/>
      <c r="C32125"/>
    </row>
    <row r="32126" spans="1:3" ht="14.4" x14ac:dyDescent="0.3">
      <c r="A32126"/>
      <c r="B32126"/>
      <c r="C32126"/>
    </row>
    <row r="32127" spans="1:3" ht="14.4" x14ac:dyDescent="0.3">
      <c r="A32127"/>
      <c r="B32127"/>
      <c r="C32127"/>
    </row>
    <row r="32128" spans="1:3" ht="14.4" x14ac:dyDescent="0.3">
      <c r="A32128"/>
      <c r="B32128"/>
      <c r="C32128"/>
    </row>
    <row r="32129" spans="1:3" ht="14.4" x14ac:dyDescent="0.3">
      <c r="A32129"/>
      <c r="B32129"/>
      <c r="C32129"/>
    </row>
    <row r="32130" spans="1:3" ht="14.4" x14ac:dyDescent="0.3">
      <c r="A32130"/>
      <c r="B32130"/>
      <c r="C32130"/>
    </row>
    <row r="32131" spans="1:3" ht="14.4" x14ac:dyDescent="0.3">
      <c r="A32131"/>
      <c r="B32131"/>
      <c r="C32131"/>
    </row>
    <row r="32132" spans="1:3" ht="14.4" x14ac:dyDescent="0.3">
      <c r="A32132"/>
      <c r="B32132"/>
      <c r="C32132"/>
    </row>
    <row r="32133" spans="1:3" ht="14.4" x14ac:dyDescent="0.3">
      <c r="A32133"/>
      <c r="B32133"/>
      <c r="C32133"/>
    </row>
    <row r="32134" spans="1:3" ht="14.4" x14ac:dyDescent="0.3">
      <c r="A32134"/>
      <c r="B32134"/>
      <c r="C32134"/>
    </row>
    <row r="32135" spans="1:3" ht="14.4" x14ac:dyDescent="0.3">
      <c r="A32135"/>
      <c r="B32135"/>
      <c r="C32135"/>
    </row>
    <row r="32136" spans="1:3" ht="14.4" x14ac:dyDescent="0.3">
      <c r="A32136"/>
      <c r="B32136"/>
      <c r="C32136"/>
    </row>
    <row r="32137" spans="1:3" ht="14.4" x14ac:dyDescent="0.3">
      <c r="A32137"/>
      <c r="B32137"/>
      <c r="C32137"/>
    </row>
    <row r="32138" spans="1:3" ht="14.4" x14ac:dyDescent="0.3">
      <c r="A32138"/>
      <c r="B32138"/>
      <c r="C32138"/>
    </row>
    <row r="32139" spans="1:3" ht="14.4" x14ac:dyDescent="0.3">
      <c r="A32139"/>
      <c r="B32139"/>
      <c r="C32139"/>
    </row>
    <row r="32140" spans="1:3" ht="14.4" x14ac:dyDescent="0.3">
      <c r="A32140"/>
      <c r="B32140"/>
      <c r="C32140"/>
    </row>
    <row r="32141" spans="1:3" ht="14.4" x14ac:dyDescent="0.3">
      <c r="A32141"/>
      <c r="B32141"/>
      <c r="C32141"/>
    </row>
    <row r="32142" spans="1:3" ht="14.4" x14ac:dyDescent="0.3">
      <c r="A32142"/>
      <c r="B32142"/>
      <c r="C32142"/>
    </row>
    <row r="32143" spans="1:3" ht="14.4" x14ac:dyDescent="0.3">
      <c r="A32143"/>
      <c r="B32143"/>
      <c r="C32143"/>
    </row>
    <row r="32144" spans="1:3" ht="14.4" x14ac:dyDescent="0.3">
      <c r="A32144"/>
      <c r="B32144"/>
      <c r="C32144"/>
    </row>
    <row r="32145" spans="1:3" ht="14.4" x14ac:dyDescent="0.3">
      <c r="A32145"/>
      <c r="B32145"/>
      <c r="C32145"/>
    </row>
    <row r="32146" spans="1:3" ht="14.4" x14ac:dyDescent="0.3">
      <c r="A32146"/>
      <c r="B32146"/>
      <c r="C32146"/>
    </row>
    <row r="32147" spans="1:3" ht="14.4" x14ac:dyDescent="0.3">
      <c r="A32147"/>
      <c r="B32147"/>
      <c r="C32147"/>
    </row>
    <row r="32148" spans="1:3" ht="14.4" x14ac:dyDescent="0.3">
      <c r="A32148"/>
      <c r="B32148"/>
      <c r="C32148"/>
    </row>
    <row r="32149" spans="1:3" ht="14.4" x14ac:dyDescent="0.3">
      <c r="A32149"/>
      <c r="B32149"/>
      <c r="C32149"/>
    </row>
    <row r="32150" spans="1:3" ht="14.4" x14ac:dyDescent="0.3">
      <c r="A32150"/>
      <c r="B32150"/>
      <c r="C32150"/>
    </row>
    <row r="32151" spans="1:3" ht="14.4" x14ac:dyDescent="0.3">
      <c r="A32151"/>
      <c r="B32151"/>
      <c r="C32151"/>
    </row>
    <row r="32152" spans="1:3" ht="14.4" x14ac:dyDescent="0.3">
      <c r="A32152"/>
      <c r="B32152"/>
      <c r="C32152"/>
    </row>
    <row r="32153" spans="1:3" ht="14.4" x14ac:dyDescent="0.3">
      <c r="A32153"/>
      <c r="B32153"/>
      <c r="C32153"/>
    </row>
    <row r="32154" spans="1:3" ht="14.4" x14ac:dyDescent="0.3">
      <c r="A32154"/>
      <c r="B32154"/>
      <c r="C32154"/>
    </row>
    <row r="32155" spans="1:3" ht="14.4" x14ac:dyDescent="0.3">
      <c r="A32155"/>
      <c r="B32155"/>
      <c r="C32155"/>
    </row>
    <row r="32156" spans="1:3" ht="14.4" x14ac:dyDescent="0.3">
      <c r="A32156"/>
      <c r="B32156"/>
      <c r="C32156"/>
    </row>
    <row r="32157" spans="1:3" ht="14.4" x14ac:dyDescent="0.3">
      <c r="A32157"/>
      <c r="B32157"/>
      <c r="C32157"/>
    </row>
    <row r="32158" spans="1:3" ht="14.4" x14ac:dyDescent="0.3">
      <c r="A32158"/>
      <c r="B32158"/>
      <c r="C32158"/>
    </row>
    <row r="32159" spans="1:3" ht="14.4" x14ac:dyDescent="0.3">
      <c r="A32159"/>
      <c r="B32159"/>
      <c r="C32159"/>
    </row>
    <row r="32160" spans="1:3" ht="14.4" x14ac:dyDescent="0.3">
      <c r="A32160"/>
      <c r="B32160"/>
      <c r="C32160"/>
    </row>
    <row r="32161" spans="1:3" ht="14.4" x14ac:dyDescent="0.3">
      <c r="A32161"/>
      <c r="B32161"/>
      <c r="C32161"/>
    </row>
    <row r="32162" spans="1:3" ht="14.4" x14ac:dyDescent="0.3">
      <c r="A32162"/>
      <c r="B32162"/>
      <c r="C32162"/>
    </row>
    <row r="32163" spans="1:3" ht="14.4" x14ac:dyDescent="0.3">
      <c r="A32163"/>
      <c r="B32163"/>
      <c r="C32163"/>
    </row>
    <row r="32164" spans="1:3" ht="14.4" x14ac:dyDescent="0.3">
      <c r="A32164"/>
      <c r="B32164"/>
      <c r="C32164"/>
    </row>
    <row r="32165" spans="1:3" ht="14.4" x14ac:dyDescent="0.3">
      <c r="A32165"/>
      <c r="B32165"/>
      <c r="C32165"/>
    </row>
    <row r="32166" spans="1:3" ht="14.4" x14ac:dyDescent="0.3">
      <c r="A32166"/>
      <c r="B32166"/>
      <c r="C32166"/>
    </row>
    <row r="32167" spans="1:3" ht="14.4" x14ac:dyDescent="0.3">
      <c r="A32167"/>
      <c r="B32167"/>
      <c r="C32167"/>
    </row>
    <row r="32168" spans="1:3" ht="14.4" x14ac:dyDescent="0.3">
      <c r="A32168"/>
      <c r="B32168"/>
      <c r="C32168"/>
    </row>
    <row r="32169" spans="1:3" ht="14.4" x14ac:dyDescent="0.3">
      <c r="A32169"/>
      <c r="B32169"/>
      <c r="C32169"/>
    </row>
    <row r="32170" spans="1:3" ht="14.4" x14ac:dyDescent="0.3">
      <c r="A32170"/>
      <c r="B32170"/>
      <c r="C32170"/>
    </row>
    <row r="32171" spans="1:3" ht="14.4" x14ac:dyDescent="0.3">
      <c r="A32171"/>
      <c r="B32171"/>
      <c r="C32171"/>
    </row>
    <row r="32172" spans="1:3" ht="14.4" x14ac:dyDescent="0.3">
      <c r="A32172"/>
      <c r="B32172"/>
      <c r="C32172"/>
    </row>
    <row r="32173" spans="1:3" ht="14.4" x14ac:dyDescent="0.3">
      <c r="A32173"/>
      <c r="B32173"/>
      <c r="C32173"/>
    </row>
    <row r="32174" spans="1:3" ht="14.4" x14ac:dyDescent="0.3">
      <c r="A32174"/>
      <c r="B32174"/>
      <c r="C32174"/>
    </row>
    <row r="32175" spans="1:3" ht="14.4" x14ac:dyDescent="0.3">
      <c r="A32175"/>
      <c r="B32175"/>
      <c r="C32175"/>
    </row>
    <row r="32176" spans="1:3" ht="14.4" x14ac:dyDescent="0.3">
      <c r="A32176"/>
      <c r="B32176"/>
      <c r="C32176"/>
    </row>
    <row r="32177" spans="1:3" ht="14.4" x14ac:dyDescent="0.3">
      <c r="A32177"/>
      <c r="B32177"/>
      <c r="C32177"/>
    </row>
    <row r="32178" spans="1:3" ht="14.4" x14ac:dyDescent="0.3">
      <c r="A32178"/>
      <c r="B32178"/>
      <c r="C32178"/>
    </row>
    <row r="32179" spans="1:3" ht="14.4" x14ac:dyDescent="0.3">
      <c r="A32179"/>
      <c r="B32179"/>
      <c r="C32179"/>
    </row>
    <row r="32180" spans="1:3" ht="14.4" x14ac:dyDescent="0.3">
      <c r="A32180"/>
      <c r="B32180"/>
      <c r="C32180"/>
    </row>
    <row r="32181" spans="1:3" ht="14.4" x14ac:dyDescent="0.3">
      <c r="A32181"/>
      <c r="B32181"/>
      <c r="C32181"/>
    </row>
    <row r="32182" spans="1:3" ht="14.4" x14ac:dyDescent="0.3">
      <c r="A32182"/>
      <c r="B32182"/>
      <c r="C32182"/>
    </row>
    <row r="32183" spans="1:3" ht="14.4" x14ac:dyDescent="0.3">
      <c r="A32183"/>
      <c r="B32183"/>
      <c r="C32183"/>
    </row>
    <row r="32184" spans="1:3" ht="14.4" x14ac:dyDescent="0.3">
      <c r="A32184"/>
      <c r="B32184"/>
      <c r="C32184"/>
    </row>
    <row r="32185" spans="1:3" ht="14.4" x14ac:dyDescent="0.3">
      <c r="A32185"/>
      <c r="B32185"/>
      <c r="C32185"/>
    </row>
    <row r="32186" spans="1:3" ht="14.4" x14ac:dyDescent="0.3">
      <c r="A32186"/>
      <c r="B32186"/>
      <c r="C32186"/>
    </row>
    <row r="32187" spans="1:3" ht="14.4" x14ac:dyDescent="0.3">
      <c r="A32187"/>
      <c r="B32187"/>
      <c r="C32187"/>
    </row>
    <row r="32188" spans="1:3" ht="14.4" x14ac:dyDescent="0.3">
      <c r="A32188"/>
      <c r="B32188"/>
      <c r="C32188"/>
    </row>
    <row r="32189" spans="1:3" ht="14.4" x14ac:dyDescent="0.3">
      <c r="A32189"/>
      <c r="B32189"/>
      <c r="C32189"/>
    </row>
    <row r="32190" spans="1:3" ht="14.4" x14ac:dyDescent="0.3">
      <c r="A32190"/>
      <c r="B32190"/>
      <c r="C32190"/>
    </row>
    <row r="32191" spans="1:3" ht="14.4" x14ac:dyDescent="0.3">
      <c r="A32191"/>
      <c r="B32191"/>
      <c r="C32191"/>
    </row>
    <row r="32192" spans="1:3" ht="14.4" x14ac:dyDescent="0.3">
      <c r="A32192"/>
      <c r="B32192"/>
      <c r="C32192"/>
    </row>
    <row r="32193" spans="1:3" ht="14.4" x14ac:dyDescent="0.3">
      <c r="A32193"/>
      <c r="B32193"/>
      <c r="C32193"/>
    </row>
    <row r="32194" spans="1:3" ht="14.4" x14ac:dyDescent="0.3">
      <c r="A32194"/>
      <c r="B32194"/>
      <c r="C32194"/>
    </row>
    <row r="32195" spans="1:3" ht="14.4" x14ac:dyDescent="0.3">
      <c r="A32195"/>
      <c r="B32195"/>
      <c r="C32195"/>
    </row>
    <row r="32196" spans="1:3" ht="14.4" x14ac:dyDescent="0.3">
      <c r="A32196"/>
      <c r="B32196"/>
      <c r="C32196"/>
    </row>
    <row r="32197" spans="1:3" ht="14.4" x14ac:dyDescent="0.3">
      <c r="A32197"/>
      <c r="B32197"/>
      <c r="C32197"/>
    </row>
    <row r="32198" spans="1:3" ht="14.4" x14ac:dyDescent="0.3">
      <c r="A32198"/>
      <c r="B32198"/>
      <c r="C32198"/>
    </row>
    <row r="32199" spans="1:3" ht="14.4" x14ac:dyDescent="0.3">
      <c r="A32199"/>
      <c r="B32199"/>
      <c r="C32199"/>
    </row>
    <row r="32200" spans="1:3" ht="14.4" x14ac:dyDescent="0.3">
      <c r="A32200"/>
      <c r="B32200"/>
      <c r="C32200"/>
    </row>
    <row r="32201" spans="1:3" ht="14.4" x14ac:dyDescent="0.3">
      <c r="A32201"/>
      <c r="B32201"/>
      <c r="C32201"/>
    </row>
    <row r="32202" spans="1:3" ht="14.4" x14ac:dyDescent="0.3">
      <c r="A32202"/>
      <c r="B32202"/>
      <c r="C32202"/>
    </row>
    <row r="32203" spans="1:3" ht="14.4" x14ac:dyDescent="0.3">
      <c r="A32203"/>
      <c r="B32203"/>
      <c r="C32203"/>
    </row>
    <row r="32204" spans="1:3" ht="14.4" x14ac:dyDescent="0.3">
      <c r="A32204"/>
      <c r="B32204"/>
      <c r="C32204"/>
    </row>
    <row r="32205" spans="1:3" ht="14.4" x14ac:dyDescent="0.3">
      <c r="A32205"/>
      <c r="B32205"/>
      <c r="C32205"/>
    </row>
    <row r="32206" spans="1:3" ht="14.4" x14ac:dyDescent="0.3">
      <c r="A32206"/>
      <c r="B32206"/>
      <c r="C32206"/>
    </row>
    <row r="32207" spans="1:3" ht="14.4" x14ac:dyDescent="0.3">
      <c r="A32207"/>
      <c r="B32207"/>
      <c r="C32207"/>
    </row>
    <row r="32208" spans="1:3" ht="14.4" x14ac:dyDescent="0.3">
      <c r="A32208"/>
      <c r="B32208"/>
      <c r="C32208"/>
    </row>
    <row r="32209" spans="1:3" ht="14.4" x14ac:dyDescent="0.3">
      <c r="A32209"/>
      <c r="B32209"/>
      <c r="C32209"/>
    </row>
    <row r="32210" spans="1:3" ht="14.4" x14ac:dyDescent="0.3">
      <c r="A32210"/>
      <c r="B32210"/>
      <c r="C32210"/>
    </row>
    <row r="32211" spans="1:3" ht="14.4" x14ac:dyDescent="0.3">
      <c r="A32211"/>
      <c r="B32211"/>
      <c r="C32211"/>
    </row>
    <row r="32212" spans="1:3" ht="14.4" x14ac:dyDescent="0.3">
      <c r="A32212"/>
      <c r="B32212"/>
      <c r="C32212"/>
    </row>
    <row r="32213" spans="1:3" ht="14.4" x14ac:dyDescent="0.3">
      <c r="A32213"/>
      <c r="B32213"/>
      <c r="C32213"/>
    </row>
    <row r="32214" spans="1:3" ht="14.4" x14ac:dyDescent="0.3">
      <c r="A32214"/>
      <c r="B32214"/>
      <c r="C32214"/>
    </row>
    <row r="32215" spans="1:3" ht="14.4" x14ac:dyDescent="0.3">
      <c r="A32215"/>
      <c r="B32215"/>
      <c r="C32215"/>
    </row>
    <row r="32216" spans="1:3" ht="14.4" x14ac:dyDescent="0.3">
      <c r="A32216"/>
      <c r="B32216"/>
      <c r="C32216"/>
    </row>
    <row r="32217" spans="1:3" ht="14.4" x14ac:dyDescent="0.3">
      <c r="A32217"/>
      <c r="B32217"/>
      <c r="C32217"/>
    </row>
    <row r="32218" spans="1:3" ht="14.4" x14ac:dyDescent="0.3">
      <c r="A32218"/>
      <c r="B32218"/>
      <c r="C32218"/>
    </row>
    <row r="32219" spans="1:3" ht="14.4" x14ac:dyDescent="0.3">
      <c r="A32219"/>
      <c r="B32219"/>
      <c r="C32219"/>
    </row>
    <row r="32220" spans="1:3" ht="14.4" x14ac:dyDescent="0.3">
      <c r="A32220"/>
      <c r="B32220"/>
      <c r="C32220"/>
    </row>
    <row r="32221" spans="1:3" ht="14.4" x14ac:dyDescent="0.3">
      <c r="A32221"/>
      <c r="B32221"/>
      <c r="C32221"/>
    </row>
    <row r="32222" spans="1:3" ht="14.4" x14ac:dyDescent="0.3">
      <c r="A32222"/>
      <c r="B32222"/>
      <c r="C32222"/>
    </row>
    <row r="32223" spans="1:3" ht="14.4" x14ac:dyDescent="0.3">
      <c r="A32223"/>
      <c r="B32223"/>
      <c r="C32223"/>
    </row>
    <row r="32224" spans="1:3" ht="14.4" x14ac:dyDescent="0.3">
      <c r="A32224"/>
      <c r="B32224"/>
      <c r="C32224"/>
    </row>
    <row r="32225" spans="1:3" ht="14.4" x14ac:dyDescent="0.3">
      <c r="A32225"/>
      <c r="B32225"/>
      <c r="C32225"/>
    </row>
    <row r="32226" spans="1:3" ht="14.4" x14ac:dyDescent="0.3">
      <c r="A32226"/>
      <c r="B32226"/>
      <c r="C32226"/>
    </row>
    <row r="32227" spans="1:3" ht="14.4" x14ac:dyDescent="0.3">
      <c r="A32227"/>
      <c r="B32227"/>
      <c r="C32227"/>
    </row>
    <row r="32228" spans="1:3" ht="14.4" x14ac:dyDescent="0.3">
      <c r="A32228"/>
      <c r="B32228"/>
      <c r="C32228"/>
    </row>
    <row r="32229" spans="1:3" ht="14.4" x14ac:dyDescent="0.3">
      <c r="A32229"/>
      <c r="B32229"/>
      <c r="C32229"/>
    </row>
    <row r="32230" spans="1:3" ht="14.4" x14ac:dyDescent="0.3">
      <c r="A32230"/>
      <c r="B32230"/>
      <c r="C32230"/>
    </row>
    <row r="32231" spans="1:3" ht="14.4" x14ac:dyDescent="0.3">
      <c r="A32231"/>
      <c r="B32231"/>
      <c r="C32231"/>
    </row>
    <row r="32232" spans="1:3" ht="14.4" x14ac:dyDescent="0.3">
      <c r="A32232"/>
      <c r="B32232"/>
      <c r="C32232"/>
    </row>
    <row r="32233" spans="1:3" ht="14.4" x14ac:dyDescent="0.3">
      <c r="A32233"/>
      <c r="B32233"/>
      <c r="C32233"/>
    </row>
    <row r="32234" spans="1:3" ht="14.4" x14ac:dyDescent="0.3">
      <c r="A32234"/>
      <c r="B32234"/>
      <c r="C32234"/>
    </row>
    <row r="32235" spans="1:3" ht="14.4" x14ac:dyDescent="0.3">
      <c r="A32235"/>
      <c r="B32235"/>
      <c r="C32235"/>
    </row>
    <row r="32236" spans="1:3" ht="14.4" x14ac:dyDescent="0.3">
      <c r="A32236"/>
      <c r="B32236"/>
      <c r="C32236"/>
    </row>
    <row r="32237" spans="1:3" ht="14.4" x14ac:dyDescent="0.3">
      <c r="A32237"/>
      <c r="B32237"/>
      <c r="C32237"/>
    </row>
    <row r="32238" spans="1:3" ht="14.4" x14ac:dyDescent="0.3">
      <c r="A32238"/>
      <c r="B32238"/>
      <c r="C32238"/>
    </row>
    <row r="32239" spans="1:3" ht="14.4" x14ac:dyDescent="0.3">
      <c r="A32239"/>
      <c r="B32239"/>
      <c r="C32239"/>
    </row>
    <row r="32240" spans="1:3" ht="14.4" x14ac:dyDescent="0.3">
      <c r="A32240"/>
      <c r="B32240"/>
      <c r="C32240"/>
    </row>
    <row r="32241" spans="1:3" ht="14.4" x14ac:dyDescent="0.3">
      <c r="A32241"/>
      <c r="B32241"/>
      <c r="C32241"/>
    </row>
    <row r="32242" spans="1:3" ht="14.4" x14ac:dyDescent="0.3">
      <c r="A32242"/>
      <c r="B32242"/>
      <c r="C32242"/>
    </row>
    <row r="32243" spans="1:3" ht="14.4" x14ac:dyDescent="0.3">
      <c r="A32243"/>
      <c r="B32243"/>
      <c r="C32243"/>
    </row>
    <row r="32244" spans="1:3" ht="14.4" x14ac:dyDescent="0.3">
      <c r="A32244"/>
      <c r="B32244"/>
      <c r="C32244"/>
    </row>
    <row r="32245" spans="1:3" ht="14.4" x14ac:dyDescent="0.3">
      <c r="A32245"/>
      <c r="B32245"/>
      <c r="C32245"/>
    </row>
    <row r="32246" spans="1:3" ht="14.4" x14ac:dyDescent="0.3">
      <c r="A32246"/>
      <c r="B32246"/>
      <c r="C32246"/>
    </row>
    <row r="32247" spans="1:3" ht="14.4" x14ac:dyDescent="0.3">
      <c r="A32247"/>
      <c r="B32247"/>
      <c r="C32247"/>
    </row>
    <row r="32248" spans="1:3" ht="14.4" x14ac:dyDescent="0.3">
      <c r="A32248"/>
      <c r="B32248"/>
      <c r="C32248"/>
    </row>
    <row r="32249" spans="1:3" ht="14.4" x14ac:dyDescent="0.3">
      <c r="A32249"/>
      <c r="B32249"/>
      <c r="C32249"/>
    </row>
    <row r="32250" spans="1:3" ht="14.4" x14ac:dyDescent="0.3">
      <c r="A32250"/>
      <c r="B32250"/>
      <c r="C32250"/>
    </row>
    <row r="32251" spans="1:3" ht="14.4" x14ac:dyDescent="0.3">
      <c r="A32251"/>
      <c r="B32251"/>
      <c r="C32251"/>
    </row>
    <row r="32252" spans="1:3" ht="14.4" x14ac:dyDescent="0.3">
      <c r="A32252"/>
      <c r="B32252"/>
      <c r="C32252"/>
    </row>
    <row r="32253" spans="1:3" ht="14.4" x14ac:dyDescent="0.3">
      <c r="A32253"/>
      <c r="B32253"/>
      <c r="C32253"/>
    </row>
    <row r="32254" spans="1:3" ht="14.4" x14ac:dyDescent="0.3">
      <c r="A32254"/>
      <c r="B32254"/>
      <c r="C32254"/>
    </row>
    <row r="32255" spans="1:3" ht="14.4" x14ac:dyDescent="0.3">
      <c r="A32255"/>
      <c r="B32255"/>
      <c r="C32255"/>
    </row>
    <row r="32256" spans="1:3" ht="14.4" x14ac:dyDescent="0.3">
      <c r="A32256"/>
      <c r="B32256"/>
      <c r="C32256"/>
    </row>
    <row r="32257" spans="1:3" ht="14.4" x14ac:dyDescent="0.3">
      <c r="A32257"/>
      <c r="B32257"/>
      <c r="C32257"/>
    </row>
    <row r="32258" spans="1:3" ht="14.4" x14ac:dyDescent="0.3">
      <c r="A32258"/>
      <c r="B32258"/>
      <c r="C32258"/>
    </row>
    <row r="32259" spans="1:3" ht="14.4" x14ac:dyDescent="0.3">
      <c r="A32259"/>
      <c r="B32259"/>
      <c r="C32259"/>
    </row>
    <row r="32260" spans="1:3" ht="14.4" x14ac:dyDescent="0.3">
      <c r="A32260"/>
      <c r="B32260"/>
      <c r="C32260"/>
    </row>
    <row r="32261" spans="1:3" ht="14.4" x14ac:dyDescent="0.3">
      <c r="A32261"/>
      <c r="B32261"/>
      <c r="C32261"/>
    </row>
    <row r="32262" spans="1:3" ht="14.4" x14ac:dyDescent="0.3">
      <c r="A32262"/>
      <c r="B32262"/>
      <c r="C32262"/>
    </row>
    <row r="32263" spans="1:3" ht="14.4" x14ac:dyDescent="0.3">
      <c r="A32263"/>
      <c r="B32263"/>
      <c r="C32263"/>
    </row>
    <row r="32264" spans="1:3" ht="14.4" x14ac:dyDescent="0.3">
      <c r="A32264"/>
      <c r="B32264"/>
      <c r="C32264"/>
    </row>
    <row r="32265" spans="1:3" ht="14.4" x14ac:dyDescent="0.3">
      <c r="A32265"/>
      <c r="B32265"/>
      <c r="C32265"/>
    </row>
    <row r="32266" spans="1:3" ht="14.4" x14ac:dyDescent="0.3">
      <c r="A32266"/>
      <c r="B32266"/>
      <c r="C32266"/>
    </row>
    <row r="32267" spans="1:3" ht="14.4" x14ac:dyDescent="0.3">
      <c r="A32267"/>
      <c r="B32267"/>
      <c r="C32267"/>
    </row>
    <row r="32268" spans="1:3" ht="14.4" x14ac:dyDescent="0.3">
      <c r="A32268"/>
      <c r="B32268"/>
      <c r="C32268"/>
    </row>
    <row r="32269" spans="1:3" ht="14.4" x14ac:dyDescent="0.3">
      <c r="A32269"/>
      <c r="B32269"/>
      <c r="C32269"/>
    </row>
    <row r="32270" spans="1:3" ht="14.4" x14ac:dyDescent="0.3">
      <c r="A32270"/>
      <c r="B32270"/>
      <c r="C32270"/>
    </row>
    <row r="32271" spans="1:3" ht="14.4" x14ac:dyDescent="0.3">
      <c r="A32271"/>
      <c r="B32271"/>
      <c r="C32271"/>
    </row>
    <row r="32272" spans="1:3" ht="14.4" x14ac:dyDescent="0.3">
      <c r="A32272"/>
      <c r="B32272"/>
      <c r="C32272"/>
    </row>
    <row r="32273" spans="1:3" ht="14.4" x14ac:dyDescent="0.3">
      <c r="A32273"/>
      <c r="B32273"/>
      <c r="C32273"/>
    </row>
    <row r="32274" spans="1:3" ht="14.4" x14ac:dyDescent="0.3">
      <c r="A32274"/>
      <c r="B32274"/>
      <c r="C32274"/>
    </row>
    <row r="32275" spans="1:3" ht="14.4" x14ac:dyDescent="0.3">
      <c r="A32275"/>
      <c r="B32275"/>
      <c r="C32275"/>
    </row>
    <row r="32276" spans="1:3" ht="14.4" x14ac:dyDescent="0.3">
      <c r="A32276"/>
      <c r="B32276"/>
      <c r="C32276"/>
    </row>
    <row r="32277" spans="1:3" ht="14.4" x14ac:dyDescent="0.3">
      <c r="A32277"/>
      <c r="B32277"/>
      <c r="C32277"/>
    </row>
    <row r="32278" spans="1:3" ht="14.4" x14ac:dyDescent="0.3">
      <c r="A32278"/>
      <c r="B32278"/>
      <c r="C32278"/>
    </row>
    <row r="32279" spans="1:3" ht="14.4" x14ac:dyDescent="0.3">
      <c r="A32279"/>
      <c r="B32279"/>
      <c r="C32279"/>
    </row>
    <row r="32280" spans="1:3" ht="14.4" x14ac:dyDescent="0.3">
      <c r="A32280"/>
      <c r="B32280"/>
      <c r="C32280"/>
    </row>
    <row r="32281" spans="1:3" ht="14.4" x14ac:dyDescent="0.3">
      <c r="A32281"/>
      <c r="B32281"/>
      <c r="C32281"/>
    </row>
    <row r="32282" spans="1:3" ht="14.4" x14ac:dyDescent="0.3">
      <c r="A32282"/>
      <c r="B32282"/>
      <c r="C32282"/>
    </row>
    <row r="32283" spans="1:3" ht="14.4" x14ac:dyDescent="0.3">
      <c r="A32283"/>
      <c r="B32283"/>
      <c r="C32283"/>
    </row>
    <row r="32284" spans="1:3" ht="14.4" x14ac:dyDescent="0.3">
      <c r="A32284"/>
      <c r="B32284"/>
      <c r="C32284"/>
    </row>
    <row r="32285" spans="1:3" ht="14.4" x14ac:dyDescent="0.3">
      <c r="A32285"/>
      <c r="B32285"/>
      <c r="C32285"/>
    </row>
    <row r="32286" spans="1:3" ht="14.4" x14ac:dyDescent="0.3">
      <c r="A32286"/>
      <c r="B32286"/>
      <c r="C32286"/>
    </row>
    <row r="32287" spans="1:3" ht="14.4" x14ac:dyDescent="0.3">
      <c r="A32287"/>
      <c r="B32287"/>
      <c r="C32287"/>
    </row>
    <row r="32288" spans="1:3" ht="14.4" x14ac:dyDescent="0.3">
      <c r="A32288"/>
      <c r="B32288"/>
      <c r="C32288"/>
    </row>
    <row r="32289" spans="1:3" ht="14.4" x14ac:dyDescent="0.3">
      <c r="A32289"/>
      <c r="B32289"/>
      <c r="C32289"/>
    </row>
    <row r="32290" spans="1:3" ht="14.4" x14ac:dyDescent="0.3">
      <c r="A32290"/>
      <c r="B32290"/>
      <c r="C32290"/>
    </row>
    <row r="32291" spans="1:3" ht="14.4" x14ac:dyDescent="0.3">
      <c r="A32291"/>
      <c r="B32291"/>
      <c r="C32291"/>
    </row>
    <row r="32292" spans="1:3" ht="14.4" x14ac:dyDescent="0.3">
      <c r="A32292"/>
      <c r="B32292"/>
      <c r="C32292"/>
    </row>
    <row r="32293" spans="1:3" ht="14.4" x14ac:dyDescent="0.3">
      <c r="A32293"/>
      <c r="B32293"/>
      <c r="C32293"/>
    </row>
    <row r="32294" spans="1:3" ht="14.4" x14ac:dyDescent="0.3">
      <c r="A32294"/>
      <c r="B32294"/>
      <c r="C32294"/>
    </row>
    <row r="32295" spans="1:3" ht="14.4" x14ac:dyDescent="0.3">
      <c r="A32295"/>
      <c r="B32295"/>
      <c r="C32295"/>
    </row>
    <row r="32296" spans="1:3" ht="14.4" x14ac:dyDescent="0.3">
      <c r="A32296"/>
      <c r="B32296"/>
      <c r="C32296"/>
    </row>
    <row r="32297" spans="1:3" ht="14.4" x14ac:dyDescent="0.3">
      <c r="A32297"/>
      <c r="B32297"/>
      <c r="C32297"/>
    </row>
    <row r="32298" spans="1:3" ht="14.4" x14ac:dyDescent="0.3">
      <c r="A32298"/>
      <c r="B32298"/>
      <c r="C32298"/>
    </row>
    <row r="32299" spans="1:3" ht="14.4" x14ac:dyDescent="0.3">
      <c r="A32299"/>
      <c r="B32299"/>
      <c r="C32299"/>
    </row>
    <row r="32300" spans="1:3" ht="14.4" x14ac:dyDescent="0.3">
      <c r="A32300"/>
      <c r="B32300"/>
      <c r="C32300"/>
    </row>
    <row r="32301" spans="1:3" ht="14.4" x14ac:dyDescent="0.3">
      <c r="A32301"/>
      <c r="B32301"/>
      <c r="C32301"/>
    </row>
    <row r="32302" spans="1:3" ht="14.4" x14ac:dyDescent="0.3">
      <c r="A32302"/>
      <c r="B32302"/>
      <c r="C32302"/>
    </row>
    <row r="32303" spans="1:3" ht="14.4" x14ac:dyDescent="0.3">
      <c r="A32303"/>
      <c r="B32303"/>
      <c r="C32303"/>
    </row>
    <row r="32304" spans="1:3" ht="14.4" x14ac:dyDescent="0.3">
      <c r="A32304"/>
      <c r="B32304"/>
      <c r="C32304"/>
    </row>
    <row r="32305" spans="1:3" ht="14.4" x14ac:dyDescent="0.3">
      <c r="A32305"/>
      <c r="B32305"/>
      <c r="C32305"/>
    </row>
    <row r="32306" spans="1:3" ht="14.4" x14ac:dyDescent="0.3">
      <c r="A32306"/>
      <c r="B32306"/>
      <c r="C32306"/>
    </row>
    <row r="32307" spans="1:3" ht="14.4" x14ac:dyDescent="0.3">
      <c r="A32307"/>
      <c r="B32307"/>
      <c r="C32307"/>
    </row>
    <row r="32308" spans="1:3" ht="14.4" x14ac:dyDescent="0.3">
      <c r="A32308"/>
      <c r="B32308"/>
      <c r="C32308"/>
    </row>
    <row r="32309" spans="1:3" ht="14.4" x14ac:dyDescent="0.3">
      <c r="A32309"/>
      <c r="B32309"/>
      <c r="C32309"/>
    </row>
    <row r="32310" spans="1:3" ht="14.4" x14ac:dyDescent="0.3">
      <c r="A32310"/>
      <c r="B32310"/>
      <c r="C32310"/>
    </row>
    <row r="32311" spans="1:3" ht="14.4" x14ac:dyDescent="0.3">
      <c r="A32311"/>
      <c r="B32311"/>
      <c r="C32311"/>
    </row>
    <row r="32312" spans="1:3" ht="14.4" x14ac:dyDescent="0.3">
      <c r="A32312"/>
      <c r="B32312"/>
      <c r="C32312"/>
    </row>
    <row r="32313" spans="1:3" ht="14.4" x14ac:dyDescent="0.3">
      <c r="A32313"/>
      <c r="B32313"/>
      <c r="C32313"/>
    </row>
    <row r="32314" spans="1:3" ht="14.4" x14ac:dyDescent="0.3">
      <c r="A32314"/>
      <c r="B32314"/>
      <c r="C32314"/>
    </row>
    <row r="32315" spans="1:3" ht="14.4" x14ac:dyDescent="0.3">
      <c r="A32315"/>
      <c r="B32315"/>
      <c r="C32315"/>
    </row>
    <row r="32316" spans="1:3" ht="14.4" x14ac:dyDescent="0.3">
      <c r="A32316"/>
      <c r="B32316"/>
      <c r="C32316"/>
    </row>
    <row r="32317" spans="1:3" ht="14.4" x14ac:dyDescent="0.3">
      <c r="A32317"/>
      <c r="B32317"/>
      <c r="C32317"/>
    </row>
    <row r="32318" spans="1:3" ht="14.4" x14ac:dyDescent="0.3">
      <c r="A32318"/>
      <c r="B32318"/>
      <c r="C32318"/>
    </row>
    <row r="32319" spans="1:3" ht="14.4" x14ac:dyDescent="0.3">
      <c r="A32319"/>
      <c r="B32319"/>
      <c r="C32319"/>
    </row>
    <row r="32320" spans="1:3" ht="14.4" x14ac:dyDescent="0.3">
      <c r="A32320"/>
      <c r="B32320"/>
      <c r="C32320"/>
    </row>
    <row r="32321" spans="1:3" ht="14.4" x14ac:dyDescent="0.3">
      <c r="A32321"/>
      <c r="B32321"/>
      <c r="C32321"/>
    </row>
    <row r="32322" spans="1:3" ht="14.4" x14ac:dyDescent="0.3">
      <c r="A32322"/>
      <c r="B32322"/>
      <c r="C32322"/>
    </row>
    <row r="32323" spans="1:3" ht="14.4" x14ac:dyDescent="0.3">
      <c r="A32323"/>
      <c r="B32323"/>
      <c r="C32323"/>
    </row>
    <row r="32324" spans="1:3" ht="14.4" x14ac:dyDescent="0.3">
      <c r="A32324"/>
      <c r="B32324"/>
      <c r="C32324"/>
    </row>
    <row r="32325" spans="1:3" ht="14.4" x14ac:dyDescent="0.3">
      <c r="A32325"/>
      <c r="B32325"/>
      <c r="C32325"/>
    </row>
    <row r="32326" spans="1:3" ht="14.4" x14ac:dyDescent="0.3">
      <c r="A32326"/>
      <c r="B32326"/>
      <c r="C32326"/>
    </row>
    <row r="32327" spans="1:3" ht="14.4" x14ac:dyDescent="0.3">
      <c r="A32327"/>
      <c r="B32327"/>
      <c r="C32327"/>
    </row>
    <row r="32328" spans="1:3" ht="14.4" x14ac:dyDescent="0.3">
      <c r="A32328"/>
      <c r="B32328"/>
      <c r="C32328"/>
    </row>
    <row r="32329" spans="1:3" ht="14.4" x14ac:dyDescent="0.3">
      <c r="A32329"/>
      <c r="B32329"/>
      <c r="C32329"/>
    </row>
    <row r="32330" spans="1:3" ht="14.4" x14ac:dyDescent="0.3">
      <c r="A32330"/>
      <c r="B32330"/>
      <c r="C32330"/>
    </row>
    <row r="32331" spans="1:3" ht="14.4" x14ac:dyDescent="0.3">
      <c r="A32331"/>
      <c r="B32331"/>
      <c r="C32331"/>
    </row>
    <row r="32332" spans="1:3" ht="14.4" x14ac:dyDescent="0.3">
      <c r="A32332"/>
      <c r="B32332"/>
      <c r="C32332"/>
    </row>
    <row r="32333" spans="1:3" ht="14.4" x14ac:dyDescent="0.3">
      <c r="A32333"/>
      <c r="B32333"/>
      <c r="C32333"/>
    </row>
    <row r="32334" spans="1:3" ht="14.4" x14ac:dyDescent="0.3">
      <c r="A32334"/>
      <c r="B32334"/>
      <c r="C32334"/>
    </row>
    <row r="32335" spans="1:3" ht="14.4" x14ac:dyDescent="0.3">
      <c r="A32335"/>
      <c r="B32335"/>
      <c r="C32335"/>
    </row>
    <row r="32336" spans="1:3" ht="14.4" x14ac:dyDescent="0.3">
      <c r="A32336"/>
      <c r="B32336"/>
      <c r="C32336"/>
    </row>
    <row r="32337" spans="1:3" ht="14.4" x14ac:dyDescent="0.3">
      <c r="A32337"/>
      <c r="B32337"/>
      <c r="C32337"/>
    </row>
    <row r="32338" spans="1:3" ht="14.4" x14ac:dyDescent="0.3">
      <c r="A32338"/>
      <c r="B32338"/>
      <c r="C32338"/>
    </row>
    <row r="32339" spans="1:3" ht="14.4" x14ac:dyDescent="0.3">
      <c r="A32339"/>
      <c r="B32339"/>
      <c r="C32339"/>
    </row>
    <row r="32340" spans="1:3" ht="14.4" x14ac:dyDescent="0.3">
      <c r="A32340"/>
      <c r="B32340"/>
      <c r="C32340"/>
    </row>
    <row r="32341" spans="1:3" ht="14.4" x14ac:dyDescent="0.3">
      <c r="A32341"/>
      <c r="B32341"/>
      <c r="C32341"/>
    </row>
    <row r="32342" spans="1:3" ht="14.4" x14ac:dyDescent="0.3">
      <c r="A32342"/>
      <c r="B32342"/>
      <c r="C32342"/>
    </row>
    <row r="32343" spans="1:3" ht="14.4" x14ac:dyDescent="0.3">
      <c r="A32343"/>
      <c r="B32343"/>
      <c r="C32343"/>
    </row>
    <row r="32344" spans="1:3" ht="14.4" x14ac:dyDescent="0.3">
      <c r="A32344"/>
      <c r="B32344"/>
      <c r="C32344"/>
    </row>
    <row r="32345" spans="1:3" ht="14.4" x14ac:dyDescent="0.3">
      <c r="A32345"/>
      <c r="B32345"/>
      <c r="C32345"/>
    </row>
    <row r="32346" spans="1:3" ht="14.4" x14ac:dyDescent="0.3">
      <c r="A32346"/>
      <c r="B32346"/>
      <c r="C32346"/>
    </row>
    <row r="32347" spans="1:3" ht="14.4" x14ac:dyDescent="0.3">
      <c r="A32347"/>
      <c r="B32347"/>
      <c r="C32347"/>
    </row>
    <row r="32348" spans="1:3" ht="14.4" x14ac:dyDescent="0.3">
      <c r="A32348"/>
      <c r="B32348"/>
      <c r="C32348"/>
    </row>
    <row r="32349" spans="1:3" ht="14.4" x14ac:dyDescent="0.3">
      <c r="A32349"/>
      <c r="B32349"/>
      <c r="C32349"/>
    </row>
    <row r="32350" spans="1:3" ht="14.4" x14ac:dyDescent="0.3">
      <c r="A32350"/>
      <c r="B32350"/>
      <c r="C32350"/>
    </row>
    <row r="32351" spans="1:3" ht="14.4" x14ac:dyDescent="0.3">
      <c r="A32351"/>
      <c r="B32351"/>
      <c r="C32351"/>
    </row>
    <row r="32352" spans="1:3" ht="14.4" x14ac:dyDescent="0.3">
      <c r="A32352"/>
      <c r="B32352"/>
      <c r="C32352"/>
    </row>
    <row r="32353" spans="1:3" ht="14.4" x14ac:dyDescent="0.3">
      <c r="A32353"/>
      <c r="B32353"/>
      <c r="C32353"/>
    </row>
    <row r="32354" spans="1:3" ht="14.4" x14ac:dyDescent="0.3">
      <c r="A32354"/>
      <c r="B32354"/>
      <c r="C32354"/>
    </row>
    <row r="32355" spans="1:3" ht="14.4" x14ac:dyDescent="0.3">
      <c r="A32355"/>
      <c r="B32355"/>
      <c r="C32355"/>
    </row>
    <row r="32356" spans="1:3" ht="14.4" x14ac:dyDescent="0.3">
      <c r="A32356"/>
      <c r="B32356"/>
      <c r="C32356"/>
    </row>
    <row r="32357" spans="1:3" ht="14.4" x14ac:dyDescent="0.3">
      <c r="A32357"/>
      <c r="B32357"/>
      <c r="C32357"/>
    </row>
    <row r="32358" spans="1:3" ht="14.4" x14ac:dyDescent="0.3">
      <c r="A32358"/>
      <c r="B32358"/>
      <c r="C32358"/>
    </row>
    <row r="32359" spans="1:3" ht="14.4" x14ac:dyDescent="0.3">
      <c r="A32359"/>
      <c r="B32359"/>
      <c r="C32359"/>
    </row>
    <row r="32360" spans="1:3" ht="14.4" x14ac:dyDescent="0.3">
      <c r="A32360"/>
      <c r="B32360"/>
      <c r="C32360"/>
    </row>
    <row r="32361" spans="1:3" ht="14.4" x14ac:dyDescent="0.3">
      <c r="A32361"/>
      <c r="B32361"/>
      <c r="C32361"/>
    </row>
    <row r="32362" spans="1:3" ht="14.4" x14ac:dyDescent="0.3">
      <c r="A32362"/>
      <c r="B32362"/>
      <c r="C32362"/>
    </row>
    <row r="32363" spans="1:3" ht="14.4" x14ac:dyDescent="0.3">
      <c r="A32363"/>
      <c r="B32363"/>
      <c r="C32363"/>
    </row>
    <row r="32364" spans="1:3" ht="14.4" x14ac:dyDescent="0.3">
      <c r="A32364"/>
      <c r="B32364"/>
      <c r="C32364"/>
    </row>
    <row r="32365" spans="1:3" ht="14.4" x14ac:dyDescent="0.3">
      <c r="A32365"/>
      <c r="B32365"/>
      <c r="C32365"/>
    </row>
    <row r="32366" spans="1:3" ht="14.4" x14ac:dyDescent="0.3">
      <c r="A32366"/>
      <c r="B32366"/>
      <c r="C32366"/>
    </row>
    <row r="32367" spans="1:3" ht="14.4" x14ac:dyDescent="0.3">
      <c r="A32367"/>
      <c r="B32367"/>
      <c r="C32367"/>
    </row>
    <row r="32368" spans="1:3" ht="14.4" x14ac:dyDescent="0.3">
      <c r="A32368"/>
      <c r="B32368"/>
      <c r="C32368"/>
    </row>
    <row r="32369" spans="1:3" ht="14.4" x14ac:dyDescent="0.3">
      <c r="A32369"/>
      <c r="B32369"/>
      <c r="C32369"/>
    </row>
    <row r="32370" spans="1:3" ht="14.4" x14ac:dyDescent="0.3">
      <c r="A32370"/>
      <c r="B32370"/>
      <c r="C32370"/>
    </row>
    <row r="32371" spans="1:3" ht="14.4" x14ac:dyDescent="0.3">
      <c r="A32371"/>
      <c r="B32371"/>
      <c r="C32371"/>
    </row>
    <row r="32372" spans="1:3" ht="14.4" x14ac:dyDescent="0.3">
      <c r="A32372"/>
      <c r="B32372"/>
      <c r="C32372"/>
    </row>
    <row r="32373" spans="1:3" ht="14.4" x14ac:dyDescent="0.3">
      <c r="A32373"/>
      <c r="B32373"/>
      <c r="C32373"/>
    </row>
    <row r="32374" spans="1:3" ht="14.4" x14ac:dyDescent="0.3">
      <c r="A32374"/>
      <c r="B32374"/>
      <c r="C32374"/>
    </row>
    <row r="32375" spans="1:3" ht="14.4" x14ac:dyDescent="0.3">
      <c r="A32375"/>
      <c r="B32375"/>
      <c r="C32375"/>
    </row>
    <row r="32376" spans="1:3" ht="14.4" x14ac:dyDescent="0.3">
      <c r="A32376"/>
      <c r="B32376"/>
      <c r="C32376"/>
    </row>
    <row r="32377" spans="1:3" ht="14.4" x14ac:dyDescent="0.3">
      <c r="A32377"/>
      <c r="B32377"/>
      <c r="C32377"/>
    </row>
    <row r="32378" spans="1:3" ht="14.4" x14ac:dyDescent="0.3">
      <c r="A32378"/>
      <c r="B32378"/>
      <c r="C32378"/>
    </row>
    <row r="32379" spans="1:3" ht="14.4" x14ac:dyDescent="0.3">
      <c r="A32379"/>
      <c r="B32379"/>
      <c r="C32379"/>
    </row>
    <row r="32380" spans="1:3" ht="14.4" x14ac:dyDescent="0.3">
      <c r="A32380"/>
      <c r="B32380"/>
      <c r="C32380"/>
    </row>
    <row r="32381" spans="1:3" ht="14.4" x14ac:dyDescent="0.3">
      <c r="A32381"/>
      <c r="B32381"/>
      <c r="C32381"/>
    </row>
    <row r="32382" spans="1:3" ht="14.4" x14ac:dyDescent="0.3">
      <c r="A32382"/>
      <c r="B32382"/>
      <c r="C32382"/>
    </row>
    <row r="32383" spans="1:3" ht="14.4" x14ac:dyDescent="0.3">
      <c r="A32383"/>
      <c r="B32383"/>
      <c r="C32383"/>
    </row>
    <row r="32384" spans="1:3" ht="14.4" x14ac:dyDescent="0.3">
      <c r="A32384"/>
      <c r="B32384"/>
      <c r="C32384"/>
    </row>
    <row r="32385" spans="1:3" ht="14.4" x14ac:dyDescent="0.3">
      <c r="A32385"/>
      <c r="B32385"/>
      <c r="C32385"/>
    </row>
    <row r="32386" spans="1:3" ht="14.4" x14ac:dyDescent="0.3">
      <c r="A32386"/>
      <c r="B32386"/>
      <c r="C32386"/>
    </row>
    <row r="32387" spans="1:3" ht="14.4" x14ac:dyDescent="0.3">
      <c r="A32387"/>
      <c r="B32387"/>
      <c r="C32387"/>
    </row>
    <row r="32388" spans="1:3" ht="14.4" x14ac:dyDescent="0.3">
      <c r="A32388"/>
      <c r="B32388"/>
      <c r="C32388"/>
    </row>
    <row r="32389" spans="1:3" ht="14.4" x14ac:dyDescent="0.3">
      <c r="A32389"/>
      <c r="B32389"/>
      <c r="C32389"/>
    </row>
    <row r="32390" spans="1:3" ht="14.4" x14ac:dyDescent="0.3">
      <c r="A32390"/>
      <c r="B32390"/>
      <c r="C32390"/>
    </row>
    <row r="32391" spans="1:3" ht="14.4" x14ac:dyDescent="0.3">
      <c r="A32391"/>
      <c r="B32391"/>
      <c r="C32391"/>
    </row>
    <row r="32392" spans="1:3" ht="14.4" x14ac:dyDescent="0.3">
      <c r="A32392"/>
      <c r="B32392"/>
      <c r="C32392"/>
    </row>
    <row r="32393" spans="1:3" ht="14.4" x14ac:dyDescent="0.3">
      <c r="A32393"/>
      <c r="B32393"/>
      <c r="C32393"/>
    </row>
    <row r="32394" spans="1:3" ht="14.4" x14ac:dyDescent="0.3">
      <c r="A32394"/>
      <c r="B32394"/>
      <c r="C32394"/>
    </row>
    <row r="32395" spans="1:3" ht="14.4" x14ac:dyDescent="0.3">
      <c r="A32395"/>
      <c r="B32395"/>
      <c r="C32395"/>
    </row>
    <row r="32396" spans="1:3" ht="14.4" x14ac:dyDescent="0.3">
      <c r="A32396"/>
      <c r="B32396"/>
      <c r="C32396"/>
    </row>
    <row r="32397" spans="1:3" ht="14.4" x14ac:dyDescent="0.3">
      <c r="A32397"/>
      <c r="B32397"/>
      <c r="C32397"/>
    </row>
    <row r="32398" spans="1:3" ht="14.4" x14ac:dyDescent="0.3">
      <c r="A32398"/>
      <c r="B32398"/>
      <c r="C32398"/>
    </row>
    <row r="32399" spans="1:3" ht="14.4" x14ac:dyDescent="0.3">
      <c r="A32399"/>
      <c r="B32399"/>
      <c r="C32399"/>
    </row>
    <row r="32400" spans="1:3" ht="14.4" x14ac:dyDescent="0.3">
      <c r="A32400"/>
      <c r="B32400"/>
      <c r="C32400"/>
    </row>
    <row r="32401" spans="1:3" ht="14.4" x14ac:dyDescent="0.3">
      <c r="A32401"/>
      <c r="B32401"/>
      <c r="C32401"/>
    </row>
    <row r="32402" spans="1:3" ht="14.4" x14ac:dyDescent="0.3">
      <c r="A32402"/>
      <c r="B32402"/>
      <c r="C32402"/>
    </row>
    <row r="32403" spans="1:3" ht="14.4" x14ac:dyDescent="0.3">
      <c r="A32403"/>
      <c r="B32403"/>
      <c r="C32403"/>
    </row>
    <row r="32404" spans="1:3" ht="14.4" x14ac:dyDescent="0.3">
      <c r="A32404"/>
      <c r="B32404"/>
      <c r="C32404"/>
    </row>
    <row r="32405" spans="1:3" ht="14.4" x14ac:dyDescent="0.3">
      <c r="A32405"/>
      <c r="B32405"/>
      <c r="C32405"/>
    </row>
    <row r="32406" spans="1:3" ht="14.4" x14ac:dyDescent="0.3">
      <c r="A32406"/>
      <c r="B32406"/>
      <c r="C32406"/>
    </row>
    <row r="32407" spans="1:3" ht="14.4" x14ac:dyDescent="0.3">
      <c r="A32407"/>
      <c r="B32407"/>
      <c r="C32407"/>
    </row>
    <row r="32408" spans="1:3" ht="14.4" x14ac:dyDescent="0.3">
      <c r="A32408"/>
      <c r="B32408"/>
      <c r="C32408"/>
    </row>
    <row r="32409" spans="1:3" ht="14.4" x14ac:dyDescent="0.3">
      <c r="A32409"/>
      <c r="B32409"/>
      <c r="C32409"/>
    </row>
    <row r="32410" spans="1:3" ht="14.4" x14ac:dyDescent="0.3">
      <c r="A32410"/>
      <c r="B32410"/>
      <c r="C32410"/>
    </row>
    <row r="32411" spans="1:3" ht="14.4" x14ac:dyDescent="0.3">
      <c r="A32411"/>
      <c r="B32411"/>
      <c r="C32411"/>
    </row>
    <row r="32412" spans="1:3" ht="14.4" x14ac:dyDescent="0.3">
      <c r="A32412"/>
      <c r="B32412"/>
      <c r="C32412"/>
    </row>
    <row r="32413" spans="1:3" ht="14.4" x14ac:dyDescent="0.3">
      <c r="A32413"/>
      <c r="B32413"/>
      <c r="C32413"/>
    </row>
    <row r="32414" spans="1:3" ht="14.4" x14ac:dyDescent="0.3">
      <c r="A32414"/>
      <c r="B32414"/>
      <c r="C32414"/>
    </row>
    <row r="32415" spans="1:3" ht="14.4" x14ac:dyDescent="0.3">
      <c r="A32415"/>
      <c r="B32415"/>
      <c r="C32415"/>
    </row>
    <row r="32416" spans="1:3" ht="14.4" x14ac:dyDescent="0.3">
      <c r="A32416"/>
      <c r="B32416"/>
      <c r="C32416"/>
    </row>
    <row r="32417" spans="1:3" ht="14.4" x14ac:dyDescent="0.3">
      <c r="A32417"/>
      <c r="B32417"/>
      <c r="C32417"/>
    </row>
    <row r="32418" spans="1:3" ht="14.4" x14ac:dyDescent="0.3">
      <c r="A32418"/>
      <c r="B32418"/>
      <c r="C32418"/>
    </row>
    <row r="32419" spans="1:3" ht="14.4" x14ac:dyDescent="0.3">
      <c r="A32419"/>
      <c r="B32419"/>
      <c r="C32419"/>
    </row>
    <row r="32420" spans="1:3" ht="14.4" x14ac:dyDescent="0.3">
      <c r="A32420"/>
      <c r="B32420"/>
      <c r="C32420"/>
    </row>
    <row r="32421" spans="1:3" ht="14.4" x14ac:dyDescent="0.3">
      <c r="A32421"/>
      <c r="B32421"/>
      <c r="C32421"/>
    </row>
    <row r="32422" spans="1:3" ht="14.4" x14ac:dyDescent="0.3">
      <c r="A32422"/>
      <c r="B32422"/>
      <c r="C32422"/>
    </row>
    <row r="32423" spans="1:3" ht="14.4" x14ac:dyDescent="0.3">
      <c r="A32423"/>
      <c r="B32423"/>
      <c r="C32423"/>
    </row>
    <row r="32424" spans="1:3" ht="14.4" x14ac:dyDescent="0.3">
      <c r="A32424"/>
      <c r="B32424"/>
      <c r="C32424"/>
    </row>
    <row r="32425" spans="1:3" ht="14.4" x14ac:dyDescent="0.3">
      <c r="A32425"/>
      <c r="B32425"/>
      <c r="C32425"/>
    </row>
    <row r="32426" spans="1:3" ht="14.4" x14ac:dyDescent="0.3">
      <c r="A32426"/>
      <c r="B32426"/>
      <c r="C32426"/>
    </row>
    <row r="32427" spans="1:3" ht="14.4" x14ac:dyDescent="0.3">
      <c r="A32427"/>
      <c r="B32427"/>
      <c r="C32427"/>
    </row>
    <row r="32428" spans="1:3" ht="14.4" x14ac:dyDescent="0.3">
      <c r="A32428"/>
      <c r="B32428"/>
      <c r="C32428"/>
    </row>
    <row r="32429" spans="1:3" ht="14.4" x14ac:dyDescent="0.3">
      <c r="A32429"/>
      <c r="B32429"/>
      <c r="C32429"/>
    </row>
    <row r="32430" spans="1:3" ht="14.4" x14ac:dyDescent="0.3">
      <c r="A32430"/>
      <c r="B32430"/>
      <c r="C32430"/>
    </row>
    <row r="32431" spans="1:3" ht="14.4" x14ac:dyDescent="0.3">
      <c r="A32431"/>
      <c r="B32431"/>
      <c r="C32431"/>
    </row>
    <row r="32432" spans="1:3" ht="14.4" x14ac:dyDescent="0.3">
      <c r="A32432"/>
      <c r="B32432"/>
      <c r="C32432"/>
    </row>
    <row r="32433" spans="1:3" ht="14.4" x14ac:dyDescent="0.3">
      <c r="A32433"/>
      <c r="B32433"/>
      <c r="C32433"/>
    </row>
    <row r="32434" spans="1:3" ht="14.4" x14ac:dyDescent="0.3">
      <c r="A32434"/>
      <c r="B32434"/>
      <c r="C32434"/>
    </row>
    <row r="32435" spans="1:3" ht="14.4" x14ac:dyDescent="0.3">
      <c r="A32435"/>
      <c r="B32435"/>
      <c r="C32435"/>
    </row>
    <row r="32436" spans="1:3" ht="14.4" x14ac:dyDescent="0.3">
      <c r="A32436"/>
      <c r="B32436"/>
      <c r="C32436"/>
    </row>
    <row r="32437" spans="1:3" ht="14.4" x14ac:dyDescent="0.3">
      <c r="A32437"/>
      <c r="B32437"/>
      <c r="C32437"/>
    </row>
    <row r="32438" spans="1:3" ht="14.4" x14ac:dyDescent="0.3">
      <c r="A32438"/>
      <c r="B32438"/>
      <c r="C32438"/>
    </row>
    <row r="32439" spans="1:3" ht="14.4" x14ac:dyDescent="0.3">
      <c r="A32439"/>
      <c r="B32439"/>
      <c r="C32439"/>
    </row>
    <row r="32440" spans="1:3" ht="14.4" x14ac:dyDescent="0.3">
      <c r="A32440"/>
      <c r="B32440"/>
      <c r="C32440"/>
    </row>
    <row r="32441" spans="1:3" ht="14.4" x14ac:dyDescent="0.3">
      <c r="A32441"/>
      <c r="B32441"/>
      <c r="C32441"/>
    </row>
    <row r="32442" spans="1:3" ht="14.4" x14ac:dyDescent="0.3">
      <c r="A32442"/>
      <c r="B32442"/>
      <c r="C32442"/>
    </row>
    <row r="32443" spans="1:3" ht="14.4" x14ac:dyDescent="0.3">
      <c r="A32443"/>
      <c r="B32443"/>
      <c r="C32443"/>
    </row>
    <row r="32444" spans="1:3" ht="14.4" x14ac:dyDescent="0.3">
      <c r="A32444"/>
      <c r="B32444"/>
      <c r="C32444"/>
    </row>
    <row r="32445" spans="1:3" ht="14.4" x14ac:dyDescent="0.3">
      <c r="A32445"/>
      <c r="B32445"/>
      <c r="C32445"/>
    </row>
    <row r="32446" spans="1:3" ht="14.4" x14ac:dyDescent="0.3">
      <c r="A32446"/>
      <c r="B32446"/>
      <c r="C32446"/>
    </row>
    <row r="32447" spans="1:3" ht="14.4" x14ac:dyDescent="0.3">
      <c r="A32447"/>
      <c r="B32447"/>
      <c r="C32447"/>
    </row>
    <row r="32448" spans="1:3" ht="14.4" x14ac:dyDescent="0.3">
      <c r="A32448"/>
      <c r="B32448"/>
      <c r="C32448"/>
    </row>
    <row r="32449" spans="1:3" ht="14.4" x14ac:dyDescent="0.3">
      <c r="A32449"/>
      <c r="B32449"/>
      <c r="C32449"/>
    </row>
    <row r="32450" spans="1:3" ht="14.4" x14ac:dyDescent="0.3">
      <c r="A32450"/>
      <c r="B32450"/>
      <c r="C32450"/>
    </row>
    <row r="32451" spans="1:3" ht="14.4" x14ac:dyDescent="0.3">
      <c r="A32451"/>
      <c r="B32451"/>
      <c r="C32451"/>
    </row>
    <row r="32452" spans="1:3" ht="14.4" x14ac:dyDescent="0.3">
      <c r="A32452"/>
      <c r="B32452"/>
      <c r="C32452"/>
    </row>
    <row r="32453" spans="1:3" ht="14.4" x14ac:dyDescent="0.3">
      <c r="A32453"/>
      <c r="B32453"/>
      <c r="C32453"/>
    </row>
    <row r="32454" spans="1:3" ht="14.4" x14ac:dyDescent="0.3">
      <c r="A32454"/>
      <c r="B32454"/>
      <c r="C32454"/>
    </row>
    <row r="32455" spans="1:3" ht="14.4" x14ac:dyDescent="0.3">
      <c r="A32455"/>
      <c r="B32455"/>
      <c r="C32455"/>
    </row>
    <row r="32456" spans="1:3" ht="14.4" x14ac:dyDescent="0.3">
      <c r="A32456"/>
      <c r="B32456"/>
      <c r="C32456"/>
    </row>
    <row r="32457" spans="1:3" ht="14.4" x14ac:dyDescent="0.3">
      <c r="A32457"/>
      <c r="B32457"/>
      <c r="C32457"/>
    </row>
    <row r="32458" spans="1:3" ht="14.4" x14ac:dyDescent="0.3">
      <c r="A32458"/>
      <c r="B32458"/>
      <c r="C32458"/>
    </row>
    <row r="32459" spans="1:3" ht="14.4" x14ac:dyDescent="0.3">
      <c r="A32459"/>
      <c r="B32459"/>
      <c r="C32459"/>
    </row>
    <row r="32460" spans="1:3" ht="14.4" x14ac:dyDescent="0.3">
      <c r="A32460"/>
      <c r="B32460"/>
      <c r="C32460"/>
    </row>
    <row r="32461" spans="1:3" ht="14.4" x14ac:dyDescent="0.3">
      <c r="A32461"/>
      <c r="B32461"/>
      <c r="C32461"/>
    </row>
    <row r="32462" spans="1:3" ht="14.4" x14ac:dyDescent="0.3">
      <c r="A32462"/>
      <c r="B32462"/>
      <c r="C32462"/>
    </row>
    <row r="32463" spans="1:3" ht="14.4" x14ac:dyDescent="0.3">
      <c r="A32463"/>
      <c r="B32463"/>
      <c r="C32463"/>
    </row>
    <row r="32464" spans="1:3" ht="14.4" x14ac:dyDescent="0.3">
      <c r="A32464"/>
      <c r="B32464"/>
      <c r="C32464"/>
    </row>
    <row r="32465" spans="1:3" ht="14.4" x14ac:dyDescent="0.3">
      <c r="A32465"/>
      <c r="B32465"/>
      <c r="C32465"/>
    </row>
    <row r="32466" spans="1:3" ht="14.4" x14ac:dyDescent="0.3">
      <c r="A32466"/>
      <c r="B32466"/>
      <c r="C32466"/>
    </row>
    <row r="32467" spans="1:3" ht="14.4" x14ac:dyDescent="0.3">
      <c r="A32467"/>
      <c r="B32467"/>
      <c r="C32467"/>
    </row>
    <row r="32468" spans="1:3" ht="14.4" x14ac:dyDescent="0.3">
      <c r="A32468"/>
      <c r="B32468"/>
      <c r="C32468"/>
    </row>
    <row r="32469" spans="1:3" ht="14.4" x14ac:dyDescent="0.3">
      <c r="A32469"/>
      <c r="B32469"/>
      <c r="C32469"/>
    </row>
    <row r="32470" spans="1:3" ht="14.4" x14ac:dyDescent="0.3">
      <c r="A32470"/>
      <c r="B32470"/>
      <c r="C32470"/>
    </row>
    <row r="32471" spans="1:3" ht="14.4" x14ac:dyDescent="0.3">
      <c r="A32471"/>
      <c r="B32471"/>
      <c r="C32471"/>
    </row>
    <row r="32472" spans="1:3" ht="14.4" x14ac:dyDescent="0.3">
      <c r="A32472"/>
      <c r="B32472"/>
      <c r="C32472"/>
    </row>
    <row r="32473" spans="1:3" ht="14.4" x14ac:dyDescent="0.3">
      <c r="A32473"/>
      <c r="B32473"/>
      <c r="C32473"/>
    </row>
    <row r="32474" spans="1:3" ht="14.4" x14ac:dyDescent="0.3">
      <c r="A32474"/>
      <c r="B32474"/>
      <c r="C32474"/>
    </row>
    <row r="32475" spans="1:3" ht="14.4" x14ac:dyDescent="0.3">
      <c r="A32475"/>
      <c r="B32475"/>
      <c r="C32475"/>
    </row>
    <row r="32476" spans="1:3" ht="14.4" x14ac:dyDescent="0.3">
      <c r="A32476"/>
      <c r="B32476"/>
      <c r="C32476"/>
    </row>
    <row r="32477" spans="1:3" ht="14.4" x14ac:dyDescent="0.3">
      <c r="A32477"/>
      <c r="B32477"/>
      <c r="C32477"/>
    </row>
    <row r="32478" spans="1:3" ht="14.4" x14ac:dyDescent="0.3">
      <c r="A32478"/>
      <c r="B32478"/>
      <c r="C32478"/>
    </row>
    <row r="32479" spans="1:3" ht="14.4" x14ac:dyDescent="0.3">
      <c r="A32479"/>
      <c r="B32479"/>
      <c r="C32479"/>
    </row>
    <row r="32480" spans="1:3" ht="14.4" x14ac:dyDescent="0.3">
      <c r="A32480"/>
      <c r="B32480"/>
      <c r="C32480"/>
    </row>
    <row r="32481" spans="1:3" ht="14.4" x14ac:dyDescent="0.3">
      <c r="A32481"/>
      <c r="B32481"/>
      <c r="C32481"/>
    </row>
    <row r="32482" spans="1:3" ht="14.4" x14ac:dyDescent="0.3">
      <c r="A32482"/>
      <c r="B32482"/>
      <c r="C32482"/>
    </row>
    <row r="32483" spans="1:3" ht="14.4" x14ac:dyDescent="0.3">
      <c r="A32483"/>
      <c r="B32483"/>
      <c r="C32483"/>
    </row>
    <row r="32484" spans="1:3" ht="14.4" x14ac:dyDescent="0.3">
      <c r="A32484"/>
      <c r="B32484"/>
      <c r="C32484"/>
    </row>
    <row r="32485" spans="1:3" ht="14.4" x14ac:dyDescent="0.3">
      <c r="A32485"/>
      <c r="B32485"/>
      <c r="C32485"/>
    </row>
    <row r="32486" spans="1:3" ht="14.4" x14ac:dyDescent="0.3">
      <c r="A32486"/>
      <c r="B32486"/>
      <c r="C32486"/>
    </row>
    <row r="32487" spans="1:3" ht="14.4" x14ac:dyDescent="0.3">
      <c r="A32487"/>
      <c r="B32487"/>
      <c r="C32487"/>
    </row>
    <row r="32488" spans="1:3" ht="14.4" x14ac:dyDescent="0.3">
      <c r="A32488"/>
      <c r="B32488"/>
      <c r="C32488"/>
    </row>
    <row r="32489" spans="1:3" ht="14.4" x14ac:dyDescent="0.3">
      <c r="A32489"/>
      <c r="B32489"/>
      <c r="C32489"/>
    </row>
    <row r="32490" spans="1:3" ht="14.4" x14ac:dyDescent="0.3">
      <c r="A32490"/>
      <c r="B32490"/>
      <c r="C32490"/>
    </row>
    <row r="32491" spans="1:3" ht="14.4" x14ac:dyDescent="0.3">
      <c r="A32491"/>
      <c r="B32491"/>
      <c r="C32491"/>
    </row>
    <row r="32492" spans="1:3" ht="14.4" x14ac:dyDescent="0.3">
      <c r="A32492"/>
      <c r="B32492"/>
      <c r="C32492"/>
    </row>
    <row r="32493" spans="1:3" ht="14.4" x14ac:dyDescent="0.3">
      <c r="A32493"/>
      <c r="B32493"/>
      <c r="C32493"/>
    </row>
    <row r="32494" spans="1:3" ht="14.4" x14ac:dyDescent="0.3">
      <c r="A32494"/>
      <c r="B32494"/>
      <c r="C32494"/>
    </row>
    <row r="32495" spans="1:3" ht="14.4" x14ac:dyDescent="0.3">
      <c r="A32495"/>
      <c r="B32495"/>
      <c r="C32495"/>
    </row>
    <row r="32496" spans="1:3" ht="14.4" x14ac:dyDescent="0.3">
      <c r="A32496"/>
      <c r="B32496"/>
      <c r="C32496"/>
    </row>
    <row r="32497" spans="1:3" ht="14.4" x14ac:dyDescent="0.3">
      <c r="A32497"/>
      <c r="B32497"/>
      <c r="C32497"/>
    </row>
    <row r="32498" spans="1:3" ht="14.4" x14ac:dyDescent="0.3">
      <c r="A32498"/>
      <c r="B32498"/>
      <c r="C32498"/>
    </row>
    <row r="32499" spans="1:3" ht="14.4" x14ac:dyDescent="0.3">
      <c r="A32499"/>
      <c r="B32499"/>
      <c r="C32499"/>
    </row>
    <row r="32500" spans="1:3" ht="14.4" x14ac:dyDescent="0.3">
      <c r="A32500"/>
      <c r="B32500"/>
      <c r="C32500"/>
    </row>
    <row r="32501" spans="1:3" ht="14.4" x14ac:dyDescent="0.3">
      <c r="A32501"/>
      <c r="B32501"/>
      <c r="C32501"/>
    </row>
    <row r="32502" spans="1:3" ht="14.4" x14ac:dyDescent="0.3">
      <c r="A32502"/>
      <c r="B32502"/>
      <c r="C32502"/>
    </row>
    <row r="32503" spans="1:3" ht="14.4" x14ac:dyDescent="0.3">
      <c r="A32503"/>
      <c r="B32503"/>
      <c r="C32503"/>
    </row>
    <row r="32504" spans="1:3" ht="14.4" x14ac:dyDescent="0.3">
      <c r="A32504"/>
      <c r="B32504"/>
      <c r="C32504"/>
    </row>
    <row r="32505" spans="1:3" ht="14.4" x14ac:dyDescent="0.3">
      <c r="A32505"/>
      <c r="B32505"/>
      <c r="C32505"/>
    </row>
    <row r="32506" spans="1:3" ht="14.4" x14ac:dyDescent="0.3">
      <c r="A32506"/>
      <c r="B32506"/>
      <c r="C32506"/>
    </row>
    <row r="32507" spans="1:3" ht="14.4" x14ac:dyDescent="0.3">
      <c r="A32507"/>
      <c r="B32507"/>
      <c r="C32507"/>
    </row>
    <row r="32508" spans="1:3" ht="14.4" x14ac:dyDescent="0.3">
      <c r="A32508"/>
      <c r="B32508"/>
      <c r="C32508"/>
    </row>
    <row r="32509" spans="1:3" ht="14.4" x14ac:dyDescent="0.3">
      <c r="A32509"/>
      <c r="B32509"/>
      <c r="C32509"/>
    </row>
    <row r="32510" spans="1:3" ht="14.4" x14ac:dyDescent="0.3">
      <c r="A32510"/>
      <c r="B32510"/>
      <c r="C32510"/>
    </row>
    <row r="32511" spans="1:3" ht="14.4" x14ac:dyDescent="0.3">
      <c r="A32511"/>
      <c r="B32511"/>
      <c r="C32511"/>
    </row>
    <row r="32512" spans="1:3" ht="14.4" x14ac:dyDescent="0.3">
      <c r="A32512"/>
      <c r="B32512"/>
      <c r="C32512"/>
    </row>
    <row r="32513" spans="1:3" ht="14.4" x14ac:dyDescent="0.3">
      <c r="A32513"/>
      <c r="B32513"/>
      <c r="C32513"/>
    </row>
    <row r="32514" spans="1:3" ht="14.4" x14ac:dyDescent="0.3">
      <c r="A32514"/>
      <c r="B32514"/>
      <c r="C32514"/>
    </row>
    <row r="32515" spans="1:3" ht="14.4" x14ac:dyDescent="0.3">
      <c r="A32515"/>
      <c r="B32515"/>
      <c r="C32515"/>
    </row>
    <row r="32516" spans="1:3" ht="14.4" x14ac:dyDescent="0.3">
      <c r="A32516"/>
      <c r="B32516"/>
      <c r="C32516"/>
    </row>
    <row r="32517" spans="1:3" ht="14.4" x14ac:dyDescent="0.3">
      <c r="A32517"/>
      <c r="B32517"/>
      <c r="C32517"/>
    </row>
    <row r="32518" spans="1:3" ht="14.4" x14ac:dyDescent="0.3">
      <c r="A32518"/>
      <c r="B32518"/>
      <c r="C32518"/>
    </row>
    <row r="32519" spans="1:3" ht="14.4" x14ac:dyDescent="0.3">
      <c r="A32519"/>
      <c r="B32519"/>
      <c r="C32519"/>
    </row>
    <row r="32520" spans="1:3" ht="14.4" x14ac:dyDescent="0.3">
      <c r="A32520"/>
      <c r="B32520"/>
      <c r="C32520"/>
    </row>
    <row r="32521" spans="1:3" ht="14.4" x14ac:dyDescent="0.3">
      <c r="A32521"/>
      <c r="B32521"/>
      <c r="C32521"/>
    </row>
    <row r="32522" spans="1:3" ht="14.4" x14ac:dyDescent="0.3">
      <c r="A32522"/>
      <c r="B32522"/>
      <c r="C32522"/>
    </row>
    <row r="32523" spans="1:3" ht="14.4" x14ac:dyDescent="0.3">
      <c r="A32523"/>
      <c r="B32523"/>
      <c r="C32523"/>
    </row>
    <row r="32524" spans="1:3" ht="14.4" x14ac:dyDescent="0.3">
      <c r="A32524"/>
      <c r="B32524"/>
      <c r="C32524"/>
    </row>
    <row r="32525" spans="1:3" ht="14.4" x14ac:dyDescent="0.3">
      <c r="A32525"/>
      <c r="B32525"/>
      <c r="C32525"/>
    </row>
    <row r="32526" spans="1:3" ht="14.4" x14ac:dyDescent="0.3">
      <c r="A32526"/>
      <c r="B32526"/>
      <c r="C32526"/>
    </row>
    <row r="32527" spans="1:3" ht="14.4" x14ac:dyDescent="0.3">
      <c r="A32527"/>
      <c r="B32527"/>
      <c r="C32527"/>
    </row>
    <row r="32528" spans="1:3" ht="14.4" x14ac:dyDescent="0.3">
      <c r="A32528"/>
      <c r="B32528"/>
      <c r="C32528"/>
    </row>
    <row r="32529" spans="1:3" ht="14.4" x14ac:dyDescent="0.3">
      <c r="A32529"/>
      <c r="B32529"/>
      <c r="C32529"/>
    </row>
    <row r="32530" spans="1:3" ht="14.4" x14ac:dyDescent="0.3">
      <c r="A32530"/>
      <c r="B32530"/>
      <c r="C32530"/>
    </row>
    <row r="32531" spans="1:3" ht="14.4" x14ac:dyDescent="0.3">
      <c r="A32531"/>
      <c r="B32531"/>
      <c r="C32531"/>
    </row>
    <row r="32532" spans="1:3" ht="14.4" x14ac:dyDescent="0.3">
      <c r="A32532"/>
      <c r="B32532"/>
      <c r="C32532"/>
    </row>
    <row r="32533" spans="1:3" ht="14.4" x14ac:dyDescent="0.3">
      <c r="A32533"/>
      <c r="B32533"/>
      <c r="C32533"/>
    </row>
    <row r="32534" spans="1:3" ht="14.4" x14ac:dyDescent="0.3">
      <c r="A32534"/>
      <c r="B32534"/>
      <c r="C32534"/>
    </row>
    <row r="32535" spans="1:3" ht="14.4" x14ac:dyDescent="0.3">
      <c r="A32535"/>
      <c r="B32535"/>
      <c r="C32535"/>
    </row>
    <row r="32536" spans="1:3" ht="14.4" x14ac:dyDescent="0.3">
      <c r="A32536"/>
      <c r="B32536"/>
      <c r="C32536"/>
    </row>
    <row r="32537" spans="1:3" ht="14.4" x14ac:dyDescent="0.3">
      <c r="A32537"/>
      <c r="B32537"/>
      <c r="C32537"/>
    </row>
    <row r="32538" spans="1:3" ht="14.4" x14ac:dyDescent="0.3">
      <c r="A32538"/>
      <c r="B32538"/>
      <c r="C32538"/>
    </row>
    <row r="32539" spans="1:3" ht="14.4" x14ac:dyDescent="0.3">
      <c r="A32539"/>
      <c r="B32539"/>
      <c r="C32539"/>
    </row>
    <row r="32540" spans="1:3" ht="14.4" x14ac:dyDescent="0.3">
      <c r="A32540"/>
      <c r="B32540"/>
      <c r="C32540"/>
    </row>
    <row r="32541" spans="1:3" ht="14.4" x14ac:dyDescent="0.3">
      <c r="A32541"/>
      <c r="B32541"/>
      <c r="C32541"/>
    </row>
    <row r="32542" spans="1:3" ht="14.4" x14ac:dyDescent="0.3">
      <c r="A32542"/>
      <c r="B32542"/>
      <c r="C32542"/>
    </row>
    <row r="32543" spans="1:3" ht="14.4" x14ac:dyDescent="0.3">
      <c r="A32543"/>
      <c r="B32543"/>
      <c r="C32543"/>
    </row>
    <row r="32544" spans="1:3" ht="14.4" x14ac:dyDescent="0.3">
      <c r="A32544"/>
      <c r="B32544"/>
      <c r="C32544"/>
    </row>
    <row r="32545" spans="1:3" ht="14.4" x14ac:dyDescent="0.3">
      <c r="A32545"/>
      <c r="B32545"/>
      <c r="C32545"/>
    </row>
    <row r="32546" spans="1:3" ht="14.4" x14ac:dyDescent="0.3">
      <c r="A32546"/>
      <c r="B32546"/>
      <c r="C32546"/>
    </row>
    <row r="32547" spans="1:3" ht="14.4" x14ac:dyDescent="0.3">
      <c r="A32547"/>
      <c r="B32547"/>
      <c r="C32547"/>
    </row>
    <row r="32548" spans="1:3" ht="14.4" x14ac:dyDescent="0.3">
      <c r="A32548"/>
      <c r="B32548"/>
      <c r="C32548"/>
    </row>
    <row r="32549" spans="1:3" ht="14.4" x14ac:dyDescent="0.3">
      <c r="A32549"/>
      <c r="B32549"/>
      <c r="C32549"/>
    </row>
    <row r="32550" spans="1:3" ht="14.4" x14ac:dyDescent="0.3">
      <c r="A32550"/>
      <c r="B32550"/>
      <c r="C32550"/>
    </row>
    <row r="32551" spans="1:3" ht="14.4" x14ac:dyDescent="0.3">
      <c r="A32551"/>
      <c r="B32551"/>
      <c r="C32551"/>
    </row>
    <row r="32552" spans="1:3" ht="14.4" x14ac:dyDescent="0.3">
      <c r="A32552"/>
      <c r="B32552"/>
      <c r="C32552"/>
    </row>
    <row r="32553" spans="1:3" ht="14.4" x14ac:dyDescent="0.3">
      <c r="A32553"/>
      <c r="B32553"/>
      <c r="C32553"/>
    </row>
    <row r="32554" spans="1:3" ht="14.4" x14ac:dyDescent="0.3">
      <c r="A32554"/>
      <c r="B32554"/>
      <c r="C32554"/>
    </row>
    <row r="32555" spans="1:3" ht="14.4" x14ac:dyDescent="0.3">
      <c r="A32555"/>
      <c r="B32555"/>
      <c r="C32555"/>
    </row>
    <row r="32556" spans="1:3" ht="14.4" x14ac:dyDescent="0.3">
      <c r="A32556"/>
      <c r="B32556"/>
      <c r="C32556"/>
    </row>
    <row r="32557" spans="1:3" ht="14.4" x14ac:dyDescent="0.3">
      <c r="A32557"/>
      <c r="B32557"/>
      <c r="C32557"/>
    </row>
    <row r="32558" spans="1:3" ht="14.4" x14ac:dyDescent="0.3">
      <c r="A32558"/>
      <c r="B32558"/>
      <c r="C32558"/>
    </row>
    <row r="32559" spans="1:3" ht="14.4" x14ac:dyDescent="0.3">
      <c r="A32559"/>
      <c r="B32559"/>
      <c r="C32559"/>
    </row>
    <row r="32560" spans="1:3" ht="14.4" x14ac:dyDescent="0.3">
      <c r="A32560"/>
      <c r="B32560"/>
      <c r="C32560"/>
    </row>
    <row r="32561" spans="1:3" ht="14.4" x14ac:dyDescent="0.3">
      <c r="A32561"/>
      <c r="B32561"/>
      <c r="C32561"/>
    </row>
    <row r="32562" spans="1:3" ht="14.4" x14ac:dyDescent="0.3">
      <c r="A32562"/>
      <c r="B32562"/>
      <c r="C32562"/>
    </row>
    <row r="32563" spans="1:3" ht="14.4" x14ac:dyDescent="0.3">
      <c r="A32563"/>
      <c r="B32563"/>
      <c r="C32563"/>
    </row>
    <row r="32564" spans="1:3" ht="14.4" x14ac:dyDescent="0.3">
      <c r="A32564"/>
      <c r="B32564"/>
      <c r="C32564"/>
    </row>
    <row r="32565" spans="1:3" ht="14.4" x14ac:dyDescent="0.3">
      <c r="A32565"/>
      <c r="B32565"/>
      <c r="C32565"/>
    </row>
    <row r="32566" spans="1:3" ht="14.4" x14ac:dyDescent="0.3">
      <c r="A32566"/>
      <c r="B32566"/>
      <c r="C32566"/>
    </row>
    <row r="32567" spans="1:3" ht="14.4" x14ac:dyDescent="0.3">
      <c r="A32567"/>
      <c r="B32567"/>
      <c r="C32567"/>
    </row>
    <row r="32568" spans="1:3" ht="14.4" x14ac:dyDescent="0.3">
      <c r="A32568"/>
      <c r="B32568"/>
      <c r="C32568"/>
    </row>
    <row r="32569" spans="1:3" ht="14.4" x14ac:dyDescent="0.3">
      <c r="A32569"/>
      <c r="B32569"/>
      <c r="C32569"/>
    </row>
    <row r="32570" spans="1:3" ht="14.4" x14ac:dyDescent="0.3">
      <c r="A32570"/>
      <c r="B32570"/>
      <c r="C32570"/>
    </row>
    <row r="32571" spans="1:3" ht="14.4" x14ac:dyDescent="0.3">
      <c r="A32571"/>
      <c r="B32571"/>
      <c r="C32571"/>
    </row>
    <row r="32572" spans="1:3" ht="14.4" x14ac:dyDescent="0.3">
      <c r="A32572"/>
      <c r="B32572"/>
      <c r="C32572"/>
    </row>
    <row r="32573" spans="1:3" ht="14.4" x14ac:dyDescent="0.3">
      <c r="A32573"/>
      <c r="B32573"/>
      <c r="C32573"/>
    </row>
    <row r="32574" spans="1:3" ht="14.4" x14ac:dyDescent="0.3">
      <c r="A32574"/>
      <c r="B32574"/>
      <c r="C32574"/>
    </row>
    <row r="32575" spans="1:3" ht="14.4" x14ac:dyDescent="0.3">
      <c r="A32575"/>
      <c r="B32575"/>
      <c r="C32575"/>
    </row>
    <row r="32576" spans="1:3" ht="14.4" x14ac:dyDescent="0.3">
      <c r="A32576"/>
      <c r="B32576"/>
      <c r="C32576"/>
    </row>
    <row r="32577" spans="1:3" ht="14.4" x14ac:dyDescent="0.3">
      <c r="A32577"/>
      <c r="B32577"/>
      <c r="C32577"/>
    </row>
    <row r="32578" spans="1:3" ht="14.4" x14ac:dyDescent="0.3">
      <c r="A32578"/>
      <c r="B32578"/>
      <c r="C32578"/>
    </row>
    <row r="32579" spans="1:3" ht="14.4" x14ac:dyDescent="0.3">
      <c r="A32579"/>
      <c r="B32579"/>
      <c r="C32579"/>
    </row>
    <row r="32580" spans="1:3" ht="14.4" x14ac:dyDescent="0.3">
      <c r="A32580"/>
      <c r="B32580"/>
      <c r="C32580"/>
    </row>
    <row r="32581" spans="1:3" ht="14.4" x14ac:dyDescent="0.3">
      <c r="A32581"/>
      <c r="B32581"/>
      <c r="C32581"/>
    </row>
    <row r="32582" spans="1:3" ht="14.4" x14ac:dyDescent="0.3">
      <c r="A32582"/>
      <c r="B32582"/>
      <c r="C32582"/>
    </row>
    <row r="32583" spans="1:3" ht="14.4" x14ac:dyDescent="0.3">
      <c r="A32583"/>
      <c r="B32583"/>
      <c r="C32583"/>
    </row>
    <row r="32584" spans="1:3" ht="14.4" x14ac:dyDescent="0.3">
      <c r="A32584"/>
      <c r="B32584"/>
      <c r="C32584"/>
    </row>
    <row r="32585" spans="1:3" ht="14.4" x14ac:dyDescent="0.3">
      <c r="A32585"/>
      <c r="B32585"/>
      <c r="C32585"/>
    </row>
    <row r="32586" spans="1:3" ht="14.4" x14ac:dyDescent="0.3">
      <c r="A32586"/>
      <c r="B32586"/>
      <c r="C32586"/>
    </row>
    <row r="32587" spans="1:3" ht="14.4" x14ac:dyDescent="0.3">
      <c r="A32587"/>
      <c r="B32587"/>
      <c r="C32587"/>
    </row>
    <row r="32588" spans="1:3" ht="14.4" x14ac:dyDescent="0.3">
      <c r="A32588"/>
      <c r="B32588"/>
      <c r="C32588"/>
    </row>
    <row r="32589" spans="1:3" ht="14.4" x14ac:dyDescent="0.3">
      <c r="A32589"/>
      <c r="B32589"/>
      <c r="C32589"/>
    </row>
    <row r="32590" spans="1:3" ht="14.4" x14ac:dyDescent="0.3">
      <c r="A32590"/>
      <c r="B32590"/>
      <c r="C32590"/>
    </row>
    <row r="32591" spans="1:3" ht="14.4" x14ac:dyDescent="0.3">
      <c r="A32591"/>
      <c r="B32591"/>
      <c r="C32591"/>
    </row>
    <row r="32592" spans="1:3" ht="14.4" x14ac:dyDescent="0.3">
      <c r="A32592"/>
      <c r="B32592"/>
      <c r="C32592"/>
    </row>
    <row r="32593" spans="1:3" ht="14.4" x14ac:dyDescent="0.3">
      <c r="A32593"/>
      <c r="B32593"/>
      <c r="C32593"/>
    </row>
    <row r="32594" spans="1:3" ht="14.4" x14ac:dyDescent="0.3">
      <c r="A32594"/>
      <c r="B32594"/>
      <c r="C32594"/>
    </row>
    <row r="32595" spans="1:3" ht="14.4" x14ac:dyDescent="0.3">
      <c r="A32595"/>
      <c r="B32595"/>
      <c r="C32595"/>
    </row>
    <row r="32596" spans="1:3" ht="14.4" x14ac:dyDescent="0.3">
      <c r="A32596"/>
      <c r="B32596"/>
      <c r="C32596"/>
    </row>
    <row r="32597" spans="1:3" ht="14.4" x14ac:dyDescent="0.3">
      <c r="A32597"/>
      <c r="B32597"/>
      <c r="C32597"/>
    </row>
    <row r="32598" spans="1:3" ht="14.4" x14ac:dyDescent="0.3">
      <c r="A32598"/>
      <c r="B32598"/>
      <c r="C32598"/>
    </row>
    <row r="32599" spans="1:3" ht="14.4" x14ac:dyDescent="0.3">
      <c r="A32599"/>
      <c r="B32599"/>
      <c r="C32599"/>
    </row>
    <row r="32600" spans="1:3" ht="14.4" x14ac:dyDescent="0.3">
      <c r="A32600"/>
      <c r="B32600"/>
      <c r="C32600"/>
    </row>
    <row r="32601" spans="1:3" ht="14.4" x14ac:dyDescent="0.3">
      <c r="A32601"/>
      <c r="B32601"/>
      <c r="C32601"/>
    </row>
    <row r="32602" spans="1:3" ht="14.4" x14ac:dyDescent="0.3">
      <c r="A32602"/>
      <c r="B32602"/>
      <c r="C32602"/>
    </row>
    <row r="32603" spans="1:3" ht="14.4" x14ac:dyDescent="0.3">
      <c r="A32603"/>
      <c r="B32603"/>
      <c r="C32603"/>
    </row>
    <row r="32604" spans="1:3" ht="14.4" x14ac:dyDescent="0.3">
      <c r="A32604"/>
      <c r="B32604"/>
      <c r="C32604"/>
    </row>
    <row r="32605" spans="1:3" ht="14.4" x14ac:dyDescent="0.3">
      <c r="A32605"/>
      <c r="B32605"/>
      <c r="C32605"/>
    </row>
    <row r="32606" spans="1:3" ht="14.4" x14ac:dyDescent="0.3">
      <c r="A32606"/>
      <c r="B32606"/>
      <c r="C32606"/>
    </row>
    <row r="32607" spans="1:3" ht="14.4" x14ac:dyDescent="0.3">
      <c r="A32607"/>
      <c r="B32607"/>
      <c r="C32607"/>
    </row>
    <row r="32608" spans="1:3" ht="14.4" x14ac:dyDescent="0.3">
      <c r="A32608"/>
      <c r="B32608"/>
      <c r="C32608"/>
    </row>
    <row r="32609" spans="1:3" ht="14.4" x14ac:dyDescent="0.3">
      <c r="A32609"/>
      <c r="B32609"/>
      <c r="C32609"/>
    </row>
    <row r="32610" spans="1:3" ht="14.4" x14ac:dyDescent="0.3">
      <c r="A32610"/>
      <c r="B32610"/>
      <c r="C32610"/>
    </row>
    <row r="32611" spans="1:3" ht="14.4" x14ac:dyDescent="0.3">
      <c r="A32611"/>
      <c r="B32611"/>
      <c r="C32611"/>
    </row>
    <row r="32612" spans="1:3" ht="14.4" x14ac:dyDescent="0.3">
      <c r="A32612"/>
      <c r="B32612"/>
      <c r="C32612"/>
    </row>
    <row r="32613" spans="1:3" ht="14.4" x14ac:dyDescent="0.3">
      <c r="A32613"/>
      <c r="B32613"/>
      <c r="C32613"/>
    </row>
    <row r="32614" spans="1:3" ht="14.4" x14ac:dyDescent="0.3">
      <c r="A32614"/>
      <c r="B32614"/>
      <c r="C32614"/>
    </row>
    <row r="32615" spans="1:3" ht="14.4" x14ac:dyDescent="0.3">
      <c r="A32615"/>
      <c r="B32615"/>
      <c r="C32615"/>
    </row>
    <row r="32616" spans="1:3" ht="14.4" x14ac:dyDescent="0.3">
      <c r="A32616"/>
      <c r="B32616"/>
      <c r="C32616"/>
    </row>
    <row r="32617" spans="1:3" ht="14.4" x14ac:dyDescent="0.3">
      <c r="A32617"/>
      <c r="B32617"/>
      <c r="C32617"/>
    </row>
    <row r="32618" spans="1:3" ht="14.4" x14ac:dyDescent="0.3">
      <c r="A32618"/>
      <c r="B32618"/>
      <c r="C32618"/>
    </row>
    <row r="32619" spans="1:3" ht="14.4" x14ac:dyDescent="0.3">
      <c r="A32619"/>
      <c r="B32619"/>
      <c r="C32619"/>
    </row>
    <row r="32620" spans="1:3" ht="14.4" x14ac:dyDescent="0.3">
      <c r="A32620"/>
      <c r="B32620"/>
      <c r="C32620"/>
    </row>
    <row r="32621" spans="1:3" ht="14.4" x14ac:dyDescent="0.3">
      <c r="A32621"/>
      <c r="B32621"/>
      <c r="C32621"/>
    </row>
    <row r="32622" spans="1:3" ht="14.4" x14ac:dyDescent="0.3">
      <c r="A32622"/>
      <c r="B32622"/>
      <c r="C32622"/>
    </row>
    <row r="32623" spans="1:3" ht="14.4" x14ac:dyDescent="0.3">
      <c r="A32623"/>
      <c r="B32623"/>
      <c r="C32623"/>
    </row>
    <row r="32624" spans="1:3" ht="14.4" x14ac:dyDescent="0.3">
      <c r="A32624"/>
      <c r="B32624"/>
      <c r="C32624"/>
    </row>
    <row r="32625" spans="1:3" ht="14.4" x14ac:dyDescent="0.3">
      <c r="A32625"/>
      <c r="B32625"/>
      <c r="C32625"/>
    </row>
    <row r="32626" spans="1:3" ht="14.4" x14ac:dyDescent="0.3">
      <c r="A32626"/>
      <c r="B32626"/>
      <c r="C32626"/>
    </row>
    <row r="32627" spans="1:3" ht="14.4" x14ac:dyDescent="0.3">
      <c r="A32627"/>
      <c r="B32627"/>
      <c r="C32627"/>
    </row>
    <row r="32628" spans="1:3" ht="14.4" x14ac:dyDescent="0.3">
      <c r="A32628"/>
      <c r="B32628"/>
      <c r="C32628"/>
    </row>
    <row r="32629" spans="1:3" ht="14.4" x14ac:dyDescent="0.3">
      <c r="A32629"/>
      <c r="B32629"/>
      <c r="C32629"/>
    </row>
    <row r="32630" spans="1:3" ht="14.4" x14ac:dyDescent="0.3">
      <c r="A32630"/>
      <c r="B32630"/>
      <c r="C32630"/>
    </row>
    <row r="32631" spans="1:3" ht="14.4" x14ac:dyDescent="0.3">
      <c r="A32631"/>
      <c r="B32631"/>
      <c r="C32631"/>
    </row>
    <row r="32632" spans="1:3" ht="14.4" x14ac:dyDescent="0.3">
      <c r="A32632"/>
      <c r="B32632"/>
      <c r="C32632"/>
    </row>
    <row r="32633" spans="1:3" ht="14.4" x14ac:dyDescent="0.3">
      <c r="A32633"/>
      <c r="B32633"/>
      <c r="C32633"/>
    </row>
    <row r="32634" spans="1:3" ht="14.4" x14ac:dyDescent="0.3">
      <c r="A32634"/>
      <c r="B32634"/>
      <c r="C32634"/>
    </row>
    <row r="32635" spans="1:3" ht="14.4" x14ac:dyDescent="0.3">
      <c r="A32635"/>
      <c r="B32635"/>
      <c r="C32635"/>
    </row>
    <row r="32636" spans="1:3" ht="14.4" x14ac:dyDescent="0.3">
      <c r="A32636"/>
      <c r="B32636"/>
      <c r="C32636"/>
    </row>
    <row r="32637" spans="1:3" ht="14.4" x14ac:dyDescent="0.3">
      <c r="A32637"/>
      <c r="B32637"/>
      <c r="C32637"/>
    </row>
    <row r="32638" spans="1:3" ht="14.4" x14ac:dyDescent="0.3">
      <c r="A32638"/>
      <c r="B32638"/>
      <c r="C32638"/>
    </row>
    <row r="32639" spans="1:3" ht="14.4" x14ac:dyDescent="0.3">
      <c r="A32639"/>
      <c r="B32639"/>
      <c r="C32639"/>
    </row>
    <row r="32640" spans="1:3" ht="14.4" x14ac:dyDescent="0.3">
      <c r="A32640"/>
      <c r="B32640"/>
      <c r="C32640"/>
    </row>
    <row r="32641" spans="1:3" ht="14.4" x14ac:dyDescent="0.3">
      <c r="A32641"/>
      <c r="B32641"/>
      <c r="C32641"/>
    </row>
    <row r="32642" spans="1:3" ht="14.4" x14ac:dyDescent="0.3">
      <c r="A32642"/>
      <c r="B32642"/>
      <c r="C32642"/>
    </row>
    <row r="32643" spans="1:3" ht="14.4" x14ac:dyDescent="0.3">
      <c r="A32643"/>
      <c r="B32643"/>
      <c r="C32643"/>
    </row>
    <row r="32644" spans="1:3" ht="14.4" x14ac:dyDescent="0.3">
      <c r="A32644"/>
      <c r="B32644"/>
      <c r="C32644"/>
    </row>
    <row r="32645" spans="1:3" ht="14.4" x14ac:dyDescent="0.3">
      <c r="A32645"/>
      <c r="B32645"/>
      <c r="C32645"/>
    </row>
    <row r="32646" spans="1:3" ht="14.4" x14ac:dyDescent="0.3">
      <c r="A32646"/>
      <c r="B32646"/>
      <c r="C32646"/>
    </row>
    <row r="32647" spans="1:3" ht="14.4" x14ac:dyDescent="0.3">
      <c r="A32647"/>
      <c r="B32647"/>
      <c r="C32647"/>
    </row>
    <row r="32648" spans="1:3" ht="14.4" x14ac:dyDescent="0.3">
      <c r="A32648"/>
      <c r="B32648"/>
      <c r="C32648"/>
    </row>
    <row r="32649" spans="1:3" ht="14.4" x14ac:dyDescent="0.3">
      <c r="A32649"/>
      <c r="B32649"/>
      <c r="C32649"/>
    </row>
    <row r="32650" spans="1:3" ht="14.4" x14ac:dyDescent="0.3">
      <c r="A32650"/>
      <c r="B32650"/>
      <c r="C32650"/>
    </row>
    <row r="32651" spans="1:3" ht="14.4" x14ac:dyDescent="0.3">
      <c r="A32651"/>
      <c r="B32651"/>
      <c r="C32651"/>
    </row>
    <row r="32652" spans="1:3" ht="14.4" x14ac:dyDescent="0.3">
      <c r="A32652"/>
      <c r="B32652"/>
      <c r="C32652"/>
    </row>
    <row r="32653" spans="1:3" ht="14.4" x14ac:dyDescent="0.3">
      <c r="A32653"/>
      <c r="B32653"/>
      <c r="C32653"/>
    </row>
    <row r="32654" spans="1:3" ht="14.4" x14ac:dyDescent="0.3">
      <c r="A32654"/>
      <c r="B32654"/>
      <c r="C32654"/>
    </row>
    <row r="32655" spans="1:3" ht="14.4" x14ac:dyDescent="0.3">
      <c r="A32655"/>
      <c r="B32655"/>
      <c r="C32655"/>
    </row>
    <row r="32656" spans="1:3" ht="14.4" x14ac:dyDescent="0.3">
      <c r="A32656"/>
      <c r="B32656"/>
      <c r="C32656"/>
    </row>
    <row r="32657" spans="1:3" ht="14.4" x14ac:dyDescent="0.3">
      <c r="A32657"/>
      <c r="B32657"/>
      <c r="C32657"/>
    </row>
    <row r="32658" spans="1:3" ht="14.4" x14ac:dyDescent="0.3">
      <c r="A32658"/>
      <c r="B32658"/>
      <c r="C32658"/>
    </row>
    <row r="32659" spans="1:3" ht="14.4" x14ac:dyDescent="0.3">
      <c r="A32659"/>
      <c r="B32659"/>
      <c r="C32659"/>
    </row>
    <row r="32660" spans="1:3" ht="14.4" x14ac:dyDescent="0.3">
      <c r="A32660"/>
      <c r="B32660"/>
      <c r="C32660"/>
    </row>
    <row r="32661" spans="1:3" ht="14.4" x14ac:dyDescent="0.3">
      <c r="A32661"/>
      <c r="B32661"/>
      <c r="C32661"/>
    </row>
    <row r="32662" spans="1:3" ht="14.4" x14ac:dyDescent="0.3">
      <c r="A32662"/>
      <c r="B32662"/>
      <c r="C32662"/>
    </row>
    <row r="32663" spans="1:3" ht="14.4" x14ac:dyDescent="0.3">
      <c r="A32663"/>
      <c r="B32663"/>
      <c r="C32663"/>
    </row>
    <row r="32664" spans="1:3" ht="14.4" x14ac:dyDescent="0.3">
      <c r="A32664"/>
      <c r="B32664"/>
      <c r="C32664"/>
    </row>
    <row r="32665" spans="1:3" ht="14.4" x14ac:dyDescent="0.3">
      <c r="A32665"/>
      <c r="B32665"/>
      <c r="C32665"/>
    </row>
    <row r="32666" spans="1:3" ht="14.4" x14ac:dyDescent="0.3">
      <c r="A32666"/>
      <c r="B32666"/>
      <c r="C32666"/>
    </row>
    <row r="32667" spans="1:3" ht="14.4" x14ac:dyDescent="0.3">
      <c r="A32667"/>
      <c r="B32667"/>
      <c r="C32667"/>
    </row>
    <row r="32668" spans="1:3" ht="14.4" x14ac:dyDescent="0.3">
      <c r="A32668"/>
      <c r="B32668"/>
      <c r="C32668"/>
    </row>
    <row r="32669" spans="1:3" ht="14.4" x14ac:dyDescent="0.3">
      <c r="A32669"/>
      <c r="B32669"/>
      <c r="C32669"/>
    </row>
    <row r="32670" spans="1:3" ht="14.4" x14ac:dyDescent="0.3">
      <c r="A32670"/>
      <c r="B32670"/>
      <c r="C32670"/>
    </row>
    <row r="32671" spans="1:3" ht="14.4" x14ac:dyDescent="0.3">
      <c r="A32671"/>
      <c r="B32671"/>
      <c r="C32671"/>
    </row>
    <row r="32672" spans="1:3" ht="14.4" x14ac:dyDescent="0.3">
      <c r="A32672"/>
      <c r="B32672"/>
      <c r="C32672"/>
    </row>
    <row r="32673" spans="1:3" ht="14.4" x14ac:dyDescent="0.3">
      <c r="A32673"/>
      <c r="B32673"/>
      <c r="C32673"/>
    </row>
    <row r="32674" spans="1:3" ht="14.4" x14ac:dyDescent="0.3">
      <c r="A32674"/>
      <c r="B32674"/>
      <c r="C32674"/>
    </row>
    <row r="32675" spans="1:3" ht="14.4" x14ac:dyDescent="0.3">
      <c r="A32675"/>
      <c r="B32675"/>
      <c r="C32675"/>
    </row>
    <row r="32676" spans="1:3" ht="14.4" x14ac:dyDescent="0.3">
      <c r="A32676"/>
      <c r="B32676"/>
      <c r="C32676"/>
    </row>
    <row r="32677" spans="1:3" ht="14.4" x14ac:dyDescent="0.3">
      <c r="A32677"/>
      <c r="B32677"/>
      <c r="C32677"/>
    </row>
    <row r="32678" spans="1:3" ht="14.4" x14ac:dyDescent="0.3">
      <c r="A32678"/>
      <c r="B32678"/>
      <c r="C32678"/>
    </row>
    <row r="32679" spans="1:3" ht="14.4" x14ac:dyDescent="0.3">
      <c r="A32679"/>
      <c r="B32679"/>
      <c r="C32679"/>
    </row>
    <row r="32680" spans="1:3" ht="14.4" x14ac:dyDescent="0.3">
      <c r="A32680"/>
      <c r="B32680"/>
      <c r="C32680"/>
    </row>
    <row r="32681" spans="1:3" ht="14.4" x14ac:dyDescent="0.3">
      <c r="A32681"/>
      <c r="B32681"/>
      <c r="C32681"/>
    </row>
    <row r="32682" spans="1:3" ht="14.4" x14ac:dyDescent="0.3">
      <c r="A32682"/>
      <c r="B32682"/>
      <c r="C32682"/>
    </row>
    <row r="32683" spans="1:3" ht="14.4" x14ac:dyDescent="0.3">
      <c r="A32683"/>
      <c r="B32683"/>
      <c r="C32683"/>
    </row>
    <row r="32684" spans="1:3" ht="14.4" x14ac:dyDescent="0.3">
      <c r="A32684"/>
      <c r="B32684"/>
      <c r="C32684"/>
    </row>
    <row r="32685" spans="1:3" ht="14.4" x14ac:dyDescent="0.3">
      <c r="A32685"/>
      <c r="B32685"/>
      <c r="C32685"/>
    </row>
    <row r="32686" spans="1:3" ht="14.4" x14ac:dyDescent="0.3">
      <c r="A32686"/>
      <c r="B32686"/>
      <c r="C32686"/>
    </row>
    <row r="32687" spans="1:3" ht="14.4" x14ac:dyDescent="0.3">
      <c r="A32687"/>
      <c r="B32687"/>
      <c r="C32687"/>
    </row>
    <row r="32688" spans="1:3" ht="14.4" x14ac:dyDescent="0.3">
      <c r="A32688"/>
      <c r="B32688"/>
      <c r="C32688"/>
    </row>
    <row r="32689" spans="1:3" ht="14.4" x14ac:dyDescent="0.3">
      <c r="A32689"/>
      <c r="B32689"/>
      <c r="C32689"/>
    </row>
    <row r="32690" spans="1:3" ht="14.4" x14ac:dyDescent="0.3">
      <c r="A32690"/>
      <c r="B32690"/>
      <c r="C32690"/>
    </row>
    <row r="32691" spans="1:3" ht="14.4" x14ac:dyDescent="0.3">
      <c r="A32691"/>
      <c r="B32691"/>
      <c r="C32691"/>
    </row>
    <row r="32692" spans="1:3" ht="14.4" x14ac:dyDescent="0.3">
      <c r="A32692"/>
      <c r="B32692"/>
      <c r="C32692"/>
    </row>
    <row r="32693" spans="1:3" ht="14.4" x14ac:dyDescent="0.3">
      <c r="A32693"/>
      <c r="B32693"/>
      <c r="C32693"/>
    </row>
    <row r="32694" spans="1:3" ht="14.4" x14ac:dyDescent="0.3">
      <c r="A32694"/>
      <c r="B32694"/>
      <c r="C32694"/>
    </row>
    <row r="32695" spans="1:3" ht="14.4" x14ac:dyDescent="0.3">
      <c r="A32695"/>
      <c r="B32695"/>
      <c r="C32695"/>
    </row>
    <row r="32696" spans="1:3" ht="14.4" x14ac:dyDescent="0.3">
      <c r="A32696"/>
      <c r="B32696"/>
      <c r="C32696"/>
    </row>
    <row r="32697" spans="1:3" ht="14.4" x14ac:dyDescent="0.3">
      <c r="A32697"/>
      <c r="B32697"/>
      <c r="C32697"/>
    </row>
    <row r="32698" spans="1:3" ht="14.4" x14ac:dyDescent="0.3">
      <c r="A32698"/>
      <c r="B32698"/>
      <c r="C32698"/>
    </row>
    <row r="32699" spans="1:3" ht="14.4" x14ac:dyDescent="0.3">
      <c r="A32699"/>
      <c r="B32699"/>
      <c r="C32699"/>
    </row>
    <row r="32700" spans="1:3" ht="14.4" x14ac:dyDescent="0.3">
      <c r="A32700"/>
      <c r="B32700"/>
      <c r="C32700"/>
    </row>
    <row r="32701" spans="1:3" ht="14.4" x14ac:dyDescent="0.3">
      <c r="A32701"/>
      <c r="B32701"/>
      <c r="C32701"/>
    </row>
    <row r="32702" spans="1:3" ht="14.4" x14ac:dyDescent="0.3">
      <c r="A32702"/>
      <c r="B32702"/>
      <c r="C32702"/>
    </row>
    <row r="32703" spans="1:3" ht="14.4" x14ac:dyDescent="0.3">
      <c r="A32703"/>
      <c r="B32703"/>
      <c r="C32703"/>
    </row>
    <row r="32704" spans="1:3" ht="14.4" x14ac:dyDescent="0.3">
      <c r="A32704"/>
      <c r="B32704"/>
      <c r="C32704"/>
    </row>
    <row r="32705" spans="1:3" ht="14.4" x14ac:dyDescent="0.3">
      <c r="A32705"/>
      <c r="B32705"/>
      <c r="C32705"/>
    </row>
    <row r="32706" spans="1:3" ht="14.4" x14ac:dyDescent="0.3">
      <c r="A32706"/>
      <c r="B32706"/>
      <c r="C32706"/>
    </row>
    <row r="32707" spans="1:3" ht="14.4" x14ac:dyDescent="0.3">
      <c r="A32707"/>
      <c r="B32707"/>
      <c r="C32707"/>
    </row>
    <row r="32708" spans="1:3" ht="14.4" x14ac:dyDescent="0.3">
      <c r="A32708"/>
      <c r="B32708"/>
      <c r="C32708"/>
    </row>
    <row r="32709" spans="1:3" ht="14.4" x14ac:dyDescent="0.3">
      <c r="A32709"/>
      <c r="B32709"/>
      <c r="C32709"/>
    </row>
    <row r="32710" spans="1:3" ht="14.4" x14ac:dyDescent="0.3">
      <c r="A32710"/>
      <c r="B32710"/>
      <c r="C32710"/>
    </row>
    <row r="32711" spans="1:3" ht="14.4" x14ac:dyDescent="0.3">
      <c r="A32711"/>
      <c r="B32711"/>
      <c r="C32711"/>
    </row>
    <row r="32712" spans="1:3" ht="14.4" x14ac:dyDescent="0.3">
      <c r="A32712"/>
      <c r="B32712"/>
      <c r="C32712"/>
    </row>
    <row r="32713" spans="1:3" ht="14.4" x14ac:dyDescent="0.3">
      <c r="A32713"/>
      <c r="B32713"/>
      <c r="C32713"/>
    </row>
    <row r="32714" spans="1:3" ht="14.4" x14ac:dyDescent="0.3">
      <c r="A32714"/>
      <c r="B32714"/>
      <c r="C32714"/>
    </row>
    <row r="32715" spans="1:3" ht="14.4" x14ac:dyDescent="0.3">
      <c r="A32715"/>
      <c r="B32715"/>
      <c r="C32715"/>
    </row>
    <row r="32716" spans="1:3" ht="14.4" x14ac:dyDescent="0.3">
      <c r="A32716"/>
      <c r="B32716"/>
      <c r="C32716"/>
    </row>
    <row r="32717" spans="1:3" ht="14.4" x14ac:dyDescent="0.3">
      <c r="A32717"/>
      <c r="B32717"/>
      <c r="C32717"/>
    </row>
    <row r="32718" spans="1:3" ht="14.4" x14ac:dyDescent="0.3">
      <c r="A32718"/>
      <c r="B32718"/>
      <c r="C32718"/>
    </row>
    <row r="32719" spans="1:3" ht="14.4" x14ac:dyDescent="0.3">
      <c r="A32719"/>
      <c r="B32719"/>
      <c r="C32719"/>
    </row>
    <row r="32720" spans="1:3" ht="14.4" x14ac:dyDescent="0.3">
      <c r="A32720"/>
      <c r="B32720"/>
      <c r="C32720"/>
    </row>
    <row r="32721" spans="1:3" ht="14.4" x14ac:dyDescent="0.3">
      <c r="A32721"/>
      <c r="B32721"/>
      <c r="C32721"/>
    </row>
    <row r="32722" spans="1:3" ht="14.4" x14ac:dyDescent="0.3">
      <c r="A32722"/>
      <c r="B32722"/>
      <c r="C32722"/>
    </row>
    <row r="32723" spans="1:3" ht="14.4" x14ac:dyDescent="0.3">
      <c r="A32723"/>
      <c r="B32723"/>
      <c r="C32723"/>
    </row>
    <row r="32724" spans="1:3" ht="14.4" x14ac:dyDescent="0.3">
      <c r="A32724"/>
      <c r="B32724"/>
      <c r="C32724"/>
    </row>
    <row r="32725" spans="1:3" ht="14.4" x14ac:dyDescent="0.3">
      <c r="A32725"/>
      <c r="B32725"/>
      <c r="C32725"/>
    </row>
    <row r="32726" spans="1:3" ht="14.4" x14ac:dyDescent="0.3">
      <c r="A32726"/>
      <c r="B32726"/>
      <c r="C32726"/>
    </row>
    <row r="32727" spans="1:3" ht="14.4" x14ac:dyDescent="0.3">
      <c r="A32727"/>
      <c r="B32727"/>
      <c r="C32727"/>
    </row>
    <row r="32728" spans="1:3" ht="14.4" x14ac:dyDescent="0.3">
      <c r="A32728"/>
      <c r="B32728"/>
      <c r="C32728"/>
    </row>
    <row r="32729" spans="1:3" ht="14.4" x14ac:dyDescent="0.3">
      <c r="A32729"/>
      <c r="B32729"/>
      <c r="C32729"/>
    </row>
    <row r="32730" spans="1:3" ht="14.4" x14ac:dyDescent="0.3">
      <c r="A32730"/>
      <c r="B32730"/>
      <c r="C32730"/>
    </row>
    <row r="32731" spans="1:3" ht="14.4" x14ac:dyDescent="0.3">
      <c r="A32731"/>
      <c r="B32731"/>
      <c r="C32731"/>
    </row>
    <row r="32732" spans="1:3" ht="14.4" x14ac:dyDescent="0.3">
      <c r="A32732"/>
      <c r="B32732"/>
      <c r="C32732"/>
    </row>
    <row r="32733" spans="1:3" ht="14.4" x14ac:dyDescent="0.3">
      <c r="A32733"/>
      <c r="B32733"/>
      <c r="C32733"/>
    </row>
    <row r="32734" spans="1:3" ht="14.4" x14ac:dyDescent="0.3">
      <c r="A32734"/>
      <c r="B32734"/>
      <c r="C32734"/>
    </row>
    <row r="32735" spans="1:3" ht="14.4" x14ac:dyDescent="0.3">
      <c r="A32735"/>
      <c r="B32735"/>
      <c r="C32735"/>
    </row>
    <row r="32736" spans="1:3" ht="14.4" x14ac:dyDescent="0.3">
      <c r="A32736"/>
      <c r="B32736"/>
      <c r="C32736"/>
    </row>
    <row r="32737" spans="1:3" ht="14.4" x14ac:dyDescent="0.3">
      <c r="A32737"/>
      <c r="B32737"/>
      <c r="C32737"/>
    </row>
    <row r="32738" spans="1:3" ht="14.4" x14ac:dyDescent="0.3">
      <c r="A32738"/>
      <c r="B32738"/>
      <c r="C32738"/>
    </row>
    <row r="32739" spans="1:3" ht="14.4" x14ac:dyDescent="0.3">
      <c r="A32739"/>
      <c r="B32739"/>
      <c r="C32739"/>
    </row>
    <row r="32740" spans="1:3" ht="14.4" x14ac:dyDescent="0.3">
      <c r="A32740"/>
      <c r="B32740"/>
      <c r="C32740"/>
    </row>
    <row r="32741" spans="1:3" ht="14.4" x14ac:dyDescent="0.3">
      <c r="A32741"/>
      <c r="B32741"/>
      <c r="C32741"/>
    </row>
    <row r="32742" spans="1:3" ht="14.4" x14ac:dyDescent="0.3">
      <c r="A32742"/>
      <c r="B32742"/>
      <c r="C32742"/>
    </row>
    <row r="32743" spans="1:3" ht="14.4" x14ac:dyDescent="0.3">
      <c r="A32743"/>
      <c r="B32743"/>
      <c r="C32743"/>
    </row>
    <row r="32744" spans="1:3" ht="14.4" x14ac:dyDescent="0.3">
      <c r="A32744"/>
      <c r="B32744"/>
      <c r="C32744"/>
    </row>
    <row r="32745" spans="1:3" ht="14.4" x14ac:dyDescent="0.3">
      <c r="A32745"/>
      <c r="B32745"/>
      <c r="C32745"/>
    </row>
    <row r="32746" spans="1:3" ht="14.4" x14ac:dyDescent="0.3">
      <c r="A32746"/>
      <c r="B32746"/>
      <c r="C32746"/>
    </row>
    <row r="32747" spans="1:3" ht="14.4" x14ac:dyDescent="0.3">
      <c r="A32747"/>
      <c r="B32747"/>
      <c r="C32747"/>
    </row>
    <row r="32748" spans="1:3" ht="14.4" x14ac:dyDescent="0.3">
      <c r="A32748"/>
      <c r="B32748"/>
      <c r="C32748"/>
    </row>
    <row r="32749" spans="1:3" ht="14.4" x14ac:dyDescent="0.3">
      <c r="A32749"/>
      <c r="B32749"/>
      <c r="C32749"/>
    </row>
    <row r="32750" spans="1:3" ht="14.4" x14ac:dyDescent="0.3">
      <c r="A32750"/>
      <c r="B32750"/>
      <c r="C32750"/>
    </row>
    <row r="32751" spans="1:3" ht="14.4" x14ac:dyDescent="0.3">
      <c r="A32751"/>
      <c r="B32751"/>
      <c r="C32751"/>
    </row>
    <row r="32752" spans="1:3" ht="14.4" x14ac:dyDescent="0.3">
      <c r="A32752"/>
      <c r="B32752"/>
      <c r="C32752"/>
    </row>
    <row r="32753" spans="1:3" ht="14.4" x14ac:dyDescent="0.3">
      <c r="A32753"/>
      <c r="B32753"/>
      <c r="C32753"/>
    </row>
    <row r="32754" spans="1:3" ht="14.4" x14ac:dyDescent="0.3">
      <c r="A32754"/>
      <c r="B32754"/>
      <c r="C32754"/>
    </row>
    <row r="32755" spans="1:3" ht="14.4" x14ac:dyDescent="0.3">
      <c r="A32755"/>
      <c r="B32755"/>
      <c r="C32755"/>
    </row>
    <row r="32756" spans="1:3" ht="14.4" x14ac:dyDescent="0.3">
      <c r="A32756"/>
      <c r="B32756"/>
      <c r="C32756"/>
    </row>
    <row r="32757" spans="1:3" ht="14.4" x14ac:dyDescent="0.3">
      <c r="A32757"/>
      <c r="B32757"/>
      <c r="C32757"/>
    </row>
    <row r="32758" spans="1:3" ht="14.4" x14ac:dyDescent="0.3">
      <c r="A32758"/>
      <c r="B32758"/>
      <c r="C32758"/>
    </row>
    <row r="32759" spans="1:3" ht="14.4" x14ac:dyDescent="0.3">
      <c r="A32759"/>
      <c r="B32759"/>
      <c r="C32759"/>
    </row>
    <row r="32760" spans="1:3" ht="14.4" x14ac:dyDescent="0.3">
      <c r="A32760"/>
      <c r="B32760"/>
      <c r="C32760"/>
    </row>
    <row r="32761" spans="1:3" ht="14.4" x14ac:dyDescent="0.3">
      <c r="A32761"/>
      <c r="B32761"/>
      <c r="C32761"/>
    </row>
    <row r="32762" spans="1:3" ht="14.4" x14ac:dyDescent="0.3">
      <c r="A32762"/>
      <c r="B32762"/>
      <c r="C32762"/>
    </row>
    <row r="32763" spans="1:3" ht="14.4" x14ac:dyDescent="0.3">
      <c r="A32763"/>
      <c r="B32763"/>
      <c r="C32763"/>
    </row>
    <row r="32764" spans="1:3" ht="14.4" x14ac:dyDescent="0.3">
      <c r="A32764"/>
      <c r="B32764"/>
      <c r="C32764"/>
    </row>
    <row r="32765" spans="1:3" ht="14.4" x14ac:dyDescent="0.3">
      <c r="A32765"/>
      <c r="B32765"/>
      <c r="C32765"/>
    </row>
    <row r="32766" spans="1:3" ht="14.4" x14ac:dyDescent="0.3">
      <c r="A32766"/>
      <c r="B32766"/>
      <c r="C32766"/>
    </row>
    <row r="32767" spans="1:3" ht="14.4" x14ac:dyDescent="0.3">
      <c r="A32767"/>
      <c r="B32767"/>
      <c r="C32767"/>
    </row>
    <row r="32768" spans="1:3" ht="14.4" x14ac:dyDescent="0.3">
      <c r="A32768"/>
      <c r="B32768"/>
      <c r="C32768"/>
    </row>
    <row r="32769" spans="1:3" ht="14.4" x14ac:dyDescent="0.3">
      <c r="A32769"/>
      <c r="B32769"/>
      <c r="C32769"/>
    </row>
    <row r="32770" spans="1:3" ht="14.4" x14ac:dyDescent="0.3">
      <c r="A32770"/>
      <c r="B32770"/>
      <c r="C32770"/>
    </row>
    <row r="32771" spans="1:3" ht="14.4" x14ac:dyDescent="0.3">
      <c r="A32771"/>
      <c r="B32771"/>
      <c r="C32771"/>
    </row>
    <row r="32772" spans="1:3" ht="14.4" x14ac:dyDescent="0.3">
      <c r="A32772"/>
      <c r="B32772"/>
      <c r="C32772"/>
    </row>
    <row r="32773" spans="1:3" ht="14.4" x14ac:dyDescent="0.3">
      <c r="A32773"/>
      <c r="B32773"/>
      <c r="C32773"/>
    </row>
    <row r="32774" spans="1:3" ht="14.4" x14ac:dyDescent="0.3">
      <c r="A32774"/>
      <c r="B32774"/>
      <c r="C32774"/>
    </row>
    <row r="32775" spans="1:3" ht="14.4" x14ac:dyDescent="0.3">
      <c r="A32775"/>
      <c r="B32775"/>
      <c r="C32775"/>
    </row>
    <row r="32776" spans="1:3" ht="14.4" x14ac:dyDescent="0.3">
      <c r="A32776"/>
      <c r="B32776"/>
      <c r="C32776"/>
    </row>
    <row r="32777" spans="1:3" ht="14.4" x14ac:dyDescent="0.3">
      <c r="A32777"/>
      <c r="B32777"/>
      <c r="C32777"/>
    </row>
    <row r="32778" spans="1:3" ht="14.4" x14ac:dyDescent="0.3">
      <c r="A32778"/>
      <c r="B32778"/>
      <c r="C32778"/>
    </row>
    <row r="32779" spans="1:3" ht="14.4" x14ac:dyDescent="0.3">
      <c r="A32779"/>
      <c r="B32779"/>
      <c r="C32779"/>
    </row>
    <row r="32780" spans="1:3" ht="14.4" x14ac:dyDescent="0.3">
      <c r="A32780"/>
      <c r="B32780"/>
      <c r="C32780"/>
    </row>
    <row r="32781" spans="1:3" ht="14.4" x14ac:dyDescent="0.3">
      <c r="A32781"/>
      <c r="B32781"/>
      <c r="C32781"/>
    </row>
    <row r="32782" spans="1:3" ht="14.4" x14ac:dyDescent="0.3">
      <c r="A32782"/>
      <c r="B32782"/>
      <c r="C32782"/>
    </row>
    <row r="32783" spans="1:3" ht="14.4" x14ac:dyDescent="0.3">
      <c r="A32783"/>
      <c r="B32783"/>
      <c r="C32783"/>
    </row>
    <row r="32784" spans="1:3" ht="14.4" x14ac:dyDescent="0.3">
      <c r="A32784"/>
      <c r="B32784"/>
      <c r="C32784"/>
    </row>
    <row r="32785" spans="1:3" ht="14.4" x14ac:dyDescent="0.3">
      <c r="A32785"/>
      <c r="B32785"/>
      <c r="C32785"/>
    </row>
    <row r="32786" spans="1:3" ht="14.4" x14ac:dyDescent="0.3">
      <c r="A32786"/>
      <c r="B32786"/>
      <c r="C32786"/>
    </row>
    <row r="32787" spans="1:3" ht="14.4" x14ac:dyDescent="0.3">
      <c r="A32787"/>
      <c r="B32787"/>
      <c r="C32787"/>
    </row>
    <row r="32788" spans="1:3" ht="14.4" x14ac:dyDescent="0.3">
      <c r="A32788"/>
      <c r="B32788"/>
      <c r="C32788"/>
    </row>
    <row r="32789" spans="1:3" ht="14.4" x14ac:dyDescent="0.3">
      <c r="A32789"/>
      <c r="B32789"/>
      <c r="C32789"/>
    </row>
    <row r="32790" spans="1:3" ht="14.4" x14ac:dyDescent="0.3">
      <c r="A32790"/>
      <c r="B32790"/>
      <c r="C32790"/>
    </row>
    <row r="32791" spans="1:3" ht="14.4" x14ac:dyDescent="0.3">
      <c r="A32791"/>
      <c r="B32791"/>
      <c r="C32791"/>
    </row>
    <row r="32792" spans="1:3" ht="14.4" x14ac:dyDescent="0.3">
      <c r="A32792"/>
      <c r="B32792"/>
      <c r="C32792"/>
    </row>
    <row r="32793" spans="1:3" ht="14.4" x14ac:dyDescent="0.3">
      <c r="A32793"/>
      <c r="B32793"/>
      <c r="C32793"/>
    </row>
    <row r="32794" spans="1:3" ht="14.4" x14ac:dyDescent="0.3">
      <c r="A32794"/>
      <c r="B32794"/>
      <c r="C32794"/>
    </row>
    <row r="32795" spans="1:3" ht="14.4" x14ac:dyDescent="0.3">
      <c r="A32795"/>
      <c r="B32795"/>
      <c r="C32795"/>
    </row>
    <row r="32796" spans="1:3" ht="14.4" x14ac:dyDescent="0.3">
      <c r="A32796"/>
      <c r="B32796"/>
      <c r="C32796"/>
    </row>
    <row r="32797" spans="1:3" ht="14.4" x14ac:dyDescent="0.3">
      <c r="A32797"/>
      <c r="B32797"/>
      <c r="C32797"/>
    </row>
    <row r="32798" spans="1:3" ht="14.4" x14ac:dyDescent="0.3">
      <c r="A32798"/>
      <c r="B32798"/>
      <c r="C32798"/>
    </row>
    <row r="32799" spans="1:3" ht="14.4" x14ac:dyDescent="0.3">
      <c r="A32799"/>
      <c r="B32799"/>
      <c r="C32799"/>
    </row>
    <row r="32800" spans="1:3" ht="14.4" x14ac:dyDescent="0.3">
      <c r="A32800"/>
      <c r="B32800"/>
      <c r="C32800"/>
    </row>
    <row r="32801" spans="1:3" ht="14.4" x14ac:dyDescent="0.3">
      <c r="A32801"/>
      <c r="B32801"/>
      <c r="C32801"/>
    </row>
    <row r="32802" spans="1:3" ht="14.4" x14ac:dyDescent="0.3">
      <c r="A32802"/>
      <c r="B32802"/>
      <c r="C32802"/>
    </row>
    <row r="32803" spans="1:3" ht="14.4" x14ac:dyDescent="0.3">
      <c r="A32803"/>
      <c r="B32803"/>
      <c r="C32803"/>
    </row>
    <row r="32804" spans="1:3" ht="14.4" x14ac:dyDescent="0.3">
      <c r="A32804"/>
      <c r="B32804"/>
      <c r="C32804"/>
    </row>
    <row r="32805" spans="1:3" ht="14.4" x14ac:dyDescent="0.3">
      <c r="A32805"/>
      <c r="B32805"/>
      <c r="C32805"/>
    </row>
    <row r="32806" spans="1:3" ht="14.4" x14ac:dyDescent="0.3">
      <c r="A32806"/>
      <c r="B32806"/>
      <c r="C32806"/>
    </row>
    <row r="32807" spans="1:3" ht="14.4" x14ac:dyDescent="0.3">
      <c r="A32807"/>
      <c r="B32807"/>
      <c r="C32807"/>
    </row>
    <row r="32808" spans="1:3" ht="14.4" x14ac:dyDescent="0.3">
      <c r="A32808"/>
      <c r="B32808"/>
      <c r="C32808"/>
    </row>
    <row r="32809" spans="1:3" ht="14.4" x14ac:dyDescent="0.3">
      <c r="A32809"/>
      <c r="B32809"/>
      <c r="C32809"/>
    </row>
    <row r="32810" spans="1:3" ht="14.4" x14ac:dyDescent="0.3">
      <c r="A32810"/>
      <c r="B32810"/>
      <c r="C32810"/>
    </row>
    <row r="32811" spans="1:3" ht="14.4" x14ac:dyDescent="0.3">
      <c r="A32811"/>
      <c r="B32811"/>
      <c r="C32811"/>
    </row>
    <row r="32812" spans="1:3" ht="14.4" x14ac:dyDescent="0.3">
      <c r="A32812"/>
      <c r="B32812"/>
      <c r="C32812"/>
    </row>
    <row r="32813" spans="1:3" ht="14.4" x14ac:dyDescent="0.3">
      <c r="A32813"/>
      <c r="B32813"/>
      <c r="C32813"/>
    </row>
    <row r="32814" spans="1:3" ht="14.4" x14ac:dyDescent="0.3">
      <c r="A32814"/>
      <c r="B32814"/>
      <c r="C32814"/>
    </row>
    <row r="32815" spans="1:3" ht="14.4" x14ac:dyDescent="0.3">
      <c r="A32815"/>
      <c r="B32815"/>
      <c r="C32815"/>
    </row>
    <row r="32816" spans="1:3" ht="14.4" x14ac:dyDescent="0.3">
      <c r="A32816"/>
      <c r="B32816"/>
      <c r="C32816"/>
    </row>
    <row r="32817" spans="1:3" ht="14.4" x14ac:dyDescent="0.3">
      <c r="A32817"/>
      <c r="B32817"/>
      <c r="C32817"/>
    </row>
    <row r="32818" spans="1:3" ht="14.4" x14ac:dyDescent="0.3">
      <c r="A32818"/>
      <c r="B32818"/>
      <c r="C32818"/>
    </row>
    <row r="32819" spans="1:3" ht="14.4" x14ac:dyDescent="0.3">
      <c r="A32819"/>
      <c r="B32819"/>
      <c r="C32819"/>
    </row>
    <row r="32820" spans="1:3" ht="14.4" x14ac:dyDescent="0.3">
      <c r="A32820"/>
      <c r="B32820"/>
      <c r="C32820"/>
    </row>
    <row r="32821" spans="1:3" ht="14.4" x14ac:dyDescent="0.3">
      <c r="A32821"/>
      <c r="B32821"/>
      <c r="C32821"/>
    </row>
    <row r="32822" spans="1:3" ht="14.4" x14ac:dyDescent="0.3">
      <c r="A32822"/>
      <c r="B32822"/>
      <c r="C32822"/>
    </row>
    <row r="32823" spans="1:3" ht="14.4" x14ac:dyDescent="0.3">
      <c r="A32823"/>
      <c r="B32823"/>
      <c r="C32823"/>
    </row>
    <row r="32824" spans="1:3" ht="14.4" x14ac:dyDescent="0.3">
      <c r="A32824"/>
      <c r="B32824"/>
      <c r="C32824"/>
    </row>
    <row r="32825" spans="1:3" ht="14.4" x14ac:dyDescent="0.3">
      <c r="A32825"/>
      <c r="B32825"/>
      <c r="C32825"/>
    </row>
    <row r="32826" spans="1:3" ht="14.4" x14ac:dyDescent="0.3">
      <c r="A32826"/>
      <c r="B32826"/>
      <c r="C32826"/>
    </row>
    <row r="32827" spans="1:3" ht="14.4" x14ac:dyDescent="0.3">
      <c r="A32827"/>
      <c r="B32827"/>
      <c r="C32827"/>
    </row>
    <row r="32828" spans="1:3" ht="14.4" x14ac:dyDescent="0.3">
      <c r="A32828"/>
      <c r="B32828"/>
      <c r="C32828"/>
    </row>
    <row r="32829" spans="1:3" ht="14.4" x14ac:dyDescent="0.3">
      <c r="A32829"/>
      <c r="B32829"/>
      <c r="C32829"/>
    </row>
    <row r="32830" spans="1:3" ht="14.4" x14ac:dyDescent="0.3">
      <c r="A32830"/>
      <c r="B32830"/>
      <c r="C32830"/>
    </row>
    <row r="32831" spans="1:3" ht="14.4" x14ac:dyDescent="0.3">
      <c r="A32831"/>
      <c r="B32831"/>
      <c r="C32831"/>
    </row>
    <row r="32832" spans="1:3" ht="14.4" x14ac:dyDescent="0.3">
      <c r="A32832"/>
      <c r="B32832"/>
      <c r="C32832"/>
    </row>
    <row r="32833" spans="1:3" ht="14.4" x14ac:dyDescent="0.3">
      <c r="A32833"/>
      <c r="B32833"/>
      <c r="C32833"/>
    </row>
    <row r="32834" spans="1:3" ht="14.4" x14ac:dyDescent="0.3">
      <c r="A32834"/>
      <c r="B32834"/>
      <c r="C32834"/>
    </row>
    <row r="32835" spans="1:3" ht="14.4" x14ac:dyDescent="0.3">
      <c r="A32835"/>
      <c r="B32835"/>
      <c r="C32835"/>
    </row>
    <row r="32836" spans="1:3" ht="14.4" x14ac:dyDescent="0.3">
      <c r="A32836"/>
      <c r="B32836"/>
      <c r="C32836"/>
    </row>
    <row r="32837" spans="1:3" ht="14.4" x14ac:dyDescent="0.3">
      <c r="A32837"/>
      <c r="B32837"/>
      <c r="C32837"/>
    </row>
    <row r="32838" spans="1:3" ht="14.4" x14ac:dyDescent="0.3">
      <c r="A32838"/>
      <c r="B32838"/>
      <c r="C32838"/>
    </row>
    <row r="32839" spans="1:3" ht="14.4" x14ac:dyDescent="0.3">
      <c r="A32839"/>
      <c r="B32839"/>
      <c r="C32839"/>
    </row>
    <row r="32840" spans="1:3" ht="14.4" x14ac:dyDescent="0.3">
      <c r="A32840"/>
      <c r="B32840"/>
      <c r="C32840"/>
    </row>
    <row r="32841" spans="1:3" ht="14.4" x14ac:dyDescent="0.3">
      <c r="A32841"/>
      <c r="B32841"/>
      <c r="C32841"/>
    </row>
    <row r="32842" spans="1:3" ht="14.4" x14ac:dyDescent="0.3">
      <c r="A32842"/>
      <c r="B32842"/>
      <c r="C32842"/>
    </row>
    <row r="32843" spans="1:3" ht="14.4" x14ac:dyDescent="0.3">
      <c r="A32843"/>
      <c r="B32843"/>
      <c r="C32843"/>
    </row>
    <row r="32844" spans="1:3" ht="14.4" x14ac:dyDescent="0.3">
      <c r="A32844"/>
      <c r="B32844"/>
      <c r="C32844"/>
    </row>
    <row r="32845" spans="1:3" ht="14.4" x14ac:dyDescent="0.3">
      <c r="A32845"/>
      <c r="B32845"/>
      <c r="C32845"/>
    </row>
    <row r="32846" spans="1:3" ht="14.4" x14ac:dyDescent="0.3">
      <c r="A32846"/>
      <c r="B32846"/>
      <c r="C32846"/>
    </row>
    <row r="32847" spans="1:3" ht="14.4" x14ac:dyDescent="0.3">
      <c r="A32847"/>
      <c r="B32847"/>
      <c r="C32847"/>
    </row>
    <row r="32848" spans="1:3" ht="14.4" x14ac:dyDescent="0.3">
      <c r="A32848"/>
      <c r="B32848"/>
      <c r="C32848"/>
    </row>
    <row r="32849" spans="1:3" ht="14.4" x14ac:dyDescent="0.3">
      <c r="A32849"/>
      <c r="B32849"/>
      <c r="C32849"/>
    </row>
    <row r="32850" spans="1:3" ht="14.4" x14ac:dyDescent="0.3">
      <c r="A32850"/>
      <c r="B32850"/>
      <c r="C32850"/>
    </row>
    <row r="32851" spans="1:3" ht="14.4" x14ac:dyDescent="0.3">
      <c r="A32851"/>
      <c r="B32851"/>
      <c r="C32851"/>
    </row>
    <row r="32852" spans="1:3" ht="14.4" x14ac:dyDescent="0.3">
      <c r="A32852"/>
      <c r="B32852"/>
      <c r="C32852"/>
    </row>
    <row r="32853" spans="1:3" ht="14.4" x14ac:dyDescent="0.3">
      <c r="A32853"/>
      <c r="B32853"/>
      <c r="C32853"/>
    </row>
    <row r="32854" spans="1:3" ht="14.4" x14ac:dyDescent="0.3">
      <c r="A32854"/>
      <c r="B32854"/>
      <c r="C32854"/>
    </row>
    <row r="32855" spans="1:3" ht="14.4" x14ac:dyDescent="0.3">
      <c r="A32855"/>
      <c r="B32855"/>
      <c r="C32855"/>
    </row>
    <row r="32856" spans="1:3" ht="14.4" x14ac:dyDescent="0.3">
      <c r="A32856"/>
      <c r="B32856"/>
      <c r="C32856"/>
    </row>
    <row r="32857" spans="1:3" ht="14.4" x14ac:dyDescent="0.3">
      <c r="A32857"/>
      <c r="B32857"/>
      <c r="C32857"/>
    </row>
    <row r="32858" spans="1:3" ht="14.4" x14ac:dyDescent="0.3">
      <c r="A32858"/>
      <c r="B32858"/>
      <c r="C32858"/>
    </row>
    <row r="32859" spans="1:3" ht="14.4" x14ac:dyDescent="0.3">
      <c r="A32859"/>
      <c r="B32859"/>
      <c r="C32859"/>
    </row>
    <row r="32860" spans="1:3" ht="14.4" x14ac:dyDescent="0.3">
      <c r="A32860"/>
      <c r="B32860"/>
      <c r="C32860"/>
    </row>
    <row r="32861" spans="1:3" ht="14.4" x14ac:dyDescent="0.3">
      <c r="A32861"/>
      <c r="B32861"/>
      <c r="C32861"/>
    </row>
    <row r="32862" spans="1:3" ht="14.4" x14ac:dyDescent="0.3">
      <c r="A32862"/>
      <c r="B32862"/>
      <c r="C32862"/>
    </row>
    <row r="32863" spans="1:3" ht="14.4" x14ac:dyDescent="0.3">
      <c r="A32863"/>
      <c r="B32863"/>
      <c r="C32863"/>
    </row>
    <row r="32864" spans="1:3" ht="14.4" x14ac:dyDescent="0.3">
      <c r="A32864"/>
      <c r="B32864"/>
      <c r="C32864"/>
    </row>
    <row r="32865" spans="1:3" ht="14.4" x14ac:dyDescent="0.3">
      <c r="A32865"/>
      <c r="B32865"/>
      <c r="C32865"/>
    </row>
    <row r="32866" spans="1:3" ht="14.4" x14ac:dyDescent="0.3">
      <c r="A32866"/>
      <c r="B32866"/>
      <c r="C32866"/>
    </row>
    <row r="32867" spans="1:3" ht="14.4" x14ac:dyDescent="0.3">
      <c r="A32867"/>
      <c r="B32867"/>
      <c r="C32867"/>
    </row>
    <row r="32868" spans="1:3" ht="14.4" x14ac:dyDescent="0.3">
      <c r="A32868"/>
      <c r="B32868"/>
      <c r="C32868"/>
    </row>
    <row r="32869" spans="1:3" ht="14.4" x14ac:dyDescent="0.3">
      <c r="A32869"/>
      <c r="B32869"/>
      <c r="C32869"/>
    </row>
    <row r="32870" spans="1:3" ht="14.4" x14ac:dyDescent="0.3">
      <c r="A32870"/>
      <c r="B32870"/>
      <c r="C32870"/>
    </row>
    <row r="32871" spans="1:3" ht="14.4" x14ac:dyDescent="0.3">
      <c r="A32871"/>
      <c r="B32871"/>
      <c r="C32871"/>
    </row>
    <row r="32872" spans="1:3" ht="14.4" x14ac:dyDescent="0.3">
      <c r="A32872"/>
      <c r="B32872"/>
      <c r="C32872"/>
    </row>
    <row r="32873" spans="1:3" ht="14.4" x14ac:dyDescent="0.3">
      <c r="A32873"/>
      <c r="B32873"/>
      <c r="C32873"/>
    </row>
    <row r="32874" spans="1:3" ht="14.4" x14ac:dyDescent="0.3">
      <c r="A32874"/>
      <c r="B32874"/>
      <c r="C32874"/>
    </row>
    <row r="32875" spans="1:3" ht="14.4" x14ac:dyDescent="0.3">
      <c r="A32875"/>
      <c r="B32875"/>
      <c r="C32875"/>
    </row>
    <row r="32876" spans="1:3" ht="14.4" x14ac:dyDescent="0.3">
      <c r="A32876"/>
      <c r="B32876"/>
      <c r="C32876"/>
    </row>
    <row r="32877" spans="1:3" ht="14.4" x14ac:dyDescent="0.3">
      <c r="A32877"/>
      <c r="B32877"/>
      <c r="C32877"/>
    </row>
    <row r="32878" spans="1:3" ht="14.4" x14ac:dyDescent="0.3">
      <c r="A32878"/>
      <c r="B32878"/>
      <c r="C32878"/>
    </row>
    <row r="32879" spans="1:3" ht="14.4" x14ac:dyDescent="0.3">
      <c r="A32879"/>
      <c r="B32879"/>
      <c r="C32879"/>
    </row>
    <row r="32880" spans="1:3" ht="14.4" x14ac:dyDescent="0.3">
      <c r="A32880"/>
      <c r="B32880"/>
      <c r="C32880"/>
    </row>
    <row r="32881" spans="1:3" ht="14.4" x14ac:dyDescent="0.3">
      <c r="A32881"/>
      <c r="B32881"/>
      <c r="C32881"/>
    </row>
    <row r="32882" spans="1:3" ht="14.4" x14ac:dyDescent="0.3">
      <c r="A32882"/>
      <c r="B32882"/>
      <c r="C32882"/>
    </row>
    <row r="32883" spans="1:3" ht="14.4" x14ac:dyDescent="0.3">
      <c r="A32883"/>
      <c r="B32883"/>
      <c r="C32883"/>
    </row>
    <row r="32884" spans="1:3" ht="14.4" x14ac:dyDescent="0.3">
      <c r="A32884"/>
      <c r="B32884"/>
      <c r="C32884"/>
    </row>
    <row r="32885" spans="1:3" ht="14.4" x14ac:dyDescent="0.3">
      <c r="A32885"/>
      <c r="B32885"/>
      <c r="C32885"/>
    </row>
    <row r="32886" spans="1:3" ht="14.4" x14ac:dyDescent="0.3">
      <c r="A32886"/>
      <c r="B32886"/>
      <c r="C32886"/>
    </row>
    <row r="32887" spans="1:3" ht="14.4" x14ac:dyDescent="0.3">
      <c r="A32887"/>
      <c r="B32887"/>
      <c r="C32887"/>
    </row>
    <row r="32888" spans="1:3" ht="14.4" x14ac:dyDescent="0.3">
      <c r="A32888"/>
      <c r="B32888"/>
      <c r="C32888"/>
    </row>
    <row r="32889" spans="1:3" ht="14.4" x14ac:dyDescent="0.3">
      <c r="A32889"/>
      <c r="B32889"/>
      <c r="C32889"/>
    </row>
    <row r="32890" spans="1:3" ht="14.4" x14ac:dyDescent="0.3">
      <c r="A32890"/>
      <c r="B32890"/>
      <c r="C32890"/>
    </row>
    <row r="32891" spans="1:3" ht="14.4" x14ac:dyDescent="0.3">
      <c r="A32891"/>
      <c r="B32891"/>
      <c r="C32891"/>
    </row>
    <row r="32892" spans="1:3" ht="14.4" x14ac:dyDescent="0.3">
      <c r="A32892"/>
      <c r="B32892"/>
      <c r="C32892"/>
    </row>
    <row r="32893" spans="1:3" ht="14.4" x14ac:dyDescent="0.3">
      <c r="A32893"/>
      <c r="B32893"/>
      <c r="C32893"/>
    </row>
    <row r="32894" spans="1:3" ht="14.4" x14ac:dyDescent="0.3">
      <c r="A32894"/>
      <c r="B32894"/>
      <c r="C32894"/>
    </row>
    <row r="32895" spans="1:3" ht="14.4" x14ac:dyDescent="0.3">
      <c r="A32895"/>
      <c r="B32895"/>
      <c r="C32895"/>
    </row>
    <row r="32896" spans="1:3" ht="14.4" x14ac:dyDescent="0.3">
      <c r="A32896"/>
      <c r="B32896"/>
      <c r="C32896"/>
    </row>
    <row r="32897" spans="1:3" ht="14.4" x14ac:dyDescent="0.3">
      <c r="A32897"/>
      <c r="B32897"/>
      <c r="C32897"/>
    </row>
    <row r="32898" spans="1:3" ht="14.4" x14ac:dyDescent="0.3">
      <c r="A32898"/>
      <c r="B32898"/>
      <c r="C32898"/>
    </row>
    <row r="32899" spans="1:3" ht="14.4" x14ac:dyDescent="0.3">
      <c r="A32899"/>
      <c r="B32899"/>
      <c r="C32899"/>
    </row>
    <row r="32900" spans="1:3" ht="14.4" x14ac:dyDescent="0.3">
      <c r="A32900"/>
      <c r="B32900"/>
      <c r="C32900"/>
    </row>
    <row r="32901" spans="1:3" ht="14.4" x14ac:dyDescent="0.3">
      <c r="A32901"/>
      <c r="B32901"/>
      <c r="C32901"/>
    </row>
    <row r="32902" spans="1:3" ht="14.4" x14ac:dyDescent="0.3">
      <c r="A32902"/>
      <c r="B32902"/>
      <c r="C32902"/>
    </row>
    <row r="32903" spans="1:3" ht="14.4" x14ac:dyDescent="0.3">
      <c r="A32903"/>
      <c r="B32903"/>
      <c r="C32903"/>
    </row>
    <row r="32904" spans="1:3" ht="14.4" x14ac:dyDescent="0.3">
      <c r="A32904"/>
      <c r="B32904"/>
      <c r="C32904"/>
    </row>
    <row r="32905" spans="1:3" ht="14.4" x14ac:dyDescent="0.3">
      <c r="A32905"/>
      <c r="B32905"/>
      <c r="C32905"/>
    </row>
    <row r="32906" spans="1:3" ht="14.4" x14ac:dyDescent="0.3">
      <c r="A32906"/>
      <c r="B32906"/>
      <c r="C32906"/>
    </row>
    <row r="32907" spans="1:3" ht="14.4" x14ac:dyDescent="0.3">
      <c r="A32907"/>
      <c r="B32907"/>
      <c r="C32907"/>
    </row>
    <row r="32908" spans="1:3" ht="14.4" x14ac:dyDescent="0.3">
      <c r="A32908"/>
      <c r="B32908"/>
      <c r="C32908"/>
    </row>
    <row r="32909" spans="1:3" ht="14.4" x14ac:dyDescent="0.3">
      <c r="A32909"/>
      <c r="B32909"/>
      <c r="C32909"/>
    </row>
    <row r="32910" spans="1:3" ht="14.4" x14ac:dyDescent="0.3">
      <c r="A32910"/>
      <c r="B32910"/>
      <c r="C32910"/>
    </row>
    <row r="32911" spans="1:3" ht="14.4" x14ac:dyDescent="0.3">
      <c r="A32911"/>
      <c r="B32911"/>
      <c r="C32911"/>
    </row>
    <row r="32912" spans="1:3" ht="14.4" x14ac:dyDescent="0.3">
      <c r="A32912"/>
      <c r="B32912"/>
      <c r="C32912"/>
    </row>
    <row r="32913" spans="1:3" ht="14.4" x14ac:dyDescent="0.3">
      <c r="A32913"/>
      <c r="B32913"/>
      <c r="C32913"/>
    </row>
    <row r="32914" spans="1:3" ht="14.4" x14ac:dyDescent="0.3">
      <c r="A32914"/>
      <c r="B32914"/>
      <c r="C32914"/>
    </row>
    <row r="32915" spans="1:3" ht="14.4" x14ac:dyDescent="0.3">
      <c r="A32915"/>
      <c r="B32915"/>
      <c r="C32915"/>
    </row>
    <row r="32916" spans="1:3" ht="14.4" x14ac:dyDescent="0.3">
      <c r="A32916"/>
      <c r="B32916"/>
      <c r="C32916"/>
    </row>
    <row r="32917" spans="1:3" ht="14.4" x14ac:dyDescent="0.3">
      <c r="A32917"/>
      <c r="B32917"/>
      <c r="C32917"/>
    </row>
    <row r="32918" spans="1:3" ht="14.4" x14ac:dyDescent="0.3">
      <c r="A32918"/>
      <c r="B32918"/>
      <c r="C32918"/>
    </row>
    <row r="32919" spans="1:3" ht="14.4" x14ac:dyDescent="0.3">
      <c r="A32919"/>
      <c r="B32919"/>
      <c r="C32919"/>
    </row>
    <row r="32920" spans="1:3" ht="14.4" x14ac:dyDescent="0.3">
      <c r="A32920"/>
      <c r="B32920"/>
      <c r="C32920"/>
    </row>
    <row r="32921" spans="1:3" ht="14.4" x14ac:dyDescent="0.3">
      <c r="A32921"/>
      <c r="B32921"/>
      <c r="C32921"/>
    </row>
    <row r="32922" spans="1:3" ht="14.4" x14ac:dyDescent="0.3">
      <c r="A32922"/>
      <c r="B32922"/>
      <c r="C32922"/>
    </row>
    <row r="32923" spans="1:3" ht="14.4" x14ac:dyDescent="0.3">
      <c r="A32923"/>
      <c r="B32923"/>
      <c r="C32923"/>
    </row>
    <row r="32924" spans="1:3" ht="14.4" x14ac:dyDescent="0.3">
      <c r="A32924"/>
      <c r="B32924"/>
      <c r="C32924"/>
    </row>
    <row r="32925" spans="1:3" ht="14.4" x14ac:dyDescent="0.3">
      <c r="A32925"/>
      <c r="B32925"/>
      <c r="C32925"/>
    </row>
    <row r="32926" spans="1:3" ht="14.4" x14ac:dyDescent="0.3">
      <c r="A32926"/>
      <c r="B32926"/>
      <c r="C32926"/>
    </row>
    <row r="32927" spans="1:3" ht="14.4" x14ac:dyDescent="0.3">
      <c r="A32927"/>
      <c r="B32927"/>
      <c r="C32927"/>
    </row>
    <row r="32928" spans="1:3" ht="14.4" x14ac:dyDescent="0.3">
      <c r="A32928"/>
      <c r="B32928"/>
      <c r="C32928"/>
    </row>
    <row r="32929" spans="1:3" ht="14.4" x14ac:dyDescent="0.3">
      <c r="A32929"/>
      <c r="B32929"/>
      <c r="C32929"/>
    </row>
    <row r="32930" spans="1:3" ht="14.4" x14ac:dyDescent="0.3">
      <c r="A32930"/>
      <c r="B32930"/>
      <c r="C32930"/>
    </row>
    <row r="32931" spans="1:3" ht="14.4" x14ac:dyDescent="0.3">
      <c r="A32931"/>
      <c r="B32931"/>
      <c r="C32931"/>
    </row>
    <row r="32932" spans="1:3" ht="14.4" x14ac:dyDescent="0.3">
      <c r="A32932"/>
      <c r="B32932"/>
      <c r="C32932"/>
    </row>
    <row r="32933" spans="1:3" ht="14.4" x14ac:dyDescent="0.3">
      <c r="A32933"/>
      <c r="B32933"/>
      <c r="C32933"/>
    </row>
    <row r="32934" spans="1:3" ht="14.4" x14ac:dyDescent="0.3">
      <c r="A32934"/>
      <c r="B32934"/>
      <c r="C32934"/>
    </row>
    <row r="32935" spans="1:3" ht="14.4" x14ac:dyDescent="0.3">
      <c r="A32935"/>
      <c r="B32935"/>
      <c r="C32935"/>
    </row>
    <row r="32936" spans="1:3" ht="14.4" x14ac:dyDescent="0.3">
      <c r="A32936"/>
      <c r="B32936"/>
      <c r="C32936"/>
    </row>
    <row r="32937" spans="1:3" ht="14.4" x14ac:dyDescent="0.3">
      <c r="A32937"/>
      <c r="B32937"/>
      <c r="C32937"/>
    </row>
    <row r="32938" spans="1:3" ht="14.4" x14ac:dyDescent="0.3">
      <c r="A32938"/>
      <c r="B32938"/>
      <c r="C32938"/>
    </row>
    <row r="32939" spans="1:3" ht="14.4" x14ac:dyDescent="0.3">
      <c r="A32939"/>
      <c r="B32939"/>
      <c r="C32939"/>
    </row>
    <row r="32940" spans="1:3" ht="14.4" x14ac:dyDescent="0.3">
      <c r="A32940"/>
      <c r="B32940"/>
      <c r="C32940"/>
    </row>
    <row r="32941" spans="1:3" ht="14.4" x14ac:dyDescent="0.3">
      <c r="A32941"/>
      <c r="B32941"/>
      <c r="C32941"/>
    </row>
    <row r="32942" spans="1:3" ht="14.4" x14ac:dyDescent="0.3">
      <c r="A32942"/>
      <c r="B32942"/>
      <c r="C32942"/>
    </row>
    <row r="32943" spans="1:3" ht="14.4" x14ac:dyDescent="0.3">
      <c r="A32943"/>
      <c r="B32943"/>
      <c r="C32943"/>
    </row>
    <row r="32944" spans="1:3" ht="14.4" x14ac:dyDescent="0.3">
      <c r="A32944"/>
      <c r="B32944"/>
      <c r="C32944"/>
    </row>
    <row r="32945" spans="1:3" ht="14.4" x14ac:dyDescent="0.3">
      <c r="A32945"/>
      <c r="B32945"/>
      <c r="C32945"/>
    </row>
    <row r="32946" spans="1:3" ht="14.4" x14ac:dyDescent="0.3">
      <c r="A32946"/>
      <c r="B32946"/>
      <c r="C32946"/>
    </row>
    <row r="32947" spans="1:3" ht="14.4" x14ac:dyDescent="0.3">
      <c r="A32947"/>
      <c r="B32947"/>
      <c r="C32947"/>
    </row>
    <row r="32948" spans="1:3" ht="14.4" x14ac:dyDescent="0.3">
      <c r="A32948"/>
      <c r="B32948"/>
      <c r="C32948"/>
    </row>
    <row r="32949" spans="1:3" ht="14.4" x14ac:dyDescent="0.3">
      <c r="A32949"/>
      <c r="B32949"/>
      <c r="C32949"/>
    </row>
    <row r="32950" spans="1:3" ht="14.4" x14ac:dyDescent="0.3">
      <c r="A32950"/>
      <c r="B32950"/>
      <c r="C32950"/>
    </row>
    <row r="32951" spans="1:3" ht="14.4" x14ac:dyDescent="0.3">
      <c r="A32951"/>
      <c r="B32951"/>
      <c r="C32951"/>
    </row>
    <row r="32952" spans="1:3" ht="14.4" x14ac:dyDescent="0.3">
      <c r="A32952"/>
      <c r="B32952"/>
      <c r="C32952"/>
    </row>
    <row r="32953" spans="1:3" ht="14.4" x14ac:dyDescent="0.3">
      <c r="A32953"/>
      <c r="B32953"/>
      <c r="C32953"/>
    </row>
    <row r="32954" spans="1:3" ht="14.4" x14ac:dyDescent="0.3">
      <c r="A32954"/>
      <c r="B32954"/>
      <c r="C32954"/>
    </row>
    <row r="32955" spans="1:3" ht="14.4" x14ac:dyDescent="0.3">
      <c r="A32955"/>
      <c r="B32955"/>
      <c r="C32955"/>
    </row>
    <row r="32956" spans="1:3" ht="14.4" x14ac:dyDescent="0.3">
      <c r="A32956"/>
      <c r="B32956"/>
      <c r="C32956"/>
    </row>
    <row r="32957" spans="1:3" ht="14.4" x14ac:dyDescent="0.3">
      <c r="A32957"/>
      <c r="B32957"/>
      <c r="C32957"/>
    </row>
    <row r="32958" spans="1:3" ht="14.4" x14ac:dyDescent="0.3">
      <c r="A32958"/>
      <c r="B32958"/>
      <c r="C32958"/>
    </row>
    <row r="32959" spans="1:3" ht="14.4" x14ac:dyDescent="0.3">
      <c r="A32959"/>
      <c r="B32959"/>
      <c r="C32959"/>
    </row>
    <row r="32960" spans="1:3" ht="14.4" x14ac:dyDescent="0.3">
      <c r="A32960"/>
      <c r="B32960"/>
      <c r="C32960"/>
    </row>
    <row r="32961" spans="1:3" ht="14.4" x14ac:dyDescent="0.3">
      <c r="A32961"/>
      <c r="B32961"/>
      <c r="C32961"/>
    </row>
    <row r="32962" spans="1:3" ht="14.4" x14ac:dyDescent="0.3">
      <c r="A32962"/>
      <c r="B32962"/>
      <c r="C32962"/>
    </row>
    <row r="32963" spans="1:3" ht="14.4" x14ac:dyDescent="0.3">
      <c r="A32963"/>
      <c r="B32963"/>
      <c r="C32963"/>
    </row>
    <row r="32964" spans="1:3" ht="14.4" x14ac:dyDescent="0.3">
      <c r="A32964"/>
      <c r="B32964"/>
      <c r="C32964"/>
    </row>
    <row r="32965" spans="1:3" ht="14.4" x14ac:dyDescent="0.3">
      <c r="A32965"/>
      <c r="B32965"/>
      <c r="C32965"/>
    </row>
    <row r="32966" spans="1:3" ht="14.4" x14ac:dyDescent="0.3">
      <c r="A32966"/>
      <c r="B32966"/>
      <c r="C32966"/>
    </row>
    <row r="32967" spans="1:3" ht="14.4" x14ac:dyDescent="0.3">
      <c r="A32967"/>
      <c r="B32967"/>
      <c r="C32967"/>
    </row>
    <row r="32968" spans="1:3" ht="14.4" x14ac:dyDescent="0.3">
      <c r="A32968"/>
      <c r="B32968"/>
      <c r="C32968"/>
    </row>
    <row r="32969" spans="1:3" ht="14.4" x14ac:dyDescent="0.3">
      <c r="A32969"/>
      <c r="B32969"/>
      <c r="C32969"/>
    </row>
    <row r="32970" spans="1:3" ht="14.4" x14ac:dyDescent="0.3">
      <c r="A32970"/>
      <c r="B32970"/>
      <c r="C32970"/>
    </row>
    <row r="32971" spans="1:3" ht="14.4" x14ac:dyDescent="0.3">
      <c r="A32971"/>
      <c r="B32971"/>
      <c r="C32971"/>
    </row>
    <row r="32972" spans="1:3" ht="14.4" x14ac:dyDescent="0.3">
      <c r="A32972"/>
      <c r="B32972"/>
      <c r="C32972"/>
    </row>
    <row r="32973" spans="1:3" ht="14.4" x14ac:dyDescent="0.3">
      <c r="A32973"/>
      <c r="B32973"/>
      <c r="C32973"/>
    </row>
    <row r="32974" spans="1:3" ht="14.4" x14ac:dyDescent="0.3">
      <c r="A32974"/>
      <c r="B32974"/>
      <c r="C32974"/>
    </row>
    <row r="32975" spans="1:3" ht="14.4" x14ac:dyDescent="0.3">
      <c r="A32975"/>
      <c r="B32975"/>
      <c r="C32975"/>
    </row>
    <row r="32976" spans="1:3" ht="14.4" x14ac:dyDescent="0.3">
      <c r="A32976"/>
      <c r="B32976"/>
      <c r="C32976"/>
    </row>
    <row r="32977" spans="1:3" ht="14.4" x14ac:dyDescent="0.3">
      <c r="A32977"/>
      <c r="B32977"/>
      <c r="C32977"/>
    </row>
    <row r="32978" spans="1:3" ht="14.4" x14ac:dyDescent="0.3">
      <c r="A32978"/>
      <c r="B32978"/>
      <c r="C32978"/>
    </row>
    <row r="32979" spans="1:3" ht="14.4" x14ac:dyDescent="0.3">
      <c r="A32979"/>
      <c r="B32979"/>
      <c r="C32979"/>
    </row>
    <row r="32980" spans="1:3" ht="14.4" x14ac:dyDescent="0.3">
      <c r="A32980"/>
      <c r="B32980"/>
      <c r="C32980"/>
    </row>
    <row r="32981" spans="1:3" ht="14.4" x14ac:dyDescent="0.3">
      <c r="A32981"/>
      <c r="B32981"/>
      <c r="C32981"/>
    </row>
    <row r="32982" spans="1:3" ht="14.4" x14ac:dyDescent="0.3">
      <c r="A32982"/>
      <c r="B32982"/>
      <c r="C32982"/>
    </row>
    <row r="32983" spans="1:3" ht="14.4" x14ac:dyDescent="0.3">
      <c r="A32983"/>
      <c r="B32983"/>
      <c r="C32983"/>
    </row>
    <row r="32984" spans="1:3" ht="14.4" x14ac:dyDescent="0.3">
      <c r="A32984"/>
      <c r="B32984"/>
      <c r="C32984"/>
    </row>
    <row r="32985" spans="1:3" ht="14.4" x14ac:dyDescent="0.3">
      <c r="A32985"/>
      <c r="B32985"/>
      <c r="C32985"/>
    </row>
    <row r="32986" spans="1:3" ht="14.4" x14ac:dyDescent="0.3">
      <c r="A32986"/>
      <c r="B32986"/>
      <c r="C32986"/>
    </row>
    <row r="32987" spans="1:3" ht="14.4" x14ac:dyDescent="0.3">
      <c r="A32987"/>
      <c r="B32987"/>
      <c r="C32987"/>
    </row>
    <row r="32988" spans="1:3" ht="14.4" x14ac:dyDescent="0.3">
      <c r="A32988"/>
      <c r="B32988"/>
      <c r="C32988"/>
    </row>
    <row r="32989" spans="1:3" ht="14.4" x14ac:dyDescent="0.3">
      <c r="A32989"/>
      <c r="B32989"/>
      <c r="C32989"/>
    </row>
    <row r="32990" spans="1:3" ht="14.4" x14ac:dyDescent="0.3">
      <c r="A32990"/>
      <c r="B32990"/>
      <c r="C32990"/>
    </row>
    <row r="32991" spans="1:3" ht="14.4" x14ac:dyDescent="0.3">
      <c r="A32991"/>
      <c r="B32991"/>
      <c r="C32991"/>
    </row>
    <row r="32992" spans="1:3" ht="14.4" x14ac:dyDescent="0.3">
      <c r="A32992"/>
      <c r="B32992"/>
      <c r="C32992"/>
    </row>
    <row r="32993" spans="1:3" ht="14.4" x14ac:dyDescent="0.3">
      <c r="A32993"/>
      <c r="B32993"/>
      <c r="C32993"/>
    </row>
    <row r="32994" spans="1:3" ht="14.4" x14ac:dyDescent="0.3">
      <c r="A32994"/>
      <c r="B32994"/>
      <c r="C32994"/>
    </row>
    <row r="32995" spans="1:3" ht="14.4" x14ac:dyDescent="0.3">
      <c r="A32995"/>
      <c r="B32995"/>
      <c r="C32995"/>
    </row>
    <row r="32996" spans="1:3" ht="14.4" x14ac:dyDescent="0.3">
      <c r="A32996"/>
      <c r="B32996"/>
      <c r="C32996"/>
    </row>
    <row r="32997" spans="1:3" ht="14.4" x14ac:dyDescent="0.3">
      <c r="A32997"/>
      <c r="B32997"/>
      <c r="C32997"/>
    </row>
    <row r="32998" spans="1:3" ht="14.4" x14ac:dyDescent="0.3">
      <c r="A32998"/>
      <c r="B32998"/>
      <c r="C32998"/>
    </row>
    <row r="32999" spans="1:3" ht="14.4" x14ac:dyDescent="0.3">
      <c r="A32999"/>
      <c r="B32999"/>
      <c r="C32999"/>
    </row>
    <row r="33000" spans="1:3" ht="14.4" x14ac:dyDescent="0.3">
      <c r="A33000"/>
      <c r="B33000"/>
      <c r="C33000"/>
    </row>
    <row r="33001" spans="1:3" ht="14.4" x14ac:dyDescent="0.3">
      <c r="A33001"/>
      <c r="B33001"/>
      <c r="C33001"/>
    </row>
    <row r="33002" spans="1:3" ht="14.4" x14ac:dyDescent="0.3">
      <c r="A33002"/>
      <c r="B33002"/>
      <c r="C33002"/>
    </row>
    <row r="33003" spans="1:3" ht="14.4" x14ac:dyDescent="0.3">
      <c r="A33003"/>
      <c r="B33003"/>
      <c r="C33003"/>
    </row>
    <row r="33004" spans="1:3" ht="14.4" x14ac:dyDescent="0.3">
      <c r="A33004"/>
      <c r="B33004"/>
      <c r="C33004"/>
    </row>
    <row r="33005" spans="1:3" ht="14.4" x14ac:dyDescent="0.3">
      <c r="A33005"/>
      <c r="B33005"/>
      <c r="C33005"/>
    </row>
    <row r="33006" spans="1:3" ht="14.4" x14ac:dyDescent="0.3">
      <c r="A33006"/>
      <c r="B33006"/>
      <c r="C33006"/>
    </row>
    <row r="33007" spans="1:3" ht="14.4" x14ac:dyDescent="0.3">
      <c r="A33007"/>
      <c r="B33007"/>
      <c r="C33007"/>
    </row>
    <row r="33008" spans="1:3" ht="14.4" x14ac:dyDescent="0.3">
      <c r="A33008"/>
      <c r="B33008"/>
      <c r="C33008"/>
    </row>
    <row r="33009" spans="1:3" ht="14.4" x14ac:dyDescent="0.3">
      <c r="A33009"/>
      <c r="B33009"/>
      <c r="C33009"/>
    </row>
    <row r="33010" spans="1:3" ht="14.4" x14ac:dyDescent="0.3">
      <c r="A33010"/>
      <c r="B33010"/>
      <c r="C33010"/>
    </row>
    <row r="33011" spans="1:3" ht="14.4" x14ac:dyDescent="0.3">
      <c r="A33011"/>
      <c r="B33011"/>
      <c r="C33011"/>
    </row>
    <row r="33012" spans="1:3" ht="14.4" x14ac:dyDescent="0.3">
      <c r="A33012"/>
      <c r="B33012"/>
      <c r="C33012"/>
    </row>
    <row r="33013" spans="1:3" ht="14.4" x14ac:dyDescent="0.3">
      <c r="A33013"/>
      <c r="B33013"/>
      <c r="C33013"/>
    </row>
    <row r="33014" spans="1:3" ht="14.4" x14ac:dyDescent="0.3">
      <c r="A33014"/>
      <c r="B33014"/>
      <c r="C33014"/>
    </row>
    <row r="33015" spans="1:3" ht="14.4" x14ac:dyDescent="0.3">
      <c r="A33015"/>
      <c r="B33015"/>
      <c r="C33015"/>
    </row>
    <row r="33016" spans="1:3" ht="14.4" x14ac:dyDescent="0.3">
      <c r="A33016"/>
      <c r="B33016"/>
      <c r="C33016"/>
    </row>
    <row r="33017" spans="1:3" ht="14.4" x14ac:dyDescent="0.3">
      <c r="A33017"/>
      <c r="B33017"/>
      <c r="C33017"/>
    </row>
    <row r="33018" spans="1:3" ht="14.4" x14ac:dyDescent="0.3">
      <c r="A33018"/>
      <c r="B33018"/>
      <c r="C33018"/>
    </row>
    <row r="33019" spans="1:3" ht="14.4" x14ac:dyDescent="0.3">
      <c r="A33019"/>
      <c r="B33019"/>
      <c r="C33019"/>
    </row>
    <row r="33020" spans="1:3" ht="14.4" x14ac:dyDescent="0.3">
      <c r="A33020"/>
      <c r="B33020"/>
      <c r="C33020"/>
    </row>
    <row r="33021" spans="1:3" ht="14.4" x14ac:dyDescent="0.3">
      <c r="A33021"/>
      <c r="B33021"/>
      <c r="C33021"/>
    </row>
    <row r="33022" spans="1:3" ht="14.4" x14ac:dyDescent="0.3">
      <c r="A33022"/>
      <c r="B33022"/>
      <c r="C33022"/>
    </row>
    <row r="33023" spans="1:3" ht="14.4" x14ac:dyDescent="0.3">
      <c r="A33023"/>
      <c r="B33023"/>
      <c r="C33023"/>
    </row>
    <row r="33024" spans="1:3" ht="14.4" x14ac:dyDescent="0.3">
      <c r="A33024"/>
      <c r="B33024"/>
      <c r="C33024"/>
    </row>
    <row r="33025" spans="1:3" ht="14.4" x14ac:dyDescent="0.3">
      <c r="A33025"/>
      <c r="B33025"/>
      <c r="C33025"/>
    </row>
    <row r="33026" spans="1:3" ht="14.4" x14ac:dyDescent="0.3">
      <c r="A33026"/>
      <c r="B33026"/>
      <c r="C33026"/>
    </row>
    <row r="33027" spans="1:3" ht="14.4" x14ac:dyDescent="0.3">
      <c r="A33027"/>
      <c r="B33027"/>
      <c r="C33027"/>
    </row>
    <row r="33028" spans="1:3" ht="14.4" x14ac:dyDescent="0.3">
      <c r="A33028"/>
      <c r="B33028"/>
      <c r="C33028"/>
    </row>
    <row r="33029" spans="1:3" ht="14.4" x14ac:dyDescent="0.3">
      <c r="A33029"/>
      <c r="B33029"/>
      <c r="C33029"/>
    </row>
    <row r="33030" spans="1:3" ht="14.4" x14ac:dyDescent="0.3">
      <c r="A33030"/>
      <c r="B33030"/>
      <c r="C33030"/>
    </row>
    <row r="33031" spans="1:3" ht="14.4" x14ac:dyDescent="0.3">
      <c r="A33031"/>
      <c r="B33031"/>
      <c r="C33031"/>
    </row>
    <row r="33032" spans="1:3" ht="14.4" x14ac:dyDescent="0.3">
      <c r="A33032"/>
      <c r="B33032"/>
      <c r="C33032"/>
    </row>
    <row r="33033" spans="1:3" ht="14.4" x14ac:dyDescent="0.3">
      <c r="A33033"/>
      <c r="B33033"/>
      <c r="C33033"/>
    </row>
    <row r="33034" spans="1:3" ht="14.4" x14ac:dyDescent="0.3">
      <c r="A33034"/>
      <c r="B33034"/>
      <c r="C33034"/>
    </row>
    <row r="33035" spans="1:3" ht="14.4" x14ac:dyDescent="0.3">
      <c r="A33035"/>
      <c r="B33035"/>
      <c r="C33035"/>
    </row>
    <row r="33036" spans="1:3" ht="14.4" x14ac:dyDescent="0.3">
      <c r="A33036"/>
      <c r="B33036"/>
      <c r="C33036"/>
    </row>
    <row r="33037" spans="1:3" ht="14.4" x14ac:dyDescent="0.3">
      <c r="A33037"/>
      <c r="B33037"/>
      <c r="C33037"/>
    </row>
    <row r="33038" spans="1:3" ht="14.4" x14ac:dyDescent="0.3">
      <c r="A33038"/>
      <c r="B33038"/>
      <c r="C33038"/>
    </row>
    <row r="33039" spans="1:3" ht="14.4" x14ac:dyDescent="0.3">
      <c r="A33039"/>
      <c r="B33039"/>
      <c r="C33039"/>
    </row>
    <row r="33040" spans="1:3" ht="14.4" x14ac:dyDescent="0.3">
      <c r="A33040"/>
      <c r="B33040"/>
      <c r="C33040"/>
    </row>
    <row r="33041" spans="1:3" ht="14.4" x14ac:dyDescent="0.3">
      <c r="A33041"/>
      <c r="B33041"/>
      <c r="C33041"/>
    </row>
    <row r="33042" spans="1:3" ht="14.4" x14ac:dyDescent="0.3">
      <c r="A33042"/>
      <c r="B33042"/>
      <c r="C33042"/>
    </row>
    <row r="33043" spans="1:3" ht="14.4" x14ac:dyDescent="0.3">
      <c r="A33043"/>
      <c r="B33043"/>
      <c r="C33043"/>
    </row>
    <row r="33044" spans="1:3" ht="14.4" x14ac:dyDescent="0.3">
      <c r="A33044"/>
      <c r="B33044"/>
      <c r="C33044"/>
    </row>
    <row r="33045" spans="1:3" ht="14.4" x14ac:dyDescent="0.3">
      <c r="A33045"/>
      <c r="B33045"/>
      <c r="C33045"/>
    </row>
    <row r="33046" spans="1:3" ht="14.4" x14ac:dyDescent="0.3">
      <c r="A33046"/>
      <c r="B33046"/>
      <c r="C33046"/>
    </row>
    <row r="33047" spans="1:3" ht="14.4" x14ac:dyDescent="0.3">
      <c r="A33047"/>
      <c r="B33047"/>
      <c r="C33047"/>
    </row>
    <row r="33048" spans="1:3" ht="14.4" x14ac:dyDescent="0.3">
      <c r="A33048"/>
      <c r="B33048"/>
      <c r="C33048"/>
    </row>
    <row r="33049" spans="1:3" ht="14.4" x14ac:dyDescent="0.3">
      <c r="A33049"/>
      <c r="B33049"/>
      <c r="C33049"/>
    </row>
    <row r="33050" spans="1:3" ht="14.4" x14ac:dyDescent="0.3">
      <c r="A33050"/>
      <c r="B33050"/>
      <c r="C33050"/>
    </row>
    <row r="33051" spans="1:3" ht="14.4" x14ac:dyDescent="0.3">
      <c r="A33051"/>
      <c r="B33051"/>
      <c r="C33051"/>
    </row>
    <row r="33052" spans="1:3" ht="14.4" x14ac:dyDescent="0.3">
      <c r="A33052"/>
      <c r="B33052"/>
      <c r="C33052"/>
    </row>
    <row r="33053" spans="1:3" ht="14.4" x14ac:dyDescent="0.3">
      <c r="A33053"/>
      <c r="B33053"/>
      <c r="C33053"/>
    </row>
    <row r="33054" spans="1:3" ht="14.4" x14ac:dyDescent="0.3">
      <c r="A33054"/>
      <c r="B33054"/>
      <c r="C33054"/>
    </row>
    <row r="33055" spans="1:3" ht="14.4" x14ac:dyDescent="0.3">
      <c r="A33055"/>
      <c r="B33055"/>
      <c r="C33055"/>
    </row>
    <row r="33056" spans="1:3" ht="14.4" x14ac:dyDescent="0.3">
      <c r="A33056"/>
      <c r="B33056"/>
      <c r="C33056"/>
    </row>
    <row r="33057" spans="1:3" ht="14.4" x14ac:dyDescent="0.3">
      <c r="A33057"/>
      <c r="B33057"/>
      <c r="C33057"/>
    </row>
    <row r="33058" spans="1:3" ht="14.4" x14ac:dyDescent="0.3">
      <c r="A33058"/>
      <c r="B33058"/>
      <c r="C33058"/>
    </row>
    <row r="33059" spans="1:3" ht="14.4" x14ac:dyDescent="0.3">
      <c r="A33059"/>
      <c r="B33059"/>
      <c r="C33059"/>
    </row>
    <row r="33060" spans="1:3" ht="14.4" x14ac:dyDescent="0.3">
      <c r="A33060"/>
      <c r="B33060"/>
      <c r="C33060"/>
    </row>
    <row r="33061" spans="1:3" ht="14.4" x14ac:dyDescent="0.3">
      <c r="A33061"/>
      <c r="B33061"/>
      <c r="C33061"/>
    </row>
    <row r="33062" spans="1:3" ht="14.4" x14ac:dyDescent="0.3">
      <c r="A33062"/>
      <c r="B33062"/>
      <c r="C33062"/>
    </row>
    <row r="33063" spans="1:3" ht="14.4" x14ac:dyDescent="0.3">
      <c r="A33063"/>
      <c r="B33063"/>
      <c r="C33063"/>
    </row>
    <row r="33064" spans="1:3" ht="14.4" x14ac:dyDescent="0.3">
      <c r="A33064"/>
      <c r="B33064"/>
      <c r="C33064"/>
    </row>
    <row r="33065" spans="1:3" ht="14.4" x14ac:dyDescent="0.3">
      <c r="A33065"/>
      <c r="B33065"/>
      <c r="C33065"/>
    </row>
    <row r="33066" spans="1:3" ht="14.4" x14ac:dyDescent="0.3">
      <c r="A33066"/>
      <c r="B33066"/>
      <c r="C33066"/>
    </row>
    <row r="33067" spans="1:3" ht="14.4" x14ac:dyDescent="0.3">
      <c r="A33067"/>
      <c r="B33067"/>
      <c r="C33067"/>
    </row>
    <row r="33068" spans="1:3" ht="14.4" x14ac:dyDescent="0.3">
      <c r="A33068"/>
      <c r="B33068"/>
      <c r="C33068"/>
    </row>
    <row r="33069" spans="1:3" ht="14.4" x14ac:dyDescent="0.3">
      <c r="A33069"/>
      <c r="B33069"/>
      <c r="C33069"/>
    </row>
    <row r="33070" spans="1:3" ht="14.4" x14ac:dyDescent="0.3">
      <c r="A33070"/>
      <c r="B33070"/>
      <c r="C33070"/>
    </row>
    <row r="33071" spans="1:3" ht="14.4" x14ac:dyDescent="0.3">
      <c r="A33071"/>
      <c r="B33071"/>
      <c r="C33071"/>
    </row>
    <row r="33072" spans="1:3" ht="14.4" x14ac:dyDescent="0.3">
      <c r="A33072"/>
      <c r="B33072"/>
      <c r="C33072"/>
    </row>
    <row r="33073" spans="1:3" ht="14.4" x14ac:dyDescent="0.3">
      <c r="A33073"/>
      <c r="B33073"/>
      <c r="C33073"/>
    </row>
    <row r="33074" spans="1:3" ht="14.4" x14ac:dyDescent="0.3">
      <c r="A33074"/>
      <c r="B33074"/>
      <c r="C33074"/>
    </row>
    <row r="33075" spans="1:3" ht="14.4" x14ac:dyDescent="0.3">
      <c r="A33075"/>
      <c r="B33075"/>
      <c r="C33075"/>
    </row>
    <row r="33076" spans="1:3" ht="14.4" x14ac:dyDescent="0.3">
      <c r="A33076"/>
      <c r="B33076"/>
      <c r="C33076"/>
    </row>
    <row r="33077" spans="1:3" ht="14.4" x14ac:dyDescent="0.3">
      <c r="A33077"/>
      <c r="B33077"/>
      <c r="C33077"/>
    </row>
    <row r="33078" spans="1:3" ht="14.4" x14ac:dyDescent="0.3">
      <c r="A33078"/>
      <c r="B33078"/>
      <c r="C33078"/>
    </row>
    <row r="33079" spans="1:3" ht="14.4" x14ac:dyDescent="0.3">
      <c r="A33079"/>
      <c r="B33079"/>
      <c r="C33079"/>
    </row>
    <row r="33080" spans="1:3" ht="14.4" x14ac:dyDescent="0.3">
      <c r="A33080"/>
      <c r="B33080"/>
      <c r="C33080"/>
    </row>
    <row r="33081" spans="1:3" ht="14.4" x14ac:dyDescent="0.3">
      <c r="A33081"/>
      <c r="B33081"/>
      <c r="C33081"/>
    </row>
    <row r="33082" spans="1:3" ht="14.4" x14ac:dyDescent="0.3">
      <c r="A33082"/>
      <c r="B33082"/>
      <c r="C33082"/>
    </row>
    <row r="33083" spans="1:3" ht="14.4" x14ac:dyDescent="0.3">
      <c r="A33083"/>
      <c r="B33083"/>
      <c r="C33083"/>
    </row>
    <row r="33084" spans="1:3" ht="14.4" x14ac:dyDescent="0.3">
      <c r="A33084"/>
      <c r="B33084"/>
      <c r="C33084"/>
    </row>
    <row r="33085" spans="1:3" ht="14.4" x14ac:dyDescent="0.3">
      <c r="A33085"/>
      <c r="B33085"/>
      <c r="C33085"/>
    </row>
    <row r="33086" spans="1:3" ht="14.4" x14ac:dyDescent="0.3">
      <c r="A33086"/>
      <c r="B33086"/>
      <c r="C33086"/>
    </row>
    <row r="33087" spans="1:3" ht="14.4" x14ac:dyDescent="0.3">
      <c r="A33087"/>
      <c r="B33087"/>
      <c r="C33087"/>
    </row>
    <row r="33088" spans="1:3" ht="14.4" x14ac:dyDescent="0.3">
      <c r="A33088"/>
      <c r="B33088"/>
      <c r="C33088"/>
    </row>
    <row r="33089" spans="1:3" ht="14.4" x14ac:dyDescent="0.3">
      <c r="A33089"/>
      <c r="B33089"/>
      <c r="C33089"/>
    </row>
    <row r="33090" spans="1:3" ht="14.4" x14ac:dyDescent="0.3">
      <c r="A33090"/>
      <c r="B33090"/>
      <c r="C33090"/>
    </row>
    <row r="33091" spans="1:3" ht="14.4" x14ac:dyDescent="0.3">
      <c r="A33091"/>
      <c r="B33091"/>
      <c r="C33091"/>
    </row>
    <row r="33092" spans="1:3" ht="14.4" x14ac:dyDescent="0.3">
      <c r="A33092"/>
      <c r="B33092"/>
      <c r="C33092"/>
    </row>
    <row r="33093" spans="1:3" ht="14.4" x14ac:dyDescent="0.3">
      <c r="A33093"/>
      <c r="B33093"/>
      <c r="C33093"/>
    </row>
    <row r="33094" spans="1:3" ht="14.4" x14ac:dyDescent="0.3">
      <c r="A33094"/>
      <c r="B33094"/>
      <c r="C33094"/>
    </row>
    <row r="33095" spans="1:3" ht="14.4" x14ac:dyDescent="0.3">
      <c r="A33095"/>
      <c r="B33095"/>
      <c r="C33095"/>
    </row>
    <row r="33096" spans="1:3" ht="14.4" x14ac:dyDescent="0.3">
      <c r="A33096"/>
      <c r="B33096"/>
      <c r="C33096"/>
    </row>
    <row r="33097" spans="1:3" ht="14.4" x14ac:dyDescent="0.3">
      <c r="A33097"/>
      <c r="B33097"/>
      <c r="C33097"/>
    </row>
    <row r="33098" spans="1:3" ht="14.4" x14ac:dyDescent="0.3">
      <c r="A33098"/>
      <c r="B33098"/>
      <c r="C33098"/>
    </row>
    <row r="33099" spans="1:3" ht="14.4" x14ac:dyDescent="0.3">
      <c r="A33099"/>
      <c r="B33099"/>
      <c r="C33099"/>
    </row>
    <row r="33100" spans="1:3" ht="14.4" x14ac:dyDescent="0.3">
      <c r="A33100"/>
      <c r="B33100"/>
      <c r="C33100"/>
    </row>
    <row r="33101" spans="1:3" ht="14.4" x14ac:dyDescent="0.3">
      <c r="A33101"/>
      <c r="B33101"/>
      <c r="C33101"/>
    </row>
    <row r="33102" spans="1:3" ht="14.4" x14ac:dyDescent="0.3">
      <c r="A33102"/>
      <c r="B33102"/>
      <c r="C33102"/>
    </row>
    <row r="33103" spans="1:3" ht="14.4" x14ac:dyDescent="0.3">
      <c r="A33103"/>
      <c r="B33103"/>
      <c r="C33103"/>
    </row>
    <row r="33104" spans="1:3" ht="14.4" x14ac:dyDescent="0.3">
      <c r="A33104"/>
      <c r="B33104"/>
      <c r="C33104"/>
    </row>
    <row r="33105" spans="1:3" ht="14.4" x14ac:dyDescent="0.3">
      <c r="A33105"/>
      <c r="B33105"/>
      <c r="C33105"/>
    </row>
    <row r="33106" spans="1:3" ht="14.4" x14ac:dyDescent="0.3">
      <c r="A33106"/>
      <c r="B33106"/>
      <c r="C33106"/>
    </row>
    <row r="33107" spans="1:3" ht="14.4" x14ac:dyDescent="0.3">
      <c r="A33107"/>
      <c r="B33107"/>
      <c r="C33107"/>
    </row>
    <row r="33108" spans="1:3" ht="14.4" x14ac:dyDescent="0.3">
      <c r="A33108"/>
      <c r="B33108"/>
      <c r="C33108"/>
    </row>
    <row r="33109" spans="1:3" ht="14.4" x14ac:dyDescent="0.3">
      <c r="A33109"/>
      <c r="B33109"/>
      <c r="C33109"/>
    </row>
    <row r="33110" spans="1:3" ht="14.4" x14ac:dyDescent="0.3">
      <c r="A33110"/>
      <c r="B33110"/>
      <c r="C33110"/>
    </row>
    <row r="33111" spans="1:3" ht="14.4" x14ac:dyDescent="0.3">
      <c r="A33111"/>
      <c r="B33111"/>
      <c r="C33111"/>
    </row>
    <row r="33112" spans="1:3" ht="14.4" x14ac:dyDescent="0.3">
      <c r="A33112"/>
      <c r="B33112"/>
      <c r="C33112"/>
    </row>
    <row r="33113" spans="1:3" ht="14.4" x14ac:dyDescent="0.3">
      <c r="A33113"/>
      <c r="B33113"/>
      <c r="C33113"/>
    </row>
    <row r="33114" spans="1:3" ht="14.4" x14ac:dyDescent="0.3">
      <c r="A33114"/>
      <c r="B33114"/>
      <c r="C33114"/>
    </row>
    <row r="33115" spans="1:3" ht="14.4" x14ac:dyDescent="0.3">
      <c r="A33115"/>
      <c r="B33115"/>
      <c r="C33115"/>
    </row>
    <row r="33116" spans="1:3" ht="14.4" x14ac:dyDescent="0.3">
      <c r="A33116"/>
      <c r="B33116"/>
      <c r="C33116"/>
    </row>
    <row r="33117" spans="1:3" ht="14.4" x14ac:dyDescent="0.3">
      <c r="A33117"/>
      <c r="B33117"/>
      <c r="C33117"/>
    </row>
    <row r="33118" spans="1:3" ht="14.4" x14ac:dyDescent="0.3">
      <c r="A33118"/>
      <c r="B33118"/>
      <c r="C33118"/>
    </row>
    <row r="33119" spans="1:3" ht="14.4" x14ac:dyDescent="0.3">
      <c r="A33119"/>
      <c r="B33119"/>
      <c r="C33119"/>
    </row>
    <row r="33120" spans="1:3" ht="14.4" x14ac:dyDescent="0.3">
      <c r="A33120"/>
      <c r="B33120"/>
      <c r="C33120"/>
    </row>
    <row r="33121" spans="1:3" ht="14.4" x14ac:dyDescent="0.3">
      <c r="A33121"/>
      <c r="B33121"/>
      <c r="C33121"/>
    </row>
    <row r="33122" spans="1:3" ht="14.4" x14ac:dyDescent="0.3">
      <c r="A33122"/>
      <c r="B33122"/>
      <c r="C33122"/>
    </row>
    <row r="33123" spans="1:3" ht="14.4" x14ac:dyDescent="0.3">
      <c r="A33123"/>
      <c r="B33123"/>
      <c r="C33123"/>
    </row>
    <row r="33124" spans="1:3" ht="14.4" x14ac:dyDescent="0.3">
      <c r="A33124"/>
      <c r="B33124"/>
      <c r="C33124"/>
    </row>
    <row r="33125" spans="1:3" ht="14.4" x14ac:dyDescent="0.3">
      <c r="A33125"/>
      <c r="B33125"/>
      <c r="C33125"/>
    </row>
    <row r="33126" spans="1:3" ht="14.4" x14ac:dyDescent="0.3">
      <c r="A33126"/>
      <c r="B33126"/>
      <c r="C33126"/>
    </row>
    <row r="33127" spans="1:3" ht="14.4" x14ac:dyDescent="0.3">
      <c r="A33127"/>
      <c r="B33127"/>
      <c r="C33127"/>
    </row>
    <row r="33128" spans="1:3" ht="14.4" x14ac:dyDescent="0.3">
      <c r="A33128"/>
      <c r="B33128"/>
      <c r="C33128"/>
    </row>
    <row r="33129" spans="1:3" ht="14.4" x14ac:dyDescent="0.3">
      <c r="A33129"/>
      <c r="B33129"/>
      <c r="C33129"/>
    </row>
    <row r="33130" spans="1:3" ht="14.4" x14ac:dyDescent="0.3">
      <c r="A33130"/>
      <c r="B33130"/>
      <c r="C33130"/>
    </row>
    <row r="33131" spans="1:3" ht="14.4" x14ac:dyDescent="0.3">
      <c r="A33131"/>
      <c r="B33131"/>
      <c r="C33131"/>
    </row>
    <row r="33132" spans="1:3" ht="14.4" x14ac:dyDescent="0.3">
      <c r="A33132"/>
      <c r="B33132"/>
      <c r="C33132"/>
    </row>
    <row r="33133" spans="1:3" ht="14.4" x14ac:dyDescent="0.3">
      <c r="A33133"/>
      <c r="B33133"/>
      <c r="C33133"/>
    </row>
    <row r="33134" spans="1:3" ht="14.4" x14ac:dyDescent="0.3">
      <c r="A33134"/>
      <c r="B33134"/>
      <c r="C33134"/>
    </row>
    <row r="33135" spans="1:3" ht="14.4" x14ac:dyDescent="0.3">
      <c r="A33135"/>
      <c r="B33135"/>
      <c r="C33135"/>
    </row>
    <row r="33136" spans="1:3" ht="14.4" x14ac:dyDescent="0.3">
      <c r="A33136"/>
      <c r="B33136"/>
      <c r="C33136"/>
    </row>
    <row r="33137" spans="1:3" ht="14.4" x14ac:dyDescent="0.3">
      <c r="A33137"/>
      <c r="B33137"/>
      <c r="C33137"/>
    </row>
    <row r="33138" spans="1:3" ht="14.4" x14ac:dyDescent="0.3">
      <c r="A33138"/>
      <c r="B33138"/>
      <c r="C33138"/>
    </row>
    <row r="33139" spans="1:3" ht="14.4" x14ac:dyDescent="0.3">
      <c r="A33139"/>
      <c r="B33139"/>
      <c r="C33139"/>
    </row>
    <row r="33140" spans="1:3" ht="14.4" x14ac:dyDescent="0.3">
      <c r="A33140"/>
      <c r="B33140"/>
      <c r="C33140"/>
    </row>
    <row r="33141" spans="1:3" ht="14.4" x14ac:dyDescent="0.3">
      <c r="A33141"/>
      <c r="B33141"/>
      <c r="C33141"/>
    </row>
    <row r="33142" spans="1:3" ht="14.4" x14ac:dyDescent="0.3">
      <c r="A33142"/>
      <c r="B33142"/>
      <c r="C33142"/>
    </row>
    <row r="33143" spans="1:3" ht="14.4" x14ac:dyDescent="0.3">
      <c r="A33143"/>
      <c r="B33143"/>
      <c r="C33143"/>
    </row>
    <row r="33144" spans="1:3" ht="14.4" x14ac:dyDescent="0.3">
      <c r="A33144"/>
      <c r="B33144"/>
      <c r="C33144"/>
    </row>
    <row r="33145" spans="1:3" ht="14.4" x14ac:dyDescent="0.3">
      <c r="A33145"/>
      <c r="B33145"/>
      <c r="C33145"/>
    </row>
    <row r="33146" spans="1:3" ht="14.4" x14ac:dyDescent="0.3">
      <c r="A33146"/>
      <c r="B33146"/>
      <c r="C33146"/>
    </row>
    <row r="33147" spans="1:3" ht="14.4" x14ac:dyDescent="0.3">
      <c r="A33147"/>
      <c r="B33147"/>
      <c r="C33147"/>
    </row>
    <row r="33148" spans="1:3" ht="14.4" x14ac:dyDescent="0.3">
      <c r="A33148"/>
      <c r="B33148"/>
      <c r="C33148"/>
    </row>
    <row r="33149" spans="1:3" ht="14.4" x14ac:dyDescent="0.3">
      <c r="A33149"/>
      <c r="B33149"/>
      <c r="C33149"/>
    </row>
    <row r="33150" spans="1:3" ht="14.4" x14ac:dyDescent="0.3">
      <c r="A33150"/>
      <c r="B33150"/>
      <c r="C33150"/>
    </row>
    <row r="33151" spans="1:3" ht="14.4" x14ac:dyDescent="0.3">
      <c r="A33151"/>
      <c r="B33151"/>
      <c r="C33151"/>
    </row>
    <row r="33152" spans="1:3" ht="14.4" x14ac:dyDescent="0.3">
      <c r="A33152"/>
      <c r="B33152"/>
      <c r="C33152"/>
    </row>
    <row r="33153" spans="1:3" ht="14.4" x14ac:dyDescent="0.3">
      <c r="A33153"/>
      <c r="B33153"/>
      <c r="C33153"/>
    </row>
    <row r="33154" spans="1:3" ht="14.4" x14ac:dyDescent="0.3">
      <c r="A33154"/>
      <c r="B33154"/>
      <c r="C33154"/>
    </row>
    <row r="33155" spans="1:3" ht="14.4" x14ac:dyDescent="0.3">
      <c r="A33155"/>
      <c r="B33155"/>
      <c r="C33155"/>
    </row>
    <row r="33156" spans="1:3" ht="14.4" x14ac:dyDescent="0.3">
      <c r="A33156"/>
      <c r="B33156"/>
      <c r="C33156"/>
    </row>
    <row r="33157" spans="1:3" ht="14.4" x14ac:dyDescent="0.3">
      <c r="A33157"/>
      <c r="B33157"/>
      <c r="C33157"/>
    </row>
    <row r="33158" spans="1:3" ht="14.4" x14ac:dyDescent="0.3">
      <c r="A33158"/>
      <c r="B33158"/>
      <c r="C33158"/>
    </row>
    <row r="33159" spans="1:3" ht="14.4" x14ac:dyDescent="0.3">
      <c r="A33159"/>
      <c r="B33159"/>
      <c r="C33159"/>
    </row>
    <row r="33160" spans="1:3" ht="14.4" x14ac:dyDescent="0.3">
      <c r="A33160"/>
      <c r="B33160"/>
      <c r="C33160"/>
    </row>
    <row r="33161" spans="1:3" ht="14.4" x14ac:dyDescent="0.3">
      <c r="A33161"/>
      <c r="B33161"/>
      <c r="C33161"/>
    </row>
    <row r="33162" spans="1:3" ht="14.4" x14ac:dyDescent="0.3">
      <c r="A33162"/>
      <c r="B33162"/>
      <c r="C33162"/>
    </row>
    <row r="33163" spans="1:3" ht="14.4" x14ac:dyDescent="0.3">
      <c r="A33163"/>
      <c r="B33163"/>
      <c r="C33163"/>
    </row>
    <row r="33164" spans="1:3" ht="14.4" x14ac:dyDescent="0.3">
      <c r="A33164"/>
      <c r="B33164"/>
      <c r="C33164"/>
    </row>
    <row r="33165" spans="1:3" ht="14.4" x14ac:dyDescent="0.3">
      <c r="A33165"/>
      <c r="B33165"/>
      <c r="C33165"/>
    </row>
    <row r="33166" spans="1:3" ht="14.4" x14ac:dyDescent="0.3">
      <c r="A33166"/>
      <c r="B33166"/>
      <c r="C33166"/>
    </row>
    <row r="33167" spans="1:3" ht="14.4" x14ac:dyDescent="0.3">
      <c r="A33167"/>
      <c r="B33167"/>
      <c r="C33167"/>
    </row>
    <row r="33168" spans="1:3" ht="14.4" x14ac:dyDescent="0.3">
      <c r="A33168"/>
      <c r="B33168"/>
      <c r="C33168"/>
    </row>
    <row r="33169" spans="1:3" ht="14.4" x14ac:dyDescent="0.3">
      <c r="A33169"/>
      <c r="B33169"/>
      <c r="C33169"/>
    </row>
    <row r="33170" spans="1:3" ht="14.4" x14ac:dyDescent="0.3">
      <c r="A33170"/>
      <c r="B33170"/>
      <c r="C33170"/>
    </row>
    <row r="33171" spans="1:3" ht="14.4" x14ac:dyDescent="0.3">
      <c r="A33171"/>
      <c r="B33171"/>
      <c r="C33171"/>
    </row>
    <row r="33172" spans="1:3" ht="14.4" x14ac:dyDescent="0.3">
      <c r="A33172"/>
      <c r="B33172"/>
      <c r="C33172"/>
    </row>
    <row r="33173" spans="1:3" ht="14.4" x14ac:dyDescent="0.3">
      <c r="A33173"/>
      <c r="B33173"/>
      <c r="C33173"/>
    </row>
    <row r="33174" spans="1:3" ht="14.4" x14ac:dyDescent="0.3">
      <c r="A33174"/>
      <c r="B33174"/>
      <c r="C33174"/>
    </row>
    <row r="33175" spans="1:3" ht="14.4" x14ac:dyDescent="0.3">
      <c r="A33175"/>
      <c r="B33175"/>
      <c r="C33175"/>
    </row>
    <row r="33176" spans="1:3" ht="14.4" x14ac:dyDescent="0.3">
      <c r="A33176"/>
      <c r="B33176"/>
      <c r="C33176"/>
    </row>
    <row r="33177" spans="1:3" ht="14.4" x14ac:dyDescent="0.3">
      <c r="A33177"/>
      <c r="B33177"/>
      <c r="C33177"/>
    </row>
    <row r="33178" spans="1:3" ht="14.4" x14ac:dyDescent="0.3">
      <c r="A33178"/>
      <c r="B33178"/>
      <c r="C33178"/>
    </row>
    <row r="33179" spans="1:3" ht="14.4" x14ac:dyDescent="0.3">
      <c r="A33179"/>
      <c r="B33179"/>
      <c r="C33179"/>
    </row>
    <row r="33180" spans="1:3" ht="14.4" x14ac:dyDescent="0.3">
      <c r="A33180"/>
      <c r="B33180"/>
      <c r="C33180"/>
    </row>
    <row r="33181" spans="1:3" ht="14.4" x14ac:dyDescent="0.3">
      <c r="A33181"/>
      <c r="B33181"/>
      <c r="C33181"/>
    </row>
    <row r="33182" spans="1:3" ht="14.4" x14ac:dyDescent="0.3">
      <c r="A33182"/>
      <c r="B33182"/>
      <c r="C33182"/>
    </row>
    <row r="33183" spans="1:3" ht="14.4" x14ac:dyDescent="0.3">
      <c r="A33183"/>
      <c r="B33183"/>
      <c r="C33183"/>
    </row>
    <row r="33184" spans="1:3" ht="14.4" x14ac:dyDescent="0.3">
      <c r="A33184"/>
      <c r="B33184"/>
      <c r="C33184"/>
    </row>
    <row r="33185" spans="1:3" ht="14.4" x14ac:dyDescent="0.3">
      <c r="A33185"/>
      <c r="B33185"/>
      <c r="C33185"/>
    </row>
    <row r="33186" spans="1:3" ht="14.4" x14ac:dyDescent="0.3">
      <c r="A33186"/>
      <c r="B33186"/>
      <c r="C33186"/>
    </row>
    <row r="33187" spans="1:3" ht="14.4" x14ac:dyDescent="0.3">
      <c r="A33187"/>
      <c r="B33187"/>
      <c r="C33187"/>
    </row>
    <row r="33188" spans="1:3" ht="14.4" x14ac:dyDescent="0.3">
      <c r="A33188"/>
      <c r="B33188"/>
      <c r="C33188"/>
    </row>
    <row r="33189" spans="1:3" ht="14.4" x14ac:dyDescent="0.3">
      <c r="A33189"/>
      <c r="B33189"/>
      <c r="C33189"/>
    </row>
    <row r="33190" spans="1:3" ht="14.4" x14ac:dyDescent="0.3">
      <c r="A33190"/>
      <c r="B33190"/>
      <c r="C33190"/>
    </row>
    <row r="33191" spans="1:3" ht="14.4" x14ac:dyDescent="0.3">
      <c r="A33191"/>
      <c r="B33191"/>
      <c r="C33191"/>
    </row>
    <row r="33192" spans="1:3" ht="14.4" x14ac:dyDescent="0.3">
      <c r="A33192"/>
      <c r="B33192"/>
      <c r="C33192"/>
    </row>
    <row r="33193" spans="1:3" ht="14.4" x14ac:dyDescent="0.3">
      <c r="A33193"/>
      <c r="B33193"/>
      <c r="C33193"/>
    </row>
    <row r="33194" spans="1:3" ht="14.4" x14ac:dyDescent="0.3">
      <c r="A33194"/>
      <c r="B33194"/>
      <c r="C33194"/>
    </row>
    <row r="33195" spans="1:3" ht="14.4" x14ac:dyDescent="0.3">
      <c r="A33195"/>
      <c r="B33195"/>
      <c r="C33195"/>
    </row>
    <row r="33196" spans="1:3" ht="14.4" x14ac:dyDescent="0.3">
      <c r="A33196"/>
      <c r="B33196"/>
      <c r="C33196"/>
    </row>
    <row r="33197" spans="1:3" ht="14.4" x14ac:dyDescent="0.3">
      <c r="A33197"/>
      <c r="B33197"/>
      <c r="C33197"/>
    </row>
    <row r="33198" spans="1:3" ht="14.4" x14ac:dyDescent="0.3">
      <c r="A33198"/>
      <c r="B33198"/>
      <c r="C33198"/>
    </row>
    <row r="33199" spans="1:3" ht="14.4" x14ac:dyDescent="0.3">
      <c r="A33199"/>
      <c r="B33199"/>
      <c r="C33199"/>
    </row>
    <row r="33200" spans="1:3" ht="14.4" x14ac:dyDescent="0.3">
      <c r="A33200"/>
      <c r="B33200"/>
      <c r="C33200"/>
    </row>
    <row r="33201" spans="1:3" ht="14.4" x14ac:dyDescent="0.3">
      <c r="A33201"/>
      <c r="B33201"/>
      <c r="C33201"/>
    </row>
    <row r="33202" spans="1:3" ht="14.4" x14ac:dyDescent="0.3">
      <c r="A33202"/>
      <c r="B33202"/>
      <c r="C33202"/>
    </row>
    <row r="33203" spans="1:3" ht="14.4" x14ac:dyDescent="0.3">
      <c r="A33203"/>
      <c r="B33203"/>
      <c r="C33203"/>
    </row>
    <row r="33204" spans="1:3" ht="14.4" x14ac:dyDescent="0.3">
      <c r="A33204"/>
      <c r="B33204"/>
      <c r="C33204"/>
    </row>
    <row r="33205" spans="1:3" ht="14.4" x14ac:dyDescent="0.3">
      <c r="A33205"/>
      <c r="B33205"/>
      <c r="C33205"/>
    </row>
    <row r="33206" spans="1:3" ht="14.4" x14ac:dyDescent="0.3">
      <c r="A33206"/>
      <c r="B33206"/>
      <c r="C33206"/>
    </row>
    <row r="33207" spans="1:3" ht="14.4" x14ac:dyDescent="0.3">
      <c r="A33207"/>
      <c r="B33207"/>
      <c r="C33207"/>
    </row>
    <row r="33208" spans="1:3" ht="14.4" x14ac:dyDescent="0.3">
      <c r="A33208"/>
      <c r="B33208"/>
      <c r="C33208"/>
    </row>
    <row r="33209" spans="1:3" ht="14.4" x14ac:dyDescent="0.3">
      <c r="A33209"/>
      <c r="B33209"/>
      <c r="C33209"/>
    </row>
    <row r="33210" spans="1:3" ht="14.4" x14ac:dyDescent="0.3">
      <c r="A33210"/>
      <c r="B33210"/>
      <c r="C33210"/>
    </row>
    <row r="33211" spans="1:3" ht="14.4" x14ac:dyDescent="0.3">
      <c r="A33211"/>
      <c r="B33211"/>
      <c r="C33211"/>
    </row>
    <row r="33212" spans="1:3" ht="14.4" x14ac:dyDescent="0.3">
      <c r="A33212"/>
      <c r="B33212"/>
      <c r="C33212"/>
    </row>
    <row r="33213" spans="1:3" ht="14.4" x14ac:dyDescent="0.3">
      <c r="A33213"/>
      <c r="B33213"/>
      <c r="C33213"/>
    </row>
    <row r="33214" spans="1:3" ht="14.4" x14ac:dyDescent="0.3">
      <c r="A33214"/>
      <c r="B33214"/>
      <c r="C33214"/>
    </row>
    <row r="33215" spans="1:3" ht="14.4" x14ac:dyDescent="0.3">
      <c r="A33215"/>
      <c r="B33215"/>
      <c r="C33215"/>
    </row>
    <row r="33216" spans="1:3" ht="14.4" x14ac:dyDescent="0.3">
      <c r="A33216"/>
      <c r="B33216"/>
      <c r="C33216"/>
    </row>
    <row r="33217" spans="1:3" ht="14.4" x14ac:dyDescent="0.3">
      <c r="A33217"/>
      <c r="B33217"/>
      <c r="C33217"/>
    </row>
    <row r="33218" spans="1:3" ht="14.4" x14ac:dyDescent="0.3">
      <c r="A33218"/>
      <c r="B33218"/>
      <c r="C33218"/>
    </row>
    <row r="33219" spans="1:3" ht="14.4" x14ac:dyDescent="0.3">
      <c r="A33219"/>
      <c r="B33219"/>
      <c r="C33219"/>
    </row>
    <row r="33220" spans="1:3" ht="14.4" x14ac:dyDescent="0.3">
      <c r="A33220"/>
      <c r="B33220"/>
      <c r="C33220"/>
    </row>
    <row r="33221" spans="1:3" ht="14.4" x14ac:dyDescent="0.3">
      <c r="A33221"/>
      <c r="B33221"/>
      <c r="C33221"/>
    </row>
    <row r="33222" spans="1:3" ht="14.4" x14ac:dyDescent="0.3">
      <c r="A33222"/>
      <c r="B33222"/>
      <c r="C33222"/>
    </row>
    <row r="33223" spans="1:3" ht="14.4" x14ac:dyDescent="0.3">
      <c r="A33223"/>
      <c r="B33223"/>
      <c r="C33223"/>
    </row>
    <row r="33224" spans="1:3" ht="14.4" x14ac:dyDescent="0.3">
      <c r="A33224"/>
      <c r="B33224"/>
      <c r="C33224"/>
    </row>
    <row r="33225" spans="1:3" ht="14.4" x14ac:dyDescent="0.3">
      <c r="A33225"/>
      <c r="B33225"/>
      <c r="C33225"/>
    </row>
    <row r="33226" spans="1:3" ht="14.4" x14ac:dyDescent="0.3">
      <c r="A33226"/>
      <c r="B33226"/>
      <c r="C33226"/>
    </row>
    <row r="33227" spans="1:3" ht="14.4" x14ac:dyDescent="0.3">
      <c r="A33227"/>
      <c r="B33227"/>
      <c r="C33227"/>
    </row>
    <row r="33228" spans="1:3" ht="14.4" x14ac:dyDescent="0.3">
      <c r="A33228"/>
      <c r="B33228"/>
      <c r="C33228"/>
    </row>
    <row r="33229" spans="1:3" ht="14.4" x14ac:dyDescent="0.3">
      <c r="A33229"/>
      <c r="B33229"/>
      <c r="C33229"/>
    </row>
    <row r="33230" spans="1:3" ht="14.4" x14ac:dyDescent="0.3">
      <c r="A33230"/>
      <c r="B33230"/>
      <c r="C33230"/>
    </row>
    <row r="33231" spans="1:3" ht="14.4" x14ac:dyDescent="0.3">
      <c r="A33231"/>
      <c r="B33231"/>
      <c r="C33231"/>
    </row>
    <row r="33232" spans="1:3" ht="14.4" x14ac:dyDescent="0.3">
      <c r="A33232"/>
      <c r="B33232"/>
      <c r="C33232"/>
    </row>
    <row r="33233" spans="1:3" ht="14.4" x14ac:dyDescent="0.3">
      <c r="A33233"/>
      <c r="B33233"/>
      <c r="C33233"/>
    </row>
    <row r="33234" spans="1:3" ht="14.4" x14ac:dyDescent="0.3">
      <c r="A33234"/>
      <c r="B33234"/>
      <c r="C33234"/>
    </row>
    <row r="33235" spans="1:3" ht="14.4" x14ac:dyDescent="0.3">
      <c r="A33235"/>
      <c r="B33235"/>
      <c r="C33235"/>
    </row>
    <row r="33236" spans="1:3" ht="14.4" x14ac:dyDescent="0.3">
      <c r="A33236"/>
      <c r="B33236"/>
      <c r="C33236"/>
    </row>
    <row r="33237" spans="1:3" ht="14.4" x14ac:dyDescent="0.3">
      <c r="A33237"/>
      <c r="B33237"/>
      <c r="C33237"/>
    </row>
    <row r="33238" spans="1:3" ht="14.4" x14ac:dyDescent="0.3">
      <c r="A33238"/>
      <c r="B33238"/>
      <c r="C33238"/>
    </row>
    <row r="33239" spans="1:3" ht="14.4" x14ac:dyDescent="0.3">
      <c r="A33239"/>
      <c r="B33239"/>
      <c r="C33239"/>
    </row>
    <row r="33240" spans="1:3" ht="14.4" x14ac:dyDescent="0.3">
      <c r="A33240"/>
      <c r="B33240"/>
      <c r="C33240"/>
    </row>
    <row r="33241" spans="1:3" ht="14.4" x14ac:dyDescent="0.3">
      <c r="A33241"/>
      <c r="B33241"/>
      <c r="C33241"/>
    </row>
    <row r="33242" spans="1:3" ht="14.4" x14ac:dyDescent="0.3">
      <c r="A33242"/>
      <c r="B33242"/>
      <c r="C33242"/>
    </row>
    <row r="33243" spans="1:3" ht="14.4" x14ac:dyDescent="0.3">
      <c r="A33243"/>
      <c r="B33243"/>
      <c r="C33243"/>
    </row>
    <row r="33244" spans="1:3" ht="14.4" x14ac:dyDescent="0.3">
      <c r="A33244"/>
      <c r="B33244"/>
      <c r="C33244"/>
    </row>
    <row r="33245" spans="1:3" ht="14.4" x14ac:dyDescent="0.3">
      <c r="A33245"/>
      <c r="B33245"/>
      <c r="C33245"/>
    </row>
    <row r="33246" spans="1:3" ht="14.4" x14ac:dyDescent="0.3">
      <c r="A33246"/>
      <c r="B33246"/>
      <c r="C33246"/>
    </row>
    <row r="33247" spans="1:3" ht="14.4" x14ac:dyDescent="0.3">
      <c r="A33247"/>
      <c r="B33247"/>
      <c r="C33247"/>
    </row>
    <row r="33248" spans="1:3" ht="14.4" x14ac:dyDescent="0.3">
      <c r="A33248"/>
      <c r="B33248"/>
      <c r="C33248"/>
    </row>
    <row r="33249" spans="1:3" ht="14.4" x14ac:dyDescent="0.3">
      <c r="A33249"/>
      <c r="B33249"/>
      <c r="C33249"/>
    </row>
    <row r="33250" spans="1:3" ht="14.4" x14ac:dyDescent="0.3">
      <c r="A33250"/>
      <c r="B33250"/>
      <c r="C33250"/>
    </row>
    <row r="33251" spans="1:3" ht="14.4" x14ac:dyDescent="0.3">
      <c r="A33251"/>
      <c r="B33251"/>
      <c r="C33251"/>
    </row>
    <row r="33252" spans="1:3" ht="14.4" x14ac:dyDescent="0.3">
      <c r="A33252"/>
      <c r="B33252"/>
      <c r="C33252"/>
    </row>
    <row r="33253" spans="1:3" ht="14.4" x14ac:dyDescent="0.3">
      <c r="A33253"/>
      <c r="B33253"/>
      <c r="C33253"/>
    </row>
    <row r="33254" spans="1:3" ht="14.4" x14ac:dyDescent="0.3">
      <c r="A33254"/>
      <c r="B33254"/>
      <c r="C33254"/>
    </row>
    <row r="33255" spans="1:3" ht="14.4" x14ac:dyDescent="0.3">
      <c r="A33255"/>
      <c r="B33255"/>
      <c r="C33255"/>
    </row>
    <row r="33256" spans="1:3" ht="14.4" x14ac:dyDescent="0.3">
      <c r="A33256"/>
      <c r="B33256"/>
      <c r="C33256"/>
    </row>
    <row r="33257" spans="1:3" ht="14.4" x14ac:dyDescent="0.3">
      <c r="A33257"/>
      <c r="B33257"/>
      <c r="C33257"/>
    </row>
    <row r="33258" spans="1:3" ht="14.4" x14ac:dyDescent="0.3">
      <c r="A33258"/>
      <c r="B33258"/>
      <c r="C33258"/>
    </row>
    <row r="33259" spans="1:3" ht="14.4" x14ac:dyDescent="0.3">
      <c r="A33259"/>
      <c r="B33259"/>
      <c r="C33259"/>
    </row>
    <row r="33260" spans="1:3" ht="14.4" x14ac:dyDescent="0.3">
      <c r="A33260"/>
      <c r="B33260"/>
      <c r="C33260"/>
    </row>
    <row r="33261" spans="1:3" ht="14.4" x14ac:dyDescent="0.3">
      <c r="A33261"/>
      <c r="B33261"/>
      <c r="C33261"/>
    </row>
    <row r="33262" spans="1:3" ht="14.4" x14ac:dyDescent="0.3">
      <c r="A33262"/>
      <c r="B33262"/>
      <c r="C33262"/>
    </row>
    <row r="33263" spans="1:3" ht="14.4" x14ac:dyDescent="0.3">
      <c r="A33263"/>
      <c r="B33263"/>
      <c r="C33263"/>
    </row>
    <row r="33264" spans="1:3" ht="14.4" x14ac:dyDescent="0.3">
      <c r="A33264"/>
      <c r="B33264"/>
      <c r="C33264"/>
    </row>
    <row r="33265" spans="1:3" ht="14.4" x14ac:dyDescent="0.3">
      <c r="A33265"/>
      <c r="B33265"/>
      <c r="C33265"/>
    </row>
    <row r="33266" spans="1:3" ht="14.4" x14ac:dyDescent="0.3">
      <c r="A33266"/>
      <c r="B33266"/>
      <c r="C33266"/>
    </row>
    <row r="33267" spans="1:3" ht="14.4" x14ac:dyDescent="0.3">
      <c r="A33267"/>
      <c r="B33267"/>
      <c r="C33267"/>
    </row>
    <row r="33268" spans="1:3" ht="14.4" x14ac:dyDescent="0.3">
      <c r="A33268"/>
      <c r="B33268"/>
      <c r="C33268"/>
    </row>
    <row r="33269" spans="1:3" ht="14.4" x14ac:dyDescent="0.3">
      <c r="A33269"/>
      <c r="B33269"/>
      <c r="C33269"/>
    </row>
    <row r="33270" spans="1:3" ht="14.4" x14ac:dyDescent="0.3">
      <c r="A33270"/>
      <c r="B33270"/>
      <c r="C33270"/>
    </row>
    <row r="33271" spans="1:3" ht="14.4" x14ac:dyDescent="0.3">
      <c r="A33271"/>
      <c r="B33271"/>
      <c r="C33271"/>
    </row>
    <row r="33272" spans="1:3" ht="14.4" x14ac:dyDescent="0.3">
      <c r="A33272"/>
      <c r="B33272"/>
      <c r="C33272"/>
    </row>
    <row r="33273" spans="1:3" ht="14.4" x14ac:dyDescent="0.3">
      <c r="A33273"/>
      <c r="B33273"/>
      <c r="C33273"/>
    </row>
    <row r="33274" spans="1:3" ht="14.4" x14ac:dyDescent="0.3">
      <c r="A33274"/>
      <c r="B33274"/>
      <c r="C33274"/>
    </row>
    <row r="33275" spans="1:3" ht="14.4" x14ac:dyDescent="0.3">
      <c r="A33275"/>
      <c r="B33275"/>
      <c r="C33275"/>
    </row>
    <row r="33276" spans="1:3" ht="14.4" x14ac:dyDescent="0.3">
      <c r="A33276"/>
      <c r="B33276"/>
      <c r="C33276"/>
    </row>
    <row r="33277" spans="1:3" ht="14.4" x14ac:dyDescent="0.3">
      <c r="A33277"/>
      <c r="B33277"/>
      <c r="C33277"/>
    </row>
    <row r="33278" spans="1:3" ht="14.4" x14ac:dyDescent="0.3">
      <c r="A33278"/>
      <c r="B33278"/>
      <c r="C33278"/>
    </row>
    <row r="33279" spans="1:3" ht="14.4" x14ac:dyDescent="0.3">
      <c r="A33279"/>
      <c r="B33279"/>
      <c r="C33279"/>
    </row>
    <row r="33280" spans="1:3" ht="14.4" x14ac:dyDescent="0.3">
      <c r="A33280"/>
      <c r="B33280"/>
      <c r="C33280"/>
    </row>
    <row r="33281" spans="1:3" ht="14.4" x14ac:dyDescent="0.3">
      <c r="A33281"/>
      <c r="B33281"/>
      <c r="C33281"/>
    </row>
    <row r="33282" spans="1:3" ht="14.4" x14ac:dyDescent="0.3">
      <c r="A33282"/>
      <c r="B33282"/>
      <c r="C33282"/>
    </row>
    <row r="33283" spans="1:3" ht="14.4" x14ac:dyDescent="0.3">
      <c r="A33283"/>
      <c r="B33283"/>
      <c r="C33283"/>
    </row>
    <row r="33284" spans="1:3" ht="14.4" x14ac:dyDescent="0.3">
      <c r="A33284"/>
      <c r="B33284"/>
      <c r="C33284"/>
    </row>
    <row r="33285" spans="1:3" ht="14.4" x14ac:dyDescent="0.3">
      <c r="A33285"/>
      <c r="B33285"/>
      <c r="C33285"/>
    </row>
    <row r="33286" spans="1:3" ht="14.4" x14ac:dyDescent="0.3">
      <c r="A33286"/>
      <c r="B33286"/>
      <c r="C33286"/>
    </row>
    <row r="33287" spans="1:3" ht="14.4" x14ac:dyDescent="0.3">
      <c r="A33287"/>
      <c r="B33287"/>
      <c r="C33287"/>
    </row>
    <row r="33288" spans="1:3" ht="14.4" x14ac:dyDescent="0.3">
      <c r="A33288"/>
      <c r="B33288"/>
      <c r="C33288"/>
    </row>
    <row r="33289" spans="1:3" ht="14.4" x14ac:dyDescent="0.3">
      <c r="A33289"/>
      <c r="B33289"/>
      <c r="C33289"/>
    </row>
    <row r="33290" spans="1:3" ht="14.4" x14ac:dyDescent="0.3">
      <c r="A33290"/>
      <c r="B33290"/>
      <c r="C33290"/>
    </row>
    <row r="33291" spans="1:3" ht="14.4" x14ac:dyDescent="0.3">
      <c r="A33291"/>
      <c r="B33291"/>
      <c r="C33291"/>
    </row>
    <row r="33292" spans="1:3" ht="14.4" x14ac:dyDescent="0.3">
      <c r="A33292"/>
      <c r="B33292"/>
      <c r="C33292"/>
    </row>
    <row r="33293" spans="1:3" ht="14.4" x14ac:dyDescent="0.3">
      <c r="A33293"/>
      <c r="B33293"/>
      <c r="C33293"/>
    </row>
    <row r="33294" spans="1:3" ht="14.4" x14ac:dyDescent="0.3">
      <c r="A33294"/>
      <c r="B33294"/>
      <c r="C33294"/>
    </row>
    <row r="33295" spans="1:3" ht="14.4" x14ac:dyDescent="0.3">
      <c r="A33295"/>
      <c r="B33295"/>
      <c r="C33295"/>
    </row>
    <row r="33296" spans="1:3" ht="14.4" x14ac:dyDescent="0.3">
      <c r="A33296"/>
      <c r="B33296"/>
      <c r="C33296"/>
    </row>
    <row r="33297" spans="1:3" ht="14.4" x14ac:dyDescent="0.3">
      <c r="A33297"/>
      <c r="B33297"/>
      <c r="C33297"/>
    </row>
    <row r="33298" spans="1:3" ht="14.4" x14ac:dyDescent="0.3">
      <c r="A33298"/>
      <c r="B33298"/>
      <c r="C33298"/>
    </row>
    <row r="33299" spans="1:3" ht="14.4" x14ac:dyDescent="0.3">
      <c r="A33299"/>
      <c r="B33299"/>
      <c r="C33299"/>
    </row>
    <row r="33300" spans="1:3" ht="14.4" x14ac:dyDescent="0.3">
      <c r="A33300"/>
      <c r="B33300"/>
      <c r="C33300"/>
    </row>
    <row r="33301" spans="1:3" ht="14.4" x14ac:dyDescent="0.3">
      <c r="A33301"/>
      <c r="B33301"/>
      <c r="C33301"/>
    </row>
    <row r="33302" spans="1:3" ht="14.4" x14ac:dyDescent="0.3">
      <c r="A33302"/>
      <c r="B33302"/>
      <c r="C33302"/>
    </row>
    <row r="33303" spans="1:3" ht="14.4" x14ac:dyDescent="0.3">
      <c r="A33303"/>
      <c r="B33303"/>
      <c r="C33303"/>
    </row>
    <row r="33304" spans="1:3" ht="14.4" x14ac:dyDescent="0.3">
      <c r="A33304"/>
      <c r="B33304"/>
      <c r="C33304"/>
    </row>
    <row r="33305" spans="1:3" ht="14.4" x14ac:dyDescent="0.3">
      <c r="A33305"/>
      <c r="B33305"/>
      <c r="C33305"/>
    </row>
    <row r="33306" spans="1:3" ht="14.4" x14ac:dyDescent="0.3">
      <c r="A33306"/>
      <c r="B33306"/>
      <c r="C33306"/>
    </row>
    <row r="33307" spans="1:3" ht="14.4" x14ac:dyDescent="0.3">
      <c r="A33307"/>
      <c r="B33307"/>
      <c r="C33307"/>
    </row>
    <row r="33308" spans="1:3" ht="14.4" x14ac:dyDescent="0.3">
      <c r="A33308"/>
      <c r="B33308"/>
      <c r="C33308"/>
    </row>
    <row r="33309" spans="1:3" ht="14.4" x14ac:dyDescent="0.3">
      <c r="A33309"/>
      <c r="B33309"/>
      <c r="C33309"/>
    </row>
    <row r="33310" spans="1:3" ht="14.4" x14ac:dyDescent="0.3">
      <c r="A33310"/>
      <c r="B33310"/>
      <c r="C33310"/>
    </row>
    <row r="33311" spans="1:3" ht="14.4" x14ac:dyDescent="0.3">
      <c r="A33311"/>
      <c r="B33311"/>
      <c r="C33311"/>
    </row>
    <row r="33312" spans="1:3" ht="14.4" x14ac:dyDescent="0.3">
      <c r="A33312"/>
      <c r="B33312"/>
      <c r="C33312"/>
    </row>
    <row r="33313" spans="1:3" ht="14.4" x14ac:dyDescent="0.3">
      <c r="A33313"/>
      <c r="B33313"/>
      <c r="C33313"/>
    </row>
    <row r="33314" spans="1:3" ht="14.4" x14ac:dyDescent="0.3">
      <c r="A33314"/>
      <c r="B33314"/>
      <c r="C33314"/>
    </row>
    <row r="33315" spans="1:3" ht="14.4" x14ac:dyDescent="0.3">
      <c r="A33315"/>
      <c r="B33315"/>
      <c r="C33315"/>
    </row>
    <row r="33316" spans="1:3" ht="14.4" x14ac:dyDescent="0.3">
      <c r="A33316"/>
      <c r="B33316"/>
      <c r="C33316"/>
    </row>
    <row r="33317" spans="1:3" ht="14.4" x14ac:dyDescent="0.3">
      <c r="A33317"/>
      <c r="B33317"/>
      <c r="C33317"/>
    </row>
    <row r="33318" spans="1:3" ht="14.4" x14ac:dyDescent="0.3">
      <c r="A33318"/>
      <c r="B33318"/>
      <c r="C33318"/>
    </row>
    <row r="33319" spans="1:3" ht="14.4" x14ac:dyDescent="0.3">
      <c r="A33319"/>
      <c r="B33319"/>
      <c r="C33319"/>
    </row>
    <row r="33320" spans="1:3" ht="14.4" x14ac:dyDescent="0.3">
      <c r="A33320"/>
      <c r="B33320"/>
      <c r="C33320"/>
    </row>
    <row r="33321" spans="1:3" ht="14.4" x14ac:dyDescent="0.3">
      <c r="A33321"/>
      <c r="B33321"/>
      <c r="C33321"/>
    </row>
    <row r="33322" spans="1:3" ht="14.4" x14ac:dyDescent="0.3">
      <c r="A33322"/>
      <c r="B33322"/>
      <c r="C33322"/>
    </row>
    <row r="33323" spans="1:3" ht="14.4" x14ac:dyDescent="0.3">
      <c r="A33323"/>
      <c r="B33323"/>
      <c r="C33323"/>
    </row>
    <row r="33324" spans="1:3" ht="14.4" x14ac:dyDescent="0.3">
      <c r="A33324"/>
      <c r="B33324"/>
      <c r="C33324"/>
    </row>
    <row r="33325" spans="1:3" ht="14.4" x14ac:dyDescent="0.3">
      <c r="A33325"/>
      <c r="B33325"/>
      <c r="C33325"/>
    </row>
    <row r="33326" spans="1:3" ht="14.4" x14ac:dyDescent="0.3">
      <c r="A33326"/>
      <c r="B33326"/>
      <c r="C33326"/>
    </row>
    <row r="33327" spans="1:3" ht="14.4" x14ac:dyDescent="0.3">
      <c r="A33327"/>
      <c r="B33327"/>
      <c r="C33327"/>
    </row>
    <row r="33328" spans="1:3" ht="14.4" x14ac:dyDescent="0.3">
      <c r="A33328"/>
      <c r="B33328"/>
      <c r="C33328"/>
    </row>
    <row r="33329" spans="1:3" ht="14.4" x14ac:dyDescent="0.3">
      <c r="A33329"/>
      <c r="B33329"/>
      <c r="C33329"/>
    </row>
    <row r="33330" spans="1:3" ht="14.4" x14ac:dyDescent="0.3">
      <c r="A33330"/>
      <c r="B33330"/>
      <c r="C33330"/>
    </row>
    <row r="33331" spans="1:3" ht="14.4" x14ac:dyDescent="0.3">
      <c r="A33331"/>
      <c r="B33331"/>
      <c r="C33331"/>
    </row>
    <row r="33332" spans="1:3" ht="14.4" x14ac:dyDescent="0.3">
      <c r="A33332"/>
      <c r="B33332"/>
      <c r="C33332"/>
    </row>
    <row r="33333" spans="1:3" ht="14.4" x14ac:dyDescent="0.3">
      <c r="A33333"/>
      <c r="B33333"/>
      <c r="C33333"/>
    </row>
    <row r="33334" spans="1:3" ht="14.4" x14ac:dyDescent="0.3">
      <c r="A33334"/>
      <c r="B33334"/>
      <c r="C33334"/>
    </row>
    <row r="33335" spans="1:3" ht="14.4" x14ac:dyDescent="0.3">
      <c r="A33335"/>
      <c r="B33335"/>
      <c r="C33335"/>
    </row>
    <row r="33336" spans="1:3" ht="14.4" x14ac:dyDescent="0.3">
      <c r="A33336"/>
      <c r="B33336"/>
      <c r="C33336"/>
    </row>
    <row r="33337" spans="1:3" ht="14.4" x14ac:dyDescent="0.3">
      <c r="A33337"/>
      <c r="B33337"/>
      <c r="C33337"/>
    </row>
    <row r="33338" spans="1:3" ht="14.4" x14ac:dyDescent="0.3">
      <c r="A33338"/>
      <c r="B33338"/>
      <c r="C33338"/>
    </row>
    <row r="33339" spans="1:3" ht="14.4" x14ac:dyDescent="0.3">
      <c r="A33339"/>
      <c r="B33339"/>
      <c r="C33339"/>
    </row>
    <row r="33340" spans="1:3" ht="14.4" x14ac:dyDescent="0.3">
      <c r="A33340"/>
      <c r="B33340"/>
      <c r="C33340"/>
    </row>
    <row r="33341" spans="1:3" ht="14.4" x14ac:dyDescent="0.3">
      <c r="A33341"/>
      <c r="B33341"/>
      <c r="C33341"/>
    </row>
    <row r="33342" spans="1:3" ht="14.4" x14ac:dyDescent="0.3">
      <c r="A33342"/>
      <c r="B33342"/>
      <c r="C33342"/>
    </row>
    <row r="33343" spans="1:3" ht="14.4" x14ac:dyDescent="0.3">
      <c r="A33343"/>
      <c r="B33343"/>
      <c r="C33343"/>
    </row>
    <row r="33344" spans="1:3" ht="14.4" x14ac:dyDescent="0.3">
      <c r="A33344"/>
      <c r="B33344"/>
      <c r="C33344"/>
    </row>
    <row r="33345" spans="1:3" ht="14.4" x14ac:dyDescent="0.3">
      <c r="A33345"/>
      <c r="B33345"/>
      <c r="C33345"/>
    </row>
    <row r="33346" spans="1:3" ht="14.4" x14ac:dyDescent="0.3">
      <c r="A33346"/>
      <c r="B33346"/>
      <c r="C33346"/>
    </row>
    <row r="33347" spans="1:3" ht="14.4" x14ac:dyDescent="0.3">
      <c r="A33347"/>
      <c r="B33347"/>
      <c r="C33347"/>
    </row>
    <row r="33348" spans="1:3" ht="14.4" x14ac:dyDescent="0.3">
      <c r="A33348"/>
      <c r="B33348"/>
      <c r="C33348"/>
    </row>
    <row r="33349" spans="1:3" ht="14.4" x14ac:dyDescent="0.3">
      <c r="A33349"/>
      <c r="B33349"/>
      <c r="C33349"/>
    </row>
    <row r="33350" spans="1:3" ht="14.4" x14ac:dyDescent="0.3">
      <c r="A33350"/>
      <c r="B33350"/>
      <c r="C33350"/>
    </row>
    <row r="33351" spans="1:3" ht="14.4" x14ac:dyDescent="0.3">
      <c r="A33351"/>
      <c r="B33351"/>
      <c r="C33351"/>
    </row>
    <row r="33352" spans="1:3" ht="14.4" x14ac:dyDescent="0.3">
      <c r="A33352"/>
      <c r="B33352"/>
      <c r="C33352"/>
    </row>
    <row r="33353" spans="1:3" ht="14.4" x14ac:dyDescent="0.3">
      <c r="A33353"/>
      <c r="B33353"/>
      <c r="C33353"/>
    </row>
    <row r="33354" spans="1:3" ht="14.4" x14ac:dyDescent="0.3">
      <c r="A33354"/>
      <c r="B33354"/>
      <c r="C33354"/>
    </row>
    <row r="33355" spans="1:3" ht="14.4" x14ac:dyDescent="0.3">
      <c r="A33355"/>
      <c r="B33355"/>
      <c r="C33355"/>
    </row>
    <row r="33356" spans="1:3" ht="14.4" x14ac:dyDescent="0.3">
      <c r="A33356"/>
      <c r="B33356"/>
      <c r="C33356"/>
    </row>
    <row r="33357" spans="1:3" ht="14.4" x14ac:dyDescent="0.3">
      <c r="A33357"/>
      <c r="B33357"/>
      <c r="C33357"/>
    </row>
    <row r="33358" spans="1:3" ht="14.4" x14ac:dyDescent="0.3">
      <c r="A33358"/>
      <c r="B33358"/>
      <c r="C33358"/>
    </row>
    <row r="33359" spans="1:3" ht="14.4" x14ac:dyDescent="0.3">
      <c r="A33359"/>
      <c r="B33359"/>
      <c r="C33359"/>
    </row>
    <row r="33360" spans="1:3" ht="14.4" x14ac:dyDescent="0.3">
      <c r="A33360"/>
      <c r="B33360"/>
      <c r="C33360"/>
    </row>
    <row r="33361" spans="1:3" ht="14.4" x14ac:dyDescent="0.3">
      <c r="A33361"/>
      <c r="B33361"/>
      <c r="C33361"/>
    </row>
    <row r="33362" spans="1:3" ht="14.4" x14ac:dyDescent="0.3">
      <c r="A33362"/>
      <c r="B33362"/>
      <c r="C33362"/>
    </row>
    <row r="33363" spans="1:3" ht="14.4" x14ac:dyDescent="0.3">
      <c r="A33363"/>
      <c r="B33363"/>
      <c r="C33363"/>
    </row>
    <row r="33364" spans="1:3" ht="14.4" x14ac:dyDescent="0.3">
      <c r="A33364"/>
      <c r="B33364"/>
      <c r="C33364"/>
    </row>
    <row r="33365" spans="1:3" ht="14.4" x14ac:dyDescent="0.3">
      <c r="A33365"/>
      <c r="B33365"/>
      <c r="C33365"/>
    </row>
    <row r="33366" spans="1:3" ht="14.4" x14ac:dyDescent="0.3">
      <c r="A33366"/>
      <c r="B33366"/>
      <c r="C33366"/>
    </row>
    <row r="33367" spans="1:3" ht="14.4" x14ac:dyDescent="0.3">
      <c r="A33367"/>
      <c r="B33367"/>
      <c r="C33367"/>
    </row>
    <row r="33368" spans="1:3" ht="14.4" x14ac:dyDescent="0.3">
      <c r="A33368"/>
      <c r="B33368"/>
      <c r="C33368"/>
    </row>
    <row r="33369" spans="1:3" ht="14.4" x14ac:dyDescent="0.3">
      <c r="A33369"/>
      <c r="B33369"/>
      <c r="C33369"/>
    </row>
    <row r="33370" spans="1:3" ht="14.4" x14ac:dyDescent="0.3">
      <c r="A33370"/>
      <c r="B33370"/>
      <c r="C33370"/>
    </row>
    <row r="33371" spans="1:3" ht="14.4" x14ac:dyDescent="0.3">
      <c r="A33371"/>
      <c r="B33371"/>
      <c r="C33371"/>
    </row>
    <row r="33372" spans="1:3" ht="14.4" x14ac:dyDescent="0.3">
      <c r="A33372"/>
      <c r="B33372"/>
      <c r="C33372"/>
    </row>
    <row r="33373" spans="1:3" ht="14.4" x14ac:dyDescent="0.3">
      <c r="A33373"/>
      <c r="B33373"/>
      <c r="C33373"/>
    </row>
    <row r="33374" spans="1:3" ht="14.4" x14ac:dyDescent="0.3">
      <c r="A33374"/>
      <c r="B33374"/>
      <c r="C33374"/>
    </row>
    <row r="33375" spans="1:3" ht="14.4" x14ac:dyDescent="0.3">
      <c r="A33375"/>
      <c r="B33375"/>
      <c r="C33375"/>
    </row>
    <row r="33376" spans="1:3" ht="14.4" x14ac:dyDescent="0.3">
      <c r="A33376"/>
      <c r="B33376"/>
      <c r="C33376"/>
    </row>
    <row r="33377" spans="1:3" ht="14.4" x14ac:dyDescent="0.3">
      <c r="A33377"/>
      <c r="B33377"/>
      <c r="C33377"/>
    </row>
    <row r="33378" spans="1:3" ht="14.4" x14ac:dyDescent="0.3">
      <c r="A33378"/>
      <c r="B33378"/>
      <c r="C33378"/>
    </row>
    <row r="33379" spans="1:3" ht="14.4" x14ac:dyDescent="0.3">
      <c r="A33379"/>
      <c r="B33379"/>
      <c r="C33379"/>
    </row>
    <row r="33380" spans="1:3" ht="14.4" x14ac:dyDescent="0.3">
      <c r="A33380"/>
      <c r="B33380"/>
      <c r="C33380"/>
    </row>
    <row r="33381" spans="1:3" ht="14.4" x14ac:dyDescent="0.3">
      <c r="A33381"/>
      <c r="B33381"/>
      <c r="C33381"/>
    </row>
    <row r="33382" spans="1:3" ht="14.4" x14ac:dyDescent="0.3">
      <c r="A33382"/>
      <c r="B33382"/>
      <c r="C33382"/>
    </row>
    <row r="33383" spans="1:3" ht="14.4" x14ac:dyDescent="0.3">
      <c r="A33383"/>
      <c r="B33383"/>
      <c r="C33383"/>
    </row>
    <row r="33384" spans="1:3" ht="14.4" x14ac:dyDescent="0.3">
      <c r="A33384"/>
      <c r="B33384"/>
      <c r="C33384"/>
    </row>
    <row r="33385" spans="1:3" ht="14.4" x14ac:dyDescent="0.3">
      <c r="A33385"/>
      <c r="B33385"/>
      <c r="C33385"/>
    </row>
    <row r="33386" spans="1:3" ht="14.4" x14ac:dyDescent="0.3">
      <c r="A33386"/>
      <c r="B33386"/>
      <c r="C33386"/>
    </row>
    <row r="33387" spans="1:3" ht="14.4" x14ac:dyDescent="0.3">
      <c r="A33387"/>
      <c r="B33387"/>
      <c r="C33387"/>
    </row>
    <row r="33388" spans="1:3" ht="14.4" x14ac:dyDescent="0.3">
      <c r="A33388"/>
      <c r="B33388"/>
      <c r="C33388"/>
    </row>
    <row r="33389" spans="1:3" ht="14.4" x14ac:dyDescent="0.3">
      <c r="A33389"/>
      <c r="B33389"/>
      <c r="C33389"/>
    </row>
    <row r="33390" spans="1:3" ht="14.4" x14ac:dyDescent="0.3">
      <c r="A33390"/>
      <c r="B33390"/>
      <c r="C33390"/>
    </row>
    <row r="33391" spans="1:3" ht="14.4" x14ac:dyDescent="0.3">
      <c r="A33391"/>
      <c r="B33391"/>
      <c r="C33391"/>
    </row>
    <row r="33392" spans="1:3" ht="14.4" x14ac:dyDescent="0.3">
      <c r="A33392"/>
      <c r="B33392"/>
      <c r="C33392"/>
    </row>
    <row r="33393" spans="1:3" ht="14.4" x14ac:dyDescent="0.3">
      <c r="A33393"/>
      <c r="B33393"/>
      <c r="C33393"/>
    </row>
    <row r="33394" spans="1:3" ht="14.4" x14ac:dyDescent="0.3">
      <c r="A33394"/>
      <c r="B33394"/>
      <c r="C33394"/>
    </row>
    <row r="33395" spans="1:3" ht="14.4" x14ac:dyDescent="0.3">
      <c r="A33395"/>
      <c r="B33395"/>
      <c r="C33395"/>
    </row>
    <row r="33396" spans="1:3" ht="14.4" x14ac:dyDescent="0.3">
      <c r="A33396"/>
      <c r="B33396"/>
      <c r="C33396"/>
    </row>
    <row r="33397" spans="1:3" ht="14.4" x14ac:dyDescent="0.3">
      <c r="A33397"/>
      <c r="B33397"/>
      <c r="C33397"/>
    </row>
    <row r="33398" spans="1:3" ht="14.4" x14ac:dyDescent="0.3">
      <c r="A33398"/>
      <c r="B33398"/>
      <c r="C33398"/>
    </row>
    <row r="33399" spans="1:3" ht="14.4" x14ac:dyDescent="0.3">
      <c r="A33399"/>
      <c r="B33399"/>
      <c r="C33399"/>
    </row>
    <row r="33400" spans="1:3" ht="14.4" x14ac:dyDescent="0.3">
      <c r="A33400"/>
      <c r="B33400"/>
      <c r="C33400"/>
    </row>
    <row r="33401" spans="1:3" ht="14.4" x14ac:dyDescent="0.3">
      <c r="A33401"/>
      <c r="B33401"/>
      <c r="C33401"/>
    </row>
    <row r="33402" spans="1:3" ht="14.4" x14ac:dyDescent="0.3">
      <c r="A33402"/>
      <c r="B33402"/>
      <c r="C33402"/>
    </row>
    <row r="33403" spans="1:3" ht="14.4" x14ac:dyDescent="0.3">
      <c r="A33403"/>
      <c r="B33403"/>
      <c r="C33403"/>
    </row>
    <row r="33404" spans="1:3" ht="14.4" x14ac:dyDescent="0.3">
      <c r="A33404"/>
      <c r="B33404"/>
      <c r="C33404"/>
    </row>
    <row r="33405" spans="1:3" ht="14.4" x14ac:dyDescent="0.3">
      <c r="A33405"/>
      <c r="B33405"/>
      <c r="C33405"/>
    </row>
    <row r="33406" spans="1:3" ht="14.4" x14ac:dyDescent="0.3">
      <c r="A33406"/>
      <c r="B33406"/>
      <c r="C33406"/>
    </row>
    <row r="33407" spans="1:3" ht="14.4" x14ac:dyDescent="0.3">
      <c r="A33407"/>
      <c r="B33407"/>
      <c r="C33407"/>
    </row>
    <row r="33408" spans="1:3" ht="14.4" x14ac:dyDescent="0.3">
      <c r="A33408"/>
      <c r="B33408"/>
      <c r="C33408"/>
    </row>
    <row r="33409" spans="1:3" ht="14.4" x14ac:dyDescent="0.3">
      <c r="A33409"/>
      <c r="B33409"/>
      <c r="C33409"/>
    </row>
    <row r="33410" spans="1:3" ht="14.4" x14ac:dyDescent="0.3">
      <c r="A33410"/>
      <c r="B33410"/>
      <c r="C33410"/>
    </row>
    <row r="33411" spans="1:3" ht="14.4" x14ac:dyDescent="0.3">
      <c r="A33411"/>
      <c r="B33411"/>
      <c r="C33411"/>
    </row>
    <row r="33412" spans="1:3" ht="14.4" x14ac:dyDescent="0.3">
      <c r="A33412"/>
      <c r="B33412"/>
      <c r="C33412"/>
    </row>
    <row r="33413" spans="1:3" ht="14.4" x14ac:dyDescent="0.3">
      <c r="A33413"/>
      <c r="B33413"/>
      <c r="C33413"/>
    </row>
    <row r="33414" spans="1:3" ht="14.4" x14ac:dyDescent="0.3">
      <c r="A33414"/>
      <c r="B33414"/>
      <c r="C33414"/>
    </row>
    <row r="33415" spans="1:3" ht="14.4" x14ac:dyDescent="0.3">
      <c r="A33415"/>
      <c r="B33415"/>
      <c r="C33415"/>
    </row>
    <row r="33416" spans="1:3" ht="14.4" x14ac:dyDescent="0.3">
      <c r="A33416"/>
      <c r="B33416"/>
      <c r="C33416"/>
    </row>
    <row r="33417" spans="1:3" ht="14.4" x14ac:dyDescent="0.3">
      <c r="A33417"/>
      <c r="B33417"/>
      <c r="C33417"/>
    </row>
    <row r="33418" spans="1:3" ht="14.4" x14ac:dyDescent="0.3">
      <c r="A33418"/>
      <c r="B33418"/>
      <c r="C33418"/>
    </row>
    <row r="33419" spans="1:3" ht="14.4" x14ac:dyDescent="0.3">
      <c r="A33419"/>
      <c r="B33419"/>
      <c r="C33419"/>
    </row>
    <row r="33420" spans="1:3" ht="14.4" x14ac:dyDescent="0.3">
      <c r="A33420"/>
      <c r="B33420"/>
      <c r="C33420"/>
    </row>
    <row r="33421" spans="1:3" ht="14.4" x14ac:dyDescent="0.3">
      <c r="A33421"/>
      <c r="B33421"/>
      <c r="C33421"/>
    </row>
    <row r="33422" spans="1:3" ht="14.4" x14ac:dyDescent="0.3">
      <c r="A33422"/>
      <c r="B33422"/>
      <c r="C33422"/>
    </row>
    <row r="33423" spans="1:3" ht="14.4" x14ac:dyDescent="0.3">
      <c r="A33423"/>
      <c r="B33423"/>
      <c r="C33423"/>
    </row>
    <row r="33424" spans="1:3" ht="14.4" x14ac:dyDescent="0.3">
      <c r="A33424"/>
      <c r="B33424"/>
      <c r="C33424"/>
    </row>
    <row r="33425" spans="1:3" ht="14.4" x14ac:dyDescent="0.3">
      <c r="A33425"/>
      <c r="B33425"/>
      <c r="C33425"/>
    </row>
    <row r="33426" spans="1:3" ht="14.4" x14ac:dyDescent="0.3">
      <c r="A33426"/>
      <c r="B33426"/>
      <c r="C33426"/>
    </row>
    <row r="33427" spans="1:3" ht="14.4" x14ac:dyDescent="0.3">
      <c r="A33427"/>
      <c r="B33427"/>
      <c r="C33427"/>
    </row>
    <row r="33428" spans="1:3" ht="14.4" x14ac:dyDescent="0.3">
      <c r="A33428"/>
      <c r="B33428"/>
      <c r="C33428"/>
    </row>
    <row r="33429" spans="1:3" ht="14.4" x14ac:dyDescent="0.3">
      <c r="A33429"/>
      <c r="B33429"/>
      <c r="C33429"/>
    </row>
    <row r="33430" spans="1:3" ht="14.4" x14ac:dyDescent="0.3">
      <c r="A33430"/>
      <c r="B33430"/>
      <c r="C33430"/>
    </row>
    <row r="33431" spans="1:3" ht="14.4" x14ac:dyDescent="0.3">
      <c r="A33431"/>
      <c r="B33431"/>
      <c r="C33431"/>
    </row>
    <row r="33432" spans="1:3" ht="14.4" x14ac:dyDescent="0.3">
      <c r="A33432"/>
      <c r="B33432"/>
      <c r="C33432"/>
    </row>
    <row r="33433" spans="1:3" ht="14.4" x14ac:dyDescent="0.3">
      <c r="A33433"/>
      <c r="B33433"/>
      <c r="C33433"/>
    </row>
    <row r="33434" spans="1:3" ht="14.4" x14ac:dyDescent="0.3">
      <c r="A33434"/>
      <c r="B33434"/>
      <c r="C33434"/>
    </row>
    <row r="33435" spans="1:3" ht="14.4" x14ac:dyDescent="0.3">
      <c r="A33435"/>
      <c r="B33435"/>
      <c r="C33435"/>
    </row>
    <row r="33436" spans="1:3" ht="14.4" x14ac:dyDescent="0.3">
      <c r="A33436"/>
      <c r="B33436"/>
      <c r="C33436"/>
    </row>
    <row r="33437" spans="1:3" ht="14.4" x14ac:dyDescent="0.3">
      <c r="A33437"/>
      <c r="B33437"/>
      <c r="C33437"/>
    </row>
    <row r="33438" spans="1:3" ht="14.4" x14ac:dyDescent="0.3">
      <c r="A33438"/>
      <c r="B33438"/>
      <c r="C33438"/>
    </row>
    <row r="33439" spans="1:3" ht="14.4" x14ac:dyDescent="0.3">
      <c r="A33439"/>
      <c r="B33439"/>
      <c r="C33439"/>
    </row>
    <row r="33440" spans="1:3" ht="14.4" x14ac:dyDescent="0.3">
      <c r="A33440"/>
      <c r="B33440"/>
      <c r="C33440"/>
    </row>
    <row r="33441" spans="1:3" ht="14.4" x14ac:dyDescent="0.3">
      <c r="A33441"/>
      <c r="B33441"/>
      <c r="C33441"/>
    </row>
    <row r="33442" spans="1:3" ht="14.4" x14ac:dyDescent="0.3">
      <c r="A33442"/>
      <c r="B33442"/>
      <c r="C33442"/>
    </row>
    <row r="33443" spans="1:3" ht="14.4" x14ac:dyDescent="0.3">
      <c r="A33443"/>
      <c r="B33443"/>
      <c r="C33443"/>
    </row>
    <row r="33444" spans="1:3" ht="14.4" x14ac:dyDescent="0.3">
      <c r="A33444"/>
      <c r="B33444"/>
      <c r="C33444"/>
    </row>
    <row r="33445" spans="1:3" ht="14.4" x14ac:dyDescent="0.3">
      <c r="A33445"/>
      <c r="B33445"/>
      <c r="C33445"/>
    </row>
    <row r="33446" spans="1:3" ht="14.4" x14ac:dyDescent="0.3">
      <c r="A33446"/>
      <c r="B33446"/>
      <c r="C33446"/>
    </row>
    <row r="33447" spans="1:3" ht="14.4" x14ac:dyDescent="0.3">
      <c r="A33447"/>
      <c r="B33447"/>
      <c r="C33447"/>
    </row>
    <row r="33448" spans="1:3" ht="14.4" x14ac:dyDescent="0.3">
      <c r="A33448"/>
      <c r="B33448"/>
      <c r="C33448"/>
    </row>
    <row r="33449" spans="1:3" ht="14.4" x14ac:dyDescent="0.3">
      <c r="A33449"/>
      <c r="B33449"/>
      <c r="C33449"/>
    </row>
    <row r="33450" spans="1:3" ht="14.4" x14ac:dyDescent="0.3">
      <c r="A33450"/>
      <c r="B33450"/>
      <c r="C33450"/>
    </row>
    <row r="33451" spans="1:3" ht="14.4" x14ac:dyDescent="0.3">
      <c r="A33451"/>
      <c r="B33451"/>
      <c r="C33451"/>
    </row>
    <row r="33452" spans="1:3" ht="14.4" x14ac:dyDescent="0.3">
      <c r="A33452"/>
      <c r="B33452"/>
      <c r="C33452"/>
    </row>
    <row r="33453" spans="1:3" ht="14.4" x14ac:dyDescent="0.3">
      <c r="A33453"/>
      <c r="B33453"/>
      <c r="C33453"/>
    </row>
    <row r="33454" spans="1:3" ht="14.4" x14ac:dyDescent="0.3">
      <c r="A33454"/>
      <c r="B33454"/>
      <c r="C33454"/>
    </row>
    <row r="33455" spans="1:3" ht="14.4" x14ac:dyDescent="0.3">
      <c r="A33455"/>
      <c r="B33455"/>
      <c r="C33455"/>
    </row>
    <row r="33456" spans="1:3" ht="14.4" x14ac:dyDescent="0.3">
      <c r="A33456"/>
      <c r="B33456"/>
      <c r="C33456"/>
    </row>
    <row r="33457" spans="1:3" ht="14.4" x14ac:dyDescent="0.3">
      <c r="A33457"/>
      <c r="B33457"/>
      <c r="C33457"/>
    </row>
    <row r="33458" spans="1:3" ht="14.4" x14ac:dyDescent="0.3">
      <c r="A33458"/>
      <c r="B33458"/>
      <c r="C33458"/>
    </row>
    <row r="33459" spans="1:3" ht="14.4" x14ac:dyDescent="0.3">
      <c r="A33459"/>
      <c r="B33459"/>
      <c r="C33459"/>
    </row>
    <row r="33460" spans="1:3" ht="14.4" x14ac:dyDescent="0.3">
      <c r="A33460"/>
      <c r="B33460"/>
      <c r="C33460"/>
    </row>
    <row r="33461" spans="1:3" ht="14.4" x14ac:dyDescent="0.3">
      <c r="A33461"/>
      <c r="B33461"/>
      <c r="C33461"/>
    </row>
    <row r="33462" spans="1:3" ht="14.4" x14ac:dyDescent="0.3">
      <c r="A33462"/>
      <c r="B33462"/>
      <c r="C33462"/>
    </row>
    <row r="33463" spans="1:3" ht="14.4" x14ac:dyDescent="0.3">
      <c r="A33463"/>
      <c r="B33463"/>
      <c r="C33463"/>
    </row>
    <row r="33464" spans="1:3" ht="14.4" x14ac:dyDescent="0.3">
      <c r="A33464"/>
      <c r="B33464"/>
      <c r="C33464"/>
    </row>
    <row r="33465" spans="1:3" ht="14.4" x14ac:dyDescent="0.3">
      <c r="A33465"/>
      <c r="B33465"/>
      <c r="C33465"/>
    </row>
    <row r="33466" spans="1:3" ht="14.4" x14ac:dyDescent="0.3">
      <c r="A33466"/>
      <c r="B33466"/>
      <c r="C33466"/>
    </row>
    <row r="33467" spans="1:3" ht="14.4" x14ac:dyDescent="0.3">
      <c r="A33467"/>
      <c r="B33467"/>
      <c r="C33467"/>
    </row>
    <row r="33468" spans="1:3" ht="14.4" x14ac:dyDescent="0.3">
      <c r="A33468"/>
      <c r="B33468"/>
      <c r="C33468"/>
    </row>
    <row r="33469" spans="1:3" ht="14.4" x14ac:dyDescent="0.3">
      <c r="A33469"/>
      <c r="B33469"/>
      <c r="C33469"/>
    </row>
    <row r="33470" spans="1:3" ht="14.4" x14ac:dyDescent="0.3">
      <c r="A33470"/>
      <c r="B33470"/>
      <c r="C33470"/>
    </row>
    <row r="33471" spans="1:3" ht="14.4" x14ac:dyDescent="0.3">
      <c r="A33471"/>
      <c r="B33471"/>
      <c r="C33471"/>
    </row>
    <row r="33472" spans="1:3" ht="14.4" x14ac:dyDescent="0.3">
      <c r="A33472"/>
      <c r="B33472"/>
      <c r="C33472"/>
    </row>
    <row r="33473" spans="1:3" ht="14.4" x14ac:dyDescent="0.3">
      <c r="A33473"/>
      <c r="B33473"/>
      <c r="C33473"/>
    </row>
    <row r="33474" spans="1:3" ht="14.4" x14ac:dyDescent="0.3">
      <c r="A33474"/>
      <c r="B33474"/>
      <c r="C33474"/>
    </row>
    <row r="33475" spans="1:3" ht="14.4" x14ac:dyDescent="0.3">
      <c r="A33475"/>
      <c r="B33475"/>
      <c r="C33475"/>
    </row>
    <row r="33476" spans="1:3" ht="14.4" x14ac:dyDescent="0.3">
      <c r="A33476"/>
      <c r="B33476"/>
      <c r="C33476"/>
    </row>
    <row r="33477" spans="1:3" ht="14.4" x14ac:dyDescent="0.3">
      <c r="A33477"/>
      <c r="B33477"/>
      <c r="C33477"/>
    </row>
    <row r="33478" spans="1:3" ht="14.4" x14ac:dyDescent="0.3">
      <c r="A33478"/>
      <c r="B33478"/>
      <c r="C33478"/>
    </row>
    <row r="33479" spans="1:3" ht="14.4" x14ac:dyDescent="0.3">
      <c r="A33479"/>
      <c r="B33479"/>
      <c r="C33479"/>
    </row>
    <row r="33480" spans="1:3" ht="14.4" x14ac:dyDescent="0.3">
      <c r="A33480"/>
      <c r="B33480"/>
      <c r="C33480"/>
    </row>
    <row r="33481" spans="1:3" ht="14.4" x14ac:dyDescent="0.3">
      <c r="A33481"/>
      <c r="B33481"/>
      <c r="C33481"/>
    </row>
    <row r="33482" spans="1:3" ht="14.4" x14ac:dyDescent="0.3">
      <c r="A33482"/>
      <c r="B33482"/>
      <c r="C33482"/>
    </row>
    <row r="33483" spans="1:3" ht="14.4" x14ac:dyDescent="0.3">
      <c r="A33483"/>
      <c r="B33483"/>
      <c r="C33483"/>
    </row>
    <row r="33484" spans="1:3" ht="14.4" x14ac:dyDescent="0.3">
      <c r="A33484"/>
      <c r="B33484"/>
      <c r="C33484"/>
    </row>
    <row r="33485" spans="1:3" ht="14.4" x14ac:dyDescent="0.3">
      <c r="A33485"/>
      <c r="B33485"/>
      <c r="C33485"/>
    </row>
    <row r="33486" spans="1:3" ht="14.4" x14ac:dyDescent="0.3">
      <c r="A33486"/>
      <c r="B33486"/>
      <c r="C33486"/>
    </row>
    <row r="33487" spans="1:3" ht="14.4" x14ac:dyDescent="0.3">
      <c r="A33487"/>
      <c r="B33487"/>
      <c r="C33487"/>
    </row>
    <row r="33488" spans="1:3" ht="14.4" x14ac:dyDescent="0.3">
      <c r="A33488"/>
      <c r="B33488"/>
      <c r="C33488"/>
    </row>
    <row r="33489" spans="1:3" ht="14.4" x14ac:dyDescent="0.3">
      <c r="A33489"/>
      <c r="B33489"/>
      <c r="C33489"/>
    </row>
    <row r="33490" spans="1:3" ht="14.4" x14ac:dyDescent="0.3">
      <c r="A33490"/>
      <c r="B33490"/>
      <c r="C33490"/>
    </row>
    <row r="33491" spans="1:3" ht="14.4" x14ac:dyDescent="0.3">
      <c r="A33491"/>
      <c r="B33491"/>
      <c r="C33491"/>
    </row>
    <row r="33492" spans="1:3" ht="14.4" x14ac:dyDescent="0.3">
      <c r="A33492"/>
      <c r="B33492"/>
      <c r="C33492"/>
    </row>
    <row r="33493" spans="1:3" ht="14.4" x14ac:dyDescent="0.3">
      <c r="A33493"/>
      <c r="B33493"/>
      <c r="C33493"/>
    </row>
    <row r="33494" spans="1:3" ht="14.4" x14ac:dyDescent="0.3">
      <c r="A33494"/>
      <c r="B33494"/>
      <c r="C33494"/>
    </row>
    <row r="33495" spans="1:3" ht="14.4" x14ac:dyDescent="0.3">
      <c r="A33495"/>
      <c r="B33495"/>
      <c r="C33495"/>
    </row>
    <row r="33496" spans="1:3" ht="14.4" x14ac:dyDescent="0.3">
      <c r="A33496"/>
      <c r="B33496"/>
      <c r="C33496"/>
    </row>
    <row r="33497" spans="1:3" ht="14.4" x14ac:dyDescent="0.3">
      <c r="A33497"/>
      <c r="B33497"/>
      <c r="C33497"/>
    </row>
    <row r="33498" spans="1:3" ht="14.4" x14ac:dyDescent="0.3">
      <c r="A33498"/>
      <c r="B33498"/>
      <c r="C33498"/>
    </row>
    <row r="33499" spans="1:3" ht="14.4" x14ac:dyDescent="0.3">
      <c r="A33499"/>
      <c r="B33499"/>
      <c r="C33499"/>
    </row>
    <row r="33500" spans="1:3" ht="14.4" x14ac:dyDescent="0.3">
      <c r="A33500"/>
      <c r="B33500"/>
      <c r="C33500"/>
    </row>
    <row r="33501" spans="1:3" ht="14.4" x14ac:dyDescent="0.3">
      <c r="A33501"/>
      <c r="B33501"/>
      <c r="C33501"/>
    </row>
    <row r="33502" spans="1:3" ht="14.4" x14ac:dyDescent="0.3">
      <c r="A33502"/>
      <c r="B33502"/>
      <c r="C33502"/>
    </row>
    <row r="33503" spans="1:3" ht="14.4" x14ac:dyDescent="0.3">
      <c r="A33503"/>
      <c r="B33503"/>
      <c r="C33503"/>
    </row>
    <row r="33504" spans="1:3" ht="14.4" x14ac:dyDescent="0.3">
      <c r="A33504"/>
      <c r="B33504"/>
      <c r="C33504"/>
    </row>
    <row r="33505" spans="1:3" ht="14.4" x14ac:dyDescent="0.3">
      <c r="A33505"/>
      <c r="B33505"/>
      <c r="C33505"/>
    </row>
    <row r="33506" spans="1:3" ht="14.4" x14ac:dyDescent="0.3">
      <c r="A33506"/>
      <c r="B33506"/>
      <c r="C33506"/>
    </row>
    <row r="33507" spans="1:3" ht="14.4" x14ac:dyDescent="0.3">
      <c r="A33507"/>
      <c r="B33507"/>
      <c r="C33507"/>
    </row>
    <row r="33508" spans="1:3" ht="14.4" x14ac:dyDescent="0.3">
      <c r="A33508"/>
      <c r="B33508"/>
      <c r="C33508"/>
    </row>
    <row r="33509" spans="1:3" ht="14.4" x14ac:dyDescent="0.3">
      <c r="A33509"/>
      <c r="B33509"/>
      <c r="C33509"/>
    </row>
    <row r="33510" spans="1:3" ht="14.4" x14ac:dyDescent="0.3">
      <c r="A33510"/>
      <c r="B33510"/>
      <c r="C33510"/>
    </row>
    <row r="33511" spans="1:3" ht="14.4" x14ac:dyDescent="0.3">
      <c r="A33511"/>
      <c r="B33511"/>
      <c r="C33511"/>
    </row>
    <row r="33512" spans="1:3" ht="14.4" x14ac:dyDescent="0.3">
      <c r="A33512"/>
      <c r="B33512"/>
      <c r="C33512"/>
    </row>
    <row r="33513" spans="1:3" ht="14.4" x14ac:dyDescent="0.3">
      <c r="A33513"/>
      <c r="B33513"/>
      <c r="C33513"/>
    </row>
    <row r="33514" spans="1:3" ht="14.4" x14ac:dyDescent="0.3">
      <c r="A33514"/>
      <c r="B33514"/>
      <c r="C33514"/>
    </row>
    <row r="33515" spans="1:3" ht="14.4" x14ac:dyDescent="0.3">
      <c r="A33515"/>
      <c r="B33515"/>
      <c r="C33515"/>
    </row>
    <row r="33516" spans="1:3" ht="14.4" x14ac:dyDescent="0.3">
      <c r="A33516"/>
      <c r="B33516"/>
      <c r="C33516"/>
    </row>
    <row r="33517" spans="1:3" ht="14.4" x14ac:dyDescent="0.3">
      <c r="A33517"/>
      <c r="B33517"/>
      <c r="C33517"/>
    </row>
    <row r="33518" spans="1:3" ht="14.4" x14ac:dyDescent="0.3">
      <c r="A33518"/>
      <c r="B33518"/>
      <c r="C33518"/>
    </row>
    <row r="33519" spans="1:3" ht="14.4" x14ac:dyDescent="0.3">
      <c r="A33519"/>
      <c r="B33519"/>
      <c r="C33519"/>
    </row>
    <row r="33520" spans="1:3" ht="14.4" x14ac:dyDescent="0.3">
      <c r="A33520"/>
      <c r="B33520"/>
      <c r="C33520"/>
    </row>
    <row r="33521" spans="1:3" ht="14.4" x14ac:dyDescent="0.3">
      <c r="A33521"/>
      <c r="B33521"/>
      <c r="C33521"/>
    </row>
    <row r="33522" spans="1:3" ht="14.4" x14ac:dyDescent="0.3">
      <c r="A33522"/>
      <c r="B33522"/>
      <c r="C33522"/>
    </row>
    <row r="33523" spans="1:3" ht="14.4" x14ac:dyDescent="0.3">
      <c r="A33523"/>
      <c r="B33523"/>
      <c r="C33523"/>
    </row>
    <row r="33524" spans="1:3" ht="14.4" x14ac:dyDescent="0.3">
      <c r="A33524"/>
      <c r="B33524"/>
      <c r="C33524"/>
    </row>
    <row r="33525" spans="1:3" ht="14.4" x14ac:dyDescent="0.3">
      <c r="A33525"/>
      <c r="B33525"/>
      <c r="C33525"/>
    </row>
    <row r="33526" spans="1:3" ht="14.4" x14ac:dyDescent="0.3">
      <c r="A33526"/>
      <c r="B33526"/>
      <c r="C33526"/>
    </row>
    <row r="33527" spans="1:3" ht="14.4" x14ac:dyDescent="0.3">
      <c r="A33527"/>
      <c r="B33527"/>
      <c r="C33527"/>
    </row>
    <row r="33528" spans="1:3" ht="14.4" x14ac:dyDescent="0.3">
      <c r="A33528"/>
      <c r="B33528"/>
      <c r="C33528"/>
    </row>
    <row r="33529" spans="1:3" ht="14.4" x14ac:dyDescent="0.3">
      <c r="A33529"/>
      <c r="B33529"/>
      <c r="C33529"/>
    </row>
    <row r="33530" spans="1:3" ht="14.4" x14ac:dyDescent="0.3">
      <c r="A33530"/>
      <c r="B33530"/>
      <c r="C33530"/>
    </row>
    <row r="33531" spans="1:3" ht="14.4" x14ac:dyDescent="0.3">
      <c r="A33531"/>
      <c r="B33531"/>
      <c r="C33531"/>
    </row>
    <row r="33532" spans="1:3" ht="14.4" x14ac:dyDescent="0.3">
      <c r="A33532"/>
      <c r="B33532"/>
      <c r="C33532"/>
    </row>
    <row r="33533" spans="1:3" ht="14.4" x14ac:dyDescent="0.3">
      <c r="A33533"/>
      <c r="B33533"/>
      <c r="C33533"/>
    </row>
    <row r="33534" spans="1:3" ht="14.4" x14ac:dyDescent="0.3">
      <c r="A33534"/>
      <c r="B33534"/>
      <c r="C33534"/>
    </row>
    <row r="33535" spans="1:3" ht="14.4" x14ac:dyDescent="0.3">
      <c r="A33535"/>
      <c r="B33535"/>
      <c r="C33535"/>
    </row>
    <row r="33536" spans="1:3" ht="14.4" x14ac:dyDescent="0.3">
      <c r="A33536"/>
      <c r="B33536"/>
      <c r="C33536"/>
    </row>
    <row r="33537" spans="1:3" ht="14.4" x14ac:dyDescent="0.3">
      <c r="A33537"/>
      <c r="B33537"/>
      <c r="C33537"/>
    </row>
    <row r="33538" spans="1:3" ht="14.4" x14ac:dyDescent="0.3">
      <c r="A33538"/>
      <c r="B33538"/>
      <c r="C33538"/>
    </row>
    <row r="33539" spans="1:3" ht="14.4" x14ac:dyDescent="0.3">
      <c r="A33539"/>
      <c r="B33539"/>
      <c r="C33539"/>
    </row>
    <row r="33540" spans="1:3" ht="14.4" x14ac:dyDescent="0.3">
      <c r="A33540"/>
      <c r="B33540"/>
      <c r="C33540"/>
    </row>
    <row r="33541" spans="1:3" ht="14.4" x14ac:dyDescent="0.3">
      <c r="A33541"/>
      <c r="B33541"/>
      <c r="C33541"/>
    </row>
    <row r="33542" spans="1:3" ht="14.4" x14ac:dyDescent="0.3">
      <c r="A33542"/>
      <c r="B33542"/>
      <c r="C33542"/>
    </row>
    <row r="33543" spans="1:3" ht="14.4" x14ac:dyDescent="0.3">
      <c r="A33543"/>
      <c r="B33543"/>
      <c r="C33543"/>
    </row>
    <row r="33544" spans="1:3" ht="14.4" x14ac:dyDescent="0.3">
      <c r="A33544"/>
      <c r="B33544"/>
      <c r="C33544"/>
    </row>
    <row r="33545" spans="1:3" ht="14.4" x14ac:dyDescent="0.3">
      <c r="A33545"/>
      <c r="B33545"/>
      <c r="C33545"/>
    </row>
    <row r="33546" spans="1:3" ht="14.4" x14ac:dyDescent="0.3">
      <c r="A33546"/>
      <c r="B33546"/>
      <c r="C33546"/>
    </row>
    <row r="33547" spans="1:3" ht="14.4" x14ac:dyDescent="0.3">
      <c r="A33547"/>
      <c r="B33547"/>
      <c r="C33547"/>
    </row>
    <row r="33548" spans="1:3" ht="14.4" x14ac:dyDescent="0.3">
      <c r="A33548"/>
      <c r="B33548"/>
      <c r="C33548"/>
    </row>
    <row r="33549" spans="1:3" ht="14.4" x14ac:dyDescent="0.3">
      <c r="A33549"/>
      <c r="B33549"/>
      <c r="C33549"/>
    </row>
    <row r="33550" spans="1:3" ht="14.4" x14ac:dyDescent="0.3">
      <c r="A33550"/>
      <c r="B33550"/>
      <c r="C33550"/>
    </row>
    <row r="33551" spans="1:3" ht="14.4" x14ac:dyDescent="0.3">
      <c r="A33551"/>
      <c r="B33551"/>
      <c r="C33551"/>
    </row>
    <row r="33552" spans="1:3" ht="14.4" x14ac:dyDescent="0.3">
      <c r="A33552"/>
      <c r="B33552"/>
      <c r="C33552"/>
    </row>
    <row r="33553" spans="1:3" ht="14.4" x14ac:dyDescent="0.3">
      <c r="A33553"/>
      <c r="B33553"/>
      <c r="C33553"/>
    </row>
    <row r="33554" spans="1:3" ht="14.4" x14ac:dyDescent="0.3">
      <c r="A33554"/>
      <c r="B33554"/>
      <c r="C33554"/>
    </row>
    <row r="33555" spans="1:3" ht="14.4" x14ac:dyDescent="0.3">
      <c r="A33555"/>
      <c r="B33555"/>
      <c r="C33555"/>
    </row>
    <row r="33556" spans="1:3" ht="14.4" x14ac:dyDescent="0.3">
      <c r="A33556"/>
      <c r="B33556"/>
      <c r="C33556"/>
    </row>
    <row r="33557" spans="1:3" ht="14.4" x14ac:dyDescent="0.3">
      <c r="A33557"/>
      <c r="B33557"/>
      <c r="C33557"/>
    </row>
    <row r="33558" spans="1:3" ht="14.4" x14ac:dyDescent="0.3">
      <c r="A33558"/>
      <c r="B33558"/>
      <c r="C33558"/>
    </row>
    <row r="33559" spans="1:3" ht="14.4" x14ac:dyDescent="0.3">
      <c r="A33559"/>
      <c r="B33559"/>
      <c r="C33559"/>
    </row>
    <row r="33560" spans="1:3" ht="14.4" x14ac:dyDescent="0.3">
      <c r="A33560"/>
      <c r="B33560"/>
      <c r="C33560"/>
    </row>
    <row r="33561" spans="1:3" ht="14.4" x14ac:dyDescent="0.3">
      <c r="A33561"/>
      <c r="B33561"/>
      <c r="C33561"/>
    </row>
    <row r="33562" spans="1:3" ht="14.4" x14ac:dyDescent="0.3">
      <c r="A33562"/>
      <c r="B33562"/>
      <c r="C33562"/>
    </row>
    <row r="33563" spans="1:3" ht="14.4" x14ac:dyDescent="0.3">
      <c r="A33563"/>
      <c r="B33563"/>
      <c r="C33563"/>
    </row>
    <row r="33564" spans="1:3" ht="14.4" x14ac:dyDescent="0.3">
      <c r="A33564"/>
      <c r="B33564"/>
      <c r="C33564"/>
    </row>
    <row r="33565" spans="1:3" ht="14.4" x14ac:dyDescent="0.3">
      <c r="A33565"/>
      <c r="B33565"/>
      <c r="C33565"/>
    </row>
    <row r="33566" spans="1:3" ht="14.4" x14ac:dyDescent="0.3">
      <c r="A33566"/>
      <c r="B33566"/>
      <c r="C33566"/>
    </row>
    <row r="33567" spans="1:3" ht="14.4" x14ac:dyDescent="0.3">
      <c r="A33567"/>
      <c r="B33567"/>
      <c r="C33567"/>
    </row>
    <row r="33568" spans="1:3" ht="14.4" x14ac:dyDescent="0.3">
      <c r="A33568"/>
      <c r="B33568"/>
      <c r="C33568"/>
    </row>
    <row r="33569" spans="1:3" ht="14.4" x14ac:dyDescent="0.3">
      <c r="A33569"/>
      <c r="B33569"/>
      <c r="C33569"/>
    </row>
    <row r="33570" spans="1:3" ht="14.4" x14ac:dyDescent="0.3">
      <c r="A33570"/>
      <c r="B33570"/>
      <c r="C33570"/>
    </row>
    <row r="33571" spans="1:3" ht="14.4" x14ac:dyDescent="0.3">
      <c r="A33571"/>
      <c r="B33571"/>
      <c r="C33571"/>
    </row>
    <row r="33572" spans="1:3" ht="14.4" x14ac:dyDescent="0.3">
      <c r="A33572"/>
      <c r="B33572"/>
      <c r="C33572"/>
    </row>
    <row r="33573" spans="1:3" ht="14.4" x14ac:dyDescent="0.3">
      <c r="A33573"/>
      <c r="B33573"/>
      <c r="C33573"/>
    </row>
    <row r="33574" spans="1:3" ht="14.4" x14ac:dyDescent="0.3">
      <c r="A33574"/>
      <c r="B33574"/>
      <c r="C33574"/>
    </row>
    <row r="33575" spans="1:3" ht="14.4" x14ac:dyDescent="0.3">
      <c r="A33575"/>
      <c r="B33575"/>
      <c r="C33575"/>
    </row>
    <row r="33576" spans="1:3" ht="14.4" x14ac:dyDescent="0.3">
      <c r="A33576"/>
      <c r="B33576"/>
      <c r="C33576"/>
    </row>
    <row r="33577" spans="1:3" ht="14.4" x14ac:dyDescent="0.3">
      <c r="A33577"/>
      <c r="B33577"/>
      <c r="C33577"/>
    </row>
    <row r="33578" spans="1:3" ht="14.4" x14ac:dyDescent="0.3">
      <c r="A33578"/>
      <c r="B33578"/>
      <c r="C33578"/>
    </row>
    <row r="33579" spans="1:3" ht="14.4" x14ac:dyDescent="0.3">
      <c r="A33579"/>
      <c r="B33579"/>
      <c r="C33579"/>
    </row>
    <row r="33580" spans="1:3" ht="14.4" x14ac:dyDescent="0.3">
      <c r="A33580"/>
      <c r="B33580"/>
      <c r="C33580"/>
    </row>
    <row r="33581" spans="1:3" ht="14.4" x14ac:dyDescent="0.3">
      <c r="A33581"/>
      <c r="B33581"/>
      <c r="C33581"/>
    </row>
    <row r="33582" spans="1:3" ht="14.4" x14ac:dyDescent="0.3">
      <c r="A33582"/>
      <c r="B33582"/>
      <c r="C33582"/>
    </row>
    <row r="33583" spans="1:3" ht="14.4" x14ac:dyDescent="0.3">
      <c r="A33583"/>
      <c r="B33583"/>
      <c r="C33583"/>
    </row>
    <row r="33584" spans="1:3" ht="14.4" x14ac:dyDescent="0.3">
      <c r="A33584"/>
      <c r="B33584"/>
      <c r="C33584"/>
    </row>
    <row r="33585" spans="1:3" ht="14.4" x14ac:dyDescent="0.3">
      <c r="A33585"/>
      <c r="B33585"/>
      <c r="C33585"/>
    </row>
    <row r="33586" spans="1:3" ht="14.4" x14ac:dyDescent="0.3">
      <c r="A33586"/>
      <c r="B33586"/>
      <c r="C33586"/>
    </row>
    <row r="33587" spans="1:3" ht="14.4" x14ac:dyDescent="0.3">
      <c r="A33587"/>
      <c r="B33587"/>
      <c r="C33587"/>
    </row>
    <row r="33588" spans="1:3" ht="14.4" x14ac:dyDescent="0.3">
      <c r="A33588"/>
      <c r="B33588"/>
      <c r="C33588"/>
    </row>
    <row r="33589" spans="1:3" ht="14.4" x14ac:dyDescent="0.3">
      <c r="A33589"/>
      <c r="B33589"/>
      <c r="C33589"/>
    </row>
    <row r="33590" spans="1:3" ht="14.4" x14ac:dyDescent="0.3">
      <c r="A33590"/>
      <c r="B33590"/>
      <c r="C33590"/>
    </row>
    <row r="33591" spans="1:3" ht="14.4" x14ac:dyDescent="0.3">
      <c r="A33591"/>
      <c r="B33591"/>
      <c r="C33591"/>
    </row>
    <row r="33592" spans="1:3" ht="14.4" x14ac:dyDescent="0.3">
      <c r="A33592"/>
      <c r="B33592"/>
      <c r="C33592"/>
    </row>
    <row r="33593" spans="1:3" ht="14.4" x14ac:dyDescent="0.3">
      <c r="A33593"/>
      <c r="B33593"/>
      <c r="C33593"/>
    </row>
    <row r="33594" spans="1:3" ht="14.4" x14ac:dyDescent="0.3">
      <c r="A33594"/>
      <c r="B33594"/>
      <c r="C33594"/>
    </row>
    <row r="33595" spans="1:3" ht="14.4" x14ac:dyDescent="0.3">
      <c r="A33595"/>
      <c r="B33595"/>
      <c r="C33595"/>
    </row>
    <row r="33596" spans="1:3" ht="14.4" x14ac:dyDescent="0.3">
      <c r="A33596"/>
      <c r="B33596"/>
      <c r="C33596"/>
    </row>
    <row r="33597" spans="1:3" ht="14.4" x14ac:dyDescent="0.3">
      <c r="A33597"/>
      <c r="B33597"/>
      <c r="C33597"/>
    </row>
    <row r="33598" spans="1:3" ht="14.4" x14ac:dyDescent="0.3">
      <c r="A33598"/>
      <c r="B33598"/>
      <c r="C33598"/>
    </row>
    <row r="33599" spans="1:3" ht="14.4" x14ac:dyDescent="0.3">
      <c r="A33599"/>
      <c r="B33599"/>
      <c r="C33599"/>
    </row>
    <row r="33600" spans="1:3" ht="14.4" x14ac:dyDescent="0.3">
      <c r="A33600"/>
      <c r="B33600"/>
      <c r="C33600"/>
    </row>
    <row r="33601" spans="1:3" ht="14.4" x14ac:dyDescent="0.3">
      <c r="A33601"/>
      <c r="B33601"/>
      <c r="C33601"/>
    </row>
    <row r="33602" spans="1:3" ht="14.4" x14ac:dyDescent="0.3">
      <c r="A33602"/>
      <c r="B33602"/>
      <c r="C33602"/>
    </row>
    <row r="33603" spans="1:3" ht="14.4" x14ac:dyDescent="0.3">
      <c r="A33603"/>
      <c r="B33603"/>
      <c r="C33603"/>
    </row>
    <row r="33604" spans="1:3" ht="14.4" x14ac:dyDescent="0.3">
      <c r="A33604"/>
      <c r="B33604"/>
      <c r="C33604"/>
    </row>
    <row r="33605" spans="1:3" ht="14.4" x14ac:dyDescent="0.3">
      <c r="A33605"/>
      <c r="B33605"/>
      <c r="C33605"/>
    </row>
    <row r="33606" spans="1:3" ht="14.4" x14ac:dyDescent="0.3">
      <c r="A33606"/>
      <c r="B33606"/>
      <c r="C33606"/>
    </row>
    <row r="33607" spans="1:3" ht="14.4" x14ac:dyDescent="0.3">
      <c r="A33607"/>
      <c r="B33607"/>
      <c r="C33607"/>
    </row>
    <row r="33608" spans="1:3" ht="14.4" x14ac:dyDescent="0.3">
      <c r="A33608"/>
      <c r="B33608"/>
      <c r="C33608"/>
    </row>
    <row r="33609" spans="1:3" ht="14.4" x14ac:dyDescent="0.3">
      <c r="A33609"/>
      <c r="B33609"/>
      <c r="C33609"/>
    </row>
    <row r="33610" spans="1:3" ht="14.4" x14ac:dyDescent="0.3">
      <c r="A33610"/>
      <c r="B33610"/>
      <c r="C33610"/>
    </row>
    <row r="33611" spans="1:3" ht="14.4" x14ac:dyDescent="0.3">
      <c r="A33611"/>
      <c r="B33611"/>
      <c r="C33611"/>
    </row>
    <row r="33612" spans="1:3" ht="14.4" x14ac:dyDescent="0.3">
      <c r="A33612"/>
      <c r="B33612"/>
      <c r="C33612"/>
    </row>
    <row r="33613" spans="1:3" ht="14.4" x14ac:dyDescent="0.3">
      <c r="A33613"/>
      <c r="B33613"/>
      <c r="C33613"/>
    </row>
    <row r="33614" spans="1:3" ht="14.4" x14ac:dyDescent="0.3">
      <c r="A33614"/>
      <c r="B33614"/>
      <c r="C33614"/>
    </row>
    <row r="33615" spans="1:3" ht="14.4" x14ac:dyDescent="0.3">
      <c r="A33615"/>
      <c r="B33615"/>
      <c r="C33615"/>
    </row>
    <row r="33616" spans="1:3" ht="14.4" x14ac:dyDescent="0.3">
      <c r="A33616"/>
      <c r="B33616"/>
      <c r="C33616"/>
    </row>
    <row r="33617" spans="1:3" ht="14.4" x14ac:dyDescent="0.3">
      <c r="A33617"/>
      <c r="B33617"/>
      <c r="C33617"/>
    </row>
    <row r="33618" spans="1:3" ht="14.4" x14ac:dyDescent="0.3">
      <c r="A33618"/>
      <c r="B33618"/>
      <c r="C33618"/>
    </row>
    <row r="33619" spans="1:3" ht="14.4" x14ac:dyDescent="0.3">
      <c r="A33619"/>
      <c r="B33619"/>
      <c r="C33619"/>
    </row>
    <row r="33620" spans="1:3" ht="14.4" x14ac:dyDescent="0.3">
      <c r="A33620"/>
      <c r="B33620"/>
      <c r="C33620"/>
    </row>
    <row r="33621" spans="1:3" ht="14.4" x14ac:dyDescent="0.3">
      <c r="A33621"/>
      <c r="B33621"/>
      <c r="C33621"/>
    </row>
    <row r="33622" spans="1:3" ht="14.4" x14ac:dyDescent="0.3">
      <c r="A33622"/>
      <c r="B33622"/>
      <c r="C33622"/>
    </row>
    <row r="33623" spans="1:3" ht="14.4" x14ac:dyDescent="0.3">
      <c r="A33623"/>
      <c r="B33623"/>
      <c r="C33623"/>
    </row>
    <row r="33624" spans="1:3" ht="14.4" x14ac:dyDescent="0.3">
      <c r="A33624"/>
      <c r="B33624"/>
      <c r="C33624"/>
    </row>
    <row r="33625" spans="1:3" ht="14.4" x14ac:dyDescent="0.3">
      <c r="A33625"/>
      <c r="B33625"/>
      <c r="C33625"/>
    </row>
    <row r="33626" spans="1:3" ht="14.4" x14ac:dyDescent="0.3">
      <c r="A33626"/>
      <c r="B33626"/>
      <c r="C33626"/>
    </row>
    <row r="33627" spans="1:3" ht="14.4" x14ac:dyDescent="0.3">
      <c r="A33627"/>
      <c r="B33627"/>
      <c r="C33627"/>
    </row>
    <row r="33628" spans="1:3" ht="14.4" x14ac:dyDescent="0.3">
      <c r="A33628"/>
      <c r="B33628"/>
      <c r="C33628"/>
    </row>
    <row r="33629" spans="1:3" ht="14.4" x14ac:dyDescent="0.3">
      <c r="A33629"/>
      <c r="B33629"/>
      <c r="C33629"/>
    </row>
    <row r="33630" spans="1:3" ht="14.4" x14ac:dyDescent="0.3">
      <c r="A33630"/>
      <c r="B33630"/>
      <c r="C33630"/>
    </row>
    <row r="33631" spans="1:3" ht="14.4" x14ac:dyDescent="0.3">
      <c r="A33631"/>
      <c r="B33631"/>
      <c r="C33631"/>
    </row>
    <row r="33632" spans="1:3" ht="14.4" x14ac:dyDescent="0.3">
      <c r="A33632"/>
      <c r="B33632"/>
      <c r="C33632"/>
    </row>
    <row r="33633" spans="1:3" ht="14.4" x14ac:dyDescent="0.3">
      <c r="A33633"/>
      <c r="B33633"/>
      <c r="C33633"/>
    </row>
    <row r="33634" spans="1:3" ht="14.4" x14ac:dyDescent="0.3">
      <c r="A33634"/>
      <c r="B33634"/>
      <c r="C33634"/>
    </row>
    <row r="33635" spans="1:3" ht="14.4" x14ac:dyDescent="0.3">
      <c r="A33635"/>
      <c r="B33635"/>
      <c r="C33635"/>
    </row>
    <row r="33636" spans="1:3" ht="14.4" x14ac:dyDescent="0.3">
      <c r="A33636"/>
      <c r="B33636"/>
      <c r="C33636"/>
    </row>
    <row r="33637" spans="1:3" ht="14.4" x14ac:dyDescent="0.3">
      <c r="A33637"/>
      <c r="B33637"/>
      <c r="C33637"/>
    </row>
    <row r="33638" spans="1:3" ht="14.4" x14ac:dyDescent="0.3">
      <c r="A33638"/>
      <c r="B33638"/>
      <c r="C33638"/>
    </row>
    <row r="33639" spans="1:3" ht="14.4" x14ac:dyDescent="0.3">
      <c r="A33639"/>
      <c r="B33639"/>
      <c r="C33639"/>
    </row>
    <row r="33640" spans="1:3" ht="14.4" x14ac:dyDescent="0.3">
      <c r="A33640"/>
      <c r="B33640"/>
      <c r="C33640"/>
    </row>
    <row r="33641" spans="1:3" ht="14.4" x14ac:dyDescent="0.3">
      <c r="A33641"/>
      <c r="B33641"/>
      <c r="C33641"/>
    </row>
    <row r="33642" spans="1:3" ht="14.4" x14ac:dyDescent="0.3">
      <c r="A33642"/>
      <c r="B33642"/>
      <c r="C33642"/>
    </row>
    <row r="33643" spans="1:3" ht="14.4" x14ac:dyDescent="0.3">
      <c r="A33643"/>
      <c r="B33643"/>
      <c r="C33643"/>
    </row>
    <row r="33644" spans="1:3" ht="14.4" x14ac:dyDescent="0.3">
      <c r="A33644"/>
      <c r="B33644"/>
      <c r="C33644"/>
    </row>
    <row r="33645" spans="1:3" ht="14.4" x14ac:dyDescent="0.3">
      <c r="A33645"/>
      <c r="B33645"/>
      <c r="C33645"/>
    </row>
    <row r="33646" spans="1:3" ht="14.4" x14ac:dyDescent="0.3">
      <c r="A33646"/>
      <c r="B33646"/>
      <c r="C33646"/>
    </row>
    <row r="33647" spans="1:3" ht="14.4" x14ac:dyDescent="0.3">
      <c r="A33647"/>
      <c r="B33647"/>
      <c r="C33647"/>
    </row>
    <row r="33648" spans="1:3" ht="14.4" x14ac:dyDescent="0.3">
      <c r="A33648"/>
      <c r="B33648"/>
      <c r="C33648"/>
    </row>
    <row r="33649" spans="1:3" ht="14.4" x14ac:dyDescent="0.3">
      <c r="A33649"/>
      <c r="B33649"/>
      <c r="C33649"/>
    </row>
    <row r="33650" spans="1:3" ht="14.4" x14ac:dyDescent="0.3">
      <c r="A33650"/>
      <c r="B33650"/>
      <c r="C33650"/>
    </row>
    <row r="33651" spans="1:3" ht="14.4" x14ac:dyDescent="0.3">
      <c r="A33651"/>
      <c r="B33651"/>
      <c r="C33651"/>
    </row>
    <row r="33652" spans="1:3" ht="14.4" x14ac:dyDescent="0.3">
      <c r="A33652"/>
      <c r="B33652"/>
      <c r="C33652"/>
    </row>
    <row r="33653" spans="1:3" ht="14.4" x14ac:dyDescent="0.3">
      <c r="A33653"/>
      <c r="B33653"/>
      <c r="C33653"/>
    </row>
    <row r="33654" spans="1:3" ht="14.4" x14ac:dyDescent="0.3">
      <c r="A33654"/>
      <c r="B33654"/>
      <c r="C33654"/>
    </row>
    <row r="33655" spans="1:3" ht="14.4" x14ac:dyDescent="0.3">
      <c r="A33655"/>
      <c r="B33655"/>
      <c r="C33655"/>
    </row>
    <row r="33656" spans="1:3" ht="14.4" x14ac:dyDescent="0.3">
      <c r="A33656"/>
      <c r="B33656"/>
      <c r="C33656"/>
    </row>
    <row r="33657" spans="1:3" ht="14.4" x14ac:dyDescent="0.3">
      <c r="A33657"/>
      <c r="B33657"/>
      <c r="C33657"/>
    </row>
    <row r="33658" spans="1:3" ht="14.4" x14ac:dyDescent="0.3">
      <c r="A33658"/>
      <c r="B33658"/>
      <c r="C33658"/>
    </row>
    <row r="33659" spans="1:3" ht="14.4" x14ac:dyDescent="0.3">
      <c r="A33659"/>
      <c r="B33659"/>
      <c r="C33659"/>
    </row>
    <row r="33660" spans="1:3" ht="14.4" x14ac:dyDescent="0.3">
      <c r="A33660"/>
      <c r="B33660"/>
      <c r="C33660"/>
    </row>
    <row r="33661" spans="1:3" ht="14.4" x14ac:dyDescent="0.3">
      <c r="A33661"/>
      <c r="B33661"/>
      <c r="C33661"/>
    </row>
    <row r="33662" spans="1:3" ht="14.4" x14ac:dyDescent="0.3">
      <c r="A33662"/>
      <c r="B33662"/>
      <c r="C33662"/>
    </row>
    <row r="33663" spans="1:3" ht="14.4" x14ac:dyDescent="0.3">
      <c r="A33663"/>
      <c r="B33663"/>
      <c r="C33663"/>
    </row>
    <row r="33664" spans="1:3" ht="14.4" x14ac:dyDescent="0.3">
      <c r="A33664"/>
      <c r="B33664"/>
      <c r="C33664"/>
    </row>
    <row r="33665" spans="1:3" ht="14.4" x14ac:dyDescent="0.3">
      <c r="A33665"/>
      <c r="B33665"/>
      <c r="C33665"/>
    </row>
    <row r="33666" spans="1:3" ht="14.4" x14ac:dyDescent="0.3">
      <c r="A33666"/>
      <c r="B33666"/>
      <c r="C33666"/>
    </row>
    <row r="33667" spans="1:3" ht="14.4" x14ac:dyDescent="0.3">
      <c r="A33667"/>
      <c r="B33667"/>
      <c r="C33667"/>
    </row>
    <row r="33668" spans="1:3" ht="14.4" x14ac:dyDescent="0.3">
      <c r="A33668"/>
      <c r="B33668"/>
      <c r="C33668"/>
    </row>
    <row r="33669" spans="1:3" ht="14.4" x14ac:dyDescent="0.3">
      <c r="A33669"/>
      <c r="B33669"/>
      <c r="C33669"/>
    </row>
    <row r="33670" spans="1:3" ht="14.4" x14ac:dyDescent="0.3">
      <c r="A33670"/>
      <c r="B33670"/>
      <c r="C33670"/>
    </row>
    <row r="33671" spans="1:3" ht="14.4" x14ac:dyDescent="0.3">
      <c r="A33671"/>
      <c r="B33671"/>
      <c r="C33671"/>
    </row>
    <row r="33672" spans="1:3" ht="14.4" x14ac:dyDescent="0.3">
      <c r="A33672"/>
      <c r="B33672"/>
      <c r="C33672"/>
    </row>
    <row r="33673" spans="1:3" ht="14.4" x14ac:dyDescent="0.3">
      <c r="A33673"/>
      <c r="B33673"/>
      <c r="C33673"/>
    </row>
    <row r="33674" spans="1:3" ht="14.4" x14ac:dyDescent="0.3">
      <c r="A33674"/>
      <c r="B33674"/>
      <c r="C33674"/>
    </row>
    <row r="33675" spans="1:3" ht="14.4" x14ac:dyDescent="0.3">
      <c r="A33675"/>
      <c r="B33675"/>
      <c r="C33675"/>
    </row>
    <row r="33676" spans="1:3" ht="14.4" x14ac:dyDescent="0.3">
      <c r="A33676"/>
      <c r="B33676"/>
      <c r="C33676"/>
    </row>
    <row r="33677" spans="1:3" ht="14.4" x14ac:dyDescent="0.3">
      <c r="A33677"/>
      <c r="B33677"/>
      <c r="C33677"/>
    </row>
    <row r="33678" spans="1:3" ht="14.4" x14ac:dyDescent="0.3">
      <c r="A33678"/>
      <c r="B33678"/>
      <c r="C33678"/>
    </row>
    <row r="33679" spans="1:3" ht="14.4" x14ac:dyDescent="0.3">
      <c r="A33679"/>
      <c r="B33679"/>
      <c r="C33679"/>
    </row>
    <row r="33680" spans="1:3" ht="14.4" x14ac:dyDescent="0.3">
      <c r="A33680"/>
      <c r="B33680"/>
      <c r="C33680"/>
    </row>
    <row r="33681" spans="1:3" ht="14.4" x14ac:dyDescent="0.3">
      <c r="A33681"/>
      <c r="B33681"/>
      <c r="C33681"/>
    </row>
    <row r="33682" spans="1:3" ht="14.4" x14ac:dyDescent="0.3">
      <c r="A33682"/>
      <c r="B33682"/>
      <c r="C33682"/>
    </row>
    <row r="33683" spans="1:3" ht="14.4" x14ac:dyDescent="0.3">
      <c r="A33683"/>
      <c r="B33683"/>
      <c r="C33683"/>
    </row>
    <row r="33684" spans="1:3" ht="14.4" x14ac:dyDescent="0.3">
      <c r="A33684"/>
      <c r="B33684"/>
      <c r="C33684"/>
    </row>
    <row r="33685" spans="1:3" ht="14.4" x14ac:dyDescent="0.3">
      <c r="A33685"/>
      <c r="B33685"/>
      <c r="C33685"/>
    </row>
    <row r="33686" spans="1:3" ht="14.4" x14ac:dyDescent="0.3">
      <c r="A33686"/>
      <c r="B33686"/>
      <c r="C33686"/>
    </row>
    <row r="33687" spans="1:3" ht="14.4" x14ac:dyDescent="0.3">
      <c r="A33687"/>
      <c r="B33687"/>
      <c r="C33687"/>
    </row>
    <row r="33688" spans="1:3" ht="14.4" x14ac:dyDescent="0.3">
      <c r="A33688"/>
      <c r="B33688"/>
      <c r="C33688"/>
    </row>
    <row r="33689" spans="1:3" ht="14.4" x14ac:dyDescent="0.3">
      <c r="A33689"/>
      <c r="B33689"/>
      <c r="C33689"/>
    </row>
    <row r="33690" spans="1:3" ht="14.4" x14ac:dyDescent="0.3">
      <c r="A33690"/>
      <c r="B33690"/>
      <c r="C33690"/>
    </row>
    <row r="33691" spans="1:3" ht="14.4" x14ac:dyDescent="0.3">
      <c r="A33691"/>
      <c r="B33691"/>
      <c r="C33691"/>
    </row>
    <row r="33692" spans="1:3" ht="14.4" x14ac:dyDescent="0.3">
      <c r="A33692"/>
      <c r="B33692"/>
      <c r="C33692"/>
    </row>
    <row r="33693" spans="1:3" ht="14.4" x14ac:dyDescent="0.3">
      <c r="A33693"/>
      <c r="B33693"/>
      <c r="C33693"/>
    </row>
    <row r="33694" spans="1:3" ht="14.4" x14ac:dyDescent="0.3">
      <c r="A33694"/>
      <c r="B33694"/>
      <c r="C33694"/>
    </row>
    <row r="33695" spans="1:3" ht="14.4" x14ac:dyDescent="0.3">
      <c r="A33695"/>
      <c r="B33695"/>
      <c r="C33695"/>
    </row>
    <row r="33696" spans="1:3" ht="14.4" x14ac:dyDescent="0.3">
      <c r="A33696"/>
      <c r="B33696"/>
      <c r="C33696"/>
    </row>
    <row r="33697" spans="1:3" ht="14.4" x14ac:dyDescent="0.3">
      <c r="A33697"/>
      <c r="B33697"/>
      <c r="C33697"/>
    </row>
    <row r="33698" spans="1:3" ht="14.4" x14ac:dyDescent="0.3">
      <c r="A33698"/>
      <c r="B33698"/>
      <c r="C33698"/>
    </row>
    <row r="33699" spans="1:3" ht="14.4" x14ac:dyDescent="0.3">
      <c r="A33699"/>
      <c r="B33699"/>
      <c r="C33699"/>
    </row>
    <row r="33700" spans="1:3" ht="14.4" x14ac:dyDescent="0.3">
      <c r="A33700"/>
      <c r="B33700"/>
      <c r="C33700"/>
    </row>
    <row r="33701" spans="1:3" ht="14.4" x14ac:dyDescent="0.3">
      <c r="A33701"/>
      <c r="B33701"/>
      <c r="C33701"/>
    </row>
    <row r="33702" spans="1:3" ht="14.4" x14ac:dyDescent="0.3">
      <c r="A33702"/>
      <c r="B33702"/>
      <c r="C33702"/>
    </row>
    <row r="33703" spans="1:3" ht="14.4" x14ac:dyDescent="0.3">
      <c r="A33703"/>
      <c r="B33703"/>
      <c r="C33703"/>
    </row>
    <row r="33704" spans="1:3" ht="14.4" x14ac:dyDescent="0.3">
      <c r="A33704"/>
      <c r="B33704"/>
      <c r="C33704"/>
    </row>
    <row r="33705" spans="1:3" ht="14.4" x14ac:dyDescent="0.3">
      <c r="A33705"/>
      <c r="B33705"/>
      <c r="C33705"/>
    </row>
    <row r="33706" spans="1:3" ht="14.4" x14ac:dyDescent="0.3">
      <c r="A33706"/>
      <c r="B33706"/>
      <c r="C33706"/>
    </row>
    <row r="33707" spans="1:3" ht="14.4" x14ac:dyDescent="0.3">
      <c r="A33707"/>
      <c r="B33707"/>
      <c r="C33707"/>
    </row>
    <row r="33708" spans="1:3" ht="14.4" x14ac:dyDescent="0.3">
      <c r="A33708"/>
      <c r="B33708"/>
      <c r="C33708"/>
    </row>
    <row r="33709" spans="1:3" ht="14.4" x14ac:dyDescent="0.3">
      <c r="A33709"/>
      <c r="B33709"/>
      <c r="C33709"/>
    </row>
    <row r="33710" spans="1:3" ht="14.4" x14ac:dyDescent="0.3">
      <c r="A33710"/>
      <c r="B33710"/>
      <c r="C33710"/>
    </row>
    <row r="33711" spans="1:3" ht="14.4" x14ac:dyDescent="0.3">
      <c r="A33711"/>
      <c r="B33711"/>
      <c r="C33711"/>
    </row>
    <row r="33712" spans="1:3" ht="14.4" x14ac:dyDescent="0.3">
      <c r="A33712"/>
      <c r="B33712"/>
      <c r="C33712"/>
    </row>
    <row r="33713" spans="1:3" ht="14.4" x14ac:dyDescent="0.3">
      <c r="A33713"/>
      <c r="B33713"/>
      <c r="C33713"/>
    </row>
    <row r="33714" spans="1:3" ht="14.4" x14ac:dyDescent="0.3">
      <c r="A33714"/>
      <c r="B33714"/>
      <c r="C33714"/>
    </row>
    <row r="33715" spans="1:3" ht="14.4" x14ac:dyDescent="0.3">
      <c r="A33715"/>
      <c r="B33715"/>
      <c r="C33715"/>
    </row>
    <row r="33716" spans="1:3" ht="14.4" x14ac:dyDescent="0.3">
      <c r="A33716"/>
      <c r="B33716"/>
      <c r="C33716"/>
    </row>
    <row r="33717" spans="1:3" ht="14.4" x14ac:dyDescent="0.3">
      <c r="A33717"/>
      <c r="B33717"/>
      <c r="C33717"/>
    </row>
    <row r="33718" spans="1:3" ht="14.4" x14ac:dyDescent="0.3">
      <c r="A33718"/>
      <c r="B33718"/>
      <c r="C33718"/>
    </row>
    <row r="33719" spans="1:3" ht="14.4" x14ac:dyDescent="0.3">
      <c r="A33719"/>
      <c r="B33719"/>
      <c r="C33719"/>
    </row>
    <row r="33720" spans="1:3" ht="14.4" x14ac:dyDescent="0.3">
      <c r="A33720"/>
      <c r="B33720"/>
      <c r="C33720"/>
    </row>
    <row r="33721" spans="1:3" ht="14.4" x14ac:dyDescent="0.3">
      <c r="A33721"/>
      <c r="B33721"/>
      <c r="C33721"/>
    </row>
    <row r="33722" spans="1:3" ht="14.4" x14ac:dyDescent="0.3">
      <c r="A33722"/>
      <c r="B33722"/>
      <c r="C33722"/>
    </row>
    <row r="33723" spans="1:3" ht="14.4" x14ac:dyDescent="0.3">
      <c r="A33723"/>
      <c r="B33723"/>
      <c r="C33723"/>
    </row>
    <row r="33724" spans="1:3" ht="14.4" x14ac:dyDescent="0.3">
      <c r="A33724"/>
      <c r="B33724"/>
      <c r="C33724"/>
    </row>
    <row r="33725" spans="1:3" ht="14.4" x14ac:dyDescent="0.3">
      <c r="A33725"/>
      <c r="B33725"/>
      <c r="C33725"/>
    </row>
    <row r="33726" spans="1:3" ht="14.4" x14ac:dyDescent="0.3">
      <c r="A33726"/>
      <c r="B33726"/>
      <c r="C33726"/>
    </row>
    <row r="33727" spans="1:3" ht="14.4" x14ac:dyDescent="0.3">
      <c r="A33727"/>
      <c r="B33727"/>
      <c r="C33727"/>
    </row>
    <row r="33728" spans="1:3" ht="14.4" x14ac:dyDescent="0.3">
      <c r="A33728"/>
      <c r="B33728"/>
      <c r="C33728"/>
    </row>
    <row r="33729" spans="1:3" ht="14.4" x14ac:dyDescent="0.3">
      <c r="A33729"/>
      <c r="B33729"/>
      <c r="C33729"/>
    </row>
    <row r="33730" spans="1:3" ht="14.4" x14ac:dyDescent="0.3">
      <c r="A33730"/>
      <c r="B33730"/>
      <c r="C33730"/>
    </row>
    <row r="33731" spans="1:3" ht="14.4" x14ac:dyDescent="0.3">
      <c r="A33731"/>
      <c r="B33731"/>
      <c r="C33731"/>
    </row>
    <row r="33732" spans="1:3" ht="14.4" x14ac:dyDescent="0.3">
      <c r="A33732"/>
      <c r="B33732"/>
      <c r="C33732"/>
    </row>
    <row r="33733" spans="1:3" ht="14.4" x14ac:dyDescent="0.3">
      <c r="A33733"/>
      <c r="B33733"/>
      <c r="C33733"/>
    </row>
    <row r="33734" spans="1:3" ht="14.4" x14ac:dyDescent="0.3">
      <c r="A33734"/>
      <c r="B33734"/>
      <c r="C33734"/>
    </row>
    <row r="33735" spans="1:3" ht="14.4" x14ac:dyDescent="0.3">
      <c r="A33735"/>
      <c r="B33735"/>
      <c r="C33735"/>
    </row>
    <row r="33736" spans="1:3" ht="14.4" x14ac:dyDescent="0.3">
      <c r="A33736"/>
      <c r="B33736"/>
      <c r="C33736"/>
    </row>
    <row r="33737" spans="1:3" ht="14.4" x14ac:dyDescent="0.3">
      <c r="A33737"/>
      <c r="B33737"/>
      <c r="C33737"/>
    </row>
    <row r="33738" spans="1:3" ht="14.4" x14ac:dyDescent="0.3">
      <c r="A33738"/>
      <c r="B33738"/>
      <c r="C33738"/>
    </row>
    <row r="33739" spans="1:3" ht="14.4" x14ac:dyDescent="0.3">
      <c r="A33739"/>
      <c r="B33739"/>
      <c r="C33739"/>
    </row>
    <row r="33740" spans="1:3" ht="14.4" x14ac:dyDescent="0.3">
      <c r="A33740"/>
      <c r="B33740"/>
      <c r="C33740"/>
    </row>
    <row r="33741" spans="1:3" ht="14.4" x14ac:dyDescent="0.3">
      <c r="A33741"/>
      <c r="B33741"/>
      <c r="C33741"/>
    </row>
    <row r="33742" spans="1:3" ht="14.4" x14ac:dyDescent="0.3">
      <c r="A33742"/>
      <c r="B33742"/>
      <c r="C33742"/>
    </row>
    <row r="33743" spans="1:3" ht="14.4" x14ac:dyDescent="0.3">
      <c r="A33743"/>
      <c r="B33743"/>
      <c r="C33743"/>
    </row>
    <row r="33744" spans="1:3" ht="14.4" x14ac:dyDescent="0.3">
      <c r="A33744"/>
      <c r="B33744"/>
      <c r="C33744"/>
    </row>
    <row r="33745" spans="1:3" ht="14.4" x14ac:dyDescent="0.3">
      <c r="A33745"/>
      <c r="B33745"/>
      <c r="C33745"/>
    </row>
    <row r="33746" spans="1:3" ht="14.4" x14ac:dyDescent="0.3">
      <c r="A33746"/>
      <c r="B33746"/>
      <c r="C33746"/>
    </row>
    <row r="33747" spans="1:3" ht="14.4" x14ac:dyDescent="0.3">
      <c r="A33747"/>
      <c r="B33747"/>
      <c r="C33747"/>
    </row>
    <row r="33748" spans="1:3" ht="14.4" x14ac:dyDescent="0.3">
      <c r="A33748"/>
      <c r="B33748"/>
      <c r="C33748"/>
    </row>
    <row r="33749" spans="1:3" ht="14.4" x14ac:dyDescent="0.3">
      <c r="A33749"/>
      <c r="B33749"/>
      <c r="C33749"/>
    </row>
    <row r="33750" spans="1:3" ht="14.4" x14ac:dyDescent="0.3">
      <c r="A33750"/>
      <c r="B33750"/>
      <c r="C33750"/>
    </row>
    <row r="33751" spans="1:3" ht="14.4" x14ac:dyDescent="0.3">
      <c r="A33751"/>
      <c r="B33751"/>
      <c r="C33751"/>
    </row>
    <row r="33752" spans="1:3" ht="14.4" x14ac:dyDescent="0.3">
      <c r="A33752"/>
      <c r="B33752"/>
      <c r="C33752"/>
    </row>
    <row r="33753" spans="1:3" ht="14.4" x14ac:dyDescent="0.3">
      <c r="A33753"/>
      <c r="B33753"/>
      <c r="C33753"/>
    </row>
    <row r="33754" spans="1:3" ht="14.4" x14ac:dyDescent="0.3">
      <c r="A33754"/>
      <c r="B33754"/>
      <c r="C33754"/>
    </row>
    <row r="33755" spans="1:3" ht="14.4" x14ac:dyDescent="0.3">
      <c r="A33755"/>
      <c r="B33755"/>
      <c r="C33755"/>
    </row>
    <row r="33756" spans="1:3" ht="14.4" x14ac:dyDescent="0.3">
      <c r="A33756"/>
      <c r="B33756"/>
      <c r="C33756"/>
    </row>
    <row r="33757" spans="1:3" ht="14.4" x14ac:dyDescent="0.3">
      <c r="A33757"/>
      <c r="B33757"/>
      <c r="C33757"/>
    </row>
    <row r="33758" spans="1:3" ht="14.4" x14ac:dyDescent="0.3">
      <c r="A33758"/>
      <c r="B33758"/>
      <c r="C33758"/>
    </row>
    <row r="33759" spans="1:3" ht="14.4" x14ac:dyDescent="0.3">
      <c r="A33759"/>
      <c r="B33759"/>
      <c r="C33759"/>
    </row>
    <row r="33760" spans="1:3" ht="14.4" x14ac:dyDescent="0.3">
      <c r="A33760"/>
      <c r="B33760"/>
      <c r="C33760"/>
    </row>
    <row r="33761" spans="1:3" ht="14.4" x14ac:dyDescent="0.3">
      <c r="A33761"/>
      <c r="B33761"/>
      <c r="C33761"/>
    </row>
    <row r="33762" spans="1:3" ht="14.4" x14ac:dyDescent="0.3">
      <c r="A33762"/>
      <c r="B33762"/>
      <c r="C33762"/>
    </row>
    <row r="33763" spans="1:3" ht="14.4" x14ac:dyDescent="0.3">
      <c r="A33763"/>
      <c r="B33763"/>
      <c r="C33763"/>
    </row>
    <row r="33764" spans="1:3" ht="14.4" x14ac:dyDescent="0.3">
      <c r="A33764"/>
      <c r="B33764"/>
      <c r="C33764"/>
    </row>
    <row r="33765" spans="1:3" ht="14.4" x14ac:dyDescent="0.3">
      <c r="A33765"/>
      <c r="B33765"/>
      <c r="C33765"/>
    </row>
    <row r="33766" spans="1:3" ht="14.4" x14ac:dyDescent="0.3">
      <c r="A33766"/>
      <c r="B33766"/>
      <c r="C33766"/>
    </row>
    <row r="33767" spans="1:3" ht="14.4" x14ac:dyDescent="0.3">
      <c r="A33767"/>
      <c r="B33767"/>
      <c r="C33767"/>
    </row>
    <row r="33768" spans="1:3" ht="14.4" x14ac:dyDescent="0.3">
      <c r="A33768"/>
      <c r="B33768"/>
      <c r="C33768"/>
    </row>
    <row r="33769" spans="1:3" ht="14.4" x14ac:dyDescent="0.3">
      <c r="A33769"/>
      <c r="B33769"/>
      <c r="C33769"/>
    </row>
    <row r="33770" spans="1:3" ht="14.4" x14ac:dyDescent="0.3">
      <c r="A33770"/>
      <c r="B33770"/>
      <c r="C33770"/>
    </row>
    <row r="33771" spans="1:3" ht="14.4" x14ac:dyDescent="0.3">
      <c r="A33771"/>
      <c r="B33771"/>
      <c r="C33771"/>
    </row>
    <row r="33772" spans="1:3" ht="14.4" x14ac:dyDescent="0.3">
      <c r="A33772"/>
      <c r="B33772"/>
      <c r="C33772"/>
    </row>
    <row r="33773" spans="1:3" ht="14.4" x14ac:dyDescent="0.3">
      <c r="A33773"/>
      <c r="B33773"/>
      <c r="C33773"/>
    </row>
    <row r="33774" spans="1:3" ht="14.4" x14ac:dyDescent="0.3">
      <c r="A33774"/>
      <c r="B33774"/>
      <c r="C33774"/>
    </row>
    <row r="33775" spans="1:3" ht="14.4" x14ac:dyDescent="0.3">
      <c r="A33775"/>
      <c r="B33775"/>
      <c r="C33775"/>
    </row>
    <row r="33776" spans="1:3" ht="14.4" x14ac:dyDescent="0.3">
      <c r="A33776"/>
      <c r="B33776"/>
      <c r="C33776"/>
    </row>
    <row r="33777" spans="1:3" ht="14.4" x14ac:dyDescent="0.3">
      <c r="A33777"/>
      <c r="B33777"/>
      <c r="C33777"/>
    </row>
    <row r="33778" spans="1:3" ht="14.4" x14ac:dyDescent="0.3">
      <c r="A33778"/>
      <c r="B33778"/>
      <c r="C33778"/>
    </row>
    <row r="33779" spans="1:3" ht="14.4" x14ac:dyDescent="0.3">
      <c r="A33779"/>
      <c r="B33779"/>
      <c r="C33779"/>
    </row>
    <row r="33780" spans="1:3" ht="14.4" x14ac:dyDescent="0.3">
      <c r="A33780"/>
      <c r="B33780"/>
      <c r="C33780"/>
    </row>
    <row r="33781" spans="1:3" ht="14.4" x14ac:dyDescent="0.3">
      <c r="A33781"/>
      <c r="B33781"/>
      <c r="C33781"/>
    </row>
    <row r="33782" spans="1:3" ht="14.4" x14ac:dyDescent="0.3">
      <c r="A33782"/>
      <c r="B33782"/>
      <c r="C33782"/>
    </row>
    <row r="33783" spans="1:3" ht="14.4" x14ac:dyDescent="0.3">
      <c r="A33783"/>
      <c r="B33783"/>
      <c r="C33783"/>
    </row>
    <row r="33784" spans="1:3" ht="14.4" x14ac:dyDescent="0.3">
      <c r="A33784"/>
      <c r="B33784"/>
      <c r="C33784"/>
    </row>
    <row r="33785" spans="1:3" ht="14.4" x14ac:dyDescent="0.3">
      <c r="A33785"/>
      <c r="B33785"/>
      <c r="C33785"/>
    </row>
    <row r="33786" spans="1:3" ht="14.4" x14ac:dyDescent="0.3">
      <c r="A33786"/>
      <c r="B33786"/>
      <c r="C33786"/>
    </row>
    <row r="33787" spans="1:3" ht="14.4" x14ac:dyDescent="0.3">
      <c r="A33787"/>
      <c r="B33787"/>
      <c r="C33787"/>
    </row>
    <row r="33788" spans="1:3" ht="14.4" x14ac:dyDescent="0.3">
      <c r="A33788"/>
      <c r="B33788"/>
      <c r="C33788"/>
    </row>
    <row r="33789" spans="1:3" ht="14.4" x14ac:dyDescent="0.3">
      <c r="A33789"/>
      <c r="B33789"/>
      <c r="C33789"/>
    </row>
    <row r="33790" spans="1:3" ht="14.4" x14ac:dyDescent="0.3">
      <c r="A33790"/>
      <c r="B33790"/>
      <c r="C33790"/>
    </row>
    <row r="33791" spans="1:3" ht="14.4" x14ac:dyDescent="0.3">
      <c r="A33791"/>
      <c r="B33791"/>
      <c r="C33791"/>
    </row>
    <row r="33792" spans="1:3" ht="14.4" x14ac:dyDescent="0.3">
      <c r="A33792"/>
      <c r="B33792"/>
      <c r="C33792"/>
    </row>
    <row r="33793" spans="1:3" ht="14.4" x14ac:dyDescent="0.3">
      <c r="A33793"/>
      <c r="B33793"/>
      <c r="C33793"/>
    </row>
    <row r="33794" spans="1:3" ht="14.4" x14ac:dyDescent="0.3">
      <c r="A33794"/>
      <c r="B33794"/>
      <c r="C33794"/>
    </row>
    <row r="33795" spans="1:3" ht="14.4" x14ac:dyDescent="0.3">
      <c r="A33795"/>
      <c r="B33795"/>
      <c r="C33795"/>
    </row>
    <row r="33796" spans="1:3" ht="14.4" x14ac:dyDescent="0.3">
      <c r="A33796"/>
      <c r="B33796"/>
      <c r="C33796"/>
    </row>
    <row r="33797" spans="1:3" ht="14.4" x14ac:dyDescent="0.3">
      <c r="A33797"/>
      <c r="B33797"/>
      <c r="C33797"/>
    </row>
    <row r="33798" spans="1:3" ht="14.4" x14ac:dyDescent="0.3">
      <c r="A33798"/>
      <c r="B33798"/>
      <c r="C33798"/>
    </row>
    <row r="33799" spans="1:3" ht="14.4" x14ac:dyDescent="0.3">
      <c r="A33799"/>
      <c r="B33799"/>
      <c r="C33799"/>
    </row>
    <row r="33800" spans="1:3" ht="14.4" x14ac:dyDescent="0.3">
      <c r="A33800"/>
      <c r="B33800"/>
      <c r="C33800"/>
    </row>
    <row r="33801" spans="1:3" ht="14.4" x14ac:dyDescent="0.3">
      <c r="A33801"/>
      <c r="B33801"/>
      <c r="C33801"/>
    </row>
    <row r="33802" spans="1:3" ht="14.4" x14ac:dyDescent="0.3">
      <c r="A33802"/>
      <c r="B33802"/>
      <c r="C33802"/>
    </row>
    <row r="33803" spans="1:3" ht="14.4" x14ac:dyDescent="0.3">
      <c r="A33803"/>
      <c r="B33803"/>
      <c r="C33803"/>
    </row>
    <row r="33804" spans="1:3" ht="14.4" x14ac:dyDescent="0.3">
      <c r="A33804"/>
      <c r="B33804"/>
      <c r="C33804"/>
    </row>
    <row r="33805" spans="1:3" ht="14.4" x14ac:dyDescent="0.3">
      <c r="A33805"/>
      <c r="B33805"/>
      <c r="C33805"/>
    </row>
    <row r="33806" spans="1:3" ht="14.4" x14ac:dyDescent="0.3">
      <c r="A33806"/>
      <c r="B33806"/>
      <c r="C33806"/>
    </row>
    <row r="33807" spans="1:3" ht="14.4" x14ac:dyDescent="0.3">
      <c r="A33807"/>
      <c r="B33807"/>
      <c r="C33807"/>
    </row>
    <row r="33808" spans="1:3" ht="14.4" x14ac:dyDescent="0.3">
      <c r="A33808"/>
      <c r="B33808"/>
      <c r="C33808"/>
    </row>
    <row r="33809" spans="1:3" ht="14.4" x14ac:dyDescent="0.3">
      <c r="A33809"/>
      <c r="B33809"/>
      <c r="C33809"/>
    </row>
    <row r="33810" spans="1:3" ht="14.4" x14ac:dyDescent="0.3">
      <c r="A33810"/>
      <c r="B33810"/>
      <c r="C33810"/>
    </row>
    <row r="33811" spans="1:3" ht="14.4" x14ac:dyDescent="0.3">
      <c r="A33811"/>
      <c r="B33811"/>
      <c r="C33811"/>
    </row>
    <row r="33812" spans="1:3" ht="14.4" x14ac:dyDescent="0.3">
      <c r="A33812"/>
      <c r="B33812"/>
      <c r="C33812"/>
    </row>
    <row r="33813" spans="1:3" ht="14.4" x14ac:dyDescent="0.3">
      <c r="A33813"/>
      <c r="B33813"/>
      <c r="C33813"/>
    </row>
    <row r="33814" spans="1:3" ht="14.4" x14ac:dyDescent="0.3">
      <c r="A33814"/>
      <c r="B33814"/>
      <c r="C33814"/>
    </row>
    <row r="33815" spans="1:3" ht="14.4" x14ac:dyDescent="0.3">
      <c r="A33815"/>
      <c r="B33815"/>
      <c r="C33815"/>
    </row>
    <row r="33816" spans="1:3" ht="14.4" x14ac:dyDescent="0.3">
      <c r="A33816"/>
      <c r="B33816"/>
      <c r="C33816"/>
    </row>
    <row r="33817" spans="1:3" ht="14.4" x14ac:dyDescent="0.3">
      <c r="A33817"/>
      <c r="B33817"/>
      <c r="C33817"/>
    </row>
    <row r="33818" spans="1:3" ht="14.4" x14ac:dyDescent="0.3">
      <c r="A33818"/>
      <c r="B33818"/>
      <c r="C33818"/>
    </row>
    <row r="33819" spans="1:3" ht="14.4" x14ac:dyDescent="0.3">
      <c r="A33819"/>
      <c r="B33819"/>
      <c r="C33819"/>
    </row>
    <row r="33820" spans="1:3" ht="14.4" x14ac:dyDescent="0.3">
      <c r="A33820"/>
      <c r="B33820"/>
      <c r="C33820"/>
    </row>
    <row r="33821" spans="1:3" ht="14.4" x14ac:dyDescent="0.3">
      <c r="A33821"/>
      <c r="B33821"/>
      <c r="C33821"/>
    </row>
    <row r="33822" spans="1:3" ht="14.4" x14ac:dyDescent="0.3">
      <c r="A33822"/>
      <c r="B33822"/>
      <c r="C33822"/>
    </row>
    <row r="33823" spans="1:3" ht="14.4" x14ac:dyDescent="0.3">
      <c r="A33823"/>
      <c r="B33823"/>
      <c r="C33823"/>
    </row>
    <row r="33824" spans="1:3" ht="14.4" x14ac:dyDescent="0.3">
      <c r="A33824"/>
      <c r="B33824"/>
      <c r="C33824"/>
    </row>
    <row r="33825" spans="1:3" ht="14.4" x14ac:dyDescent="0.3">
      <c r="A33825"/>
      <c r="B33825"/>
      <c r="C33825"/>
    </row>
    <row r="33826" spans="1:3" ht="14.4" x14ac:dyDescent="0.3">
      <c r="A33826"/>
      <c r="B33826"/>
      <c r="C33826"/>
    </row>
    <row r="33827" spans="1:3" ht="14.4" x14ac:dyDescent="0.3">
      <c r="A33827"/>
      <c r="B33827"/>
      <c r="C33827"/>
    </row>
    <row r="33828" spans="1:3" ht="14.4" x14ac:dyDescent="0.3">
      <c r="A33828"/>
      <c r="B33828"/>
      <c r="C33828"/>
    </row>
    <row r="33829" spans="1:3" ht="14.4" x14ac:dyDescent="0.3">
      <c r="A33829"/>
      <c r="B33829"/>
      <c r="C33829"/>
    </row>
    <row r="33830" spans="1:3" ht="14.4" x14ac:dyDescent="0.3">
      <c r="A33830"/>
      <c r="B33830"/>
      <c r="C33830"/>
    </row>
    <row r="33831" spans="1:3" ht="14.4" x14ac:dyDescent="0.3">
      <c r="A33831"/>
      <c r="B33831"/>
      <c r="C33831"/>
    </row>
    <row r="33832" spans="1:3" ht="14.4" x14ac:dyDescent="0.3">
      <c r="A33832"/>
      <c r="B33832"/>
      <c r="C33832"/>
    </row>
    <row r="33833" spans="1:3" ht="14.4" x14ac:dyDescent="0.3">
      <c r="A33833"/>
      <c r="B33833"/>
      <c r="C33833"/>
    </row>
    <row r="33834" spans="1:3" ht="14.4" x14ac:dyDescent="0.3">
      <c r="A33834"/>
      <c r="B33834"/>
      <c r="C33834"/>
    </row>
    <row r="33835" spans="1:3" ht="14.4" x14ac:dyDescent="0.3">
      <c r="A33835"/>
      <c r="B33835"/>
      <c r="C33835"/>
    </row>
    <row r="33836" spans="1:3" ht="14.4" x14ac:dyDescent="0.3">
      <c r="A33836"/>
      <c r="B33836"/>
      <c r="C33836"/>
    </row>
    <row r="33837" spans="1:3" ht="14.4" x14ac:dyDescent="0.3">
      <c r="A33837"/>
      <c r="B33837"/>
      <c r="C33837"/>
    </row>
    <row r="33838" spans="1:3" ht="14.4" x14ac:dyDescent="0.3">
      <c r="A33838"/>
      <c r="B33838"/>
      <c r="C33838"/>
    </row>
    <row r="33839" spans="1:3" ht="14.4" x14ac:dyDescent="0.3">
      <c r="A33839"/>
      <c r="B33839"/>
      <c r="C33839"/>
    </row>
    <row r="33840" spans="1:3" ht="14.4" x14ac:dyDescent="0.3">
      <c r="A33840"/>
      <c r="B33840"/>
      <c r="C33840"/>
    </row>
    <row r="33841" spans="1:3" ht="14.4" x14ac:dyDescent="0.3">
      <c r="A33841"/>
      <c r="B33841"/>
      <c r="C33841"/>
    </row>
    <row r="33842" spans="1:3" ht="14.4" x14ac:dyDescent="0.3">
      <c r="A33842"/>
      <c r="B33842"/>
      <c r="C33842"/>
    </row>
    <row r="33843" spans="1:3" ht="14.4" x14ac:dyDescent="0.3">
      <c r="A33843"/>
      <c r="B33843"/>
      <c r="C33843"/>
    </row>
    <row r="33844" spans="1:3" ht="14.4" x14ac:dyDescent="0.3">
      <c r="A33844"/>
      <c r="B33844"/>
      <c r="C33844"/>
    </row>
    <row r="33845" spans="1:3" ht="14.4" x14ac:dyDescent="0.3">
      <c r="A33845"/>
      <c r="B33845"/>
      <c r="C33845"/>
    </row>
    <row r="33846" spans="1:3" ht="14.4" x14ac:dyDescent="0.3">
      <c r="A33846"/>
      <c r="B33846"/>
      <c r="C33846"/>
    </row>
    <row r="33847" spans="1:3" ht="14.4" x14ac:dyDescent="0.3">
      <c r="A33847"/>
      <c r="B33847"/>
      <c r="C33847"/>
    </row>
    <row r="33848" spans="1:3" ht="14.4" x14ac:dyDescent="0.3">
      <c r="A33848"/>
      <c r="B33848"/>
      <c r="C33848"/>
    </row>
    <row r="33849" spans="1:3" ht="14.4" x14ac:dyDescent="0.3">
      <c r="A33849"/>
      <c r="B33849"/>
      <c r="C33849"/>
    </row>
    <row r="33850" spans="1:3" ht="14.4" x14ac:dyDescent="0.3">
      <c r="A33850"/>
      <c r="B33850"/>
      <c r="C33850"/>
    </row>
    <row r="33851" spans="1:3" ht="14.4" x14ac:dyDescent="0.3">
      <c r="A33851"/>
      <c r="B33851"/>
      <c r="C33851"/>
    </row>
    <row r="33852" spans="1:3" ht="14.4" x14ac:dyDescent="0.3">
      <c r="A33852"/>
      <c r="B33852"/>
      <c r="C33852"/>
    </row>
    <row r="33853" spans="1:3" ht="14.4" x14ac:dyDescent="0.3">
      <c r="A33853"/>
      <c r="B33853"/>
      <c r="C33853"/>
    </row>
    <row r="33854" spans="1:3" ht="14.4" x14ac:dyDescent="0.3">
      <c r="A33854"/>
      <c r="B33854"/>
      <c r="C33854"/>
    </row>
    <row r="33855" spans="1:3" ht="14.4" x14ac:dyDescent="0.3">
      <c r="A33855"/>
      <c r="B33855"/>
      <c r="C33855"/>
    </row>
    <row r="33856" spans="1:3" ht="14.4" x14ac:dyDescent="0.3">
      <c r="A33856"/>
      <c r="B33856"/>
      <c r="C33856"/>
    </row>
    <row r="33857" spans="1:3" ht="14.4" x14ac:dyDescent="0.3">
      <c r="A33857"/>
      <c r="B33857"/>
      <c r="C33857"/>
    </row>
    <row r="33858" spans="1:3" ht="14.4" x14ac:dyDescent="0.3">
      <c r="A33858"/>
      <c r="B33858"/>
      <c r="C33858"/>
    </row>
    <row r="33859" spans="1:3" ht="14.4" x14ac:dyDescent="0.3">
      <c r="A33859"/>
      <c r="B33859"/>
      <c r="C33859"/>
    </row>
    <row r="33860" spans="1:3" ht="14.4" x14ac:dyDescent="0.3">
      <c r="A33860"/>
      <c r="B33860"/>
      <c r="C33860"/>
    </row>
    <row r="33861" spans="1:3" ht="14.4" x14ac:dyDescent="0.3">
      <c r="A33861"/>
      <c r="B33861"/>
      <c r="C33861"/>
    </row>
    <row r="33862" spans="1:3" ht="14.4" x14ac:dyDescent="0.3">
      <c r="A33862"/>
      <c r="B33862"/>
      <c r="C33862"/>
    </row>
    <row r="33863" spans="1:3" ht="14.4" x14ac:dyDescent="0.3">
      <c r="A33863"/>
      <c r="B33863"/>
      <c r="C33863"/>
    </row>
    <row r="33864" spans="1:3" ht="14.4" x14ac:dyDescent="0.3">
      <c r="A33864"/>
      <c r="B33864"/>
      <c r="C33864"/>
    </row>
    <row r="33865" spans="1:3" ht="14.4" x14ac:dyDescent="0.3">
      <c r="A33865"/>
      <c r="B33865"/>
      <c r="C33865"/>
    </row>
    <row r="33866" spans="1:3" ht="14.4" x14ac:dyDescent="0.3">
      <c r="A33866"/>
      <c r="B33866"/>
      <c r="C33866"/>
    </row>
    <row r="33867" spans="1:3" ht="14.4" x14ac:dyDescent="0.3">
      <c r="A33867"/>
      <c r="B33867"/>
      <c r="C33867"/>
    </row>
    <row r="33868" spans="1:3" ht="14.4" x14ac:dyDescent="0.3">
      <c r="A33868"/>
      <c r="B33868"/>
      <c r="C33868"/>
    </row>
    <row r="33869" spans="1:3" ht="14.4" x14ac:dyDescent="0.3">
      <c r="A33869"/>
      <c r="B33869"/>
      <c r="C33869"/>
    </row>
    <row r="33870" spans="1:3" ht="14.4" x14ac:dyDescent="0.3">
      <c r="A33870"/>
      <c r="B33870"/>
      <c r="C33870"/>
    </row>
    <row r="33871" spans="1:3" ht="14.4" x14ac:dyDescent="0.3">
      <c r="A33871"/>
      <c r="B33871"/>
      <c r="C33871"/>
    </row>
    <row r="33872" spans="1:3" ht="14.4" x14ac:dyDescent="0.3">
      <c r="A33872"/>
      <c r="B33872"/>
      <c r="C33872"/>
    </row>
    <row r="33873" spans="1:3" ht="14.4" x14ac:dyDescent="0.3">
      <c r="A33873"/>
      <c r="B33873"/>
      <c r="C33873"/>
    </row>
    <row r="33874" spans="1:3" ht="14.4" x14ac:dyDescent="0.3">
      <c r="A33874"/>
      <c r="B33874"/>
      <c r="C33874"/>
    </row>
    <row r="33875" spans="1:3" ht="14.4" x14ac:dyDescent="0.3">
      <c r="A33875"/>
      <c r="B33875"/>
      <c r="C33875"/>
    </row>
    <row r="33876" spans="1:3" ht="14.4" x14ac:dyDescent="0.3">
      <c r="A33876"/>
      <c r="B33876"/>
      <c r="C33876"/>
    </row>
    <row r="33877" spans="1:3" ht="14.4" x14ac:dyDescent="0.3">
      <c r="A33877"/>
      <c r="B33877"/>
      <c r="C33877"/>
    </row>
    <row r="33878" spans="1:3" ht="14.4" x14ac:dyDescent="0.3">
      <c r="A33878"/>
      <c r="B33878"/>
      <c r="C33878"/>
    </row>
    <row r="33879" spans="1:3" ht="14.4" x14ac:dyDescent="0.3">
      <c r="A33879"/>
      <c r="B33879"/>
      <c r="C33879"/>
    </row>
    <row r="33880" spans="1:3" ht="14.4" x14ac:dyDescent="0.3">
      <c r="A33880"/>
      <c r="B33880"/>
      <c r="C33880"/>
    </row>
    <row r="33881" spans="1:3" ht="14.4" x14ac:dyDescent="0.3">
      <c r="A33881"/>
      <c r="B33881"/>
      <c r="C33881"/>
    </row>
    <row r="33882" spans="1:3" ht="14.4" x14ac:dyDescent="0.3">
      <c r="A33882"/>
      <c r="B33882"/>
      <c r="C33882"/>
    </row>
    <row r="33883" spans="1:3" ht="14.4" x14ac:dyDescent="0.3">
      <c r="A33883"/>
      <c r="B33883"/>
      <c r="C33883"/>
    </row>
    <row r="33884" spans="1:3" ht="14.4" x14ac:dyDescent="0.3">
      <c r="A33884"/>
      <c r="B33884"/>
      <c r="C33884"/>
    </row>
    <row r="33885" spans="1:3" ht="14.4" x14ac:dyDescent="0.3">
      <c r="A33885"/>
      <c r="B33885"/>
      <c r="C33885"/>
    </row>
    <row r="33886" spans="1:3" ht="14.4" x14ac:dyDescent="0.3">
      <c r="A33886"/>
      <c r="B33886"/>
      <c r="C33886"/>
    </row>
    <row r="33887" spans="1:3" ht="14.4" x14ac:dyDescent="0.3">
      <c r="A33887"/>
      <c r="B33887"/>
      <c r="C33887"/>
    </row>
    <row r="33888" spans="1:3" ht="14.4" x14ac:dyDescent="0.3">
      <c r="A33888"/>
      <c r="B33888"/>
      <c r="C33888"/>
    </row>
    <row r="33889" spans="1:3" ht="14.4" x14ac:dyDescent="0.3">
      <c r="A33889"/>
      <c r="B33889"/>
      <c r="C33889"/>
    </row>
    <row r="33890" spans="1:3" ht="14.4" x14ac:dyDescent="0.3">
      <c r="A33890"/>
      <c r="B33890"/>
      <c r="C33890"/>
    </row>
    <row r="33891" spans="1:3" ht="14.4" x14ac:dyDescent="0.3">
      <c r="A33891"/>
      <c r="B33891"/>
      <c r="C33891"/>
    </row>
    <row r="33892" spans="1:3" ht="14.4" x14ac:dyDescent="0.3">
      <c r="A33892"/>
      <c r="B33892"/>
      <c r="C33892"/>
    </row>
    <row r="33893" spans="1:3" ht="14.4" x14ac:dyDescent="0.3">
      <c r="A33893"/>
      <c r="B33893"/>
      <c r="C33893"/>
    </row>
    <row r="33894" spans="1:3" ht="14.4" x14ac:dyDescent="0.3">
      <c r="A33894"/>
      <c r="B33894"/>
      <c r="C33894"/>
    </row>
    <row r="33895" spans="1:3" ht="14.4" x14ac:dyDescent="0.3">
      <c r="A33895"/>
      <c r="B33895"/>
      <c r="C33895"/>
    </row>
    <row r="33896" spans="1:3" ht="14.4" x14ac:dyDescent="0.3">
      <c r="A33896"/>
      <c r="B33896"/>
      <c r="C33896"/>
    </row>
    <row r="33897" spans="1:3" ht="14.4" x14ac:dyDescent="0.3">
      <c r="A33897"/>
      <c r="B33897"/>
      <c r="C33897"/>
    </row>
    <row r="33898" spans="1:3" ht="14.4" x14ac:dyDescent="0.3">
      <c r="A33898"/>
      <c r="B33898"/>
      <c r="C33898"/>
    </row>
    <row r="33899" spans="1:3" ht="14.4" x14ac:dyDescent="0.3">
      <c r="A33899"/>
      <c r="B33899"/>
      <c r="C33899"/>
    </row>
    <row r="33900" spans="1:3" ht="14.4" x14ac:dyDescent="0.3">
      <c r="A33900"/>
      <c r="B33900"/>
      <c r="C33900"/>
    </row>
    <row r="33901" spans="1:3" ht="14.4" x14ac:dyDescent="0.3">
      <c r="A33901"/>
      <c r="B33901"/>
      <c r="C33901"/>
    </row>
    <row r="33902" spans="1:3" ht="14.4" x14ac:dyDescent="0.3">
      <c r="A33902"/>
      <c r="B33902"/>
      <c r="C33902"/>
    </row>
    <row r="33903" spans="1:3" ht="14.4" x14ac:dyDescent="0.3">
      <c r="A33903"/>
      <c r="B33903"/>
      <c r="C33903"/>
    </row>
    <row r="33904" spans="1:3" ht="14.4" x14ac:dyDescent="0.3">
      <c r="A33904"/>
      <c r="B33904"/>
      <c r="C33904"/>
    </row>
    <row r="33905" spans="1:3" ht="14.4" x14ac:dyDescent="0.3">
      <c r="A33905"/>
      <c r="B33905"/>
      <c r="C33905"/>
    </row>
    <row r="33906" spans="1:3" ht="14.4" x14ac:dyDescent="0.3">
      <c r="A33906"/>
      <c r="B33906"/>
      <c r="C33906"/>
    </row>
    <row r="33907" spans="1:3" ht="14.4" x14ac:dyDescent="0.3">
      <c r="A33907"/>
      <c r="B33907"/>
      <c r="C33907"/>
    </row>
    <row r="33908" spans="1:3" ht="14.4" x14ac:dyDescent="0.3">
      <c r="A33908"/>
      <c r="B33908"/>
      <c r="C33908"/>
    </row>
    <row r="33909" spans="1:3" ht="14.4" x14ac:dyDescent="0.3">
      <c r="A33909"/>
      <c r="B33909"/>
      <c r="C33909"/>
    </row>
    <row r="33910" spans="1:3" ht="14.4" x14ac:dyDescent="0.3">
      <c r="A33910"/>
      <c r="B33910"/>
      <c r="C33910"/>
    </row>
    <row r="33911" spans="1:3" ht="14.4" x14ac:dyDescent="0.3">
      <c r="A33911"/>
      <c r="B33911"/>
      <c r="C33911"/>
    </row>
    <row r="33912" spans="1:3" ht="14.4" x14ac:dyDescent="0.3">
      <c r="A33912"/>
      <c r="B33912"/>
      <c r="C33912"/>
    </row>
    <row r="33913" spans="1:3" ht="14.4" x14ac:dyDescent="0.3">
      <c r="A33913"/>
      <c r="B33913"/>
      <c r="C33913"/>
    </row>
    <row r="33914" spans="1:3" ht="14.4" x14ac:dyDescent="0.3">
      <c r="A33914"/>
      <c r="B33914"/>
      <c r="C33914"/>
    </row>
    <row r="33915" spans="1:3" ht="14.4" x14ac:dyDescent="0.3">
      <c r="A33915"/>
      <c r="B33915"/>
      <c r="C33915"/>
    </row>
    <row r="33916" spans="1:3" ht="14.4" x14ac:dyDescent="0.3">
      <c r="A33916"/>
      <c r="B33916"/>
      <c r="C33916"/>
    </row>
    <row r="33917" spans="1:3" ht="14.4" x14ac:dyDescent="0.3">
      <c r="A33917"/>
      <c r="B33917"/>
      <c r="C33917"/>
    </row>
    <row r="33918" spans="1:3" ht="14.4" x14ac:dyDescent="0.3">
      <c r="A33918"/>
      <c r="B33918"/>
      <c r="C33918"/>
    </row>
    <row r="33919" spans="1:3" ht="14.4" x14ac:dyDescent="0.3">
      <c r="A33919"/>
      <c r="B33919"/>
      <c r="C33919"/>
    </row>
    <row r="33920" spans="1:3" ht="14.4" x14ac:dyDescent="0.3">
      <c r="A33920"/>
      <c r="B33920"/>
      <c r="C33920"/>
    </row>
    <row r="33921" spans="1:3" ht="14.4" x14ac:dyDescent="0.3">
      <c r="A33921"/>
      <c r="B33921"/>
      <c r="C33921"/>
    </row>
    <row r="33922" spans="1:3" ht="14.4" x14ac:dyDescent="0.3">
      <c r="A33922"/>
      <c r="B33922"/>
      <c r="C33922"/>
    </row>
    <row r="33923" spans="1:3" ht="14.4" x14ac:dyDescent="0.3">
      <c r="A33923"/>
      <c r="B33923"/>
      <c r="C33923"/>
    </row>
    <row r="33924" spans="1:3" ht="14.4" x14ac:dyDescent="0.3">
      <c r="A33924"/>
      <c r="B33924"/>
      <c r="C33924"/>
    </row>
    <row r="33925" spans="1:3" ht="14.4" x14ac:dyDescent="0.3">
      <c r="A33925"/>
      <c r="B33925"/>
      <c r="C33925"/>
    </row>
    <row r="33926" spans="1:3" ht="14.4" x14ac:dyDescent="0.3">
      <c r="A33926"/>
      <c r="B33926"/>
      <c r="C33926"/>
    </row>
    <row r="33927" spans="1:3" ht="14.4" x14ac:dyDescent="0.3">
      <c r="A33927"/>
      <c r="B33927"/>
      <c r="C33927"/>
    </row>
    <row r="33928" spans="1:3" ht="14.4" x14ac:dyDescent="0.3">
      <c r="A33928"/>
      <c r="B33928"/>
      <c r="C33928"/>
    </row>
    <row r="33929" spans="1:3" ht="14.4" x14ac:dyDescent="0.3">
      <c r="A33929"/>
      <c r="B33929"/>
      <c r="C33929"/>
    </row>
    <row r="33930" spans="1:3" ht="14.4" x14ac:dyDescent="0.3">
      <c r="A33930"/>
      <c r="B33930"/>
      <c r="C33930"/>
    </row>
    <row r="33931" spans="1:3" ht="14.4" x14ac:dyDescent="0.3">
      <c r="A33931"/>
      <c r="B33931"/>
      <c r="C33931"/>
    </row>
    <row r="33932" spans="1:3" ht="14.4" x14ac:dyDescent="0.3">
      <c r="A33932"/>
      <c r="B33932"/>
      <c r="C33932"/>
    </row>
    <row r="33933" spans="1:3" ht="14.4" x14ac:dyDescent="0.3">
      <c r="A33933"/>
      <c r="B33933"/>
      <c r="C33933"/>
    </row>
    <row r="33934" spans="1:3" ht="14.4" x14ac:dyDescent="0.3">
      <c r="A33934"/>
      <c r="B33934"/>
      <c r="C33934"/>
    </row>
    <row r="33935" spans="1:3" ht="14.4" x14ac:dyDescent="0.3">
      <c r="A33935"/>
      <c r="B33935"/>
      <c r="C33935"/>
    </row>
    <row r="33936" spans="1:3" ht="14.4" x14ac:dyDescent="0.3">
      <c r="A33936"/>
      <c r="B33936"/>
      <c r="C33936"/>
    </row>
    <row r="33937" spans="1:3" ht="14.4" x14ac:dyDescent="0.3">
      <c r="A33937"/>
      <c r="B33937"/>
      <c r="C33937"/>
    </row>
    <row r="33938" spans="1:3" ht="14.4" x14ac:dyDescent="0.3">
      <c r="A33938"/>
      <c r="B33938"/>
      <c r="C33938"/>
    </row>
    <row r="33939" spans="1:3" ht="14.4" x14ac:dyDescent="0.3">
      <c r="A33939"/>
      <c r="B33939"/>
      <c r="C33939"/>
    </row>
    <row r="33940" spans="1:3" ht="14.4" x14ac:dyDescent="0.3">
      <c r="A33940"/>
      <c r="B33940"/>
      <c r="C33940"/>
    </row>
    <row r="33941" spans="1:3" ht="14.4" x14ac:dyDescent="0.3">
      <c r="A33941"/>
      <c r="B33941"/>
      <c r="C33941"/>
    </row>
    <row r="33942" spans="1:3" ht="14.4" x14ac:dyDescent="0.3">
      <c r="A33942"/>
      <c r="B33942"/>
      <c r="C33942"/>
    </row>
    <row r="33943" spans="1:3" ht="14.4" x14ac:dyDescent="0.3">
      <c r="A33943"/>
      <c r="B33943"/>
      <c r="C33943"/>
    </row>
    <row r="33944" spans="1:3" ht="14.4" x14ac:dyDescent="0.3">
      <c r="A33944"/>
      <c r="B33944"/>
      <c r="C33944"/>
    </row>
    <row r="33945" spans="1:3" ht="14.4" x14ac:dyDescent="0.3">
      <c r="A33945"/>
      <c r="B33945"/>
      <c r="C33945"/>
    </row>
    <row r="33946" spans="1:3" ht="14.4" x14ac:dyDescent="0.3">
      <c r="A33946"/>
      <c r="B33946"/>
      <c r="C33946"/>
    </row>
    <row r="33947" spans="1:3" ht="14.4" x14ac:dyDescent="0.3">
      <c r="A33947"/>
      <c r="B33947"/>
      <c r="C33947"/>
    </row>
    <row r="33948" spans="1:3" ht="14.4" x14ac:dyDescent="0.3">
      <c r="A33948"/>
      <c r="B33948"/>
      <c r="C33948"/>
    </row>
    <row r="33949" spans="1:3" ht="14.4" x14ac:dyDescent="0.3">
      <c r="A33949"/>
      <c r="B33949"/>
      <c r="C33949"/>
    </row>
    <row r="33950" spans="1:3" ht="14.4" x14ac:dyDescent="0.3">
      <c r="A33950"/>
      <c r="B33950"/>
      <c r="C33950"/>
    </row>
    <row r="33951" spans="1:3" ht="14.4" x14ac:dyDescent="0.3">
      <c r="A33951"/>
      <c r="B33951"/>
      <c r="C33951"/>
    </row>
    <row r="33952" spans="1:3" ht="14.4" x14ac:dyDescent="0.3">
      <c r="A33952"/>
      <c r="B33952"/>
      <c r="C33952"/>
    </row>
    <row r="33953" spans="1:3" ht="14.4" x14ac:dyDescent="0.3">
      <c r="A33953"/>
      <c r="B33953"/>
      <c r="C33953"/>
    </row>
    <row r="33954" spans="1:3" ht="14.4" x14ac:dyDescent="0.3">
      <c r="A33954"/>
      <c r="B33954"/>
      <c r="C33954"/>
    </row>
    <row r="33955" spans="1:3" ht="14.4" x14ac:dyDescent="0.3">
      <c r="A33955"/>
      <c r="B33955"/>
      <c r="C33955"/>
    </row>
    <row r="33956" spans="1:3" ht="14.4" x14ac:dyDescent="0.3">
      <c r="A33956"/>
      <c r="B33956"/>
      <c r="C33956"/>
    </row>
    <row r="33957" spans="1:3" ht="14.4" x14ac:dyDescent="0.3">
      <c r="A33957"/>
      <c r="B33957"/>
      <c r="C33957"/>
    </row>
    <row r="33958" spans="1:3" ht="14.4" x14ac:dyDescent="0.3">
      <c r="A33958"/>
      <c r="B33958"/>
      <c r="C33958"/>
    </row>
    <row r="33959" spans="1:3" ht="14.4" x14ac:dyDescent="0.3">
      <c r="A33959"/>
      <c r="B33959"/>
      <c r="C33959"/>
    </row>
    <row r="33960" spans="1:3" ht="14.4" x14ac:dyDescent="0.3">
      <c r="A33960"/>
      <c r="B33960"/>
      <c r="C33960"/>
    </row>
    <row r="33961" spans="1:3" ht="14.4" x14ac:dyDescent="0.3">
      <c r="A33961"/>
      <c r="B33961"/>
      <c r="C33961"/>
    </row>
    <row r="33962" spans="1:3" ht="14.4" x14ac:dyDescent="0.3">
      <c r="A33962"/>
      <c r="B33962"/>
      <c r="C33962"/>
    </row>
    <row r="33963" spans="1:3" ht="14.4" x14ac:dyDescent="0.3">
      <c r="A33963"/>
      <c r="B33963"/>
      <c r="C33963"/>
    </row>
    <row r="33964" spans="1:3" ht="14.4" x14ac:dyDescent="0.3">
      <c r="A33964"/>
      <c r="B33964"/>
      <c r="C33964"/>
    </row>
    <row r="33965" spans="1:3" ht="14.4" x14ac:dyDescent="0.3">
      <c r="A33965"/>
      <c r="B33965"/>
      <c r="C33965"/>
    </row>
    <row r="33966" spans="1:3" ht="14.4" x14ac:dyDescent="0.3">
      <c r="A33966"/>
      <c r="B33966"/>
      <c r="C33966"/>
    </row>
    <row r="33967" spans="1:3" ht="14.4" x14ac:dyDescent="0.3">
      <c r="A33967"/>
      <c r="B33967"/>
      <c r="C33967"/>
    </row>
    <row r="33968" spans="1:3" ht="14.4" x14ac:dyDescent="0.3">
      <c r="A33968"/>
      <c r="B33968"/>
      <c r="C33968"/>
    </row>
    <row r="33969" spans="1:3" ht="14.4" x14ac:dyDescent="0.3">
      <c r="A33969"/>
      <c r="B33969"/>
      <c r="C33969"/>
    </row>
    <row r="33970" spans="1:3" ht="14.4" x14ac:dyDescent="0.3">
      <c r="A33970"/>
      <c r="B33970"/>
      <c r="C33970"/>
    </row>
    <row r="33971" spans="1:3" ht="14.4" x14ac:dyDescent="0.3">
      <c r="A33971"/>
      <c r="B33971"/>
      <c r="C33971"/>
    </row>
    <row r="33972" spans="1:3" ht="14.4" x14ac:dyDescent="0.3">
      <c r="A33972"/>
      <c r="B33972"/>
      <c r="C33972"/>
    </row>
    <row r="33973" spans="1:3" ht="14.4" x14ac:dyDescent="0.3">
      <c r="A33973"/>
      <c r="B33973"/>
      <c r="C33973"/>
    </row>
    <row r="33974" spans="1:3" ht="14.4" x14ac:dyDescent="0.3">
      <c r="A33974"/>
      <c r="B33974"/>
      <c r="C33974"/>
    </row>
    <row r="33975" spans="1:3" ht="14.4" x14ac:dyDescent="0.3">
      <c r="A33975"/>
      <c r="B33975"/>
      <c r="C33975"/>
    </row>
    <row r="33976" spans="1:3" ht="14.4" x14ac:dyDescent="0.3">
      <c r="A33976"/>
      <c r="B33976"/>
      <c r="C33976"/>
    </row>
    <row r="33977" spans="1:3" ht="14.4" x14ac:dyDescent="0.3">
      <c r="A33977"/>
      <c r="B33977"/>
      <c r="C33977"/>
    </row>
    <row r="33978" spans="1:3" ht="14.4" x14ac:dyDescent="0.3">
      <c r="A33978"/>
      <c r="B33978"/>
      <c r="C33978"/>
    </row>
    <row r="33979" spans="1:3" ht="14.4" x14ac:dyDescent="0.3">
      <c r="A33979"/>
      <c r="B33979"/>
      <c r="C33979"/>
    </row>
    <row r="33980" spans="1:3" ht="14.4" x14ac:dyDescent="0.3">
      <c r="A33980"/>
      <c r="B33980"/>
      <c r="C33980"/>
    </row>
    <row r="33981" spans="1:3" ht="14.4" x14ac:dyDescent="0.3">
      <c r="A33981"/>
      <c r="B33981"/>
      <c r="C33981"/>
    </row>
    <row r="33982" spans="1:3" ht="14.4" x14ac:dyDescent="0.3">
      <c r="A33982"/>
      <c r="B33982"/>
      <c r="C33982"/>
    </row>
    <row r="33983" spans="1:3" ht="14.4" x14ac:dyDescent="0.3">
      <c r="A33983"/>
      <c r="B33983"/>
      <c r="C33983"/>
    </row>
    <row r="33984" spans="1:3" ht="14.4" x14ac:dyDescent="0.3">
      <c r="A33984"/>
      <c r="B33984"/>
      <c r="C33984"/>
    </row>
    <row r="33985" spans="1:3" ht="14.4" x14ac:dyDescent="0.3">
      <c r="A33985"/>
      <c r="B33985"/>
      <c r="C33985"/>
    </row>
    <row r="33986" spans="1:3" ht="14.4" x14ac:dyDescent="0.3">
      <c r="A33986"/>
      <c r="B33986"/>
      <c r="C33986"/>
    </row>
    <row r="33987" spans="1:3" ht="14.4" x14ac:dyDescent="0.3">
      <c r="A33987"/>
      <c r="B33987"/>
      <c r="C33987"/>
    </row>
    <row r="33988" spans="1:3" ht="14.4" x14ac:dyDescent="0.3">
      <c r="A33988"/>
      <c r="B33988"/>
      <c r="C33988"/>
    </row>
    <row r="33989" spans="1:3" ht="14.4" x14ac:dyDescent="0.3">
      <c r="A33989"/>
      <c r="B33989"/>
      <c r="C33989"/>
    </row>
    <row r="33990" spans="1:3" ht="14.4" x14ac:dyDescent="0.3">
      <c r="A33990"/>
      <c r="B33990"/>
      <c r="C33990"/>
    </row>
    <row r="33991" spans="1:3" ht="14.4" x14ac:dyDescent="0.3">
      <c r="A33991"/>
      <c r="B33991"/>
      <c r="C33991"/>
    </row>
    <row r="33992" spans="1:3" ht="14.4" x14ac:dyDescent="0.3">
      <c r="A33992"/>
      <c r="B33992"/>
      <c r="C33992"/>
    </row>
    <row r="33993" spans="1:3" ht="14.4" x14ac:dyDescent="0.3">
      <c r="A33993"/>
      <c r="B33993"/>
      <c r="C33993"/>
    </row>
    <row r="33994" spans="1:3" ht="14.4" x14ac:dyDescent="0.3">
      <c r="A33994"/>
      <c r="B33994"/>
      <c r="C33994"/>
    </row>
    <row r="33995" spans="1:3" ht="14.4" x14ac:dyDescent="0.3">
      <c r="A33995"/>
      <c r="B33995"/>
      <c r="C33995"/>
    </row>
    <row r="33996" spans="1:3" ht="14.4" x14ac:dyDescent="0.3">
      <c r="A33996"/>
      <c r="B33996"/>
      <c r="C33996"/>
    </row>
    <row r="33997" spans="1:3" ht="14.4" x14ac:dyDescent="0.3">
      <c r="A33997"/>
      <c r="B33997"/>
      <c r="C33997"/>
    </row>
    <row r="33998" spans="1:3" ht="14.4" x14ac:dyDescent="0.3">
      <c r="A33998"/>
      <c r="B33998"/>
      <c r="C33998"/>
    </row>
    <row r="33999" spans="1:3" ht="14.4" x14ac:dyDescent="0.3">
      <c r="A33999"/>
      <c r="B33999"/>
      <c r="C33999"/>
    </row>
    <row r="34000" spans="1:3" ht="14.4" x14ac:dyDescent="0.3">
      <c r="A34000"/>
      <c r="B34000"/>
      <c r="C34000"/>
    </row>
    <row r="34001" spans="1:3" ht="14.4" x14ac:dyDescent="0.3">
      <c r="A34001"/>
      <c r="B34001"/>
      <c r="C34001"/>
    </row>
    <row r="34002" spans="1:3" ht="14.4" x14ac:dyDescent="0.3">
      <c r="A34002"/>
      <c r="B34002"/>
      <c r="C34002"/>
    </row>
    <row r="34003" spans="1:3" ht="14.4" x14ac:dyDescent="0.3">
      <c r="A34003"/>
      <c r="B34003"/>
      <c r="C34003"/>
    </row>
    <row r="34004" spans="1:3" ht="14.4" x14ac:dyDescent="0.3">
      <c r="A34004"/>
      <c r="B34004"/>
      <c r="C34004"/>
    </row>
    <row r="34005" spans="1:3" ht="14.4" x14ac:dyDescent="0.3">
      <c r="A34005"/>
      <c r="B34005"/>
      <c r="C34005"/>
    </row>
    <row r="34006" spans="1:3" ht="14.4" x14ac:dyDescent="0.3">
      <c r="A34006"/>
      <c r="B34006"/>
      <c r="C34006"/>
    </row>
    <row r="34007" spans="1:3" ht="14.4" x14ac:dyDescent="0.3">
      <c r="A34007"/>
      <c r="B34007"/>
      <c r="C34007"/>
    </row>
    <row r="34008" spans="1:3" ht="14.4" x14ac:dyDescent="0.3">
      <c r="A34008"/>
      <c r="B34008"/>
      <c r="C34008"/>
    </row>
    <row r="34009" spans="1:3" ht="14.4" x14ac:dyDescent="0.3">
      <c r="A34009"/>
      <c r="B34009"/>
      <c r="C34009"/>
    </row>
    <row r="34010" spans="1:3" ht="14.4" x14ac:dyDescent="0.3">
      <c r="A34010"/>
      <c r="B34010"/>
      <c r="C34010"/>
    </row>
    <row r="34011" spans="1:3" ht="14.4" x14ac:dyDescent="0.3">
      <c r="A34011"/>
      <c r="B34011"/>
      <c r="C34011"/>
    </row>
    <row r="34012" spans="1:3" ht="14.4" x14ac:dyDescent="0.3">
      <c r="A34012"/>
      <c r="B34012"/>
      <c r="C34012"/>
    </row>
    <row r="34013" spans="1:3" ht="14.4" x14ac:dyDescent="0.3">
      <c r="A34013"/>
      <c r="B34013"/>
      <c r="C34013"/>
    </row>
    <row r="34014" spans="1:3" ht="14.4" x14ac:dyDescent="0.3">
      <c r="A34014"/>
      <c r="B34014"/>
      <c r="C34014"/>
    </row>
    <row r="34015" spans="1:3" ht="14.4" x14ac:dyDescent="0.3">
      <c r="A34015"/>
      <c r="B34015"/>
      <c r="C34015"/>
    </row>
    <row r="34016" spans="1:3" ht="14.4" x14ac:dyDescent="0.3">
      <c r="A34016"/>
      <c r="B34016"/>
      <c r="C34016"/>
    </row>
    <row r="34017" spans="1:3" ht="14.4" x14ac:dyDescent="0.3">
      <c r="A34017"/>
      <c r="B34017"/>
      <c r="C34017"/>
    </row>
    <row r="34018" spans="1:3" ht="14.4" x14ac:dyDescent="0.3">
      <c r="A34018"/>
      <c r="B34018"/>
      <c r="C34018"/>
    </row>
    <row r="34019" spans="1:3" ht="14.4" x14ac:dyDescent="0.3">
      <c r="A34019"/>
      <c r="B34019"/>
      <c r="C34019"/>
    </row>
    <row r="34020" spans="1:3" ht="14.4" x14ac:dyDescent="0.3">
      <c r="A34020"/>
      <c r="B34020"/>
      <c r="C34020"/>
    </row>
    <row r="34021" spans="1:3" ht="14.4" x14ac:dyDescent="0.3">
      <c r="A34021"/>
      <c r="B34021"/>
      <c r="C34021"/>
    </row>
    <row r="34022" spans="1:3" ht="14.4" x14ac:dyDescent="0.3">
      <c r="A34022"/>
      <c r="B34022"/>
      <c r="C34022"/>
    </row>
    <row r="34023" spans="1:3" ht="14.4" x14ac:dyDescent="0.3">
      <c r="A34023"/>
      <c r="B34023"/>
      <c r="C34023"/>
    </row>
    <row r="34024" spans="1:3" ht="14.4" x14ac:dyDescent="0.3">
      <c r="A34024"/>
      <c r="B34024"/>
      <c r="C34024"/>
    </row>
    <row r="34025" spans="1:3" ht="14.4" x14ac:dyDescent="0.3">
      <c r="A34025"/>
      <c r="B34025"/>
      <c r="C34025"/>
    </row>
    <row r="34026" spans="1:3" ht="14.4" x14ac:dyDescent="0.3">
      <c r="A34026"/>
      <c r="B34026"/>
      <c r="C34026"/>
    </row>
    <row r="34027" spans="1:3" ht="14.4" x14ac:dyDescent="0.3">
      <c r="A34027"/>
      <c r="B34027"/>
      <c r="C34027"/>
    </row>
    <row r="34028" spans="1:3" ht="14.4" x14ac:dyDescent="0.3">
      <c r="A34028"/>
      <c r="B34028"/>
      <c r="C34028"/>
    </row>
    <row r="34029" spans="1:3" ht="14.4" x14ac:dyDescent="0.3">
      <c r="A34029"/>
      <c r="B34029"/>
      <c r="C34029"/>
    </row>
    <row r="34030" spans="1:3" ht="14.4" x14ac:dyDescent="0.3">
      <c r="A34030"/>
      <c r="B34030"/>
      <c r="C34030"/>
    </row>
    <row r="34031" spans="1:3" ht="14.4" x14ac:dyDescent="0.3">
      <c r="A34031"/>
      <c r="B34031"/>
      <c r="C34031"/>
    </row>
    <row r="34032" spans="1:3" ht="14.4" x14ac:dyDescent="0.3">
      <c r="A34032"/>
      <c r="B34032"/>
      <c r="C34032"/>
    </row>
    <row r="34033" spans="1:3" ht="14.4" x14ac:dyDescent="0.3">
      <c r="A34033"/>
      <c r="B34033"/>
      <c r="C34033"/>
    </row>
    <row r="34034" spans="1:3" ht="14.4" x14ac:dyDescent="0.3">
      <c r="A34034"/>
      <c r="B34034"/>
      <c r="C34034"/>
    </row>
    <row r="34035" spans="1:3" ht="14.4" x14ac:dyDescent="0.3">
      <c r="A34035"/>
      <c r="B34035"/>
      <c r="C34035"/>
    </row>
    <row r="34036" spans="1:3" ht="14.4" x14ac:dyDescent="0.3">
      <c r="A34036"/>
      <c r="B34036"/>
      <c r="C34036"/>
    </row>
    <row r="34037" spans="1:3" ht="14.4" x14ac:dyDescent="0.3">
      <c r="A34037"/>
      <c r="B34037"/>
      <c r="C34037"/>
    </row>
    <row r="34038" spans="1:3" ht="14.4" x14ac:dyDescent="0.3">
      <c r="A34038"/>
      <c r="B34038"/>
      <c r="C34038"/>
    </row>
    <row r="34039" spans="1:3" ht="14.4" x14ac:dyDescent="0.3">
      <c r="A34039"/>
      <c r="B34039"/>
      <c r="C34039"/>
    </row>
    <row r="34040" spans="1:3" ht="14.4" x14ac:dyDescent="0.3">
      <c r="A34040"/>
      <c r="B34040"/>
      <c r="C34040"/>
    </row>
    <row r="34041" spans="1:3" ht="14.4" x14ac:dyDescent="0.3">
      <c r="A34041"/>
      <c r="B34041"/>
      <c r="C34041"/>
    </row>
    <row r="34042" spans="1:3" ht="14.4" x14ac:dyDescent="0.3">
      <c r="A34042"/>
      <c r="B34042"/>
      <c r="C34042"/>
    </row>
    <row r="34043" spans="1:3" ht="14.4" x14ac:dyDescent="0.3">
      <c r="A34043"/>
      <c r="B34043"/>
      <c r="C34043"/>
    </row>
    <row r="34044" spans="1:3" ht="14.4" x14ac:dyDescent="0.3">
      <c r="A34044"/>
      <c r="B34044"/>
      <c r="C34044"/>
    </row>
    <row r="34045" spans="1:3" ht="14.4" x14ac:dyDescent="0.3">
      <c r="A34045"/>
      <c r="B34045"/>
      <c r="C34045"/>
    </row>
    <row r="34046" spans="1:3" ht="14.4" x14ac:dyDescent="0.3">
      <c r="A34046"/>
      <c r="B34046"/>
      <c r="C34046"/>
    </row>
    <row r="34047" spans="1:3" ht="14.4" x14ac:dyDescent="0.3">
      <c r="A34047"/>
      <c r="B34047"/>
      <c r="C34047"/>
    </row>
    <row r="34048" spans="1:3" ht="14.4" x14ac:dyDescent="0.3">
      <c r="A34048"/>
      <c r="B34048"/>
      <c r="C34048"/>
    </row>
    <row r="34049" spans="1:3" ht="14.4" x14ac:dyDescent="0.3">
      <c r="A34049"/>
      <c r="B34049"/>
      <c r="C34049"/>
    </row>
    <row r="34050" spans="1:3" ht="14.4" x14ac:dyDescent="0.3">
      <c r="A34050"/>
      <c r="B34050"/>
      <c r="C34050"/>
    </row>
    <row r="34051" spans="1:3" ht="14.4" x14ac:dyDescent="0.3">
      <c r="A34051"/>
      <c r="B34051"/>
      <c r="C34051"/>
    </row>
    <row r="34052" spans="1:3" ht="14.4" x14ac:dyDescent="0.3">
      <c r="A34052"/>
      <c r="B34052"/>
      <c r="C34052"/>
    </row>
    <row r="34053" spans="1:3" ht="14.4" x14ac:dyDescent="0.3">
      <c r="A34053"/>
      <c r="B34053"/>
      <c r="C34053"/>
    </row>
    <row r="34054" spans="1:3" ht="14.4" x14ac:dyDescent="0.3">
      <c r="A34054"/>
      <c r="B34054"/>
      <c r="C34054"/>
    </row>
    <row r="34055" spans="1:3" ht="14.4" x14ac:dyDescent="0.3">
      <c r="A34055"/>
      <c r="B34055"/>
      <c r="C34055"/>
    </row>
    <row r="34056" spans="1:3" ht="14.4" x14ac:dyDescent="0.3">
      <c r="A34056"/>
      <c r="B34056"/>
      <c r="C34056"/>
    </row>
    <row r="34057" spans="1:3" ht="14.4" x14ac:dyDescent="0.3">
      <c r="A34057"/>
      <c r="B34057"/>
      <c r="C34057"/>
    </row>
    <row r="34058" spans="1:3" ht="14.4" x14ac:dyDescent="0.3">
      <c r="A34058"/>
      <c r="B34058"/>
      <c r="C34058"/>
    </row>
    <row r="34059" spans="1:3" ht="14.4" x14ac:dyDescent="0.3">
      <c r="A34059"/>
      <c r="B34059"/>
      <c r="C34059"/>
    </row>
    <row r="34060" spans="1:3" ht="14.4" x14ac:dyDescent="0.3">
      <c r="A34060"/>
      <c r="B34060"/>
      <c r="C34060"/>
    </row>
    <row r="34061" spans="1:3" ht="14.4" x14ac:dyDescent="0.3">
      <c r="A34061"/>
      <c r="B34061"/>
      <c r="C34061"/>
    </row>
    <row r="34062" spans="1:3" ht="14.4" x14ac:dyDescent="0.3">
      <c r="A34062"/>
      <c r="B34062"/>
      <c r="C34062"/>
    </row>
    <row r="34063" spans="1:3" ht="14.4" x14ac:dyDescent="0.3">
      <c r="A34063"/>
      <c r="B34063"/>
      <c r="C34063"/>
    </row>
    <row r="34064" spans="1:3" ht="14.4" x14ac:dyDescent="0.3">
      <c r="A34064"/>
      <c r="B34064"/>
      <c r="C34064"/>
    </row>
    <row r="34065" spans="1:3" ht="14.4" x14ac:dyDescent="0.3">
      <c r="A34065"/>
      <c r="B34065"/>
      <c r="C34065"/>
    </row>
    <row r="34066" spans="1:3" ht="14.4" x14ac:dyDescent="0.3">
      <c r="A34066"/>
      <c r="B34066"/>
      <c r="C34066"/>
    </row>
    <row r="34067" spans="1:3" ht="14.4" x14ac:dyDescent="0.3">
      <c r="A34067"/>
      <c r="B34067"/>
      <c r="C34067"/>
    </row>
    <row r="34068" spans="1:3" ht="14.4" x14ac:dyDescent="0.3">
      <c r="A34068"/>
      <c r="B34068"/>
      <c r="C34068"/>
    </row>
    <row r="34069" spans="1:3" ht="14.4" x14ac:dyDescent="0.3">
      <c r="A34069"/>
      <c r="B34069"/>
      <c r="C34069"/>
    </row>
    <row r="34070" spans="1:3" ht="14.4" x14ac:dyDescent="0.3">
      <c r="A34070"/>
      <c r="B34070"/>
      <c r="C34070"/>
    </row>
    <row r="34071" spans="1:3" ht="14.4" x14ac:dyDescent="0.3">
      <c r="A34071"/>
      <c r="B34071"/>
      <c r="C34071"/>
    </row>
    <row r="34072" spans="1:3" ht="14.4" x14ac:dyDescent="0.3">
      <c r="A34072"/>
      <c r="B34072"/>
      <c r="C34072"/>
    </row>
    <row r="34073" spans="1:3" ht="14.4" x14ac:dyDescent="0.3">
      <c r="A34073"/>
      <c r="B34073"/>
      <c r="C34073"/>
    </row>
    <row r="34074" spans="1:3" ht="14.4" x14ac:dyDescent="0.3">
      <c r="A34074"/>
      <c r="B34074"/>
      <c r="C34074"/>
    </row>
    <row r="34075" spans="1:3" ht="14.4" x14ac:dyDescent="0.3">
      <c r="A34075"/>
      <c r="B34075"/>
      <c r="C34075"/>
    </row>
    <row r="34076" spans="1:3" ht="14.4" x14ac:dyDescent="0.3">
      <c r="A34076"/>
      <c r="B34076"/>
      <c r="C34076"/>
    </row>
    <row r="34077" spans="1:3" ht="14.4" x14ac:dyDescent="0.3">
      <c r="A34077"/>
      <c r="B34077"/>
      <c r="C34077"/>
    </row>
    <row r="34078" spans="1:3" ht="14.4" x14ac:dyDescent="0.3">
      <c r="A34078"/>
      <c r="B34078"/>
      <c r="C34078"/>
    </row>
    <row r="34079" spans="1:3" ht="14.4" x14ac:dyDescent="0.3">
      <c r="A34079"/>
      <c r="B34079"/>
      <c r="C34079"/>
    </row>
    <row r="34080" spans="1:3" ht="14.4" x14ac:dyDescent="0.3">
      <c r="A34080"/>
      <c r="B34080"/>
      <c r="C34080"/>
    </row>
    <row r="34081" spans="1:3" ht="14.4" x14ac:dyDescent="0.3">
      <c r="A34081"/>
      <c r="B34081"/>
      <c r="C34081"/>
    </row>
    <row r="34082" spans="1:3" ht="14.4" x14ac:dyDescent="0.3">
      <c r="A34082"/>
      <c r="B34082"/>
      <c r="C34082"/>
    </row>
    <row r="34083" spans="1:3" ht="14.4" x14ac:dyDescent="0.3">
      <c r="A34083"/>
      <c r="B34083"/>
      <c r="C34083"/>
    </row>
    <row r="34084" spans="1:3" ht="14.4" x14ac:dyDescent="0.3">
      <c r="A34084"/>
      <c r="B34084"/>
      <c r="C34084"/>
    </row>
    <row r="34085" spans="1:3" ht="14.4" x14ac:dyDescent="0.3">
      <c r="A34085"/>
      <c r="B34085"/>
      <c r="C34085"/>
    </row>
    <row r="34086" spans="1:3" ht="14.4" x14ac:dyDescent="0.3">
      <c r="A34086"/>
      <c r="B34086"/>
      <c r="C34086"/>
    </row>
    <row r="34087" spans="1:3" ht="14.4" x14ac:dyDescent="0.3">
      <c r="A34087"/>
      <c r="B34087"/>
      <c r="C34087"/>
    </row>
    <row r="34088" spans="1:3" ht="14.4" x14ac:dyDescent="0.3">
      <c r="A34088"/>
      <c r="B34088"/>
      <c r="C34088"/>
    </row>
    <row r="34089" spans="1:3" ht="14.4" x14ac:dyDescent="0.3">
      <c r="A34089"/>
      <c r="B34089"/>
      <c r="C34089"/>
    </row>
    <row r="34090" spans="1:3" ht="14.4" x14ac:dyDescent="0.3">
      <c r="A34090"/>
      <c r="B34090"/>
      <c r="C34090"/>
    </row>
    <row r="34091" spans="1:3" ht="14.4" x14ac:dyDescent="0.3">
      <c r="A34091"/>
      <c r="B34091"/>
      <c r="C34091"/>
    </row>
    <row r="34092" spans="1:3" ht="14.4" x14ac:dyDescent="0.3">
      <c r="A34092"/>
      <c r="B34092"/>
      <c r="C34092"/>
    </row>
    <row r="34093" spans="1:3" ht="14.4" x14ac:dyDescent="0.3">
      <c r="A34093"/>
      <c r="B34093"/>
      <c r="C34093"/>
    </row>
    <row r="34094" spans="1:3" ht="14.4" x14ac:dyDescent="0.3">
      <c r="A34094"/>
      <c r="B34094"/>
      <c r="C34094"/>
    </row>
    <row r="34095" spans="1:3" ht="14.4" x14ac:dyDescent="0.3">
      <c r="A34095"/>
      <c r="B34095"/>
      <c r="C34095"/>
    </row>
    <row r="34096" spans="1:3" ht="14.4" x14ac:dyDescent="0.3">
      <c r="A34096"/>
      <c r="B34096"/>
      <c r="C34096"/>
    </row>
    <row r="34097" spans="1:3" ht="14.4" x14ac:dyDescent="0.3">
      <c r="A34097"/>
      <c r="B34097"/>
      <c r="C34097"/>
    </row>
    <row r="34098" spans="1:3" ht="14.4" x14ac:dyDescent="0.3">
      <c r="A34098"/>
      <c r="B34098"/>
      <c r="C34098"/>
    </row>
    <row r="34099" spans="1:3" ht="14.4" x14ac:dyDescent="0.3">
      <c r="A34099"/>
      <c r="B34099"/>
      <c r="C34099"/>
    </row>
    <row r="34100" spans="1:3" ht="14.4" x14ac:dyDescent="0.3">
      <c r="A34100"/>
      <c r="B34100"/>
      <c r="C34100"/>
    </row>
    <row r="34101" spans="1:3" ht="14.4" x14ac:dyDescent="0.3">
      <c r="A34101"/>
      <c r="B34101"/>
      <c r="C34101"/>
    </row>
    <row r="34102" spans="1:3" ht="14.4" x14ac:dyDescent="0.3">
      <c r="A34102"/>
      <c r="B34102"/>
      <c r="C34102"/>
    </row>
    <row r="34103" spans="1:3" ht="14.4" x14ac:dyDescent="0.3">
      <c r="A34103"/>
      <c r="B34103"/>
      <c r="C34103"/>
    </row>
    <row r="34104" spans="1:3" ht="14.4" x14ac:dyDescent="0.3">
      <c r="A34104"/>
      <c r="B34104"/>
      <c r="C34104"/>
    </row>
    <row r="34105" spans="1:3" ht="14.4" x14ac:dyDescent="0.3">
      <c r="A34105"/>
      <c r="B34105"/>
      <c r="C34105"/>
    </row>
    <row r="34106" spans="1:3" ht="14.4" x14ac:dyDescent="0.3">
      <c r="A34106"/>
      <c r="B34106"/>
      <c r="C34106"/>
    </row>
    <row r="34107" spans="1:3" ht="14.4" x14ac:dyDescent="0.3">
      <c r="A34107"/>
      <c r="B34107"/>
      <c r="C34107"/>
    </row>
    <row r="34108" spans="1:3" ht="14.4" x14ac:dyDescent="0.3">
      <c r="A34108"/>
      <c r="B34108"/>
      <c r="C34108"/>
    </row>
    <row r="34109" spans="1:3" ht="14.4" x14ac:dyDescent="0.3">
      <c r="A34109"/>
      <c r="B34109"/>
      <c r="C34109"/>
    </row>
    <row r="34110" spans="1:3" ht="14.4" x14ac:dyDescent="0.3">
      <c r="A34110"/>
      <c r="B34110"/>
      <c r="C34110"/>
    </row>
    <row r="34111" spans="1:3" ht="14.4" x14ac:dyDescent="0.3">
      <c r="A34111"/>
      <c r="B34111"/>
      <c r="C34111"/>
    </row>
    <row r="34112" spans="1:3" ht="14.4" x14ac:dyDescent="0.3">
      <c r="A34112"/>
      <c r="B34112"/>
      <c r="C34112"/>
    </row>
    <row r="34113" spans="1:3" ht="14.4" x14ac:dyDescent="0.3">
      <c r="A34113"/>
      <c r="B34113"/>
      <c r="C34113"/>
    </row>
    <row r="34114" spans="1:3" ht="14.4" x14ac:dyDescent="0.3">
      <c r="A34114"/>
      <c r="B34114"/>
      <c r="C34114"/>
    </row>
    <row r="34115" spans="1:3" ht="14.4" x14ac:dyDescent="0.3">
      <c r="A34115"/>
      <c r="B34115"/>
      <c r="C34115"/>
    </row>
    <row r="34116" spans="1:3" ht="14.4" x14ac:dyDescent="0.3">
      <c r="A34116"/>
      <c r="B34116"/>
      <c r="C34116"/>
    </row>
    <row r="34117" spans="1:3" ht="14.4" x14ac:dyDescent="0.3">
      <c r="A34117"/>
      <c r="B34117"/>
      <c r="C34117"/>
    </row>
    <row r="34118" spans="1:3" ht="14.4" x14ac:dyDescent="0.3">
      <c r="A34118"/>
      <c r="B34118"/>
      <c r="C34118"/>
    </row>
    <row r="34119" spans="1:3" ht="14.4" x14ac:dyDescent="0.3">
      <c r="A34119"/>
      <c r="B34119"/>
      <c r="C34119"/>
    </row>
    <row r="34120" spans="1:3" ht="14.4" x14ac:dyDescent="0.3">
      <c r="A34120"/>
      <c r="B34120"/>
      <c r="C34120"/>
    </row>
    <row r="34121" spans="1:3" ht="14.4" x14ac:dyDescent="0.3">
      <c r="A34121"/>
      <c r="B34121"/>
      <c r="C34121"/>
    </row>
    <row r="34122" spans="1:3" ht="14.4" x14ac:dyDescent="0.3">
      <c r="A34122"/>
      <c r="B34122"/>
      <c r="C34122"/>
    </row>
    <row r="34123" spans="1:3" ht="14.4" x14ac:dyDescent="0.3">
      <c r="A34123"/>
      <c r="B34123"/>
      <c r="C34123"/>
    </row>
    <row r="34124" spans="1:3" ht="14.4" x14ac:dyDescent="0.3">
      <c r="A34124"/>
      <c r="B34124"/>
      <c r="C34124"/>
    </row>
    <row r="34125" spans="1:3" ht="14.4" x14ac:dyDescent="0.3">
      <c r="A34125"/>
      <c r="B34125"/>
      <c r="C34125"/>
    </row>
    <row r="34126" spans="1:3" ht="14.4" x14ac:dyDescent="0.3">
      <c r="A34126"/>
      <c r="B34126"/>
      <c r="C34126"/>
    </row>
    <row r="34127" spans="1:3" ht="14.4" x14ac:dyDescent="0.3">
      <c r="A34127"/>
      <c r="B34127"/>
      <c r="C34127"/>
    </row>
    <row r="34128" spans="1:3" ht="14.4" x14ac:dyDescent="0.3">
      <c r="A34128"/>
      <c r="B34128"/>
      <c r="C34128"/>
    </row>
    <row r="34129" spans="1:3" ht="14.4" x14ac:dyDescent="0.3">
      <c r="A34129"/>
      <c r="B34129"/>
      <c r="C34129"/>
    </row>
    <row r="34130" spans="1:3" ht="14.4" x14ac:dyDescent="0.3">
      <c r="A34130"/>
      <c r="B34130"/>
      <c r="C34130"/>
    </row>
    <row r="34131" spans="1:3" ht="14.4" x14ac:dyDescent="0.3">
      <c r="A34131"/>
      <c r="B34131"/>
      <c r="C34131"/>
    </row>
    <row r="34132" spans="1:3" ht="14.4" x14ac:dyDescent="0.3">
      <c r="A34132"/>
      <c r="B34132"/>
      <c r="C34132"/>
    </row>
    <row r="34133" spans="1:3" ht="14.4" x14ac:dyDescent="0.3">
      <c r="A34133"/>
      <c r="B34133"/>
      <c r="C34133"/>
    </row>
    <row r="34134" spans="1:3" ht="14.4" x14ac:dyDescent="0.3">
      <c r="A34134"/>
      <c r="B34134"/>
      <c r="C34134"/>
    </row>
    <row r="34135" spans="1:3" ht="14.4" x14ac:dyDescent="0.3">
      <c r="A34135"/>
      <c r="B34135"/>
      <c r="C34135"/>
    </row>
    <row r="34136" spans="1:3" ht="14.4" x14ac:dyDescent="0.3">
      <c r="A34136"/>
      <c r="B34136"/>
      <c r="C34136"/>
    </row>
    <row r="34137" spans="1:3" ht="14.4" x14ac:dyDescent="0.3">
      <c r="A34137"/>
      <c r="B34137"/>
      <c r="C34137"/>
    </row>
    <row r="34138" spans="1:3" ht="14.4" x14ac:dyDescent="0.3">
      <c r="A34138"/>
      <c r="B34138"/>
      <c r="C34138"/>
    </row>
    <row r="34139" spans="1:3" ht="14.4" x14ac:dyDescent="0.3">
      <c r="A34139"/>
      <c r="B34139"/>
      <c r="C34139"/>
    </row>
    <row r="34140" spans="1:3" ht="14.4" x14ac:dyDescent="0.3">
      <c r="A34140"/>
      <c r="B34140"/>
      <c r="C34140"/>
    </row>
    <row r="34141" spans="1:3" ht="14.4" x14ac:dyDescent="0.3">
      <c r="A34141"/>
      <c r="B34141"/>
      <c r="C34141"/>
    </row>
    <row r="34142" spans="1:3" ht="14.4" x14ac:dyDescent="0.3">
      <c r="A34142"/>
      <c r="B34142"/>
      <c r="C34142"/>
    </row>
    <row r="34143" spans="1:3" ht="14.4" x14ac:dyDescent="0.3">
      <c r="A34143"/>
      <c r="B34143"/>
      <c r="C34143"/>
    </row>
    <row r="34144" spans="1:3" ht="14.4" x14ac:dyDescent="0.3">
      <c r="A34144"/>
      <c r="B34144"/>
      <c r="C34144"/>
    </row>
    <row r="34145" spans="1:3" ht="14.4" x14ac:dyDescent="0.3">
      <c r="A34145"/>
      <c r="B34145"/>
      <c r="C34145"/>
    </row>
    <row r="34146" spans="1:3" ht="14.4" x14ac:dyDescent="0.3">
      <c r="A34146"/>
      <c r="B34146"/>
      <c r="C34146"/>
    </row>
    <row r="34147" spans="1:3" ht="14.4" x14ac:dyDescent="0.3">
      <c r="A34147"/>
      <c r="B34147"/>
      <c r="C34147"/>
    </row>
    <row r="34148" spans="1:3" ht="14.4" x14ac:dyDescent="0.3">
      <c r="A34148"/>
      <c r="B34148"/>
      <c r="C34148"/>
    </row>
    <row r="34149" spans="1:3" ht="14.4" x14ac:dyDescent="0.3">
      <c r="A34149"/>
      <c r="B34149"/>
      <c r="C34149"/>
    </row>
    <row r="34150" spans="1:3" ht="14.4" x14ac:dyDescent="0.3">
      <c r="A34150"/>
      <c r="B34150"/>
      <c r="C34150"/>
    </row>
    <row r="34151" spans="1:3" ht="14.4" x14ac:dyDescent="0.3">
      <c r="A34151"/>
      <c r="B34151"/>
      <c r="C34151"/>
    </row>
    <row r="34152" spans="1:3" ht="14.4" x14ac:dyDescent="0.3">
      <c r="A34152"/>
      <c r="B34152"/>
      <c r="C34152"/>
    </row>
    <row r="34153" spans="1:3" ht="14.4" x14ac:dyDescent="0.3">
      <c r="A34153"/>
      <c r="B34153"/>
      <c r="C34153"/>
    </row>
    <row r="34154" spans="1:3" ht="14.4" x14ac:dyDescent="0.3">
      <c r="A34154"/>
      <c r="B34154"/>
      <c r="C34154"/>
    </row>
    <row r="34155" spans="1:3" ht="14.4" x14ac:dyDescent="0.3">
      <c r="A34155"/>
      <c r="B34155"/>
      <c r="C34155"/>
    </row>
    <row r="34156" spans="1:3" ht="14.4" x14ac:dyDescent="0.3">
      <c r="A34156"/>
      <c r="B34156"/>
      <c r="C34156"/>
    </row>
    <row r="34157" spans="1:3" ht="14.4" x14ac:dyDescent="0.3">
      <c r="A34157"/>
      <c r="B34157"/>
      <c r="C34157"/>
    </row>
    <row r="34158" spans="1:3" ht="14.4" x14ac:dyDescent="0.3">
      <c r="A34158"/>
      <c r="B34158"/>
      <c r="C34158"/>
    </row>
    <row r="34159" spans="1:3" ht="14.4" x14ac:dyDescent="0.3">
      <c r="A34159"/>
      <c r="B34159"/>
      <c r="C34159"/>
    </row>
    <row r="34160" spans="1:3" ht="14.4" x14ac:dyDescent="0.3">
      <c r="A34160"/>
      <c r="B34160"/>
      <c r="C34160"/>
    </row>
    <row r="34161" spans="1:3" ht="14.4" x14ac:dyDescent="0.3">
      <c r="A34161"/>
      <c r="B34161"/>
      <c r="C34161"/>
    </row>
    <row r="34162" spans="1:3" ht="14.4" x14ac:dyDescent="0.3">
      <c r="A34162"/>
      <c r="B34162"/>
      <c r="C34162"/>
    </row>
    <row r="34163" spans="1:3" ht="14.4" x14ac:dyDescent="0.3">
      <c r="A34163"/>
      <c r="B34163"/>
      <c r="C34163"/>
    </row>
    <row r="34164" spans="1:3" ht="14.4" x14ac:dyDescent="0.3">
      <c r="A34164"/>
      <c r="B34164"/>
      <c r="C34164"/>
    </row>
    <row r="34165" spans="1:3" ht="14.4" x14ac:dyDescent="0.3">
      <c r="A34165"/>
      <c r="B34165"/>
      <c r="C34165"/>
    </row>
    <row r="34166" spans="1:3" ht="14.4" x14ac:dyDescent="0.3">
      <c r="A34166"/>
      <c r="B34166"/>
      <c r="C34166"/>
    </row>
    <row r="34167" spans="1:3" ht="14.4" x14ac:dyDescent="0.3">
      <c r="A34167"/>
      <c r="B34167"/>
      <c r="C34167"/>
    </row>
    <row r="34168" spans="1:3" ht="14.4" x14ac:dyDescent="0.3">
      <c r="A34168"/>
      <c r="B34168"/>
      <c r="C34168"/>
    </row>
    <row r="34169" spans="1:3" ht="14.4" x14ac:dyDescent="0.3">
      <c r="A34169"/>
      <c r="B34169"/>
      <c r="C34169"/>
    </row>
    <row r="34170" spans="1:3" ht="14.4" x14ac:dyDescent="0.3">
      <c r="A34170"/>
      <c r="B34170"/>
      <c r="C34170"/>
    </row>
    <row r="34171" spans="1:3" ht="14.4" x14ac:dyDescent="0.3">
      <c r="A34171"/>
      <c r="B34171"/>
      <c r="C34171"/>
    </row>
    <row r="34172" spans="1:3" ht="14.4" x14ac:dyDescent="0.3">
      <c r="A34172"/>
      <c r="B34172"/>
      <c r="C34172"/>
    </row>
    <row r="34173" spans="1:3" ht="14.4" x14ac:dyDescent="0.3">
      <c r="A34173"/>
      <c r="B34173"/>
      <c r="C34173"/>
    </row>
    <row r="34174" spans="1:3" ht="14.4" x14ac:dyDescent="0.3">
      <c r="A34174"/>
      <c r="B34174"/>
      <c r="C34174"/>
    </row>
    <row r="34175" spans="1:3" ht="14.4" x14ac:dyDescent="0.3">
      <c r="A34175"/>
      <c r="B34175"/>
      <c r="C34175"/>
    </row>
    <row r="34176" spans="1:3" ht="14.4" x14ac:dyDescent="0.3">
      <c r="A34176"/>
      <c r="B34176"/>
      <c r="C34176"/>
    </row>
    <row r="34177" spans="1:3" ht="14.4" x14ac:dyDescent="0.3">
      <c r="A34177"/>
      <c r="B34177"/>
      <c r="C34177"/>
    </row>
    <row r="34178" spans="1:3" ht="14.4" x14ac:dyDescent="0.3">
      <c r="A34178"/>
      <c r="B34178"/>
      <c r="C34178"/>
    </row>
    <row r="34179" spans="1:3" ht="14.4" x14ac:dyDescent="0.3">
      <c r="A34179"/>
      <c r="B34179"/>
      <c r="C34179"/>
    </row>
    <row r="34180" spans="1:3" ht="14.4" x14ac:dyDescent="0.3">
      <c r="A34180"/>
      <c r="B34180"/>
      <c r="C34180"/>
    </row>
    <row r="34181" spans="1:3" ht="14.4" x14ac:dyDescent="0.3">
      <c r="A34181"/>
      <c r="B34181"/>
      <c r="C34181"/>
    </row>
    <row r="34182" spans="1:3" ht="14.4" x14ac:dyDescent="0.3">
      <c r="A34182"/>
      <c r="B34182"/>
      <c r="C34182"/>
    </row>
    <row r="34183" spans="1:3" ht="14.4" x14ac:dyDescent="0.3">
      <c r="A34183"/>
      <c r="B34183"/>
      <c r="C34183"/>
    </row>
    <row r="34184" spans="1:3" ht="14.4" x14ac:dyDescent="0.3">
      <c r="A34184"/>
      <c r="B34184"/>
      <c r="C34184"/>
    </row>
    <row r="34185" spans="1:3" ht="14.4" x14ac:dyDescent="0.3">
      <c r="A34185"/>
      <c r="B34185"/>
      <c r="C34185"/>
    </row>
    <row r="34186" spans="1:3" ht="14.4" x14ac:dyDescent="0.3">
      <c r="A34186"/>
      <c r="B34186"/>
      <c r="C34186"/>
    </row>
    <row r="34187" spans="1:3" ht="14.4" x14ac:dyDescent="0.3">
      <c r="A34187"/>
      <c r="B34187"/>
      <c r="C34187"/>
    </row>
    <row r="34188" spans="1:3" ht="14.4" x14ac:dyDescent="0.3">
      <c r="A34188"/>
      <c r="B34188"/>
      <c r="C34188"/>
    </row>
    <row r="34189" spans="1:3" ht="14.4" x14ac:dyDescent="0.3">
      <c r="A34189"/>
      <c r="B34189"/>
      <c r="C34189"/>
    </row>
    <row r="34190" spans="1:3" ht="14.4" x14ac:dyDescent="0.3">
      <c r="A34190"/>
      <c r="B34190"/>
      <c r="C34190"/>
    </row>
    <row r="34191" spans="1:3" ht="14.4" x14ac:dyDescent="0.3">
      <c r="A34191"/>
      <c r="B34191"/>
      <c r="C34191"/>
    </row>
    <row r="34192" spans="1:3" ht="14.4" x14ac:dyDescent="0.3">
      <c r="A34192"/>
      <c r="B34192"/>
      <c r="C34192"/>
    </row>
    <row r="34193" spans="1:3" ht="14.4" x14ac:dyDescent="0.3">
      <c r="A34193"/>
      <c r="B34193"/>
      <c r="C34193"/>
    </row>
    <row r="34194" spans="1:3" ht="14.4" x14ac:dyDescent="0.3">
      <c r="A34194"/>
      <c r="B34194"/>
      <c r="C34194"/>
    </row>
    <row r="34195" spans="1:3" ht="14.4" x14ac:dyDescent="0.3">
      <c r="A34195"/>
      <c r="B34195"/>
      <c r="C34195"/>
    </row>
    <row r="34196" spans="1:3" ht="14.4" x14ac:dyDescent="0.3">
      <c r="A34196"/>
      <c r="B34196"/>
      <c r="C34196"/>
    </row>
    <row r="34197" spans="1:3" ht="14.4" x14ac:dyDescent="0.3">
      <c r="A34197"/>
      <c r="B34197"/>
      <c r="C34197"/>
    </row>
    <row r="34198" spans="1:3" ht="14.4" x14ac:dyDescent="0.3">
      <c r="A34198"/>
      <c r="B34198"/>
      <c r="C34198"/>
    </row>
    <row r="34199" spans="1:3" ht="14.4" x14ac:dyDescent="0.3">
      <c r="A34199"/>
      <c r="B34199"/>
      <c r="C34199"/>
    </row>
    <row r="34200" spans="1:3" ht="14.4" x14ac:dyDescent="0.3">
      <c r="A34200"/>
      <c r="B34200"/>
      <c r="C34200"/>
    </row>
    <row r="34201" spans="1:3" ht="14.4" x14ac:dyDescent="0.3">
      <c r="A34201"/>
      <c r="B34201"/>
      <c r="C34201"/>
    </row>
    <row r="34202" spans="1:3" ht="14.4" x14ac:dyDescent="0.3">
      <c r="A34202"/>
      <c r="B34202"/>
      <c r="C34202"/>
    </row>
    <row r="34203" spans="1:3" ht="14.4" x14ac:dyDescent="0.3">
      <c r="A34203"/>
      <c r="B34203"/>
      <c r="C34203"/>
    </row>
    <row r="34204" spans="1:3" ht="14.4" x14ac:dyDescent="0.3">
      <c r="A34204"/>
      <c r="B34204"/>
      <c r="C34204"/>
    </row>
    <row r="34205" spans="1:3" ht="14.4" x14ac:dyDescent="0.3">
      <c r="A34205"/>
      <c r="B34205"/>
      <c r="C34205"/>
    </row>
    <row r="34206" spans="1:3" ht="14.4" x14ac:dyDescent="0.3">
      <c r="A34206"/>
      <c r="B34206"/>
      <c r="C34206"/>
    </row>
    <row r="34207" spans="1:3" ht="14.4" x14ac:dyDescent="0.3">
      <c r="A34207"/>
      <c r="B34207"/>
      <c r="C34207"/>
    </row>
    <row r="34208" spans="1:3" ht="14.4" x14ac:dyDescent="0.3">
      <c r="A34208"/>
      <c r="B34208"/>
      <c r="C34208"/>
    </row>
    <row r="34209" spans="1:3" ht="14.4" x14ac:dyDescent="0.3">
      <c r="A34209"/>
      <c r="B34209"/>
      <c r="C34209"/>
    </row>
    <row r="34210" spans="1:3" ht="14.4" x14ac:dyDescent="0.3">
      <c r="A34210"/>
      <c r="B34210"/>
      <c r="C34210"/>
    </row>
    <row r="34211" spans="1:3" ht="14.4" x14ac:dyDescent="0.3">
      <c r="A34211"/>
      <c r="B34211"/>
      <c r="C34211"/>
    </row>
    <row r="34212" spans="1:3" ht="14.4" x14ac:dyDescent="0.3">
      <c r="A34212"/>
      <c r="B34212"/>
      <c r="C34212"/>
    </row>
    <row r="34213" spans="1:3" ht="14.4" x14ac:dyDescent="0.3">
      <c r="A34213"/>
      <c r="B34213"/>
      <c r="C34213"/>
    </row>
    <row r="34214" spans="1:3" ht="14.4" x14ac:dyDescent="0.3">
      <c r="A34214"/>
      <c r="B34214"/>
      <c r="C34214"/>
    </row>
    <row r="34215" spans="1:3" ht="14.4" x14ac:dyDescent="0.3">
      <c r="A34215"/>
      <c r="B34215"/>
      <c r="C34215"/>
    </row>
    <row r="34216" spans="1:3" ht="14.4" x14ac:dyDescent="0.3">
      <c r="A34216"/>
      <c r="B34216"/>
      <c r="C34216"/>
    </row>
    <row r="34217" spans="1:3" ht="14.4" x14ac:dyDescent="0.3">
      <c r="A34217"/>
      <c r="B34217"/>
      <c r="C34217"/>
    </row>
    <row r="34218" spans="1:3" ht="14.4" x14ac:dyDescent="0.3">
      <c r="A34218"/>
      <c r="B34218"/>
      <c r="C34218"/>
    </row>
    <row r="34219" spans="1:3" ht="14.4" x14ac:dyDescent="0.3">
      <c r="A34219"/>
      <c r="B34219"/>
      <c r="C34219"/>
    </row>
    <row r="34220" spans="1:3" ht="14.4" x14ac:dyDescent="0.3">
      <c r="A34220"/>
      <c r="B34220"/>
      <c r="C34220"/>
    </row>
    <row r="34221" spans="1:3" ht="14.4" x14ac:dyDescent="0.3">
      <c r="A34221"/>
      <c r="B34221"/>
      <c r="C34221"/>
    </row>
    <row r="34222" spans="1:3" ht="14.4" x14ac:dyDescent="0.3">
      <c r="A34222"/>
      <c r="B34222"/>
      <c r="C34222"/>
    </row>
    <row r="34223" spans="1:3" ht="14.4" x14ac:dyDescent="0.3">
      <c r="A34223"/>
      <c r="B34223"/>
      <c r="C34223"/>
    </row>
    <row r="34224" spans="1:3" ht="14.4" x14ac:dyDescent="0.3">
      <c r="A34224"/>
      <c r="B34224"/>
      <c r="C34224"/>
    </row>
    <row r="34225" spans="1:3" ht="14.4" x14ac:dyDescent="0.3">
      <c r="A34225"/>
      <c r="B34225"/>
      <c r="C34225"/>
    </row>
    <row r="34226" spans="1:3" ht="14.4" x14ac:dyDescent="0.3">
      <c r="A34226"/>
      <c r="B34226"/>
      <c r="C34226"/>
    </row>
    <row r="34227" spans="1:3" ht="14.4" x14ac:dyDescent="0.3">
      <c r="A34227"/>
      <c r="B34227"/>
      <c r="C34227"/>
    </row>
    <row r="34228" spans="1:3" ht="14.4" x14ac:dyDescent="0.3">
      <c r="A34228"/>
      <c r="B34228"/>
      <c r="C34228"/>
    </row>
    <row r="34229" spans="1:3" ht="14.4" x14ac:dyDescent="0.3">
      <c r="A34229"/>
      <c r="B34229"/>
      <c r="C34229"/>
    </row>
    <row r="34230" spans="1:3" ht="14.4" x14ac:dyDescent="0.3">
      <c r="A34230"/>
      <c r="B34230"/>
      <c r="C34230"/>
    </row>
    <row r="34231" spans="1:3" ht="14.4" x14ac:dyDescent="0.3">
      <c r="A34231"/>
      <c r="B34231"/>
      <c r="C34231"/>
    </row>
    <row r="34232" spans="1:3" ht="14.4" x14ac:dyDescent="0.3">
      <c r="A34232"/>
      <c r="B34232"/>
      <c r="C34232"/>
    </row>
    <row r="34233" spans="1:3" ht="14.4" x14ac:dyDescent="0.3">
      <c r="A34233"/>
      <c r="B34233"/>
      <c r="C34233"/>
    </row>
    <row r="34234" spans="1:3" ht="14.4" x14ac:dyDescent="0.3">
      <c r="A34234"/>
      <c r="B34234"/>
      <c r="C34234"/>
    </row>
    <row r="34235" spans="1:3" ht="14.4" x14ac:dyDescent="0.3">
      <c r="A34235"/>
      <c r="B34235"/>
      <c r="C34235"/>
    </row>
    <row r="34236" spans="1:3" ht="14.4" x14ac:dyDescent="0.3">
      <c r="A34236"/>
      <c r="B34236"/>
      <c r="C34236"/>
    </row>
    <row r="34237" spans="1:3" ht="14.4" x14ac:dyDescent="0.3">
      <c r="A34237"/>
      <c r="B34237"/>
      <c r="C34237"/>
    </row>
    <row r="34238" spans="1:3" ht="14.4" x14ac:dyDescent="0.3">
      <c r="A34238"/>
      <c r="B34238"/>
      <c r="C34238"/>
    </row>
    <row r="34239" spans="1:3" ht="14.4" x14ac:dyDescent="0.3">
      <c r="A34239"/>
      <c r="B34239"/>
      <c r="C34239"/>
    </row>
    <row r="34240" spans="1:3" ht="14.4" x14ac:dyDescent="0.3">
      <c r="A34240"/>
      <c r="B34240"/>
      <c r="C34240"/>
    </row>
    <row r="34241" spans="1:3" ht="14.4" x14ac:dyDescent="0.3">
      <c r="A34241"/>
      <c r="B34241"/>
      <c r="C34241"/>
    </row>
    <row r="34242" spans="1:3" ht="14.4" x14ac:dyDescent="0.3">
      <c r="A34242"/>
      <c r="B34242"/>
      <c r="C34242"/>
    </row>
    <row r="34243" spans="1:3" ht="14.4" x14ac:dyDescent="0.3">
      <c r="A34243"/>
      <c r="B34243"/>
      <c r="C34243"/>
    </row>
    <row r="34244" spans="1:3" ht="14.4" x14ac:dyDescent="0.3">
      <c r="A34244"/>
      <c r="B34244"/>
      <c r="C34244"/>
    </row>
    <row r="34245" spans="1:3" ht="14.4" x14ac:dyDescent="0.3">
      <c r="A34245"/>
      <c r="B34245"/>
      <c r="C34245"/>
    </row>
    <row r="34246" spans="1:3" ht="14.4" x14ac:dyDescent="0.3">
      <c r="A34246"/>
      <c r="B34246"/>
      <c r="C34246"/>
    </row>
    <row r="34247" spans="1:3" ht="14.4" x14ac:dyDescent="0.3">
      <c r="A34247"/>
      <c r="B34247"/>
      <c r="C34247"/>
    </row>
    <row r="34248" spans="1:3" ht="14.4" x14ac:dyDescent="0.3">
      <c r="A34248"/>
      <c r="B34248"/>
      <c r="C34248"/>
    </row>
    <row r="34249" spans="1:3" ht="14.4" x14ac:dyDescent="0.3">
      <c r="A34249"/>
      <c r="B34249"/>
      <c r="C34249"/>
    </row>
    <row r="34250" spans="1:3" ht="14.4" x14ac:dyDescent="0.3">
      <c r="A34250"/>
      <c r="B34250"/>
      <c r="C34250"/>
    </row>
    <row r="34251" spans="1:3" ht="14.4" x14ac:dyDescent="0.3">
      <c r="A34251"/>
      <c r="B34251"/>
      <c r="C34251"/>
    </row>
    <row r="34252" spans="1:3" ht="14.4" x14ac:dyDescent="0.3">
      <c r="A34252"/>
      <c r="B34252"/>
      <c r="C34252"/>
    </row>
    <row r="34253" spans="1:3" ht="14.4" x14ac:dyDescent="0.3">
      <c r="A34253"/>
      <c r="B34253"/>
      <c r="C34253"/>
    </row>
    <row r="34254" spans="1:3" ht="14.4" x14ac:dyDescent="0.3">
      <c r="A34254"/>
      <c r="B34254"/>
      <c r="C34254"/>
    </row>
    <row r="34255" spans="1:3" ht="14.4" x14ac:dyDescent="0.3">
      <c r="A34255"/>
      <c r="B34255"/>
      <c r="C34255"/>
    </row>
    <row r="34256" spans="1:3" ht="14.4" x14ac:dyDescent="0.3">
      <c r="A34256"/>
      <c r="B34256"/>
      <c r="C34256"/>
    </row>
    <row r="34257" spans="1:3" ht="14.4" x14ac:dyDescent="0.3">
      <c r="A34257"/>
      <c r="B34257"/>
      <c r="C34257"/>
    </row>
    <row r="34258" spans="1:3" ht="14.4" x14ac:dyDescent="0.3">
      <c r="A34258"/>
      <c r="B34258"/>
      <c r="C34258"/>
    </row>
    <row r="34259" spans="1:3" ht="14.4" x14ac:dyDescent="0.3">
      <c r="A34259"/>
      <c r="B34259"/>
      <c r="C34259"/>
    </row>
    <row r="34260" spans="1:3" ht="14.4" x14ac:dyDescent="0.3">
      <c r="A34260"/>
      <c r="B34260"/>
      <c r="C34260"/>
    </row>
    <row r="34261" spans="1:3" ht="14.4" x14ac:dyDescent="0.3">
      <c r="A34261"/>
      <c r="B34261"/>
      <c r="C34261"/>
    </row>
    <row r="34262" spans="1:3" ht="14.4" x14ac:dyDescent="0.3">
      <c r="A34262"/>
      <c r="B34262"/>
      <c r="C34262"/>
    </row>
    <row r="34263" spans="1:3" ht="14.4" x14ac:dyDescent="0.3">
      <c r="A34263"/>
      <c r="B34263"/>
      <c r="C34263"/>
    </row>
    <row r="34264" spans="1:3" ht="14.4" x14ac:dyDescent="0.3">
      <c r="A34264"/>
      <c r="B34264"/>
      <c r="C34264"/>
    </row>
    <row r="34265" spans="1:3" ht="14.4" x14ac:dyDescent="0.3">
      <c r="A34265"/>
      <c r="B34265"/>
      <c r="C34265"/>
    </row>
    <row r="34266" spans="1:3" ht="14.4" x14ac:dyDescent="0.3">
      <c r="A34266"/>
      <c r="B34266"/>
      <c r="C34266"/>
    </row>
    <row r="34267" spans="1:3" ht="14.4" x14ac:dyDescent="0.3">
      <c r="A34267"/>
      <c r="B34267"/>
      <c r="C34267"/>
    </row>
    <row r="34268" spans="1:3" ht="14.4" x14ac:dyDescent="0.3">
      <c r="A34268"/>
      <c r="B34268"/>
      <c r="C34268"/>
    </row>
    <row r="34269" spans="1:3" ht="14.4" x14ac:dyDescent="0.3">
      <c r="A34269"/>
      <c r="B34269"/>
      <c r="C34269"/>
    </row>
    <row r="34270" spans="1:3" ht="14.4" x14ac:dyDescent="0.3">
      <c r="A34270"/>
      <c r="B34270"/>
      <c r="C34270"/>
    </row>
    <row r="34271" spans="1:3" ht="14.4" x14ac:dyDescent="0.3">
      <c r="A34271"/>
      <c r="B34271"/>
      <c r="C34271"/>
    </row>
    <row r="34272" spans="1:3" ht="14.4" x14ac:dyDescent="0.3">
      <c r="A34272"/>
      <c r="B34272"/>
      <c r="C34272"/>
    </row>
    <row r="34273" spans="1:3" ht="14.4" x14ac:dyDescent="0.3">
      <c r="A34273"/>
      <c r="B34273"/>
      <c r="C34273"/>
    </row>
    <row r="34274" spans="1:3" ht="14.4" x14ac:dyDescent="0.3">
      <c r="A34274"/>
      <c r="B34274"/>
      <c r="C34274"/>
    </row>
    <row r="34275" spans="1:3" ht="14.4" x14ac:dyDescent="0.3">
      <c r="A34275"/>
      <c r="B34275"/>
      <c r="C34275"/>
    </row>
    <row r="34276" spans="1:3" ht="14.4" x14ac:dyDescent="0.3">
      <c r="A34276"/>
      <c r="B34276"/>
      <c r="C34276"/>
    </row>
    <row r="34277" spans="1:3" ht="14.4" x14ac:dyDescent="0.3">
      <c r="A34277"/>
      <c r="B34277"/>
      <c r="C34277"/>
    </row>
    <row r="34278" spans="1:3" ht="14.4" x14ac:dyDescent="0.3">
      <c r="A34278"/>
      <c r="B34278"/>
      <c r="C34278"/>
    </row>
    <row r="34279" spans="1:3" ht="14.4" x14ac:dyDescent="0.3">
      <c r="A34279"/>
      <c r="B34279"/>
      <c r="C34279"/>
    </row>
    <row r="34280" spans="1:3" ht="14.4" x14ac:dyDescent="0.3">
      <c r="A34280"/>
      <c r="B34280"/>
      <c r="C34280"/>
    </row>
    <row r="34281" spans="1:3" ht="14.4" x14ac:dyDescent="0.3">
      <c r="A34281"/>
      <c r="B34281"/>
      <c r="C34281"/>
    </row>
    <row r="34282" spans="1:3" ht="14.4" x14ac:dyDescent="0.3">
      <c r="A34282"/>
      <c r="B34282"/>
      <c r="C34282"/>
    </row>
    <row r="34283" spans="1:3" ht="14.4" x14ac:dyDescent="0.3">
      <c r="A34283"/>
      <c r="B34283"/>
      <c r="C34283"/>
    </row>
    <row r="34284" spans="1:3" ht="14.4" x14ac:dyDescent="0.3">
      <c r="A34284"/>
      <c r="B34284"/>
      <c r="C34284"/>
    </row>
    <row r="34285" spans="1:3" ht="14.4" x14ac:dyDescent="0.3">
      <c r="A34285"/>
      <c r="B34285"/>
      <c r="C34285"/>
    </row>
    <row r="34286" spans="1:3" ht="14.4" x14ac:dyDescent="0.3">
      <c r="A34286"/>
      <c r="B34286"/>
      <c r="C34286"/>
    </row>
    <row r="34287" spans="1:3" ht="14.4" x14ac:dyDescent="0.3">
      <c r="A34287"/>
      <c r="B34287"/>
      <c r="C34287"/>
    </row>
    <row r="34288" spans="1:3" ht="14.4" x14ac:dyDescent="0.3">
      <c r="A34288"/>
      <c r="B34288"/>
      <c r="C34288"/>
    </row>
    <row r="34289" spans="1:3" ht="14.4" x14ac:dyDescent="0.3">
      <c r="A34289"/>
      <c r="B34289"/>
      <c r="C34289"/>
    </row>
    <row r="34290" spans="1:3" ht="14.4" x14ac:dyDescent="0.3">
      <c r="A34290"/>
      <c r="B34290"/>
      <c r="C34290"/>
    </row>
    <row r="34291" spans="1:3" ht="14.4" x14ac:dyDescent="0.3">
      <c r="A34291"/>
      <c r="B34291"/>
      <c r="C34291"/>
    </row>
    <row r="34292" spans="1:3" ht="14.4" x14ac:dyDescent="0.3">
      <c r="A34292"/>
      <c r="B34292"/>
      <c r="C34292"/>
    </row>
    <row r="34293" spans="1:3" ht="14.4" x14ac:dyDescent="0.3">
      <c r="A34293"/>
      <c r="B34293"/>
      <c r="C34293"/>
    </row>
    <row r="34294" spans="1:3" ht="14.4" x14ac:dyDescent="0.3">
      <c r="A34294"/>
      <c r="B34294"/>
      <c r="C34294"/>
    </row>
    <row r="34295" spans="1:3" ht="14.4" x14ac:dyDescent="0.3">
      <c r="A34295"/>
      <c r="B34295"/>
      <c r="C34295"/>
    </row>
    <row r="34296" spans="1:3" ht="14.4" x14ac:dyDescent="0.3">
      <c r="A34296"/>
      <c r="B34296"/>
      <c r="C34296"/>
    </row>
    <row r="34297" spans="1:3" ht="14.4" x14ac:dyDescent="0.3">
      <c r="A34297"/>
      <c r="B34297"/>
      <c r="C34297"/>
    </row>
    <row r="34298" spans="1:3" ht="14.4" x14ac:dyDescent="0.3">
      <c r="A34298"/>
      <c r="B34298"/>
      <c r="C34298"/>
    </row>
    <row r="34299" spans="1:3" ht="14.4" x14ac:dyDescent="0.3">
      <c r="A34299"/>
      <c r="B34299"/>
      <c r="C34299"/>
    </row>
    <row r="34300" spans="1:3" ht="14.4" x14ac:dyDescent="0.3">
      <c r="A34300"/>
      <c r="B34300"/>
      <c r="C34300"/>
    </row>
    <row r="34301" spans="1:3" ht="14.4" x14ac:dyDescent="0.3">
      <c r="A34301"/>
      <c r="B34301"/>
      <c r="C34301"/>
    </row>
    <row r="34302" spans="1:3" ht="14.4" x14ac:dyDescent="0.3">
      <c r="A34302"/>
      <c r="B34302"/>
      <c r="C34302"/>
    </row>
    <row r="34303" spans="1:3" ht="14.4" x14ac:dyDescent="0.3">
      <c r="A34303"/>
      <c r="B34303"/>
      <c r="C34303"/>
    </row>
    <row r="34304" spans="1:3" ht="14.4" x14ac:dyDescent="0.3">
      <c r="A34304"/>
      <c r="B34304"/>
      <c r="C34304"/>
    </row>
    <row r="34305" spans="1:3" ht="14.4" x14ac:dyDescent="0.3">
      <c r="A34305"/>
      <c r="B34305"/>
      <c r="C34305"/>
    </row>
    <row r="34306" spans="1:3" ht="14.4" x14ac:dyDescent="0.3">
      <c r="A34306"/>
      <c r="B34306"/>
      <c r="C34306"/>
    </row>
    <row r="34307" spans="1:3" ht="14.4" x14ac:dyDescent="0.3">
      <c r="A34307"/>
      <c r="B34307"/>
      <c r="C34307"/>
    </row>
    <row r="34308" spans="1:3" ht="14.4" x14ac:dyDescent="0.3">
      <c r="A34308"/>
      <c r="B34308"/>
      <c r="C34308"/>
    </row>
    <row r="34309" spans="1:3" ht="14.4" x14ac:dyDescent="0.3">
      <c r="A34309"/>
      <c r="B34309"/>
      <c r="C34309"/>
    </row>
    <row r="34310" spans="1:3" ht="14.4" x14ac:dyDescent="0.3">
      <c r="A34310"/>
      <c r="B34310"/>
      <c r="C34310"/>
    </row>
    <row r="34311" spans="1:3" ht="14.4" x14ac:dyDescent="0.3">
      <c r="A34311"/>
      <c r="B34311"/>
      <c r="C34311"/>
    </row>
    <row r="34312" spans="1:3" ht="14.4" x14ac:dyDescent="0.3">
      <c r="A34312"/>
      <c r="B34312"/>
      <c r="C34312"/>
    </row>
    <row r="34313" spans="1:3" ht="14.4" x14ac:dyDescent="0.3">
      <c r="A34313"/>
      <c r="B34313"/>
      <c r="C34313"/>
    </row>
    <row r="34314" spans="1:3" ht="14.4" x14ac:dyDescent="0.3">
      <c r="A34314"/>
      <c r="B34314"/>
      <c r="C34314"/>
    </row>
    <row r="34315" spans="1:3" ht="14.4" x14ac:dyDescent="0.3">
      <c r="A34315"/>
      <c r="B34315"/>
      <c r="C34315"/>
    </row>
    <row r="34316" spans="1:3" ht="14.4" x14ac:dyDescent="0.3">
      <c r="A34316"/>
      <c r="B34316"/>
      <c r="C34316"/>
    </row>
    <row r="34317" spans="1:3" ht="14.4" x14ac:dyDescent="0.3">
      <c r="A34317"/>
      <c r="B34317"/>
      <c r="C34317"/>
    </row>
    <row r="34318" spans="1:3" ht="14.4" x14ac:dyDescent="0.3">
      <c r="A34318"/>
      <c r="B34318"/>
      <c r="C34318"/>
    </row>
    <row r="34319" spans="1:3" ht="14.4" x14ac:dyDescent="0.3">
      <c r="A34319"/>
      <c r="B34319"/>
      <c r="C34319"/>
    </row>
    <row r="34320" spans="1:3" ht="14.4" x14ac:dyDescent="0.3">
      <c r="A34320"/>
      <c r="B34320"/>
      <c r="C34320"/>
    </row>
    <row r="34321" spans="1:3" ht="14.4" x14ac:dyDescent="0.3">
      <c r="A34321"/>
      <c r="B34321"/>
      <c r="C34321"/>
    </row>
    <row r="34322" spans="1:3" ht="14.4" x14ac:dyDescent="0.3">
      <c r="A34322"/>
      <c r="B34322"/>
      <c r="C34322"/>
    </row>
    <row r="34323" spans="1:3" ht="14.4" x14ac:dyDescent="0.3">
      <c r="A34323"/>
      <c r="B34323"/>
      <c r="C34323"/>
    </row>
    <row r="34324" spans="1:3" ht="14.4" x14ac:dyDescent="0.3">
      <c r="A34324"/>
      <c r="B34324"/>
      <c r="C34324"/>
    </row>
    <row r="34325" spans="1:3" ht="14.4" x14ac:dyDescent="0.3">
      <c r="A34325"/>
      <c r="B34325"/>
      <c r="C34325"/>
    </row>
    <row r="34326" spans="1:3" ht="14.4" x14ac:dyDescent="0.3">
      <c r="A34326"/>
      <c r="B34326"/>
      <c r="C34326"/>
    </row>
    <row r="34327" spans="1:3" ht="14.4" x14ac:dyDescent="0.3">
      <c r="A34327"/>
      <c r="B34327"/>
      <c r="C34327"/>
    </row>
    <row r="34328" spans="1:3" ht="14.4" x14ac:dyDescent="0.3">
      <c r="A34328"/>
      <c r="B34328"/>
      <c r="C34328"/>
    </row>
    <row r="34329" spans="1:3" ht="14.4" x14ac:dyDescent="0.3">
      <c r="A34329"/>
      <c r="B34329"/>
      <c r="C34329"/>
    </row>
    <row r="34330" spans="1:3" ht="14.4" x14ac:dyDescent="0.3">
      <c r="A34330"/>
      <c r="B34330"/>
      <c r="C34330"/>
    </row>
    <row r="34331" spans="1:3" ht="14.4" x14ac:dyDescent="0.3">
      <c r="A34331"/>
      <c r="B34331"/>
      <c r="C34331"/>
    </row>
    <row r="34332" spans="1:3" ht="14.4" x14ac:dyDescent="0.3">
      <c r="A34332"/>
      <c r="B34332"/>
      <c r="C34332"/>
    </row>
    <row r="34333" spans="1:3" ht="14.4" x14ac:dyDescent="0.3">
      <c r="A34333"/>
      <c r="B34333"/>
      <c r="C34333"/>
    </row>
    <row r="34334" spans="1:3" ht="14.4" x14ac:dyDescent="0.3">
      <c r="A34334"/>
      <c r="B34334"/>
      <c r="C34334"/>
    </row>
    <row r="34335" spans="1:3" ht="14.4" x14ac:dyDescent="0.3">
      <c r="A34335"/>
      <c r="B34335"/>
      <c r="C34335"/>
    </row>
    <row r="34336" spans="1:3" ht="14.4" x14ac:dyDescent="0.3">
      <c r="A34336"/>
      <c r="B34336"/>
      <c r="C34336"/>
    </row>
    <row r="34337" spans="1:3" ht="14.4" x14ac:dyDescent="0.3">
      <c r="A34337"/>
      <c r="B34337"/>
      <c r="C34337"/>
    </row>
    <row r="34338" spans="1:3" ht="14.4" x14ac:dyDescent="0.3">
      <c r="A34338"/>
      <c r="B34338"/>
      <c r="C34338"/>
    </row>
    <row r="34339" spans="1:3" ht="14.4" x14ac:dyDescent="0.3">
      <c r="A34339"/>
      <c r="B34339"/>
      <c r="C34339"/>
    </row>
    <row r="34340" spans="1:3" ht="14.4" x14ac:dyDescent="0.3">
      <c r="A34340"/>
      <c r="B34340"/>
      <c r="C34340"/>
    </row>
    <row r="34341" spans="1:3" ht="14.4" x14ac:dyDescent="0.3">
      <c r="A34341"/>
      <c r="B34341"/>
      <c r="C34341"/>
    </row>
    <row r="34342" spans="1:3" ht="14.4" x14ac:dyDescent="0.3">
      <c r="A34342"/>
      <c r="B34342"/>
      <c r="C34342"/>
    </row>
    <row r="34343" spans="1:3" ht="14.4" x14ac:dyDescent="0.3">
      <c r="A34343"/>
      <c r="B34343"/>
      <c r="C34343"/>
    </row>
    <row r="34344" spans="1:3" ht="14.4" x14ac:dyDescent="0.3">
      <c r="A34344"/>
      <c r="B34344"/>
      <c r="C34344"/>
    </row>
    <row r="34345" spans="1:3" ht="14.4" x14ac:dyDescent="0.3">
      <c r="A34345"/>
      <c r="B34345"/>
      <c r="C34345"/>
    </row>
    <row r="34346" spans="1:3" ht="14.4" x14ac:dyDescent="0.3">
      <c r="A34346"/>
      <c r="B34346"/>
      <c r="C34346"/>
    </row>
    <row r="34347" spans="1:3" ht="14.4" x14ac:dyDescent="0.3">
      <c r="A34347"/>
      <c r="B34347"/>
      <c r="C34347"/>
    </row>
    <row r="34348" spans="1:3" ht="14.4" x14ac:dyDescent="0.3">
      <c r="A34348"/>
      <c r="B34348"/>
      <c r="C34348"/>
    </row>
    <row r="34349" spans="1:3" ht="14.4" x14ac:dyDescent="0.3">
      <c r="A34349"/>
      <c r="B34349"/>
      <c r="C34349"/>
    </row>
    <row r="34350" spans="1:3" ht="14.4" x14ac:dyDescent="0.3">
      <c r="A34350"/>
      <c r="B34350"/>
      <c r="C34350"/>
    </row>
    <row r="34351" spans="1:3" ht="14.4" x14ac:dyDescent="0.3">
      <c r="A34351"/>
      <c r="B34351"/>
      <c r="C34351"/>
    </row>
    <row r="34352" spans="1:3" ht="14.4" x14ac:dyDescent="0.3">
      <c r="A34352"/>
      <c r="B34352"/>
      <c r="C34352"/>
    </row>
    <row r="34353" spans="1:3" ht="14.4" x14ac:dyDescent="0.3">
      <c r="A34353"/>
      <c r="B34353"/>
      <c r="C34353"/>
    </row>
    <row r="34354" spans="1:3" ht="14.4" x14ac:dyDescent="0.3">
      <c r="A34354"/>
      <c r="B34354"/>
      <c r="C34354"/>
    </row>
    <row r="34355" spans="1:3" ht="14.4" x14ac:dyDescent="0.3">
      <c r="A34355"/>
      <c r="B34355"/>
      <c r="C34355"/>
    </row>
    <row r="34356" spans="1:3" ht="14.4" x14ac:dyDescent="0.3">
      <c r="A34356"/>
      <c r="B34356"/>
      <c r="C34356"/>
    </row>
    <row r="34357" spans="1:3" ht="14.4" x14ac:dyDescent="0.3">
      <c r="A34357"/>
      <c r="B34357"/>
      <c r="C34357"/>
    </row>
    <row r="34358" spans="1:3" ht="14.4" x14ac:dyDescent="0.3">
      <c r="A34358"/>
      <c r="B34358"/>
      <c r="C34358"/>
    </row>
    <row r="34359" spans="1:3" ht="14.4" x14ac:dyDescent="0.3">
      <c r="A34359"/>
      <c r="B34359"/>
      <c r="C34359"/>
    </row>
    <row r="34360" spans="1:3" ht="14.4" x14ac:dyDescent="0.3">
      <c r="A34360"/>
      <c r="B34360"/>
      <c r="C34360"/>
    </row>
    <row r="34361" spans="1:3" ht="14.4" x14ac:dyDescent="0.3">
      <c r="A34361"/>
      <c r="B34361"/>
      <c r="C34361"/>
    </row>
    <row r="34362" spans="1:3" ht="14.4" x14ac:dyDescent="0.3">
      <c r="A34362"/>
      <c r="B34362"/>
      <c r="C34362"/>
    </row>
    <row r="34363" spans="1:3" ht="14.4" x14ac:dyDescent="0.3">
      <c r="A34363"/>
      <c r="B34363"/>
      <c r="C34363"/>
    </row>
    <row r="34364" spans="1:3" ht="14.4" x14ac:dyDescent="0.3">
      <c r="A34364"/>
      <c r="B34364"/>
      <c r="C34364"/>
    </row>
    <row r="34365" spans="1:3" ht="14.4" x14ac:dyDescent="0.3">
      <c r="A34365"/>
      <c r="B34365"/>
      <c r="C34365"/>
    </row>
    <row r="34366" spans="1:3" ht="14.4" x14ac:dyDescent="0.3">
      <c r="A34366"/>
      <c r="B34366"/>
      <c r="C34366"/>
    </row>
    <row r="34367" spans="1:3" ht="14.4" x14ac:dyDescent="0.3">
      <c r="A34367"/>
      <c r="B34367"/>
      <c r="C34367"/>
    </row>
    <row r="34368" spans="1:3" ht="14.4" x14ac:dyDescent="0.3">
      <c r="A34368"/>
      <c r="B34368"/>
      <c r="C34368"/>
    </row>
    <row r="34369" spans="1:3" ht="14.4" x14ac:dyDescent="0.3">
      <c r="A34369"/>
      <c r="B34369"/>
      <c r="C34369"/>
    </row>
    <row r="34370" spans="1:3" ht="14.4" x14ac:dyDescent="0.3">
      <c r="A34370"/>
      <c r="B34370"/>
      <c r="C34370"/>
    </row>
    <row r="34371" spans="1:3" ht="14.4" x14ac:dyDescent="0.3">
      <c r="A34371"/>
      <c r="B34371"/>
      <c r="C34371"/>
    </row>
    <row r="34372" spans="1:3" ht="14.4" x14ac:dyDescent="0.3">
      <c r="A34372"/>
      <c r="B34372"/>
      <c r="C34372"/>
    </row>
    <row r="34373" spans="1:3" ht="14.4" x14ac:dyDescent="0.3">
      <c r="A34373"/>
      <c r="B34373"/>
      <c r="C34373"/>
    </row>
    <row r="34374" spans="1:3" ht="14.4" x14ac:dyDescent="0.3">
      <c r="A34374"/>
      <c r="B34374"/>
      <c r="C34374"/>
    </row>
    <row r="34375" spans="1:3" ht="14.4" x14ac:dyDescent="0.3">
      <c r="A34375"/>
      <c r="B34375"/>
      <c r="C34375"/>
    </row>
    <row r="34376" spans="1:3" ht="14.4" x14ac:dyDescent="0.3">
      <c r="A34376"/>
      <c r="B34376"/>
      <c r="C34376"/>
    </row>
    <row r="34377" spans="1:3" ht="14.4" x14ac:dyDescent="0.3">
      <c r="A34377"/>
      <c r="B34377"/>
      <c r="C34377"/>
    </row>
    <row r="34378" spans="1:3" ht="14.4" x14ac:dyDescent="0.3">
      <c r="A34378"/>
      <c r="B34378"/>
      <c r="C34378"/>
    </row>
    <row r="34379" spans="1:3" ht="14.4" x14ac:dyDescent="0.3">
      <c r="A34379"/>
      <c r="B34379"/>
      <c r="C34379"/>
    </row>
    <row r="34380" spans="1:3" ht="14.4" x14ac:dyDescent="0.3">
      <c r="A34380"/>
      <c r="B34380"/>
      <c r="C34380"/>
    </row>
    <row r="34381" spans="1:3" ht="14.4" x14ac:dyDescent="0.3">
      <c r="A34381"/>
      <c r="B34381"/>
      <c r="C34381"/>
    </row>
    <row r="34382" spans="1:3" ht="14.4" x14ac:dyDescent="0.3">
      <c r="A34382"/>
      <c r="B34382"/>
      <c r="C34382"/>
    </row>
    <row r="34383" spans="1:3" ht="14.4" x14ac:dyDescent="0.3">
      <c r="A34383"/>
      <c r="B34383"/>
      <c r="C34383"/>
    </row>
    <row r="34384" spans="1:3" ht="14.4" x14ac:dyDescent="0.3">
      <c r="A34384"/>
      <c r="B34384"/>
      <c r="C34384"/>
    </row>
    <row r="34385" spans="1:3" ht="14.4" x14ac:dyDescent="0.3">
      <c r="A34385"/>
      <c r="B34385"/>
      <c r="C34385"/>
    </row>
    <row r="34386" spans="1:3" ht="14.4" x14ac:dyDescent="0.3">
      <c r="A34386"/>
      <c r="B34386"/>
      <c r="C34386"/>
    </row>
    <row r="34387" spans="1:3" ht="14.4" x14ac:dyDescent="0.3">
      <c r="A34387"/>
      <c r="B34387"/>
      <c r="C34387"/>
    </row>
    <row r="34388" spans="1:3" ht="14.4" x14ac:dyDescent="0.3">
      <c r="A34388"/>
      <c r="B34388"/>
      <c r="C34388"/>
    </row>
    <row r="34389" spans="1:3" ht="14.4" x14ac:dyDescent="0.3">
      <c r="A34389"/>
      <c r="B34389"/>
      <c r="C34389"/>
    </row>
    <row r="34390" spans="1:3" ht="14.4" x14ac:dyDescent="0.3">
      <c r="A34390"/>
      <c r="B34390"/>
      <c r="C34390"/>
    </row>
    <row r="34391" spans="1:3" ht="14.4" x14ac:dyDescent="0.3">
      <c r="A34391"/>
      <c r="B34391"/>
      <c r="C34391"/>
    </row>
    <row r="34392" spans="1:3" ht="14.4" x14ac:dyDescent="0.3">
      <c r="A34392"/>
      <c r="B34392"/>
      <c r="C34392"/>
    </row>
    <row r="34393" spans="1:3" ht="14.4" x14ac:dyDescent="0.3">
      <c r="A34393"/>
      <c r="B34393"/>
      <c r="C34393"/>
    </row>
    <row r="34394" spans="1:3" ht="14.4" x14ac:dyDescent="0.3">
      <c r="A34394"/>
      <c r="B34394"/>
      <c r="C34394"/>
    </row>
    <row r="34395" spans="1:3" ht="14.4" x14ac:dyDescent="0.3">
      <c r="A34395"/>
      <c r="B34395"/>
      <c r="C34395"/>
    </row>
    <row r="34396" spans="1:3" ht="14.4" x14ac:dyDescent="0.3">
      <c r="A34396"/>
      <c r="B34396"/>
      <c r="C34396"/>
    </row>
    <row r="34397" spans="1:3" ht="14.4" x14ac:dyDescent="0.3">
      <c r="A34397"/>
      <c r="B34397"/>
      <c r="C34397"/>
    </row>
    <row r="34398" spans="1:3" ht="14.4" x14ac:dyDescent="0.3">
      <c r="A34398"/>
      <c r="B34398"/>
      <c r="C34398"/>
    </row>
    <row r="34399" spans="1:3" ht="14.4" x14ac:dyDescent="0.3">
      <c r="A34399"/>
      <c r="B34399"/>
      <c r="C34399"/>
    </row>
    <row r="34400" spans="1:3" ht="14.4" x14ac:dyDescent="0.3">
      <c r="A34400"/>
      <c r="B34400"/>
      <c r="C34400"/>
    </row>
    <row r="34401" spans="1:3" ht="14.4" x14ac:dyDescent="0.3">
      <c r="A34401"/>
      <c r="B34401"/>
      <c r="C34401"/>
    </row>
    <row r="34402" spans="1:3" ht="14.4" x14ac:dyDescent="0.3">
      <c r="A34402"/>
      <c r="B34402"/>
      <c r="C34402"/>
    </row>
    <row r="34403" spans="1:3" ht="14.4" x14ac:dyDescent="0.3">
      <c r="A34403"/>
      <c r="B34403"/>
      <c r="C34403"/>
    </row>
    <row r="34404" spans="1:3" ht="14.4" x14ac:dyDescent="0.3">
      <c r="A34404"/>
      <c r="B34404"/>
      <c r="C34404"/>
    </row>
    <row r="34405" spans="1:3" ht="14.4" x14ac:dyDescent="0.3">
      <c r="A34405"/>
      <c r="B34405"/>
      <c r="C34405"/>
    </row>
    <row r="34406" spans="1:3" ht="14.4" x14ac:dyDescent="0.3">
      <c r="A34406"/>
      <c r="B34406"/>
      <c r="C34406"/>
    </row>
    <row r="34407" spans="1:3" ht="14.4" x14ac:dyDescent="0.3">
      <c r="A34407"/>
      <c r="B34407"/>
      <c r="C34407"/>
    </row>
    <row r="34408" spans="1:3" ht="14.4" x14ac:dyDescent="0.3">
      <c r="A34408"/>
      <c r="B34408"/>
      <c r="C34408"/>
    </row>
    <row r="34409" spans="1:3" ht="14.4" x14ac:dyDescent="0.3">
      <c r="A34409"/>
      <c r="B34409"/>
      <c r="C34409"/>
    </row>
    <row r="34410" spans="1:3" ht="14.4" x14ac:dyDescent="0.3">
      <c r="A34410"/>
      <c r="B34410"/>
      <c r="C34410"/>
    </row>
    <row r="34411" spans="1:3" ht="14.4" x14ac:dyDescent="0.3">
      <c r="A34411"/>
      <c r="B34411"/>
      <c r="C34411"/>
    </row>
    <row r="34412" spans="1:3" ht="14.4" x14ac:dyDescent="0.3">
      <c r="A34412"/>
      <c r="B34412"/>
      <c r="C34412"/>
    </row>
    <row r="34413" spans="1:3" ht="14.4" x14ac:dyDescent="0.3">
      <c r="A34413"/>
      <c r="B34413"/>
      <c r="C34413"/>
    </row>
    <row r="34414" spans="1:3" ht="14.4" x14ac:dyDescent="0.3">
      <c r="A34414"/>
      <c r="B34414"/>
      <c r="C34414"/>
    </row>
    <row r="34415" spans="1:3" ht="14.4" x14ac:dyDescent="0.3">
      <c r="A34415"/>
      <c r="B34415"/>
      <c r="C34415"/>
    </row>
    <row r="34416" spans="1:3" ht="14.4" x14ac:dyDescent="0.3">
      <c r="A34416"/>
      <c r="B34416"/>
      <c r="C34416"/>
    </row>
    <row r="34417" spans="1:3" ht="14.4" x14ac:dyDescent="0.3">
      <c r="A34417"/>
      <c r="B34417"/>
      <c r="C34417"/>
    </row>
    <row r="34418" spans="1:3" ht="14.4" x14ac:dyDescent="0.3">
      <c r="A34418"/>
      <c r="B34418"/>
      <c r="C34418"/>
    </row>
    <row r="34419" spans="1:3" ht="14.4" x14ac:dyDescent="0.3">
      <c r="A34419"/>
      <c r="B34419"/>
      <c r="C34419"/>
    </row>
    <row r="34420" spans="1:3" ht="14.4" x14ac:dyDescent="0.3">
      <c r="A34420"/>
      <c r="B34420"/>
      <c r="C34420"/>
    </row>
    <row r="34421" spans="1:3" ht="14.4" x14ac:dyDescent="0.3">
      <c r="A34421"/>
      <c r="B34421"/>
      <c r="C34421"/>
    </row>
    <row r="34422" spans="1:3" ht="14.4" x14ac:dyDescent="0.3">
      <c r="A34422"/>
      <c r="B34422"/>
      <c r="C34422"/>
    </row>
    <row r="34423" spans="1:3" ht="14.4" x14ac:dyDescent="0.3">
      <c r="A34423"/>
      <c r="B34423"/>
      <c r="C34423"/>
    </row>
    <row r="34424" spans="1:3" ht="14.4" x14ac:dyDescent="0.3">
      <c r="A34424"/>
      <c r="B34424"/>
      <c r="C34424"/>
    </row>
    <row r="34425" spans="1:3" ht="14.4" x14ac:dyDescent="0.3">
      <c r="A34425"/>
      <c r="B34425"/>
      <c r="C34425"/>
    </row>
    <row r="34426" spans="1:3" ht="14.4" x14ac:dyDescent="0.3">
      <c r="A34426"/>
      <c r="B34426"/>
      <c r="C34426"/>
    </row>
    <row r="34427" spans="1:3" ht="14.4" x14ac:dyDescent="0.3">
      <c r="A34427"/>
      <c r="B34427"/>
      <c r="C34427"/>
    </row>
    <row r="34428" spans="1:3" ht="14.4" x14ac:dyDescent="0.3">
      <c r="A34428"/>
      <c r="B34428"/>
      <c r="C34428"/>
    </row>
    <row r="34429" spans="1:3" ht="14.4" x14ac:dyDescent="0.3">
      <c r="A34429"/>
      <c r="B34429"/>
      <c r="C34429"/>
    </row>
    <row r="34430" spans="1:3" ht="14.4" x14ac:dyDescent="0.3">
      <c r="A34430"/>
      <c r="B34430"/>
      <c r="C34430"/>
    </row>
    <row r="34431" spans="1:3" ht="14.4" x14ac:dyDescent="0.3">
      <c r="A34431"/>
      <c r="B34431"/>
      <c r="C34431"/>
    </row>
    <row r="34432" spans="1:3" ht="14.4" x14ac:dyDescent="0.3">
      <c r="A34432"/>
      <c r="B34432"/>
      <c r="C34432"/>
    </row>
    <row r="34433" spans="1:3" ht="14.4" x14ac:dyDescent="0.3">
      <c r="A34433"/>
      <c r="B34433"/>
      <c r="C34433"/>
    </row>
    <row r="34434" spans="1:3" ht="14.4" x14ac:dyDescent="0.3">
      <c r="A34434"/>
      <c r="B34434"/>
      <c r="C34434"/>
    </row>
    <row r="34435" spans="1:3" ht="14.4" x14ac:dyDescent="0.3">
      <c r="A34435"/>
      <c r="B34435"/>
      <c r="C34435"/>
    </row>
    <row r="34436" spans="1:3" ht="14.4" x14ac:dyDescent="0.3">
      <c r="A34436"/>
      <c r="B34436"/>
      <c r="C34436"/>
    </row>
    <row r="34437" spans="1:3" ht="14.4" x14ac:dyDescent="0.3">
      <c r="A34437"/>
      <c r="B34437"/>
      <c r="C34437"/>
    </row>
    <row r="34438" spans="1:3" ht="14.4" x14ac:dyDescent="0.3">
      <c r="A34438"/>
      <c r="B34438"/>
      <c r="C34438"/>
    </row>
    <row r="34439" spans="1:3" ht="14.4" x14ac:dyDescent="0.3">
      <c r="A34439"/>
      <c r="B34439"/>
      <c r="C34439"/>
    </row>
    <row r="34440" spans="1:3" ht="14.4" x14ac:dyDescent="0.3">
      <c r="A34440"/>
      <c r="B34440"/>
      <c r="C34440"/>
    </row>
    <row r="34441" spans="1:3" ht="14.4" x14ac:dyDescent="0.3">
      <c r="A34441"/>
      <c r="B34441"/>
      <c r="C34441"/>
    </row>
    <row r="34442" spans="1:3" ht="14.4" x14ac:dyDescent="0.3">
      <c r="A34442"/>
      <c r="B34442"/>
      <c r="C34442"/>
    </row>
    <row r="34443" spans="1:3" ht="14.4" x14ac:dyDescent="0.3">
      <c r="A34443"/>
      <c r="B34443"/>
      <c r="C34443"/>
    </row>
    <row r="34444" spans="1:3" ht="14.4" x14ac:dyDescent="0.3">
      <c r="A34444"/>
      <c r="B34444"/>
      <c r="C34444"/>
    </row>
    <row r="34445" spans="1:3" ht="14.4" x14ac:dyDescent="0.3">
      <c r="A34445"/>
      <c r="B34445"/>
      <c r="C34445"/>
    </row>
    <row r="34446" spans="1:3" ht="14.4" x14ac:dyDescent="0.3">
      <c r="A34446"/>
      <c r="B34446"/>
      <c r="C34446"/>
    </row>
    <row r="34447" spans="1:3" ht="14.4" x14ac:dyDescent="0.3">
      <c r="A34447"/>
      <c r="B34447"/>
      <c r="C34447"/>
    </row>
    <row r="34448" spans="1:3" ht="14.4" x14ac:dyDescent="0.3">
      <c r="A34448"/>
      <c r="B34448"/>
      <c r="C34448"/>
    </row>
    <row r="34449" spans="1:3" ht="14.4" x14ac:dyDescent="0.3">
      <c r="A34449"/>
      <c r="B34449"/>
      <c r="C34449"/>
    </row>
    <row r="34450" spans="1:3" ht="14.4" x14ac:dyDescent="0.3">
      <c r="A34450"/>
      <c r="B34450"/>
      <c r="C34450"/>
    </row>
    <row r="34451" spans="1:3" ht="14.4" x14ac:dyDescent="0.3">
      <c r="A34451"/>
      <c r="B34451"/>
      <c r="C34451"/>
    </row>
    <row r="34452" spans="1:3" ht="14.4" x14ac:dyDescent="0.3">
      <c r="A34452"/>
      <c r="B34452"/>
      <c r="C34452"/>
    </row>
    <row r="34453" spans="1:3" ht="14.4" x14ac:dyDescent="0.3">
      <c r="A34453"/>
      <c r="B34453"/>
      <c r="C34453"/>
    </row>
    <row r="34454" spans="1:3" ht="14.4" x14ac:dyDescent="0.3">
      <c r="A34454"/>
      <c r="B34454"/>
      <c r="C34454"/>
    </row>
    <row r="34455" spans="1:3" ht="14.4" x14ac:dyDescent="0.3">
      <c r="A34455"/>
      <c r="B34455"/>
      <c r="C34455"/>
    </row>
    <row r="34456" spans="1:3" ht="14.4" x14ac:dyDescent="0.3">
      <c r="A34456"/>
      <c r="B34456"/>
      <c r="C34456"/>
    </row>
    <row r="34457" spans="1:3" ht="14.4" x14ac:dyDescent="0.3">
      <c r="A34457"/>
      <c r="B34457"/>
      <c r="C34457"/>
    </row>
    <row r="34458" spans="1:3" ht="14.4" x14ac:dyDescent="0.3">
      <c r="A34458"/>
      <c r="B34458"/>
      <c r="C34458"/>
    </row>
    <row r="34459" spans="1:3" ht="14.4" x14ac:dyDescent="0.3">
      <c r="A34459"/>
      <c r="B34459"/>
      <c r="C34459"/>
    </row>
    <row r="34460" spans="1:3" ht="14.4" x14ac:dyDescent="0.3">
      <c r="A34460"/>
      <c r="B34460"/>
      <c r="C34460"/>
    </row>
    <row r="34461" spans="1:3" ht="14.4" x14ac:dyDescent="0.3">
      <c r="A34461"/>
      <c r="B34461"/>
      <c r="C34461"/>
    </row>
    <row r="34462" spans="1:3" ht="14.4" x14ac:dyDescent="0.3">
      <c r="A34462"/>
      <c r="B34462"/>
      <c r="C34462"/>
    </row>
    <row r="34463" spans="1:3" ht="14.4" x14ac:dyDescent="0.3">
      <c r="A34463"/>
      <c r="B34463"/>
      <c r="C34463"/>
    </row>
    <row r="34464" spans="1:3" ht="14.4" x14ac:dyDescent="0.3">
      <c r="A34464"/>
      <c r="B34464"/>
      <c r="C34464"/>
    </row>
    <row r="34465" spans="1:3" ht="14.4" x14ac:dyDescent="0.3">
      <c r="A34465"/>
      <c r="B34465"/>
      <c r="C34465"/>
    </row>
    <row r="34466" spans="1:3" ht="14.4" x14ac:dyDescent="0.3">
      <c r="A34466"/>
      <c r="B34466"/>
      <c r="C34466"/>
    </row>
    <row r="34467" spans="1:3" ht="14.4" x14ac:dyDescent="0.3">
      <c r="A34467"/>
      <c r="B34467"/>
      <c r="C34467"/>
    </row>
    <row r="34468" spans="1:3" ht="14.4" x14ac:dyDescent="0.3">
      <c r="A34468"/>
      <c r="B34468"/>
      <c r="C34468"/>
    </row>
    <row r="34469" spans="1:3" ht="14.4" x14ac:dyDescent="0.3">
      <c r="A34469"/>
      <c r="B34469"/>
      <c r="C34469"/>
    </row>
    <row r="34470" spans="1:3" ht="14.4" x14ac:dyDescent="0.3">
      <c r="A34470"/>
      <c r="B34470"/>
      <c r="C34470"/>
    </row>
    <row r="34471" spans="1:3" ht="14.4" x14ac:dyDescent="0.3">
      <c r="A34471"/>
      <c r="B34471"/>
      <c r="C34471"/>
    </row>
    <row r="34472" spans="1:3" ht="14.4" x14ac:dyDescent="0.3">
      <c r="A34472"/>
      <c r="B34472"/>
      <c r="C34472"/>
    </row>
    <row r="34473" spans="1:3" ht="14.4" x14ac:dyDescent="0.3">
      <c r="A34473"/>
      <c r="B34473"/>
      <c r="C34473"/>
    </row>
    <row r="34474" spans="1:3" ht="14.4" x14ac:dyDescent="0.3">
      <c r="A34474"/>
      <c r="B34474"/>
      <c r="C34474"/>
    </row>
    <row r="34475" spans="1:3" ht="14.4" x14ac:dyDescent="0.3">
      <c r="A34475"/>
      <c r="B34475"/>
      <c r="C34475"/>
    </row>
    <row r="34476" spans="1:3" ht="14.4" x14ac:dyDescent="0.3">
      <c r="A34476"/>
      <c r="B34476"/>
      <c r="C34476"/>
    </row>
    <row r="34477" spans="1:3" ht="14.4" x14ac:dyDescent="0.3">
      <c r="A34477"/>
      <c r="B34477"/>
      <c r="C34477"/>
    </row>
    <row r="34478" spans="1:3" ht="14.4" x14ac:dyDescent="0.3">
      <c r="A34478"/>
      <c r="B34478"/>
      <c r="C34478"/>
    </row>
    <row r="34479" spans="1:3" ht="14.4" x14ac:dyDescent="0.3">
      <c r="A34479"/>
      <c r="B34479"/>
      <c r="C34479"/>
    </row>
    <row r="34480" spans="1:3" ht="14.4" x14ac:dyDescent="0.3">
      <c r="A34480"/>
      <c r="B34480"/>
      <c r="C34480"/>
    </row>
    <row r="34481" spans="1:3" ht="14.4" x14ac:dyDescent="0.3">
      <c r="A34481"/>
      <c r="B34481"/>
      <c r="C34481"/>
    </row>
    <row r="34482" spans="1:3" ht="14.4" x14ac:dyDescent="0.3">
      <c r="A34482"/>
      <c r="B34482"/>
      <c r="C34482"/>
    </row>
    <row r="34483" spans="1:3" ht="14.4" x14ac:dyDescent="0.3">
      <c r="A34483"/>
      <c r="B34483"/>
      <c r="C34483"/>
    </row>
    <row r="34484" spans="1:3" ht="14.4" x14ac:dyDescent="0.3">
      <c r="A34484"/>
      <c r="B34484"/>
      <c r="C34484"/>
    </row>
    <row r="34485" spans="1:3" ht="14.4" x14ac:dyDescent="0.3">
      <c r="A34485"/>
      <c r="B34485"/>
      <c r="C34485"/>
    </row>
    <row r="34486" spans="1:3" ht="14.4" x14ac:dyDescent="0.3">
      <c r="A34486"/>
      <c r="B34486"/>
      <c r="C34486"/>
    </row>
    <row r="34487" spans="1:3" ht="14.4" x14ac:dyDescent="0.3">
      <c r="A34487"/>
      <c r="B34487"/>
      <c r="C34487"/>
    </row>
    <row r="34488" spans="1:3" ht="14.4" x14ac:dyDescent="0.3">
      <c r="A34488"/>
      <c r="B34488"/>
      <c r="C34488"/>
    </row>
    <row r="34489" spans="1:3" ht="14.4" x14ac:dyDescent="0.3">
      <c r="A34489"/>
      <c r="B34489"/>
      <c r="C34489"/>
    </row>
    <row r="34490" spans="1:3" ht="14.4" x14ac:dyDescent="0.3">
      <c r="A34490"/>
      <c r="B34490"/>
      <c r="C34490"/>
    </row>
    <row r="34491" spans="1:3" ht="14.4" x14ac:dyDescent="0.3">
      <c r="A34491"/>
      <c r="B34491"/>
      <c r="C34491"/>
    </row>
    <row r="34492" spans="1:3" ht="14.4" x14ac:dyDescent="0.3">
      <c r="A34492"/>
      <c r="B34492"/>
      <c r="C34492"/>
    </row>
    <row r="34493" spans="1:3" ht="14.4" x14ac:dyDescent="0.3">
      <c r="A34493"/>
      <c r="B34493"/>
      <c r="C34493"/>
    </row>
    <row r="34494" spans="1:3" ht="14.4" x14ac:dyDescent="0.3">
      <c r="A34494"/>
      <c r="B34494"/>
      <c r="C34494"/>
    </row>
    <row r="34495" spans="1:3" ht="14.4" x14ac:dyDescent="0.3">
      <c r="A34495"/>
      <c r="B34495"/>
      <c r="C34495"/>
    </row>
    <row r="34496" spans="1:3" ht="14.4" x14ac:dyDescent="0.3">
      <c r="A34496"/>
      <c r="B34496"/>
      <c r="C34496"/>
    </row>
    <row r="34497" spans="1:3" ht="14.4" x14ac:dyDescent="0.3">
      <c r="A34497"/>
      <c r="B34497"/>
      <c r="C34497"/>
    </row>
    <row r="34498" spans="1:3" ht="14.4" x14ac:dyDescent="0.3">
      <c r="A34498"/>
      <c r="B34498"/>
      <c r="C34498"/>
    </row>
    <row r="34499" spans="1:3" ht="14.4" x14ac:dyDescent="0.3">
      <c r="A34499"/>
      <c r="B34499"/>
      <c r="C34499"/>
    </row>
    <row r="34500" spans="1:3" ht="14.4" x14ac:dyDescent="0.3">
      <c r="A34500"/>
      <c r="B34500"/>
      <c r="C34500"/>
    </row>
    <row r="34501" spans="1:3" ht="14.4" x14ac:dyDescent="0.3">
      <c r="A34501"/>
      <c r="B34501"/>
      <c r="C34501"/>
    </row>
    <row r="34502" spans="1:3" ht="14.4" x14ac:dyDescent="0.3">
      <c r="A34502"/>
      <c r="B34502"/>
      <c r="C34502"/>
    </row>
    <row r="34503" spans="1:3" ht="14.4" x14ac:dyDescent="0.3">
      <c r="A34503"/>
      <c r="B34503"/>
      <c r="C34503"/>
    </row>
    <row r="34504" spans="1:3" ht="14.4" x14ac:dyDescent="0.3">
      <c r="A34504"/>
      <c r="B34504"/>
      <c r="C34504"/>
    </row>
    <row r="34505" spans="1:3" ht="14.4" x14ac:dyDescent="0.3">
      <c r="A34505"/>
      <c r="B34505"/>
      <c r="C34505"/>
    </row>
    <row r="34506" spans="1:3" ht="14.4" x14ac:dyDescent="0.3">
      <c r="A34506"/>
      <c r="B34506"/>
      <c r="C34506"/>
    </row>
    <row r="34507" spans="1:3" ht="14.4" x14ac:dyDescent="0.3">
      <c r="A34507"/>
      <c r="B34507"/>
      <c r="C34507"/>
    </row>
    <row r="34508" spans="1:3" ht="14.4" x14ac:dyDescent="0.3">
      <c r="A34508"/>
      <c r="B34508"/>
      <c r="C34508"/>
    </row>
    <row r="34509" spans="1:3" ht="14.4" x14ac:dyDescent="0.3">
      <c r="A34509"/>
      <c r="B34509"/>
      <c r="C34509"/>
    </row>
    <row r="34510" spans="1:3" ht="14.4" x14ac:dyDescent="0.3">
      <c r="A34510"/>
      <c r="B34510"/>
      <c r="C34510"/>
    </row>
    <row r="34511" spans="1:3" ht="14.4" x14ac:dyDescent="0.3">
      <c r="A34511"/>
      <c r="B34511"/>
      <c r="C34511"/>
    </row>
    <row r="34512" spans="1:3" ht="14.4" x14ac:dyDescent="0.3">
      <c r="A34512"/>
      <c r="B34512"/>
      <c r="C34512"/>
    </row>
    <row r="34513" spans="1:3" ht="14.4" x14ac:dyDescent="0.3">
      <c r="A34513"/>
      <c r="B34513"/>
      <c r="C34513"/>
    </row>
    <row r="34514" spans="1:3" ht="14.4" x14ac:dyDescent="0.3">
      <c r="A34514"/>
      <c r="B34514"/>
      <c r="C34514"/>
    </row>
    <row r="34515" spans="1:3" ht="14.4" x14ac:dyDescent="0.3">
      <c r="A34515"/>
      <c r="B34515"/>
      <c r="C34515"/>
    </row>
    <row r="34516" spans="1:3" ht="14.4" x14ac:dyDescent="0.3">
      <c r="A34516"/>
      <c r="B34516"/>
      <c r="C34516"/>
    </row>
    <row r="34517" spans="1:3" ht="14.4" x14ac:dyDescent="0.3">
      <c r="A34517"/>
      <c r="B34517"/>
      <c r="C34517"/>
    </row>
    <row r="34518" spans="1:3" ht="14.4" x14ac:dyDescent="0.3">
      <c r="A34518"/>
      <c r="B34518"/>
      <c r="C34518"/>
    </row>
    <row r="34519" spans="1:3" ht="14.4" x14ac:dyDescent="0.3">
      <c r="A34519"/>
      <c r="B34519"/>
      <c r="C34519"/>
    </row>
    <row r="34520" spans="1:3" ht="14.4" x14ac:dyDescent="0.3">
      <c r="A34520"/>
      <c r="B34520"/>
      <c r="C34520"/>
    </row>
    <row r="34521" spans="1:3" ht="14.4" x14ac:dyDescent="0.3">
      <c r="A34521"/>
      <c r="B34521"/>
      <c r="C34521"/>
    </row>
    <row r="34522" spans="1:3" ht="14.4" x14ac:dyDescent="0.3">
      <c r="A34522"/>
      <c r="B34522"/>
      <c r="C34522"/>
    </row>
    <row r="34523" spans="1:3" ht="14.4" x14ac:dyDescent="0.3">
      <c r="A34523"/>
      <c r="B34523"/>
      <c r="C34523"/>
    </row>
    <row r="34524" spans="1:3" ht="14.4" x14ac:dyDescent="0.3">
      <c r="A34524"/>
      <c r="B34524"/>
      <c r="C34524"/>
    </row>
    <row r="34525" spans="1:3" ht="14.4" x14ac:dyDescent="0.3">
      <c r="A34525"/>
      <c r="B34525"/>
      <c r="C34525"/>
    </row>
    <row r="34526" spans="1:3" ht="14.4" x14ac:dyDescent="0.3">
      <c r="A34526"/>
      <c r="B34526"/>
      <c r="C34526"/>
    </row>
    <row r="34527" spans="1:3" ht="14.4" x14ac:dyDescent="0.3">
      <c r="A34527"/>
      <c r="B34527"/>
      <c r="C34527"/>
    </row>
    <row r="34528" spans="1:3" ht="14.4" x14ac:dyDescent="0.3">
      <c r="A34528"/>
      <c r="B34528"/>
      <c r="C34528"/>
    </row>
    <row r="34529" spans="1:3" ht="14.4" x14ac:dyDescent="0.3">
      <c r="A34529"/>
      <c r="B34529"/>
      <c r="C34529"/>
    </row>
    <row r="34530" spans="1:3" ht="14.4" x14ac:dyDescent="0.3">
      <c r="A34530"/>
      <c r="B34530"/>
      <c r="C34530"/>
    </row>
    <row r="34531" spans="1:3" ht="14.4" x14ac:dyDescent="0.3">
      <c r="A34531"/>
      <c r="B34531"/>
      <c r="C34531"/>
    </row>
    <row r="34532" spans="1:3" ht="14.4" x14ac:dyDescent="0.3">
      <c r="A34532"/>
      <c r="B34532"/>
      <c r="C34532"/>
    </row>
    <row r="34533" spans="1:3" ht="14.4" x14ac:dyDescent="0.3">
      <c r="A34533"/>
      <c r="B34533"/>
      <c r="C34533"/>
    </row>
    <row r="34534" spans="1:3" ht="14.4" x14ac:dyDescent="0.3">
      <c r="A34534"/>
      <c r="B34534"/>
      <c r="C34534"/>
    </row>
    <row r="34535" spans="1:3" ht="14.4" x14ac:dyDescent="0.3">
      <c r="A34535"/>
      <c r="B34535"/>
      <c r="C34535"/>
    </row>
    <row r="34536" spans="1:3" ht="14.4" x14ac:dyDescent="0.3">
      <c r="A34536"/>
      <c r="B34536"/>
      <c r="C34536"/>
    </row>
    <row r="34537" spans="1:3" ht="14.4" x14ac:dyDescent="0.3">
      <c r="A34537"/>
      <c r="B34537"/>
      <c r="C34537"/>
    </row>
    <row r="34538" spans="1:3" ht="14.4" x14ac:dyDescent="0.3">
      <c r="A34538"/>
      <c r="B34538"/>
      <c r="C34538"/>
    </row>
    <row r="34539" spans="1:3" ht="14.4" x14ac:dyDescent="0.3">
      <c r="A34539"/>
      <c r="B34539"/>
      <c r="C34539"/>
    </row>
    <row r="34540" spans="1:3" ht="14.4" x14ac:dyDescent="0.3">
      <c r="A34540"/>
      <c r="B34540"/>
      <c r="C34540"/>
    </row>
    <row r="34541" spans="1:3" ht="14.4" x14ac:dyDescent="0.3">
      <c r="A34541"/>
      <c r="B34541"/>
      <c r="C34541"/>
    </row>
    <row r="34542" spans="1:3" ht="14.4" x14ac:dyDescent="0.3">
      <c r="A34542"/>
      <c r="B34542"/>
      <c r="C34542"/>
    </row>
    <row r="34543" spans="1:3" ht="14.4" x14ac:dyDescent="0.3">
      <c r="A34543"/>
      <c r="B34543"/>
      <c r="C34543"/>
    </row>
    <row r="34544" spans="1:3" ht="14.4" x14ac:dyDescent="0.3">
      <c r="A34544"/>
      <c r="B34544"/>
      <c r="C34544"/>
    </row>
    <row r="34545" spans="1:3" ht="14.4" x14ac:dyDescent="0.3">
      <c r="A34545"/>
      <c r="B34545"/>
      <c r="C34545"/>
    </row>
    <row r="34546" spans="1:3" ht="14.4" x14ac:dyDescent="0.3">
      <c r="A34546"/>
      <c r="B34546"/>
      <c r="C34546"/>
    </row>
    <row r="34547" spans="1:3" ht="14.4" x14ac:dyDescent="0.3">
      <c r="A34547"/>
      <c r="B34547"/>
      <c r="C34547"/>
    </row>
    <row r="34548" spans="1:3" ht="14.4" x14ac:dyDescent="0.3">
      <c r="A34548"/>
      <c r="B34548"/>
      <c r="C34548"/>
    </row>
    <row r="34549" spans="1:3" ht="14.4" x14ac:dyDescent="0.3">
      <c r="A34549"/>
      <c r="B34549"/>
      <c r="C34549"/>
    </row>
    <row r="34550" spans="1:3" ht="14.4" x14ac:dyDescent="0.3">
      <c r="A34550"/>
      <c r="B34550"/>
      <c r="C34550"/>
    </row>
    <row r="34551" spans="1:3" ht="14.4" x14ac:dyDescent="0.3">
      <c r="A34551"/>
      <c r="B34551"/>
      <c r="C34551"/>
    </row>
    <row r="34552" spans="1:3" ht="14.4" x14ac:dyDescent="0.3">
      <c r="A34552"/>
      <c r="B34552"/>
      <c r="C34552"/>
    </row>
    <row r="34553" spans="1:3" ht="14.4" x14ac:dyDescent="0.3">
      <c r="A34553"/>
      <c r="B34553"/>
      <c r="C34553"/>
    </row>
    <row r="34554" spans="1:3" ht="14.4" x14ac:dyDescent="0.3">
      <c r="A34554"/>
      <c r="B34554"/>
      <c r="C34554"/>
    </row>
    <row r="34555" spans="1:3" ht="14.4" x14ac:dyDescent="0.3">
      <c r="A34555"/>
      <c r="B34555"/>
      <c r="C34555"/>
    </row>
    <row r="34556" spans="1:3" ht="14.4" x14ac:dyDescent="0.3">
      <c r="A34556"/>
      <c r="B34556"/>
      <c r="C34556"/>
    </row>
    <row r="34557" spans="1:3" ht="14.4" x14ac:dyDescent="0.3">
      <c r="A34557"/>
      <c r="B34557"/>
      <c r="C34557"/>
    </row>
    <row r="34558" spans="1:3" ht="14.4" x14ac:dyDescent="0.3">
      <c r="A34558"/>
      <c r="B34558"/>
      <c r="C34558"/>
    </row>
    <row r="34559" spans="1:3" ht="14.4" x14ac:dyDescent="0.3">
      <c r="A34559"/>
      <c r="B34559"/>
      <c r="C34559"/>
    </row>
    <row r="34560" spans="1:3" ht="14.4" x14ac:dyDescent="0.3">
      <c r="A34560"/>
      <c r="B34560"/>
      <c r="C34560"/>
    </row>
    <row r="34561" spans="1:3" ht="14.4" x14ac:dyDescent="0.3">
      <c r="A34561"/>
      <c r="B34561"/>
      <c r="C34561"/>
    </row>
    <row r="34562" spans="1:3" ht="14.4" x14ac:dyDescent="0.3">
      <c r="A34562"/>
      <c r="B34562"/>
      <c r="C34562"/>
    </row>
    <row r="34563" spans="1:3" ht="14.4" x14ac:dyDescent="0.3">
      <c r="A34563"/>
      <c r="B34563"/>
      <c r="C34563"/>
    </row>
    <row r="34564" spans="1:3" ht="14.4" x14ac:dyDescent="0.3">
      <c r="A34564"/>
      <c r="B34564"/>
      <c r="C34564"/>
    </row>
    <row r="34565" spans="1:3" ht="14.4" x14ac:dyDescent="0.3">
      <c r="A34565"/>
      <c r="B34565"/>
      <c r="C34565"/>
    </row>
    <row r="34566" spans="1:3" ht="14.4" x14ac:dyDescent="0.3">
      <c r="A34566"/>
      <c r="B34566"/>
      <c r="C34566"/>
    </row>
    <row r="34567" spans="1:3" ht="14.4" x14ac:dyDescent="0.3">
      <c r="A34567"/>
      <c r="B34567"/>
      <c r="C34567"/>
    </row>
    <row r="34568" spans="1:3" ht="14.4" x14ac:dyDescent="0.3">
      <c r="A34568"/>
      <c r="B34568"/>
      <c r="C34568"/>
    </row>
    <row r="34569" spans="1:3" ht="14.4" x14ac:dyDescent="0.3">
      <c r="A34569"/>
      <c r="B34569"/>
      <c r="C34569"/>
    </row>
    <row r="34570" spans="1:3" ht="14.4" x14ac:dyDescent="0.3">
      <c r="A34570"/>
      <c r="B34570"/>
      <c r="C34570"/>
    </row>
    <row r="34571" spans="1:3" ht="14.4" x14ac:dyDescent="0.3">
      <c r="A34571"/>
      <c r="B34571"/>
      <c r="C34571"/>
    </row>
    <row r="34572" spans="1:3" ht="14.4" x14ac:dyDescent="0.3">
      <c r="A34572"/>
      <c r="B34572"/>
      <c r="C34572"/>
    </row>
    <row r="34573" spans="1:3" ht="14.4" x14ac:dyDescent="0.3">
      <c r="A34573"/>
      <c r="B34573"/>
      <c r="C34573"/>
    </row>
    <row r="34574" spans="1:3" ht="14.4" x14ac:dyDescent="0.3">
      <c r="A34574"/>
      <c r="B34574"/>
      <c r="C34574"/>
    </row>
    <row r="34575" spans="1:3" ht="14.4" x14ac:dyDescent="0.3">
      <c r="A34575"/>
      <c r="B34575"/>
      <c r="C34575"/>
    </row>
    <row r="34576" spans="1:3" ht="14.4" x14ac:dyDescent="0.3">
      <c r="A34576"/>
      <c r="B34576"/>
      <c r="C34576"/>
    </row>
    <row r="34577" spans="1:3" ht="14.4" x14ac:dyDescent="0.3">
      <c r="A34577"/>
      <c r="B34577"/>
      <c r="C34577"/>
    </row>
    <row r="34578" spans="1:3" ht="14.4" x14ac:dyDescent="0.3">
      <c r="A34578"/>
      <c r="B34578"/>
      <c r="C34578"/>
    </row>
    <row r="34579" spans="1:3" ht="14.4" x14ac:dyDescent="0.3">
      <c r="A34579"/>
      <c r="B34579"/>
      <c r="C34579"/>
    </row>
    <row r="34580" spans="1:3" ht="14.4" x14ac:dyDescent="0.3">
      <c r="A34580"/>
      <c r="B34580"/>
      <c r="C34580"/>
    </row>
    <row r="34581" spans="1:3" ht="14.4" x14ac:dyDescent="0.3">
      <c r="A34581"/>
      <c r="B34581"/>
      <c r="C34581"/>
    </row>
    <row r="34582" spans="1:3" ht="14.4" x14ac:dyDescent="0.3">
      <c r="A34582"/>
      <c r="B34582"/>
      <c r="C34582"/>
    </row>
    <row r="34583" spans="1:3" ht="14.4" x14ac:dyDescent="0.3">
      <c r="A34583"/>
      <c r="B34583"/>
      <c r="C34583"/>
    </row>
    <row r="34584" spans="1:3" ht="14.4" x14ac:dyDescent="0.3">
      <c r="A34584"/>
      <c r="B34584"/>
      <c r="C34584"/>
    </row>
    <row r="34585" spans="1:3" ht="14.4" x14ac:dyDescent="0.3">
      <c r="A34585"/>
      <c r="B34585"/>
      <c r="C34585"/>
    </row>
    <row r="34586" spans="1:3" ht="14.4" x14ac:dyDescent="0.3">
      <c r="A34586"/>
      <c r="B34586"/>
      <c r="C34586"/>
    </row>
    <row r="34587" spans="1:3" ht="14.4" x14ac:dyDescent="0.3">
      <c r="A34587"/>
      <c r="B34587"/>
      <c r="C34587"/>
    </row>
    <row r="34588" spans="1:3" ht="14.4" x14ac:dyDescent="0.3">
      <c r="A34588"/>
      <c r="B34588"/>
      <c r="C34588"/>
    </row>
    <row r="34589" spans="1:3" ht="14.4" x14ac:dyDescent="0.3">
      <c r="A34589"/>
      <c r="B34589"/>
      <c r="C34589"/>
    </row>
    <row r="34590" spans="1:3" ht="14.4" x14ac:dyDescent="0.3">
      <c r="A34590"/>
      <c r="B34590"/>
      <c r="C34590"/>
    </row>
    <row r="34591" spans="1:3" ht="14.4" x14ac:dyDescent="0.3">
      <c r="A34591"/>
      <c r="B34591"/>
      <c r="C34591"/>
    </row>
    <row r="34592" spans="1:3" ht="14.4" x14ac:dyDescent="0.3">
      <c r="A34592"/>
      <c r="B34592"/>
      <c r="C34592"/>
    </row>
    <row r="34593" spans="1:3" ht="14.4" x14ac:dyDescent="0.3">
      <c r="A34593"/>
      <c r="B34593"/>
      <c r="C34593"/>
    </row>
    <row r="34594" spans="1:3" ht="14.4" x14ac:dyDescent="0.3">
      <c r="A34594"/>
      <c r="B34594"/>
      <c r="C34594"/>
    </row>
    <row r="34595" spans="1:3" ht="14.4" x14ac:dyDescent="0.3">
      <c r="A34595"/>
      <c r="B34595"/>
      <c r="C34595"/>
    </row>
    <row r="34596" spans="1:3" ht="14.4" x14ac:dyDescent="0.3">
      <c r="A34596"/>
      <c r="B34596"/>
      <c r="C34596"/>
    </row>
    <row r="34597" spans="1:3" ht="14.4" x14ac:dyDescent="0.3">
      <c r="A34597"/>
      <c r="B34597"/>
      <c r="C34597"/>
    </row>
    <row r="34598" spans="1:3" ht="14.4" x14ac:dyDescent="0.3">
      <c r="A34598"/>
      <c r="B34598"/>
      <c r="C34598"/>
    </row>
    <row r="34599" spans="1:3" ht="14.4" x14ac:dyDescent="0.3">
      <c r="A34599"/>
      <c r="B34599"/>
      <c r="C34599"/>
    </row>
    <row r="34600" spans="1:3" ht="14.4" x14ac:dyDescent="0.3">
      <c r="A34600"/>
      <c r="B34600"/>
      <c r="C34600"/>
    </row>
    <row r="34601" spans="1:3" ht="14.4" x14ac:dyDescent="0.3">
      <c r="A34601"/>
      <c r="B34601"/>
      <c r="C34601"/>
    </row>
    <row r="34602" spans="1:3" ht="14.4" x14ac:dyDescent="0.3">
      <c r="A34602"/>
      <c r="B34602"/>
      <c r="C34602"/>
    </row>
    <row r="34603" spans="1:3" ht="14.4" x14ac:dyDescent="0.3">
      <c r="A34603"/>
      <c r="B34603"/>
      <c r="C34603"/>
    </row>
    <row r="34604" spans="1:3" ht="14.4" x14ac:dyDescent="0.3">
      <c r="A34604"/>
      <c r="B34604"/>
      <c r="C34604"/>
    </row>
    <row r="34605" spans="1:3" ht="14.4" x14ac:dyDescent="0.3">
      <c r="A34605"/>
      <c r="B34605"/>
      <c r="C34605"/>
    </row>
    <row r="34606" spans="1:3" ht="14.4" x14ac:dyDescent="0.3">
      <c r="A34606"/>
      <c r="B34606"/>
      <c r="C34606"/>
    </row>
    <row r="34607" spans="1:3" ht="14.4" x14ac:dyDescent="0.3">
      <c r="A34607"/>
      <c r="B34607"/>
      <c r="C34607"/>
    </row>
    <row r="34608" spans="1:3" ht="14.4" x14ac:dyDescent="0.3">
      <c r="A34608"/>
      <c r="B34608"/>
      <c r="C34608"/>
    </row>
    <row r="34609" spans="1:3" ht="14.4" x14ac:dyDescent="0.3">
      <c r="A34609"/>
      <c r="B34609"/>
      <c r="C34609"/>
    </row>
    <row r="34610" spans="1:3" ht="14.4" x14ac:dyDescent="0.3">
      <c r="A34610"/>
      <c r="B34610"/>
      <c r="C34610"/>
    </row>
    <row r="34611" spans="1:3" ht="14.4" x14ac:dyDescent="0.3">
      <c r="A34611"/>
      <c r="B34611"/>
      <c r="C34611"/>
    </row>
    <row r="34612" spans="1:3" ht="14.4" x14ac:dyDescent="0.3">
      <c r="A34612"/>
      <c r="B34612"/>
      <c r="C34612"/>
    </row>
    <row r="34613" spans="1:3" ht="14.4" x14ac:dyDescent="0.3">
      <c r="A34613"/>
      <c r="B34613"/>
      <c r="C34613"/>
    </row>
    <row r="34614" spans="1:3" ht="14.4" x14ac:dyDescent="0.3">
      <c r="A34614"/>
      <c r="B34614"/>
      <c r="C34614"/>
    </row>
    <row r="34615" spans="1:3" ht="14.4" x14ac:dyDescent="0.3">
      <c r="A34615"/>
      <c r="B34615"/>
      <c r="C34615"/>
    </row>
    <row r="34616" spans="1:3" ht="14.4" x14ac:dyDescent="0.3">
      <c r="A34616"/>
      <c r="B34616"/>
      <c r="C34616"/>
    </row>
    <row r="34617" spans="1:3" ht="14.4" x14ac:dyDescent="0.3">
      <c r="A34617"/>
      <c r="B34617"/>
      <c r="C34617"/>
    </row>
    <row r="34618" spans="1:3" ht="14.4" x14ac:dyDescent="0.3">
      <c r="A34618"/>
      <c r="B34618"/>
      <c r="C34618"/>
    </row>
    <row r="34619" spans="1:3" ht="14.4" x14ac:dyDescent="0.3">
      <c r="A34619"/>
      <c r="B34619"/>
      <c r="C34619"/>
    </row>
    <row r="34620" spans="1:3" ht="14.4" x14ac:dyDescent="0.3">
      <c r="A34620"/>
      <c r="B34620"/>
      <c r="C34620"/>
    </row>
    <row r="34621" spans="1:3" ht="14.4" x14ac:dyDescent="0.3">
      <c r="A34621"/>
      <c r="B34621"/>
      <c r="C34621"/>
    </row>
    <row r="34622" spans="1:3" ht="14.4" x14ac:dyDescent="0.3">
      <c r="A34622"/>
      <c r="B34622"/>
      <c r="C34622"/>
    </row>
    <row r="34623" spans="1:3" ht="14.4" x14ac:dyDescent="0.3">
      <c r="A34623"/>
      <c r="B34623"/>
      <c r="C34623"/>
    </row>
    <row r="34624" spans="1:3" ht="14.4" x14ac:dyDescent="0.3">
      <c r="A34624"/>
      <c r="B34624"/>
      <c r="C34624"/>
    </row>
    <row r="34625" spans="1:3" ht="14.4" x14ac:dyDescent="0.3">
      <c r="A34625"/>
      <c r="B34625"/>
      <c r="C34625"/>
    </row>
    <row r="34626" spans="1:3" ht="14.4" x14ac:dyDescent="0.3">
      <c r="A34626"/>
      <c r="B34626"/>
      <c r="C34626"/>
    </row>
    <row r="34627" spans="1:3" ht="14.4" x14ac:dyDescent="0.3">
      <c r="A34627"/>
      <c r="B34627"/>
      <c r="C34627"/>
    </row>
    <row r="34628" spans="1:3" ht="14.4" x14ac:dyDescent="0.3">
      <c r="A34628"/>
      <c r="B34628"/>
      <c r="C34628"/>
    </row>
    <row r="34629" spans="1:3" ht="14.4" x14ac:dyDescent="0.3">
      <c r="A34629"/>
      <c r="B34629"/>
      <c r="C34629"/>
    </row>
    <row r="34630" spans="1:3" ht="14.4" x14ac:dyDescent="0.3">
      <c r="A34630"/>
      <c r="B34630"/>
      <c r="C34630"/>
    </row>
    <row r="34631" spans="1:3" ht="14.4" x14ac:dyDescent="0.3">
      <c r="A34631"/>
      <c r="B34631"/>
      <c r="C34631"/>
    </row>
    <row r="34632" spans="1:3" ht="14.4" x14ac:dyDescent="0.3">
      <c r="A34632"/>
      <c r="B34632"/>
      <c r="C34632"/>
    </row>
    <row r="34633" spans="1:3" ht="14.4" x14ac:dyDescent="0.3">
      <c r="A34633"/>
      <c r="B34633"/>
      <c r="C34633"/>
    </row>
    <row r="34634" spans="1:3" ht="14.4" x14ac:dyDescent="0.3">
      <c r="A34634"/>
      <c r="B34634"/>
      <c r="C34634"/>
    </row>
    <row r="34635" spans="1:3" ht="14.4" x14ac:dyDescent="0.3">
      <c r="A34635"/>
      <c r="B34635"/>
      <c r="C34635"/>
    </row>
    <row r="34636" spans="1:3" ht="14.4" x14ac:dyDescent="0.3">
      <c r="A34636"/>
      <c r="B34636"/>
      <c r="C34636"/>
    </row>
    <row r="34637" spans="1:3" ht="14.4" x14ac:dyDescent="0.3">
      <c r="A34637"/>
      <c r="B34637"/>
      <c r="C34637"/>
    </row>
    <row r="34638" spans="1:3" ht="14.4" x14ac:dyDescent="0.3">
      <c r="A34638"/>
      <c r="B34638"/>
      <c r="C34638"/>
    </row>
    <row r="34639" spans="1:3" ht="14.4" x14ac:dyDescent="0.3">
      <c r="A34639"/>
      <c r="B34639"/>
      <c r="C34639"/>
    </row>
    <row r="34640" spans="1:3" ht="14.4" x14ac:dyDescent="0.3">
      <c r="A34640"/>
      <c r="B34640"/>
      <c r="C34640"/>
    </row>
    <row r="34641" spans="1:3" ht="14.4" x14ac:dyDescent="0.3">
      <c r="A34641"/>
      <c r="B34641"/>
      <c r="C34641"/>
    </row>
    <row r="34642" spans="1:3" ht="14.4" x14ac:dyDescent="0.3">
      <c r="A34642"/>
      <c r="B34642"/>
      <c r="C34642"/>
    </row>
    <row r="34643" spans="1:3" ht="14.4" x14ac:dyDescent="0.3">
      <c r="A34643"/>
      <c r="B34643"/>
      <c r="C34643"/>
    </row>
    <row r="34644" spans="1:3" ht="14.4" x14ac:dyDescent="0.3">
      <c r="A34644"/>
      <c r="B34644"/>
      <c r="C34644"/>
    </row>
    <row r="34645" spans="1:3" ht="14.4" x14ac:dyDescent="0.3">
      <c r="A34645"/>
      <c r="B34645"/>
      <c r="C34645"/>
    </row>
    <row r="34646" spans="1:3" ht="14.4" x14ac:dyDescent="0.3">
      <c r="A34646"/>
      <c r="B34646"/>
      <c r="C34646"/>
    </row>
    <row r="34647" spans="1:3" ht="14.4" x14ac:dyDescent="0.3">
      <c r="A34647"/>
      <c r="B34647"/>
      <c r="C34647"/>
    </row>
    <row r="34648" spans="1:3" ht="14.4" x14ac:dyDescent="0.3">
      <c r="A34648"/>
      <c r="B34648"/>
      <c r="C34648"/>
    </row>
    <row r="34649" spans="1:3" ht="14.4" x14ac:dyDescent="0.3">
      <c r="A34649"/>
      <c r="B34649"/>
      <c r="C34649"/>
    </row>
    <row r="34650" spans="1:3" ht="14.4" x14ac:dyDescent="0.3">
      <c r="A34650"/>
      <c r="B34650"/>
      <c r="C34650"/>
    </row>
    <row r="34651" spans="1:3" ht="14.4" x14ac:dyDescent="0.3">
      <c r="A34651"/>
      <c r="B34651"/>
      <c r="C34651"/>
    </row>
    <row r="34652" spans="1:3" ht="14.4" x14ac:dyDescent="0.3">
      <c r="A34652"/>
      <c r="B34652"/>
      <c r="C34652"/>
    </row>
    <row r="34653" spans="1:3" ht="14.4" x14ac:dyDescent="0.3">
      <c r="A34653"/>
      <c r="B34653"/>
      <c r="C34653"/>
    </row>
    <row r="34654" spans="1:3" ht="14.4" x14ac:dyDescent="0.3">
      <c r="A34654"/>
      <c r="B34654"/>
      <c r="C34654"/>
    </row>
    <row r="34655" spans="1:3" ht="14.4" x14ac:dyDescent="0.3">
      <c r="A34655"/>
      <c r="B34655"/>
      <c r="C34655"/>
    </row>
    <row r="34656" spans="1:3" ht="14.4" x14ac:dyDescent="0.3">
      <c r="A34656"/>
      <c r="B34656"/>
      <c r="C34656"/>
    </row>
    <row r="34657" spans="1:3" ht="14.4" x14ac:dyDescent="0.3">
      <c r="A34657"/>
      <c r="B34657"/>
      <c r="C34657"/>
    </row>
    <row r="34658" spans="1:3" ht="14.4" x14ac:dyDescent="0.3">
      <c r="A34658"/>
      <c r="B34658"/>
      <c r="C34658"/>
    </row>
    <row r="34659" spans="1:3" ht="14.4" x14ac:dyDescent="0.3">
      <c r="A34659"/>
      <c r="B34659"/>
      <c r="C34659"/>
    </row>
    <row r="34660" spans="1:3" ht="14.4" x14ac:dyDescent="0.3">
      <c r="A34660"/>
      <c r="B34660"/>
      <c r="C34660"/>
    </row>
    <row r="34661" spans="1:3" ht="14.4" x14ac:dyDescent="0.3">
      <c r="A34661"/>
      <c r="B34661"/>
      <c r="C34661"/>
    </row>
    <row r="34662" spans="1:3" ht="14.4" x14ac:dyDescent="0.3">
      <c r="A34662"/>
      <c r="B34662"/>
      <c r="C34662"/>
    </row>
    <row r="34663" spans="1:3" ht="14.4" x14ac:dyDescent="0.3">
      <c r="A34663"/>
      <c r="B34663"/>
      <c r="C34663"/>
    </row>
    <row r="34664" spans="1:3" ht="14.4" x14ac:dyDescent="0.3">
      <c r="A34664"/>
      <c r="B34664"/>
      <c r="C34664"/>
    </row>
    <row r="34665" spans="1:3" ht="14.4" x14ac:dyDescent="0.3">
      <c r="A34665"/>
      <c r="B34665"/>
      <c r="C34665"/>
    </row>
    <row r="34666" spans="1:3" ht="14.4" x14ac:dyDescent="0.3">
      <c r="A34666"/>
      <c r="B34666"/>
      <c r="C34666"/>
    </row>
    <row r="34667" spans="1:3" ht="14.4" x14ac:dyDescent="0.3">
      <c r="A34667"/>
      <c r="B34667"/>
      <c r="C34667"/>
    </row>
    <row r="34668" spans="1:3" ht="14.4" x14ac:dyDescent="0.3">
      <c r="A34668"/>
      <c r="B34668"/>
      <c r="C34668"/>
    </row>
    <row r="34669" spans="1:3" ht="14.4" x14ac:dyDescent="0.3">
      <c r="A34669"/>
      <c r="B34669"/>
      <c r="C34669"/>
    </row>
    <row r="34670" spans="1:3" ht="14.4" x14ac:dyDescent="0.3">
      <c r="A34670"/>
      <c r="B34670"/>
      <c r="C34670"/>
    </row>
    <row r="34671" spans="1:3" ht="14.4" x14ac:dyDescent="0.3">
      <c r="A34671"/>
      <c r="B34671"/>
      <c r="C34671"/>
    </row>
    <row r="34672" spans="1:3" ht="14.4" x14ac:dyDescent="0.3">
      <c r="A34672"/>
      <c r="B34672"/>
      <c r="C34672"/>
    </row>
    <row r="34673" spans="1:3" ht="14.4" x14ac:dyDescent="0.3">
      <c r="A34673"/>
      <c r="B34673"/>
      <c r="C34673"/>
    </row>
    <row r="34674" spans="1:3" ht="14.4" x14ac:dyDescent="0.3">
      <c r="A34674"/>
      <c r="B34674"/>
      <c r="C34674"/>
    </row>
    <row r="34675" spans="1:3" ht="14.4" x14ac:dyDescent="0.3">
      <c r="A34675"/>
      <c r="B34675"/>
      <c r="C34675"/>
    </row>
    <row r="34676" spans="1:3" ht="14.4" x14ac:dyDescent="0.3">
      <c r="A34676"/>
      <c r="B34676"/>
      <c r="C34676"/>
    </row>
    <row r="34677" spans="1:3" ht="14.4" x14ac:dyDescent="0.3">
      <c r="A34677"/>
      <c r="B34677"/>
      <c r="C34677"/>
    </row>
    <row r="34678" spans="1:3" ht="14.4" x14ac:dyDescent="0.3">
      <c r="A34678"/>
      <c r="B34678"/>
      <c r="C34678"/>
    </row>
    <row r="34679" spans="1:3" ht="14.4" x14ac:dyDescent="0.3">
      <c r="A34679"/>
      <c r="B34679"/>
      <c r="C34679"/>
    </row>
    <row r="34680" spans="1:3" ht="14.4" x14ac:dyDescent="0.3">
      <c r="A34680"/>
      <c r="B34680"/>
      <c r="C34680"/>
    </row>
    <row r="34681" spans="1:3" ht="14.4" x14ac:dyDescent="0.3">
      <c r="A34681"/>
      <c r="B34681"/>
      <c r="C34681"/>
    </row>
    <row r="34682" spans="1:3" ht="14.4" x14ac:dyDescent="0.3">
      <c r="A34682"/>
      <c r="B34682"/>
      <c r="C34682"/>
    </row>
    <row r="34683" spans="1:3" ht="14.4" x14ac:dyDescent="0.3">
      <c r="A34683"/>
      <c r="B34683"/>
      <c r="C34683"/>
    </row>
    <row r="34684" spans="1:3" ht="14.4" x14ac:dyDescent="0.3">
      <c r="A34684"/>
      <c r="B34684"/>
      <c r="C34684"/>
    </row>
    <row r="34685" spans="1:3" ht="14.4" x14ac:dyDescent="0.3">
      <c r="A34685"/>
      <c r="B34685"/>
      <c r="C34685"/>
    </row>
    <row r="34686" spans="1:3" ht="14.4" x14ac:dyDescent="0.3">
      <c r="A34686"/>
      <c r="B34686"/>
      <c r="C34686"/>
    </row>
    <row r="34687" spans="1:3" ht="14.4" x14ac:dyDescent="0.3">
      <c r="A34687"/>
      <c r="B34687"/>
      <c r="C34687"/>
    </row>
    <row r="34688" spans="1:3" ht="14.4" x14ac:dyDescent="0.3">
      <c r="A34688"/>
      <c r="B34688"/>
      <c r="C34688"/>
    </row>
    <row r="34689" spans="1:3" ht="14.4" x14ac:dyDescent="0.3">
      <c r="A34689"/>
      <c r="B34689"/>
      <c r="C34689"/>
    </row>
    <row r="34690" spans="1:3" ht="14.4" x14ac:dyDescent="0.3">
      <c r="A34690"/>
      <c r="B34690"/>
      <c r="C34690"/>
    </row>
    <row r="34691" spans="1:3" ht="14.4" x14ac:dyDescent="0.3">
      <c r="A34691"/>
      <c r="B34691"/>
      <c r="C34691"/>
    </row>
    <row r="34692" spans="1:3" ht="14.4" x14ac:dyDescent="0.3">
      <c r="A34692"/>
      <c r="B34692"/>
      <c r="C34692"/>
    </row>
    <row r="34693" spans="1:3" ht="14.4" x14ac:dyDescent="0.3">
      <c r="A34693"/>
      <c r="B34693"/>
      <c r="C34693"/>
    </row>
    <row r="34694" spans="1:3" ht="14.4" x14ac:dyDescent="0.3">
      <c r="A34694"/>
      <c r="B34694"/>
      <c r="C34694"/>
    </row>
    <row r="34695" spans="1:3" ht="14.4" x14ac:dyDescent="0.3">
      <c r="A34695"/>
      <c r="B34695"/>
      <c r="C34695"/>
    </row>
    <row r="34696" spans="1:3" ht="14.4" x14ac:dyDescent="0.3">
      <c r="A34696"/>
      <c r="B34696"/>
      <c r="C34696"/>
    </row>
    <row r="34697" spans="1:3" ht="14.4" x14ac:dyDescent="0.3">
      <c r="A34697"/>
      <c r="B34697"/>
      <c r="C34697"/>
    </row>
    <row r="34698" spans="1:3" ht="14.4" x14ac:dyDescent="0.3">
      <c r="A34698"/>
      <c r="B34698"/>
      <c r="C34698"/>
    </row>
    <row r="34699" spans="1:3" ht="14.4" x14ac:dyDescent="0.3">
      <c r="A34699"/>
      <c r="B34699"/>
      <c r="C34699"/>
    </row>
    <row r="34700" spans="1:3" ht="14.4" x14ac:dyDescent="0.3">
      <c r="A34700"/>
      <c r="B34700"/>
      <c r="C34700"/>
    </row>
    <row r="34701" spans="1:3" ht="14.4" x14ac:dyDescent="0.3">
      <c r="A34701"/>
      <c r="B34701"/>
      <c r="C34701"/>
    </row>
    <row r="34702" spans="1:3" ht="14.4" x14ac:dyDescent="0.3">
      <c r="A34702"/>
      <c r="B34702"/>
      <c r="C34702"/>
    </row>
    <row r="34703" spans="1:3" ht="14.4" x14ac:dyDescent="0.3">
      <c r="A34703"/>
      <c r="B34703"/>
      <c r="C34703"/>
    </row>
    <row r="34704" spans="1:3" ht="14.4" x14ac:dyDescent="0.3">
      <c r="A34704"/>
      <c r="B34704"/>
      <c r="C34704"/>
    </row>
    <row r="34705" spans="1:3" ht="14.4" x14ac:dyDescent="0.3">
      <c r="A34705"/>
      <c r="B34705"/>
      <c r="C34705"/>
    </row>
    <row r="34706" spans="1:3" ht="14.4" x14ac:dyDescent="0.3">
      <c r="A34706"/>
      <c r="B34706"/>
      <c r="C34706"/>
    </row>
    <row r="34707" spans="1:3" ht="14.4" x14ac:dyDescent="0.3">
      <c r="A34707"/>
      <c r="B34707"/>
      <c r="C34707"/>
    </row>
    <row r="34708" spans="1:3" ht="14.4" x14ac:dyDescent="0.3">
      <c r="A34708"/>
      <c r="B34708"/>
      <c r="C34708"/>
    </row>
    <row r="34709" spans="1:3" ht="14.4" x14ac:dyDescent="0.3">
      <c r="A34709"/>
      <c r="B34709"/>
      <c r="C34709"/>
    </row>
    <row r="34710" spans="1:3" ht="14.4" x14ac:dyDescent="0.3">
      <c r="A34710"/>
      <c r="B34710"/>
      <c r="C34710"/>
    </row>
    <row r="34711" spans="1:3" ht="14.4" x14ac:dyDescent="0.3">
      <c r="A34711"/>
      <c r="B34711"/>
      <c r="C34711"/>
    </row>
    <row r="34712" spans="1:3" ht="14.4" x14ac:dyDescent="0.3">
      <c r="A34712"/>
      <c r="B34712"/>
      <c r="C34712"/>
    </row>
    <row r="34713" spans="1:3" ht="14.4" x14ac:dyDescent="0.3">
      <c r="A34713"/>
      <c r="B34713"/>
      <c r="C34713"/>
    </row>
    <row r="34714" spans="1:3" ht="14.4" x14ac:dyDescent="0.3">
      <c r="A34714"/>
      <c r="B34714"/>
      <c r="C34714"/>
    </row>
    <row r="34715" spans="1:3" ht="14.4" x14ac:dyDescent="0.3">
      <c r="A34715"/>
      <c r="B34715"/>
      <c r="C34715"/>
    </row>
    <row r="34716" spans="1:3" ht="14.4" x14ac:dyDescent="0.3">
      <c r="A34716"/>
      <c r="B34716"/>
      <c r="C34716"/>
    </row>
    <row r="34717" spans="1:3" ht="14.4" x14ac:dyDescent="0.3">
      <c r="A34717"/>
      <c r="B34717"/>
      <c r="C34717"/>
    </row>
    <row r="34718" spans="1:3" ht="14.4" x14ac:dyDescent="0.3">
      <c r="A34718"/>
      <c r="B34718"/>
      <c r="C34718"/>
    </row>
    <row r="34719" spans="1:3" ht="14.4" x14ac:dyDescent="0.3">
      <c r="A34719"/>
      <c r="B34719"/>
      <c r="C34719"/>
    </row>
    <row r="34720" spans="1:3" ht="14.4" x14ac:dyDescent="0.3">
      <c r="A34720"/>
      <c r="B34720"/>
      <c r="C34720"/>
    </row>
    <row r="34721" spans="1:3" ht="14.4" x14ac:dyDescent="0.3">
      <c r="A34721"/>
      <c r="B34721"/>
      <c r="C34721"/>
    </row>
    <row r="34722" spans="1:3" ht="14.4" x14ac:dyDescent="0.3">
      <c r="A34722"/>
      <c r="B34722"/>
      <c r="C34722"/>
    </row>
    <row r="34723" spans="1:3" ht="14.4" x14ac:dyDescent="0.3">
      <c r="A34723"/>
      <c r="B34723"/>
      <c r="C34723"/>
    </row>
    <row r="34724" spans="1:3" ht="14.4" x14ac:dyDescent="0.3">
      <c r="A34724"/>
      <c r="B34724"/>
      <c r="C34724"/>
    </row>
    <row r="34725" spans="1:3" ht="14.4" x14ac:dyDescent="0.3">
      <c r="A34725"/>
      <c r="B34725"/>
      <c r="C34725"/>
    </row>
    <row r="34726" spans="1:3" ht="14.4" x14ac:dyDescent="0.3">
      <c r="A34726"/>
      <c r="B34726"/>
      <c r="C34726"/>
    </row>
    <row r="34727" spans="1:3" ht="14.4" x14ac:dyDescent="0.3">
      <c r="A34727"/>
      <c r="B34727"/>
      <c r="C34727"/>
    </row>
    <row r="34728" spans="1:3" ht="14.4" x14ac:dyDescent="0.3">
      <c r="A34728"/>
      <c r="B34728"/>
      <c r="C34728"/>
    </row>
    <row r="34729" spans="1:3" ht="14.4" x14ac:dyDescent="0.3">
      <c r="A34729"/>
      <c r="B34729"/>
      <c r="C34729"/>
    </row>
    <row r="34730" spans="1:3" ht="14.4" x14ac:dyDescent="0.3">
      <c r="A34730"/>
      <c r="B34730"/>
      <c r="C34730"/>
    </row>
    <row r="34731" spans="1:3" ht="14.4" x14ac:dyDescent="0.3">
      <c r="A34731"/>
      <c r="B34731"/>
      <c r="C34731"/>
    </row>
    <row r="34732" spans="1:3" ht="14.4" x14ac:dyDescent="0.3">
      <c r="A34732"/>
      <c r="B34732"/>
      <c r="C34732"/>
    </row>
    <row r="34733" spans="1:3" ht="14.4" x14ac:dyDescent="0.3">
      <c r="A34733"/>
      <c r="B34733"/>
      <c r="C34733"/>
    </row>
    <row r="34734" spans="1:3" ht="14.4" x14ac:dyDescent="0.3">
      <c r="A34734"/>
      <c r="B34734"/>
      <c r="C34734"/>
    </row>
    <row r="34735" spans="1:3" ht="14.4" x14ac:dyDescent="0.3">
      <c r="A34735"/>
      <c r="B34735"/>
      <c r="C34735"/>
    </row>
    <row r="34736" spans="1:3" ht="14.4" x14ac:dyDescent="0.3">
      <c r="A34736"/>
      <c r="B34736"/>
      <c r="C34736"/>
    </row>
    <row r="34737" spans="1:3" ht="14.4" x14ac:dyDescent="0.3">
      <c r="A34737"/>
      <c r="B34737"/>
      <c r="C34737"/>
    </row>
    <row r="34738" spans="1:3" ht="14.4" x14ac:dyDescent="0.3">
      <c r="A34738"/>
      <c r="B34738"/>
      <c r="C34738"/>
    </row>
    <row r="34739" spans="1:3" ht="14.4" x14ac:dyDescent="0.3">
      <c r="A34739"/>
      <c r="B34739"/>
      <c r="C34739"/>
    </row>
    <row r="34740" spans="1:3" ht="14.4" x14ac:dyDescent="0.3">
      <c r="A34740"/>
      <c r="B34740"/>
      <c r="C34740"/>
    </row>
    <row r="34741" spans="1:3" ht="14.4" x14ac:dyDescent="0.3">
      <c r="A34741"/>
      <c r="B34741"/>
      <c r="C34741"/>
    </row>
    <row r="34742" spans="1:3" ht="14.4" x14ac:dyDescent="0.3">
      <c r="A34742"/>
      <c r="B34742"/>
      <c r="C34742"/>
    </row>
    <row r="34743" spans="1:3" ht="14.4" x14ac:dyDescent="0.3">
      <c r="A34743"/>
      <c r="B34743"/>
      <c r="C34743"/>
    </row>
    <row r="34744" spans="1:3" ht="14.4" x14ac:dyDescent="0.3">
      <c r="A34744"/>
      <c r="B34744"/>
      <c r="C34744"/>
    </row>
    <row r="34745" spans="1:3" ht="14.4" x14ac:dyDescent="0.3">
      <c r="A34745"/>
      <c r="B34745"/>
      <c r="C34745"/>
    </row>
    <row r="34746" spans="1:3" ht="14.4" x14ac:dyDescent="0.3">
      <c r="A34746"/>
      <c r="B34746"/>
      <c r="C34746"/>
    </row>
    <row r="34747" spans="1:3" ht="14.4" x14ac:dyDescent="0.3">
      <c r="A34747"/>
      <c r="B34747"/>
      <c r="C34747"/>
    </row>
    <row r="34748" spans="1:3" ht="14.4" x14ac:dyDescent="0.3">
      <c r="A34748"/>
      <c r="B34748"/>
      <c r="C34748"/>
    </row>
    <row r="34749" spans="1:3" ht="14.4" x14ac:dyDescent="0.3">
      <c r="A34749"/>
      <c r="B34749"/>
      <c r="C34749"/>
    </row>
    <row r="34750" spans="1:3" ht="14.4" x14ac:dyDescent="0.3">
      <c r="A34750"/>
      <c r="B34750"/>
      <c r="C34750"/>
    </row>
    <row r="34751" spans="1:3" ht="14.4" x14ac:dyDescent="0.3">
      <c r="A34751"/>
      <c r="B34751"/>
      <c r="C34751"/>
    </row>
    <row r="34752" spans="1:3" ht="14.4" x14ac:dyDescent="0.3">
      <c r="A34752"/>
      <c r="B34752"/>
      <c r="C34752"/>
    </row>
    <row r="34753" spans="1:3" ht="14.4" x14ac:dyDescent="0.3">
      <c r="A34753"/>
      <c r="B34753"/>
      <c r="C34753"/>
    </row>
    <row r="34754" spans="1:3" ht="14.4" x14ac:dyDescent="0.3">
      <c r="A34754"/>
      <c r="B34754"/>
      <c r="C34754"/>
    </row>
    <row r="34755" spans="1:3" ht="14.4" x14ac:dyDescent="0.3">
      <c r="A34755"/>
      <c r="B34755"/>
      <c r="C34755"/>
    </row>
    <row r="34756" spans="1:3" ht="14.4" x14ac:dyDescent="0.3">
      <c r="A34756"/>
      <c r="B34756"/>
      <c r="C34756"/>
    </row>
    <row r="34757" spans="1:3" ht="14.4" x14ac:dyDescent="0.3">
      <c r="A34757"/>
      <c r="B34757"/>
      <c r="C34757"/>
    </row>
    <row r="34758" spans="1:3" ht="14.4" x14ac:dyDescent="0.3">
      <c r="A34758"/>
      <c r="B34758"/>
      <c r="C34758"/>
    </row>
    <row r="34759" spans="1:3" ht="14.4" x14ac:dyDescent="0.3">
      <c r="A34759"/>
      <c r="B34759"/>
      <c r="C34759"/>
    </row>
    <row r="34760" spans="1:3" ht="14.4" x14ac:dyDescent="0.3">
      <c r="A34760"/>
      <c r="B34760"/>
      <c r="C34760"/>
    </row>
    <row r="34761" spans="1:3" ht="14.4" x14ac:dyDescent="0.3">
      <c r="A34761"/>
      <c r="B34761"/>
      <c r="C34761"/>
    </row>
    <row r="34762" spans="1:3" ht="14.4" x14ac:dyDescent="0.3">
      <c r="A34762"/>
      <c r="B34762"/>
      <c r="C34762"/>
    </row>
    <row r="34763" spans="1:3" ht="14.4" x14ac:dyDescent="0.3">
      <c r="A34763"/>
      <c r="B34763"/>
      <c r="C34763"/>
    </row>
    <row r="34764" spans="1:3" ht="14.4" x14ac:dyDescent="0.3">
      <c r="A34764"/>
      <c r="B34764"/>
      <c r="C34764"/>
    </row>
    <row r="34765" spans="1:3" ht="14.4" x14ac:dyDescent="0.3">
      <c r="A34765"/>
      <c r="B34765"/>
      <c r="C34765"/>
    </row>
    <row r="34766" spans="1:3" ht="14.4" x14ac:dyDescent="0.3">
      <c r="A34766"/>
      <c r="B34766"/>
      <c r="C34766"/>
    </row>
    <row r="34767" spans="1:3" ht="14.4" x14ac:dyDescent="0.3">
      <c r="A34767"/>
      <c r="B34767"/>
      <c r="C34767"/>
    </row>
    <row r="34768" spans="1:3" ht="14.4" x14ac:dyDescent="0.3">
      <c r="A34768"/>
      <c r="B34768"/>
      <c r="C34768"/>
    </row>
    <row r="34769" spans="1:3" ht="14.4" x14ac:dyDescent="0.3">
      <c r="A34769"/>
      <c r="B34769"/>
      <c r="C34769"/>
    </row>
    <row r="34770" spans="1:3" ht="14.4" x14ac:dyDescent="0.3">
      <c r="A34770"/>
      <c r="B34770"/>
      <c r="C34770"/>
    </row>
    <row r="34771" spans="1:3" ht="14.4" x14ac:dyDescent="0.3">
      <c r="A34771"/>
      <c r="B34771"/>
      <c r="C34771"/>
    </row>
    <row r="34772" spans="1:3" ht="14.4" x14ac:dyDescent="0.3">
      <c r="A34772"/>
      <c r="B34772"/>
      <c r="C34772"/>
    </row>
    <row r="34773" spans="1:3" ht="14.4" x14ac:dyDescent="0.3">
      <c r="A34773"/>
      <c r="B34773"/>
      <c r="C34773"/>
    </row>
    <row r="34774" spans="1:3" ht="14.4" x14ac:dyDescent="0.3">
      <c r="A34774"/>
      <c r="B34774"/>
      <c r="C34774"/>
    </row>
    <row r="34775" spans="1:3" ht="14.4" x14ac:dyDescent="0.3">
      <c r="A34775"/>
      <c r="B34775"/>
      <c r="C34775"/>
    </row>
    <row r="34776" spans="1:3" ht="14.4" x14ac:dyDescent="0.3">
      <c r="A34776"/>
      <c r="B34776"/>
      <c r="C34776"/>
    </row>
    <row r="34777" spans="1:3" ht="14.4" x14ac:dyDescent="0.3">
      <c r="A34777"/>
      <c r="B34777"/>
      <c r="C34777"/>
    </row>
    <row r="34778" spans="1:3" ht="14.4" x14ac:dyDescent="0.3">
      <c r="A34778"/>
      <c r="B34778"/>
      <c r="C34778"/>
    </row>
    <row r="34779" spans="1:3" ht="14.4" x14ac:dyDescent="0.3">
      <c r="A34779"/>
      <c r="B34779"/>
      <c r="C34779"/>
    </row>
    <row r="34780" spans="1:3" ht="14.4" x14ac:dyDescent="0.3">
      <c r="A34780"/>
      <c r="B34780"/>
      <c r="C34780"/>
    </row>
    <row r="34781" spans="1:3" ht="14.4" x14ac:dyDescent="0.3">
      <c r="A34781"/>
      <c r="B34781"/>
      <c r="C34781"/>
    </row>
    <row r="34782" spans="1:3" ht="14.4" x14ac:dyDescent="0.3">
      <c r="A34782"/>
      <c r="B34782"/>
      <c r="C34782"/>
    </row>
    <row r="34783" spans="1:3" ht="14.4" x14ac:dyDescent="0.3">
      <c r="A34783"/>
      <c r="B34783"/>
      <c r="C34783"/>
    </row>
    <row r="34784" spans="1:3" ht="14.4" x14ac:dyDescent="0.3">
      <c r="A34784"/>
      <c r="B34784"/>
      <c r="C34784"/>
    </row>
    <row r="34785" spans="1:3" ht="14.4" x14ac:dyDescent="0.3">
      <c r="A34785"/>
      <c r="B34785"/>
      <c r="C34785"/>
    </row>
    <row r="34786" spans="1:3" ht="14.4" x14ac:dyDescent="0.3">
      <c r="A34786"/>
      <c r="B34786"/>
      <c r="C34786"/>
    </row>
    <row r="34787" spans="1:3" ht="14.4" x14ac:dyDescent="0.3">
      <c r="A34787"/>
      <c r="B34787"/>
      <c r="C34787"/>
    </row>
    <row r="34788" spans="1:3" ht="14.4" x14ac:dyDescent="0.3">
      <c r="A34788"/>
      <c r="B34788"/>
      <c r="C34788"/>
    </row>
    <row r="34789" spans="1:3" ht="14.4" x14ac:dyDescent="0.3">
      <c r="A34789"/>
      <c r="B34789"/>
      <c r="C34789"/>
    </row>
    <row r="34790" spans="1:3" ht="14.4" x14ac:dyDescent="0.3">
      <c r="A34790"/>
      <c r="B34790"/>
      <c r="C34790"/>
    </row>
    <row r="34791" spans="1:3" ht="14.4" x14ac:dyDescent="0.3">
      <c r="A34791"/>
      <c r="B34791"/>
      <c r="C34791"/>
    </row>
    <row r="34792" spans="1:3" ht="14.4" x14ac:dyDescent="0.3">
      <c r="A34792"/>
      <c r="B34792"/>
      <c r="C34792"/>
    </row>
    <row r="34793" spans="1:3" ht="14.4" x14ac:dyDescent="0.3">
      <c r="A34793"/>
      <c r="B34793"/>
      <c r="C34793"/>
    </row>
    <row r="34794" spans="1:3" ht="14.4" x14ac:dyDescent="0.3">
      <c r="A34794"/>
      <c r="B34794"/>
      <c r="C34794"/>
    </row>
    <row r="34795" spans="1:3" ht="14.4" x14ac:dyDescent="0.3">
      <c r="A34795"/>
      <c r="B34795"/>
      <c r="C34795"/>
    </row>
    <row r="34796" spans="1:3" ht="14.4" x14ac:dyDescent="0.3">
      <c r="A34796"/>
      <c r="B34796"/>
      <c r="C34796"/>
    </row>
    <row r="34797" spans="1:3" ht="14.4" x14ac:dyDescent="0.3">
      <c r="A34797"/>
      <c r="B34797"/>
      <c r="C34797"/>
    </row>
    <row r="34798" spans="1:3" ht="14.4" x14ac:dyDescent="0.3">
      <c r="A34798"/>
      <c r="B34798"/>
      <c r="C34798"/>
    </row>
    <row r="34799" spans="1:3" ht="14.4" x14ac:dyDescent="0.3">
      <c r="A34799"/>
      <c r="B34799"/>
      <c r="C34799"/>
    </row>
    <row r="34800" spans="1:3" ht="14.4" x14ac:dyDescent="0.3">
      <c r="A34800"/>
      <c r="B34800"/>
      <c r="C34800"/>
    </row>
    <row r="34801" spans="1:3" ht="14.4" x14ac:dyDescent="0.3">
      <c r="A34801"/>
      <c r="B34801"/>
      <c r="C34801"/>
    </row>
    <row r="34802" spans="1:3" ht="14.4" x14ac:dyDescent="0.3">
      <c r="A34802"/>
      <c r="B34802"/>
      <c r="C34802"/>
    </row>
    <row r="34803" spans="1:3" ht="14.4" x14ac:dyDescent="0.3">
      <c r="A34803"/>
      <c r="B34803"/>
      <c r="C34803"/>
    </row>
    <row r="34804" spans="1:3" ht="14.4" x14ac:dyDescent="0.3">
      <c r="A34804"/>
      <c r="B34804"/>
      <c r="C34804"/>
    </row>
    <row r="34805" spans="1:3" ht="14.4" x14ac:dyDescent="0.3">
      <c r="A34805"/>
      <c r="B34805"/>
      <c r="C34805"/>
    </row>
    <row r="34806" spans="1:3" ht="14.4" x14ac:dyDescent="0.3">
      <c r="A34806"/>
      <c r="B34806"/>
      <c r="C34806"/>
    </row>
    <row r="34807" spans="1:3" ht="14.4" x14ac:dyDescent="0.3">
      <c r="A34807"/>
      <c r="B34807"/>
      <c r="C34807"/>
    </row>
    <row r="34808" spans="1:3" ht="14.4" x14ac:dyDescent="0.3">
      <c r="A34808"/>
      <c r="B34808"/>
      <c r="C34808"/>
    </row>
    <row r="34809" spans="1:3" ht="14.4" x14ac:dyDescent="0.3">
      <c r="A34809"/>
      <c r="B34809"/>
      <c r="C34809"/>
    </row>
    <row r="34810" spans="1:3" ht="14.4" x14ac:dyDescent="0.3">
      <c r="A34810"/>
      <c r="B34810"/>
      <c r="C34810"/>
    </row>
    <row r="34811" spans="1:3" ht="14.4" x14ac:dyDescent="0.3">
      <c r="A34811"/>
      <c r="B34811"/>
      <c r="C34811"/>
    </row>
    <row r="34812" spans="1:3" ht="14.4" x14ac:dyDescent="0.3">
      <c r="A34812"/>
      <c r="B34812"/>
      <c r="C34812"/>
    </row>
    <row r="34813" spans="1:3" ht="14.4" x14ac:dyDescent="0.3">
      <c r="A34813"/>
      <c r="B34813"/>
      <c r="C34813"/>
    </row>
    <row r="34814" spans="1:3" ht="14.4" x14ac:dyDescent="0.3">
      <c r="A34814"/>
      <c r="B34814"/>
      <c r="C34814"/>
    </row>
    <row r="34815" spans="1:3" ht="14.4" x14ac:dyDescent="0.3">
      <c r="A34815"/>
      <c r="B34815"/>
      <c r="C34815"/>
    </row>
    <row r="34816" spans="1:3" ht="14.4" x14ac:dyDescent="0.3">
      <c r="A34816"/>
      <c r="B34816"/>
      <c r="C34816"/>
    </row>
    <row r="34817" spans="1:3" ht="14.4" x14ac:dyDescent="0.3">
      <c r="A34817"/>
      <c r="B34817"/>
      <c r="C34817"/>
    </row>
    <row r="34818" spans="1:3" ht="14.4" x14ac:dyDescent="0.3">
      <c r="A34818"/>
      <c r="B34818"/>
      <c r="C34818"/>
    </row>
    <row r="34819" spans="1:3" ht="14.4" x14ac:dyDescent="0.3">
      <c r="A34819"/>
      <c r="B34819"/>
      <c r="C34819"/>
    </row>
    <row r="34820" spans="1:3" ht="14.4" x14ac:dyDescent="0.3">
      <c r="A34820"/>
      <c r="B34820"/>
      <c r="C34820"/>
    </row>
    <row r="34821" spans="1:3" ht="14.4" x14ac:dyDescent="0.3">
      <c r="A34821"/>
      <c r="B34821"/>
      <c r="C34821"/>
    </row>
    <row r="34822" spans="1:3" ht="14.4" x14ac:dyDescent="0.3">
      <c r="A34822"/>
      <c r="B34822"/>
      <c r="C34822"/>
    </row>
    <row r="34823" spans="1:3" ht="14.4" x14ac:dyDescent="0.3">
      <c r="A34823"/>
      <c r="B34823"/>
      <c r="C34823"/>
    </row>
    <row r="34824" spans="1:3" ht="14.4" x14ac:dyDescent="0.3">
      <c r="A34824"/>
      <c r="B34824"/>
      <c r="C34824"/>
    </row>
    <row r="34825" spans="1:3" ht="14.4" x14ac:dyDescent="0.3">
      <c r="A34825"/>
      <c r="B34825"/>
      <c r="C34825"/>
    </row>
    <row r="34826" spans="1:3" ht="14.4" x14ac:dyDescent="0.3">
      <c r="A34826"/>
      <c r="B34826"/>
      <c r="C34826"/>
    </row>
    <row r="34827" spans="1:3" ht="14.4" x14ac:dyDescent="0.3">
      <c r="A34827"/>
      <c r="B34827"/>
      <c r="C34827"/>
    </row>
    <row r="34828" spans="1:3" ht="14.4" x14ac:dyDescent="0.3">
      <c r="A34828"/>
      <c r="B34828"/>
      <c r="C34828"/>
    </row>
    <row r="34829" spans="1:3" ht="14.4" x14ac:dyDescent="0.3">
      <c r="A34829"/>
      <c r="B34829"/>
      <c r="C34829"/>
    </row>
    <row r="34830" spans="1:3" ht="14.4" x14ac:dyDescent="0.3">
      <c r="A34830"/>
      <c r="B34830"/>
      <c r="C34830"/>
    </row>
    <row r="34831" spans="1:3" ht="14.4" x14ac:dyDescent="0.3">
      <c r="A34831"/>
      <c r="B34831"/>
      <c r="C34831"/>
    </row>
    <row r="34832" spans="1:3" ht="14.4" x14ac:dyDescent="0.3">
      <c r="A34832"/>
      <c r="B34832"/>
      <c r="C34832"/>
    </row>
    <row r="34833" spans="1:3" ht="14.4" x14ac:dyDescent="0.3">
      <c r="A34833"/>
      <c r="B34833"/>
      <c r="C34833"/>
    </row>
    <row r="34834" spans="1:3" ht="14.4" x14ac:dyDescent="0.3">
      <c r="A34834"/>
      <c r="B34834"/>
      <c r="C34834"/>
    </row>
    <row r="34835" spans="1:3" ht="14.4" x14ac:dyDescent="0.3">
      <c r="A34835"/>
      <c r="B34835"/>
      <c r="C34835"/>
    </row>
    <row r="34836" spans="1:3" ht="14.4" x14ac:dyDescent="0.3">
      <c r="A34836"/>
      <c r="B34836"/>
      <c r="C34836"/>
    </row>
    <row r="34837" spans="1:3" ht="14.4" x14ac:dyDescent="0.3">
      <c r="A34837"/>
      <c r="B34837"/>
      <c r="C34837"/>
    </row>
    <row r="34838" spans="1:3" ht="14.4" x14ac:dyDescent="0.3">
      <c r="A34838"/>
      <c r="B34838"/>
      <c r="C34838"/>
    </row>
    <row r="34839" spans="1:3" ht="14.4" x14ac:dyDescent="0.3">
      <c r="A34839"/>
      <c r="B34839"/>
      <c r="C34839"/>
    </row>
    <row r="34840" spans="1:3" ht="14.4" x14ac:dyDescent="0.3">
      <c r="A34840"/>
      <c r="B34840"/>
      <c r="C34840"/>
    </row>
    <row r="34841" spans="1:3" ht="14.4" x14ac:dyDescent="0.3">
      <c r="A34841"/>
      <c r="B34841"/>
      <c r="C34841"/>
    </row>
    <row r="34842" spans="1:3" ht="14.4" x14ac:dyDescent="0.3">
      <c r="A34842"/>
      <c r="B34842"/>
      <c r="C34842"/>
    </row>
    <row r="34843" spans="1:3" ht="14.4" x14ac:dyDescent="0.3">
      <c r="A34843"/>
      <c r="B34843"/>
      <c r="C34843"/>
    </row>
    <row r="34844" spans="1:3" ht="14.4" x14ac:dyDescent="0.3">
      <c r="A34844"/>
      <c r="B34844"/>
      <c r="C34844"/>
    </row>
    <row r="34845" spans="1:3" ht="14.4" x14ac:dyDescent="0.3">
      <c r="A34845"/>
      <c r="B34845"/>
      <c r="C34845"/>
    </row>
    <row r="34846" spans="1:3" ht="14.4" x14ac:dyDescent="0.3">
      <c r="A34846"/>
      <c r="B34846"/>
      <c r="C34846"/>
    </row>
    <row r="34847" spans="1:3" ht="14.4" x14ac:dyDescent="0.3">
      <c r="A34847"/>
      <c r="B34847"/>
      <c r="C34847"/>
    </row>
    <row r="34848" spans="1:3" ht="14.4" x14ac:dyDescent="0.3">
      <c r="A34848"/>
      <c r="B34848"/>
      <c r="C34848"/>
    </row>
    <row r="34849" spans="1:3" ht="14.4" x14ac:dyDescent="0.3">
      <c r="A34849"/>
      <c r="B34849"/>
      <c r="C34849"/>
    </row>
    <row r="34850" spans="1:3" ht="14.4" x14ac:dyDescent="0.3">
      <c r="A34850"/>
      <c r="B34850"/>
      <c r="C34850"/>
    </row>
    <row r="34851" spans="1:3" ht="14.4" x14ac:dyDescent="0.3">
      <c r="A34851"/>
      <c r="B34851"/>
      <c r="C34851"/>
    </row>
    <row r="34852" spans="1:3" ht="14.4" x14ac:dyDescent="0.3">
      <c r="A34852"/>
      <c r="B34852"/>
      <c r="C34852"/>
    </row>
    <row r="34853" spans="1:3" ht="14.4" x14ac:dyDescent="0.3">
      <c r="A34853"/>
      <c r="B34853"/>
      <c r="C34853"/>
    </row>
    <row r="34854" spans="1:3" ht="14.4" x14ac:dyDescent="0.3">
      <c r="A34854"/>
      <c r="B34854"/>
      <c r="C34854"/>
    </row>
    <row r="34855" spans="1:3" ht="14.4" x14ac:dyDescent="0.3">
      <c r="A34855"/>
      <c r="B34855"/>
      <c r="C34855"/>
    </row>
    <row r="34856" spans="1:3" ht="14.4" x14ac:dyDescent="0.3">
      <c r="A34856"/>
      <c r="B34856"/>
      <c r="C34856"/>
    </row>
    <row r="34857" spans="1:3" ht="14.4" x14ac:dyDescent="0.3">
      <c r="A34857"/>
      <c r="B34857"/>
      <c r="C34857"/>
    </row>
    <row r="34858" spans="1:3" ht="14.4" x14ac:dyDescent="0.3">
      <c r="A34858"/>
      <c r="B34858"/>
      <c r="C34858"/>
    </row>
    <row r="34859" spans="1:3" ht="14.4" x14ac:dyDescent="0.3">
      <c r="A34859"/>
      <c r="B34859"/>
      <c r="C34859"/>
    </row>
    <row r="34860" spans="1:3" ht="14.4" x14ac:dyDescent="0.3">
      <c r="A34860"/>
      <c r="B34860"/>
      <c r="C34860"/>
    </row>
    <row r="34861" spans="1:3" ht="14.4" x14ac:dyDescent="0.3">
      <c r="A34861"/>
      <c r="B34861"/>
      <c r="C34861"/>
    </row>
    <row r="34862" spans="1:3" ht="14.4" x14ac:dyDescent="0.3">
      <c r="A34862"/>
      <c r="B34862"/>
      <c r="C34862"/>
    </row>
    <row r="34863" spans="1:3" ht="14.4" x14ac:dyDescent="0.3">
      <c r="A34863"/>
      <c r="B34863"/>
      <c r="C34863"/>
    </row>
    <row r="34864" spans="1:3" ht="14.4" x14ac:dyDescent="0.3">
      <c r="A34864"/>
      <c r="B34864"/>
      <c r="C34864"/>
    </row>
    <row r="34865" spans="1:3" ht="14.4" x14ac:dyDescent="0.3">
      <c r="A34865"/>
      <c r="B34865"/>
      <c r="C34865"/>
    </row>
    <row r="34866" spans="1:3" ht="14.4" x14ac:dyDescent="0.3">
      <c r="A34866"/>
      <c r="B34866"/>
      <c r="C34866"/>
    </row>
    <row r="34867" spans="1:3" ht="14.4" x14ac:dyDescent="0.3">
      <c r="A34867"/>
      <c r="B34867"/>
      <c r="C34867"/>
    </row>
    <row r="34868" spans="1:3" ht="14.4" x14ac:dyDescent="0.3">
      <c r="A34868"/>
      <c r="B34868"/>
      <c r="C34868"/>
    </row>
    <row r="34869" spans="1:3" ht="14.4" x14ac:dyDescent="0.3">
      <c r="A34869"/>
      <c r="B34869"/>
      <c r="C34869"/>
    </row>
    <row r="34870" spans="1:3" ht="14.4" x14ac:dyDescent="0.3">
      <c r="A34870"/>
      <c r="B34870"/>
      <c r="C34870"/>
    </row>
    <row r="34871" spans="1:3" ht="14.4" x14ac:dyDescent="0.3">
      <c r="A34871"/>
      <c r="B34871"/>
      <c r="C34871"/>
    </row>
    <row r="34872" spans="1:3" ht="14.4" x14ac:dyDescent="0.3">
      <c r="A34872"/>
      <c r="B34872"/>
      <c r="C34872"/>
    </row>
    <row r="34873" spans="1:3" ht="14.4" x14ac:dyDescent="0.3">
      <c r="A34873"/>
      <c r="B34873"/>
      <c r="C34873"/>
    </row>
    <row r="34874" spans="1:3" ht="14.4" x14ac:dyDescent="0.3">
      <c r="A34874"/>
      <c r="B34874"/>
      <c r="C34874"/>
    </row>
    <row r="34875" spans="1:3" ht="14.4" x14ac:dyDescent="0.3">
      <c r="A34875"/>
      <c r="B34875"/>
      <c r="C34875"/>
    </row>
    <row r="34876" spans="1:3" ht="14.4" x14ac:dyDescent="0.3">
      <c r="A34876"/>
      <c r="B34876"/>
      <c r="C34876"/>
    </row>
    <row r="34877" spans="1:3" ht="14.4" x14ac:dyDescent="0.3">
      <c r="A34877"/>
      <c r="B34877"/>
      <c r="C34877"/>
    </row>
    <row r="34878" spans="1:3" ht="14.4" x14ac:dyDescent="0.3">
      <c r="A34878"/>
      <c r="B34878"/>
      <c r="C34878"/>
    </row>
    <row r="34879" spans="1:3" ht="14.4" x14ac:dyDescent="0.3">
      <c r="A34879"/>
      <c r="B34879"/>
      <c r="C34879"/>
    </row>
    <row r="34880" spans="1:3" ht="14.4" x14ac:dyDescent="0.3">
      <c r="A34880"/>
      <c r="B34880"/>
      <c r="C34880"/>
    </row>
    <row r="34881" spans="1:3" ht="14.4" x14ac:dyDescent="0.3">
      <c r="A34881"/>
      <c r="B34881"/>
      <c r="C34881"/>
    </row>
    <row r="34882" spans="1:3" ht="14.4" x14ac:dyDescent="0.3">
      <c r="A34882"/>
      <c r="B34882"/>
      <c r="C34882"/>
    </row>
    <row r="34883" spans="1:3" ht="14.4" x14ac:dyDescent="0.3">
      <c r="A34883"/>
      <c r="B34883"/>
      <c r="C34883"/>
    </row>
    <row r="34884" spans="1:3" ht="14.4" x14ac:dyDescent="0.3">
      <c r="A34884"/>
      <c r="B34884"/>
      <c r="C34884"/>
    </row>
    <row r="34885" spans="1:3" ht="14.4" x14ac:dyDescent="0.3">
      <c r="A34885"/>
      <c r="B34885"/>
      <c r="C34885"/>
    </row>
    <row r="34886" spans="1:3" ht="14.4" x14ac:dyDescent="0.3">
      <c r="A34886"/>
      <c r="B34886"/>
      <c r="C34886"/>
    </row>
    <row r="34887" spans="1:3" ht="14.4" x14ac:dyDescent="0.3">
      <c r="A34887"/>
      <c r="B34887"/>
      <c r="C34887"/>
    </row>
    <row r="34888" spans="1:3" ht="14.4" x14ac:dyDescent="0.3">
      <c r="A34888"/>
      <c r="B34888"/>
      <c r="C34888"/>
    </row>
    <row r="34889" spans="1:3" ht="14.4" x14ac:dyDescent="0.3">
      <c r="A34889"/>
      <c r="B34889"/>
      <c r="C34889"/>
    </row>
    <row r="34890" spans="1:3" ht="14.4" x14ac:dyDescent="0.3">
      <c r="A34890"/>
      <c r="B34890"/>
      <c r="C34890"/>
    </row>
    <row r="34891" spans="1:3" ht="14.4" x14ac:dyDescent="0.3">
      <c r="A34891"/>
      <c r="B34891"/>
      <c r="C34891"/>
    </row>
    <row r="34892" spans="1:3" ht="14.4" x14ac:dyDescent="0.3">
      <c r="A34892"/>
      <c r="B34892"/>
      <c r="C34892"/>
    </row>
    <row r="34893" spans="1:3" ht="14.4" x14ac:dyDescent="0.3">
      <c r="A34893"/>
      <c r="B34893"/>
      <c r="C34893"/>
    </row>
    <row r="34894" spans="1:3" ht="14.4" x14ac:dyDescent="0.3">
      <c r="A34894"/>
      <c r="B34894"/>
      <c r="C34894"/>
    </row>
    <row r="34895" spans="1:3" ht="14.4" x14ac:dyDescent="0.3">
      <c r="A34895"/>
      <c r="B34895"/>
      <c r="C34895"/>
    </row>
    <row r="34896" spans="1:3" ht="14.4" x14ac:dyDescent="0.3">
      <c r="A34896"/>
      <c r="B34896"/>
      <c r="C34896"/>
    </row>
    <row r="34897" spans="1:3" ht="14.4" x14ac:dyDescent="0.3">
      <c r="A34897"/>
      <c r="B34897"/>
      <c r="C34897"/>
    </row>
    <row r="34898" spans="1:3" ht="14.4" x14ac:dyDescent="0.3">
      <c r="A34898"/>
      <c r="B34898"/>
      <c r="C34898"/>
    </row>
    <row r="34899" spans="1:3" ht="14.4" x14ac:dyDescent="0.3">
      <c r="A34899"/>
      <c r="B34899"/>
      <c r="C34899"/>
    </row>
    <row r="34900" spans="1:3" ht="14.4" x14ac:dyDescent="0.3">
      <c r="A34900"/>
      <c r="B34900"/>
      <c r="C34900"/>
    </row>
    <row r="34901" spans="1:3" ht="14.4" x14ac:dyDescent="0.3">
      <c r="A34901"/>
      <c r="B34901"/>
      <c r="C34901"/>
    </row>
    <row r="34902" spans="1:3" ht="14.4" x14ac:dyDescent="0.3">
      <c r="A34902"/>
      <c r="B34902"/>
      <c r="C34902"/>
    </row>
    <row r="34903" spans="1:3" ht="14.4" x14ac:dyDescent="0.3">
      <c r="A34903"/>
      <c r="B34903"/>
      <c r="C34903"/>
    </row>
    <row r="34904" spans="1:3" ht="14.4" x14ac:dyDescent="0.3">
      <c r="A34904"/>
      <c r="B34904"/>
      <c r="C34904"/>
    </row>
    <row r="34905" spans="1:3" ht="14.4" x14ac:dyDescent="0.3">
      <c r="A34905"/>
      <c r="B34905"/>
      <c r="C34905"/>
    </row>
    <row r="34906" spans="1:3" ht="14.4" x14ac:dyDescent="0.3">
      <c r="A34906"/>
      <c r="B34906"/>
      <c r="C34906"/>
    </row>
    <row r="34907" spans="1:3" ht="14.4" x14ac:dyDescent="0.3">
      <c r="A34907"/>
      <c r="B34907"/>
      <c r="C34907"/>
    </row>
    <row r="34908" spans="1:3" ht="14.4" x14ac:dyDescent="0.3">
      <c r="A34908"/>
      <c r="B34908"/>
      <c r="C34908"/>
    </row>
    <row r="34909" spans="1:3" ht="14.4" x14ac:dyDescent="0.3">
      <c r="A34909"/>
      <c r="B34909"/>
      <c r="C34909"/>
    </row>
    <row r="34910" spans="1:3" ht="14.4" x14ac:dyDescent="0.3">
      <c r="A34910"/>
      <c r="B34910"/>
      <c r="C34910"/>
    </row>
    <row r="34911" spans="1:3" ht="14.4" x14ac:dyDescent="0.3">
      <c r="A34911"/>
      <c r="B34911"/>
      <c r="C34911"/>
    </row>
    <row r="34912" spans="1:3" ht="14.4" x14ac:dyDescent="0.3">
      <c r="A34912"/>
      <c r="B34912"/>
      <c r="C34912"/>
    </row>
    <row r="34913" spans="1:3" ht="14.4" x14ac:dyDescent="0.3">
      <c r="A34913"/>
      <c r="B34913"/>
      <c r="C34913"/>
    </row>
    <row r="34914" spans="1:3" ht="14.4" x14ac:dyDescent="0.3">
      <c r="A34914"/>
      <c r="B34914"/>
      <c r="C34914"/>
    </row>
    <row r="34915" spans="1:3" ht="14.4" x14ac:dyDescent="0.3">
      <c r="A34915"/>
      <c r="B34915"/>
      <c r="C34915"/>
    </row>
    <row r="34916" spans="1:3" ht="14.4" x14ac:dyDescent="0.3">
      <c r="A34916"/>
      <c r="B34916"/>
      <c r="C34916"/>
    </row>
    <row r="34917" spans="1:3" ht="14.4" x14ac:dyDescent="0.3">
      <c r="A34917"/>
      <c r="B34917"/>
      <c r="C34917"/>
    </row>
    <row r="34918" spans="1:3" ht="14.4" x14ac:dyDescent="0.3">
      <c r="A34918"/>
      <c r="B34918"/>
      <c r="C34918"/>
    </row>
    <row r="34919" spans="1:3" ht="14.4" x14ac:dyDescent="0.3">
      <c r="A34919"/>
      <c r="B34919"/>
      <c r="C34919"/>
    </row>
    <row r="34920" spans="1:3" ht="14.4" x14ac:dyDescent="0.3">
      <c r="A34920"/>
      <c r="B34920"/>
      <c r="C34920"/>
    </row>
    <row r="34921" spans="1:3" ht="14.4" x14ac:dyDescent="0.3">
      <c r="A34921"/>
      <c r="B34921"/>
      <c r="C34921"/>
    </row>
    <row r="34922" spans="1:3" ht="14.4" x14ac:dyDescent="0.3">
      <c r="A34922"/>
      <c r="B34922"/>
      <c r="C34922"/>
    </row>
    <row r="34923" spans="1:3" ht="14.4" x14ac:dyDescent="0.3">
      <c r="A34923"/>
      <c r="B34923"/>
      <c r="C34923"/>
    </row>
    <row r="34924" spans="1:3" ht="14.4" x14ac:dyDescent="0.3">
      <c r="A34924"/>
      <c r="B34924"/>
      <c r="C34924"/>
    </row>
    <row r="34925" spans="1:3" ht="14.4" x14ac:dyDescent="0.3">
      <c r="A34925"/>
      <c r="B34925"/>
      <c r="C34925"/>
    </row>
    <row r="34926" spans="1:3" ht="14.4" x14ac:dyDescent="0.3">
      <c r="A34926"/>
      <c r="B34926"/>
      <c r="C34926"/>
    </row>
    <row r="34927" spans="1:3" ht="14.4" x14ac:dyDescent="0.3">
      <c r="A34927"/>
      <c r="B34927"/>
      <c r="C34927"/>
    </row>
    <row r="34928" spans="1:3" ht="14.4" x14ac:dyDescent="0.3">
      <c r="A34928"/>
      <c r="B34928"/>
      <c r="C34928"/>
    </row>
    <row r="34929" spans="1:3" ht="14.4" x14ac:dyDescent="0.3">
      <c r="A34929"/>
      <c r="B34929"/>
      <c r="C34929"/>
    </row>
    <row r="34930" spans="1:3" ht="14.4" x14ac:dyDescent="0.3">
      <c r="A34930"/>
      <c r="B34930"/>
      <c r="C34930"/>
    </row>
    <row r="34931" spans="1:3" ht="14.4" x14ac:dyDescent="0.3">
      <c r="A34931"/>
      <c r="B34931"/>
      <c r="C34931"/>
    </row>
    <row r="34932" spans="1:3" ht="14.4" x14ac:dyDescent="0.3">
      <c r="A34932"/>
      <c r="B34932"/>
      <c r="C34932"/>
    </row>
    <row r="34933" spans="1:3" ht="14.4" x14ac:dyDescent="0.3">
      <c r="A34933"/>
      <c r="B34933"/>
      <c r="C34933"/>
    </row>
    <row r="34934" spans="1:3" ht="14.4" x14ac:dyDescent="0.3">
      <c r="A34934"/>
      <c r="B34934"/>
      <c r="C34934"/>
    </row>
    <row r="34935" spans="1:3" ht="14.4" x14ac:dyDescent="0.3">
      <c r="A34935"/>
      <c r="B34935"/>
      <c r="C34935"/>
    </row>
    <row r="34936" spans="1:3" ht="14.4" x14ac:dyDescent="0.3">
      <c r="A34936"/>
      <c r="B34936"/>
      <c r="C34936"/>
    </row>
    <row r="34937" spans="1:3" ht="14.4" x14ac:dyDescent="0.3">
      <c r="A34937"/>
      <c r="B34937"/>
      <c r="C34937"/>
    </row>
    <row r="34938" spans="1:3" ht="14.4" x14ac:dyDescent="0.3">
      <c r="A34938"/>
      <c r="B34938"/>
      <c r="C34938"/>
    </row>
    <row r="34939" spans="1:3" ht="14.4" x14ac:dyDescent="0.3">
      <c r="A34939"/>
      <c r="B34939"/>
      <c r="C34939"/>
    </row>
    <row r="34940" spans="1:3" ht="14.4" x14ac:dyDescent="0.3">
      <c r="A34940"/>
      <c r="B34940"/>
      <c r="C34940"/>
    </row>
    <row r="34941" spans="1:3" ht="14.4" x14ac:dyDescent="0.3">
      <c r="A34941"/>
      <c r="B34941"/>
      <c r="C34941"/>
    </row>
    <row r="34942" spans="1:3" ht="14.4" x14ac:dyDescent="0.3">
      <c r="A34942"/>
      <c r="B34942"/>
      <c r="C34942"/>
    </row>
    <row r="34943" spans="1:3" ht="14.4" x14ac:dyDescent="0.3">
      <c r="A34943"/>
      <c r="B34943"/>
      <c r="C34943"/>
    </row>
    <row r="34944" spans="1:3" ht="14.4" x14ac:dyDescent="0.3">
      <c r="A34944"/>
      <c r="B34944"/>
      <c r="C34944"/>
    </row>
    <row r="34945" spans="1:3" ht="14.4" x14ac:dyDescent="0.3">
      <c r="A34945"/>
      <c r="B34945"/>
      <c r="C34945"/>
    </row>
    <row r="34946" spans="1:3" ht="14.4" x14ac:dyDescent="0.3">
      <c r="A34946"/>
      <c r="B34946"/>
      <c r="C34946"/>
    </row>
    <row r="34947" spans="1:3" ht="14.4" x14ac:dyDescent="0.3">
      <c r="A34947"/>
      <c r="B34947"/>
      <c r="C34947"/>
    </row>
    <row r="34948" spans="1:3" ht="14.4" x14ac:dyDescent="0.3">
      <c r="A34948"/>
      <c r="B34948"/>
      <c r="C34948"/>
    </row>
    <row r="34949" spans="1:3" ht="14.4" x14ac:dyDescent="0.3">
      <c r="A34949"/>
      <c r="B34949"/>
      <c r="C34949"/>
    </row>
    <row r="34950" spans="1:3" ht="14.4" x14ac:dyDescent="0.3">
      <c r="A34950"/>
      <c r="B34950"/>
      <c r="C34950"/>
    </row>
    <row r="34951" spans="1:3" ht="14.4" x14ac:dyDescent="0.3">
      <c r="A34951"/>
      <c r="B34951"/>
      <c r="C34951"/>
    </row>
    <row r="34952" spans="1:3" ht="14.4" x14ac:dyDescent="0.3">
      <c r="A34952"/>
      <c r="B34952"/>
      <c r="C34952"/>
    </row>
    <row r="34953" spans="1:3" ht="14.4" x14ac:dyDescent="0.3">
      <c r="A34953"/>
      <c r="B34953"/>
      <c r="C34953"/>
    </row>
    <row r="34954" spans="1:3" ht="14.4" x14ac:dyDescent="0.3">
      <c r="A34954"/>
      <c r="B34954"/>
      <c r="C34954"/>
    </row>
    <row r="34955" spans="1:3" ht="14.4" x14ac:dyDescent="0.3">
      <c r="A34955"/>
      <c r="B34955"/>
      <c r="C34955"/>
    </row>
    <row r="34956" spans="1:3" ht="14.4" x14ac:dyDescent="0.3">
      <c r="A34956"/>
      <c r="B34956"/>
      <c r="C34956"/>
    </row>
    <row r="34957" spans="1:3" ht="14.4" x14ac:dyDescent="0.3">
      <c r="A34957"/>
      <c r="B34957"/>
      <c r="C34957"/>
    </row>
    <row r="34958" spans="1:3" ht="14.4" x14ac:dyDescent="0.3">
      <c r="A34958"/>
      <c r="B34958"/>
      <c r="C34958"/>
    </row>
    <row r="34959" spans="1:3" ht="14.4" x14ac:dyDescent="0.3">
      <c r="A34959"/>
      <c r="B34959"/>
      <c r="C34959"/>
    </row>
    <row r="34960" spans="1:3" ht="14.4" x14ac:dyDescent="0.3">
      <c r="A34960"/>
      <c r="B34960"/>
      <c r="C34960"/>
    </row>
    <row r="34961" spans="1:3" ht="14.4" x14ac:dyDescent="0.3">
      <c r="A34961"/>
      <c r="B34961"/>
      <c r="C34961"/>
    </row>
    <row r="34962" spans="1:3" ht="14.4" x14ac:dyDescent="0.3">
      <c r="A34962"/>
      <c r="B34962"/>
      <c r="C34962"/>
    </row>
    <row r="34963" spans="1:3" ht="14.4" x14ac:dyDescent="0.3">
      <c r="A34963"/>
      <c r="B34963"/>
      <c r="C34963"/>
    </row>
    <row r="34964" spans="1:3" ht="14.4" x14ac:dyDescent="0.3">
      <c r="A34964"/>
      <c r="B34964"/>
      <c r="C34964"/>
    </row>
    <row r="34965" spans="1:3" ht="14.4" x14ac:dyDescent="0.3">
      <c r="A34965"/>
      <c r="B34965"/>
      <c r="C34965"/>
    </row>
    <row r="34966" spans="1:3" ht="14.4" x14ac:dyDescent="0.3">
      <c r="A34966"/>
      <c r="B34966"/>
      <c r="C34966"/>
    </row>
    <row r="34967" spans="1:3" ht="14.4" x14ac:dyDescent="0.3">
      <c r="A34967"/>
      <c r="B34967"/>
      <c r="C34967"/>
    </row>
    <row r="34968" spans="1:3" ht="14.4" x14ac:dyDescent="0.3">
      <c r="A34968"/>
      <c r="B34968"/>
      <c r="C34968"/>
    </row>
    <row r="34969" spans="1:3" ht="14.4" x14ac:dyDescent="0.3">
      <c r="A34969"/>
      <c r="B34969"/>
      <c r="C34969"/>
    </row>
    <row r="34970" spans="1:3" ht="14.4" x14ac:dyDescent="0.3">
      <c r="A34970"/>
      <c r="B34970"/>
      <c r="C34970"/>
    </row>
    <row r="34971" spans="1:3" ht="14.4" x14ac:dyDescent="0.3">
      <c r="A34971"/>
      <c r="B34971"/>
      <c r="C34971"/>
    </row>
    <row r="34972" spans="1:3" ht="14.4" x14ac:dyDescent="0.3">
      <c r="A34972"/>
      <c r="B34972"/>
      <c r="C34972"/>
    </row>
    <row r="34973" spans="1:3" ht="14.4" x14ac:dyDescent="0.3">
      <c r="A34973"/>
      <c r="B34973"/>
      <c r="C34973"/>
    </row>
    <row r="34974" spans="1:3" ht="14.4" x14ac:dyDescent="0.3">
      <c r="A34974"/>
      <c r="B34974"/>
      <c r="C34974"/>
    </row>
    <row r="34975" spans="1:3" ht="14.4" x14ac:dyDescent="0.3">
      <c r="A34975"/>
      <c r="B34975"/>
      <c r="C34975"/>
    </row>
    <row r="34976" spans="1:3" ht="14.4" x14ac:dyDescent="0.3">
      <c r="A34976"/>
      <c r="B34976"/>
      <c r="C34976"/>
    </row>
    <row r="34977" spans="1:3" ht="14.4" x14ac:dyDescent="0.3">
      <c r="A34977"/>
      <c r="B34977"/>
      <c r="C34977"/>
    </row>
    <row r="34978" spans="1:3" ht="14.4" x14ac:dyDescent="0.3">
      <c r="A34978"/>
      <c r="B34978"/>
      <c r="C34978"/>
    </row>
    <row r="34979" spans="1:3" ht="14.4" x14ac:dyDescent="0.3">
      <c r="A34979"/>
      <c r="B34979"/>
      <c r="C34979"/>
    </row>
    <row r="34980" spans="1:3" ht="14.4" x14ac:dyDescent="0.3">
      <c r="A34980"/>
      <c r="B34980"/>
      <c r="C34980"/>
    </row>
    <row r="34981" spans="1:3" ht="14.4" x14ac:dyDescent="0.3">
      <c r="A34981"/>
      <c r="B34981"/>
      <c r="C34981"/>
    </row>
    <row r="34982" spans="1:3" ht="14.4" x14ac:dyDescent="0.3">
      <c r="A34982"/>
      <c r="B34982"/>
      <c r="C34982"/>
    </row>
    <row r="34983" spans="1:3" ht="14.4" x14ac:dyDescent="0.3">
      <c r="A34983"/>
      <c r="B34983"/>
      <c r="C34983"/>
    </row>
    <row r="34984" spans="1:3" ht="14.4" x14ac:dyDescent="0.3">
      <c r="A34984"/>
      <c r="B34984"/>
      <c r="C34984"/>
    </row>
    <row r="34985" spans="1:3" ht="14.4" x14ac:dyDescent="0.3">
      <c r="A34985"/>
      <c r="B34985"/>
      <c r="C34985"/>
    </row>
    <row r="34986" spans="1:3" ht="14.4" x14ac:dyDescent="0.3">
      <c r="A34986"/>
      <c r="B34986"/>
      <c r="C34986"/>
    </row>
    <row r="34987" spans="1:3" ht="14.4" x14ac:dyDescent="0.3">
      <c r="A34987"/>
      <c r="B34987"/>
      <c r="C34987"/>
    </row>
    <row r="34988" spans="1:3" ht="14.4" x14ac:dyDescent="0.3">
      <c r="A34988"/>
      <c r="B34988"/>
      <c r="C34988"/>
    </row>
    <row r="34989" spans="1:3" ht="14.4" x14ac:dyDescent="0.3">
      <c r="A34989"/>
      <c r="B34989"/>
      <c r="C34989"/>
    </row>
    <row r="34990" spans="1:3" ht="14.4" x14ac:dyDescent="0.3">
      <c r="A34990"/>
      <c r="B34990"/>
      <c r="C34990"/>
    </row>
    <row r="34991" spans="1:3" ht="14.4" x14ac:dyDescent="0.3">
      <c r="A34991"/>
      <c r="B34991"/>
      <c r="C34991"/>
    </row>
    <row r="34992" spans="1:3" ht="14.4" x14ac:dyDescent="0.3">
      <c r="A34992"/>
      <c r="B34992"/>
      <c r="C34992"/>
    </row>
    <row r="34993" spans="1:3" ht="14.4" x14ac:dyDescent="0.3">
      <c r="A34993"/>
      <c r="B34993"/>
      <c r="C34993"/>
    </row>
    <row r="34994" spans="1:3" ht="14.4" x14ac:dyDescent="0.3">
      <c r="A34994"/>
      <c r="B34994"/>
      <c r="C34994"/>
    </row>
    <row r="34995" spans="1:3" ht="14.4" x14ac:dyDescent="0.3">
      <c r="A34995"/>
      <c r="B34995"/>
      <c r="C34995"/>
    </row>
    <row r="34996" spans="1:3" ht="14.4" x14ac:dyDescent="0.3">
      <c r="A34996"/>
      <c r="B34996"/>
      <c r="C34996"/>
    </row>
    <row r="34997" spans="1:3" ht="14.4" x14ac:dyDescent="0.3">
      <c r="A34997"/>
      <c r="B34997"/>
      <c r="C34997"/>
    </row>
    <row r="34998" spans="1:3" ht="14.4" x14ac:dyDescent="0.3">
      <c r="A34998"/>
      <c r="B34998"/>
      <c r="C34998"/>
    </row>
    <row r="34999" spans="1:3" ht="14.4" x14ac:dyDescent="0.3">
      <c r="A34999"/>
      <c r="B34999"/>
      <c r="C34999"/>
    </row>
    <row r="35000" spans="1:3" ht="14.4" x14ac:dyDescent="0.3">
      <c r="A35000"/>
      <c r="B35000"/>
      <c r="C35000"/>
    </row>
    <row r="35001" spans="1:3" ht="14.4" x14ac:dyDescent="0.3">
      <c r="A35001"/>
      <c r="B35001"/>
      <c r="C35001"/>
    </row>
    <row r="35002" spans="1:3" ht="14.4" x14ac:dyDescent="0.3">
      <c r="A35002"/>
      <c r="B35002"/>
      <c r="C35002"/>
    </row>
    <row r="35003" spans="1:3" ht="14.4" x14ac:dyDescent="0.3">
      <c r="A35003"/>
      <c r="B35003"/>
      <c r="C35003"/>
    </row>
    <row r="35004" spans="1:3" ht="14.4" x14ac:dyDescent="0.3">
      <c r="A35004"/>
      <c r="B35004"/>
      <c r="C35004"/>
    </row>
    <row r="35005" spans="1:3" ht="14.4" x14ac:dyDescent="0.3">
      <c r="A35005"/>
      <c r="B35005"/>
      <c r="C35005"/>
    </row>
    <row r="35006" spans="1:3" ht="14.4" x14ac:dyDescent="0.3">
      <c r="A35006"/>
      <c r="B35006"/>
      <c r="C35006"/>
    </row>
    <row r="35007" spans="1:3" ht="14.4" x14ac:dyDescent="0.3">
      <c r="A35007"/>
      <c r="B35007"/>
      <c r="C35007"/>
    </row>
    <row r="35008" spans="1:3" ht="14.4" x14ac:dyDescent="0.3">
      <c r="A35008"/>
      <c r="B35008"/>
      <c r="C35008"/>
    </row>
    <row r="35009" spans="1:3" ht="14.4" x14ac:dyDescent="0.3">
      <c r="A35009"/>
      <c r="B35009"/>
      <c r="C35009"/>
    </row>
    <row r="35010" spans="1:3" ht="14.4" x14ac:dyDescent="0.3">
      <c r="A35010"/>
      <c r="B35010"/>
      <c r="C35010"/>
    </row>
    <row r="35011" spans="1:3" ht="14.4" x14ac:dyDescent="0.3">
      <c r="A35011"/>
      <c r="B35011"/>
      <c r="C35011"/>
    </row>
    <row r="35012" spans="1:3" ht="14.4" x14ac:dyDescent="0.3">
      <c r="A35012"/>
      <c r="B35012"/>
      <c r="C35012"/>
    </row>
    <row r="35013" spans="1:3" ht="14.4" x14ac:dyDescent="0.3">
      <c r="A35013"/>
      <c r="B35013"/>
      <c r="C35013"/>
    </row>
    <row r="35014" spans="1:3" ht="14.4" x14ac:dyDescent="0.3">
      <c r="A35014"/>
      <c r="B35014"/>
      <c r="C35014"/>
    </row>
    <row r="35015" spans="1:3" ht="14.4" x14ac:dyDescent="0.3">
      <c r="A35015"/>
      <c r="B35015"/>
      <c r="C35015"/>
    </row>
    <row r="35016" spans="1:3" ht="14.4" x14ac:dyDescent="0.3">
      <c r="A35016"/>
      <c r="B35016"/>
      <c r="C35016"/>
    </row>
    <row r="35017" spans="1:3" ht="14.4" x14ac:dyDescent="0.3">
      <c r="A35017"/>
      <c r="B35017"/>
      <c r="C35017"/>
    </row>
    <row r="35018" spans="1:3" ht="14.4" x14ac:dyDescent="0.3">
      <c r="A35018"/>
      <c r="B35018"/>
      <c r="C35018"/>
    </row>
    <row r="35019" spans="1:3" ht="14.4" x14ac:dyDescent="0.3">
      <c r="A35019"/>
      <c r="B35019"/>
      <c r="C35019"/>
    </row>
    <row r="35020" spans="1:3" ht="14.4" x14ac:dyDescent="0.3">
      <c r="A35020"/>
      <c r="B35020"/>
      <c r="C35020"/>
    </row>
    <row r="35021" spans="1:3" ht="14.4" x14ac:dyDescent="0.3">
      <c r="A35021"/>
      <c r="B35021"/>
      <c r="C35021"/>
    </row>
    <row r="35022" spans="1:3" ht="14.4" x14ac:dyDescent="0.3">
      <c r="A35022"/>
      <c r="B35022"/>
      <c r="C35022"/>
    </row>
    <row r="35023" spans="1:3" ht="14.4" x14ac:dyDescent="0.3">
      <c r="A35023"/>
      <c r="B35023"/>
      <c r="C35023"/>
    </row>
    <row r="35024" spans="1:3" ht="14.4" x14ac:dyDescent="0.3">
      <c r="A35024"/>
      <c r="B35024"/>
      <c r="C35024"/>
    </row>
    <row r="35025" spans="1:3" ht="14.4" x14ac:dyDescent="0.3">
      <c r="A35025"/>
      <c r="B35025"/>
      <c r="C35025"/>
    </row>
    <row r="35026" spans="1:3" ht="14.4" x14ac:dyDescent="0.3">
      <c r="A35026"/>
      <c r="B35026"/>
      <c r="C35026"/>
    </row>
    <row r="35027" spans="1:3" ht="14.4" x14ac:dyDescent="0.3">
      <c r="A35027"/>
      <c r="B35027"/>
      <c r="C35027"/>
    </row>
    <row r="35028" spans="1:3" ht="14.4" x14ac:dyDescent="0.3">
      <c r="A35028"/>
      <c r="B35028"/>
      <c r="C35028"/>
    </row>
    <row r="35029" spans="1:3" ht="14.4" x14ac:dyDescent="0.3">
      <c r="A35029"/>
      <c r="B35029"/>
      <c r="C35029"/>
    </row>
    <row r="35030" spans="1:3" ht="14.4" x14ac:dyDescent="0.3">
      <c r="A35030"/>
      <c r="B35030"/>
      <c r="C35030"/>
    </row>
    <row r="35031" spans="1:3" ht="14.4" x14ac:dyDescent="0.3">
      <c r="A35031"/>
      <c r="B35031"/>
      <c r="C35031"/>
    </row>
    <row r="35032" spans="1:3" ht="14.4" x14ac:dyDescent="0.3">
      <c r="A35032"/>
      <c r="B35032"/>
      <c r="C35032"/>
    </row>
    <row r="35033" spans="1:3" ht="14.4" x14ac:dyDescent="0.3">
      <c r="A35033"/>
      <c r="B35033"/>
      <c r="C35033"/>
    </row>
    <row r="35034" spans="1:3" ht="14.4" x14ac:dyDescent="0.3">
      <c r="A35034"/>
      <c r="B35034"/>
      <c r="C35034"/>
    </row>
    <row r="35035" spans="1:3" ht="14.4" x14ac:dyDescent="0.3">
      <c r="A35035"/>
      <c r="B35035"/>
      <c r="C35035"/>
    </row>
    <row r="35036" spans="1:3" ht="14.4" x14ac:dyDescent="0.3">
      <c r="A35036"/>
      <c r="B35036"/>
      <c r="C35036"/>
    </row>
    <row r="35037" spans="1:3" ht="14.4" x14ac:dyDescent="0.3">
      <c r="A35037"/>
      <c r="B35037"/>
      <c r="C35037"/>
    </row>
    <row r="35038" spans="1:3" ht="14.4" x14ac:dyDescent="0.3">
      <c r="A35038"/>
      <c r="B35038"/>
      <c r="C35038"/>
    </row>
    <row r="35039" spans="1:3" ht="14.4" x14ac:dyDescent="0.3">
      <c r="A35039"/>
      <c r="B35039"/>
      <c r="C35039"/>
    </row>
    <row r="35040" spans="1:3" ht="14.4" x14ac:dyDescent="0.3">
      <c r="A35040"/>
      <c r="B35040"/>
      <c r="C35040"/>
    </row>
    <row r="35041" spans="1:3" ht="14.4" x14ac:dyDescent="0.3">
      <c r="A35041"/>
      <c r="B35041"/>
      <c r="C35041"/>
    </row>
    <row r="35042" spans="1:3" ht="14.4" x14ac:dyDescent="0.3">
      <c r="A35042"/>
      <c r="B35042"/>
      <c r="C35042"/>
    </row>
    <row r="35043" spans="1:3" ht="14.4" x14ac:dyDescent="0.3">
      <c r="A35043"/>
      <c r="B35043"/>
      <c r="C35043"/>
    </row>
    <row r="35044" spans="1:3" ht="14.4" x14ac:dyDescent="0.3">
      <c r="A35044"/>
      <c r="B35044"/>
      <c r="C35044"/>
    </row>
    <row r="35045" spans="1:3" ht="14.4" x14ac:dyDescent="0.3">
      <c r="A35045"/>
      <c r="B35045"/>
      <c r="C35045"/>
    </row>
    <row r="35046" spans="1:3" ht="14.4" x14ac:dyDescent="0.3">
      <c r="A35046"/>
      <c r="B35046"/>
      <c r="C35046"/>
    </row>
    <row r="35047" spans="1:3" ht="14.4" x14ac:dyDescent="0.3">
      <c r="A35047"/>
      <c r="B35047"/>
      <c r="C35047"/>
    </row>
    <row r="35048" spans="1:3" ht="14.4" x14ac:dyDescent="0.3">
      <c r="A35048"/>
      <c r="B35048"/>
      <c r="C35048"/>
    </row>
    <row r="35049" spans="1:3" ht="14.4" x14ac:dyDescent="0.3">
      <c r="A35049"/>
      <c r="B35049"/>
      <c r="C35049"/>
    </row>
    <row r="35050" spans="1:3" ht="14.4" x14ac:dyDescent="0.3">
      <c r="A35050"/>
      <c r="B35050"/>
      <c r="C35050"/>
    </row>
    <row r="35051" spans="1:3" ht="14.4" x14ac:dyDescent="0.3">
      <c r="A35051"/>
      <c r="B35051"/>
      <c r="C35051"/>
    </row>
    <row r="35052" spans="1:3" ht="14.4" x14ac:dyDescent="0.3">
      <c r="A35052"/>
      <c r="B35052"/>
      <c r="C35052"/>
    </row>
    <row r="35053" spans="1:3" ht="14.4" x14ac:dyDescent="0.3">
      <c r="A35053"/>
      <c r="B35053"/>
      <c r="C35053"/>
    </row>
    <row r="35054" spans="1:3" ht="14.4" x14ac:dyDescent="0.3">
      <c r="A35054"/>
      <c r="B35054"/>
      <c r="C35054"/>
    </row>
    <row r="35055" spans="1:3" ht="14.4" x14ac:dyDescent="0.3">
      <c r="A35055"/>
      <c r="B35055"/>
      <c r="C35055"/>
    </row>
    <row r="35056" spans="1:3" ht="14.4" x14ac:dyDescent="0.3">
      <c r="A35056"/>
      <c r="B35056"/>
      <c r="C35056"/>
    </row>
    <row r="35057" spans="1:3" ht="14.4" x14ac:dyDescent="0.3">
      <c r="A35057"/>
      <c r="B35057"/>
      <c r="C35057"/>
    </row>
    <row r="35058" spans="1:3" ht="14.4" x14ac:dyDescent="0.3">
      <c r="A35058"/>
      <c r="B35058"/>
      <c r="C35058"/>
    </row>
    <row r="35059" spans="1:3" ht="14.4" x14ac:dyDescent="0.3">
      <c r="A35059"/>
      <c r="B35059"/>
      <c r="C35059"/>
    </row>
    <row r="35060" spans="1:3" ht="14.4" x14ac:dyDescent="0.3">
      <c r="A35060"/>
      <c r="B35060"/>
      <c r="C35060"/>
    </row>
    <row r="35061" spans="1:3" ht="14.4" x14ac:dyDescent="0.3">
      <c r="A35061"/>
      <c r="B35061"/>
      <c r="C35061"/>
    </row>
    <row r="35062" spans="1:3" ht="14.4" x14ac:dyDescent="0.3">
      <c r="A35062"/>
      <c r="B35062"/>
      <c r="C35062"/>
    </row>
    <row r="35063" spans="1:3" ht="14.4" x14ac:dyDescent="0.3">
      <c r="A35063"/>
      <c r="B35063"/>
      <c r="C35063"/>
    </row>
    <row r="35064" spans="1:3" ht="14.4" x14ac:dyDescent="0.3">
      <c r="A35064"/>
      <c r="B35064"/>
      <c r="C35064"/>
    </row>
    <row r="35065" spans="1:3" ht="14.4" x14ac:dyDescent="0.3">
      <c r="A35065"/>
      <c r="B35065"/>
      <c r="C35065"/>
    </row>
    <row r="35066" spans="1:3" ht="14.4" x14ac:dyDescent="0.3">
      <c r="A35066"/>
      <c r="B35066"/>
      <c r="C35066"/>
    </row>
    <row r="35067" spans="1:3" ht="14.4" x14ac:dyDescent="0.3">
      <c r="A35067"/>
      <c r="B35067"/>
      <c r="C35067"/>
    </row>
    <row r="35068" spans="1:3" ht="14.4" x14ac:dyDescent="0.3">
      <c r="A35068"/>
      <c r="B35068"/>
      <c r="C35068"/>
    </row>
    <row r="35069" spans="1:3" ht="14.4" x14ac:dyDescent="0.3">
      <c r="A35069"/>
      <c r="B35069"/>
      <c r="C35069"/>
    </row>
    <row r="35070" spans="1:3" ht="14.4" x14ac:dyDescent="0.3">
      <c r="A35070"/>
      <c r="B35070"/>
      <c r="C35070"/>
    </row>
    <row r="35071" spans="1:3" ht="14.4" x14ac:dyDescent="0.3">
      <c r="A35071"/>
      <c r="B35071"/>
      <c r="C35071"/>
    </row>
    <row r="35072" spans="1:3" ht="14.4" x14ac:dyDescent="0.3">
      <c r="A35072"/>
      <c r="B35072"/>
      <c r="C35072"/>
    </row>
    <row r="35073" spans="1:3" ht="14.4" x14ac:dyDescent="0.3">
      <c r="A35073"/>
      <c r="B35073"/>
      <c r="C35073"/>
    </row>
    <row r="35074" spans="1:3" ht="14.4" x14ac:dyDescent="0.3">
      <c r="A35074"/>
      <c r="B35074"/>
      <c r="C35074"/>
    </row>
    <row r="35075" spans="1:3" ht="14.4" x14ac:dyDescent="0.3">
      <c r="A35075"/>
      <c r="B35075"/>
      <c r="C35075"/>
    </row>
    <row r="35076" spans="1:3" ht="14.4" x14ac:dyDescent="0.3">
      <c r="A35076"/>
      <c r="B35076"/>
      <c r="C35076"/>
    </row>
    <row r="35077" spans="1:3" ht="14.4" x14ac:dyDescent="0.3">
      <c r="A35077"/>
      <c r="B35077"/>
      <c r="C35077"/>
    </row>
    <row r="35078" spans="1:3" ht="14.4" x14ac:dyDescent="0.3">
      <c r="A35078"/>
      <c r="B35078"/>
      <c r="C35078"/>
    </row>
    <row r="35079" spans="1:3" ht="14.4" x14ac:dyDescent="0.3">
      <c r="A35079"/>
      <c r="B35079"/>
      <c r="C35079"/>
    </row>
    <row r="35080" spans="1:3" ht="14.4" x14ac:dyDescent="0.3">
      <c r="A35080"/>
      <c r="B35080"/>
      <c r="C35080"/>
    </row>
    <row r="35081" spans="1:3" ht="14.4" x14ac:dyDescent="0.3">
      <c r="A35081"/>
      <c r="B35081"/>
      <c r="C35081"/>
    </row>
    <row r="35082" spans="1:3" ht="14.4" x14ac:dyDescent="0.3">
      <c r="A35082"/>
      <c r="B35082"/>
      <c r="C35082"/>
    </row>
    <row r="35083" spans="1:3" ht="14.4" x14ac:dyDescent="0.3">
      <c r="A35083"/>
      <c r="B35083"/>
      <c r="C35083"/>
    </row>
    <row r="35084" spans="1:3" ht="14.4" x14ac:dyDescent="0.3">
      <c r="A35084"/>
      <c r="B35084"/>
      <c r="C35084"/>
    </row>
    <row r="35085" spans="1:3" ht="14.4" x14ac:dyDescent="0.3">
      <c r="A35085"/>
      <c r="B35085"/>
      <c r="C35085"/>
    </row>
    <row r="35086" spans="1:3" ht="14.4" x14ac:dyDescent="0.3">
      <c r="A35086"/>
      <c r="B35086"/>
      <c r="C35086"/>
    </row>
    <row r="35087" spans="1:3" ht="14.4" x14ac:dyDescent="0.3">
      <c r="A35087"/>
      <c r="B35087"/>
      <c r="C35087"/>
    </row>
    <row r="35088" spans="1:3" ht="14.4" x14ac:dyDescent="0.3">
      <c r="A35088"/>
      <c r="B35088"/>
      <c r="C35088"/>
    </row>
    <row r="35089" spans="1:3" ht="14.4" x14ac:dyDescent="0.3">
      <c r="A35089"/>
      <c r="B35089"/>
      <c r="C35089"/>
    </row>
    <row r="35090" spans="1:3" ht="14.4" x14ac:dyDescent="0.3">
      <c r="A35090"/>
      <c r="B35090"/>
      <c r="C35090"/>
    </row>
    <row r="35091" spans="1:3" ht="14.4" x14ac:dyDescent="0.3">
      <c r="A35091"/>
      <c r="B35091"/>
      <c r="C35091"/>
    </row>
    <row r="35092" spans="1:3" ht="14.4" x14ac:dyDescent="0.3">
      <c r="A35092"/>
      <c r="B35092"/>
      <c r="C35092"/>
    </row>
    <row r="35093" spans="1:3" ht="14.4" x14ac:dyDescent="0.3">
      <c r="A35093"/>
      <c r="B35093"/>
      <c r="C35093"/>
    </row>
    <row r="35094" spans="1:3" ht="14.4" x14ac:dyDescent="0.3">
      <c r="A35094"/>
      <c r="B35094"/>
      <c r="C35094"/>
    </row>
    <row r="35095" spans="1:3" ht="14.4" x14ac:dyDescent="0.3">
      <c r="A35095"/>
      <c r="B35095"/>
      <c r="C35095"/>
    </row>
    <row r="35096" spans="1:3" ht="14.4" x14ac:dyDescent="0.3">
      <c r="A35096"/>
      <c r="B35096"/>
      <c r="C35096"/>
    </row>
    <row r="35097" spans="1:3" ht="14.4" x14ac:dyDescent="0.3">
      <c r="A35097"/>
      <c r="B35097"/>
      <c r="C35097"/>
    </row>
    <row r="35098" spans="1:3" ht="14.4" x14ac:dyDescent="0.3">
      <c r="A35098"/>
      <c r="B35098"/>
      <c r="C35098"/>
    </row>
    <row r="35099" spans="1:3" ht="14.4" x14ac:dyDescent="0.3">
      <c r="A35099"/>
      <c r="B35099"/>
      <c r="C35099"/>
    </row>
    <row r="35100" spans="1:3" ht="14.4" x14ac:dyDescent="0.3">
      <c r="A35100"/>
      <c r="B35100"/>
      <c r="C35100"/>
    </row>
    <row r="35101" spans="1:3" ht="14.4" x14ac:dyDescent="0.3">
      <c r="A35101"/>
      <c r="B35101"/>
      <c r="C35101"/>
    </row>
    <row r="35102" spans="1:3" ht="14.4" x14ac:dyDescent="0.3">
      <c r="A35102"/>
      <c r="B35102"/>
      <c r="C35102"/>
    </row>
    <row r="35103" spans="1:3" ht="14.4" x14ac:dyDescent="0.3">
      <c r="A35103"/>
      <c r="B35103"/>
      <c r="C35103"/>
    </row>
    <row r="35104" spans="1:3" ht="14.4" x14ac:dyDescent="0.3">
      <c r="A35104"/>
      <c r="B35104"/>
      <c r="C35104"/>
    </row>
    <row r="35105" spans="1:3" ht="14.4" x14ac:dyDescent="0.3">
      <c r="A35105"/>
      <c r="B35105"/>
      <c r="C35105"/>
    </row>
    <row r="35106" spans="1:3" ht="14.4" x14ac:dyDescent="0.3">
      <c r="A35106"/>
      <c r="B35106"/>
      <c r="C35106"/>
    </row>
    <row r="35107" spans="1:3" ht="14.4" x14ac:dyDescent="0.3">
      <c r="A35107"/>
      <c r="B35107"/>
      <c r="C35107"/>
    </row>
    <row r="35108" spans="1:3" ht="14.4" x14ac:dyDescent="0.3">
      <c r="A35108"/>
      <c r="B35108"/>
      <c r="C35108"/>
    </row>
    <row r="35109" spans="1:3" ht="14.4" x14ac:dyDescent="0.3">
      <c r="A35109"/>
      <c r="B35109"/>
      <c r="C35109"/>
    </row>
    <row r="35110" spans="1:3" ht="14.4" x14ac:dyDescent="0.3">
      <c r="A35110"/>
      <c r="B35110"/>
      <c r="C35110"/>
    </row>
    <row r="35111" spans="1:3" ht="14.4" x14ac:dyDescent="0.3">
      <c r="A35111"/>
      <c r="B35111"/>
      <c r="C35111"/>
    </row>
    <row r="35112" spans="1:3" ht="14.4" x14ac:dyDescent="0.3">
      <c r="A35112"/>
      <c r="B35112"/>
      <c r="C35112"/>
    </row>
    <row r="35113" spans="1:3" ht="14.4" x14ac:dyDescent="0.3">
      <c r="A35113"/>
      <c r="B35113"/>
      <c r="C35113"/>
    </row>
    <row r="35114" spans="1:3" ht="14.4" x14ac:dyDescent="0.3">
      <c r="A35114"/>
      <c r="B35114"/>
      <c r="C35114"/>
    </row>
    <row r="35115" spans="1:3" ht="14.4" x14ac:dyDescent="0.3">
      <c r="A35115"/>
      <c r="B35115"/>
      <c r="C35115"/>
    </row>
    <row r="35116" spans="1:3" ht="14.4" x14ac:dyDescent="0.3">
      <c r="A35116"/>
      <c r="B35116"/>
      <c r="C35116"/>
    </row>
    <row r="35117" spans="1:3" ht="14.4" x14ac:dyDescent="0.3">
      <c r="A35117"/>
      <c r="B35117"/>
      <c r="C35117"/>
    </row>
    <row r="35118" spans="1:3" ht="14.4" x14ac:dyDescent="0.3">
      <c r="A35118"/>
      <c r="B35118"/>
      <c r="C35118"/>
    </row>
    <row r="35119" spans="1:3" ht="14.4" x14ac:dyDescent="0.3">
      <c r="A35119"/>
      <c r="B35119"/>
      <c r="C35119"/>
    </row>
    <row r="35120" spans="1:3" ht="14.4" x14ac:dyDescent="0.3">
      <c r="A35120"/>
      <c r="B35120"/>
      <c r="C35120"/>
    </row>
    <row r="35121" spans="1:3" ht="14.4" x14ac:dyDescent="0.3">
      <c r="A35121"/>
      <c r="B35121"/>
      <c r="C35121"/>
    </row>
    <row r="35122" spans="1:3" ht="14.4" x14ac:dyDescent="0.3">
      <c r="A35122"/>
      <c r="B35122"/>
      <c r="C35122"/>
    </row>
    <row r="35123" spans="1:3" ht="14.4" x14ac:dyDescent="0.3">
      <c r="A35123"/>
      <c r="B35123"/>
      <c r="C35123"/>
    </row>
    <row r="35124" spans="1:3" ht="14.4" x14ac:dyDescent="0.3">
      <c r="A35124"/>
      <c r="B35124"/>
      <c r="C35124"/>
    </row>
    <row r="35125" spans="1:3" ht="14.4" x14ac:dyDescent="0.3">
      <c r="A35125"/>
      <c r="B35125"/>
      <c r="C35125"/>
    </row>
    <row r="35126" spans="1:3" ht="14.4" x14ac:dyDescent="0.3">
      <c r="A35126"/>
      <c r="B35126"/>
      <c r="C35126"/>
    </row>
    <row r="35127" spans="1:3" ht="14.4" x14ac:dyDescent="0.3">
      <c r="A35127"/>
      <c r="B35127"/>
      <c r="C35127"/>
    </row>
    <row r="35128" spans="1:3" ht="14.4" x14ac:dyDescent="0.3">
      <c r="A35128"/>
      <c r="B35128"/>
      <c r="C35128"/>
    </row>
    <row r="35129" spans="1:3" ht="14.4" x14ac:dyDescent="0.3">
      <c r="A35129"/>
      <c r="B35129"/>
      <c r="C35129"/>
    </row>
    <row r="35130" spans="1:3" ht="14.4" x14ac:dyDescent="0.3">
      <c r="A35130"/>
      <c r="B35130"/>
      <c r="C35130"/>
    </row>
    <row r="35131" spans="1:3" ht="14.4" x14ac:dyDescent="0.3">
      <c r="A35131"/>
      <c r="B35131"/>
      <c r="C35131"/>
    </row>
    <row r="35132" spans="1:3" ht="14.4" x14ac:dyDescent="0.3">
      <c r="A35132"/>
      <c r="B35132"/>
      <c r="C35132"/>
    </row>
    <row r="35133" spans="1:3" ht="14.4" x14ac:dyDescent="0.3">
      <c r="A35133"/>
      <c r="B35133"/>
      <c r="C35133"/>
    </row>
    <row r="35134" spans="1:3" ht="14.4" x14ac:dyDescent="0.3">
      <c r="A35134"/>
      <c r="B35134"/>
      <c r="C35134"/>
    </row>
    <row r="35135" spans="1:3" ht="14.4" x14ac:dyDescent="0.3">
      <c r="A35135"/>
      <c r="B35135"/>
      <c r="C35135"/>
    </row>
    <row r="35136" spans="1:3" ht="14.4" x14ac:dyDescent="0.3">
      <c r="A35136"/>
      <c r="B35136"/>
      <c r="C35136"/>
    </row>
    <row r="35137" spans="1:3" ht="14.4" x14ac:dyDescent="0.3">
      <c r="A35137"/>
      <c r="B35137"/>
      <c r="C35137"/>
    </row>
    <row r="35138" spans="1:3" ht="14.4" x14ac:dyDescent="0.3">
      <c r="A35138"/>
      <c r="B35138"/>
      <c r="C35138"/>
    </row>
    <row r="35139" spans="1:3" ht="14.4" x14ac:dyDescent="0.3">
      <c r="A35139"/>
      <c r="B35139"/>
      <c r="C35139"/>
    </row>
    <row r="35140" spans="1:3" ht="14.4" x14ac:dyDescent="0.3">
      <c r="A35140"/>
      <c r="B35140"/>
      <c r="C35140"/>
    </row>
    <row r="35141" spans="1:3" ht="14.4" x14ac:dyDescent="0.3">
      <c r="A35141"/>
      <c r="B35141"/>
      <c r="C35141"/>
    </row>
    <row r="35142" spans="1:3" ht="14.4" x14ac:dyDescent="0.3">
      <c r="A35142"/>
      <c r="B35142"/>
      <c r="C35142"/>
    </row>
    <row r="35143" spans="1:3" ht="14.4" x14ac:dyDescent="0.3">
      <c r="A35143"/>
      <c r="B35143"/>
      <c r="C35143"/>
    </row>
    <row r="35144" spans="1:3" ht="14.4" x14ac:dyDescent="0.3">
      <c r="A35144"/>
      <c r="B35144"/>
      <c r="C35144"/>
    </row>
    <row r="35145" spans="1:3" ht="14.4" x14ac:dyDescent="0.3">
      <c r="A35145"/>
      <c r="B35145"/>
      <c r="C35145"/>
    </row>
    <row r="35146" spans="1:3" ht="14.4" x14ac:dyDescent="0.3">
      <c r="A35146"/>
      <c r="B35146"/>
      <c r="C35146"/>
    </row>
    <row r="35147" spans="1:3" ht="14.4" x14ac:dyDescent="0.3">
      <c r="A35147"/>
      <c r="B35147"/>
      <c r="C35147"/>
    </row>
    <row r="35148" spans="1:3" ht="14.4" x14ac:dyDescent="0.3">
      <c r="A35148"/>
      <c r="B35148"/>
      <c r="C35148"/>
    </row>
    <row r="35149" spans="1:3" ht="14.4" x14ac:dyDescent="0.3">
      <c r="A35149"/>
      <c r="B35149"/>
      <c r="C35149"/>
    </row>
    <row r="35150" spans="1:3" ht="14.4" x14ac:dyDescent="0.3">
      <c r="A35150"/>
      <c r="B35150"/>
      <c r="C35150"/>
    </row>
    <row r="35151" spans="1:3" ht="14.4" x14ac:dyDescent="0.3">
      <c r="A35151"/>
      <c r="B35151"/>
      <c r="C35151"/>
    </row>
    <row r="35152" spans="1:3" ht="14.4" x14ac:dyDescent="0.3">
      <c r="A35152"/>
      <c r="B35152"/>
      <c r="C35152"/>
    </row>
    <row r="35153" spans="1:3" ht="14.4" x14ac:dyDescent="0.3">
      <c r="A35153"/>
      <c r="B35153"/>
      <c r="C35153"/>
    </row>
    <row r="35154" spans="1:3" ht="14.4" x14ac:dyDescent="0.3">
      <c r="A35154"/>
      <c r="B35154"/>
      <c r="C35154"/>
    </row>
    <row r="35155" spans="1:3" ht="14.4" x14ac:dyDescent="0.3">
      <c r="A35155"/>
      <c r="B35155"/>
      <c r="C35155"/>
    </row>
    <row r="35156" spans="1:3" ht="14.4" x14ac:dyDescent="0.3">
      <c r="A35156"/>
      <c r="B35156"/>
      <c r="C35156"/>
    </row>
    <row r="35157" spans="1:3" ht="14.4" x14ac:dyDescent="0.3">
      <c r="A35157"/>
      <c r="B35157"/>
      <c r="C35157"/>
    </row>
    <row r="35158" spans="1:3" ht="14.4" x14ac:dyDescent="0.3">
      <c r="A35158"/>
      <c r="B35158"/>
      <c r="C35158"/>
    </row>
    <row r="35159" spans="1:3" ht="14.4" x14ac:dyDescent="0.3">
      <c r="A35159"/>
      <c r="B35159"/>
      <c r="C35159"/>
    </row>
    <row r="35160" spans="1:3" ht="14.4" x14ac:dyDescent="0.3">
      <c r="A35160"/>
      <c r="B35160"/>
      <c r="C35160"/>
    </row>
    <row r="35161" spans="1:3" ht="14.4" x14ac:dyDescent="0.3">
      <c r="A35161"/>
      <c r="B35161"/>
      <c r="C35161"/>
    </row>
    <row r="35162" spans="1:3" ht="14.4" x14ac:dyDescent="0.3">
      <c r="A35162"/>
      <c r="B35162"/>
      <c r="C35162"/>
    </row>
    <row r="35163" spans="1:3" ht="14.4" x14ac:dyDescent="0.3">
      <c r="A35163"/>
      <c r="B35163"/>
      <c r="C35163"/>
    </row>
    <row r="35164" spans="1:3" ht="14.4" x14ac:dyDescent="0.3">
      <c r="A35164"/>
      <c r="B35164"/>
      <c r="C35164"/>
    </row>
    <row r="35165" spans="1:3" ht="14.4" x14ac:dyDescent="0.3">
      <c r="A35165"/>
      <c r="B35165"/>
      <c r="C35165"/>
    </row>
    <row r="35166" spans="1:3" ht="14.4" x14ac:dyDescent="0.3">
      <c r="A35166"/>
      <c r="B35166"/>
      <c r="C35166"/>
    </row>
    <row r="35167" spans="1:3" ht="14.4" x14ac:dyDescent="0.3">
      <c r="A35167"/>
      <c r="B35167"/>
      <c r="C35167"/>
    </row>
    <row r="35168" spans="1:3" ht="14.4" x14ac:dyDescent="0.3">
      <c r="A35168"/>
      <c r="B35168"/>
      <c r="C35168"/>
    </row>
    <row r="35169" spans="1:3" ht="14.4" x14ac:dyDescent="0.3">
      <c r="A35169"/>
      <c r="B35169"/>
      <c r="C35169"/>
    </row>
    <row r="35170" spans="1:3" ht="14.4" x14ac:dyDescent="0.3">
      <c r="A35170"/>
      <c r="B35170"/>
      <c r="C35170"/>
    </row>
    <row r="35171" spans="1:3" ht="14.4" x14ac:dyDescent="0.3">
      <c r="A35171"/>
      <c r="B35171"/>
      <c r="C35171"/>
    </row>
    <row r="35172" spans="1:3" ht="14.4" x14ac:dyDescent="0.3">
      <c r="A35172"/>
      <c r="B35172"/>
      <c r="C35172"/>
    </row>
    <row r="35173" spans="1:3" ht="14.4" x14ac:dyDescent="0.3">
      <c r="A35173"/>
      <c r="B35173"/>
      <c r="C35173"/>
    </row>
    <row r="35174" spans="1:3" ht="14.4" x14ac:dyDescent="0.3">
      <c r="A35174"/>
      <c r="B35174"/>
      <c r="C35174"/>
    </row>
    <row r="35175" spans="1:3" ht="14.4" x14ac:dyDescent="0.3">
      <c r="A35175"/>
      <c r="B35175"/>
      <c r="C35175"/>
    </row>
    <row r="35176" spans="1:3" ht="14.4" x14ac:dyDescent="0.3">
      <c r="A35176"/>
      <c r="B35176"/>
      <c r="C35176"/>
    </row>
    <row r="35177" spans="1:3" ht="14.4" x14ac:dyDescent="0.3">
      <c r="A35177"/>
      <c r="B35177"/>
      <c r="C35177"/>
    </row>
    <row r="35178" spans="1:3" ht="14.4" x14ac:dyDescent="0.3">
      <c r="A35178"/>
      <c r="B35178"/>
      <c r="C35178"/>
    </row>
    <row r="35179" spans="1:3" ht="14.4" x14ac:dyDescent="0.3">
      <c r="A35179"/>
      <c r="B35179"/>
      <c r="C35179"/>
    </row>
    <row r="35180" spans="1:3" ht="14.4" x14ac:dyDescent="0.3">
      <c r="A35180"/>
      <c r="B35180"/>
      <c r="C35180"/>
    </row>
    <row r="35181" spans="1:3" ht="14.4" x14ac:dyDescent="0.3">
      <c r="A35181"/>
      <c r="B35181"/>
      <c r="C35181"/>
    </row>
    <row r="35182" spans="1:3" ht="14.4" x14ac:dyDescent="0.3">
      <c r="A35182"/>
      <c r="B35182"/>
      <c r="C35182"/>
    </row>
    <row r="35183" spans="1:3" ht="14.4" x14ac:dyDescent="0.3">
      <c r="A35183"/>
      <c r="B35183"/>
      <c r="C35183"/>
    </row>
    <row r="35184" spans="1:3" ht="14.4" x14ac:dyDescent="0.3">
      <c r="A35184"/>
      <c r="B35184"/>
      <c r="C35184"/>
    </row>
    <row r="35185" spans="1:3" ht="14.4" x14ac:dyDescent="0.3">
      <c r="A35185"/>
      <c r="B35185"/>
      <c r="C35185"/>
    </row>
    <row r="35186" spans="1:3" ht="14.4" x14ac:dyDescent="0.3">
      <c r="A35186"/>
      <c r="B35186"/>
      <c r="C35186"/>
    </row>
    <row r="35187" spans="1:3" ht="14.4" x14ac:dyDescent="0.3">
      <c r="A35187"/>
      <c r="B35187"/>
      <c r="C35187"/>
    </row>
    <row r="35188" spans="1:3" ht="14.4" x14ac:dyDescent="0.3">
      <c r="A35188"/>
      <c r="B35188"/>
      <c r="C35188"/>
    </row>
    <row r="35189" spans="1:3" ht="14.4" x14ac:dyDescent="0.3">
      <c r="A35189"/>
      <c r="B35189"/>
      <c r="C35189"/>
    </row>
    <row r="35190" spans="1:3" ht="14.4" x14ac:dyDescent="0.3">
      <c r="A35190"/>
      <c r="B35190"/>
      <c r="C35190"/>
    </row>
    <row r="35191" spans="1:3" ht="14.4" x14ac:dyDescent="0.3">
      <c r="A35191"/>
      <c r="B35191"/>
      <c r="C35191"/>
    </row>
    <row r="35192" spans="1:3" ht="14.4" x14ac:dyDescent="0.3">
      <c r="A35192"/>
      <c r="B35192"/>
      <c r="C35192"/>
    </row>
    <row r="35193" spans="1:3" ht="14.4" x14ac:dyDescent="0.3">
      <c r="A35193"/>
      <c r="B35193"/>
      <c r="C35193"/>
    </row>
    <row r="35194" spans="1:3" ht="14.4" x14ac:dyDescent="0.3">
      <c r="A35194"/>
      <c r="B35194"/>
      <c r="C35194"/>
    </row>
    <row r="35195" spans="1:3" ht="14.4" x14ac:dyDescent="0.3">
      <c r="A35195"/>
      <c r="B35195"/>
      <c r="C35195"/>
    </row>
    <row r="35196" spans="1:3" ht="14.4" x14ac:dyDescent="0.3">
      <c r="A35196"/>
      <c r="B35196"/>
      <c r="C35196"/>
    </row>
    <row r="35197" spans="1:3" ht="14.4" x14ac:dyDescent="0.3">
      <c r="A35197"/>
      <c r="B35197"/>
      <c r="C35197"/>
    </row>
    <row r="35198" spans="1:3" ht="14.4" x14ac:dyDescent="0.3">
      <c r="A35198"/>
      <c r="B35198"/>
      <c r="C35198"/>
    </row>
    <row r="35199" spans="1:3" ht="14.4" x14ac:dyDescent="0.3">
      <c r="A35199"/>
      <c r="B35199"/>
      <c r="C35199"/>
    </row>
    <row r="35200" spans="1:3" ht="14.4" x14ac:dyDescent="0.3">
      <c r="A35200"/>
      <c r="B35200"/>
      <c r="C35200"/>
    </row>
    <row r="35201" spans="1:3" ht="14.4" x14ac:dyDescent="0.3">
      <c r="A35201"/>
      <c r="B35201"/>
      <c r="C35201"/>
    </row>
    <row r="35202" spans="1:3" ht="14.4" x14ac:dyDescent="0.3">
      <c r="A35202"/>
      <c r="B35202"/>
      <c r="C35202"/>
    </row>
    <row r="35203" spans="1:3" ht="14.4" x14ac:dyDescent="0.3">
      <c r="A35203"/>
      <c r="B35203"/>
      <c r="C35203"/>
    </row>
    <row r="35204" spans="1:3" ht="14.4" x14ac:dyDescent="0.3">
      <c r="A35204"/>
      <c r="B35204"/>
      <c r="C35204"/>
    </row>
    <row r="35205" spans="1:3" ht="14.4" x14ac:dyDescent="0.3">
      <c r="A35205"/>
      <c r="B35205"/>
      <c r="C35205"/>
    </row>
    <row r="35206" spans="1:3" ht="14.4" x14ac:dyDescent="0.3">
      <c r="A35206"/>
      <c r="B35206"/>
      <c r="C35206"/>
    </row>
    <row r="35207" spans="1:3" ht="14.4" x14ac:dyDescent="0.3">
      <c r="A35207"/>
      <c r="B35207"/>
      <c r="C35207"/>
    </row>
    <row r="35208" spans="1:3" ht="14.4" x14ac:dyDescent="0.3">
      <c r="A35208"/>
      <c r="B35208"/>
      <c r="C35208"/>
    </row>
    <row r="35209" spans="1:3" ht="14.4" x14ac:dyDescent="0.3">
      <c r="A35209"/>
      <c r="B35209"/>
      <c r="C35209"/>
    </row>
    <row r="35210" spans="1:3" ht="14.4" x14ac:dyDescent="0.3">
      <c r="A35210"/>
      <c r="B35210"/>
      <c r="C35210"/>
    </row>
    <row r="35211" spans="1:3" ht="14.4" x14ac:dyDescent="0.3">
      <c r="A35211"/>
      <c r="B35211"/>
      <c r="C35211"/>
    </row>
    <row r="35212" spans="1:3" ht="14.4" x14ac:dyDescent="0.3">
      <c r="A35212"/>
      <c r="B35212"/>
      <c r="C35212"/>
    </row>
    <row r="35213" spans="1:3" ht="14.4" x14ac:dyDescent="0.3">
      <c r="A35213"/>
      <c r="B35213"/>
      <c r="C35213"/>
    </row>
    <row r="35214" spans="1:3" ht="14.4" x14ac:dyDescent="0.3">
      <c r="A35214"/>
      <c r="B35214"/>
      <c r="C35214"/>
    </row>
    <row r="35215" spans="1:3" ht="14.4" x14ac:dyDescent="0.3">
      <c r="A35215"/>
      <c r="B35215"/>
      <c r="C35215"/>
    </row>
    <row r="35216" spans="1:3" ht="14.4" x14ac:dyDescent="0.3">
      <c r="A35216"/>
      <c r="B35216"/>
      <c r="C35216"/>
    </row>
    <row r="35217" spans="1:3" ht="14.4" x14ac:dyDescent="0.3">
      <c r="A35217"/>
      <c r="B35217"/>
      <c r="C35217"/>
    </row>
    <row r="35218" spans="1:3" ht="14.4" x14ac:dyDescent="0.3">
      <c r="A35218"/>
      <c r="B35218"/>
      <c r="C35218"/>
    </row>
    <row r="35219" spans="1:3" ht="14.4" x14ac:dyDescent="0.3">
      <c r="A35219"/>
      <c r="B35219"/>
      <c r="C35219"/>
    </row>
    <row r="35220" spans="1:3" ht="14.4" x14ac:dyDescent="0.3">
      <c r="A35220"/>
      <c r="B35220"/>
      <c r="C35220"/>
    </row>
    <row r="35221" spans="1:3" ht="14.4" x14ac:dyDescent="0.3">
      <c r="A35221"/>
      <c r="B35221"/>
      <c r="C35221"/>
    </row>
    <row r="35222" spans="1:3" ht="14.4" x14ac:dyDescent="0.3">
      <c r="A35222"/>
      <c r="B35222"/>
      <c r="C35222"/>
    </row>
    <row r="35223" spans="1:3" ht="14.4" x14ac:dyDescent="0.3">
      <c r="A35223"/>
      <c r="B35223"/>
      <c r="C35223"/>
    </row>
    <row r="35224" spans="1:3" ht="14.4" x14ac:dyDescent="0.3">
      <c r="A35224"/>
      <c r="B35224"/>
      <c r="C35224"/>
    </row>
    <row r="35225" spans="1:3" ht="14.4" x14ac:dyDescent="0.3">
      <c r="A35225"/>
      <c r="B35225"/>
      <c r="C35225"/>
    </row>
    <row r="35226" spans="1:3" ht="14.4" x14ac:dyDescent="0.3">
      <c r="A35226"/>
      <c r="B35226"/>
      <c r="C35226"/>
    </row>
    <row r="35227" spans="1:3" ht="14.4" x14ac:dyDescent="0.3">
      <c r="A35227"/>
      <c r="B35227"/>
      <c r="C35227"/>
    </row>
    <row r="35228" spans="1:3" ht="14.4" x14ac:dyDescent="0.3">
      <c r="A35228"/>
      <c r="B35228"/>
      <c r="C35228"/>
    </row>
    <row r="35229" spans="1:3" ht="14.4" x14ac:dyDescent="0.3">
      <c r="A35229"/>
      <c r="B35229"/>
      <c r="C35229"/>
    </row>
    <row r="35230" spans="1:3" ht="14.4" x14ac:dyDescent="0.3">
      <c r="A35230"/>
      <c r="B35230"/>
      <c r="C35230"/>
    </row>
    <row r="35231" spans="1:3" ht="14.4" x14ac:dyDescent="0.3">
      <c r="A35231"/>
      <c r="B35231"/>
      <c r="C35231"/>
    </row>
    <row r="35232" spans="1:3" ht="14.4" x14ac:dyDescent="0.3">
      <c r="A35232"/>
      <c r="B35232"/>
      <c r="C35232"/>
    </row>
    <row r="35233" spans="1:3" ht="14.4" x14ac:dyDescent="0.3">
      <c r="A35233"/>
      <c r="B35233"/>
      <c r="C35233"/>
    </row>
    <row r="35234" spans="1:3" ht="14.4" x14ac:dyDescent="0.3">
      <c r="A35234"/>
      <c r="B35234"/>
      <c r="C35234"/>
    </row>
    <row r="35235" spans="1:3" ht="14.4" x14ac:dyDescent="0.3">
      <c r="A35235"/>
      <c r="B35235"/>
      <c r="C35235"/>
    </row>
    <row r="35236" spans="1:3" ht="14.4" x14ac:dyDescent="0.3">
      <c r="A35236"/>
      <c r="B35236"/>
      <c r="C35236"/>
    </row>
    <row r="35237" spans="1:3" ht="14.4" x14ac:dyDescent="0.3">
      <c r="A35237"/>
      <c r="B35237"/>
      <c r="C35237"/>
    </row>
    <row r="35238" spans="1:3" ht="14.4" x14ac:dyDescent="0.3">
      <c r="A35238"/>
      <c r="B35238"/>
      <c r="C35238"/>
    </row>
    <row r="35239" spans="1:3" ht="14.4" x14ac:dyDescent="0.3">
      <c r="A35239"/>
      <c r="B35239"/>
      <c r="C35239"/>
    </row>
    <row r="35240" spans="1:3" ht="14.4" x14ac:dyDescent="0.3">
      <c r="A35240"/>
      <c r="B35240"/>
      <c r="C35240"/>
    </row>
    <row r="35241" spans="1:3" ht="14.4" x14ac:dyDescent="0.3">
      <c r="A35241"/>
      <c r="B35241"/>
      <c r="C35241"/>
    </row>
    <row r="35242" spans="1:3" ht="14.4" x14ac:dyDescent="0.3">
      <c r="A35242"/>
      <c r="B35242"/>
      <c r="C35242"/>
    </row>
    <row r="35243" spans="1:3" ht="14.4" x14ac:dyDescent="0.3">
      <c r="A35243"/>
      <c r="B35243"/>
      <c r="C35243"/>
    </row>
    <row r="35244" spans="1:3" ht="14.4" x14ac:dyDescent="0.3">
      <c r="A35244"/>
      <c r="B35244"/>
      <c r="C35244"/>
    </row>
    <row r="35245" spans="1:3" ht="14.4" x14ac:dyDescent="0.3">
      <c r="A35245"/>
      <c r="B35245"/>
      <c r="C35245"/>
    </row>
    <row r="35246" spans="1:3" ht="14.4" x14ac:dyDescent="0.3">
      <c r="A35246"/>
      <c r="B35246"/>
      <c r="C35246"/>
    </row>
    <row r="35247" spans="1:3" ht="14.4" x14ac:dyDescent="0.3">
      <c r="A35247"/>
      <c r="B35247"/>
      <c r="C35247"/>
    </row>
    <row r="35248" spans="1:3" ht="14.4" x14ac:dyDescent="0.3">
      <c r="A35248"/>
      <c r="B35248"/>
      <c r="C35248"/>
    </row>
    <row r="35249" spans="1:3" ht="14.4" x14ac:dyDescent="0.3">
      <c r="A35249"/>
      <c r="B35249"/>
      <c r="C35249"/>
    </row>
    <row r="35250" spans="1:3" ht="14.4" x14ac:dyDescent="0.3">
      <c r="A35250"/>
      <c r="B35250"/>
      <c r="C35250"/>
    </row>
    <row r="35251" spans="1:3" ht="14.4" x14ac:dyDescent="0.3">
      <c r="A35251"/>
      <c r="B35251"/>
      <c r="C35251"/>
    </row>
    <row r="35252" spans="1:3" ht="14.4" x14ac:dyDescent="0.3">
      <c r="A35252"/>
      <c r="B35252"/>
      <c r="C35252"/>
    </row>
    <row r="35253" spans="1:3" ht="14.4" x14ac:dyDescent="0.3">
      <c r="A35253"/>
      <c r="B35253"/>
      <c r="C35253"/>
    </row>
    <row r="35254" spans="1:3" ht="14.4" x14ac:dyDescent="0.3">
      <c r="A35254"/>
      <c r="B35254"/>
      <c r="C35254"/>
    </row>
    <row r="35255" spans="1:3" ht="14.4" x14ac:dyDescent="0.3">
      <c r="A35255"/>
      <c r="B35255"/>
      <c r="C35255"/>
    </row>
    <row r="35256" spans="1:3" ht="14.4" x14ac:dyDescent="0.3">
      <c r="A35256"/>
      <c r="B35256"/>
      <c r="C35256"/>
    </row>
    <row r="35257" spans="1:3" ht="14.4" x14ac:dyDescent="0.3">
      <c r="A35257"/>
      <c r="B35257"/>
      <c r="C35257"/>
    </row>
    <row r="35258" spans="1:3" ht="14.4" x14ac:dyDescent="0.3">
      <c r="A35258"/>
      <c r="B35258"/>
      <c r="C35258"/>
    </row>
    <row r="35259" spans="1:3" ht="14.4" x14ac:dyDescent="0.3">
      <c r="A35259"/>
      <c r="B35259"/>
      <c r="C35259"/>
    </row>
    <row r="35260" spans="1:3" ht="14.4" x14ac:dyDescent="0.3">
      <c r="A35260"/>
      <c r="B35260"/>
      <c r="C35260"/>
    </row>
    <row r="35261" spans="1:3" ht="14.4" x14ac:dyDescent="0.3">
      <c r="A35261"/>
      <c r="B35261"/>
      <c r="C35261"/>
    </row>
    <row r="35262" spans="1:3" ht="14.4" x14ac:dyDescent="0.3">
      <c r="A35262"/>
      <c r="B35262"/>
      <c r="C35262"/>
    </row>
    <row r="35263" spans="1:3" ht="14.4" x14ac:dyDescent="0.3">
      <c r="A35263"/>
      <c r="B35263"/>
      <c r="C35263"/>
    </row>
    <row r="35264" spans="1:3" ht="14.4" x14ac:dyDescent="0.3">
      <c r="A35264"/>
      <c r="B35264"/>
      <c r="C35264"/>
    </row>
    <row r="35265" spans="1:3" ht="14.4" x14ac:dyDescent="0.3">
      <c r="A35265"/>
      <c r="B35265"/>
      <c r="C35265"/>
    </row>
    <row r="35266" spans="1:3" ht="14.4" x14ac:dyDescent="0.3">
      <c r="A35266"/>
      <c r="B35266"/>
      <c r="C35266"/>
    </row>
    <row r="35267" spans="1:3" ht="14.4" x14ac:dyDescent="0.3">
      <c r="A35267"/>
      <c r="B35267"/>
      <c r="C35267"/>
    </row>
    <row r="35268" spans="1:3" ht="14.4" x14ac:dyDescent="0.3">
      <c r="A35268"/>
      <c r="B35268"/>
      <c r="C35268"/>
    </row>
    <row r="35269" spans="1:3" ht="14.4" x14ac:dyDescent="0.3">
      <c r="A35269"/>
      <c r="B35269"/>
      <c r="C35269"/>
    </row>
    <row r="35270" spans="1:3" ht="14.4" x14ac:dyDescent="0.3">
      <c r="A35270"/>
      <c r="B35270"/>
      <c r="C35270"/>
    </row>
    <row r="35271" spans="1:3" ht="14.4" x14ac:dyDescent="0.3">
      <c r="A35271"/>
      <c r="B35271"/>
      <c r="C35271"/>
    </row>
    <row r="35272" spans="1:3" ht="14.4" x14ac:dyDescent="0.3">
      <c r="A35272"/>
      <c r="B35272"/>
      <c r="C35272"/>
    </row>
    <row r="35273" spans="1:3" ht="14.4" x14ac:dyDescent="0.3">
      <c r="A35273"/>
      <c r="B35273"/>
      <c r="C35273"/>
    </row>
    <row r="35274" spans="1:3" ht="14.4" x14ac:dyDescent="0.3">
      <c r="A35274"/>
      <c r="B35274"/>
      <c r="C35274"/>
    </row>
    <row r="35275" spans="1:3" ht="14.4" x14ac:dyDescent="0.3">
      <c r="A35275"/>
      <c r="B35275"/>
      <c r="C35275"/>
    </row>
    <row r="35276" spans="1:3" ht="14.4" x14ac:dyDescent="0.3">
      <c r="A35276"/>
      <c r="B35276"/>
      <c r="C35276"/>
    </row>
    <row r="35277" spans="1:3" ht="14.4" x14ac:dyDescent="0.3">
      <c r="A35277"/>
      <c r="B35277"/>
      <c r="C35277"/>
    </row>
    <row r="35278" spans="1:3" ht="14.4" x14ac:dyDescent="0.3">
      <c r="A35278"/>
      <c r="B35278"/>
      <c r="C35278"/>
    </row>
    <row r="35279" spans="1:3" ht="14.4" x14ac:dyDescent="0.3">
      <c r="A35279"/>
      <c r="B35279"/>
      <c r="C35279"/>
    </row>
    <row r="35280" spans="1:3" ht="14.4" x14ac:dyDescent="0.3">
      <c r="A35280"/>
      <c r="B35280"/>
      <c r="C35280"/>
    </row>
    <row r="35281" spans="1:3" ht="14.4" x14ac:dyDescent="0.3">
      <c r="A35281"/>
      <c r="B35281"/>
      <c r="C35281"/>
    </row>
    <row r="35282" spans="1:3" ht="14.4" x14ac:dyDescent="0.3">
      <c r="A35282"/>
      <c r="B35282"/>
      <c r="C35282"/>
    </row>
    <row r="35283" spans="1:3" ht="14.4" x14ac:dyDescent="0.3">
      <c r="A35283"/>
      <c r="B35283"/>
      <c r="C35283"/>
    </row>
    <row r="35284" spans="1:3" ht="14.4" x14ac:dyDescent="0.3">
      <c r="A35284"/>
      <c r="B35284"/>
      <c r="C35284"/>
    </row>
    <row r="35285" spans="1:3" ht="14.4" x14ac:dyDescent="0.3">
      <c r="A35285"/>
      <c r="B35285"/>
      <c r="C35285"/>
    </row>
    <row r="35286" spans="1:3" ht="14.4" x14ac:dyDescent="0.3">
      <c r="A35286"/>
      <c r="B35286"/>
      <c r="C35286"/>
    </row>
    <row r="35287" spans="1:3" ht="14.4" x14ac:dyDescent="0.3">
      <c r="A35287"/>
      <c r="B35287"/>
      <c r="C35287"/>
    </row>
    <row r="35288" spans="1:3" ht="14.4" x14ac:dyDescent="0.3">
      <c r="A35288"/>
      <c r="B35288"/>
      <c r="C35288"/>
    </row>
    <row r="35289" spans="1:3" ht="14.4" x14ac:dyDescent="0.3">
      <c r="A35289"/>
      <c r="B35289"/>
      <c r="C35289"/>
    </row>
    <row r="35290" spans="1:3" ht="14.4" x14ac:dyDescent="0.3">
      <c r="A35290"/>
      <c r="B35290"/>
      <c r="C35290"/>
    </row>
    <row r="35291" spans="1:3" ht="14.4" x14ac:dyDescent="0.3">
      <c r="A35291"/>
      <c r="B35291"/>
      <c r="C35291"/>
    </row>
    <row r="35292" spans="1:3" ht="14.4" x14ac:dyDescent="0.3">
      <c r="A35292"/>
      <c r="B35292"/>
      <c r="C35292"/>
    </row>
    <row r="35293" spans="1:3" ht="14.4" x14ac:dyDescent="0.3">
      <c r="A35293"/>
      <c r="B35293"/>
      <c r="C35293"/>
    </row>
    <row r="35294" spans="1:3" ht="14.4" x14ac:dyDescent="0.3">
      <c r="A35294"/>
      <c r="B35294"/>
      <c r="C35294"/>
    </row>
    <row r="35295" spans="1:3" ht="14.4" x14ac:dyDescent="0.3">
      <c r="A35295"/>
      <c r="B35295"/>
      <c r="C35295"/>
    </row>
    <row r="35296" spans="1:3" ht="14.4" x14ac:dyDescent="0.3">
      <c r="A35296"/>
      <c r="B35296"/>
      <c r="C35296"/>
    </row>
    <row r="35297" spans="1:3" ht="14.4" x14ac:dyDescent="0.3">
      <c r="A35297"/>
      <c r="B35297"/>
      <c r="C35297"/>
    </row>
    <row r="35298" spans="1:3" ht="14.4" x14ac:dyDescent="0.3">
      <c r="A35298"/>
      <c r="B35298"/>
      <c r="C35298"/>
    </row>
    <row r="35299" spans="1:3" ht="14.4" x14ac:dyDescent="0.3">
      <c r="A35299"/>
      <c r="B35299"/>
      <c r="C35299"/>
    </row>
    <row r="35300" spans="1:3" ht="14.4" x14ac:dyDescent="0.3">
      <c r="A35300"/>
      <c r="B35300"/>
      <c r="C35300"/>
    </row>
    <row r="35301" spans="1:3" ht="14.4" x14ac:dyDescent="0.3">
      <c r="A35301"/>
      <c r="B35301"/>
      <c r="C35301"/>
    </row>
    <row r="35302" spans="1:3" ht="14.4" x14ac:dyDescent="0.3">
      <c r="A35302"/>
      <c r="B35302"/>
      <c r="C35302"/>
    </row>
    <row r="35303" spans="1:3" ht="14.4" x14ac:dyDescent="0.3">
      <c r="A35303"/>
      <c r="B35303"/>
      <c r="C35303"/>
    </row>
    <row r="35304" spans="1:3" ht="14.4" x14ac:dyDescent="0.3">
      <c r="A35304"/>
      <c r="B35304"/>
      <c r="C35304"/>
    </row>
    <row r="35305" spans="1:3" ht="14.4" x14ac:dyDescent="0.3">
      <c r="A35305"/>
      <c r="B35305"/>
      <c r="C35305"/>
    </row>
    <row r="35306" spans="1:3" ht="14.4" x14ac:dyDescent="0.3">
      <c r="A35306"/>
      <c r="B35306"/>
      <c r="C35306"/>
    </row>
    <row r="35307" spans="1:3" ht="14.4" x14ac:dyDescent="0.3">
      <c r="A35307"/>
      <c r="B35307"/>
      <c r="C35307"/>
    </row>
    <row r="35308" spans="1:3" ht="14.4" x14ac:dyDescent="0.3">
      <c r="A35308"/>
      <c r="B35308"/>
      <c r="C35308"/>
    </row>
    <row r="35309" spans="1:3" ht="14.4" x14ac:dyDescent="0.3">
      <c r="A35309"/>
      <c r="B35309"/>
      <c r="C35309"/>
    </row>
    <row r="35310" spans="1:3" ht="14.4" x14ac:dyDescent="0.3">
      <c r="A35310"/>
      <c r="B35310"/>
      <c r="C35310"/>
    </row>
    <row r="35311" spans="1:3" ht="14.4" x14ac:dyDescent="0.3">
      <c r="A35311"/>
      <c r="B35311"/>
      <c r="C35311"/>
    </row>
    <row r="35312" spans="1:3" ht="14.4" x14ac:dyDescent="0.3">
      <c r="A35312"/>
      <c r="B35312"/>
      <c r="C35312"/>
    </row>
    <row r="35313" spans="1:3" ht="14.4" x14ac:dyDescent="0.3">
      <c r="A35313"/>
      <c r="B35313"/>
      <c r="C35313"/>
    </row>
    <row r="35314" spans="1:3" ht="14.4" x14ac:dyDescent="0.3">
      <c r="A35314"/>
      <c r="B35314"/>
      <c r="C35314"/>
    </row>
    <row r="35315" spans="1:3" ht="14.4" x14ac:dyDescent="0.3">
      <c r="A35315"/>
      <c r="B35315"/>
      <c r="C35315"/>
    </row>
    <row r="35316" spans="1:3" ht="14.4" x14ac:dyDescent="0.3">
      <c r="A35316"/>
      <c r="B35316"/>
      <c r="C35316"/>
    </row>
    <row r="35317" spans="1:3" ht="14.4" x14ac:dyDescent="0.3">
      <c r="A35317"/>
      <c r="B35317"/>
      <c r="C35317"/>
    </row>
    <row r="35318" spans="1:3" ht="14.4" x14ac:dyDescent="0.3">
      <c r="A35318"/>
      <c r="B35318"/>
      <c r="C35318"/>
    </row>
    <row r="35319" spans="1:3" ht="14.4" x14ac:dyDescent="0.3">
      <c r="A35319"/>
      <c r="B35319"/>
      <c r="C35319"/>
    </row>
    <row r="35320" spans="1:3" ht="14.4" x14ac:dyDescent="0.3">
      <c r="A35320"/>
      <c r="B35320"/>
      <c r="C35320"/>
    </row>
    <row r="35321" spans="1:3" ht="14.4" x14ac:dyDescent="0.3">
      <c r="A35321"/>
      <c r="B35321"/>
      <c r="C35321"/>
    </row>
    <row r="35322" spans="1:3" ht="14.4" x14ac:dyDescent="0.3">
      <c r="A35322"/>
      <c r="B35322"/>
      <c r="C35322"/>
    </row>
    <row r="35323" spans="1:3" ht="14.4" x14ac:dyDescent="0.3">
      <c r="A35323"/>
      <c r="B35323"/>
      <c r="C35323"/>
    </row>
    <row r="35324" spans="1:3" ht="14.4" x14ac:dyDescent="0.3">
      <c r="A35324"/>
      <c r="B35324"/>
      <c r="C35324"/>
    </row>
    <row r="35325" spans="1:3" ht="14.4" x14ac:dyDescent="0.3">
      <c r="A35325"/>
      <c r="B35325"/>
      <c r="C35325"/>
    </row>
    <row r="35326" spans="1:3" ht="14.4" x14ac:dyDescent="0.3">
      <c r="A35326"/>
      <c r="B35326"/>
      <c r="C35326"/>
    </row>
    <row r="35327" spans="1:3" ht="14.4" x14ac:dyDescent="0.3">
      <c r="A35327"/>
      <c r="B35327"/>
      <c r="C35327"/>
    </row>
    <row r="35328" spans="1:3" ht="14.4" x14ac:dyDescent="0.3">
      <c r="A35328"/>
      <c r="B35328"/>
      <c r="C35328"/>
    </row>
    <row r="35329" spans="1:3" ht="14.4" x14ac:dyDescent="0.3">
      <c r="A35329"/>
      <c r="B35329"/>
      <c r="C35329"/>
    </row>
    <row r="35330" spans="1:3" ht="14.4" x14ac:dyDescent="0.3">
      <c r="A35330"/>
      <c r="B35330"/>
      <c r="C35330"/>
    </row>
    <row r="35331" spans="1:3" ht="14.4" x14ac:dyDescent="0.3">
      <c r="A35331"/>
      <c r="B35331"/>
      <c r="C35331"/>
    </row>
    <row r="35332" spans="1:3" ht="14.4" x14ac:dyDescent="0.3">
      <c r="A35332"/>
      <c r="B35332"/>
      <c r="C35332"/>
    </row>
    <row r="35333" spans="1:3" ht="14.4" x14ac:dyDescent="0.3">
      <c r="A35333"/>
      <c r="B35333"/>
      <c r="C35333"/>
    </row>
    <row r="35334" spans="1:3" ht="14.4" x14ac:dyDescent="0.3">
      <c r="A35334"/>
      <c r="B35334"/>
      <c r="C35334"/>
    </row>
    <row r="35335" spans="1:3" ht="14.4" x14ac:dyDescent="0.3">
      <c r="A35335"/>
      <c r="B35335"/>
      <c r="C35335"/>
    </row>
    <row r="35336" spans="1:3" ht="14.4" x14ac:dyDescent="0.3">
      <c r="A35336"/>
      <c r="B35336"/>
      <c r="C35336"/>
    </row>
    <row r="35337" spans="1:3" ht="14.4" x14ac:dyDescent="0.3">
      <c r="A35337"/>
      <c r="B35337"/>
      <c r="C35337"/>
    </row>
    <row r="35338" spans="1:3" ht="14.4" x14ac:dyDescent="0.3">
      <c r="A35338"/>
      <c r="B35338"/>
      <c r="C35338"/>
    </row>
    <row r="35339" spans="1:3" ht="14.4" x14ac:dyDescent="0.3">
      <c r="A35339"/>
      <c r="B35339"/>
      <c r="C35339"/>
    </row>
    <row r="35340" spans="1:3" ht="14.4" x14ac:dyDescent="0.3">
      <c r="A35340"/>
      <c r="B35340"/>
      <c r="C35340"/>
    </row>
    <row r="35341" spans="1:3" ht="14.4" x14ac:dyDescent="0.3">
      <c r="A35341"/>
      <c r="B35341"/>
      <c r="C35341"/>
    </row>
    <row r="35342" spans="1:3" ht="14.4" x14ac:dyDescent="0.3">
      <c r="A35342"/>
      <c r="B35342"/>
      <c r="C35342"/>
    </row>
    <row r="35343" spans="1:3" ht="14.4" x14ac:dyDescent="0.3">
      <c r="A35343"/>
      <c r="B35343"/>
      <c r="C35343"/>
    </row>
    <row r="35344" spans="1:3" ht="14.4" x14ac:dyDescent="0.3">
      <c r="A35344"/>
      <c r="B35344"/>
      <c r="C35344"/>
    </row>
    <row r="35345" spans="1:3" ht="14.4" x14ac:dyDescent="0.3">
      <c r="A35345"/>
      <c r="B35345"/>
      <c r="C35345"/>
    </row>
    <row r="35346" spans="1:3" ht="14.4" x14ac:dyDescent="0.3">
      <c r="A35346"/>
      <c r="B35346"/>
      <c r="C35346"/>
    </row>
    <row r="35347" spans="1:3" ht="14.4" x14ac:dyDescent="0.3">
      <c r="A35347"/>
      <c r="B35347"/>
      <c r="C35347"/>
    </row>
    <row r="35348" spans="1:3" ht="14.4" x14ac:dyDescent="0.3">
      <c r="A35348"/>
      <c r="B35348"/>
      <c r="C35348"/>
    </row>
    <row r="35349" spans="1:3" ht="14.4" x14ac:dyDescent="0.3">
      <c r="A35349"/>
      <c r="B35349"/>
      <c r="C35349"/>
    </row>
    <row r="35350" spans="1:3" ht="14.4" x14ac:dyDescent="0.3">
      <c r="A35350"/>
      <c r="B35350"/>
      <c r="C35350"/>
    </row>
    <row r="35351" spans="1:3" ht="14.4" x14ac:dyDescent="0.3">
      <c r="A35351"/>
      <c r="B35351"/>
      <c r="C35351"/>
    </row>
    <row r="35352" spans="1:3" ht="14.4" x14ac:dyDescent="0.3">
      <c r="A35352"/>
      <c r="B35352"/>
      <c r="C35352"/>
    </row>
    <row r="35353" spans="1:3" ht="14.4" x14ac:dyDescent="0.3">
      <c r="A35353"/>
      <c r="B35353"/>
      <c r="C35353"/>
    </row>
    <row r="35354" spans="1:3" ht="14.4" x14ac:dyDescent="0.3">
      <c r="A35354"/>
      <c r="B35354"/>
      <c r="C35354"/>
    </row>
    <row r="35355" spans="1:3" ht="14.4" x14ac:dyDescent="0.3">
      <c r="A35355"/>
      <c r="B35355"/>
      <c r="C35355"/>
    </row>
    <row r="35356" spans="1:3" ht="14.4" x14ac:dyDescent="0.3">
      <c r="A35356"/>
      <c r="B35356"/>
      <c r="C35356"/>
    </row>
    <row r="35357" spans="1:3" ht="14.4" x14ac:dyDescent="0.3">
      <c r="A35357"/>
      <c r="B35357"/>
      <c r="C35357"/>
    </row>
    <row r="35358" spans="1:3" ht="14.4" x14ac:dyDescent="0.3">
      <c r="A35358"/>
      <c r="B35358"/>
      <c r="C35358"/>
    </row>
    <row r="35359" spans="1:3" ht="14.4" x14ac:dyDescent="0.3">
      <c r="A35359"/>
      <c r="B35359"/>
      <c r="C35359"/>
    </row>
    <row r="35360" spans="1:3" ht="14.4" x14ac:dyDescent="0.3">
      <c r="A35360"/>
      <c r="B35360"/>
      <c r="C35360"/>
    </row>
    <row r="35361" spans="1:3" ht="14.4" x14ac:dyDescent="0.3">
      <c r="A35361"/>
      <c r="B35361"/>
      <c r="C35361"/>
    </row>
    <row r="35362" spans="1:3" ht="14.4" x14ac:dyDescent="0.3">
      <c r="A35362"/>
      <c r="B35362"/>
      <c r="C35362"/>
    </row>
    <row r="35363" spans="1:3" ht="14.4" x14ac:dyDescent="0.3">
      <c r="A35363"/>
      <c r="B35363"/>
      <c r="C35363"/>
    </row>
    <row r="35364" spans="1:3" ht="14.4" x14ac:dyDescent="0.3">
      <c r="A35364"/>
      <c r="B35364"/>
      <c r="C35364"/>
    </row>
    <row r="35365" spans="1:3" ht="14.4" x14ac:dyDescent="0.3">
      <c r="A35365"/>
      <c r="B35365"/>
      <c r="C35365"/>
    </row>
    <row r="35366" spans="1:3" ht="14.4" x14ac:dyDescent="0.3">
      <c r="A35366"/>
      <c r="B35366"/>
      <c r="C35366"/>
    </row>
    <row r="35367" spans="1:3" ht="14.4" x14ac:dyDescent="0.3">
      <c r="A35367"/>
      <c r="B35367"/>
      <c r="C35367"/>
    </row>
    <row r="35368" spans="1:3" ht="14.4" x14ac:dyDescent="0.3">
      <c r="A35368"/>
      <c r="B35368"/>
      <c r="C35368"/>
    </row>
    <row r="35369" spans="1:3" ht="14.4" x14ac:dyDescent="0.3">
      <c r="A35369"/>
      <c r="B35369"/>
      <c r="C35369"/>
    </row>
    <row r="35370" spans="1:3" ht="14.4" x14ac:dyDescent="0.3">
      <c r="A35370"/>
      <c r="B35370"/>
      <c r="C35370"/>
    </row>
    <row r="35371" spans="1:3" ht="14.4" x14ac:dyDescent="0.3">
      <c r="A35371"/>
      <c r="B35371"/>
      <c r="C35371"/>
    </row>
    <row r="35372" spans="1:3" ht="14.4" x14ac:dyDescent="0.3">
      <c r="A35372"/>
      <c r="B35372"/>
      <c r="C35372"/>
    </row>
    <row r="35373" spans="1:3" ht="14.4" x14ac:dyDescent="0.3">
      <c r="A35373"/>
      <c r="B35373"/>
      <c r="C35373"/>
    </row>
    <row r="35374" spans="1:3" ht="14.4" x14ac:dyDescent="0.3">
      <c r="A35374"/>
      <c r="B35374"/>
      <c r="C35374"/>
    </row>
    <row r="35375" spans="1:3" ht="14.4" x14ac:dyDescent="0.3">
      <c r="A35375"/>
      <c r="B35375"/>
      <c r="C35375"/>
    </row>
    <row r="35376" spans="1:3" ht="14.4" x14ac:dyDescent="0.3">
      <c r="A35376"/>
      <c r="B35376"/>
      <c r="C35376"/>
    </row>
    <row r="35377" spans="1:3" ht="14.4" x14ac:dyDescent="0.3">
      <c r="A35377"/>
      <c r="B35377"/>
      <c r="C35377"/>
    </row>
    <row r="35378" spans="1:3" ht="14.4" x14ac:dyDescent="0.3">
      <c r="A35378"/>
      <c r="B35378"/>
      <c r="C35378"/>
    </row>
    <row r="35379" spans="1:3" ht="14.4" x14ac:dyDescent="0.3">
      <c r="A35379"/>
      <c r="B35379"/>
      <c r="C35379"/>
    </row>
    <row r="35380" spans="1:3" ht="14.4" x14ac:dyDescent="0.3">
      <c r="A35380"/>
      <c r="B35380"/>
      <c r="C35380"/>
    </row>
    <row r="35381" spans="1:3" ht="14.4" x14ac:dyDescent="0.3">
      <c r="A35381"/>
      <c r="B35381"/>
      <c r="C35381"/>
    </row>
    <row r="35382" spans="1:3" ht="14.4" x14ac:dyDescent="0.3">
      <c r="A35382"/>
      <c r="B35382"/>
      <c r="C35382"/>
    </row>
    <row r="35383" spans="1:3" ht="14.4" x14ac:dyDescent="0.3">
      <c r="A35383"/>
      <c r="B35383"/>
      <c r="C35383"/>
    </row>
    <row r="35384" spans="1:3" ht="14.4" x14ac:dyDescent="0.3">
      <c r="A35384"/>
      <c r="B35384"/>
      <c r="C35384"/>
    </row>
    <row r="35385" spans="1:3" ht="14.4" x14ac:dyDescent="0.3">
      <c r="A35385"/>
      <c r="B35385"/>
      <c r="C35385"/>
    </row>
    <row r="35386" spans="1:3" ht="14.4" x14ac:dyDescent="0.3">
      <c r="A35386"/>
      <c r="B35386"/>
      <c r="C35386"/>
    </row>
    <row r="35387" spans="1:3" ht="14.4" x14ac:dyDescent="0.3">
      <c r="A35387"/>
      <c r="B35387"/>
      <c r="C35387"/>
    </row>
    <row r="35388" spans="1:3" ht="14.4" x14ac:dyDescent="0.3">
      <c r="A35388"/>
      <c r="B35388"/>
      <c r="C35388"/>
    </row>
    <row r="35389" spans="1:3" ht="14.4" x14ac:dyDescent="0.3">
      <c r="A35389"/>
      <c r="B35389"/>
      <c r="C35389"/>
    </row>
    <row r="35390" spans="1:3" ht="14.4" x14ac:dyDescent="0.3">
      <c r="A35390"/>
      <c r="B35390"/>
      <c r="C35390"/>
    </row>
    <row r="35391" spans="1:3" ht="14.4" x14ac:dyDescent="0.3">
      <c r="A35391"/>
      <c r="B35391"/>
      <c r="C35391"/>
    </row>
    <row r="35392" spans="1:3" ht="14.4" x14ac:dyDescent="0.3">
      <c r="A35392"/>
      <c r="B35392"/>
      <c r="C35392"/>
    </row>
    <row r="35393" spans="1:3" ht="14.4" x14ac:dyDescent="0.3">
      <c r="A35393"/>
      <c r="B35393"/>
      <c r="C35393"/>
    </row>
    <row r="35394" spans="1:3" ht="14.4" x14ac:dyDescent="0.3">
      <c r="A35394"/>
      <c r="B35394"/>
      <c r="C35394"/>
    </row>
    <row r="35395" spans="1:3" ht="14.4" x14ac:dyDescent="0.3">
      <c r="A35395"/>
      <c r="B35395"/>
      <c r="C35395"/>
    </row>
    <row r="35396" spans="1:3" ht="14.4" x14ac:dyDescent="0.3">
      <c r="A35396"/>
      <c r="B35396"/>
      <c r="C35396"/>
    </row>
    <row r="35397" spans="1:3" ht="14.4" x14ac:dyDescent="0.3">
      <c r="A35397"/>
      <c r="B35397"/>
      <c r="C35397"/>
    </row>
    <row r="35398" spans="1:3" ht="14.4" x14ac:dyDescent="0.3">
      <c r="A35398"/>
      <c r="B35398"/>
      <c r="C35398"/>
    </row>
    <row r="35399" spans="1:3" ht="14.4" x14ac:dyDescent="0.3">
      <c r="A35399"/>
      <c r="B35399"/>
      <c r="C35399"/>
    </row>
    <row r="35400" spans="1:3" ht="14.4" x14ac:dyDescent="0.3">
      <c r="A35400"/>
      <c r="B35400"/>
      <c r="C35400"/>
    </row>
    <row r="35401" spans="1:3" ht="14.4" x14ac:dyDescent="0.3">
      <c r="A35401"/>
      <c r="B35401"/>
      <c r="C35401"/>
    </row>
    <row r="35402" spans="1:3" ht="14.4" x14ac:dyDescent="0.3">
      <c r="A35402"/>
      <c r="B35402"/>
      <c r="C35402"/>
    </row>
    <row r="35403" spans="1:3" ht="14.4" x14ac:dyDescent="0.3">
      <c r="A35403"/>
      <c r="B35403"/>
      <c r="C35403"/>
    </row>
    <row r="35404" spans="1:3" ht="14.4" x14ac:dyDescent="0.3">
      <c r="A35404"/>
      <c r="B35404"/>
      <c r="C35404"/>
    </row>
    <row r="35405" spans="1:3" ht="14.4" x14ac:dyDescent="0.3">
      <c r="A35405"/>
      <c r="B35405"/>
      <c r="C35405"/>
    </row>
    <row r="35406" spans="1:3" ht="14.4" x14ac:dyDescent="0.3">
      <c r="A35406"/>
      <c r="B35406"/>
      <c r="C35406"/>
    </row>
    <row r="35407" spans="1:3" ht="14.4" x14ac:dyDescent="0.3">
      <c r="A35407"/>
      <c r="B35407"/>
      <c r="C35407"/>
    </row>
    <row r="35408" spans="1:3" ht="14.4" x14ac:dyDescent="0.3">
      <c r="A35408"/>
      <c r="B35408"/>
      <c r="C35408"/>
    </row>
    <row r="35409" spans="1:3" ht="14.4" x14ac:dyDescent="0.3">
      <c r="A35409"/>
      <c r="B35409"/>
      <c r="C35409"/>
    </row>
    <row r="35410" spans="1:3" ht="14.4" x14ac:dyDescent="0.3">
      <c r="A35410"/>
      <c r="B35410"/>
      <c r="C35410"/>
    </row>
    <row r="35411" spans="1:3" ht="14.4" x14ac:dyDescent="0.3">
      <c r="A35411"/>
      <c r="B35411"/>
      <c r="C35411"/>
    </row>
    <row r="35412" spans="1:3" ht="14.4" x14ac:dyDescent="0.3">
      <c r="A35412"/>
      <c r="B35412"/>
      <c r="C35412"/>
    </row>
    <row r="35413" spans="1:3" ht="14.4" x14ac:dyDescent="0.3">
      <c r="A35413"/>
      <c r="B35413"/>
      <c r="C35413"/>
    </row>
    <row r="35414" spans="1:3" ht="14.4" x14ac:dyDescent="0.3">
      <c r="A35414"/>
      <c r="B35414"/>
      <c r="C35414"/>
    </row>
    <row r="35415" spans="1:3" ht="14.4" x14ac:dyDescent="0.3">
      <c r="A35415"/>
      <c r="B35415"/>
      <c r="C35415"/>
    </row>
    <row r="35416" spans="1:3" ht="14.4" x14ac:dyDescent="0.3">
      <c r="A35416"/>
      <c r="B35416"/>
      <c r="C35416"/>
    </row>
    <row r="35417" spans="1:3" ht="14.4" x14ac:dyDescent="0.3">
      <c r="A35417"/>
      <c r="B35417"/>
      <c r="C35417"/>
    </row>
    <row r="35418" spans="1:3" ht="14.4" x14ac:dyDescent="0.3">
      <c r="A35418"/>
      <c r="B35418"/>
      <c r="C35418"/>
    </row>
    <row r="35419" spans="1:3" ht="14.4" x14ac:dyDescent="0.3">
      <c r="A35419"/>
      <c r="B35419"/>
      <c r="C35419"/>
    </row>
    <row r="35420" spans="1:3" ht="14.4" x14ac:dyDescent="0.3">
      <c r="A35420"/>
      <c r="B35420"/>
      <c r="C35420"/>
    </row>
    <row r="35421" spans="1:3" ht="14.4" x14ac:dyDescent="0.3">
      <c r="A35421"/>
      <c r="B35421"/>
      <c r="C35421"/>
    </row>
    <row r="35422" spans="1:3" ht="14.4" x14ac:dyDescent="0.3">
      <c r="A35422"/>
      <c r="B35422"/>
      <c r="C35422"/>
    </row>
    <row r="35423" spans="1:3" ht="14.4" x14ac:dyDescent="0.3">
      <c r="A35423"/>
      <c r="B35423"/>
      <c r="C35423"/>
    </row>
    <row r="35424" spans="1:3" ht="14.4" x14ac:dyDescent="0.3">
      <c r="A35424"/>
      <c r="B35424"/>
      <c r="C35424"/>
    </row>
    <row r="35425" spans="1:3" ht="14.4" x14ac:dyDescent="0.3">
      <c r="A35425"/>
      <c r="B35425"/>
      <c r="C35425"/>
    </row>
    <row r="35426" spans="1:3" ht="14.4" x14ac:dyDescent="0.3">
      <c r="A35426"/>
      <c r="B35426"/>
      <c r="C35426"/>
    </row>
    <row r="35427" spans="1:3" ht="14.4" x14ac:dyDescent="0.3">
      <c r="A35427"/>
      <c r="B35427"/>
      <c r="C35427"/>
    </row>
    <row r="35428" spans="1:3" ht="14.4" x14ac:dyDescent="0.3">
      <c r="A35428"/>
      <c r="B35428"/>
      <c r="C35428"/>
    </row>
    <row r="35429" spans="1:3" ht="14.4" x14ac:dyDescent="0.3">
      <c r="A35429"/>
      <c r="B35429"/>
      <c r="C35429"/>
    </row>
    <row r="35430" spans="1:3" ht="14.4" x14ac:dyDescent="0.3">
      <c r="A35430"/>
      <c r="B35430"/>
      <c r="C35430"/>
    </row>
    <row r="35431" spans="1:3" ht="14.4" x14ac:dyDescent="0.3">
      <c r="A35431"/>
      <c r="B35431"/>
      <c r="C35431"/>
    </row>
    <row r="35432" spans="1:3" ht="14.4" x14ac:dyDescent="0.3">
      <c r="A35432"/>
      <c r="B35432"/>
      <c r="C35432"/>
    </row>
    <row r="35433" spans="1:3" ht="14.4" x14ac:dyDescent="0.3">
      <c r="A35433"/>
      <c r="B35433"/>
      <c r="C35433"/>
    </row>
    <row r="35434" spans="1:3" ht="14.4" x14ac:dyDescent="0.3">
      <c r="A35434"/>
      <c r="B35434"/>
      <c r="C35434"/>
    </row>
    <row r="35435" spans="1:3" ht="14.4" x14ac:dyDescent="0.3">
      <c r="A35435"/>
      <c r="B35435"/>
      <c r="C35435"/>
    </row>
    <row r="35436" spans="1:3" ht="14.4" x14ac:dyDescent="0.3">
      <c r="A35436"/>
      <c r="B35436"/>
      <c r="C35436"/>
    </row>
    <row r="35437" spans="1:3" ht="14.4" x14ac:dyDescent="0.3">
      <c r="A35437"/>
      <c r="B35437"/>
      <c r="C35437"/>
    </row>
    <row r="35438" spans="1:3" ht="14.4" x14ac:dyDescent="0.3">
      <c r="A35438"/>
      <c r="B35438"/>
      <c r="C35438"/>
    </row>
    <row r="35439" spans="1:3" ht="14.4" x14ac:dyDescent="0.3">
      <c r="A35439"/>
      <c r="B35439"/>
      <c r="C35439"/>
    </row>
    <row r="35440" spans="1:3" ht="14.4" x14ac:dyDescent="0.3">
      <c r="A35440"/>
      <c r="B35440"/>
      <c r="C35440"/>
    </row>
    <row r="35441" spans="1:3" ht="14.4" x14ac:dyDescent="0.3">
      <c r="A35441"/>
      <c r="B35441"/>
      <c r="C35441"/>
    </row>
    <row r="35442" spans="1:3" ht="14.4" x14ac:dyDescent="0.3">
      <c r="A35442"/>
      <c r="B35442"/>
      <c r="C35442"/>
    </row>
    <row r="35443" spans="1:3" ht="14.4" x14ac:dyDescent="0.3">
      <c r="A35443"/>
      <c r="B35443"/>
      <c r="C35443"/>
    </row>
    <row r="35444" spans="1:3" ht="14.4" x14ac:dyDescent="0.3">
      <c r="A35444"/>
      <c r="B35444"/>
      <c r="C35444"/>
    </row>
    <row r="35445" spans="1:3" ht="14.4" x14ac:dyDescent="0.3">
      <c r="A35445"/>
      <c r="B35445"/>
      <c r="C35445"/>
    </row>
    <row r="35446" spans="1:3" ht="14.4" x14ac:dyDescent="0.3">
      <c r="A35446"/>
      <c r="B35446"/>
      <c r="C35446"/>
    </row>
    <row r="35447" spans="1:3" ht="14.4" x14ac:dyDescent="0.3">
      <c r="A35447"/>
      <c r="B35447"/>
      <c r="C35447"/>
    </row>
    <row r="35448" spans="1:3" ht="14.4" x14ac:dyDescent="0.3">
      <c r="A35448"/>
      <c r="B35448"/>
      <c r="C35448"/>
    </row>
    <row r="35449" spans="1:3" ht="14.4" x14ac:dyDescent="0.3">
      <c r="A35449"/>
      <c r="B35449"/>
      <c r="C35449"/>
    </row>
    <row r="35450" spans="1:3" ht="14.4" x14ac:dyDescent="0.3">
      <c r="A35450"/>
      <c r="B35450"/>
      <c r="C35450"/>
    </row>
    <row r="35451" spans="1:3" ht="14.4" x14ac:dyDescent="0.3">
      <c r="A35451"/>
      <c r="B35451"/>
      <c r="C35451"/>
    </row>
    <row r="35452" spans="1:3" ht="14.4" x14ac:dyDescent="0.3">
      <c r="A35452"/>
      <c r="B35452"/>
      <c r="C35452"/>
    </row>
    <row r="35453" spans="1:3" ht="14.4" x14ac:dyDescent="0.3">
      <c r="A35453"/>
      <c r="B35453"/>
      <c r="C35453"/>
    </row>
    <row r="35454" spans="1:3" ht="14.4" x14ac:dyDescent="0.3">
      <c r="A35454"/>
      <c r="B35454"/>
      <c r="C35454"/>
    </row>
    <row r="35455" spans="1:3" ht="14.4" x14ac:dyDescent="0.3">
      <c r="A35455"/>
      <c r="B35455"/>
      <c r="C35455"/>
    </row>
    <row r="35456" spans="1:3" ht="14.4" x14ac:dyDescent="0.3">
      <c r="A35456"/>
      <c r="B35456"/>
      <c r="C35456"/>
    </row>
    <row r="35457" spans="1:3" ht="14.4" x14ac:dyDescent="0.3">
      <c r="A35457"/>
      <c r="B35457"/>
      <c r="C35457"/>
    </row>
    <row r="35458" spans="1:3" ht="14.4" x14ac:dyDescent="0.3">
      <c r="A35458"/>
      <c r="B35458"/>
      <c r="C35458"/>
    </row>
    <row r="35459" spans="1:3" ht="14.4" x14ac:dyDescent="0.3">
      <c r="A35459"/>
      <c r="B35459"/>
      <c r="C35459"/>
    </row>
    <row r="35460" spans="1:3" ht="14.4" x14ac:dyDescent="0.3">
      <c r="A35460"/>
      <c r="B35460"/>
      <c r="C35460"/>
    </row>
    <row r="35461" spans="1:3" ht="14.4" x14ac:dyDescent="0.3">
      <c r="A35461"/>
      <c r="B35461"/>
      <c r="C35461"/>
    </row>
    <row r="35462" spans="1:3" ht="14.4" x14ac:dyDescent="0.3">
      <c r="A35462"/>
      <c r="B35462"/>
      <c r="C35462"/>
    </row>
    <row r="35463" spans="1:3" ht="14.4" x14ac:dyDescent="0.3">
      <c r="A35463"/>
      <c r="B35463"/>
      <c r="C35463"/>
    </row>
    <row r="35464" spans="1:3" ht="14.4" x14ac:dyDescent="0.3">
      <c r="A35464"/>
      <c r="B35464"/>
      <c r="C35464"/>
    </row>
    <row r="35465" spans="1:3" ht="14.4" x14ac:dyDescent="0.3">
      <c r="A35465"/>
      <c r="B35465"/>
      <c r="C35465"/>
    </row>
    <row r="35466" spans="1:3" ht="14.4" x14ac:dyDescent="0.3">
      <c r="A35466"/>
      <c r="B35466"/>
      <c r="C35466"/>
    </row>
    <row r="35467" spans="1:3" ht="14.4" x14ac:dyDescent="0.3">
      <c r="A35467"/>
      <c r="B35467"/>
      <c r="C35467"/>
    </row>
    <row r="35468" spans="1:3" ht="14.4" x14ac:dyDescent="0.3">
      <c r="A35468"/>
      <c r="B35468"/>
      <c r="C35468"/>
    </row>
    <row r="35469" spans="1:3" ht="14.4" x14ac:dyDescent="0.3">
      <c r="A35469"/>
      <c r="B35469"/>
      <c r="C35469"/>
    </row>
    <row r="35470" spans="1:3" ht="14.4" x14ac:dyDescent="0.3">
      <c r="A35470"/>
      <c r="B35470"/>
      <c r="C35470"/>
    </row>
    <row r="35471" spans="1:3" ht="14.4" x14ac:dyDescent="0.3">
      <c r="A35471"/>
      <c r="B35471"/>
      <c r="C35471"/>
    </row>
    <row r="35472" spans="1:3" ht="14.4" x14ac:dyDescent="0.3">
      <c r="A35472"/>
      <c r="B35472"/>
      <c r="C35472"/>
    </row>
    <row r="35473" spans="1:3" ht="14.4" x14ac:dyDescent="0.3">
      <c r="A35473"/>
      <c r="B35473"/>
      <c r="C35473"/>
    </row>
    <row r="35474" spans="1:3" ht="14.4" x14ac:dyDescent="0.3">
      <c r="A35474"/>
      <c r="B35474"/>
      <c r="C35474"/>
    </row>
    <row r="35475" spans="1:3" ht="14.4" x14ac:dyDescent="0.3">
      <c r="A35475"/>
      <c r="B35475"/>
      <c r="C35475"/>
    </row>
    <row r="35476" spans="1:3" ht="14.4" x14ac:dyDescent="0.3">
      <c r="A35476"/>
      <c r="B35476"/>
      <c r="C35476"/>
    </row>
    <row r="35477" spans="1:3" ht="14.4" x14ac:dyDescent="0.3">
      <c r="A35477"/>
      <c r="B35477"/>
      <c r="C35477"/>
    </row>
    <row r="35478" spans="1:3" ht="14.4" x14ac:dyDescent="0.3">
      <c r="A35478"/>
      <c r="B35478"/>
      <c r="C35478"/>
    </row>
    <row r="35479" spans="1:3" ht="14.4" x14ac:dyDescent="0.3">
      <c r="A35479"/>
      <c r="B35479"/>
      <c r="C35479"/>
    </row>
    <row r="35480" spans="1:3" ht="14.4" x14ac:dyDescent="0.3">
      <c r="A35480"/>
      <c r="B35480"/>
      <c r="C35480"/>
    </row>
    <row r="35481" spans="1:3" ht="14.4" x14ac:dyDescent="0.3">
      <c r="A35481"/>
      <c r="B35481"/>
      <c r="C35481"/>
    </row>
    <row r="35482" spans="1:3" ht="14.4" x14ac:dyDescent="0.3">
      <c r="A35482"/>
      <c r="B35482"/>
      <c r="C35482"/>
    </row>
    <row r="35483" spans="1:3" ht="14.4" x14ac:dyDescent="0.3">
      <c r="A35483"/>
      <c r="B35483"/>
      <c r="C35483"/>
    </row>
    <row r="35484" spans="1:3" ht="14.4" x14ac:dyDescent="0.3">
      <c r="A35484"/>
      <c r="B35484"/>
      <c r="C35484"/>
    </row>
    <row r="35485" spans="1:3" ht="14.4" x14ac:dyDescent="0.3">
      <c r="A35485"/>
      <c r="B35485"/>
      <c r="C35485"/>
    </row>
    <row r="35486" spans="1:3" ht="14.4" x14ac:dyDescent="0.3">
      <c r="A35486"/>
      <c r="B35486"/>
      <c r="C35486"/>
    </row>
    <row r="35487" spans="1:3" ht="14.4" x14ac:dyDescent="0.3">
      <c r="A35487"/>
      <c r="B35487"/>
      <c r="C35487"/>
    </row>
    <row r="35488" spans="1:3" ht="14.4" x14ac:dyDescent="0.3">
      <c r="A35488"/>
      <c r="B35488"/>
      <c r="C35488"/>
    </row>
    <row r="35489" spans="1:3" ht="14.4" x14ac:dyDescent="0.3">
      <c r="A35489"/>
      <c r="B35489"/>
      <c r="C35489"/>
    </row>
    <row r="35490" spans="1:3" ht="14.4" x14ac:dyDescent="0.3">
      <c r="A35490"/>
      <c r="B35490"/>
      <c r="C35490"/>
    </row>
    <row r="35491" spans="1:3" ht="14.4" x14ac:dyDescent="0.3">
      <c r="A35491"/>
      <c r="B35491"/>
      <c r="C35491"/>
    </row>
    <row r="35492" spans="1:3" ht="14.4" x14ac:dyDescent="0.3">
      <c r="A35492"/>
      <c r="B35492"/>
      <c r="C35492"/>
    </row>
    <row r="35493" spans="1:3" ht="14.4" x14ac:dyDescent="0.3">
      <c r="A35493"/>
      <c r="B35493"/>
      <c r="C35493"/>
    </row>
    <row r="35494" spans="1:3" ht="14.4" x14ac:dyDescent="0.3">
      <c r="A35494"/>
      <c r="B35494"/>
      <c r="C35494"/>
    </row>
    <row r="35495" spans="1:3" ht="14.4" x14ac:dyDescent="0.3">
      <c r="A35495"/>
      <c r="B35495"/>
      <c r="C35495"/>
    </row>
    <row r="35496" spans="1:3" ht="14.4" x14ac:dyDescent="0.3">
      <c r="A35496"/>
      <c r="B35496"/>
      <c r="C35496"/>
    </row>
    <row r="35497" spans="1:3" ht="14.4" x14ac:dyDescent="0.3">
      <c r="A35497"/>
      <c r="B35497"/>
      <c r="C35497"/>
    </row>
    <row r="35498" spans="1:3" ht="14.4" x14ac:dyDescent="0.3">
      <c r="A35498"/>
      <c r="B35498"/>
      <c r="C35498"/>
    </row>
    <row r="35499" spans="1:3" ht="14.4" x14ac:dyDescent="0.3">
      <c r="A35499"/>
      <c r="B35499"/>
      <c r="C35499"/>
    </row>
    <row r="35500" spans="1:3" ht="14.4" x14ac:dyDescent="0.3">
      <c r="A35500"/>
      <c r="B35500"/>
      <c r="C35500"/>
    </row>
    <row r="35501" spans="1:3" ht="14.4" x14ac:dyDescent="0.3">
      <c r="A35501"/>
      <c r="B35501"/>
      <c r="C35501"/>
    </row>
    <row r="35502" spans="1:3" ht="14.4" x14ac:dyDescent="0.3">
      <c r="A35502"/>
      <c r="B35502"/>
      <c r="C35502"/>
    </row>
    <row r="35503" spans="1:3" ht="14.4" x14ac:dyDescent="0.3">
      <c r="A35503"/>
      <c r="B35503"/>
      <c r="C35503"/>
    </row>
    <row r="35504" spans="1:3" ht="14.4" x14ac:dyDescent="0.3">
      <c r="A35504"/>
      <c r="B35504"/>
      <c r="C35504"/>
    </row>
    <row r="35505" spans="1:3" ht="14.4" x14ac:dyDescent="0.3">
      <c r="A35505"/>
      <c r="B35505"/>
      <c r="C35505"/>
    </row>
    <row r="35506" spans="1:3" ht="14.4" x14ac:dyDescent="0.3">
      <c r="A35506"/>
      <c r="B35506"/>
      <c r="C35506"/>
    </row>
    <row r="35507" spans="1:3" ht="14.4" x14ac:dyDescent="0.3">
      <c r="A35507"/>
      <c r="B35507"/>
      <c r="C35507"/>
    </row>
    <row r="35508" spans="1:3" ht="14.4" x14ac:dyDescent="0.3">
      <c r="A35508"/>
      <c r="B35508"/>
      <c r="C35508"/>
    </row>
    <row r="35509" spans="1:3" ht="14.4" x14ac:dyDescent="0.3">
      <c r="A35509"/>
      <c r="B35509"/>
      <c r="C35509"/>
    </row>
    <row r="35510" spans="1:3" ht="14.4" x14ac:dyDescent="0.3">
      <c r="A35510"/>
      <c r="B35510"/>
      <c r="C35510"/>
    </row>
    <row r="35511" spans="1:3" ht="14.4" x14ac:dyDescent="0.3">
      <c r="A35511"/>
      <c r="B35511"/>
      <c r="C35511"/>
    </row>
    <row r="35512" spans="1:3" ht="14.4" x14ac:dyDescent="0.3">
      <c r="A35512"/>
      <c r="B35512"/>
      <c r="C35512"/>
    </row>
    <row r="35513" spans="1:3" ht="14.4" x14ac:dyDescent="0.3">
      <c r="A35513"/>
      <c r="B35513"/>
      <c r="C35513"/>
    </row>
    <row r="35514" spans="1:3" ht="14.4" x14ac:dyDescent="0.3">
      <c r="A35514"/>
      <c r="B35514"/>
      <c r="C35514"/>
    </row>
    <row r="35515" spans="1:3" ht="14.4" x14ac:dyDescent="0.3">
      <c r="A35515"/>
      <c r="B35515"/>
      <c r="C35515"/>
    </row>
    <row r="35516" spans="1:3" ht="14.4" x14ac:dyDescent="0.3">
      <c r="A35516"/>
      <c r="B35516"/>
      <c r="C35516"/>
    </row>
    <row r="35517" spans="1:3" ht="14.4" x14ac:dyDescent="0.3">
      <c r="A35517"/>
      <c r="B35517"/>
      <c r="C35517"/>
    </row>
    <row r="35518" spans="1:3" ht="14.4" x14ac:dyDescent="0.3">
      <c r="A35518"/>
      <c r="B35518"/>
      <c r="C35518"/>
    </row>
    <row r="35519" spans="1:3" ht="14.4" x14ac:dyDescent="0.3">
      <c r="A35519"/>
      <c r="B35519"/>
      <c r="C35519"/>
    </row>
    <row r="35520" spans="1:3" ht="14.4" x14ac:dyDescent="0.3">
      <c r="A35520"/>
      <c r="B35520"/>
      <c r="C35520"/>
    </row>
    <row r="35521" spans="1:3" ht="14.4" x14ac:dyDescent="0.3">
      <c r="A35521"/>
      <c r="B35521"/>
      <c r="C35521"/>
    </row>
    <row r="35522" spans="1:3" ht="14.4" x14ac:dyDescent="0.3">
      <c r="A35522"/>
      <c r="B35522"/>
      <c r="C35522"/>
    </row>
    <row r="35523" spans="1:3" ht="14.4" x14ac:dyDescent="0.3">
      <c r="A35523"/>
      <c r="B35523"/>
      <c r="C35523"/>
    </row>
    <row r="35524" spans="1:3" ht="14.4" x14ac:dyDescent="0.3">
      <c r="A35524"/>
      <c r="B35524"/>
      <c r="C35524"/>
    </row>
    <row r="35525" spans="1:3" ht="14.4" x14ac:dyDescent="0.3">
      <c r="A35525"/>
      <c r="B35525"/>
      <c r="C35525"/>
    </row>
    <row r="35526" spans="1:3" ht="14.4" x14ac:dyDescent="0.3">
      <c r="A35526"/>
      <c r="B35526"/>
      <c r="C35526"/>
    </row>
    <row r="35527" spans="1:3" ht="14.4" x14ac:dyDescent="0.3">
      <c r="A35527"/>
      <c r="B35527"/>
      <c r="C35527"/>
    </row>
    <row r="35528" spans="1:3" ht="14.4" x14ac:dyDescent="0.3">
      <c r="A35528"/>
      <c r="B35528"/>
      <c r="C35528"/>
    </row>
    <row r="35529" spans="1:3" ht="14.4" x14ac:dyDescent="0.3">
      <c r="A35529"/>
      <c r="B35529"/>
      <c r="C35529"/>
    </row>
    <row r="35530" spans="1:3" ht="14.4" x14ac:dyDescent="0.3">
      <c r="A35530"/>
      <c r="B35530"/>
      <c r="C35530"/>
    </row>
    <row r="35531" spans="1:3" ht="14.4" x14ac:dyDescent="0.3">
      <c r="A35531"/>
      <c r="B35531"/>
      <c r="C35531"/>
    </row>
    <row r="35532" spans="1:3" ht="14.4" x14ac:dyDescent="0.3">
      <c r="A35532"/>
      <c r="B35532"/>
      <c r="C35532"/>
    </row>
    <row r="35533" spans="1:3" ht="14.4" x14ac:dyDescent="0.3">
      <c r="A35533"/>
      <c r="B35533"/>
      <c r="C35533"/>
    </row>
    <row r="35534" spans="1:3" ht="14.4" x14ac:dyDescent="0.3">
      <c r="A35534"/>
      <c r="B35534"/>
      <c r="C35534"/>
    </row>
    <row r="35535" spans="1:3" ht="14.4" x14ac:dyDescent="0.3">
      <c r="A35535"/>
      <c r="B35535"/>
      <c r="C35535"/>
    </row>
    <row r="35536" spans="1:3" ht="14.4" x14ac:dyDescent="0.3">
      <c r="A35536"/>
      <c r="B35536"/>
      <c r="C35536"/>
    </row>
    <row r="35537" spans="1:3" ht="14.4" x14ac:dyDescent="0.3">
      <c r="A35537"/>
      <c r="B35537"/>
      <c r="C35537"/>
    </row>
    <row r="35538" spans="1:3" ht="14.4" x14ac:dyDescent="0.3">
      <c r="A35538"/>
      <c r="B35538"/>
      <c r="C35538"/>
    </row>
    <row r="35539" spans="1:3" ht="14.4" x14ac:dyDescent="0.3">
      <c r="A35539"/>
      <c r="B35539"/>
      <c r="C35539"/>
    </row>
    <row r="35540" spans="1:3" ht="14.4" x14ac:dyDescent="0.3">
      <c r="A35540"/>
      <c r="B35540"/>
      <c r="C35540"/>
    </row>
    <row r="35541" spans="1:3" ht="14.4" x14ac:dyDescent="0.3">
      <c r="A35541"/>
      <c r="B35541"/>
      <c r="C35541"/>
    </row>
    <row r="35542" spans="1:3" ht="14.4" x14ac:dyDescent="0.3">
      <c r="A35542"/>
      <c r="B35542"/>
      <c r="C35542"/>
    </row>
    <row r="35543" spans="1:3" ht="14.4" x14ac:dyDescent="0.3">
      <c r="A35543"/>
      <c r="B35543"/>
      <c r="C35543"/>
    </row>
    <row r="35544" spans="1:3" ht="14.4" x14ac:dyDescent="0.3">
      <c r="A35544"/>
      <c r="B35544"/>
      <c r="C35544"/>
    </row>
    <row r="35545" spans="1:3" ht="14.4" x14ac:dyDescent="0.3">
      <c r="A35545"/>
      <c r="B35545"/>
      <c r="C35545"/>
    </row>
    <row r="35546" spans="1:3" ht="14.4" x14ac:dyDescent="0.3">
      <c r="A35546"/>
      <c r="B35546"/>
      <c r="C35546"/>
    </row>
    <row r="35547" spans="1:3" ht="14.4" x14ac:dyDescent="0.3">
      <c r="A35547"/>
      <c r="B35547"/>
      <c r="C35547"/>
    </row>
    <row r="35548" spans="1:3" ht="14.4" x14ac:dyDescent="0.3">
      <c r="A35548"/>
      <c r="B35548"/>
      <c r="C35548"/>
    </row>
    <row r="35549" spans="1:3" ht="14.4" x14ac:dyDescent="0.3">
      <c r="A35549"/>
      <c r="B35549"/>
      <c r="C35549"/>
    </row>
    <row r="35550" spans="1:3" ht="14.4" x14ac:dyDescent="0.3">
      <c r="A35550"/>
      <c r="B35550"/>
      <c r="C35550"/>
    </row>
    <row r="35551" spans="1:3" ht="14.4" x14ac:dyDescent="0.3">
      <c r="A35551"/>
      <c r="B35551"/>
      <c r="C35551"/>
    </row>
    <row r="35552" spans="1:3" ht="14.4" x14ac:dyDescent="0.3">
      <c r="A35552"/>
      <c r="B35552"/>
      <c r="C35552"/>
    </row>
    <row r="35553" spans="1:3" ht="14.4" x14ac:dyDescent="0.3">
      <c r="A35553"/>
      <c r="B35553"/>
      <c r="C35553"/>
    </row>
    <row r="35554" spans="1:3" ht="14.4" x14ac:dyDescent="0.3">
      <c r="A35554"/>
      <c r="B35554"/>
      <c r="C35554"/>
    </row>
    <row r="35555" spans="1:3" ht="14.4" x14ac:dyDescent="0.3">
      <c r="A35555"/>
      <c r="B35555"/>
      <c r="C35555"/>
    </row>
    <row r="35556" spans="1:3" ht="14.4" x14ac:dyDescent="0.3">
      <c r="A35556"/>
      <c r="B35556"/>
      <c r="C35556"/>
    </row>
    <row r="35557" spans="1:3" ht="14.4" x14ac:dyDescent="0.3">
      <c r="A35557"/>
      <c r="B35557"/>
      <c r="C35557"/>
    </row>
    <row r="35558" spans="1:3" ht="14.4" x14ac:dyDescent="0.3">
      <c r="A35558"/>
      <c r="B35558"/>
      <c r="C35558"/>
    </row>
    <row r="35559" spans="1:3" ht="14.4" x14ac:dyDescent="0.3">
      <c r="A35559"/>
      <c r="B35559"/>
      <c r="C35559"/>
    </row>
    <row r="35560" spans="1:3" ht="14.4" x14ac:dyDescent="0.3">
      <c r="A35560"/>
      <c r="B35560"/>
      <c r="C35560"/>
    </row>
    <row r="35561" spans="1:3" ht="14.4" x14ac:dyDescent="0.3">
      <c r="A35561"/>
      <c r="B35561"/>
      <c r="C35561"/>
    </row>
    <row r="35562" spans="1:3" ht="14.4" x14ac:dyDescent="0.3">
      <c r="A35562"/>
      <c r="B35562"/>
      <c r="C35562"/>
    </row>
    <row r="35563" spans="1:3" ht="14.4" x14ac:dyDescent="0.3">
      <c r="A35563"/>
      <c r="B35563"/>
      <c r="C35563"/>
    </row>
    <row r="35564" spans="1:3" ht="14.4" x14ac:dyDescent="0.3">
      <c r="A35564"/>
      <c r="B35564"/>
      <c r="C35564"/>
    </row>
    <row r="35565" spans="1:3" ht="14.4" x14ac:dyDescent="0.3">
      <c r="A35565"/>
      <c r="B35565"/>
      <c r="C35565"/>
    </row>
    <row r="35566" spans="1:3" ht="14.4" x14ac:dyDescent="0.3">
      <c r="A35566"/>
      <c r="B35566"/>
      <c r="C35566"/>
    </row>
    <row r="35567" spans="1:3" ht="14.4" x14ac:dyDescent="0.3">
      <c r="A35567"/>
      <c r="B35567"/>
      <c r="C35567"/>
    </row>
    <row r="35568" spans="1:3" ht="14.4" x14ac:dyDescent="0.3">
      <c r="A35568"/>
      <c r="B35568"/>
      <c r="C35568"/>
    </row>
    <row r="35569" spans="1:3" ht="14.4" x14ac:dyDescent="0.3">
      <c r="A35569"/>
      <c r="B35569"/>
      <c r="C35569"/>
    </row>
    <row r="35570" spans="1:3" ht="14.4" x14ac:dyDescent="0.3">
      <c r="A35570"/>
      <c r="B35570"/>
      <c r="C35570"/>
    </row>
    <row r="35571" spans="1:3" ht="14.4" x14ac:dyDescent="0.3">
      <c r="A35571"/>
      <c r="B35571"/>
      <c r="C35571"/>
    </row>
    <row r="35572" spans="1:3" ht="14.4" x14ac:dyDescent="0.3">
      <c r="A35572"/>
      <c r="B35572"/>
      <c r="C35572"/>
    </row>
    <row r="35573" spans="1:3" ht="14.4" x14ac:dyDescent="0.3">
      <c r="A35573"/>
      <c r="B35573"/>
      <c r="C35573"/>
    </row>
    <row r="35574" spans="1:3" ht="14.4" x14ac:dyDescent="0.3">
      <c r="A35574"/>
      <c r="B35574"/>
      <c r="C35574"/>
    </row>
    <row r="35575" spans="1:3" ht="14.4" x14ac:dyDescent="0.3">
      <c r="A35575"/>
      <c r="B35575"/>
      <c r="C35575"/>
    </row>
    <row r="35576" spans="1:3" ht="14.4" x14ac:dyDescent="0.3">
      <c r="A35576"/>
      <c r="B35576"/>
      <c r="C35576"/>
    </row>
    <row r="35577" spans="1:3" ht="14.4" x14ac:dyDescent="0.3">
      <c r="A35577"/>
      <c r="B35577"/>
      <c r="C35577"/>
    </row>
    <row r="35578" spans="1:3" ht="14.4" x14ac:dyDescent="0.3">
      <c r="A35578"/>
      <c r="B35578"/>
      <c r="C35578"/>
    </row>
    <row r="35579" spans="1:3" ht="14.4" x14ac:dyDescent="0.3">
      <c r="A35579"/>
      <c r="B35579"/>
      <c r="C35579"/>
    </row>
    <row r="35580" spans="1:3" ht="14.4" x14ac:dyDescent="0.3">
      <c r="A35580"/>
      <c r="B35580"/>
      <c r="C35580"/>
    </row>
    <row r="35581" spans="1:3" ht="14.4" x14ac:dyDescent="0.3">
      <c r="A35581"/>
      <c r="B35581"/>
      <c r="C35581"/>
    </row>
    <row r="35582" spans="1:3" ht="14.4" x14ac:dyDescent="0.3">
      <c r="A35582"/>
      <c r="B35582"/>
      <c r="C35582"/>
    </row>
    <row r="35583" spans="1:3" ht="14.4" x14ac:dyDescent="0.3">
      <c r="A35583"/>
      <c r="B35583"/>
      <c r="C35583"/>
    </row>
    <row r="35584" spans="1:3" ht="14.4" x14ac:dyDescent="0.3">
      <c r="A35584"/>
      <c r="B35584"/>
      <c r="C35584"/>
    </row>
    <row r="35585" spans="1:3" ht="14.4" x14ac:dyDescent="0.3">
      <c r="A35585"/>
      <c r="B35585"/>
      <c r="C35585"/>
    </row>
    <row r="35586" spans="1:3" ht="14.4" x14ac:dyDescent="0.3">
      <c r="A35586"/>
      <c r="B35586"/>
      <c r="C35586"/>
    </row>
    <row r="35587" spans="1:3" ht="14.4" x14ac:dyDescent="0.3">
      <c r="A35587"/>
      <c r="B35587"/>
      <c r="C35587"/>
    </row>
    <row r="35588" spans="1:3" ht="14.4" x14ac:dyDescent="0.3">
      <c r="A35588"/>
      <c r="B35588"/>
      <c r="C35588"/>
    </row>
    <row r="35589" spans="1:3" ht="14.4" x14ac:dyDescent="0.3">
      <c r="A35589"/>
      <c r="B35589"/>
      <c r="C35589"/>
    </row>
    <row r="35590" spans="1:3" ht="14.4" x14ac:dyDescent="0.3">
      <c r="A35590"/>
      <c r="B35590"/>
      <c r="C35590"/>
    </row>
    <row r="35591" spans="1:3" ht="14.4" x14ac:dyDescent="0.3">
      <c r="A35591"/>
      <c r="B35591"/>
      <c r="C35591"/>
    </row>
    <row r="35592" spans="1:3" ht="14.4" x14ac:dyDescent="0.3">
      <c r="A35592"/>
      <c r="B35592"/>
      <c r="C35592"/>
    </row>
    <row r="35593" spans="1:3" ht="14.4" x14ac:dyDescent="0.3">
      <c r="A35593"/>
      <c r="B35593"/>
      <c r="C35593"/>
    </row>
    <row r="35594" spans="1:3" ht="14.4" x14ac:dyDescent="0.3">
      <c r="A35594"/>
      <c r="B35594"/>
      <c r="C35594"/>
    </row>
    <row r="35595" spans="1:3" ht="14.4" x14ac:dyDescent="0.3">
      <c r="A35595"/>
      <c r="B35595"/>
      <c r="C35595"/>
    </row>
    <row r="35596" spans="1:3" ht="14.4" x14ac:dyDescent="0.3">
      <c r="A35596"/>
      <c r="B35596"/>
      <c r="C35596"/>
    </row>
    <row r="35597" spans="1:3" ht="14.4" x14ac:dyDescent="0.3">
      <c r="A35597"/>
      <c r="B35597"/>
      <c r="C35597"/>
    </row>
    <row r="35598" spans="1:3" ht="14.4" x14ac:dyDescent="0.3">
      <c r="A35598"/>
      <c r="B35598"/>
      <c r="C35598"/>
    </row>
    <row r="35599" spans="1:3" ht="14.4" x14ac:dyDescent="0.3">
      <c r="A35599"/>
      <c r="B35599"/>
      <c r="C35599"/>
    </row>
    <row r="35600" spans="1:3" ht="14.4" x14ac:dyDescent="0.3">
      <c r="A35600"/>
      <c r="B35600"/>
      <c r="C35600"/>
    </row>
    <row r="35601" spans="1:3" ht="14.4" x14ac:dyDescent="0.3">
      <c r="A35601"/>
      <c r="B35601"/>
      <c r="C35601"/>
    </row>
    <row r="35602" spans="1:3" ht="14.4" x14ac:dyDescent="0.3">
      <c r="A35602"/>
      <c r="B35602"/>
      <c r="C35602"/>
    </row>
    <row r="35603" spans="1:3" ht="14.4" x14ac:dyDescent="0.3">
      <c r="A35603"/>
      <c r="B35603"/>
      <c r="C35603"/>
    </row>
    <row r="35604" spans="1:3" ht="14.4" x14ac:dyDescent="0.3">
      <c r="A35604"/>
      <c r="B35604"/>
      <c r="C35604"/>
    </row>
    <row r="35605" spans="1:3" ht="14.4" x14ac:dyDescent="0.3">
      <c r="A35605"/>
      <c r="B35605"/>
      <c r="C35605"/>
    </row>
    <row r="35606" spans="1:3" ht="14.4" x14ac:dyDescent="0.3">
      <c r="A35606"/>
      <c r="B35606"/>
      <c r="C35606"/>
    </row>
    <row r="35607" spans="1:3" ht="14.4" x14ac:dyDescent="0.3">
      <c r="A35607"/>
      <c r="B35607"/>
      <c r="C35607"/>
    </row>
    <row r="35608" spans="1:3" ht="14.4" x14ac:dyDescent="0.3">
      <c r="A35608"/>
      <c r="B35608"/>
      <c r="C35608"/>
    </row>
    <row r="35609" spans="1:3" ht="14.4" x14ac:dyDescent="0.3">
      <c r="A35609"/>
      <c r="B35609"/>
      <c r="C35609"/>
    </row>
    <row r="35610" spans="1:3" ht="14.4" x14ac:dyDescent="0.3">
      <c r="A35610"/>
      <c r="B35610"/>
      <c r="C35610"/>
    </row>
    <row r="35611" spans="1:3" ht="14.4" x14ac:dyDescent="0.3">
      <c r="A35611"/>
      <c r="B35611"/>
      <c r="C35611"/>
    </row>
    <row r="35612" spans="1:3" ht="14.4" x14ac:dyDescent="0.3">
      <c r="A35612"/>
      <c r="B35612"/>
      <c r="C35612"/>
    </row>
    <row r="35613" spans="1:3" ht="14.4" x14ac:dyDescent="0.3">
      <c r="A35613"/>
      <c r="B35613"/>
      <c r="C35613"/>
    </row>
    <row r="35614" spans="1:3" ht="14.4" x14ac:dyDescent="0.3">
      <c r="A35614"/>
      <c r="B35614"/>
      <c r="C35614"/>
    </row>
    <row r="35615" spans="1:3" ht="14.4" x14ac:dyDescent="0.3">
      <c r="A35615"/>
      <c r="B35615"/>
      <c r="C35615"/>
    </row>
    <row r="35616" spans="1:3" ht="14.4" x14ac:dyDescent="0.3">
      <c r="A35616"/>
      <c r="B35616"/>
      <c r="C35616"/>
    </row>
    <row r="35617" spans="1:3" ht="14.4" x14ac:dyDescent="0.3">
      <c r="A35617"/>
      <c r="B35617"/>
      <c r="C35617"/>
    </row>
    <row r="35618" spans="1:3" ht="14.4" x14ac:dyDescent="0.3">
      <c r="A35618"/>
      <c r="B35618"/>
      <c r="C35618"/>
    </row>
    <row r="35619" spans="1:3" ht="14.4" x14ac:dyDescent="0.3">
      <c r="A35619"/>
      <c r="B35619"/>
      <c r="C35619"/>
    </row>
    <row r="35620" spans="1:3" ht="14.4" x14ac:dyDescent="0.3">
      <c r="A35620"/>
      <c r="B35620"/>
      <c r="C35620"/>
    </row>
    <row r="35621" spans="1:3" ht="14.4" x14ac:dyDescent="0.3">
      <c r="A35621"/>
      <c r="B35621"/>
      <c r="C35621"/>
    </row>
    <row r="35622" spans="1:3" ht="14.4" x14ac:dyDescent="0.3">
      <c r="A35622"/>
      <c r="B35622"/>
      <c r="C35622"/>
    </row>
    <row r="35623" spans="1:3" ht="14.4" x14ac:dyDescent="0.3">
      <c r="A35623"/>
      <c r="B35623"/>
      <c r="C35623"/>
    </row>
    <row r="35624" spans="1:3" ht="14.4" x14ac:dyDescent="0.3">
      <c r="A35624"/>
      <c r="B35624"/>
      <c r="C35624"/>
    </row>
    <row r="35625" spans="1:3" ht="14.4" x14ac:dyDescent="0.3">
      <c r="A35625"/>
      <c r="B35625"/>
      <c r="C35625"/>
    </row>
    <row r="35626" spans="1:3" ht="14.4" x14ac:dyDescent="0.3">
      <c r="A35626"/>
      <c r="B35626"/>
      <c r="C35626"/>
    </row>
    <row r="35627" spans="1:3" ht="14.4" x14ac:dyDescent="0.3">
      <c r="A35627"/>
      <c r="B35627"/>
      <c r="C35627"/>
    </row>
    <row r="35628" spans="1:3" ht="14.4" x14ac:dyDescent="0.3">
      <c r="A35628"/>
      <c r="B35628"/>
      <c r="C35628"/>
    </row>
    <row r="35629" spans="1:3" ht="14.4" x14ac:dyDescent="0.3">
      <c r="A35629"/>
      <c r="B35629"/>
      <c r="C35629"/>
    </row>
    <row r="35630" spans="1:3" ht="14.4" x14ac:dyDescent="0.3">
      <c r="A35630"/>
      <c r="B35630"/>
      <c r="C35630"/>
    </row>
    <row r="35631" spans="1:3" ht="14.4" x14ac:dyDescent="0.3">
      <c r="A35631"/>
      <c r="B35631"/>
      <c r="C35631"/>
    </row>
    <row r="35632" spans="1:3" ht="14.4" x14ac:dyDescent="0.3">
      <c r="A35632"/>
      <c r="B35632"/>
      <c r="C35632"/>
    </row>
    <row r="35633" spans="1:3" ht="14.4" x14ac:dyDescent="0.3">
      <c r="A35633"/>
      <c r="B35633"/>
      <c r="C35633"/>
    </row>
    <row r="35634" spans="1:3" ht="14.4" x14ac:dyDescent="0.3">
      <c r="A35634"/>
      <c r="B35634"/>
      <c r="C35634"/>
    </row>
    <row r="35635" spans="1:3" ht="14.4" x14ac:dyDescent="0.3">
      <c r="A35635"/>
      <c r="B35635"/>
      <c r="C35635"/>
    </row>
    <row r="35636" spans="1:3" ht="14.4" x14ac:dyDescent="0.3">
      <c r="A35636"/>
      <c r="B35636"/>
      <c r="C35636"/>
    </row>
    <row r="35637" spans="1:3" ht="14.4" x14ac:dyDescent="0.3">
      <c r="A35637"/>
      <c r="B35637"/>
      <c r="C35637"/>
    </row>
    <row r="35638" spans="1:3" ht="14.4" x14ac:dyDescent="0.3">
      <c r="A35638"/>
      <c r="B35638"/>
      <c r="C35638"/>
    </row>
    <row r="35639" spans="1:3" ht="14.4" x14ac:dyDescent="0.3">
      <c r="A35639"/>
      <c r="B35639"/>
      <c r="C35639"/>
    </row>
    <row r="35640" spans="1:3" ht="14.4" x14ac:dyDescent="0.3">
      <c r="A35640"/>
      <c r="B35640"/>
      <c r="C35640"/>
    </row>
    <row r="35641" spans="1:3" ht="14.4" x14ac:dyDescent="0.3">
      <c r="A35641"/>
      <c r="B35641"/>
      <c r="C35641"/>
    </row>
    <row r="35642" spans="1:3" ht="14.4" x14ac:dyDescent="0.3">
      <c r="A35642"/>
      <c r="B35642"/>
      <c r="C35642"/>
    </row>
    <row r="35643" spans="1:3" ht="14.4" x14ac:dyDescent="0.3">
      <c r="A35643"/>
      <c r="B35643"/>
      <c r="C35643"/>
    </row>
    <row r="35644" spans="1:3" ht="14.4" x14ac:dyDescent="0.3">
      <c r="A35644"/>
      <c r="B35644"/>
      <c r="C35644"/>
    </row>
    <row r="35645" spans="1:3" ht="14.4" x14ac:dyDescent="0.3">
      <c r="A35645"/>
      <c r="B35645"/>
      <c r="C35645"/>
    </row>
    <row r="35646" spans="1:3" ht="14.4" x14ac:dyDescent="0.3">
      <c r="A35646"/>
      <c r="B35646"/>
      <c r="C35646"/>
    </row>
    <row r="35647" spans="1:3" ht="14.4" x14ac:dyDescent="0.3">
      <c r="A35647"/>
      <c r="B35647"/>
      <c r="C35647"/>
    </row>
    <row r="35648" spans="1:3" ht="14.4" x14ac:dyDescent="0.3">
      <c r="A35648"/>
      <c r="B35648"/>
      <c r="C35648"/>
    </row>
    <row r="35649" spans="1:3" ht="14.4" x14ac:dyDescent="0.3">
      <c r="A35649"/>
      <c r="B35649"/>
      <c r="C35649"/>
    </row>
    <row r="35650" spans="1:3" ht="14.4" x14ac:dyDescent="0.3">
      <c r="A35650"/>
      <c r="B35650"/>
      <c r="C35650"/>
    </row>
    <row r="35651" spans="1:3" ht="14.4" x14ac:dyDescent="0.3">
      <c r="A35651"/>
      <c r="B35651"/>
      <c r="C35651"/>
    </row>
    <row r="35652" spans="1:3" ht="14.4" x14ac:dyDescent="0.3">
      <c r="A35652"/>
      <c r="B35652"/>
      <c r="C35652"/>
    </row>
    <row r="35653" spans="1:3" ht="14.4" x14ac:dyDescent="0.3">
      <c r="A35653"/>
      <c r="B35653"/>
      <c r="C35653"/>
    </row>
    <row r="35654" spans="1:3" ht="14.4" x14ac:dyDescent="0.3">
      <c r="A35654"/>
      <c r="B35654"/>
      <c r="C35654"/>
    </row>
    <row r="35655" spans="1:3" ht="14.4" x14ac:dyDescent="0.3">
      <c r="A35655"/>
      <c r="B35655"/>
      <c r="C35655"/>
    </row>
    <row r="35656" spans="1:3" ht="14.4" x14ac:dyDescent="0.3">
      <c r="A35656"/>
      <c r="B35656"/>
      <c r="C35656"/>
    </row>
    <row r="35657" spans="1:3" ht="14.4" x14ac:dyDescent="0.3">
      <c r="A35657"/>
      <c r="B35657"/>
      <c r="C35657"/>
    </row>
    <row r="35658" spans="1:3" ht="14.4" x14ac:dyDescent="0.3">
      <c r="A35658"/>
      <c r="B35658"/>
      <c r="C35658"/>
    </row>
    <row r="35659" spans="1:3" ht="14.4" x14ac:dyDescent="0.3">
      <c r="A35659"/>
      <c r="B35659"/>
      <c r="C35659"/>
    </row>
    <row r="35660" spans="1:3" ht="14.4" x14ac:dyDescent="0.3">
      <c r="A35660"/>
      <c r="B35660"/>
      <c r="C35660"/>
    </row>
    <row r="35661" spans="1:3" ht="14.4" x14ac:dyDescent="0.3">
      <c r="A35661"/>
      <c r="B35661"/>
      <c r="C35661"/>
    </row>
    <row r="35662" spans="1:3" ht="14.4" x14ac:dyDescent="0.3">
      <c r="A35662"/>
      <c r="B35662"/>
      <c r="C35662"/>
    </row>
    <row r="35663" spans="1:3" ht="14.4" x14ac:dyDescent="0.3">
      <c r="A35663"/>
      <c r="B35663"/>
      <c r="C35663"/>
    </row>
    <row r="35664" spans="1:3" ht="14.4" x14ac:dyDescent="0.3">
      <c r="A35664"/>
      <c r="B35664"/>
      <c r="C35664"/>
    </row>
    <row r="35665" spans="1:3" ht="14.4" x14ac:dyDescent="0.3">
      <c r="A35665"/>
      <c r="B35665"/>
      <c r="C35665"/>
    </row>
    <row r="35666" spans="1:3" ht="14.4" x14ac:dyDescent="0.3">
      <c r="A35666"/>
      <c r="B35666"/>
      <c r="C35666"/>
    </row>
    <row r="35667" spans="1:3" ht="14.4" x14ac:dyDescent="0.3">
      <c r="A35667"/>
      <c r="B35667"/>
      <c r="C35667"/>
    </row>
    <row r="35668" spans="1:3" ht="14.4" x14ac:dyDescent="0.3">
      <c r="A35668"/>
      <c r="B35668"/>
      <c r="C35668"/>
    </row>
    <row r="35669" spans="1:3" ht="14.4" x14ac:dyDescent="0.3">
      <c r="A35669"/>
      <c r="B35669"/>
      <c r="C35669"/>
    </row>
    <row r="35670" spans="1:3" ht="14.4" x14ac:dyDescent="0.3">
      <c r="A35670"/>
      <c r="B35670"/>
      <c r="C35670"/>
    </row>
    <row r="35671" spans="1:3" ht="14.4" x14ac:dyDescent="0.3">
      <c r="A35671"/>
      <c r="B35671"/>
      <c r="C35671"/>
    </row>
    <row r="35672" spans="1:3" ht="14.4" x14ac:dyDescent="0.3">
      <c r="A35672"/>
      <c r="B35672"/>
      <c r="C35672"/>
    </row>
    <row r="35673" spans="1:3" ht="14.4" x14ac:dyDescent="0.3">
      <c r="A35673"/>
      <c r="B35673"/>
      <c r="C35673"/>
    </row>
    <row r="35674" spans="1:3" ht="14.4" x14ac:dyDescent="0.3">
      <c r="A35674"/>
      <c r="B35674"/>
      <c r="C35674"/>
    </row>
    <row r="35675" spans="1:3" ht="14.4" x14ac:dyDescent="0.3">
      <c r="A35675"/>
      <c r="B35675"/>
      <c r="C35675"/>
    </row>
    <row r="35676" spans="1:3" ht="14.4" x14ac:dyDescent="0.3">
      <c r="A35676"/>
      <c r="B35676"/>
      <c r="C35676"/>
    </row>
    <row r="35677" spans="1:3" ht="14.4" x14ac:dyDescent="0.3">
      <c r="A35677"/>
      <c r="B35677"/>
      <c r="C35677"/>
    </row>
    <row r="35678" spans="1:3" ht="14.4" x14ac:dyDescent="0.3">
      <c r="A35678"/>
      <c r="B35678"/>
      <c r="C35678"/>
    </row>
    <row r="35679" spans="1:3" ht="14.4" x14ac:dyDescent="0.3">
      <c r="A35679"/>
      <c r="B35679"/>
      <c r="C35679"/>
    </row>
    <row r="35680" spans="1:3" ht="14.4" x14ac:dyDescent="0.3">
      <c r="A35680"/>
      <c r="B35680"/>
      <c r="C35680"/>
    </row>
    <row r="35681" spans="1:3" ht="14.4" x14ac:dyDescent="0.3">
      <c r="A35681"/>
      <c r="B35681"/>
      <c r="C35681"/>
    </row>
    <row r="35682" spans="1:3" ht="14.4" x14ac:dyDescent="0.3">
      <c r="A35682"/>
      <c r="B35682"/>
      <c r="C35682"/>
    </row>
    <row r="35683" spans="1:3" ht="14.4" x14ac:dyDescent="0.3">
      <c r="A35683"/>
      <c r="B35683"/>
      <c r="C35683"/>
    </row>
    <row r="35684" spans="1:3" ht="14.4" x14ac:dyDescent="0.3">
      <c r="A35684"/>
      <c r="B35684"/>
      <c r="C35684"/>
    </row>
    <row r="35685" spans="1:3" ht="14.4" x14ac:dyDescent="0.3">
      <c r="A35685"/>
      <c r="B35685"/>
      <c r="C35685"/>
    </row>
    <row r="35686" spans="1:3" ht="14.4" x14ac:dyDescent="0.3">
      <c r="A35686"/>
      <c r="B35686"/>
      <c r="C35686"/>
    </row>
    <row r="35687" spans="1:3" ht="14.4" x14ac:dyDescent="0.3">
      <c r="A35687"/>
      <c r="B35687"/>
      <c r="C35687"/>
    </row>
    <row r="35688" spans="1:3" ht="14.4" x14ac:dyDescent="0.3">
      <c r="A35688"/>
      <c r="B35688"/>
      <c r="C35688"/>
    </row>
    <row r="35689" spans="1:3" ht="14.4" x14ac:dyDescent="0.3">
      <c r="A35689"/>
      <c r="B35689"/>
      <c r="C35689"/>
    </row>
    <row r="35690" spans="1:3" ht="14.4" x14ac:dyDescent="0.3">
      <c r="A35690"/>
      <c r="B35690"/>
      <c r="C35690"/>
    </row>
    <row r="35691" spans="1:3" ht="14.4" x14ac:dyDescent="0.3">
      <c r="A35691"/>
      <c r="B35691"/>
      <c r="C35691"/>
    </row>
    <row r="35692" spans="1:3" ht="14.4" x14ac:dyDescent="0.3">
      <c r="A35692"/>
      <c r="B35692"/>
      <c r="C35692"/>
    </row>
    <row r="35693" spans="1:3" ht="14.4" x14ac:dyDescent="0.3">
      <c r="A35693"/>
      <c r="B35693"/>
      <c r="C35693"/>
    </row>
    <row r="35694" spans="1:3" ht="14.4" x14ac:dyDescent="0.3">
      <c r="A35694"/>
      <c r="B35694"/>
      <c r="C35694"/>
    </row>
    <row r="35695" spans="1:3" ht="14.4" x14ac:dyDescent="0.3">
      <c r="A35695"/>
      <c r="B35695"/>
      <c r="C35695"/>
    </row>
    <row r="35696" spans="1:3" ht="14.4" x14ac:dyDescent="0.3">
      <c r="A35696"/>
      <c r="B35696"/>
      <c r="C35696"/>
    </row>
    <row r="35697" spans="1:3" ht="14.4" x14ac:dyDescent="0.3">
      <c r="A35697"/>
      <c r="B35697"/>
      <c r="C35697"/>
    </row>
    <row r="35698" spans="1:3" ht="14.4" x14ac:dyDescent="0.3">
      <c r="A35698"/>
      <c r="B35698"/>
      <c r="C35698"/>
    </row>
    <row r="35699" spans="1:3" ht="14.4" x14ac:dyDescent="0.3">
      <c r="A35699"/>
      <c r="B35699"/>
      <c r="C35699"/>
    </row>
    <row r="35700" spans="1:3" ht="14.4" x14ac:dyDescent="0.3">
      <c r="A35700"/>
      <c r="B35700"/>
      <c r="C35700"/>
    </row>
    <row r="35701" spans="1:3" ht="14.4" x14ac:dyDescent="0.3">
      <c r="A35701"/>
      <c r="B35701"/>
      <c r="C35701"/>
    </row>
    <row r="35702" spans="1:3" ht="14.4" x14ac:dyDescent="0.3">
      <c r="A35702"/>
      <c r="B35702"/>
      <c r="C35702"/>
    </row>
    <row r="35703" spans="1:3" ht="14.4" x14ac:dyDescent="0.3">
      <c r="A35703"/>
      <c r="B35703"/>
      <c r="C35703"/>
    </row>
    <row r="35704" spans="1:3" ht="14.4" x14ac:dyDescent="0.3">
      <c r="A35704"/>
      <c r="B35704"/>
      <c r="C35704"/>
    </row>
    <row r="35705" spans="1:3" ht="14.4" x14ac:dyDescent="0.3">
      <c r="A35705"/>
      <c r="B35705"/>
      <c r="C35705"/>
    </row>
    <row r="35706" spans="1:3" ht="14.4" x14ac:dyDescent="0.3">
      <c r="A35706"/>
      <c r="B35706"/>
      <c r="C35706"/>
    </row>
    <row r="35707" spans="1:3" ht="14.4" x14ac:dyDescent="0.3">
      <c r="A35707"/>
      <c r="B35707"/>
      <c r="C35707"/>
    </row>
    <row r="35708" spans="1:3" ht="14.4" x14ac:dyDescent="0.3">
      <c r="A35708"/>
      <c r="B35708"/>
      <c r="C35708"/>
    </row>
    <row r="35709" spans="1:3" ht="14.4" x14ac:dyDescent="0.3">
      <c r="A35709"/>
      <c r="B35709"/>
      <c r="C35709"/>
    </row>
    <row r="35710" spans="1:3" ht="14.4" x14ac:dyDescent="0.3">
      <c r="A35710"/>
      <c r="B35710"/>
      <c r="C35710"/>
    </row>
    <row r="35711" spans="1:3" ht="14.4" x14ac:dyDescent="0.3">
      <c r="A35711"/>
      <c r="B35711"/>
      <c r="C35711"/>
    </row>
    <row r="35712" spans="1:3" ht="14.4" x14ac:dyDescent="0.3">
      <c r="A35712"/>
      <c r="B35712"/>
      <c r="C35712"/>
    </row>
    <row r="35713" spans="1:3" ht="14.4" x14ac:dyDescent="0.3">
      <c r="A35713"/>
      <c r="B35713"/>
      <c r="C35713"/>
    </row>
    <row r="35714" spans="1:3" ht="14.4" x14ac:dyDescent="0.3">
      <c r="A35714"/>
      <c r="B35714"/>
      <c r="C35714"/>
    </row>
    <row r="35715" spans="1:3" ht="14.4" x14ac:dyDescent="0.3">
      <c r="A35715"/>
      <c r="B35715"/>
      <c r="C35715"/>
    </row>
    <row r="35716" spans="1:3" ht="14.4" x14ac:dyDescent="0.3">
      <c r="A35716"/>
      <c r="B35716"/>
      <c r="C35716"/>
    </row>
    <row r="35717" spans="1:3" ht="14.4" x14ac:dyDescent="0.3">
      <c r="A35717"/>
      <c r="B35717"/>
      <c r="C35717"/>
    </row>
    <row r="35718" spans="1:3" ht="14.4" x14ac:dyDescent="0.3">
      <c r="A35718"/>
      <c r="B35718"/>
      <c r="C35718"/>
    </row>
    <row r="35719" spans="1:3" ht="14.4" x14ac:dyDescent="0.3">
      <c r="A35719"/>
      <c r="B35719"/>
      <c r="C35719"/>
    </row>
    <row r="35720" spans="1:3" ht="14.4" x14ac:dyDescent="0.3">
      <c r="A35720"/>
      <c r="B35720"/>
      <c r="C35720"/>
    </row>
    <row r="35721" spans="1:3" ht="14.4" x14ac:dyDescent="0.3">
      <c r="A35721"/>
      <c r="B35721"/>
      <c r="C35721"/>
    </row>
    <row r="35722" spans="1:3" ht="14.4" x14ac:dyDescent="0.3">
      <c r="A35722"/>
      <c r="B35722"/>
      <c r="C35722"/>
    </row>
    <row r="35723" spans="1:3" ht="14.4" x14ac:dyDescent="0.3">
      <c r="A35723"/>
      <c r="B35723"/>
      <c r="C35723"/>
    </row>
    <row r="35724" spans="1:3" ht="14.4" x14ac:dyDescent="0.3">
      <c r="A35724"/>
      <c r="B35724"/>
      <c r="C35724"/>
    </row>
    <row r="35725" spans="1:3" ht="14.4" x14ac:dyDescent="0.3">
      <c r="A35725"/>
      <c r="B35725"/>
      <c r="C35725"/>
    </row>
    <row r="35726" spans="1:3" ht="14.4" x14ac:dyDescent="0.3">
      <c r="A35726"/>
      <c r="B35726"/>
      <c r="C35726"/>
    </row>
    <row r="35727" spans="1:3" ht="14.4" x14ac:dyDescent="0.3">
      <c r="A35727"/>
      <c r="B35727"/>
      <c r="C35727"/>
    </row>
    <row r="35728" spans="1:3" ht="14.4" x14ac:dyDescent="0.3">
      <c r="A35728"/>
      <c r="B35728"/>
      <c r="C35728"/>
    </row>
    <row r="35729" spans="1:3" ht="14.4" x14ac:dyDescent="0.3">
      <c r="A35729"/>
      <c r="B35729"/>
      <c r="C35729"/>
    </row>
    <row r="35730" spans="1:3" ht="14.4" x14ac:dyDescent="0.3">
      <c r="A35730"/>
      <c r="B35730"/>
      <c r="C35730"/>
    </row>
    <row r="35731" spans="1:3" ht="14.4" x14ac:dyDescent="0.3">
      <c r="A35731"/>
      <c r="B35731"/>
      <c r="C35731"/>
    </row>
    <row r="35732" spans="1:3" ht="14.4" x14ac:dyDescent="0.3">
      <c r="A35732"/>
      <c r="B35732"/>
      <c r="C35732"/>
    </row>
    <row r="35733" spans="1:3" ht="14.4" x14ac:dyDescent="0.3">
      <c r="A35733"/>
      <c r="B35733"/>
      <c r="C35733"/>
    </row>
    <row r="35734" spans="1:3" ht="14.4" x14ac:dyDescent="0.3">
      <c r="A35734"/>
      <c r="B35734"/>
      <c r="C35734"/>
    </row>
    <row r="35735" spans="1:3" ht="14.4" x14ac:dyDescent="0.3">
      <c r="A35735"/>
      <c r="B35735"/>
      <c r="C35735"/>
    </row>
    <row r="35736" spans="1:3" ht="14.4" x14ac:dyDescent="0.3">
      <c r="A35736"/>
      <c r="B35736"/>
      <c r="C35736"/>
    </row>
    <row r="35737" spans="1:3" ht="14.4" x14ac:dyDescent="0.3">
      <c r="A35737"/>
      <c r="B35737"/>
      <c r="C35737"/>
    </row>
    <row r="35738" spans="1:3" ht="14.4" x14ac:dyDescent="0.3">
      <c r="A35738"/>
      <c r="B35738"/>
      <c r="C35738"/>
    </row>
    <row r="35739" spans="1:3" ht="14.4" x14ac:dyDescent="0.3">
      <c r="A35739"/>
      <c r="B35739"/>
      <c r="C35739"/>
    </row>
    <row r="35740" spans="1:3" ht="14.4" x14ac:dyDescent="0.3">
      <c r="A35740"/>
      <c r="B35740"/>
      <c r="C35740"/>
    </row>
    <row r="35741" spans="1:3" ht="14.4" x14ac:dyDescent="0.3">
      <c r="A35741"/>
      <c r="B35741"/>
      <c r="C35741"/>
    </row>
    <row r="35742" spans="1:3" ht="14.4" x14ac:dyDescent="0.3">
      <c r="A35742"/>
      <c r="B35742"/>
      <c r="C35742"/>
    </row>
    <row r="35743" spans="1:3" ht="14.4" x14ac:dyDescent="0.3">
      <c r="A35743"/>
      <c r="B35743"/>
      <c r="C35743"/>
    </row>
    <row r="35744" spans="1:3" ht="14.4" x14ac:dyDescent="0.3">
      <c r="A35744"/>
      <c r="B35744"/>
      <c r="C35744"/>
    </row>
    <row r="35745" spans="1:3" ht="14.4" x14ac:dyDescent="0.3">
      <c r="A35745"/>
      <c r="B35745"/>
      <c r="C35745"/>
    </row>
    <row r="35746" spans="1:3" ht="14.4" x14ac:dyDescent="0.3">
      <c r="A35746"/>
      <c r="B35746"/>
      <c r="C35746"/>
    </row>
    <row r="35747" spans="1:3" ht="14.4" x14ac:dyDescent="0.3">
      <c r="A35747"/>
      <c r="B35747"/>
      <c r="C35747"/>
    </row>
    <row r="35748" spans="1:3" ht="14.4" x14ac:dyDescent="0.3">
      <c r="A35748"/>
      <c r="B35748"/>
      <c r="C35748"/>
    </row>
    <row r="35749" spans="1:3" ht="14.4" x14ac:dyDescent="0.3">
      <c r="A35749"/>
      <c r="B35749"/>
      <c r="C35749"/>
    </row>
    <row r="35750" spans="1:3" ht="14.4" x14ac:dyDescent="0.3">
      <c r="A35750"/>
      <c r="B35750"/>
      <c r="C35750"/>
    </row>
    <row r="35751" spans="1:3" ht="14.4" x14ac:dyDescent="0.3">
      <c r="A35751"/>
      <c r="B35751"/>
      <c r="C35751"/>
    </row>
    <row r="35752" spans="1:3" ht="14.4" x14ac:dyDescent="0.3">
      <c r="A35752"/>
      <c r="B35752"/>
      <c r="C35752"/>
    </row>
    <row r="35753" spans="1:3" ht="14.4" x14ac:dyDescent="0.3">
      <c r="A35753"/>
      <c r="B35753"/>
      <c r="C35753"/>
    </row>
    <row r="35754" spans="1:3" ht="14.4" x14ac:dyDescent="0.3">
      <c r="A35754"/>
      <c r="B35754"/>
      <c r="C35754"/>
    </row>
    <row r="35755" spans="1:3" ht="14.4" x14ac:dyDescent="0.3">
      <c r="A35755"/>
      <c r="B35755"/>
      <c r="C35755"/>
    </row>
    <row r="35756" spans="1:3" ht="14.4" x14ac:dyDescent="0.3">
      <c r="A35756"/>
      <c r="B35756"/>
      <c r="C35756"/>
    </row>
    <row r="35757" spans="1:3" ht="14.4" x14ac:dyDescent="0.3">
      <c r="A35757"/>
      <c r="B35757"/>
      <c r="C35757"/>
    </row>
    <row r="35758" spans="1:3" ht="14.4" x14ac:dyDescent="0.3">
      <c r="A35758"/>
      <c r="B35758"/>
      <c r="C35758"/>
    </row>
    <row r="35759" spans="1:3" ht="14.4" x14ac:dyDescent="0.3">
      <c r="A35759"/>
      <c r="B35759"/>
      <c r="C35759"/>
    </row>
    <row r="35760" spans="1:3" ht="14.4" x14ac:dyDescent="0.3">
      <c r="A35760"/>
      <c r="B35760"/>
      <c r="C35760"/>
    </row>
    <row r="35761" spans="1:3" ht="14.4" x14ac:dyDescent="0.3">
      <c r="A35761"/>
      <c r="B35761"/>
      <c r="C35761"/>
    </row>
    <row r="35762" spans="1:3" ht="14.4" x14ac:dyDescent="0.3">
      <c r="A35762"/>
      <c r="B35762"/>
      <c r="C35762"/>
    </row>
    <row r="35763" spans="1:3" ht="14.4" x14ac:dyDescent="0.3">
      <c r="A35763"/>
      <c r="B35763"/>
      <c r="C35763"/>
    </row>
    <row r="35764" spans="1:3" ht="14.4" x14ac:dyDescent="0.3">
      <c r="A35764"/>
      <c r="B35764"/>
      <c r="C35764"/>
    </row>
    <row r="35765" spans="1:3" ht="14.4" x14ac:dyDescent="0.3">
      <c r="A35765"/>
      <c r="B35765"/>
      <c r="C35765"/>
    </row>
    <row r="35766" spans="1:3" ht="14.4" x14ac:dyDescent="0.3">
      <c r="A35766"/>
      <c r="B35766"/>
      <c r="C35766"/>
    </row>
    <row r="35767" spans="1:3" ht="14.4" x14ac:dyDescent="0.3">
      <c r="A35767"/>
      <c r="B35767"/>
      <c r="C35767"/>
    </row>
    <row r="35768" spans="1:3" ht="14.4" x14ac:dyDescent="0.3">
      <c r="A35768"/>
      <c r="B35768"/>
      <c r="C35768"/>
    </row>
    <row r="35769" spans="1:3" ht="14.4" x14ac:dyDescent="0.3">
      <c r="A35769"/>
      <c r="B35769"/>
      <c r="C35769"/>
    </row>
    <row r="35770" spans="1:3" ht="14.4" x14ac:dyDescent="0.3">
      <c r="A35770"/>
      <c r="B35770"/>
      <c r="C35770"/>
    </row>
    <row r="35771" spans="1:3" ht="14.4" x14ac:dyDescent="0.3">
      <c r="A35771"/>
      <c r="B35771"/>
      <c r="C35771"/>
    </row>
    <row r="35772" spans="1:3" ht="14.4" x14ac:dyDescent="0.3">
      <c r="A35772"/>
      <c r="B35772"/>
      <c r="C35772"/>
    </row>
    <row r="35773" spans="1:3" ht="14.4" x14ac:dyDescent="0.3">
      <c r="A35773"/>
      <c r="B35773"/>
      <c r="C35773"/>
    </row>
    <row r="35774" spans="1:3" ht="14.4" x14ac:dyDescent="0.3">
      <c r="A35774"/>
      <c r="B35774"/>
      <c r="C35774"/>
    </row>
    <row r="35775" spans="1:3" ht="14.4" x14ac:dyDescent="0.3">
      <c r="A35775"/>
      <c r="B35775"/>
      <c r="C35775"/>
    </row>
    <row r="35776" spans="1:3" ht="14.4" x14ac:dyDescent="0.3">
      <c r="A35776"/>
      <c r="B35776"/>
      <c r="C35776"/>
    </row>
    <row r="35777" spans="1:3" ht="14.4" x14ac:dyDescent="0.3">
      <c r="A35777"/>
      <c r="B35777"/>
      <c r="C35777"/>
    </row>
    <row r="35778" spans="1:3" ht="14.4" x14ac:dyDescent="0.3">
      <c r="A35778"/>
      <c r="B35778"/>
      <c r="C35778"/>
    </row>
    <row r="35779" spans="1:3" ht="14.4" x14ac:dyDescent="0.3">
      <c r="A35779"/>
      <c r="B35779"/>
      <c r="C35779"/>
    </row>
    <row r="35780" spans="1:3" ht="14.4" x14ac:dyDescent="0.3">
      <c r="A35780"/>
      <c r="B35780"/>
      <c r="C35780"/>
    </row>
    <row r="35781" spans="1:3" ht="14.4" x14ac:dyDescent="0.3">
      <c r="A35781"/>
      <c r="B35781"/>
      <c r="C35781"/>
    </row>
    <row r="35782" spans="1:3" ht="14.4" x14ac:dyDescent="0.3">
      <c r="A35782"/>
      <c r="B35782"/>
      <c r="C35782"/>
    </row>
    <row r="35783" spans="1:3" ht="14.4" x14ac:dyDescent="0.3">
      <c r="A35783"/>
      <c r="B35783"/>
      <c r="C35783"/>
    </row>
    <row r="35784" spans="1:3" ht="14.4" x14ac:dyDescent="0.3">
      <c r="A35784"/>
      <c r="B35784"/>
      <c r="C35784"/>
    </row>
    <row r="35785" spans="1:3" ht="14.4" x14ac:dyDescent="0.3">
      <c r="A35785"/>
      <c r="B35785"/>
      <c r="C35785"/>
    </row>
    <row r="35786" spans="1:3" ht="14.4" x14ac:dyDescent="0.3">
      <c r="A35786"/>
      <c r="B35786"/>
      <c r="C35786"/>
    </row>
    <row r="35787" spans="1:3" ht="14.4" x14ac:dyDescent="0.3">
      <c r="A35787"/>
      <c r="B35787"/>
      <c r="C35787"/>
    </row>
    <row r="35788" spans="1:3" ht="14.4" x14ac:dyDescent="0.3">
      <c r="A35788"/>
      <c r="B35788"/>
      <c r="C35788"/>
    </row>
    <row r="35789" spans="1:3" ht="14.4" x14ac:dyDescent="0.3">
      <c r="A35789"/>
      <c r="B35789"/>
      <c r="C35789"/>
    </row>
    <row r="35790" spans="1:3" ht="14.4" x14ac:dyDescent="0.3">
      <c r="A35790"/>
      <c r="B35790"/>
      <c r="C35790"/>
    </row>
    <row r="35791" spans="1:3" ht="14.4" x14ac:dyDescent="0.3">
      <c r="A35791"/>
      <c r="B35791"/>
      <c r="C35791"/>
    </row>
    <row r="35792" spans="1:3" ht="14.4" x14ac:dyDescent="0.3">
      <c r="A35792"/>
      <c r="B35792"/>
      <c r="C35792"/>
    </row>
    <row r="35793" spans="1:3" ht="14.4" x14ac:dyDescent="0.3">
      <c r="A35793"/>
      <c r="B35793"/>
      <c r="C35793"/>
    </row>
    <row r="35794" spans="1:3" ht="14.4" x14ac:dyDescent="0.3">
      <c r="A35794"/>
      <c r="B35794"/>
      <c r="C35794"/>
    </row>
    <row r="35795" spans="1:3" ht="14.4" x14ac:dyDescent="0.3">
      <c r="A35795"/>
      <c r="B35795"/>
      <c r="C35795"/>
    </row>
    <row r="35796" spans="1:3" ht="14.4" x14ac:dyDescent="0.3">
      <c r="A35796"/>
      <c r="B35796"/>
      <c r="C35796"/>
    </row>
    <row r="35797" spans="1:3" ht="14.4" x14ac:dyDescent="0.3">
      <c r="A35797"/>
      <c r="B35797"/>
      <c r="C35797"/>
    </row>
    <row r="35798" spans="1:3" ht="14.4" x14ac:dyDescent="0.3">
      <c r="A35798"/>
      <c r="B35798"/>
      <c r="C35798"/>
    </row>
    <row r="35799" spans="1:3" ht="14.4" x14ac:dyDescent="0.3">
      <c r="A35799"/>
      <c r="B35799"/>
      <c r="C35799"/>
    </row>
    <row r="35800" spans="1:3" ht="14.4" x14ac:dyDescent="0.3">
      <c r="A35800"/>
      <c r="B35800"/>
      <c r="C35800"/>
    </row>
    <row r="35801" spans="1:3" ht="14.4" x14ac:dyDescent="0.3">
      <c r="A35801"/>
      <c r="B35801"/>
      <c r="C35801"/>
    </row>
    <row r="35802" spans="1:3" ht="14.4" x14ac:dyDescent="0.3">
      <c r="A35802"/>
      <c r="B35802"/>
      <c r="C35802"/>
    </row>
    <row r="35803" spans="1:3" ht="14.4" x14ac:dyDescent="0.3">
      <c r="A35803"/>
      <c r="B35803"/>
      <c r="C35803"/>
    </row>
    <row r="35804" spans="1:3" ht="14.4" x14ac:dyDescent="0.3">
      <c r="A35804"/>
      <c r="B35804"/>
      <c r="C35804"/>
    </row>
    <row r="35805" spans="1:3" ht="14.4" x14ac:dyDescent="0.3">
      <c r="A35805"/>
      <c r="B35805"/>
      <c r="C35805"/>
    </row>
    <row r="35806" spans="1:3" ht="14.4" x14ac:dyDescent="0.3">
      <c r="A35806"/>
      <c r="B35806"/>
      <c r="C35806"/>
    </row>
    <row r="35807" spans="1:3" ht="14.4" x14ac:dyDescent="0.3">
      <c r="A35807"/>
      <c r="B35807"/>
      <c r="C35807"/>
    </row>
    <row r="35808" spans="1:3" ht="14.4" x14ac:dyDescent="0.3">
      <c r="A35808"/>
      <c r="B35808"/>
      <c r="C35808"/>
    </row>
    <row r="35809" spans="1:3" ht="14.4" x14ac:dyDescent="0.3">
      <c r="A35809"/>
      <c r="B35809"/>
      <c r="C35809"/>
    </row>
    <row r="35810" spans="1:3" ht="14.4" x14ac:dyDescent="0.3">
      <c r="A35810"/>
      <c r="B35810"/>
      <c r="C35810"/>
    </row>
    <row r="35811" spans="1:3" ht="14.4" x14ac:dyDescent="0.3">
      <c r="A35811"/>
      <c r="B35811"/>
      <c r="C35811"/>
    </row>
    <row r="35812" spans="1:3" ht="14.4" x14ac:dyDescent="0.3">
      <c r="A35812"/>
      <c r="B35812"/>
      <c r="C35812"/>
    </row>
    <row r="35813" spans="1:3" ht="14.4" x14ac:dyDescent="0.3">
      <c r="A35813"/>
      <c r="B35813"/>
      <c r="C35813"/>
    </row>
    <row r="35814" spans="1:3" ht="14.4" x14ac:dyDescent="0.3">
      <c r="A35814"/>
      <c r="B35814"/>
      <c r="C35814"/>
    </row>
    <row r="35815" spans="1:3" ht="14.4" x14ac:dyDescent="0.3">
      <c r="A35815"/>
      <c r="B35815"/>
      <c r="C35815"/>
    </row>
    <row r="35816" spans="1:3" ht="14.4" x14ac:dyDescent="0.3">
      <c r="A35816"/>
      <c r="B35816"/>
      <c r="C35816"/>
    </row>
    <row r="35817" spans="1:3" ht="14.4" x14ac:dyDescent="0.3">
      <c r="A35817"/>
      <c r="B35817"/>
      <c r="C35817"/>
    </row>
    <row r="35818" spans="1:3" ht="14.4" x14ac:dyDescent="0.3">
      <c r="A35818"/>
      <c r="B35818"/>
      <c r="C35818"/>
    </row>
    <row r="35819" spans="1:3" ht="14.4" x14ac:dyDescent="0.3">
      <c r="A35819"/>
      <c r="B35819"/>
      <c r="C35819"/>
    </row>
    <row r="35820" spans="1:3" ht="14.4" x14ac:dyDescent="0.3">
      <c r="A35820"/>
      <c r="B35820"/>
      <c r="C35820"/>
    </row>
    <row r="35821" spans="1:3" ht="14.4" x14ac:dyDescent="0.3">
      <c r="A35821"/>
      <c r="B35821"/>
      <c r="C35821"/>
    </row>
    <row r="35822" spans="1:3" ht="14.4" x14ac:dyDescent="0.3">
      <c r="A35822"/>
      <c r="B35822"/>
      <c r="C35822"/>
    </row>
    <row r="35823" spans="1:3" ht="14.4" x14ac:dyDescent="0.3">
      <c r="A35823"/>
      <c r="B35823"/>
      <c r="C35823"/>
    </row>
    <row r="35824" spans="1:3" ht="14.4" x14ac:dyDescent="0.3">
      <c r="A35824"/>
      <c r="B35824"/>
      <c r="C35824"/>
    </row>
    <row r="35825" spans="1:3" ht="14.4" x14ac:dyDescent="0.3">
      <c r="A35825"/>
      <c r="B35825"/>
      <c r="C35825"/>
    </row>
    <row r="35826" spans="1:3" ht="14.4" x14ac:dyDescent="0.3">
      <c r="A35826"/>
      <c r="B35826"/>
      <c r="C35826"/>
    </row>
    <row r="35827" spans="1:3" ht="14.4" x14ac:dyDescent="0.3">
      <c r="A35827"/>
      <c r="B35827"/>
      <c r="C35827"/>
    </row>
    <row r="35828" spans="1:3" ht="14.4" x14ac:dyDescent="0.3">
      <c r="A35828"/>
      <c r="B35828"/>
      <c r="C35828"/>
    </row>
    <row r="35829" spans="1:3" ht="14.4" x14ac:dyDescent="0.3">
      <c r="A35829"/>
      <c r="B35829"/>
      <c r="C35829"/>
    </row>
    <row r="35830" spans="1:3" ht="14.4" x14ac:dyDescent="0.3">
      <c r="A35830"/>
      <c r="B35830"/>
      <c r="C35830"/>
    </row>
    <row r="35831" spans="1:3" ht="14.4" x14ac:dyDescent="0.3">
      <c r="A35831"/>
      <c r="B35831"/>
      <c r="C35831"/>
    </row>
    <row r="35832" spans="1:3" ht="14.4" x14ac:dyDescent="0.3">
      <c r="A35832"/>
      <c r="B35832"/>
      <c r="C35832"/>
    </row>
    <row r="35833" spans="1:3" ht="14.4" x14ac:dyDescent="0.3">
      <c r="A35833"/>
      <c r="B35833"/>
      <c r="C35833"/>
    </row>
    <row r="35834" spans="1:3" ht="14.4" x14ac:dyDescent="0.3">
      <c r="A35834"/>
      <c r="B35834"/>
      <c r="C35834"/>
    </row>
    <row r="35835" spans="1:3" ht="14.4" x14ac:dyDescent="0.3">
      <c r="A35835"/>
      <c r="B35835"/>
      <c r="C35835"/>
    </row>
    <row r="35836" spans="1:3" ht="14.4" x14ac:dyDescent="0.3">
      <c r="A35836"/>
      <c r="B35836"/>
      <c r="C35836"/>
    </row>
    <row r="35837" spans="1:3" ht="14.4" x14ac:dyDescent="0.3">
      <c r="A35837"/>
      <c r="B35837"/>
      <c r="C35837"/>
    </row>
    <row r="35838" spans="1:3" ht="14.4" x14ac:dyDescent="0.3">
      <c r="A35838"/>
      <c r="B35838"/>
      <c r="C35838"/>
    </row>
    <row r="35839" spans="1:3" ht="14.4" x14ac:dyDescent="0.3">
      <c r="A35839"/>
      <c r="B35839"/>
      <c r="C35839"/>
    </row>
    <row r="35840" spans="1:3" ht="14.4" x14ac:dyDescent="0.3">
      <c r="A35840"/>
      <c r="B35840"/>
      <c r="C35840"/>
    </row>
    <row r="35841" spans="1:3" ht="14.4" x14ac:dyDescent="0.3">
      <c r="A35841"/>
      <c r="B35841"/>
      <c r="C35841"/>
    </row>
    <row r="35842" spans="1:3" ht="14.4" x14ac:dyDescent="0.3">
      <c r="A35842"/>
      <c r="B35842"/>
      <c r="C35842"/>
    </row>
    <row r="35843" spans="1:3" ht="14.4" x14ac:dyDescent="0.3">
      <c r="A35843"/>
      <c r="B35843"/>
      <c r="C35843"/>
    </row>
    <row r="35844" spans="1:3" ht="14.4" x14ac:dyDescent="0.3">
      <c r="A35844"/>
      <c r="B35844"/>
      <c r="C35844"/>
    </row>
    <row r="35845" spans="1:3" ht="14.4" x14ac:dyDescent="0.3">
      <c r="A35845"/>
      <c r="B35845"/>
      <c r="C35845"/>
    </row>
    <row r="35846" spans="1:3" ht="14.4" x14ac:dyDescent="0.3">
      <c r="A35846"/>
      <c r="B35846"/>
      <c r="C35846"/>
    </row>
    <row r="35847" spans="1:3" ht="14.4" x14ac:dyDescent="0.3">
      <c r="A35847"/>
      <c r="B35847"/>
      <c r="C35847"/>
    </row>
    <row r="35848" spans="1:3" ht="14.4" x14ac:dyDescent="0.3">
      <c r="A35848"/>
      <c r="B35848"/>
      <c r="C35848"/>
    </row>
    <row r="35849" spans="1:3" ht="14.4" x14ac:dyDescent="0.3">
      <c r="A35849"/>
      <c r="B35849"/>
      <c r="C35849"/>
    </row>
    <row r="35850" spans="1:3" ht="14.4" x14ac:dyDescent="0.3">
      <c r="A35850"/>
      <c r="B35850"/>
      <c r="C35850"/>
    </row>
    <row r="35851" spans="1:3" ht="14.4" x14ac:dyDescent="0.3">
      <c r="A35851"/>
      <c r="B35851"/>
      <c r="C35851"/>
    </row>
    <row r="35852" spans="1:3" ht="14.4" x14ac:dyDescent="0.3">
      <c r="A35852"/>
      <c r="B35852"/>
      <c r="C35852"/>
    </row>
    <row r="35853" spans="1:3" ht="14.4" x14ac:dyDescent="0.3">
      <c r="A35853"/>
      <c r="B35853"/>
      <c r="C35853"/>
    </row>
    <row r="35854" spans="1:3" ht="14.4" x14ac:dyDescent="0.3">
      <c r="A35854"/>
      <c r="B35854"/>
      <c r="C35854"/>
    </row>
    <row r="35855" spans="1:3" ht="14.4" x14ac:dyDescent="0.3">
      <c r="A35855"/>
      <c r="B35855"/>
      <c r="C35855"/>
    </row>
    <row r="35856" spans="1:3" ht="14.4" x14ac:dyDescent="0.3">
      <c r="A35856"/>
      <c r="B35856"/>
      <c r="C35856"/>
    </row>
    <row r="35857" spans="1:3" ht="14.4" x14ac:dyDescent="0.3">
      <c r="A35857"/>
      <c r="B35857"/>
      <c r="C35857"/>
    </row>
    <row r="35858" spans="1:3" ht="14.4" x14ac:dyDescent="0.3">
      <c r="A35858"/>
      <c r="B35858"/>
      <c r="C35858"/>
    </row>
    <row r="35859" spans="1:3" ht="14.4" x14ac:dyDescent="0.3">
      <c r="A35859"/>
      <c r="B35859"/>
      <c r="C35859"/>
    </row>
    <row r="35860" spans="1:3" ht="14.4" x14ac:dyDescent="0.3">
      <c r="A35860"/>
      <c r="B35860"/>
      <c r="C35860"/>
    </row>
    <row r="35861" spans="1:3" ht="14.4" x14ac:dyDescent="0.3">
      <c r="A35861"/>
      <c r="B35861"/>
      <c r="C35861"/>
    </row>
    <row r="35862" spans="1:3" ht="14.4" x14ac:dyDescent="0.3">
      <c r="A35862"/>
      <c r="B35862"/>
      <c r="C35862"/>
    </row>
    <row r="35863" spans="1:3" ht="14.4" x14ac:dyDescent="0.3">
      <c r="A35863"/>
      <c r="B35863"/>
      <c r="C35863"/>
    </row>
    <row r="35864" spans="1:3" ht="14.4" x14ac:dyDescent="0.3">
      <c r="A35864"/>
      <c r="B35864"/>
      <c r="C35864"/>
    </row>
    <row r="35865" spans="1:3" ht="14.4" x14ac:dyDescent="0.3">
      <c r="A35865"/>
      <c r="B35865"/>
      <c r="C35865"/>
    </row>
    <row r="35866" spans="1:3" ht="14.4" x14ac:dyDescent="0.3">
      <c r="A35866"/>
      <c r="B35866"/>
      <c r="C35866"/>
    </row>
    <row r="35867" spans="1:3" ht="14.4" x14ac:dyDescent="0.3">
      <c r="A35867"/>
      <c r="B35867"/>
      <c r="C35867"/>
    </row>
    <row r="35868" spans="1:3" ht="14.4" x14ac:dyDescent="0.3">
      <c r="A35868"/>
      <c r="B35868"/>
      <c r="C35868"/>
    </row>
    <row r="35869" spans="1:3" ht="14.4" x14ac:dyDescent="0.3">
      <c r="A35869"/>
      <c r="B35869"/>
      <c r="C35869"/>
    </row>
    <row r="35870" spans="1:3" ht="14.4" x14ac:dyDescent="0.3">
      <c r="A35870"/>
      <c r="B35870"/>
      <c r="C35870"/>
    </row>
    <row r="35871" spans="1:3" ht="14.4" x14ac:dyDescent="0.3">
      <c r="A35871"/>
      <c r="B35871"/>
      <c r="C35871"/>
    </row>
    <row r="35872" spans="1:3" ht="14.4" x14ac:dyDescent="0.3">
      <c r="A35872"/>
      <c r="B35872"/>
      <c r="C35872"/>
    </row>
    <row r="35873" spans="1:3" ht="14.4" x14ac:dyDescent="0.3">
      <c r="A35873"/>
      <c r="B35873"/>
      <c r="C35873"/>
    </row>
    <row r="35874" spans="1:3" ht="14.4" x14ac:dyDescent="0.3">
      <c r="A35874"/>
      <c r="B35874"/>
      <c r="C35874"/>
    </row>
    <row r="35875" spans="1:3" ht="14.4" x14ac:dyDescent="0.3">
      <c r="A35875"/>
      <c r="B35875"/>
      <c r="C35875"/>
    </row>
    <row r="35876" spans="1:3" ht="14.4" x14ac:dyDescent="0.3">
      <c r="A35876"/>
      <c r="B35876"/>
      <c r="C35876"/>
    </row>
    <row r="35877" spans="1:3" ht="14.4" x14ac:dyDescent="0.3">
      <c r="A35877"/>
      <c r="B35877"/>
      <c r="C35877"/>
    </row>
    <row r="35878" spans="1:3" ht="14.4" x14ac:dyDescent="0.3">
      <c r="A35878"/>
      <c r="B35878"/>
      <c r="C35878"/>
    </row>
    <row r="35879" spans="1:3" ht="14.4" x14ac:dyDescent="0.3">
      <c r="A35879"/>
      <c r="B35879"/>
      <c r="C35879"/>
    </row>
    <row r="35880" spans="1:3" ht="14.4" x14ac:dyDescent="0.3">
      <c r="A35880"/>
      <c r="B35880"/>
      <c r="C35880"/>
    </row>
    <row r="35881" spans="1:3" ht="14.4" x14ac:dyDescent="0.3">
      <c r="A35881"/>
      <c r="B35881"/>
      <c r="C35881"/>
    </row>
    <row r="35882" spans="1:3" ht="14.4" x14ac:dyDescent="0.3">
      <c r="A35882"/>
      <c r="B35882"/>
      <c r="C35882"/>
    </row>
    <row r="35883" spans="1:3" ht="14.4" x14ac:dyDescent="0.3">
      <c r="A35883"/>
      <c r="B35883"/>
      <c r="C35883"/>
    </row>
    <row r="35884" spans="1:3" ht="14.4" x14ac:dyDescent="0.3">
      <c r="A35884"/>
      <c r="B35884"/>
      <c r="C35884"/>
    </row>
    <row r="35885" spans="1:3" ht="14.4" x14ac:dyDescent="0.3">
      <c r="A35885"/>
      <c r="B35885"/>
      <c r="C35885"/>
    </row>
    <row r="35886" spans="1:3" ht="14.4" x14ac:dyDescent="0.3">
      <c r="A35886"/>
      <c r="B35886"/>
      <c r="C35886"/>
    </row>
    <row r="35887" spans="1:3" ht="14.4" x14ac:dyDescent="0.3">
      <c r="A35887"/>
      <c r="B35887"/>
      <c r="C35887"/>
    </row>
    <row r="35888" spans="1:3" ht="14.4" x14ac:dyDescent="0.3">
      <c r="A35888"/>
      <c r="B35888"/>
      <c r="C35888"/>
    </row>
    <row r="35889" spans="1:3" ht="14.4" x14ac:dyDescent="0.3">
      <c r="A35889"/>
      <c r="B35889"/>
      <c r="C35889"/>
    </row>
    <row r="35890" spans="1:3" ht="14.4" x14ac:dyDescent="0.3">
      <c r="A35890"/>
      <c r="B35890"/>
      <c r="C35890"/>
    </row>
    <row r="35891" spans="1:3" ht="14.4" x14ac:dyDescent="0.3">
      <c r="A35891"/>
      <c r="B35891"/>
      <c r="C35891"/>
    </row>
    <row r="35892" spans="1:3" ht="14.4" x14ac:dyDescent="0.3">
      <c r="A35892"/>
      <c r="B35892"/>
      <c r="C35892"/>
    </row>
    <row r="35893" spans="1:3" ht="14.4" x14ac:dyDescent="0.3">
      <c r="A35893"/>
      <c r="B35893"/>
      <c r="C35893"/>
    </row>
    <row r="35894" spans="1:3" ht="14.4" x14ac:dyDescent="0.3">
      <c r="A35894"/>
      <c r="B35894"/>
      <c r="C35894"/>
    </row>
    <row r="35895" spans="1:3" ht="14.4" x14ac:dyDescent="0.3">
      <c r="A35895"/>
      <c r="B35895"/>
      <c r="C35895"/>
    </row>
    <row r="35896" spans="1:3" ht="14.4" x14ac:dyDescent="0.3">
      <c r="A35896"/>
      <c r="B35896"/>
      <c r="C35896"/>
    </row>
    <row r="35897" spans="1:3" ht="14.4" x14ac:dyDescent="0.3">
      <c r="A35897"/>
      <c r="B35897"/>
      <c r="C35897"/>
    </row>
    <row r="35898" spans="1:3" ht="14.4" x14ac:dyDescent="0.3">
      <c r="A35898"/>
      <c r="B35898"/>
      <c r="C35898"/>
    </row>
    <row r="35899" spans="1:3" ht="14.4" x14ac:dyDescent="0.3">
      <c r="A35899"/>
      <c r="B35899"/>
      <c r="C35899"/>
    </row>
    <row r="35900" spans="1:3" ht="14.4" x14ac:dyDescent="0.3">
      <c r="A35900"/>
      <c r="B35900"/>
      <c r="C35900"/>
    </row>
    <row r="35901" spans="1:3" ht="14.4" x14ac:dyDescent="0.3">
      <c r="A35901"/>
      <c r="B35901"/>
      <c r="C35901"/>
    </row>
    <row r="35902" spans="1:3" ht="14.4" x14ac:dyDescent="0.3">
      <c r="A35902"/>
      <c r="B35902"/>
      <c r="C35902"/>
    </row>
    <row r="35903" spans="1:3" ht="14.4" x14ac:dyDescent="0.3">
      <c r="A35903"/>
      <c r="B35903"/>
      <c r="C35903"/>
    </row>
    <row r="35904" spans="1:3" ht="14.4" x14ac:dyDescent="0.3">
      <c r="A35904"/>
      <c r="B35904"/>
      <c r="C35904"/>
    </row>
    <row r="35905" spans="1:3" ht="14.4" x14ac:dyDescent="0.3">
      <c r="A35905"/>
      <c r="B35905"/>
      <c r="C35905"/>
    </row>
    <row r="35906" spans="1:3" ht="14.4" x14ac:dyDescent="0.3">
      <c r="A35906"/>
      <c r="B35906"/>
      <c r="C35906"/>
    </row>
    <row r="35907" spans="1:3" ht="14.4" x14ac:dyDescent="0.3">
      <c r="A35907"/>
      <c r="B35907"/>
      <c r="C35907"/>
    </row>
    <row r="35908" spans="1:3" ht="14.4" x14ac:dyDescent="0.3">
      <c r="A35908"/>
      <c r="B35908"/>
      <c r="C35908"/>
    </row>
    <row r="35909" spans="1:3" ht="14.4" x14ac:dyDescent="0.3">
      <c r="A35909"/>
      <c r="B35909"/>
      <c r="C35909"/>
    </row>
    <row r="35910" spans="1:3" ht="14.4" x14ac:dyDescent="0.3">
      <c r="A35910"/>
      <c r="B35910"/>
      <c r="C35910"/>
    </row>
    <row r="35911" spans="1:3" ht="14.4" x14ac:dyDescent="0.3">
      <c r="A35911"/>
      <c r="B35911"/>
      <c r="C35911"/>
    </row>
    <row r="35912" spans="1:3" ht="14.4" x14ac:dyDescent="0.3">
      <c r="A35912"/>
      <c r="B35912"/>
      <c r="C35912"/>
    </row>
    <row r="35913" spans="1:3" ht="14.4" x14ac:dyDescent="0.3">
      <c r="A35913"/>
      <c r="B35913"/>
      <c r="C35913"/>
    </row>
    <row r="35914" spans="1:3" ht="14.4" x14ac:dyDescent="0.3">
      <c r="A35914"/>
      <c r="B35914"/>
      <c r="C35914"/>
    </row>
    <row r="35915" spans="1:3" ht="14.4" x14ac:dyDescent="0.3">
      <c r="A35915"/>
      <c r="B35915"/>
      <c r="C35915"/>
    </row>
    <row r="35916" spans="1:3" ht="14.4" x14ac:dyDescent="0.3">
      <c r="A35916"/>
      <c r="B35916"/>
      <c r="C35916"/>
    </row>
    <row r="35917" spans="1:3" ht="14.4" x14ac:dyDescent="0.3">
      <c r="A35917"/>
      <c r="B35917"/>
      <c r="C35917"/>
    </row>
    <row r="35918" spans="1:3" ht="14.4" x14ac:dyDescent="0.3">
      <c r="A35918"/>
      <c r="B35918"/>
      <c r="C35918"/>
    </row>
    <row r="35919" spans="1:3" ht="14.4" x14ac:dyDescent="0.3">
      <c r="A35919"/>
      <c r="B35919"/>
      <c r="C35919"/>
    </row>
    <row r="35920" spans="1:3" ht="14.4" x14ac:dyDescent="0.3">
      <c r="A35920"/>
      <c r="B35920"/>
      <c r="C35920"/>
    </row>
    <row r="35921" spans="1:3" ht="14.4" x14ac:dyDescent="0.3">
      <c r="A35921"/>
      <c r="B35921"/>
      <c r="C35921"/>
    </row>
    <row r="35922" spans="1:3" ht="14.4" x14ac:dyDescent="0.3">
      <c r="A35922"/>
      <c r="B35922"/>
      <c r="C35922"/>
    </row>
    <row r="35923" spans="1:3" ht="14.4" x14ac:dyDescent="0.3">
      <c r="A35923"/>
      <c r="B35923"/>
      <c r="C35923"/>
    </row>
    <row r="35924" spans="1:3" ht="14.4" x14ac:dyDescent="0.3">
      <c r="A35924"/>
      <c r="B35924"/>
      <c r="C35924"/>
    </row>
    <row r="35925" spans="1:3" ht="14.4" x14ac:dyDescent="0.3">
      <c r="A35925"/>
      <c r="B35925"/>
      <c r="C35925"/>
    </row>
    <row r="35926" spans="1:3" ht="14.4" x14ac:dyDescent="0.3">
      <c r="A35926"/>
      <c r="B35926"/>
      <c r="C35926"/>
    </row>
    <row r="35927" spans="1:3" ht="14.4" x14ac:dyDescent="0.3">
      <c r="A35927"/>
      <c r="B35927"/>
      <c r="C35927"/>
    </row>
    <row r="35928" spans="1:3" ht="14.4" x14ac:dyDescent="0.3">
      <c r="A35928"/>
      <c r="B35928"/>
      <c r="C35928"/>
    </row>
    <row r="35929" spans="1:3" ht="14.4" x14ac:dyDescent="0.3">
      <c r="A35929"/>
      <c r="B35929"/>
      <c r="C35929"/>
    </row>
    <row r="35930" spans="1:3" ht="14.4" x14ac:dyDescent="0.3">
      <c r="A35930"/>
      <c r="B35930"/>
      <c r="C35930"/>
    </row>
    <row r="35931" spans="1:3" ht="14.4" x14ac:dyDescent="0.3">
      <c r="A35931"/>
      <c r="B35931"/>
      <c r="C35931"/>
    </row>
    <row r="35932" spans="1:3" ht="14.4" x14ac:dyDescent="0.3">
      <c r="A35932"/>
      <c r="B35932"/>
      <c r="C35932"/>
    </row>
    <row r="35933" spans="1:3" ht="14.4" x14ac:dyDescent="0.3">
      <c r="A35933"/>
      <c r="B35933"/>
      <c r="C35933"/>
    </row>
    <row r="35934" spans="1:3" ht="14.4" x14ac:dyDescent="0.3">
      <c r="A35934"/>
      <c r="B35934"/>
      <c r="C35934"/>
    </row>
    <row r="35935" spans="1:3" ht="14.4" x14ac:dyDescent="0.3">
      <c r="A35935"/>
      <c r="B35935"/>
      <c r="C35935"/>
    </row>
    <row r="35936" spans="1:3" ht="14.4" x14ac:dyDescent="0.3">
      <c r="A35936"/>
      <c r="B35936"/>
      <c r="C35936"/>
    </row>
    <row r="35937" spans="1:3" ht="14.4" x14ac:dyDescent="0.3">
      <c r="A35937"/>
      <c r="B35937"/>
      <c r="C35937"/>
    </row>
    <row r="35938" spans="1:3" ht="14.4" x14ac:dyDescent="0.3">
      <c r="A35938"/>
      <c r="B35938"/>
      <c r="C35938"/>
    </row>
    <row r="35939" spans="1:3" ht="14.4" x14ac:dyDescent="0.3">
      <c r="A35939"/>
      <c r="B35939"/>
      <c r="C35939"/>
    </row>
    <row r="35940" spans="1:3" ht="14.4" x14ac:dyDescent="0.3">
      <c r="A35940"/>
      <c r="B35940"/>
      <c r="C35940"/>
    </row>
    <row r="35941" spans="1:3" ht="14.4" x14ac:dyDescent="0.3">
      <c r="A35941"/>
      <c r="B35941"/>
      <c r="C35941"/>
    </row>
    <row r="35942" spans="1:3" ht="14.4" x14ac:dyDescent="0.3">
      <c r="A35942"/>
      <c r="B35942"/>
      <c r="C35942"/>
    </row>
    <row r="35943" spans="1:3" ht="14.4" x14ac:dyDescent="0.3">
      <c r="A35943"/>
      <c r="B35943"/>
      <c r="C35943"/>
    </row>
    <row r="35944" spans="1:3" ht="14.4" x14ac:dyDescent="0.3">
      <c r="A35944"/>
      <c r="B35944"/>
      <c r="C35944"/>
    </row>
    <row r="35945" spans="1:3" ht="14.4" x14ac:dyDescent="0.3">
      <c r="A35945"/>
      <c r="B35945"/>
      <c r="C35945"/>
    </row>
    <row r="35946" spans="1:3" ht="14.4" x14ac:dyDescent="0.3">
      <c r="A35946"/>
      <c r="B35946"/>
      <c r="C35946"/>
    </row>
    <row r="35947" spans="1:3" ht="14.4" x14ac:dyDescent="0.3">
      <c r="A35947"/>
      <c r="B35947"/>
      <c r="C35947"/>
    </row>
    <row r="35948" spans="1:3" ht="14.4" x14ac:dyDescent="0.3">
      <c r="A35948"/>
      <c r="B35948"/>
      <c r="C35948"/>
    </row>
    <row r="35949" spans="1:3" ht="14.4" x14ac:dyDescent="0.3">
      <c r="A35949"/>
      <c r="B35949"/>
      <c r="C35949"/>
    </row>
    <row r="35950" spans="1:3" ht="14.4" x14ac:dyDescent="0.3">
      <c r="A35950"/>
      <c r="B35950"/>
      <c r="C35950"/>
    </row>
    <row r="35951" spans="1:3" ht="14.4" x14ac:dyDescent="0.3">
      <c r="A35951"/>
      <c r="B35951"/>
      <c r="C35951"/>
    </row>
    <row r="35952" spans="1:3" ht="14.4" x14ac:dyDescent="0.3">
      <c r="A35952"/>
      <c r="B35952"/>
      <c r="C35952"/>
    </row>
    <row r="35953" spans="1:3" ht="14.4" x14ac:dyDescent="0.3">
      <c r="A35953"/>
      <c r="B35953"/>
      <c r="C35953"/>
    </row>
    <row r="35954" spans="1:3" ht="14.4" x14ac:dyDescent="0.3">
      <c r="A35954"/>
      <c r="B35954"/>
      <c r="C35954"/>
    </row>
    <row r="35955" spans="1:3" ht="14.4" x14ac:dyDescent="0.3">
      <c r="A35955"/>
      <c r="B35955"/>
      <c r="C35955"/>
    </row>
    <row r="35956" spans="1:3" ht="14.4" x14ac:dyDescent="0.3">
      <c r="A35956"/>
      <c r="B35956"/>
      <c r="C35956"/>
    </row>
    <row r="35957" spans="1:3" ht="14.4" x14ac:dyDescent="0.3">
      <c r="A35957"/>
      <c r="B35957"/>
      <c r="C35957"/>
    </row>
    <row r="35958" spans="1:3" ht="14.4" x14ac:dyDescent="0.3">
      <c r="A35958"/>
      <c r="B35958"/>
      <c r="C35958"/>
    </row>
    <row r="35959" spans="1:3" ht="14.4" x14ac:dyDescent="0.3">
      <c r="A35959"/>
      <c r="B35959"/>
      <c r="C35959"/>
    </row>
    <row r="35960" spans="1:3" ht="14.4" x14ac:dyDescent="0.3">
      <c r="A35960"/>
      <c r="B35960"/>
      <c r="C35960"/>
    </row>
    <row r="35961" spans="1:3" ht="14.4" x14ac:dyDescent="0.3">
      <c r="A35961"/>
      <c r="B35961"/>
      <c r="C35961"/>
    </row>
    <row r="35962" spans="1:3" ht="14.4" x14ac:dyDescent="0.3">
      <c r="A35962"/>
      <c r="B35962"/>
      <c r="C35962"/>
    </row>
    <row r="35963" spans="1:3" ht="14.4" x14ac:dyDescent="0.3">
      <c r="A35963"/>
      <c r="B35963"/>
      <c r="C35963"/>
    </row>
    <row r="35964" spans="1:3" ht="14.4" x14ac:dyDescent="0.3">
      <c r="A35964"/>
      <c r="B35964"/>
      <c r="C35964"/>
    </row>
    <row r="35965" spans="1:3" ht="14.4" x14ac:dyDescent="0.3">
      <c r="A35965"/>
      <c r="B35965"/>
      <c r="C35965"/>
    </row>
    <row r="35966" spans="1:3" ht="14.4" x14ac:dyDescent="0.3">
      <c r="A35966"/>
      <c r="B35966"/>
      <c r="C35966"/>
    </row>
    <row r="35967" spans="1:3" ht="14.4" x14ac:dyDescent="0.3">
      <c r="A35967"/>
      <c r="B35967"/>
      <c r="C35967"/>
    </row>
    <row r="35968" spans="1:3" ht="14.4" x14ac:dyDescent="0.3">
      <c r="A35968"/>
      <c r="B35968"/>
      <c r="C35968"/>
    </row>
    <row r="35969" spans="1:3" ht="14.4" x14ac:dyDescent="0.3">
      <c r="A35969"/>
      <c r="B35969"/>
      <c r="C35969"/>
    </row>
    <row r="35970" spans="1:3" ht="14.4" x14ac:dyDescent="0.3">
      <c r="A35970"/>
      <c r="B35970"/>
      <c r="C35970"/>
    </row>
    <row r="35971" spans="1:3" ht="14.4" x14ac:dyDescent="0.3">
      <c r="A35971"/>
      <c r="B35971"/>
      <c r="C35971"/>
    </row>
    <row r="35972" spans="1:3" ht="14.4" x14ac:dyDescent="0.3">
      <c r="A35972"/>
      <c r="B35972"/>
      <c r="C35972"/>
    </row>
    <row r="35973" spans="1:3" ht="14.4" x14ac:dyDescent="0.3">
      <c r="A35973"/>
      <c r="B35973"/>
      <c r="C35973"/>
    </row>
    <row r="35974" spans="1:3" ht="14.4" x14ac:dyDescent="0.3">
      <c r="A35974"/>
      <c r="B35974"/>
      <c r="C35974"/>
    </row>
    <row r="35975" spans="1:3" ht="14.4" x14ac:dyDescent="0.3">
      <c r="A35975"/>
      <c r="B35975"/>
      <c r="C35975"/>
    </row>
    <row r="35976" spans="1:3" ht="14.4" x14ac:dyDescent="0.3">
      <c r="A35976"/>
      <c r="B35976"/>
      <c r="C35976"/>
    </row>
    <row r="35977" spans="1:3" ht="14.4" x14ac:dyDescent="0.3">
      <c r="A35977"/>
      <c r="B35977"/>
      <c r="C35977"/>
    </row>
    <row r="35978" spans="1:3" ht="14.4" x14ac:dyDescent="0.3">
      <c r="A35978"/>
      <c r="B35978"/>
      <c r="C35978"/>
    </row>
    <row r="35979" spans="1:3" ht="14.4" x14ac:dyDescent="0.3">
      <c r="A35979"/>
      <c r="B35979"/>
      <c r="C35979"/>
    </row>
    <row r="35980" spans="1:3" ht="14.4" x14ac:dyDescent="0.3">
      <c r="A35980"/>
      <c r="B35980"/>
      <c r="C35980"/>
    </row>
    <row r="35981" spans="1:3" ht="14.4" x14ac:dyDescent="0.3">
      <c r="A35981"/>
      <c r="B35981"/>
      <c r="C35981"/>
    </row>
    <row r="35982" spans="1:3" ht="14.4" x14ac:dyDescent="0.3">
      <c r="A35982"/>
      <c r="B35982"/>
      <c r="C35982"/>
    </row>
    <row r="35983" spans="1:3" ht="14.4" x14ac:dyDescent="0.3">
      <c r="A35983"/>
      <c r="B35983"/>
      <c r="C35983"/>
    </row>
    <row r="35984" spans="1:3" ht="14.4" x14ac:dyDescent="0.3">
      <c r="A35984"/>
      <c r="B35984"/>
      <c r="C35984"/>
    </row>
    <row r="35985" spans="1:3" ht="14.4" x14ac:dyDescent="0.3">
      <c r="A35985"/>
      <c r="B35985"/>
      <c r="C35985"/>
    </row>
    <row r="35986" spans="1:3" ht="14.4" x14ac:dyDescent="0.3">
      <c r="A35986"/>
      <c r="B35986"/>
      <c r="C35986"/>
    </row>
    <row r="35987" spans="1:3" ht="14.4" x14ac:dyDescent="0.3">
      <c r="A35987"/>
      <c r="B35987"/>
      <c r="C35987"/>
    </row>
    <row r="35988" spans="1:3" ht="14.4" x14ac:dyDescent="0.3">
      <c r="A35988"/>
      <c r="B35988"/>
      <c r="C35988"/>
    </row>
    <row r="35989" spans="1:3" ht="14.4" x14ac:dyDescent="0.3">
      <c r="A35989"/>
      <c r="B35989"/>
      <c r="C35989"/>
    </row>
    <row r="35990" spans="1:3" ht="14.4" x14ac:dyDescent="0.3">
      <c r="A35990"/>
      <c r="B35990"/>
      <c r="C35990"/>
    </row>
    <row r="35991" spans="1:3" ht="14.4" x14ac:dyDescent="0.3">
      <c r="A35991"/>
      <c r="B35991"/>
      <c r="C35991"/>
    </row>
    <row r="35992" spans="1:3" ht="14.4" x14ac:dyDescent="0.3">
      <c r="A35992"/>
      <c r="B35992"/>
      <c r="C35992"/>
    </row>
    <row r="35993" spans="1:3" ht="14.4" x14ac:dyDescent="0.3">
      <c r="A35993"/>
      <c r="B35993"/>
      <c r="C35993"/>
    </row>
    <row r="35994" spans="1:3" ht="14.4" x14ac:dyDescent="0.3">
      <c r="A35994"/>
      <c r="B35994"/>
      <c r="C35994"/>
    </row>
    <row r="35995" spans="1:3" ht="14.4" x14ac:dyDescent="0.3">
      <c r="A35995"/>
      <c r="B35995"/>
      <c r="C35995"/>
    </row>
    <row r="35996" spans="1:3" ht="14.4" x14ac:dyDescent="0.3">
      <c r="A35996"/>
      <c r="B35996"/>
      <c r="C35996"/>
    </row>
    <row r="35997" spans="1:3" ht="14.4" x14ac:dyDescent="0.3">
      <c r="A35997"/>
      <c r="B35997"/>
      <c r="C35997"/>
    </row>
    <row r="35998" spans="1:3" ht="14.4" x14ac:dyDescent="0.3">
      <c r="A35998"/>
      <c r="B35998"/>
      <c r="C35998"/>
    </row>
    <row r="35999" spans="1:3" ht="14.4" x14ac:dyDescent="0.3">
      <c r="A35999"/>
      <c r="B35999"/>
      <c r="C35999"/>
    </row>
    <row r="36000" spans="1:3" ht="14.4" x14ac:dyDescent="0.3">
      <c r="A36000"/>
      <c r="B36000"/>
      <c r="C36000"/>
    </row>
    <row r="36001" spans="1:3" ht="14.4" x14ac:dyDescent="0.3">
      <c r="A36001"/>
      <c r="B36001"/>
      <c r="C36001"/>
    </row>
    <row r="36002" spans="1:3" ht="14.4" x14ac:dyDescent="0.3">
      <c r="A36002"/>
      <c r="B36002"/>
      <c r="C36002"/>
    </row>
    <row r="36003" spans="1:3" ht="14.4" x14ac:dyDescent="0.3">
      <c r="A36003"/>
      <c r="B36003"/>
      <c r="C36003"/>
    </row>
    <row r="36004" spans="1:3" ht="14.4" x14ac:dyDescent="0.3">
      <c r="A36004"/>
      <c r="B36004"/>
      <c r="C36004"/>
    </row>
    <row r="36005" spans="1:3" ht="14.4" x14ac:dyDescent="0.3">
      <c r="A36005"/>
      <c r="B36005"/>
      <c r="C36005"/>
    </row>
    <row r="36006" spans="1:3" ht="14.4" x14ac:dyDescent="0.3">
      <c r="A36006"/>
      <c r="B36006"/>
      <c r="C36006"/>
    </row>
    <row r="36007" spans="1:3" ht="14.4" x14ac:dyDescent="0.3">
      <c r="A36007"/>
      <c r="B36007"/>
      <c r="C36007"/>
    </row>
    <row r="36008" spans="1:3" ht="14.4" x14ac:dyDescent="0.3">
      <c r="A36008"/>
      <c r="B36008"/>
      <c r="C36008"/>
    </row>
    <row r="36009" spans="1:3" ht="14.4" x14ac:dyDescent="0.3">
      <c r="A36009"/>
      <c r="B36009"/>
      <c r="C36009"/>
    </row>
    <row r="36010" spans="1:3" ht="14.4" x14ac:dyDescent="0.3">
      <c r="A36010"/>
      <c r="B36010"/>
      <c r="C36010"/>
    </row>
    <row r="36011" spans="1:3" ht="14.4" x14ac:dyDescent="0.3">
      <c r="A36011"/>
      <c r="B36011"/>
      <c r="C36011"/>
    </row>
    <row r="36012" spans="1:3" ht="14.4" x14ac:dyDescent="0.3">
      <c r="A36012"/>
      <c r="B36012"/>
      <c r="C36012"/>
    </row>
    <row r="36013" spans="1:3" ht="14.4" x14ac:dyDescent="0.3">
      <c r="A36013"/>
      <c r="B36013"/>
      <c r="C36013"/>
    </row>
    <row r="36014" spans="1:3" ht="14.4" x14ac:dyDescent="0.3">
      <c r="A36014"/>
      <c r="B36014"/>
      <c r="C36014"/>
    </row>
    <row r="36015" spans="1:3" ht="14.4" x14ac:dyDescent="0.3">
      <c r="A36015"/>
      <c r="B36015"/>
      <c r="C36015"/>
    </row>
    <row r="36016" spans="1:3" ht="14.4" x14ac:dyDescent="0.3">
      <c r="A36016"/>
      <c r="B36016"/>
      <c r="C36016"/>
    </row>
    <row r="36017" spans="1:3" ht="14.4" x14ac:dyDescent="0.3">
      <c r="A36017"/>
      <c r="B36017"/>
      <c r="C36017"/>
    </row>
    <row r="36018" spans="1:3" ht="14.4" x14ac:dyDescent="0.3">
      <c r="A36018"/>
      <c r="B36018"/>
      <c r="C36018"/>
    </row>
    <row r="36019" spans="1:3" ht="14.4" x14ac:dyDescent="0.3">
      <c r="A36019"/>
      <c r="B36019"/>
      <c r="C36019"/>
    </row>
    <row r="36020" spans="1:3" ht="14.4" x14ac:dyDescent="0.3">
      <c r="A36020"/>
      <c r="B36020"/>
      <c r="C36020"/>
    </row>
    <row r="36021" spans="1:3" ht="14.4" x14ac:dyDescent="0.3">
      <c r="A36021"/>
      <c r="B36021"/>
      <c r="C36021"/>
    </row>
    <row r="36022" spans="1:3" ht="14.4" x14ac:dyDescent="0.3">
      <c r="A36022"/>
      <c r="B36022"/>
      <c r="C36022"/>
    </row>
    <row r="36023" spans="1:3" ht="14.4" x14ac:dyDescent="0.3">
      <c r="A36023"/>
      <c r="B36023"/>
      <c r="C36023"/>
    </row>
    <row r="36024" spans="1:3" ht="14.4" x14ac:dyDescent="0.3">
      <c r="A36024"/>
      <c r="B36024"/>
      <c r="C36024"/>
    </row>
    <row r="36025" spans="1:3" ht="14.4" x14ac:dyDescent="0.3">
      <c r="A36025"/>
      <c r="B36025"/>
      <c r="C36025"/>
    </row>
    <row r="36026" spans="1:3" ht="14.4" x14ac:dyDescent="0.3">
      <c r="A36026"/>
      <c r="B36026"/>
      <c r="C36026"/>
    </row>
    <row r="36027" spans="1:3" ht="14.4" x14ac:dyDescent="0.3">
      <c r="A36027"/>
      <c r="B36027"/>
      <c r="C36027"/>
    </row>
    <row r="36028" spans="1:3" ht="14.4" x14ac:dyDescent="0.3">
      <c r="A36028"/>
      <c r="B36028"/>
      <c r="C36028"/>
    </row>
    <row r="36029" spans="1:3" ht="14.4" x14ac:dyDescent="0.3">
      <c r="A36029"/>
      <c r="B36029"/>
      <c r="C36029"/>
    </row>
    <row r="36030" spans="1:3" ht="14.4" x14ac:dyDescent="0.3">
      <c r="A36030"/>
      <c r="B36030"/>
      <c r="C36030"/>
    </row>
    <row r="36031" spans="1:3" ht="14.4" x14ac:dyDescent="0.3">
      <c r="A36031"/>
      <c r="B36031"/>
      <c r="C36031"/>
    </row>
    <row r="36032" spans="1:3" ht="14.4" x14ac:dyDescent="0.3">
      <c r="A36032"/>
      <c r="B36032"/>
      <c r="C36032"/>
    </row>
    <row r="36033" spans="1:3" ht="14.4" x14ac:dyDescent="0.3">
      <c r="A36033"/>
      <c r="B36033"/>
      <c r="C36033"/>
    </row>
    <row r="36034" spans="1:3" ht="14.4" x14ac:dyDescent="0.3">
      <c r="A36034"/>
      <c r="B36034"/>
      <c r="C36034"/>
    </row>
    <row r="36035" spans="1:3" ht="14.4" x14ac:dyDescent="0.3">
      <c r="A36035"/>
      <c r="B36035"/>
      <c r="C36035"/>
    </row>
    <row r="36036" spans="1:3" ht="14.4" x14ac:dyDescent="0.3">
      <c r="A36036"/>
      <c r="B36036"/>
      <c r="C36036"/>
    </row>
    <row r="36037" spans="1:3" ht="14.4" x14ac:dyDescent="0.3">
      <c r="A36037"/>
      <c r="B36037"/>
      <c r="C36037"/>
    </row>
    <row r="36038" spans="1:3" ht="14.4" x14ac:dyDescent="0.3">
      <c r="A36038"/>
      <c r="B36038"/>
      <c r="C36038"/>
    </row>
    <row r="36039" spans="1:3" ht="14.4" x14ac:dyDescent="0.3">
      <c r="A36039"/>
      <c r="B36039"/>
      <c r="C36039"/>
    </row>
    <row r="36040" spans="1:3" ht="14.4" x14ac:dyDescent="0.3">
      <c r="A36040"/>
      <c r="B36040"/>
      <c r="C36040"/>
    </row>
    <row r="36041" spans="1:3" ht="14.4" x14ac:dyDescent="0.3">
      <c r="A36041"/>
      <c r="B36041"/>
      <c r="C36041"/>
    </row>
    <row r="36042" spans="1:3" ht="14.4" x14ac:dyDescent="0.3">
      <c r="A36042"/>
      <c r="B36042"/>
      <c r="C36042"/>
    </row>
    <row r="36043" spans="1:3" ht="14.4" x14ac:dyDescent="0.3">
      <c r="A36043"/>
      <c r="B36043"/>
      <c r="C36043"/>
    </row>
    <row r="36044" spans="1:3" ht="14.4" x14ac:dyDescent="0.3">
      <c r="A36044"/>
      <c r="B36044"/>
      <c r="C36044"/>
    </row>
    <row r="36045" spans="1:3" ht="14.4" x14ac:dyDescent="0.3">
      <c r="A36045"/>
      <c r="B36045"/>
      <c r="C36045"/>
    </row>
    <row r="36046" spans="1:3" ht="14.4" x14ac:dyDescent="0.3">
      <c r="A36046"/>
      <c r="B36046"/>
      <c r="C36046"/>
    </row>
    <row r="36047" spans="1:3" ht="14.4" x14ac:dyDescent="0.3">
      <c r="A36047"/>
      <c r="B36047"/>
      <c r="C36047"/>
    </row>
    <row r="36048" spans="1:3" ht="14.4" x14ac:dyDescent="0.3">
      <c r="A36048"/>
      <c r="B36048"/>
      <c r="C36048"/>
    </row>
    <row r="36049" spans="1:3" ht="14.4" x14ac:dyDescent="0.3">
      <c r="A36049"/>
      <c r="B36049"/>
      <c r="C36049"/>
    </row>
    <row r="36050" spans="1:3" ht="14.4" x14ac:dyDescent="0.3">
      <c r="A36050"/>
      <c r="B36050"/>
      <c r="C36050"/>
    </row>
    <row r="36051" spans="1:3" ht="14.4" x14ac:dyDescent="0.3">
      <c r="A36051"/>
      <c r="B36051"/>
      <c r="C36051"/>
    </row>
    <row r="36052" spans="1:3" ht="14.4" x14ac:dyDescent="0.3">
      <c r="A36052"/>
      <c r="B36052"/>
      <c r="C36052"/>
    </row>
    <row r="36053" spans="1:3" ht="14.4" x14ac:dyDescent="0.3">
      <c r="A36053"/>
      <c r="B36053"/>
      <c r="C36053"/>
    </row>
    <row r="36054" spans="1:3" ht="14.4" x14ac:dyDescent="0.3">
      <c r="A36054"/>
      <c r="B36054"/>
      <c r="C36054"/>
    </row>
    <row r="36055" spans="1:3" ht="14.4" x14ac:dyDescent="0.3">
      <c r="A36055"/>
      <c r="B36055"/>
      <c r="C36055"/>
    </row>
    <row r="36056" spans="1:3" ht="14.4" x14ac:dyDescent="0.3">
      <c r="A36056"/>
      <c r="B36056"/>
      <c r="C36056"/>
    </row>
    <row r="36057" spans="1:3" ht="14.4" x14ac:dyDescent="0.3">
      <c r="A36057"/>
      <c r="B36057"/>
      <c r="C36057"/>
    </row>
    <row r="36058" spans="1:3" ht="14.4" x14ac:dyDescent="0.3">
      <c r="A36058"/>
      <c r="B36058"/>
      <c r="C36058"/>
    </row>
    <row r="36059" spans="1:3" ht="14.4" x14ac:dyDescent="0.3">
      <c r="A36059"/>
      <c r="B36059"/>
      <c r="C36059"/>
    </row>
    <row r="36060" spans="1:3" ht="14.4" x14ac:dyDescent="0.3">
      <c r="A36060"/>
      <c r="B36060"/>
      <c r="C36060"/>
    </row>
    <row r="36061" spans="1:3" ht="14.4" x14ac:dyDescent="0.3">
      <c r="A36061"/>
      <c r="B36061"/>
      <c r="C36061"/>
    </row>
    <row r="36062" spans="1:3" ht="14.4" x14ac:dyDescent="0.3">
      <c r="A36062"/>
      <c r="B36062"/>
      <c r="C36062"/>
    </row>
    <row r="36063" spans="1:3" ht="14.4" x14ac:dyDescent="0.3">
      <c r="A36063"/>
      <c r="B36063"/>
      <c r="C36063"/>
    </row>
    <row r="36064" spans="1:3" ht="14.4" x14ac:dyDescent="0.3">
      <c r="A36064"/>
      <c r="B36064"/>
      <c r="C36064"/>
    </row>
    <row r="36065" spans="1:3" ht="14.4" x14ac:dyDescent="0.3">
      <c r="A36065"/>
      <c r="B36065"/>
      <c r="C36065"/>
    </row>
    <row r="36066" spans="1:3" ht="14.4" x14ac:dyDescent="0.3">
      <c r="A36066"/>
      <c r="B36066"/>
      <c r="C36066"/>
    </row>
    <row r="36067" spans="1:3" ht="14.4" x14ac:dyDescent="0.3">
      <c r="A36067"/>
      <c r="B36067"/>
      <c r="C36067"/>
    </row>
    <row r="36068" spans="1:3" ht="14.4" x14ac:dyDescent="0.3">
      <c r="A36068"/>
      <c r="B36068"/>
      <c r="C36068"/>
    </row>
    <row r="36069" spans="1:3" ht="14.4" x14ac:dyDescent="0.3">
      <c r="A36069"/>
      <c r="B36069"/>
      <c r="C36069"/>
    </row>
    <row r="36070" spans="1:3" ht="14.4" x14ac:dyDescent="0.3">
      <c r="A36070"/>
      <c r="B36070"/>
      <c r="C36070"/>
    </row>
    <row r="36071" spans="1:3" ht="14.4" x14ac:dyDescent="0.3">
      <c r="A36071"/>
      <c r="B36071"/>
      <c r="C36071"/>
    </row>
    <row r="36072" spans="1:3" ht="14.4" x14ac:dyDescent="0.3">
      <c r="A36072"/>
      <c r="B36072"/>
      <c r="C36072"/>
    </row>
    <row r="36073" spans="1:3" ht="14.4" x14ac:dyDescent="0.3">
      <c r="A36073"/>
      <c r="B36073"/>
      <c r="C36073"/>
    </row>
    <row r="36074" spans="1:3" ht="14.4" x14ac:dyDescent="0.3">
      <c r="A36074"/>
      <c r="B36074"/>
      <c r="C36074"/>
    </row>
    <row r="36075" spans="1:3" ht="14.4" x14ac:dyDescent="0.3">
      <c r="A36075"/>
      <c r="B36075"/>
      <c r="C36075"/>
    </row>
    <row r="36076" spans="1:3" ht="14.4" x14ac:dyDescent="0.3">
      <c r="A36076"/>
      <c r="B36076"/>
      <c r="C36076"/>
    </row>
    <row r="36077" spans="1:3" ht="14.4" x14ac:dyDescent="0.3">
      <c r="A36077"/>
      <c r="B36077"/>
      <c r="C36077"/>
    </row>
    <row r="36078" spans="1:3" ht="14.4" x14ac:dyDescent="0.3">
      <c r="A36078"/>
      <c r="B36078"/>
      <c r="C36078"/>
    </row>
    <row r="36079" spans="1:3" ht="14.4" x14ac:dyDescent="0.3">
      <c r="A36079"/>
      <c r="B36079"/>
      <c r="C36079"/>
    </row>
    <row r="36080" spans="1:3" ht="14.4" x14ac:dyDescent="0.3">
      <c r="A36080"/>
      <c r="B36080"/>
      <c r="C36080"/>
    </row>
    <row r="36081" spans="1:3" ht="14.4" x14ac:dyDescent="0.3">
      <c r="A36081"/>
      <c r="B36081"/>
      <c r="C36081"/>
    </row>
    <row r="36082" spans="1:3" ht="14.4" x14ac:dyDescent="0.3">
      <c r="A36082"/>
      <c r="B36082"/>
      <c r="C36082"/>
    </row>
    <row r="36083" spans="1:3" ht="14.4" x14ac:dyDescent="0.3">
      <c r="A36083"/>
      <c r="B36083"/>
      <c r="C36083"/>
    </row>
    <row r="36084" spans="1:3" ht="14.4" x14ac:dyDescent="0.3">
      <c r="A36084"/>
      <c r="B36084"/>
      <c r="C36084"/>
    </row>
    <row r="36085" spans="1:3" ht="14.4" x14ac:dyDescent="0.3">
      <c r="A36085"/>
      <c r="B36085"/>
      <c r="C36085"/>
    </row>
    <row r="36086" spans="1:3" ht="14.4" x14ac:dyDescent="0.3">
      <c r="A36086"/>
      <c r="B36086"/>
      <c r="C36086"/>
    </row>
    <row r="36087" spans="1:3" ht="14.4" x14ac:dyDescent="0.3">
      <c r="A36087"/>
      <c r="B36087"/>
      <c r="C36087"/>
    </row>
    <row r="36088" spans="1:3" ht="14.4" x14ac:dyDescent="0.3">
      <c r="A36088"/>
      <c r="B36088"/>
      <c r="C36088"/>
    </row>
    <row r="36089" spans="1:3" ht="14.4" x14ac:dyDescent="0.3">
      <c r="A36089"/>
      <c r="B36089"/>
      <c r="C36089"/>
    </row>
    <row r="36090" spans="1:3" ht="14.4" x14ac:dyDescent="0.3">
      <c r="A36090"/>
      <c r="B36090"/>
      <c r="C36090"/>
    </row>
    <row r="36091" spans="1:3" ht="14.4" x14ac:dyDescent="0.3">
      <c r="A36091"/>
      <c r="B36091"/>
      <c r="C36091"/>
    </row>
    <row r="36092" spans="1:3" ht="14.4" x14ac:dyDescent="0.3">
      <c r="A36092"/>
      <c r="B36092"/>
      <c r="C36092"/>
    </row>
    <row r="36093" spans="1:3" ht="14.4" x14ac:dyDescent="0.3">
      <c r="A36093"/>
      <c r="B36093"/>
      <c r="C36093"/>
    </row>
    <row r="36094" spans="1:3" ht="14.4" x14ac:dyDescent="0.3">
      <c r="A36094"/>
      <c r="B36094"/>
      <c r="C36094"/>
    </row>
    <row r="36095" spans="1:3" ht="14.4" x14ac:dyDescent="0.3">
      <c r="A36095"/>
      <c r="B36095"/>
      <c r="C36095"/>
    </row>
    <row r="36096" spans="1:3" ht="14.4" x14ac:dyDescent="0.3">
      <c r="A36096"/>
      <c r="B36096"/>
      <c r="C36096"/>
    </row>
    <row r="36097" spans="1:3" ht="14.4" x14ac:dyDescent="0.3">
      <c r="A36097"/>
      <c r="B36097"/>
      <c r="C36097"/>
    </row>
    <row r="36098" spans="1:3" ht="14.4" x14ac:dyDescent="0.3">
      <c r="A36098"/>
      <c r="B36098"/>
      <c r="C36098"/>
    </row>
    <row r="36099" spans="1:3" ht="14.4" x14ac:dyDescent="0.3">
      <c r="A36099"/>
      <c r="B36099"/>
      <c r="C36099"/>
    </row>
    <row r="36100" spans="1:3" ht="14.4" x14ac:dyDescent="0.3">
      <c r="A36100"/>
      <c r="B36100"/>
      <c r="C36100"/>
    </row>
    <row r="36101" spans="1:3" ht="14.4" x14ac:dyDescent="0.3">
      <c r="A36101"/>
      <c r="B36101"/>
      <c r="C36101"/>
    </row>
    <row r="36102" spans="1:3" ht="14.4" x14ac:dyDescent="0.3">
      <c r="A36102"/>
      <c r="B36102"/>
      <c r="C36102"/>
    </row>
    <row r="36103" spans="1:3" ht="14.4" x14ac:dyDescent="0.3">
      <c r="A36103"/>
      <c r="B36103"/>
      <c r="C36103"/>
    </row>
    <row r="36104" spans="1:3" ht="14.4" x14ac:dyDescent="0.3">
      <c r="A36104"/>
      <c r="B36104"/>
      <c r="C36104"/>
    </row>
    <row r="36105" spans="1:3" ht="14.4" x14ac:dyDescent="0.3">
      <c r="A36105"/>
      <c r="B36105"/>
      <c r="C36105"/>
    </row>
    <row r="36106" spans="1:3" ht="14.4" x14ac:dyDescent="0.3">
      <c r="A36106"/>
      <c r="B36106"/>
      <c r="C36106"/>
    </row>
    <row r="36107" spans="1:3" ht="14.4" x14ac:dyDescent="0.3">
      <c r="A36107"/>
      <c r="B36107"/>
      <c r="C36107"/>
    </row>
    <row r="36108" spans="1:3" ht="14.4" x14ac:dyDescent="0.3">
      <c r="A36108"/>
      <c r="B36108"/>
      <c r="C36108"/>
    </row>
    <row r="36109" spans="1:3" ht="14.4" x14ac:dyDescent="0.3">
      <c r="A36109"/>
      <c r="B36109"/>
      <c r="C36109"/>
    </row>
    <row r="36110" spans="1:3" ht="14.4" x14ac:dyDescent="0.3">
      <c r="A36110"/>
      <c r="B36110"/>
      <c r="C36110"/>
    </row>
    <row r="36111" spans="1:3" ht="14.4" x14ac:dyDescent="0.3">
      <c r="A36111"/>
      <c r="B36111"/>
      <c r="C36111"/>
    </row>
    <row r="36112" spans="1:3" ht="14.4" x14ac:dyDescent="0.3">
      <c r="A36112"/>
      <c r="B36112"/>
      <c r="C36112"/>
    </row>
    <row r="36113" spans="1:3" ht="14.4" x14ac:dyDescent="0.3">
      <c r="A36113"/>
      <c r="B36113"/>
      <c r="C36113"/>
    </row>
    <row r="36114" spans="1:3" ht="14.4" x14ac:dyDescent="0.3">
      <c r="A36114"/>
      <c r="B36114"/>
      <c r="C36114"/>
    </row>
    <row r="36115" spans="1:3" ht="14.4" x14ac:dyDescent="0.3">
      <c r="A36115"/>
      <c r="B36115"/>
      <c r="C36115"/>
    </row>
    <row r="36116" spans="1:3" ht="14.4" x14ac:dyDescent="0.3">
      <c r="A36116"/>
      <c r="B36116"/>
      <c r="C36116"/>
    </row>
    <row r="36117" spans="1:3" ht="14.4" x14ac:dyDescent="0.3">
      <c r="A36117"/>
      <c r="B36117"/>
      <c r="C36117"/>
    </row>
    <row r="36118" spans="1:3" ht="14.4" x14ac:dyDescent="0.3">
      <c r="A36118"/>
      <c r="B36118"/>
      <c r="C36118"/>
    </row>
    <row r="36119" spans="1:3" ht="14.4" x14ac:dyDescent="0.3">
      <c r="A36119"/>
      <c r="B36119"/>
      <c r="C36119"/>
    </row>
    <row r="36120" spans="1:3" ht="14.4" x14ac:dyDescent="0.3">
      <c r="A36120"/>
      <c r="B36120"/>
      <c r="C36120"/>
    </row>
    <row r="36121" spans="1:3" ht="14.4" x14ac:dyDescent="0.3">
      <c r="A36121"/>
      <c r="B36121"/>
      <c r="C36121"/>
    </row>
    <row r="36122" spans="1:3" ht="14.4" x14ac:dyDescent="0.3">
      <c r="A36122"/>
      <c r="B36122"/>
      <c r="C36122"/>
    </row>
    <row r="36123" spans="1:3" ht="14.4" x14ac:dyDescent="0.3">
      <c r="A36123"/>
      <c r="B36123"/>
      <c r="C36123"/>
    </row>
    <row r="36124" spans="1:3" ht="14.4" x14ac:dyDescent="0.3">
      <c r="A36124"/>
      <c r="B36124"/>
      <c r="C36124"/>
    </row>
    <row r="36125" spans="1:3" ht="14.4" x14ac:dyDescent="0.3">
      <c r="A36125"/>
      <c r="B36125"/>
      <c r="C36125"/>
    </row>
    <row r="36126" spans="1:3" ht="14.4" x14ac:dyDescent="0.3">
      <c r="A36126"/>
      <c r="B36126"/>
      <c r="C36126"/>
    </row>
    <row r="36127" spans="1:3" ht="14.4" x14ac:dyDescent="0.3">
      <c r="A36127"/>
      <c r="B36127"/>
      <c r="C36127"/>
    </row>
    <row r="36128" spans="1:3" ht="14.4" x14ac:dyDescent="0.3">
      <c r="A36128"/>
      <c r="B36128"/>
      <c r="C36128"/>
    </row>
    <row r="36129" spans="1:3" ht="14.4" x14ac:dyDescent="0.3">
      <c r="A36129"/>
      <c r="B36129"/>
      <c r="C36129"/>
    </row>
    <row r="36130" spans="1:3" ht="14.4" x14ac:dyDescent="0.3">
      <c r="A36130"/>
      <c r="B36130"/>
      <c r="C36130"/>
    </row>
    <row r="36131" spans="1:3" ht="14.4" x14ac:dyDescent="0.3">
      <c r="A36131"/>
      <c r="B36131"/>
      <c r="C36131"/>
    </row>
    <row r="36132" spans="1:3" ht="14.4" x14ac:dyDescent="0.3">
      <c r="A36132"/>
      <c r="B36132"/>
      <c r="C36132"/>
    </row>
    <row r="36133" spans="1:3" ht="14.4" x14ac:dyDescent="0.3">
      <c r="A36133"/>
      <c r="B36133"/>
      <c r="C36133"/>
    </row>
    <row r="36134" spans="1:3" ht="14.4" x14ac:dyDescent="0.3">
      <c r="A36134"/>
      <c r="B36134"/>
      <c r="C36134"/>
    </row>
    <row r="36135" spans="1:3" ht="14.4" x14ac:dyDescent="0.3">
      <c r="A36135"/>
      <c r="B36135"/>
      <c r="C36135"/>
    </row>
    <row r="36136" spans="1:3" ht="14.4" x14ac:dyDescent="0.3">
      <c r="A36136"/>
      <c r="B36136"/>
      <c r="C36136"/>
    </row>
    <row r="36137" spans="1:3" ht="14.4" x14ac:dyDescent="0.3">
      <c r="A36137"/>
      <c r="B36137"/>
      <c r="C36137"/>
    </row>
    <row r="36138" spans="1:3" ht="14.4" x14ac:dyDescent="0.3">
      <c r="A36138"/>
      <c r="B36138"/>
      <c r="C36138"/>
    </row>
    <row r="36139" spans="1:3" ht="14.4" x14ac:dyDescent="0.3">
      <c r="A36139"/>
      <c r="B36139"/>
      <c r="C36139"/>
    </row>
    <row r="36140" spans="1:3" ht="14.4" x14ac:dyDescent="0.3">
      <c r="A36140"/>
      <c r="B36140"/>
      <c r="C36140"/>
    </row>
    <row r="36141" spans="1:3" ht="14.4" x14ac:dyDescent="0.3">
      <c r="A36141"/>
      <c r="B36141"/>
      <c r="C36141"/>
    </row>
    <row r="36142" spans="1:3" ht="14.4" x14ac:dyDescent="0.3">
      <c r="A36142"/>
      <c r="B36142"/>
      <c r="C36142"/>
    </row>
    <row r="36143" spans="1:3" ht="14.4" x14ac:dyDescent="0.3">
      <c r="A36143"/>
      <c r="B36143"/>
      <c r="C36143"/>
    </row>
    <row r="36144" spans="1:3" ht="14.4" x14ac:dyDescent="0.3">
      <c r="A36144"/>
      <c r="B36144"/>
      <c r="C36144"/>
    </row>
    <row r="36145" spans="1:3" ht="14.4" x14ac:dyDescent="0.3">
      <c r="A36145"/>
      <c r="B36145"/>
      <c r="C36145"/>
    </row>
    <row r="36146" spans="1:3" ht="14.4" x14ac:dyDescent="0.3">
      <c r="A36146"/>
      <c r="B36146"/>
      <c r="C36146"/>
    </row>
    <row r="36147" spans="1:3" ht="14.4" x14ac:dyDescent="0.3">
      <c r="A36147"/>
      <c r="B36147"/>
      <c r="C36147"/>
    </row>
    <row r="36148" spans="1:3" ht="14.4" x14ac:dyDescent="0.3">
      <c r="A36148"/>
      <c r="B36148"/>
      <c r="C36148"/>
    </row>
    <row r="36149" spans="1:3" ht="14.4" x14ac:dyDescent="0.3">
      <c r="A36149"/>
      <c r="B36149"/>
      <c r="C36149"/>
    </row>
    <row r="36150" spans="1:3" ht="14.4" x14ac:dyDescent="0.3">
      <c r="A36150"/>
      <c r="B36150"/>
      <c r="C36150"/>
    </row>
    <row r="36151" spans="1:3" ht="14.4" x14ac:dyDescent="0.3">
      <c r="A36151"/>
      <c r="B36151"/>
      <c r="C36151"/>
    </row>
    <row r="36152" spans="1:3" ht="14.4" x14ac:dyDescent="0.3">
      <c r="A36152"/>
      <c r="B36152"/>
      <c r="C36152"/>
    </row>
    <row r="36153" spans="1:3" ht="14.4" x14ac:dyDescent="0.3">
      <c r="A36153"/>
      <c r="B36153"/>
      <c r="C36153"/>
    </row>
    <row r="36154" spans="1:3" ht="14.4" x14ac:dyDescent="0.3">
      <c r="A36154"/>
      <c r="B36154"/>
      <c r="C36154"/>
    </row>
    <row r="36155" spans="1:3" ht="14.4" x14ac:dyDescent="0.3">
      <c r="A36155"/>
      <c r="B36155"/>
      <c r="C36155"/>
    </row>
    <row r="36156" spans="1:3" ht="14.4" x14ac:dyDescent="0.3">
      <c r="A36156"/>
      <c r="B36156"/>
      <c r="C36156"/>
    </row>
    <row r="36157" spans="1:3" ht="14.4" x14ac:dyDescent="0.3">
      <c r="A36157"/>
      <c r="B36157"/>
      <c r="C36157"/>
    </row>
    <row r="36158" spans="1:3" ht="14.4" x14ac:dyDescent="0.3">
      <c r="A36158"/>
      <c r="B36158"/>
      <c r="C36158"/>
    </row>
    <row r="36159" spans="1:3" ht="14.4" x14ac:dyDescent="0.3">
      <c r="A36159"/>
      <c r="B36159"/>
      <c r="C36159"/>
    </row>
    <row r="36160" spans="1:3" ht="14.4" x14ac:dyDescent="0.3">
      <c r="A36160"/>
      <c r="B36160"/>
      <c r="C36160"/>
    </row>
    <row r="36161" spans="1:3" ht="14.4" x14ac:dyDescent="0.3">
      <c r="A36161"/>
      <c r="B36161"/>
      <c r="C36161"/>
    </row>
    <row r="36162" spans="1:3" ht="14.4" x14ac:dyDescent="0.3">
      <c r="A36162"/>
      <c r="B36162"/>
      <c r="C36162"/>
    </row>
    <row r="36163" spans="1:3" ht="14.4" x14ac:dyDescent="0.3">
      <c r="A36163"/>
      <c r="B36163"/>
      <c r="C36163"/>
    </row>
    <row r="36164" spans="1:3" ht="14.4" x14ac:dyDescent="0.3">
      <c r="A36164"/>
      <c r="B36164"/>
      <c r="C36164"/>
    </row>
    <row r="36165" spans="1:3" ht="14.4" x14ac:dyDescent="0.3">
      <c r="A36165"/>
      <c r="B36165"/>
      <c r="C36165"/>
    </row>
    <row r="36166" spans="1:3" ht="14.4" x14ac:dyDescent="0.3">
      <c r="A36166"/>
      <c r="B36166"/>
      <c r="C36166"/>
    </row>
    <row r="36167" spans="1:3" ht="14.4" x14ac:dyDescent="0.3">
      <c r="A36167"/>
      <c r="B36167"/>
      <c r="C36167"/>
    </row>
    <row r="36168" spans="1:3" ht="14.4" x14ac:dyDescent="0.3">
      <c r="A36168"/>
      <c r="B36168"/>
      <c r="C36168"/>
    </row>
    <row r="36169" spans="1:3" ht="14.4" x14ac:dyDescent="0.3">
      <c r="A36169"/>
      <c r="B36169"/>
      <c r="C36169"/>
    </row>
    <row r="36170" spans="1:3" ht="14.4" x14ac:dyDescent="0.3">
      <c r="A36170"/>
      <c r="B36170"/>
      <c r="C36170"/>
    </row>
    <row r="36171" spans="1:3" ht="14.4" x14ac:dyDescent="0.3">
      <c r="A36171"/>
      <c r="B36171"/>
      <c r="C36171"/>
    </row>
    <row r="36172" spans="1:3" ht="14.4" x14ac:dyDescent="0.3">
      <c r="A36172"/>
      <c r="B36172"/>
      <c r="C36172"/>
    </row>
    <row r="36173" spans="1:3" ht="14.4" x14ac:dyDescent="0.3">
      <c r="A36173"/>
      <c r="B36173"/>
      <c r="C36173"/>
    </row>
    <row r="36174" spans="1:3" ht="14.4" x14ac:dyDescent="0.3">
      <c r="A36174"/>
      <c r="B36174"/>
      <c r="C36174"/>
    </row>
    <row r="36175" spans="1:3" ht="14.4" x14ac:dyDescent="0.3">
      <c r="A36175"/>
      <c r="B36175"/>
      <c r="C36175"/>
    </row>
    <row r="36176" spans="1:3" ht="14.4" x14ac:dyDescent="0.3">
      <c r="A36176"/>
      <c r="B36176"/>
      <c r="C36176"/>
    </row>
    <row r="36177" spans="1:3" ht="14.4" x14ac:dyDescent="0.3">
      <c r="A36177"/>
      <c r="B36177"/>
      <c r="C36177"/>
    </row>
    <row r="36178" spans="1:3" ht="14.4" x14ac:dyDescent="0.3">
      <c r="A36178"/>
      <c r="B36178"/>
      <c r="C36178"/>
    </row>
    <row r="36179" spans="1:3" ht="14.4" x14ac:dyDescent="0.3">
      <c r="A36179"/>
      <c r="B36179"/>
      <c r="C36179"/>
    </row>
    <row r="36180" spans="1:3" ht="14.4" x14ac:dyDescent="0.3">
      <c r="A36180"/>
      <c r="B36180"/>
      <c r="C36180"/>
    </row>
    <row r="36181" spans="1:3" ht="14.4" x14ac:dyDescent="0.3">
      <c r="A36181"/>
      <c r="B36181"/>
      <c r="C36181"/>
    </row>
    <row r="36182" spans="1:3" ht="14.4" x14ac:dyDescent="0.3">
      <c r="A36182"/>
      <c r="B36182"/>
      <c r="C36182"/>
    </row>
    <row r="36183" spans="1:3" ht="14.4" x14ac:dyDescent="0.3">
      <c r="A36183"/>
      <c r="B36183"/>
      <c r="C36183"/>
    </row>
    <row r="36184" spans="1:3" ht="14.4" x14ac:dyDescent="0.3">
      <c r="A36184"/>
      <c r="B36184"/>
      <c r="C36184"/>
    </row>
    <row r="36185" spans="1:3" ht="14.4" x14ac:dyDescent="0.3">
      <c r="A36185"/>
      <c r="B36185"/>
      <c r="C36185"/>
    </row>
    <row r="36186" spans="1:3" ht="14.4" x14ac:dyDescent="0.3">
      <c r="A36186"/>
      <c r="B36186"/>
      <c r="C36186"/>
    </row>
    <row r="36187" spans="1:3" ht="14.4" x14ac:dyDescent="0.3">
      <c r="A36187"/>
      <c r="B36187"/>
      <c r="C36187"/>
    </row>
    <row r="36188" spans="1:3" ht="14.4" x14ac:dyDescent="0.3">
      <c r="A36188"/>
      <c r="B36188"/>
      <c r="C36188"/>
    </row>
    <row r="36189" spans="1:3" ht="14.4" x14ac:dyDescent="0.3">
      <c r="A36189"/>
      <c r="B36189"/>
      <c r="C36189"/>
    </row>
    <row r="36190" spans="1:3" ht="14.4" x14ac:dyDescent="0.3">
      <c r="A36190"/>
      <c r="B36190"/>
      <c r="C36190"/>
    </row>
    <row r="36191" spans="1:3" ht="14.4" x14ac:dyDescent="0.3">
      <c r="A36191"/>
      <c r="B36191"/>
      <c r="C36191"/>
    </row>
    <row r="36192" spans="1:3" ht="14.4" x14ac:dyDescent="0.3">
      <c r="A36192"/>
      <c r="B36192"/>
      <c r="C36192"/>
    </row>
    <row r="36193" spans="1:3" ht="14.4" x14ac:dyDescent="0.3">
      <c r="A36193"/>
      <c r="B36193"/>
      <c r="C36193"/>
    </row>
    <row r="36194" spans="1:3" ht="14.4" x14ac:dyDescent="0.3">
      <c r="A36194"/>
      <c r="B36194"/>
      <c r="C36194"/>
    </row>
    <row r="36195" spans="1:3" ht="14.4" x14ac:dyDescent="0.3">
      <c r="A36195"/>
      <c r="B36195"/>
      <c r="C36195"/>
    </row>
    <row r="36196" spans="1:3" ht="14.4" x14ac:dyDescent="0.3">
      <c r="A36196"/>
      <c r="B36196"/>
      <c r="C36196"/>
    </row>
    <row r="36197" spans="1:3" ht="14.4" x14ac:dyDescent="0.3">
      <c r="A36197"/>
      <c r="B36197"/>
      <c r="C36197"/>
    </row>
    <row r="36198" spans="1:3" ht="14.4" x14ac:dyDescent="0.3">
      <c r="A36198"/>
      <c r="B36198"/>
      <c r="C36198"/>
    </row>
    <row r="36199" spans="1:3" ht="14.4" x14ac:dyDescent="0.3">
      <c r="A36199"/>
      <c r="B36199"/>
      <c r="C36199"/>
    </row>
    <row r="36200" spans="1:3" ht="14.4" x14ac:dyDescent="0.3">
      <c r="A36200"/>
      <c r="B36200"/>
      <c r="C36200"/>
    </row>
    <row r="36201" spans="1:3" ht="14.4" x14ac:dyDescent="0.3">
      <c r="A36201"/>
      <c r="B36201"/>
      <c r="C36201"/>
    </row>
    <row r="36202" spans="1:3" ht="14.4" x14ac:dyDescent="0.3">
      <c r="A36202"/>
      <c r="B36202"/>
      <c r="C36202"/>
    </row>
    <row r="36203" spans="1:3" ht="14.4" x14ac:dyDescent="0.3">
      <c r="A36203"/>
      <c r="B36203"/>
      <c r="C36203"/>
    </row>
    <row r="36204" spans="1:3" ht="14.4" x14ac:dyDescent="0.3">
      <c r="A36204"/>
      <c r="B36204"/>
      <c r="C36204"/>
    </row>
    <row r="36205" spans="1:3" ht="14.4" x14ac:dyDescent="0.3">
      <c r="A36205"/>
      <c r="B36205"/>
      <c r="C36205"/>
    </row>
    <row r="36206" spans="1:3" ht="14.4" x14ac:dyDescent="0.3">
      <c r="A36206"/>
      <c r="B36206"/>
      <c r="C36206"/>
    </row>
    <row r="36207" spans="1:3" ht="14.4" x14ac:dyDescent="0.3">
      <c r="A36207"/>
      <c r="B36207"/>
      <c r="C36207"/>
    </row>
    <row r="36208" spans="1:3" ht="14.4" x14ac:dyDescent="0.3">
      <c r="A36208"/>
      <c r="B36208"/>
      <c r="C36208"/>
    </row>
    <row r="36209" spans="1:3" ht="14.4" x14ac:dyDescent="0.3">
      <c r="A36209"/>
      <c r="B36209"/>
      <c r="C36209"/>
    </row>
    <row r="36210" spans="1:3" ht="14.4" x14ac:dyDescent="0.3">
      <c r="A36210"/>
      <c r="B36210"/>
      <c r="C36210"/>
    </row>
    <row r="36211" spans="1:3" ht="14.4" x14ac:dyDescent="0.3">
      <c r="A36211"/>
      <c r="B36211"/>
      <c r="C36211"/>
    </row>
    <row r="36212" spans="1:3" ht="14.4" x14ac:dyDescent="0.3">
      <c r="A36212"/>
      <c r="B36212"/>
      <c r="C36212"/>
    </row>
    <row r="36213" spans="1:3" ht="14.4" x14ac:dyDescent="0.3">
      <c r="A36213"/>
      <c r="B36213"/>
      <c r="C36213"/>
    </row>
    <row r="36214" spans="1:3" ht="14.4" x14ac:dyDescent="0.3">
      <c r="A36214"/>
      <c r="B36214"/>
      <c r="C36214"/>
    </row>
    <row r="36215" spans="1:3" ht="14.4" x14ac:dyDescent="0.3">
      <c r="A36215"/>
      <c r="B36215"/>
      <c r="C36215"/>
    </row>
    <row r="36216" spans="1:3" ht="14.4" x14ac:dyDescent="0.3">
      <c r="A36216"/>
      <c r="B36216"/>
      <c r="C36216"/>
    </row>
    <row r="36217" spans="1:3" ht="14.4" x14ac:dyDescent="0.3">
      <c r="A36217"/>
      <c r="B36217"/>
      <c r="C36217"/>
    </row>
    <row r="36218" spans="1:3" ht="14.4" x14ac:dyDescent="0.3">
      <c r="A36218"/>
      <c r="B36218"/>
      <c r="C36218"/>
    </row>
    <row r="36219" spans="1:3" ht="14.4" x14ac:dyDescent="0.3">
      <c r="A36219"/>
      <c r="B36219"/>
      <c r="C36219"/>
    </row>
    <row r="36220" spans="1:3" ht="14.4" x14ac:dyDescent="0.3">
      <c r="A36220"/>
      <c r="B36220"/>
      <c r="C36220"/>
    </row>
    <row r="36221" spans="1:3" ht="14.4" x14ac:dyDescent="0.3">
      <c r="A36221"/>
      <c r="B36221"/>
      <c r="C36221"/>
    </row>
    <row r="36222" spans="1:3" ht="14.4" x14ac:dyDescent="0.3">
      <c r="A36222"/>
      <c r="B36222"/>
      <c r="C36222"/>
    </row>
    <row r="36223" spans="1:3" ht="14.4" x14ac:dyDescent="0.3">
      <c r="A36223"/>
      <c r="B36223"/>
      <c r="C36223"/>
    </row>
    <row r="36224" spans="1:3" ht="14.4" x14ac:dyDescent="0.3">
      <c r="A36224"/>
      <c r="B36224"/>
      <c r="C36224"/>
    </row>
    <row r="36225" spans="1:3" ht="14.4" x14ac:dyDescent="0.3">
      <c r="A36225"/>
      <c r="B36225"/>
      <c r="C36225"/>
    </row>
    <row r="36226" spans="1:3" ht="14.4" x14ac:dyDescent="0.3">
      <c r="A36226"/>
      <c r="B36226"/>
      <c r="C36226"/>
    </row>
    <row r="36227" spans="1:3" ht="14.4" x14ac:dyDescent="0.3">
      <c r="A36227"/>
      <c r="B36227"/>
      <c r="C36227"/>
    </row>
    <row r="36228" spans="1:3" ht="14.4" x14ac:dyDescent="0.3">
      <c r="A36228"/>
      <c r="B36228"/>
      <c r="C36228"/>
    </row>
    <row r="36229" spans="1:3" ht="14.4" x14ac:dyDescent="0.3">
      <c r="A36229"/>
      <c r="B36229"/>
      <c r="C36229"/>
    </row>
    <row r="36230" spans="1:3" ht="14.4" x14ac:dyDescent="0.3">
      <c r="A36230"/>
      <c r="B36230"/>
      <c r="C36230"/>
    </row>
    <row r="36231" spans="1:3" ht="14.4" x14ac:dyDescent="0.3">
      <c r="A36231"/>
      <c r="B36231"/>
      <c r="C36231"/>
    </row>
    <row r="36232" spans="1:3" ht="14.4" x14ac:dyDescent="0.3">
      <c r="A36232"/>
      <c r="B36232"/>
      <c r="C36232"/>
    </row>
    <row r="36233" spans="1:3" ht="14.4" x14ac:dyDescent="0.3">
      <c r="A36233"/>
      <c r="B36233"/>
      <c r="C36233"/>
    </row>
    <row r="36234" spans="1:3" ht="14.4" x14ac:dyDescent="0.3">
      <c r="A36234"/>
      <c r="B36234"/>
      <c r="C36234"/>
    </row>
    <row r="36235" spans="1:3" ht="14.4" x14ac:dyDescent="0.3">
      <c r="A36235"/>
      <c r="B36235"/>
      <c r="C36235"/>
    </row>
    <row r="36236" spans="1:3" ht="14.4" x14ac:dyDescent="0.3">
      <c r="A36236"/>
      <c r="B36236"/>
      <c r="C36236"/>
    </row>
    <row r="36237" spans="1:3" ht="14.4" x14ac:dyDescent="0.3">
      <c r="A36237"/>
      <c r="B36237"/>
      <c r="C36237"/>
    </row>
    <row r="36238" spans="1:3" ht="14.4" x14ac:dyDescent="0.3">
      <c r="A36238"/>
      <c r="B36238"/>
      <c r="C36238"/>
    </row>
    <row r="36239" spans="1:3" ht="14.4" x14ac:dyDescent="0.3">
      <c r="A36239"/>
      <c r="B36239"/>
      <c r="C36239"/>
    </row>
    <row r="36240" spans="1:3" ht="14.4" x14ac:dyDescent="0.3">
      <c r="A36240"/>
      <c r="B36240"/>
      <c r="C36240"/>
    </row>
    <row r="36241" spans="1:3" ht="14.4" x14ac:dyDescent="0.3">
      <c r="A36241"/>
      <c r="B36241"/>
      <c r="C36241"/>
    </row>
    <row r="36242" spans="1:3" ht="14.4" x14ac:dyDescent="0.3">
      <c r="A36242"/>
      <c r="B36242"/>
      <c r="C36242"/>
    </row>
    <row r="36243" spans="1:3" ht="14.4" x14ac:dyDescent="0.3">
      <c r="A36243"/>
      <c r="B36243"/>
      <c r="C36243"/>
    </row>
    <row r="36244" spans="1:3" ht="14.4" x14ac:dyDescent="0.3">
      <c r="A36244"/>
      <c r="B36244"/>
      <c r="C36244"/>
    </row>
    <row r="36245" spans="1:3" ht="14.4" x14ac:dyDescent="0.3">
      <c r="A36245"/>
      <c r="B36245"/>
      <c r="C36245"/>
    </row>
    <row r="36246" spans="1:3" ht="14.4" x14ac:dyDescent="0.3">
      <c r="A36246"/>
      <c r="B36246"/>
      <c r="C36246"/>
    </row>
    <row r="36247" spans="1:3" ht="14.4" x14ac:dyDescent="0.3">
      <c r="A36247"/>
      <c r="B36247"/>
      <c r="C36247"/>
    </row>
    <row r="36248" spans="1:3" ht="14.4" x14ac:dyDescent="0.3">
      <c r="A36248"/>
      <c r="B36248"/>
      <c r="C36248"/>
    </row>
    <row r="36249" spans="1:3" ht="14.4" x14ac:dyDescent="0.3">
      <c r="A36249"/>
      <c r="B36249"/>
      <c r="C36249"/>
    </row>
    <row r="36250" spans="1:3" ht="14.4" x14ac:dyDescent="0.3">
      <c r="A36250"/>
      <c r="B36250"/>
      <c r="C36250"/>
    </row>
    <row r="36251" spans="1:3" ht="14.4" x14ac:dyDescent="0.3">
      <c r="A36251"/>
      <c r="B36251"/>
      <c r="C36251"/>
    </row>
    <row r="36252" spans="1:3" ht="14.4" x14ac:dyDescent="0.3">
      <c r="A36252"/>
      <c r="B36252"/>
      <c r="C36252"/>
    </row>
    <row r="36253" spans="1:3" ht="14.4" x14ac:dyDescent="0.3">
      <c r="A36253"/>
      <c r="B36253"/>
      <c r="C36253"/>
    </row>
    <row r="36254" spans="1:3" ht="14.4" x14ac:dyDescent="0.3">
      <c r="A36254"/>
      <c r="B36254"/>
      <c r="C36254"/>
    </row>
    <row r="36255" spans="1:3" ht="14.4" x14ac:dyDescent="0.3">
      <c r="A36255"/>
      <c r="B36255"/>
      <c r="C36255"/>
    </row>
    <row r="36256" spans="1:3" ht="14.4" x14ac:dyDescent="0.3">
      <c r="A36256"/>
      <c r="B36256"/>
      <c r="C36256"/>
    </row>
    <row r="36257" spans="1:3" ht="14.4" x14ac:dyDescent="0.3">
      <c r="A36257"/>
      <c r="B36257"/>
      <c r="C36257"/>
    </row>
    <row r="36258" spans="1:3" ht="14.4" x14ac:dyDescent="0.3">
      <c r="A36258"/>
      <c r="B36258"/>
      <c r="C36258"/>
    </row>
    <row r="36259" spans="1:3" ht="14.4" x14ac:dyDescent="0.3">
      <c r="A36259"/>
      <c r="B36259"/>
      <c r="C36259"/>
    </row>
    <row r="36260" spans="1:3" ht="14.4" x14ac:dyDescent="0.3">
      <c r="A36260"/>
      <c r="B36260"/>
      <c r="C36260"/>
    </row>
    <row r="36261" spans="1:3" ht="14.4" x14ac:dyDescent="0.3">
      <c r="A36261"/>
      <c r="B36261"/>
      <c r="C36261"/>
    </row>
    <row r="36262" spans="1:3" ht="14.4" x14ac:dyDescent="0.3">
      <c r="A36262"/>
      <c r="B36262"/>
      <c r="C36262"/>
    </row>
    <row r="36263" spans="1:3" ht="14.4" x14ac:dyDescent="0.3">
      <c r="A36263"/>
      <c r="B36263"/>
      <c r="C36263"/>
    </row>
    <row r="36264" spans="1:3" ht="14.4" x14ac:dyDescent="0.3">
      <c r="A36264"/>
      <c r="B36264"/>
      <c r="C36264"/>
    </row>
    <row r="36265" spans="1:3" ht="14.4" x14ac:dyDescent="0.3">
      <c r="A36265"/>
      <c r="B36265"/>
      <c r="C36265"/>
    </row>
    <row r="36266" spans="1:3" ht="14.4" x14ac:dyDescent="0.3">
      <c r="A36266"/>
      <c r="B36266"/>
      <c r="C36266"/>
    </row>
    <row r="36267" spans="1:3" ht="14.4" x14ac:dyDescent="0.3">
      <c r="A36267"/>
      <c r="B36267"/>
      <c r="C36267"/>
    </row>
    <row r="36268" spans="1:3" ht="14.4" x14ac:dyDescent="0.3">
      <c r="A36268"/>
      <c r="B36268"/>
      <c r="C36268"/>
    </row>
    <row r="36269" spans="1:3" ht="14.4" x14ac:dyDescent="0.3">
      <c r="A36269"/>
      <c r="B36269"/>
      <c r="C36269"/>
    </row>
    <row r="36270" spans="1:3" ht="14.4" x14ac:dyDescent="0.3">
      <c r="A36270"/>
      <c r="B36270"/>
      <c r="C36270"/>
    </row>
    <row r="36271" spans="1:3" ht="14.4" x14ac:dyDescent="0.3">
      <c r="A36271"/>
      <c r="B36271"/>
      <c r="C36271"/>
    </row>
    <row r="36272" spans="1:3" ht="14.4" x14ac:dyDescent="0.3">
      <c r="A36272"/>
      <c r="B36272"/>
      <c r="C36272"/>
    </row>
    <row r="36273" spans="1:3" ht="14.4" x14ac:dyDescent="0.3">
      <c r="A36273"/>
      <c r="B36273"/>
      <c r="C36273"/>
    </row>
    <row r="36274" spans="1:3" ht="14.4" x14ac:dyDescent="0.3">
      <c r="A36274"/>
      <c r="B36274"/>
      <c r="C36274"/>
    </row>
    <row r="36275" spans="1:3" ht="14.4" x14ac:dyDescent="0.3">
      <c r="A36275"/>
      <c r="B36275"/>
      <c r="C36275"/>
    </row>
    <row r="36276" spans="1:3" ht="14.4" x14ac:dyDescent="0.3">
      <c r="A36276"/>
      <c r="B36276"/>
      <c r="C36276"/>
    </row>
    <row r="36277" spans="1:3" ht="14.4" x14ac:dyDescent="0.3">
      <c r="A36277"/>
      <c r="B36277"/>
      <c r="C36277"/>
    </row>
    <row r="36278" spans="1:3" ht="14.4" x14ac:dyDescent="0.3">
      <c r="A36278"/>
      <c r="B36278"/>
      <c r="C36278"/>
    </row>
    <row r="36279" spans="1:3" ht="14.4" x14ac:dyDescent="0.3">
      <c r="A36279"/>
      <c r="B36279"/>
      <c r="C36279"/>
    </row>
    <row r="36280" spans="1:3" ht="14.4" x14ac:dyDescent="0.3">
      <c r="A36280"/>
      <c r="B36280"/>
      <c r="C36280"/>
    </row>
    <row r="36281" spans="1:3" ht="14.4" x14ac:dyDescent="0.3">
      <c r="A36281"/>
      <c r="B36281"/>
      <c r="C36281"/>
    </row>
    <row r="36282" spans="1:3" ht="14.4" x14ac:dyDescent="0.3">
      <c r="A36282"/>
      <c r="B36282"/>
      <c r="C36282"/>
    </row>
    <row r="36283" spans="1:3" ht="14.4" x14ac:dyDescent="0.3">
      <c r="A36283"/>
      <c r="B36283"/>
      <c r="C36283"/>
    </row>
    <row r="36284" spans="1:3" ht="14.4" x14ac:dyDescent="0.3">
      <c r="A36284"/>
      <c r="B36284"/>
      <c r="C36284"/>
    </row>
    <row r="36285" spans="1:3" ht="14.4" x14ac:dyDescent="0.3">
      <c r="A36285"/>
      <c r="B36285"/>
      <c r="C36285"/>
    </row>
    <row r="36286" spans="1:3" ht="14.4" x14ac:dyDescent="0.3">
      <c r="A36286"/>
      <c r="B36286"/>
      <c r="C36286"/>
    </row>
    <row r="36287" spans="1:3" ht="14.4" x14ac:dyDescent="0.3">
      <c r="A36287"/>
      <c r="B36287"/>
      <c r="C36287"/>
    </row>
    <row r="36288" spans="1:3" ht="14.4" x14ac:dyDescent="0.3">
      <c r="A36288"/>
      <c r="B36288"/>
      <c r="C36288"/>
    </row>
    <row r="36289" spans="1:3" ht="14.4" x14ac:dyDescent="0.3">
      <c r="A36289"/>
      <c r="B36289"/>
      <c r="C36289"/>
    </row>
    <row r="36290" spans="1:3" ht="14.4" x14ac:dyDescent="0.3">
      <c r="A36290"/>
      <c r="B36290"/>
      <c r="C36290"/>
    </row>
    <row r="36291" spans="1:3" ht="14.4" x14ac:dyDescent="0.3">
      <c r="A36291"/>
      <c r="B36291"/>
      <c r="C36291"/>
    </row>
    <row r="36292" spans="1:3" ht="14.4" x14ac:dyDescent="0.3">
      <c r="A36292"/>
      <c r="B36292"/>
      <c r="C36292"/>
    </row>
    <row r="36293" spans="1:3" ht="14.4" x14ac:dyDescent="0.3">
      <c r="A36293"/>
      <c r="B36293"/>
      <c r="C36293"/>
    </row>
    <row r="36294" spans="1:3" ht="14.4" x14ac:dyDescent="0.3">
      <c r="A36294"/>
      <c r="B36294"/>
      <c r="C36294"/>
    </row>
    <row r="36295" spans="1:3" ht="14.4" x14ac:dyDescent="0.3">
      <c r="A36295"/>
      <c r="B36295"/>
      <c r="C36295"/>
    </row>
    <row r="36296" spans="1:3" ht="14.4" x14ac:dyDescent="0.3">
      <c r="A36296"/>
      <c r="B36296"/>
      <c r="C36296"/>
    </row>
    <row r="36297" spans="1:3" ht="14.4" x14ac:dyDescent="0.3">
      <c r="A36297"/>
      <c r="B36297"/>
      <c r="C36297"/>
    </row>
    <row r="36298" spans="1:3" ht="14.4" x14ac:dyDescent="0.3">
      <c r="A36298"/>
      <c r="B36298"/>
      <c r="C36298"/>
    </row>
    <row r="36299" spans="1:3" ht="14.4" x14ac:dyDescent="0.3">
      <c r="A36299"/>
      <c r="B36299"/>
      <c r="C36299"/>
    </row>
    <row r="36300" spans="1:3" ht="14.4" x14ac:dyDescent="0.3">
      <c r="A36300"/>
      <c r="B36300"/>
      <c r="C36300"/>
    </row>
    <row r="36301" spans="1:3" ht="14.4" x14ac:dyDescent="0.3">
      <c r="A36301"/>
      <c r="B36301"/>
      <c r="C36301"/>
    </row>
    <row r="36302" spans="1:3" ht="14.4" x14ac:dyDescent="0.3">
      <c r="A36302"/>
      <c r="B36302"/>
      <c r="C36302"/>
    </row>
    <row r="36303" spans="1:3" ht="14.4" x14ac:dyDescent="0.3">
      <c r="A36303"/>
      <c r="B36303"/>
      <c r="C36303"/>
    </row>
    <row r="36304" spans="1:3" ht="14.4" x14ac:dyDescent="0.3">
      <c r="A36304"/>
      <c r="B36304"/>
      <c r="C36304"/>
    </row>
    <row r="36305" spans="1:3" ht="14.4" x14ac:dyDescent="0.3">
      <c r="A36305"/>
      <c r="B36305"/>
      <c r="C36305"/>
    </row>
    <row r="36306" spans="1:3" ht="14.4" x14ac:dyDescent="0.3">
      <c r="A36306"/>
      <c r="B36306"/>
      <c r="C36306"/>
    </row>
    <row r="36307" spans="1:3" ht="14.4" x14ac:dyDescent="0.3">
      <c r="A36307"/>
      <c r="B36307"/>
      <c r="C36307"/>
    </row>
    <row r="36308" spans="1:3" ht="14.4" x14ac:dyDescent="0.3">
      <c r="A36308"/>
      <c r="B36308"/>
      <c r="C36308"/>
    </row>
    <row r="36309" spans="1:3" ht="14.4" x14ac:dyDescent="0.3">
      <c r="A36309"/>
      <c r="B36309"/>
      <c r="C36309"/>
    </row>
    <row r="36310" spans="1:3" ht="14.4" x14ac:dyDescent="0.3">
      <c r="A36310"/>
      <c r="B36310"/>
      <c r="C36310"/>
    </row>
    <row r="36311" spans="1:3" ht="14.4" x14ac:dyDescent="0.3">
      <c r="A36311"/>
      <c r="B36311"/>
      <c r="C36311"/>
    </row>
    <row r="36312" spans="1:3" ht="14.4" x14ac:dyDescent="0.3">
      <c r="A36312"/>
      <c r="B36312"/>
      <c r="C36312"/>
    </row>
    <row r="36313" spans="1:3" ht="14.4" x14ac:dyDescent="0.3">
      <c r="A36313"/>
      <c r="B36313"/>
      <c r="C36313"/>
    </row>
    <row r="36314" spans="1:3" ht="14.4" x14ac:dyDescent="0.3">
      <c r="A36314"/>
      <c r="B36314"/>
      <c r="C36314"/>
    </row>
    <row r="36315" spans="1:3" ht="14.4" x14ac:dyDescent="0.3">
      <c r="A36315"/>
      <c r="B36315"/>
      <c r="C36315"/>
    </row>
    <row r="36316" spans="1:3" ht="14.4" x14ac:dyDescent="0.3">
      <c r="A36316"/>
      <c r="B36316"/>
      <c r="C36316"/>
    </row>
    <row r="36317" spans="1:3" ht="14.4" x14ac:dyDescent="0.3">
      <c r="A36317"/>
      <c r="B36317"/>
      <c r="C36317"/>
    </row>
    <row r="36318" spans="1:3" ht="14.4" x14ac:dyDescent="0.3">
      <c r="A36318"/>
      <c r="B36318"/>
      <c r="C36318"/>
    </row>
    <row r="36319" spans="1:3" ht="14.4" x14ac:dyDescent="0.3">
      <c r="A36319"/>
      <c r="B36319"/>
      <c r="C36319"/>
    </row>
    <row r="36320" spans="1:3" ht="14.4" x14ac:dyDescent="0.3">
      <c r="A36320"/>
      <c r="B36320"/>
      <c r="C36320"/>
    </row>
    <row r="36321" spans="1:3" ht="14.4" x14ac:dyDescent="0.3">
      <c r="A36321"/>
      <c r="B36321"/>
      <c r="C36321"/>
    </row>
    <row r="36322" spans="1:3" ht="14.4" x14ac:dyDescent="0.3">
      <c r="A36322"/>
      <c r="B36322"/>
      <c r="C36322"/>
    </row>
    <row r="36323" spans="1:3" ht="14.4" x14ac:dyDescent="0.3">
      <c r="A36323"/>
      <c r="B36323"/>
      <c r="C36323"/>
    </row>
    <row r="36324" spans="1:3" ht="14.4" x14ac:dyDescent="0.3">
      <c r="A36324"/>
      <c r="B36324"/>
      <c r="C36324"/>
    </row>
    <row r="36325" spans="1:3" ht="14.4" x14ac:dyDescent="0.3">
      <c r="A36325"/>
      <c r="B36325"/>
      <c r="C36325"/>
    </row>
    <row r="36326" spans="1:3" ht="14.4" x14ac:dyDescent="0.3">
      <c r="A36326"/>
      <c r="B36326"/>
      <c r="C36326"/>
    </row>
    <row r="36327" spans="1:3" ht="14.4" x14ac:dyDescent="0.3">
      <c r="A36327"/>
      <c r="B36327"/>
      <c r="C36327"/>
    </row>
    <row r="36328" spans="1:3" ht="14.4" x14ac:dyDescent="0.3">
      <c r="A36328"/>
      <c r="B36328"/>
      <c r="C36328"/>
    </row>
    <row r="36329" spans="1:3" ht="14.4" x14ac:dyDescent="0.3">
      <c r="A36329"/>
      <c r="B36329"/>
      <c r="C36329"/>
    </row>
    <row r="36330" spans="1:3" ht="14.4" x14ac:dyDescent="0.3">
      <c r="A36330"/>
      <c r="B36330"/>
      <c r="C36330"/>
    </row>
    <row r="36331" spans="1:3" ht="14.4" x14ac:dyDescent="0.3">
      <c r="A36331"/>
      <c r="B36331"/>
      <c r="C36331"/>
    </row>
    <row r="36332" spans="1:3" ht="14.4" x14ac:dyDescent="0.3">
      <c r="A36332"/>
      <c r="B36332"/>
      <c r="C36332"/>
    </row>
    <row r="36333" spans="1:3" ht="14.4" x14ac:dyDescent="0.3">
      <c r="A36333"/>
      <c r="B36333"/>
      <c r="C36333"/>
    </row>
    <row r="36334" spans="1:3" ht="14.4" x14ac:dyDescent="0.3">
      <c r="A36334"/>
      <c r="B36334"/>
      <c r="C36334"/>
    </row>
    <row r="36335" spans="1:3" ht="14.4" x14ac:dyDescent="0.3">
      <c r="A36335"/>
      <c r="B36335"/>
      <c r="C36335"/>
    </row>
    <row r="36336" spans="1:3" ht="14.4" x14ac:dyDescent="0.3">
      <c r="A36336"/>
      <c r="B36336"/>
      <c r="C36336"/>
    </row>
    <row r="36337" spans="1:3" ht="14.4" x14ac:dyDescent="0.3">
      <c r="A36337"/>
      <c r="B36337"/>
      <c r="C36337"/>
    </row>
    <row r="36338" spans="1:3" ht="14.4" x14ac:dyDescent="0.3">
      <c r="A36338"/>
      <c r="B36338"/>
      <c r="C36338"/>
    </row>
    <row r="36339" spans="1:3" ht="14.4" x14ac:dyDescent="0.3">
      <c r="A36339"/>
      <c r="B36339"/>
      <c r="C36339"/>
    </row>
    <row r="36340" spans="1:3" ht="14.4" x14ac:dyDescent="0.3">
      <c r="A36340"/>
      <c r="B36340"/>
      <c r="C36340"/>
    </row>
    <row r="36341" spans="1:3" ht="14.4" x14ac:dyDescent="0.3">
      <c r="A36341"/>
      <c r="B36341"/>
      <c r="C36341"/>
    </row>
    <row r="36342" spans="1:3" ht="14.4" x14ac:dyDescent="0.3">
      <c r="A36342"/>
      <c r="B36342"/>
      <c r="C36342"/>
    </row>
    <row r="36343" spans="1:3" ht="14.4" x14ac:dyDescent="0.3">
      <c r="A36343"/>
      <c r="B36343"/>
      <c r="C36343"/>
    </row>
    <row r="36344" spans="1:3" ht="14.4" x14ac:dyDescent="0.3">
      <c r="A36344"/>
      <c r="B36344"/>
      <c r="C36344"/>
    </row>
    <row r="36345" spans="1:3" ht="14.4" x14ac:dyDescent="0.3">
      <c r="A36345"/>
      <c r="B36345"/>
      <c r="C36345"/>
    </row>
    <row r="36346" spans="1:3" ht="14.4" x14ac:dyDescent="0.3">
      <c r="A36346"/>
      <c r="B36346"/>
      <c r="C36346"/>
    </row>
    <row r="36347" spans="1:3" ht="14.4" x14ac:dyDescent="0.3">
      <c r="A36347"/>
      <c r="B36347"/>
      <c r="C36347"/>
    </row>
    <row r="36348" spans="1:3" ht="14.4" x14ac:dyDescent="0.3">
      <c r="A36348"/>
      <c r="B36348"/>
      <c r="C36348"/>
    </row>
    <row r="36349" spans="1:3" ht="14.4" x14ac:dyDescent="0.3">
      <c r="A36349"/>
      <c r="B36349"/>
      <c r="C36349"/>
    </row>
    <row r="36350" spans="1:3" ht="14.4" x14ac:dyDescent="0.3">
      <c r="A36350"/>
      <c r="B36350"/>
      <c r="C36350"/>
    </row>
    <row r="36351" spans="1:3" ht="14.4" x14ac:dyDescent="0.3">
      <c r="A36351"/>
      <c r="B36351"/>
      <c r="C36351"/>
    </row>
    <row r="36352" spans="1:3" ht="14.4" x14ac:dyDescent="0.3">
      <c r="A36352"/>
      <c r="B36352"/>
      <c r="C36352"/>
    </row>
    <row r="36353" spans="1:3" ht="14.4" x14ac:dyDescent="0.3">
      <c r="A36353"/>
      <c r="B36353"/>
      <c r="C36353"/>
    </row>
    <row r="36354" spans="1:3" ht="14.4" x14ac:dyDescent="0.3">
      <c r="A36354"/>
      <c r="B36354"/>
      <c r="C36354"/>
    </row>
    <row r="36355" spans="1:3" ht="14.4" x14ac:dyDescent="0.3">
      <c r="A36355"/>
      <c r="B36355"/>
      <c r="C36355"/>
    </row>
    <row r="36356" spans="1:3" ht="14.4" x14ac:dyDescent="0.3">
      <c r="A36356"/>
      <c r="B36356"/>
      <c r="C36356"/>
    </row>
    <row r="36357" spans="1:3" ht="14.4" x14ac:dyDescent="0.3">
      <c r="A36357"/>
      <c r="B36357"/>
      <c r="C36357"/>
    </row>
    <row r="36358" spans="1:3" ht="14.4" x14ac:dyDescent="0.3">
      <c r="A36358"/>
      <c r="B36358"/>
      <c r="C36358"/>
    </row>
    <row r="36359" spans="1:3" ht="14.4" x14ac:dyDescent="0.3">
      <c r="A36359"/>
      <c r="B36359"/>
      <c r="C36359"/>
    </row>
    <row r="36360" spans="1:3" ht="14.4" x14ac:dyDescent="0.3">
      <c r="A36360"/>
      <c r="B36360"/>
      <c r="C36360"/>
    </row>
    <row r="36361" spans="1:3" ht="14.4" x14ac:dyDescent="0.3">
      <c r="A36361"/>
      <c r="B36361"/>
      <c r="C36361"/>
    </row>
    <row r="36362" spans="1:3" ht="14.4" x14ac:dyDescent="0.3">
      <c r="A36362"/>
      <c r="B36362"/>
      <c r="C36362"/>
    </row>
    <row r="36363" spans="1:3" ht="14.4" x14ac:dyDescent="0.3">
      <c r="A36363"/>
      <c r="B36363"/>
      <c r="C36363"/>
    </row>
    <row r="36364" spans="1:3" ht="14.4" x14ac:dyDescent="0.3">
      <c r="A36364"/>
      <c r="B36364"/>
      <c r="C36364"/>
    </row>
    <row r="36365" spans="1:3" ht="14.4" x14ac:dyDescent="0.3">
      <c r="A36365"/>
      <c r="B36365"/>
      <c r="C36365"/>
    </row>
    <row r="36366" spans="1:3" ht="14.4" x14ac:dyDescent="0.3">
      <c r="A36366"/>
      <c r="B36366"/>
      <c r="C36366"/>
    </row>
    <row r="36367" spans="1:3" ht="14.4" x14ac:dyDescent="0.3">
      <c r="A36367"/>
      <c r="B36367"/>
      <c r="C36367"/>
    </row>
    <row r="36368" spans="1:3" ht="14.4" x14ac:dyDescent="0.3">
      <c r="A36368"/>
      <c r="B36368"/>
      <c r="C36368"/>
    </row>
    <row r="36369" spans="1:3" ht="14.4" x14ac:dyDescent="0.3">
      <c r="A36369"/>
      <c r="B36369"/>
      <c r="C36369"/>
    </row>
    <row r="36370" spans="1:3" ht="14.4" x14ac:dyDescent="0.3">
      <c r="A36370"/>
      <c r="B36370"/>
      <c r="C36370"/>
    </row>
    <row r="36371" spans="1:3" ht="14.4" x14ac:dyDescent="0.3">
      <c r="A36371"/>
      <c r="B36371"/>
      <c r="C36371"/>
    </row>
    <row r="36372" spans="1:3" ht="14.4" x14ac:dyDescent="0.3">
      <c r="A36372"/>
      <c r="B36372"/>
      <c r="C36372"/>
    </row>
    <row r="36373" spans="1:3" ht="14.4" x14ac:dyDescent="0.3">
      <c r="A36373"/>
      <c r="B36373"/>
      <c r="C36373"/>
    </row>
    <row r="36374" spans="1:3" ht="14.4" x14ac:dyDescent="0.3">
      <c r="A36374"/>
      <c r="B36374"/>
      <c r="C36374"/>
    </row>
    <row r="36375" spans="1:3" ht="14.4" x14ac:dyDescent="0.3">
      <c r="A36375"/>
      <c r="B36375"/>
      <c r="C36375"/>
    </row>
    <row r="36376" spans="1:3" ht="14.4" x14ac:dyDescent="0.3">
      <c r="A36376"/>
      <c r="B36376"/>
      <c r="C36376"/>
    </row>
    <row r="36377" spans="1:3" ht="14.4" x14ac:dyDescent="0.3">
      <c r="A36377"/>
      <c r="B36377"/>
      <c r="C36377"/>
    </row>
    <row r="36378" spans="1:3" ht="14.4" x14ac:dyDescent="0.3">
      <c r="A36378"/>
      <c r="B36378"/>
      <c r="C36378"/>
    </row>
    <row r="36379" spans="1:3" ht="14.4" x14ac:dyDescent="0.3">
      <c r="A36379"/>
      <c r="B36379"/>
      <c r="C36379"/>
    </row>
    <row r="36380" spans="1:3" ht="14.4" x14ac:dyDescent="0.3">
      <c r="A36380"/>
      <c r="B36380"/>
      <c r="C36380"/>
    </row>
    <row r="36381" spans="1:3" ht="14.4" x14ac:dyDescent="0.3">
      <c r="A36381"/>
      <c r="B36381"/>
      <c r="C36381"/>
    </row>
    <row r="36382" spans="1:3" ht="14.4" x14ac:dyDescent="0.3">
      <c r="A36382"/>
      <c r="B36382"/>
      <c r="C36382"/>
    </row>
    <row r="36383" spans="1:3" ht="14.4" x14ac:dyDescent="0.3">
      <c r="A36383"/>
      <c r="B36383"/>
      <c r="C36383"/>
    </row>
    <row r="36384" spans="1:3" ht="14.4" x14ac:dyDescent="0.3">
      <c r="A36384"/>
      <c r="B36384"/>
      <c r="C36384"/>
    </row>
    <row r="36385" spans="1:3" ht="14.4" x14ac:dyDescent="0.3">
      <c r="A36385"/>
      <c r="B36385"/>
      <c r="C36385"/>
    </row>
    <row r="36386" spans="1:3" ht="14.4" x14ac:dyDescent="0.3">
      <c r="A36386"/>
      <c r="B36386"/>
      <c r="C36386"/>
    </row>
    <row r="36387" spans="1:3" ht="14.4" x14ac:dyDescent="0.3">
      <c r="A36387"/>
      <c r="B36387"/>
      <c r="C36387"/>
    </row>
    <row r="36388" spans="1:3" ht="14.4" x14ac:dyDescent="0.3">
      <c r="A36388"/>
      <c r="B36388"/>
      <c r="C36388"/>
    </row>
    <row r="36389" spans="1:3" ht="14.4" x14ac:dyDescent="0.3">
      <c r="A36389"/>
      <c r="B36389"/>
      <c r="C36389"/>
    </row>
    <row r="36390" spans="1:3" ht="14.4" x14ac:dyDescent="0.3">
      <c r="A36390"/>
      <c r="B36390"/>
      <c r="C36390"/>
    </row>
    <row r="36391" spans="1:3" ht="14.4" x14ac:dyDescent="0.3">
      <c r="A36391"/>
      <c r="B36391"/>
      <c r="C36391"/>
    </row>
    <row r="36392" spans="1:3" ht="14.4" x14ac:dyDescent="0.3">
      <c r="A36392"/>
      <c r="B36392"/>
      <c r="C36392"/>
    </row>
    <row r="36393" spans="1:3" ht="14.4" x14ac:dyDescent="0.3">
      <c r="A36393"/>
      <c r="B36393"/>
      <c r="C36393"/>
    </row>
    <row r="36394" spans="1:3" ht="14.4" x14ac:dyDescent="0.3">
      <c r="A36394"/>
      <c r="B36394"/>
      <c r="C36394"/>
    </row>
    <row r="36395" spans="1:3" ht="14.4" x14ac:dyDescent="0.3">
      <c r="A36395"/>
      <c r="B36395"/>
      <c r="C36395"/>
    </row>
    <row r="36396" spans="1:3" ht="14.4" x14ac:dyDescent="0.3">
      <c r="A36396"/>
      <c r="B36396"/>
      <c r="C36396"/>
    </row>
    <row r="36397" spans="1:3" ht="14.4" x14ac:dyDescent="0.3">
      <c r="A36397"/>
      <c r="B36397"/>
      <c r="C36397"/>
    </row>
    <row r="36398" spans="1:3" ht="14.4" x14ac:dyDescent="0.3">
      <c r="A36398"/>
      <c r="B36398"/>
      <c r="C36398"/>
    </row>
    <row r="36399" spans="1:3" ht="14.4" x14ac:dyDescent="0.3">
      <c r="A36399"/>
      <c r="B36399"/>
      <c r="C36399"/>
    </row>
    <row r="36400" spans="1:3" ht="14.4" x14ac:dyDescent="0.3">
      <c r="A36400"/>
      <c r="B36400"/>
      <c r="C36400"/>
    </row>
    <row r="36401" spans="1:3" ht="14.4" x14ac:dyDescent="0.3">
      <c r="A36401"/>
      <c r="B36401"/>
      <c r="C36401"/>
    </row>
    <row r="36402" spans="1:3" ht="14.4" x14ac:dyDescent="0.3">
      <c r="A36402"/>
      <c r="B36402"/>
      <c r="C36402"/>
    </row>
    <row r="36403" spans="1:3" ht="14.4" x14ac:dyDescent="0.3">
      <c r="A36403"/>
      <c r="B36403"/>
      <c r="C36403"/>
    </row>
    <row r="36404" spans="1:3" ht="14.4" x14ac:dyDescent="0.3">
      <c r="A36404"/>
      <c r="B36404"/>
      <c r="C36404"/>
    </row>
    <row r="36405" spans="1:3" ht="14.4" x14ac:dyDescent="0.3">
      <c r="A36405"/>
      <c r="B36405"/>
      <c r="C36405"/>
    </row>
    <row r="36406" spans="1:3" ht="14.4" x14ac:dyDescent="0.3">
      <c r="A36406"/>
      <c r="B36406"/>
      <c r="C36406"/>
    </row>
    <row r="36407" spans="1:3" ht="14.4" x14ac:dyDescent="0.3">
      <c r="A36407"/>
      <c r="B36407"/>
      <c r="C36407"/>
    </row>
    <row r="36408" spans="1:3" ht="14.4" x14ac:dyDescent="0.3">
      <c r="A36408"/>
      <c r="B36408"/>
      <c r="C36408"/>
    </row>
    <row r="36409" spans="1:3" ht="14.4" x14ac:dyDescent="0.3">
      <c r="A36409"/>
      <c r="B36409"/>
      <c r="C36409"/>
    </row>
    <row r="36410" spans="1:3" ht="14.4" x14ac:dyDescent="0.3">
      <c r="A36410"/>
      <c r="B36410"/>
      <c r="C36410"/>
    </row>
    <row r="36411" spans="1:3" ht="14.4" x14ac:dyDescent="0.3">
      <c r="A36411"/>
      <c r="B36411"/>
      <c r="C36411"/>
    </row>
    <row r="36412" spans="1:3" ht="14.4" x14ac:dyDescent="0.3">
      <c r="A36412"/>
      <c r="B36412"/>
      <c r="C36412"/>
    </row>
    <row r="36413" spans="1:3" ht="14.4" x14ac:dyDescent="0.3">
      <c r="A36413"/>
      <c r="B36413"/>
      <c r="C36413"/>
    </row>
    <row r="36414" spans="1:3" ht="14.4" x14ac:dyDescent="0.3">
      <c r="A36414"/>
      <c r="B36414"/>
      <c r="C36414"/>
    </row>
    <row r="36415" spans="1:3" ht="14.4" x14ac:dyDescent="0.3">
      <c r="A36415"/>
      <c r="B36415"/>
      <c r="C36415"/>
    </row>
    <row r="36416" spans="1:3" ht="14.4" x14ac:dyDescent="0.3">
      <c r="A36416"/>
      <c r="B36416"/>
      <c r="C36416"/>
    </row>
    <row r="36417" spans="1:3" ht="14.4" x14ac:dyDescent="0.3">
      <c r="A36417"/>
      <c r="B36417"/>
      <c r="C36417"/>
    </row>
    <row r="36418" spans="1:3" ht="14.4" x14ac:dyDescent="0.3">
      <c r="A36418"/>
      <c r="B36418"/>
      <c r="C36418"/>
    </row>
    <row r="36419" spans="1:3" ht="14.4" x14ac:dyDescent="0.3">
      <c r="A36419"/>
      <c r="B36419"/>
      <c r="C36419"/>
    </row>
    <row r="36420" spans="1:3" ht="14.4" x14ac:dyDescent="0.3">
      <c r="A36420"/>
      <c r="B36420"/>
      <c r="C36420"/>
    </row>
    <row r="36421" spans="1:3" ht="14.4" x14ac:dyDescent="0.3">
      <c r="A36421"/>
      <c r="B36421"/>
      <c r="C36421"/>
    </row>
    <row r="36422" spans="1:3" ht="14.4" x14ac:dyDescent="0.3">
      <c r="A36422"/>
      <c r="B36422"/>
      <c r="C36422"/>
    </row>
    <row r="36423" spans="1:3" ht="14.4" x14ac:dyDescent="0.3">
      <c r="A36423"/>
      <c r="B36423"/>
      <c r="C36423"/>
    </row>
    <row r="36424" spans="1:3" ht="14.4" x14ac:dyDescent="0.3">
      <c r="A36424"/>
      <c r="B36424"/>
      <c r="C36424"/>
    </row>
    <row r="36425" spans="1:3" ht="14.4" x14ac:dyDescent="0.3">
      <c r="A36425"/>
      <c r="B36425"/>
      <c r="C36425"/>
    </row>
    <row r="36426" spans="1:3" ht="14.4" x14ac:dyDescent="0.3">
      <c r="A36426"/>
      <c r="B36426"/>
      <c r="C36426"/>
    </row>
    <row r="36427" spans="1:3" ht="14.4" x14ac:dyDescent="0.3">
      <c r="A36427"/>
      <c r="B36427"/>
      <c r="C36427"/>
    </row>
    <row r="36428" spans="1:3" ht="14.4" x14ac:dyDescent="0.3">
      <c r="A36428"/>
      <c r="B36428"/>
      <c r="C36428"/>
    </row>
    <row r="36429" spans="1:3" ht="14.4" x14ac:dyDescent="0.3">
      <c r="A36429"/>
      <c r="B36429"/>
      <c r="C36429"/>
    </row>
    <row r="36430" spans="1:3" ht="14.4" x14ac:dyDescent="0.3">
      <c r="A36430"/>
      <c r="B36430"/>
      <c r="C36430"/>
    </row>
    <row r="36431" spans="1:3" ht="14.4" x14ac:dyDescent="0.3">
      <c r="A36431"/>
      <c r="B36431"/>
      <c r="C36431"/>
    </row>
    <row r="36432" spans="1:3" ht="14.4" x14ac:dyDescent="0.3">
      <c r="A36432"/>
      <c r="B36432"/>
      <c r="C36432"/>
    </row>
    <row r="36433" spans="1:3" ht="14.4" x14ac:dyDescent="0.3">
      <c r="A36433"/>
      <c r="B36433"/>
      <c r="C36433"/>
    </row>
    <row r="36434" spans="1:3" ht="14.4" x14ac:dyDescent="0.3">
      <c r="A36434"/>
      <c r="B36434"/>
      <c r="C36434"/>
    </row>
    <row r="36435" spans="1:3" ht="14.4" x14ac:dyDescent="0.3">
      <c r="A36435"/>
      <c r="B36435"/>
      <c r="C36435"/>
    </row>
    <row r="36436" spans="1:3" ht="14.4" x14ac:dyDescent="0.3">
      <c r="A36436"/>
      <c r="B36436"/>
      <c r="C36436"/>
    </row>
    <row r="36437" spans="1:3" ht="14.4" x14ac:dyDescent="0.3">
      <c r="A36437"/>
      <c r="B36437"/>
      <c r="C36437"/>
    </row>
    <row r="36438" spans="1:3" ht="14.4" x14ac:dyDescent="0.3">
      <c r="A36438"/>
      <c r="B36438"/>
      <c r="C36438"/>
    </row>
    <row r="36439" spans="1:3" ht="14.4" x14ac:dyDescent="0.3">
      <c r="A36439"/>
      <c r="B36439"/>
      <c r="C36439"/>
    </row>
    <row r="36440" spans="1:3" ht="14.4" x14ac:dyDescent="0.3">
      <c r="A36440"/>
      <c r="B36440"/>
      <c r="C36440"/>
    </row>
    <row r="36441" spans="1:3" ht="14.4" x14ac:dyDescent="0.3">
      <c r="A36441"/>
      <c r="B36441"/>
      <c r="C36441"/>
    </row>
    <row r="36442" spans="1:3" ht="14.4" x14ac:dyDescent="0.3">
      <c r="A36442"/>
      <c r="B36442"/>
      <c r="C36442"/>
    </row>
    <row r="36443" spans="1:3" ht="14.4" x14ac:dyDescent="0.3">
      <c r="A36443"/>
      <c r="B36443"/>
      <c r="C36443"/>
    </row>
    <row r="36444" spans="1:3" ht="14.4" x14ac:dyDescent="0.3">
      <c r="A36444"/>
      <c r="B36444"/>
      <c r="C36444"/>
    </row>
    <row r="36445" spans="1:3" ht="14.4" x14ac:dyDescent="0.3">
      <c r="A36445"/>
      <c r="B36445"/>
      <c r="C36445"/>
    </row>
    <row r="36446" spans="1:3" ht="14.4" x14ac:dyDescent="0.3">
      <c r="A36446"/>
      <c r="B36446"/>
      <c r="C36446"/>
    </row>
    <row r="36447" spans="1:3" ht="14.4" x14ac:dyDescent="0.3">
      <c r="A36447"/>
      <c r="B36447"/>
      <c r="C36447"/>
    </row>
    <row r="36448" spans="1:3" ht="14.4" x14ac:dyDescent="0.3">
      <c r="A36448"/>
      <c r="B36448"/>
      <c r="C36448"/>
    </row>
    <row r="36449" spans="1:3" ht="14.4" x14ac:dyDescent="0.3">
      <c r="A36449"/>
      <c r="B36449"/>
      <c r="C36449"/>
    </row>
    <row r="36450" spans="1:3" ht="14.4" x14ac:dyDescent="0.3">
      <c r="A36450"/>
      <c r="B36450"/>
      <c r="C36450"/>
    </row>
    <row r="36451" spans="1:3" ht="14.4" x14ac:dyDescent="0.3">
      <c r="A36451"/>
      <c r="B36451"/>
      <c r="C36451"/>
    </row>
    <row r="36452" spans="1:3" ht="14.4" x14ac:dyDescent="0.3">
      <c r="A36452"/>
      <c r="B36452"/>
      <c r="C36452"/>
    </row>
    <row r="36453" spans="1:3" ht="14.4" x14ac:dyDescent="0.3">
      <c r="A36453"/>
      <c r="B36453"/>
      <c r="C36453"/>
    </row>
    <row r="36454" spans="1:3" ht="14.4" x14ac:dyDescent="0.3">
      <c r="A36454"/>
      <c r="B36454"/>
      <c r="C36454"/>
    </row>
    <row r="36455" spans="1:3" ht="14.4" x14ac:dyDescent="0.3">
      <c r="A36455"/>
      <c r="B36455"/>
      <c r="C36455"/>
    </row>
    <row r="36456" spans="1:3" ht="14.4" x14ac:dyDescent="0.3">
      <c r="A36456"/>
      <c r="B36456"/>
      <c r="C36456"/>
    </row>
    <row r="36457" spans="1:3" ht="14.4" x14ac:dyDescent="0.3">
      <c r="A36457"/>
      <c r="B36457"/>
      <c r="C36457"/>
    </row>
    <row r="36458" spans="1:3" ht="14.4" x14ac:dyDescent="0.3">
      <c r="A36458"/>
      <c r="B36458"/>
      <c r="C36458"/>
    </row>
    <row r="36459" spans="1:3" ht="14.4" x14ac:dyDescent="0.3">
      <c r="A36459"/>
      <c r="B36459"/>
      <c r="C36459"/>
    </row>
    <row r="36460" spans="1:3" ht="14.4" x14ac:dyDescent="0.3">
      <c r="A36460"/>
      <c r="B36460"/>
      <c r="C36460"/>
    </row>
    <row r="36461" spans="1:3" ht="14.4" x14ac:dyDescent="0.3">
      <c r="A36461"/>
      <c r="B36461"/>
      <c r="C36461"/>
    </row>
    <row r="36462" spans="1:3" ht="14.4" x14ac:dyDescent="0.3">
      <c r="A36462"/>
      <c r="B36462"/>
      <c r="C36462"/>
    </row>
    <row r="36463" spans="1:3" ht="14.4" x14ac:dyDescent="0.3">
      <c r="A36463"/>
      <c r="B36463"/>
      <c r="C36463"/>
    </row>
    <row r="36464" spans="1:3" ht="14.4" x14ac:dyDescent="0.3">
      <c r="A36464"/>
      <c r="B36464"/>
      <c r="C36464"/>
    </row>
    <row r="36465" spans="1:3" ht="14.4" x14ac:dyDescent="0.3">
      <c r="A36465"/>
      <c r="B36465"/>
      <c r="C36465"/>
    </row>
    <row r="36466" spans="1:3" ht="14.4" x14ac:dyDescent="0.3">
      <c r="A36466"/>
      <c r="B36466"/>
      <c r="C36466"/>
    </row>
    <row r="36467" spans="1:3" ht="14.4" x14ac:dyDescent="0.3">
      <c r="A36467"/>
      <c r="B36467"/>
      <c r="C36467"/>
    </row>
    <row r="36468" spans="1:3" ht="14.4" x14ac:dyDescent="0.3">
      <c r="A36468"/>
      <c r="B36468"/>
      <c r="C36468"/>
    </row>
    <row r="36469" spans="1:3" ht="14.4" x14ac:dyDescent="0.3">
      <c r="A36469"/>
      <c r="B36469"/>
      <c r="C36469"/>
    </row>
    <row r="36470" spans="1:3" ht="14.4" x14ac:dyDescent="0.3">
      <c r="A36470"/>
      <c r="B36470"/>
      <c r="C36470"/>
    </row>
    <row r="36471" spans="1:3" ht="14.4" x14ac:dyDescent="0.3">
      <c r="A36471"/>
      <c r="B36471"/>
      <c r="C36471"/>
    </row>
    <row r="36472" spans="1:3" ht="14.4" x14ac:dyDescent="0.3">
      <c r="A36472"/>
      <c r="B36472"/>
      <c r="C36472"/>
    </row>
    <row r="36473" spans="1:3" ht="14.4" x14ac:dyDescent="0.3">
      <c r="A36473"/>
      <c r="B36473"/>
      <c r="C36473"/>
    </row>
    <row r="36474" spans="1:3" ht="14.4" x14ac:dyDescent="0.3">
      <c r="A36474"/>
      <c r="B36474"/>
      <c r="C36474"/>
    </row>
    <row r="36475" spans="1:3" ht="14.4" x14ac:dyDescent="0.3">
      <c r="A36475"/>
      <c r="B36475"/>
      <c r="C36475"/>
    </row>
    <row r="36476" spans="1:3" ht="14.4" x14ac:dyDescent="0.3">
      <c r="A36476"/>
      <c r="B36476"/>
      <c r="C36476"/>
    </row>
    <row r="36477" spans="1:3" ht="14.4" x14ac:dyDescent="0.3">
      <c r="A36477"/>
      <c r="B36477"/>
      <c r="C36477"/>
    </row>
    <row r="36478" spans="1:3" ht="14.4" x14ac:dyDescent="0.3">
      <c r="A36478"/>
      <c r="B36478"/>
      <c r="C36478"/>
    </row>
    <row r="36479" spans="1:3" ht="14.4" x14ac:dyDescent="0.3">
      <c r="A36479"/>
      <c r="B36479"/>
      <c r="C36479"/>
    </row>
    <row r="36480" spans="1:3" ht="14.4" x14ac:dyDescent="0.3">
      <c r="A36480"/>
      <c r="B36480"/>
      <c r="C36480"/>
    </row>
    <row r="36481" spans="1:3" ht="14.4" x14ac:dyDescent="0.3">
      <c r="A36481"/>
      <c r="B36481"/>
      <c r="C36481"/>
    </row>
    <row r="36482" spans="1:3" ht="14.4" x14ac:dyDescent="0.3">
      <c r="A36482"/>
      <c r="B36482"/>
      <c r="C36482"/>
    </row>
    <row r="36483" spans="1:3" ht="14.4" x14ac:dyDescent="0.3">
      <c r="A36483"/>
      <c r="B36483"/>
      <c r="C36483"/>
    </row>
    <row r="36484" spans="1:3" ht="14.4" x14ac:dyDescent="0.3">
      <c r="A36484"/>
      <c r="B36484"/>
      <c r="C36484"/>
    </row>
    <row r="36485" spans="1:3" ht="14.4" x14ac:dyDescent="0.3">
      <c r="A36485"/>
      <c r="B36485"/>
      <c r="C36485"/>
    </row>
    <row r="36486" spans="1:3" ht="14.4" x14ac:dyDescent="0.3">
      <c r="A36486"/>
      <c r="B36486"/>
      <c r="C36486"/>
    </row>
    <row r="36487" spans="1:3" ht="14.4" x14ac:dyDescent="0.3">
      <c r="A36487"/>
      <c r="B36487"/>
      <c r="C36487"/>
    </row>
    <row r="36488" spans="1:3" ht="14.4" x14ac:dyDescent="0.3">
      <c r="A36488"/>
      <c r="B36488"/>
      <c r="C36488"/>
    </row>
    <row r="36489" spans="1:3" ht="14.4" x14ac:dyDescent="0.3">
      <c r="A36489"/>
      <c r="B36489"/>
      <c r="C36489"/>
    </row>
    <row r="36490" spans="1:3" ht="14.4" x14ac:dyDescent="0.3">
      <c r="A36490"/>
      <c r="B36490"/>
      <c r="C36490"/>
    </row>
    <row r="36491" spans="1:3" ht="14.4" x14ac:dyDescent="0.3">
      <c r="A36491"/>
      <c r="B36491"/>
      <c r="C36491"/>
    </row>
    <row r="36492" spans="1:3" ht="14.4" x14ac:dyDescent="0.3">
      <c r="A36492"/>
      <c r="B36492"/>
      <c r="C36492"/>
    </row>
    <row r="36493" spans="1:3" ht="14.4" x14ac:dyDescent="0.3">
      <c r="A36493"/>
      <c r="B36493"/>
      <c r="C36493"/>
    </row>
    <row r="36494" spans="1:3" ht="14.4" x14ac:dyDescent="0.3">
      <c r="A36494"/>
      <c r="B36494"/>
      <c r="C36494"/>
    </row>
    <row r="36495" spans="1:3" ht="14.4" x14ac:dyDescent="0.3">
      <c r="A36495"/>
      <c r="B36495"/>
      <c r="C36495"/>
    </row>
    <row r="36496" spans="1:3" ht="14.4" x14ac:dyDescent="0.3">
      <c r="A36496"/>
      <c r="B36496"/>
      <c r="C36496"/>
    </row>
    <row r="36497" spans="1:3" ht="14.4" x14ac:dyDescent="0.3">
      <c r="A36497"/>
      <c r="B36497"/>
      <c r="C36497"/>
    </row>
    <row r="36498" spans="1:3" ht="14.4" x14ac:dyDescent="0.3">
      <c r="A36498"/>
      <c r="B36498"/>
      <c r="C36498"/>
    </row>
    <row r="36499" spans="1:3" ht="14.4" x14ac:dyDescent="0.3">
      <c r="A36499"/>
      <c r="B36499"/>
      <c r="C36499"/>
    </row>
    <row r="36500" spans="1:3" ht="14.4" x14ac:dyDescent="0.3">
      <c r="A36500"/>
      <c r="B36500"/>
      <c r="C36500"/>
    </row>
    <row r="36501" spans="1:3" ht="14.4" x14ac:dyDescent="0.3">
      <c r="A36501"/>
      <c r="B36501"/>
      <c r="C36501"/>
    </row>
    <row r="36502" spans="1:3" ht="14.4" x14ac:dyDescent="0.3">
      <c r="A36502"/>
      <c r="B36502"/>
      <c r="C36502"/>
    </row>
    <row r="36503" spans="1:3" ht="14.4" x14ac:dyDescent="0.3">
      <c r="A36503"/>
      <c r="B36503"/>
      <c r="C36503"/>
    </row>
    <row r="36504" spans="1:3" ht="14.4" x14ac:dyDescent="0.3">
      <c r="A36504"/>
      <c r="B36504"/>
      <c r="C36504"/>
    </row>
    <row r="36505" spans="1:3" ht="14.4" x14ac:dyDescent="0.3">
      <c r="A36505"/>
      <c r="B36505"/>
      <c r="C36505"/>
    </row>
    <row r="36506" spans="1:3" ht="14.4" x14ac:dyDescent="0.3">
      <c r="A36506"/>
      <c r="B36506"/>
      <c r="C36506"/>
    </row>
    <row r="36507" spans="1:3" ht="14.4" x14ac:dyDescent="0.3">
      <c r="A36507"/>
      <c r="B36507"/>
      <c r="C36507"/>
    </row>
    <row r="36508" spans="1:3" ht="14.4" x14ac:dyDescent="0.3">
      <c r="A36508"/>
      <c r="B36508"/>
      <c r="C36508"/>
    </row>
    <row r="36509" spans="1:3" ht="14.4" x14ac:dyDescent="0.3">
      <c r="A36509"/>
      <c r="B36509"/>
      <c r="C36509"/>
    </row>
    <row r="36510" spans="1:3" ht="14.4" x14ac:dyDescent="0.3">
      <c r="A36510"/>
      <c r="B36510"/>
      <c r="C36510"/>
    </row>
    <row r="36511" spans="1:3" ht="14.4" x14ac:dyDescent="0.3">
      <c r="A36511"/>
      <c r="B36511"/>
      <c r="C36511"/>
    </row>
    <row r="36512" spans="1:3" ht="14.4" x14ac:dyDescent="0.3">
      <c r="A36512"/>
      <c r="B36512"/>
      <c r="C36512"/>
    </row>
    <row r="36513" spans="1:3" ht="14.4" x14ac:dyDescent="0.3">
      <c r="A36513"/>
      <c r="B36513"/>
      <c r="C36513"/>
    </row>
    <row r="36514" spans="1:3" ht="14.4" x14ac:dyDescent="0.3">
      <c r="A36514"/>
      <c r="B36514"/>
      <c r="C36514"/>
    </row>
    <row r="36515" spans="1:3" ht="14.4" x14ac:dyDescent="0.3">
      <c r="A36515"/>
      <c r="B36515"/>
      <c r="C36515"/>
    </row>
    <row r="36516" spans="1:3" ht="14.4" x14ac:dyDescent="0.3">
      <c r="A36516"/>
      <c r="B36516"/>
      <c r="C36516"/>
    </row>
    <row r="36517" spans="1:3" ht="14.4" x14ac:dyDescent="0.3">
      <c r="A36517"/>
      <c r="B36517"/>
      <c r="C36517"/>
    </row>
    <row r="36518" spans="1:3" ht="14.4" x14ac:dyDescent="0.3">
      <c r="A36518"/>
      <c r="B36518"/>
      <c r="C36518"/>
    </row>
    <row r="36519" spans="1:3" ht="14.4" x14ac:dyDescent="0.3">
      <c r="A36519"/>
      <c r="B36519"/>
      <c r="C36519"/>
    </row>
    <row r="36520" spans="1:3" ht="14.4" x14ac:dyDescent="0.3">
      <c r="A36520"/>
      <c r="B36520"/>
      <c r="C36520"/>
    </row>
    <row r="36521" spans="1:3" ht="14.4" x14ac:dyDescent="0.3">
      <c r="A36521"/>
      <c r="B36521"/>
      <c r="C36521"/>
    </row>
    <row r="36522" spans="1:3" ht="14.4" x14ac:dyDescent="0.3">
      <c r="A36522"/>
      <c r="B36522"/>
      <c r="C36522"/>
    </row>
    <row r="36523" spans="1:3" ht="14.4" x14ac:dyDescent="0.3">
      <c r="A36523"/>
      <c r="B36523"/>
      <c r="C36523"/>
    </row>
    <row r="36524" spans="1:3" ht="14.4" x14ac:dyDescent="0.3">
      <c r="A36524"/>
      <c r="B36524"/>
      <c r="C36524"/>
    </row>
    <row r="36525" spans="1:3" ht="14.4" x14ac:dyDescent="0.3">
      <c r="A36525"/>
      <c r="B36525"/>
      <c r="C36525"/>
    </row>
    <row r="36526" spans="1:3" ht="14.4" x14ac:dyDescent="0.3">
      <c r="A36526"/>
      <c r="B36526"/>
      <c r="C36526"/>
    </row>
    <row r="36527" spans="1:3" ht="14.4" x14ac:dyDescent="0.3">
      <c r="A36527"/>
      <c r="B36527"/>
      <c r="C36527"/>
    </row>
    <row r="36528" spans="1:3" ht="14.4" x14ac:dyDescent="0.3">
      <c r="A36528"/>
      <c r="B36528"/>
      <c r="C36528"/>
    </row>
    <row r="36529" spans="1:3" ht="14.4" x14ac:dyDescent="0.3">
      <c r="A36529"/>
      <c r="B36529"/>
      <c r="C36529"/>
    </row>
    <row r="36530" spans="1:3" ht="14.4" x14ac:dyDescent="0.3">
      <c r="A36530"/>
      <c r="B36530"/>
      <c r="C36530"/>
    </row>
    <row r="36531" spans="1:3" ht="14.4" x14ac:dyDescent="0.3">
      <c r="A36531"/>
      <c r="B36531"/>
      <c r="C36531"/>
    </row>
    <row r="36532" spans="1:3" ht="14.4" x14ac:dyDescent="0.3">
      <c r="A36532"/>
      <c r="B36532"/>
      <c r="C36532"/>
    </row>
    <row r="36533" spans="1:3" ht="14.4" x14ac:dyDescent="0.3">
      <c r="A36533"/>
      <c r="B36533"/>
      <c r="C36533"/>
    </row>
    <row r="36534" spans="1:3" ht="14.4" x14ac:dyDescent="0.3">
      <c r="A36534"/>
      <c r="B36534"/>
      <c r="C36534"/>
    </row>
    <row r="36535" spans="1:3" ht="14.4" x14ac:dyDescent="0.3">
      <c r="A36535"/>
      <c r="B36535"/>
      <c r="C36535"/>
    </row>
    <row r="36536" spans="1:3" ht="14.4" x14ac:dyDescent="0.3">
      <c r="A36536"/>
      <c r="B36536"/>
      <c r="C36536"/>
    </row>
    <row r="36537" spans="1:3" ht="14.4" x14ac:dyDescent="0.3">
      <c r="A36537"/>
      <c r="B36537"/>
      <c r="C36537"/>
    </row>
    <row r="36538" spans="1:3" ht="14.4" x14ac:dyDescent="0.3">
      <c r="A36538"/>
      <c r="B36538"/>
      <c r="C36538"/>
    </row>
    <row r="36539" spans="1:3" ht="14.4" x14ac:dyDescent="0.3">
      <c r="A36539"/>
      <c r="B36539"/>
      <c r="C36539"/>
    </row>
    <row r="36540" spans="1:3" ht="14.4" x14ac:dyDescent="0.3">
      <c r="A36540"/>
      <c r="B36540"/>
      <c r="C36540"/>
    </row>
    <row r="36541" spans="1:3" ht="14.4" x14ac:dyDescent="0.3">
      <c r="A36541"/>
      <c r="B36541"/>
      <c r="C36541"/>
    </row>
    <row r="36542" spans="1:3" ht="14.4" x14ac:dyDescent="0.3">
      <c r="A36542"/>
      <c r="B36542"/>
      <c r="C36542"/>
    </row>
    <row r="36543" spans="1:3" ht="14.4" x14ac:dyDescent="0.3">
      <c r="A36543"/>
      <c r="B36543"/>
      <c r="C36543"/>
    </row>
    <row r="36544" spans="1:3" ht="14.4" x14ac:dyDescent="0.3">
      <c r="A36544"/>
      <c r="B36544"/>
      <c r="C36544"/>
    </row>
    <row r="36545" spans="1:3" ht="14.4" x14ac:dyDescent="0.3">
      <c r="A36545"/>
      <c r="B36545"/>
      <c r="C36545"/>
    </row>
    <row r="36546" spans="1:3" ht="14.4" x14ac:dyDescent="0.3">
      <c r="A36546"/>
      <c r="B36546"/>
      <c r="C36546"/>
    </row>
    <row r="36547" spans="1:3" ht="14.4" x14ac:dyDescent="0.3">
      <c r="A36547"/>
      <c r="B36547"/>
      <c r="C36547"/>
    </row>
    <row r="36548" spans="1:3" ht="14.4" x14ac:dyDescent="0.3">
      <c r="A36548"/>
      <c r="B36548"/>
      <c r="C36548"/>
    </row>
    <row r="36549" spans="1:3" ht="14.4" x14ac:dyDescent="0.3">
      <c r="A36549"/>
      <c r="B36549"/>
      <c r="C36549"/>
    </row>
    <row r="36550" spans="1:3" ht="14.4" x14ac:dyDescent="0.3">
      <c r="A36550"/>
      <c r="B36550"/>
      <c r="C36550"/>
    </row>
    <row r="36551" spans="1:3" ht="14.4" x14ac:dyDescent="0.3">
      <c r="A36551"/>
      <c r="B36551"/>
      <c r="C36551"/>
    </row>
    <row r="36552" spans="1:3" ht="14.4" x14ac:dyDescent="0.3">
      <c r="A36552"/>
      <c r="B36552"/>
      <c r="C36552"/>
    </row>
    <row r="36553" spans="1:3" ht="14.4" x14ac:dyDescent="0.3">
      <c r="A36553"/>
      <c r="B36553"/>
      <c r="C36553"/>
    </row>
    <row r="36554" spans="1:3" ht="14.4" x14ac:dyDescent="0.3">
      <c r="A36554"/>
      <c r="B36554"/>
      <c r="C36554"/>
    </row>
    <row r="36555" spans="1:3" ht="14.4" x14ac:dyDescent="0.3">
      <c r="A36555"/>
      <c r="B36555"/>
      <c r="C36555"/>
    </row>
    <row r="36556" spans="1:3" ht="14.4" x14ac:dyDescent="0.3">
      <c r="A36556"/>
      <c r="B36556"/>
      <c r="C36556"/>
    </row>
    <row r="36557" spans="1:3" ht="14.4" x14ac:dyDescent="0.3">
      <c r="A36557"/>
      <c r="B36557"/>
      <c r="C36557"/>
    </row>
    <row r="36558" spans="1:3" ht="14.4" x14ac:dyDescent="0.3">
      <c r="A36558"/>
      <c r="B36558"/>
      <c r="C36558"/>
    </row>
    <row r="36559" spans="1:3" ht="14.4" x14ac:dyDescent="0.3">
      <c r="A36559"/>
      <c r="B36559"/>
      <c r="C36559"/>
    </row>
    <row r="36560" spans="1:3" ht="14.4" x14ac:dyDescent="0.3">
      <c r="A36560"/>
      <c r="B36560"/>
      <c r="C36560"/>
    </row>
    <row r="36561" spans="1:3" ht="14.4" x14ac:dyDescent="0.3">
      <c r="A36561"/>
      <c r="B36561"/>
      <c r="C36561"/>
    </row>
    <row r="36562" spans="1:3" ht="14.4" x14ac:dyDescent="0.3">
      <c r="A36562"/>
      <c r="B36562"/>
      <c r="C36562"/>
    </row>
    <row r="36563" spans="1:3" ht="14.4" x14ac:dyDescent="0.3">
      <c r="A36563"/>
      <c r="B36563"/>
      <c r="C36563"/>
    </row>
    <row r="36564" spans="1:3" ht="14.4" x14ac:dyDescent="0.3">
      <c r="A36564"/>
      <c r="B36564"/>
      <c r="C36564"/>
    </row>
    <row r="36565" spans="1:3" ht="14.4" x14ac:dyDescent="0.3">
      <c r="A36565"/>
      <c r="B36565"/>
      <c r="C36565"/>
    </row>
    <row r="36566" spans="1:3" ht="14.4" x14ac:dyDescent="0.3">
      <c r="A36566"/>
      <c r="B36566"/>
      <c r="C36566"/>
    </row>
    <row r="36567" spans="1:3" ht="14.4" x14ac:dyDescent="0.3">
      <c r="A36567"/>
      <c r="B36567"/>
      <c r="C36567"/>
    </row>
    <row r="36568" spans="1:3" ht="14.4" x14ac:dyDescent="0.3">
      <c r="A36568"/>
      <c r="B36568"/>
      <c r="C36568"/>
    </row>
    <row r="36569" spans="1:3" ht="14.4" x14ac:dyDescent="0.3">
      <c r="A36569"/>
      <c r="B36569"/>
      <c r="C36569"/>
    </row>
    <row r="36570" spans="1:3" ht="14.4" x14ac:dyDescent="0.3">
      <c r="A36570"/>
      <c r="B36570"/>
      <c r="C36570"/>
    </row>
    <row r="36571" spans="1:3" ht="14.4" x14ac:dyDescent="0.3">
      <c r="A36571"/>
      <c r="B36571"/>
      <c r="C36571"/>
    </row>
    <row r="36572" spans="1:3" ht="14.4" x14ac:dyDescent="0.3">
      <c r="A36572"/>
      <c r="B36572"/>
      <c r="C36572"/>
    </row>
    <row r="36573" spans="1:3" ht="14.4" x14ac:dyDescent="0.3">
      <c r="A36573"/>
      <c r="B36573"/>
      <c r="C36573"/>
    </row>
    <row r="36574" spans="1:3" ht="14.4" x14ac:dyDescent="0.3">
      <c r="A36574"/>
      <c r="B36574"/>
      <c r="C36574"/>
    </row>
    <row r="36575" spans="1:3" ht="14.4" x14ac:dyDescent="0.3">
      <c r="A36575"/>
      <c r="B36575"/>
      <c r="C36575"/>
    </row>
    <row r="36576" spans="1:3" ht="14.4" x14ac:dyDescent="0.3">
      <c r="A36576"/>
      <c r="B36576"/>
      <c r="C36576"/>
    </row>
    <row r="36577" spans="1:3" ht="14.4" x14ac:dyDescent="0.3">
      <c r="A36577"/>
      <c r="B36577"/>
      <c r="C36577"/>
    </row>
    <row r="36578" spans="1:3" ht="14.4" x14ac:dyDescent="0.3">
      <c r="A36578"/>
      <c r="B36578"/>
      <c r="C36578"/>
    </row>
    <row r="36579" spans="1:3" ht="14.4" x14ac:dyDescent="0.3">
      <c r="A36579"/>
      <c r="B36579"/>
      <c r="C36579"/>
    </row>
    <row r="36580" spans="1:3" ht="14.4" x14ac:dyDescent="0.3">
      <c r="A36580"/>
      <c r="B36580"/>
      <c r="C36580"/>
    </row>
    <row r="36581" spans="1:3" ht="14.4" x14ac:dyDescent="0.3">
      <c r="A36581"/>
      <c r="B36581"/>
      <c r="C36581"/>
    </row>
    <row r="36582" spans="1:3" ht="14.4" x14ac:dyDescent="0.3">
      <c r="A36582"/>
      <c r="B36582"/>
      <c r="C36582"/>
    </row>
    <row r="36583" spans="1:3" ht="14.4" x14ac:dyDescent="0.3">
      <c r="A36583"/>
      <c r="B36583"/>
      <c r="C36583"/>
    </row>
    <row r="36584" spans="1:3" ht="14.4" x14ac:dyDescent="0.3">
      <c r="A36584"/>
      <c r="B36584"/>
      <c r="C36584"/>
    </row>
    <row r="36585" spans="1:3" ht="14.4" x14ac:dyDescent="0.3">
      <c r="A36585"/>
      <c r="B36585"/>
      <c r="C36585"/>
    </row>
    <row r="36586" spans="1:3" ht="14.4" x14ac:dyDescent="0.3">
      <c r="A36586"/>
      <c r="B36586"/>
      <c r="C36586"/>
    </row>
    <row r="36587" spans="1:3" ht="14.4" x14ac:dyDescent="0.3">
      <c r="A36587"/>
      <c r="B36587"/>
      <c r="C36587"/>
    </row>
    <row r="36588" spans="1:3" ht="14.4" x14ac:dyDescent="0.3">
      <c r="A36588"/>
      <c r="B36588"/>
      <c r="C36588"/>
    </row>
    <row r="36589" spans="1:3" ht="14.4" x14ac:dyDescent="0.3">
      <c r="A36589"/>
      <c r="B36589"/>
      <c r="C36589"/>
    </row>
    <row r="36590" spans="1:3" ht="14.4" x14ac:dyDescent="0.3">
      <c r="A36590"/>
      <c r="B36590"/>
      <c r="C36590"/>
    </row>
    <row r="36591" spans="1:3" ht="14.4" x14ac:dyDescent="0.3">
      <c r="A36591"/>
      <c r="B36591"/>
      <c r="C36591"/>
    </row>
    <row r="36592" spans="1:3" ht="14.4" x14ac:dyDescent="0.3">
      <c r="A36592"/>
      <c r="B36592"/>
      <c r="C36592"/>
    </row>
    <row r="36593" spans="1:3" ht="14.4" x14ac:dyDescent="0.3">
      <c r="A36593"/>
      <c r="B36593"/>
      <c r="C36593"/>
    </row>
    <row r="36594" spans="1:3" ht="14.4" x14ac:dyDescent="0.3">
      <c r="A36594"/>
      <c r="B36594"/>
      <c r="C36594"/>
    </row>
    <row r="36595" spans="1:3" ht="14.4" x14ac:dyDescent="0.3">
      <c r="A36595"/>
      <c r="B36595"/>
      <c r="C36595"/>
    </row>
    <row r="36596" spans="1:3" ht="14.4" x14ac:dyDescent="0.3">
      <c r="A36596"/>
      <c r="B36596"/>
      <c r="C36596"/>
    </row>
    <row r="36597" spans="1:3" ht="14.4" x14ac:dyDescent="0.3">
      <c r="A36597"/>
      <c r="B36597"/>
      <c r="C36597"/>
    </row>
    <row r="36598" spans="1:3" ht="14.4" x14ac:dyDescent="0.3">
      <c r="A36598"/>
      <c r="B36598"/>
      <c r="C36598"/>
    </row>
    <row r="36599" spans="1:3" ht="14.4" x14ac:dyDescent="0.3">
      <c r="A36599"/>
      <c r="B36599"/>
      <c r="C36599"/>
    </row>
    <row r="36600" spans="1:3" ht="14.4" x14ac:dyDescent="0.3">
      <c r="A36600"/>
      <c r="B36600"/>
      <c r="C36600"/>
    </row>
    <row r="36601" spans="1:3" ht="14.4" x14ac:dyDescent="0.3">
      <c r="A36601"/>
      <c r="B36601"/>
      <c r="C36601"/>
    </row>
    <row r="36602" spans="1:3" ht="14.4" x14ac:dyDescent="0.3">
      <c r="A36602"/>
      <c r="B36602"/>
      <c r="C36602"/>
    </row>
    <row r="36603" spans="1:3" ht="14.4" x14ac:dyDescent="0.3">
      <c r="A36603"/>
      <c r="B36603"/>
      <c r="C36603"/>
    </row>
    <row r="36604" spans="1:3" ht="14.4" x14ac:dyDescent="0.3">
      <c r="A36604"/>
      <c r="B36604"/>
      <c r="C36604"/>
    </row>
    <row r="36605" spans="1:3" ht="14.4" x14ac:dyDescent="0.3">
      <c r="A36605"/>
      <c r="B36605"/>
      <c r="C36605"/>
    </row>
    <row r="36606" spans="1:3" ht="14.4" x14ac:dyDescent="0.3">
      <c r="A36606"/>
      <c r="B36606"/>
      <c r="C36606"/>
    </row>
    <row r="36607" spans="1:3" ht="14.4" x14ac:dyDescent="0.3">
      <c r="A36607"/>
      <c r="B36607"/>
      <c r="C36607"/>
    </row>
    <row r="36608" spans="1:3" ht="14.4" x14ac:dyDescent="0.3">
      <c r="A36608"/>
      <c r="B36608"/>
      <c r="C36608"/>
    </row>
    <row r="36609" spans="1:3" ht="14.4" x14ac:dyDescent="0.3">
      <c r="A36609"/>
      <c r="B36609"/>
      <c r="C36609"/>
    </row>
    <row r="36610" spans="1:3" ht="14.4" x14ac:dyDescent="0.3">
      <c r="A36610"/>
      <c r="B36610"/>
      <c r="C36610"/>
    </row>
    <row r="36611" spans="1:3" ht="14.4" x14ac:dyDescent="0.3">
      <c r="A36611"/>
      <c r="B36611"/>
      <c r="C36611"/>
    </row>
    <row r="36612" spans="1:3" ht="14.4" x14ac:dyDescent="0.3">
      <c r="A36612"/>
      <c r="B36612"/>
      <c r="C36612"/>
    </row>
    <row r="36613" spans="1:3" ht="14.4" x14ac:dyDescent="0.3">
      <c r="A36613"/>
      <c r="B36613"/>
      <c r="C36613"/>
    </row>
    <row r="36614" spans="1:3" ht="14.4" x14ac:dyDescent="0.3">
      <c r="A36614"/>
      <c r="B36614"/>
      <c r="C36614"/>
    </row>
    <row r="36615" spans="1:3" ht="14.4" x14ac:dyDescent="0.3">
      <c r="A36615"/>
      <c r="B36615"/>
      <c r="C36615"/>
    </row>
    <row r="36616" spans="1:3" ht="14.4" x14ac:dyDescent="0.3">
      <c r="A36616"/>
      <c r="B36616"/>
      <c r="C36616"/>
    </row>
    <row r="36617" spans="1:3" ht="14.4" x14ac:dyDescent="0.3">
      <c r="A36617"/>
      <c r="B36617"/>
      <c r="C36617"/>
    </row>
    <row r="36618" spans="1:3" ht="14.4" x14ac:dyDescent="0.3">
      <c r="A36618"/>
      <c r="B36618"/>
      <c r="C36618"/>
    </row>
    <row r="36619" spans="1:3" ht="14.4" x14ac:dyDescent="0.3">
      <c r="A36619"/>
      <c r="B36619"/>
      <c r="C36619"/>
    </row>
    <row r="36620" spans="1:3" ht="14.4" x14ac:dyDescent="0.3">
      <c r="A36620"/>
      <c r="B36620"/>
      <c r="C36620"/>
    </row>
    <row r="36621" spans="1:3" ht="14.4" x14ac:dyDescent="0.3">
      <c r="A36621"/>
      <c r="B36621"/>
      <c r="C36621"/>
    </row>
    <row r="36622" spans="1:3" ht="14.4" x14ac:dyDescent="0.3">
      <c r="A36622"/>
      <c r="B36622"/>
      <c r="C36622"/>
    </row>
    <row r="36623" spans="1:3" ht="14.4" x14ac:dyDescent="0.3">
      <c r="A36623"/>
      <c r="B36623"/>
      <c r="C36623"/>
    </row>
    <row r="36624" spans="1:3" ht="14.4" x14ac:dyDescent="0.3">
      <c r="A36624"/>
      <c r="B36624"/>
      <c r="C36624"/>
    </row>
    <row r="36625" spans="1:3" ht="14.4" x14ac:dyDescent="0.3">
      <c r="A36625"/>
      <c r="B36625"/>
      <c r="C36625"/>
    </row>
    <row r="36626" spans="1:3" ht="14.4" x14ac:dyDescent="0.3">
      <c r="A36626"/>
      <c r="B36626"/>
      <c r="C36626"/>
    </row>
    <row r="36627" spans="1:3" ht="14.4" x14ac:dyDescent="0.3">
      <c r="A36627"/>
      <c r="B36627"/>
      <c r="C36627"/>
    </row>
    <row r="36628" spans="1:3" ht="14.4" x14ac:dyDescent="0.3">
      <c r="A36628"/>
      <c r="B36628"/>
      <c r="C36628"/>
    </row>
    <row r="36629" spans="1:3" ht="14.4" x14ac:dyDescent="0.3">
      <c r="A36629"/>
      <c r="B36629"/>
      <c r="C36629"/>
    </row>
    <row r="36630" spans="1:3" ht="14.4" x14ac:dyDescent="0.3">
      <c r="A36630"/>
      <c r="B36630"/>
      <c r="C36630"/>
    </row>
    <row r="36631" spans="1:3" ht="14.4" x14ac:dyDescent="0.3">
      <c r="A36631"/>
      <c r="B36631"/>
      <c r="C36631"/>
    </row>
    <row r="36632" spans="1:3" ht="14.4" x14ac:dyDescent="0.3">
      <c r="A36632"/>
      <c r="B36632"/>
      <c r="C36632"/>
    </row>
    <row r="36633" spans="1:3" ht="14.4" x14ac:dyDescent="0.3">
      <c r="A36633"/>
      <c r="B36633"/>
      <c r="C36633"/>
    </row>
    <row r="36634" spans="1:3" ht="14.4" x14ac:dyDescent="0.3">
      <c r="A36634"/>
      <c r="B36634"/>
      <c r="C36634"/>
    </row>
    <row r="36635" spans="1:3" ht="14.4" x14ac:dyDescent="0.3">
      <c r="A36635"/>
      <c r="B36635"/>
      <c r="C36635"/>
    </row>
    <row r="36636" spans="1:3" ht="14.4" x14ac:dyDescent="0.3">
      <c r="A36636"/>
      <c r="B36636"/>
      <c r="C36636"/>
    </row>
    <row r="36637" spans="1:3" ht="14.4" x14ac:dyDescent="0.3">
      <c r="A36637"/>
      <c r="B36637"/>
      <c r="C36637"/>
    </row>
    <row r="36638" spans="1:3" ht="14.4" x14ac:dyDescent="0.3">
      <c r="A36638"/>
      <c r="B36638"/>
      <c r="C36638"/>
    </row>
    <row r="36639" spans="1:3" ht="14.4" x14ac:dyDescent="0.3">
      <c r="A36639"/>
      <c r="B36639"/>
      <c r="C36639"/>
    </row>
    <row r="36640" spans="1:3" ht="14.4" x14ac:dyDescent="0.3">
      <c r="A36640"/>
      <c r="B36640"/>
      <c r="C36640"/>
    </row>
    <row r="36641" spans="1:3" ht="14.4" x14ac:dyDescent="0.3">
      <c r="A36641"/>
      <c r="B36641"/>
      <c r="C36641"/>
    </row>
    <row r="36642" spans="1:3" ht="14.4" x14ac:dyDescent="0.3">
      <c r="A36642"/>
      <c r="B36642"/>
      <c r="C36642"/>
    </row>
    <row r="36643" spans="1:3" ht="14.4" x14ac:dyDescent="0.3">
      <c r="A36643"/>
      <c r="B36643"/>
      <c r="C36643"/>
    </row>
    <row r="36644" spans="1:3" ht="14.4" x14ac:dyDescent="0.3">
      <c r="A36644"/>
      <c r="B36644"/>
      <c r="C36644"/>
    </row>
    <row r="36645" spans="1:3" ht="14.4" x14ac:dyDescent="0.3">
      <c r="A36645"/>
      <c r="B36645"/>
      <c r="C36645"/>
    </row>
    <row r="36646" spans="1:3" ht="14.4" x14ac:dyDescent="0.3">
      <c r="A36646"/>
      <c r="B36646"/>
      <c r="C36646"/>
    </row>
    <row r="36647" spans="1:3" ht="14.4" x14ac:dyDescent="0.3">
      <c r="A36647"/>
      <c r="B36647"/>
      <c r="C36647"/>
    </row>
    <row r="36648" spans="1:3" ht="14.4" x14ac:dyDescent="0.3">
      <c r="A36648"/>
      <c r="B36648"/>
      <c r="C36648"/>
    </row>
    <row r="36649" spans="1:3" ht="14.4" x14ac:dyDescent="0.3">
      <c r="A36649"/>
      <c r="B36649"/>
      <c r="C36649"/>
    </row>
    <row r="36650" spans="1:3" ht="14.4" x14ac:dyDescent="0.3">
      <c r="A36650"/>
      <c r="B36650"/>
      <c r="C36650"/>
    </row>
    <row r="36651" spans="1:3" ht="14.4" x14ac:dyDescent="0.3">
      <c r="A36651"/>
      <c r="B36651"/>
      <c r="C36651"/>
    </row>
    <row r="36652" spans="1:3" ht="14.4" x14ac:dyDescent="0.3">
      <c r="A36652"/>
      <c r="B36652"/>
      <c r="C36652"/>
    </row>
    <row r="36653" spans="1:3" ht="14.4" x14ac:dyDescent="0.3">
      <c r="A36653"/>
      <c r="B36653"/>
      <c r="C36653"/>
    </row>
    <row r="36654" spans="1:3" ht="14.4" x14ac:dyDescent="0.3">
      <c r="A36654"/>
      <c r="B36654"/>
      <c r="C36654"/>
    </row>
    <row r="36655" spans="1:3" ht="14.4" x14ac:dyDescent="0.3">
      <c r="A36655"/>
      <c r="B36655"/>
      <c r="C36655"/>
    </row>
    <row r="36656" spans="1:3" ht="14.4" x14ac:dyDescent="0.3">
      <c r="A36656"/>
      <c r="B36656"/>
      <c r="C36656"/>
    </row>
    <row r="36657" spans="1:3" ht="14.4" x14ac:dyDescent="0.3">
      <c r="A36657"/>
      <c r="B36657"/>
      <c r="C36657"/>
    </row>
    <row r="36658" spans="1:3" ht="14.4" x14ac:dyDescent="0.3">
      <c r="A36658"/>
      <c r="B36658"/>
      <c r="C36658"/>
    </row>
    <row r="36659" spans="1:3" ht="14.4" x14ac:dyDescent="0.3">
      <c r="A36659"/>
      <c r="B36659"/>
      <c r="C36659"/>
    </row>
    <row r="36660" spans="1:3" ht="14.4" x14ac:dyDescent="0.3">
      <c r="A36660"/>
      <c r="B36660"/>
      <c r="C36660"/>
    </row>
    <row r="36661" spans="1:3" ht="14.4" x14ac:dyDescent="0.3">
      <c r="A36661"/>
      <c r="B36661"/>
      <c r="C36661"/>
    </row>
    <row r="36662" spans="1:3" ht="14.4" x14ac:dyDescent="0.3">
      <c r="A36662"/>
      <c r="B36662"/>
      <c r="C36662"/>
    </row>
    <row r="36663" spans="1:3" ht="14.4" x14ac:dyDescent="0.3">
      <c r="A36663"/>
      <c r="B36663"/>
      <c r="C36663"/>
    </row>
    <row r="36664" spans="1:3" ht="14.4" x14ac:dyDescent="0.3">
      <c r="A36664"/>
      <c r="B36664"/>
      <c r="C36664"/>
    </row>
    <row r="36665" spans="1:3" ht="14.4" x14ac:dyDescent="0.3">
      <c r="A36665"/>
      <c r="B36665"/>
      <c r="C36665"/>
    </row>
    <row r="36666" spans="1:3" ht="14.4" x14ac:dyDescent="0.3">
      <c r="A36666"/>
      <c r="B36666"/>
      <c r="C36666"/>
    </row>
    <row r="36667" spans="1:3" ht="14.4" x14ac:dyDescent="0.3">
      <c r="A36667"/>
      <c r="B36667"/>
      <c r="C36667"/>
    </row>
    <row r="36668" spans="1:3" ht="14.4" x14ac:dyDescent="0.3">
      <c r="A36668"/>
      <c r="B36668"/>
      <c r="C36668"/>
    </row>
    <row r="36669" spans="1:3" ht="14.4" x14ac:dyDescent="0.3">
      <c r="A36669"/>
      <c r="B36669"/>
      <c r="C36669"/>
    </row>
    <row r="36670" spans="1:3" ht="14.4" x14ac:dyDescent="0.3">
      <c r="A36670"/>
      <c r="B36670"/>
      <c r="C36670"/>
    </row>
    <row r="36671" spans="1:3" ht="14.4" x14ac:dyDescent="0.3">
      <c r="A36671"/>
      <c r="B36671"/>
      <c r="C36671"/>
    </row>
    <row r="36672" spans="1:3" ht="14.4" x14ac:dyDescent="0.3">
      <c r="A36672"/>
      <c r="B36672"/>
      <c r="C36672"/>
    </row>
    <row r="36673" spans="1:3" ht="14.4" x14ac:dyDescent="0.3">
      <c r="A36673"/>
      <c r="B36673"/>
      <c r="C36673"/>
    </row>
    <row r="36674" spans="1:3" ht="14.4" x14ac:dyDescent="0.3">
      <c r="A36674"/>
      <c r="B36674"/>
      <c r="C36674"/>
    </row>
    <row r="36675" spans="1:3" ht="14.4" x14ac:dyDescent="0.3">
      <c r="A36675"/>
      <c r="B36675"/>
      <c r="C36675"/>
    </row>
    <row r="36676" spans="1:3" ht="14.4" x14ac:dyDescent="0.3">
      <c r="A36676"/>
      <c r="B36676"/>
      <c r="C36676"/>
    </row>
    <row r="36677" spans="1:3" ht="14.4" x14ac:dyDescent="0.3">
      <c r="A36677"/>
      <c r="B36677"/>
      <c r="C36677"/>
    </row>
    <row r="36678" spans="1:3" ht="14.4" x14ac:dyDescent="0.3">
      <c r="A36678"/>
      <c r="B36678"/>
      <c r="C36678"/>
    </row>
    <row r="36679" spans="1:3" ht="14.4" x14ac:dyDescent="0.3">
      <c r="A36679"/>
      <c r="B36679"/>
      <c r="C36679"/>
    </row>
    <row r="36680" spans="1:3" ht="14.4" x14ac:dyDescent="0.3">
      <c r="A36680"/>
      <c r="B36680"/>
      <c r="C36680"/>
    </row>
    <row r="36681" spans="1:3" ht="14.4" x14ac:dyDescent="0.3">
      <c r="A36681"/>
      <c r="B36681"/>
      <c r="C36681"/>
    </row>
    <row r="36682" spans="1:3" ht="14.4" x14ac:dyDescent="0.3">
      <c r="A36682"/>
      <c r="B36682"/>
      <c r="C36682"/>
    </row>
    <row r="36683" spans="1:3" ht="14.4" x14ac:dyDescent="0.3">
      <c r="A36683"/>
      <c r="B36683"/>
      <c r="C36683"/>
    </row>
    <row r="36684" spans="1:3" ht="14.4" x14ac:dyDescent="0.3">
      <c r="A36684"/>
      <c r="B36684"/>
      <c r="C36684"/>
    </row>
    <row r="36685" spans="1:3" ht="14.4" x14ac:dyDescent="0.3">
      <c r="A36685"/>
      <c r="B36685"/>
      <c r="C36685"/>
    </row>
    <row r="36686" spans="1:3" ht="14.4" x14ac:dyDescent="0.3">
      <c r="A36686"/>
      <c r="B36686"/>
      <c r="C36686"/>
    </row>
    <row r="36687" spans="1:3" ht="14.4" x14ac:dyDescent="0.3">
      <c r="A36687"/>
      <c r="B36687"/>
      <c r="C36687"/>
    </row>
    <row r="36688" spans="1:3" ht="14.4" x14ac:dyDescent="0.3">
      <c r="A36688"/>
      <c r="B36688"/>
      <c r="C36688"/>
    </row>
    <row r="36689" spans="1:3" ht="14.4" x14ac:dyDescent="0.3">
      <c r="A36689"/>
      <c r="B36689"/>
      <c r="C36689"/>
    </row>
    <row r="36690" spans="1:3" ht="14.4" x14ac:dyDescent="0.3">
      <c r="A36690"/>
      <c r="B36690"/>
      <c r="C36690"/>
    </row>
    <row r="36691" spans="1:3" ht="14.4" x14ac:dyDescent="0.3">
      <c r="A36691"/>
      <c r="B36691"/>
      <c r="C36691"/>
    </row>
    <row r="36692" spans="1:3" ht="14.4" x14ac:dyDescent="0.3">
      <c r="A36692"/>
      <c r="B36692"/>
      <c r="C36692"/>
    </row>
    <row r="36693" spans="1:3" ht="14.4" x14ac:dyDescent="0.3">
      <c r="A36693"/>
      <c r="B36693"/>
      <c r="C36693"/>
    </row>
    <row r="36694" spans="1:3" ht="14.4" x14ac:dyDescent="0.3">
      <c r="A36694"/>
      <c r="B36694"/>
      <c r="C36694"/>
    </row>
    <row r="36695" spans="1:3" ht="14.4" x14ac:dyDescent="0.3">
      <c r="A36695"/>
      <c r="B36695"/>
      <c r="C36695"/>
    </row>
    <row r="36696" spans="1:3" ht="14.4" x14ac:dyDescent="0.3">
      <c r="A36696"/>
      <c r="B36696"/>
      <c r="C36696"/>
    </row>
    <row r="36697" spans="1:3" ht="14.4" x14ac:dyDescent="0.3">
      <c r="A36697"/>
      <c r="B36697"/>
      <c r="C36697"/>
    </row>
    <row r="36698" spans="1:3" ht="14.4" x14ac:dyDescent="0.3">
      <c r="A36698"/>
      <c r="B36698"/>
      <c r="C36698"/>
    </row>
    <row r="36699" spans="1:3" ht="14.4" x14ac:dyDescent="0.3">
      <c r="A36699"/>
      <c r="B36699"/>
      <c r="C36699"/>
    </row>
    <row r="36700" spans="1:3" ht="14.4" x14ac:dyDescent="0.3">
      <c r="A36700"/>
      <c r="B36700"/>
      <c r="C36700"/>
    </row>
    <row r="36701" spans="1:3" ht="14.4" x14ac:dyDescent="0.3">
      <c r="A36701"/>
      <c r="B36701"/>
      <c r="C36701"/>
    </row>
    <row r="36702" spans="1:3" ht="14.4" x14ac:dyDescent="0.3">
      <c r="A36702"/>
      <c r="B36702"/>
      <c r="C36702"/>
    </row>
    <row r="36703" spans="1:3" ht="14.4" x14ac:dyDescent="0.3">
      <c r="A36703"/>
      <c r="B36703"/>
      <c r="C36703"/>
    </row>
    <row r="36704" spans="1:3" ht="14.4" x14ac:dyDescent="0.3">
      <c r="A36704"/>
      <c r="B36704"/>
      <c r="C36704"/>
    </row>
    <row r="36705" spans="1:3" ht="14.4" x14ac:dyDescent="0.3">
      <c r="A36705"/>
      <c r="B36705"/>
      <c r="C36705"/>
    </row>
    <row r="36706" spans="1:3" ht="14.4" x14ac:dyDescent="0.3">
      <c r="A36706"/>
      <c r="B36706"/>
      <c r="C36706"/>
    </row>
    <row r="36707" spans="1:3" ht="14.4" x14ac:dyDescent="0.3">
      <c r="A36707"/>
      <c r="B36707"/>
      <c r="C36707"/>
    </row>
    <row r="36708" spans="1:3" ht="14.4" x14ac:dyDescent="0.3">
      <c r="A36708"/>
      <c r="B36708"/>
      <c r="C36708"/>
    </row>
    <row r="36709" spans="1:3" ht="14.4" x14ac:dyDescent="0.3">
      <c r="A36709"/>
      <c r="B36709"/>
      <c r="C36709"/>
    </row>
    <row r="36710" spans="1:3" ht="14.4" x14ac:dyDescent="0.3">
      <c r="A36710"/>
      <c r="B36710"/>
      <c r="C36710"/>
    </row>
    <row r="36711" spans="1:3" ht="14.4" x14ac:dyDescent="0.3">
      <c r="A36711"/>
      <c r="B36711"/>
      <c r="C36711"/>
    </row>
    <row r="36712" spans="1:3" ht="14.4" x14ac:dyDescent="0.3">
      <c r="A36712"/>
      <c r="B36712"/>
      <c r="C36712"/>
    </row>
    <row r="36713" spans="1:3" ht="14.4" x14ac:dyDescent="0.3">
      <c r="A36713"/>
      <c r="B36713"/>
      <c r="C36713"/>
    </row>
    <row r="36714" spans="1:3" ht="14.4" x14ac:dyDescent="0.3">
      <c r="A36714"/>
      <c r="B36714"/>
      <c r="C36714"/>
    </row>
    <row r="36715" spans="1:3" ht="14.4" x14ac:dyDescent="0.3">
      <c r="A36715"/>
      <c r="B36715"/>
      <c r="C36715"/>
    </row>
    <row r="36716" spans="1:3" ht="14.4" x14ac:dyDescent="0.3">
      <c r="A36716"/>
      <c r="B36716"/>
      <c r="C36716"/>
    </row>
    <row r="36717" spans="1:3" ht="14.4" x14ac:dyDescent="0.3">
      <c r="A36717"/>
      <c r="B36717"/>
      <c r="C36717"/>
    </row>
    <row r="36718" spans="1:3" ht="14.4" x14ac:dyDescent="0.3">
      <c r="A36718"/>
      <c r="B36718"/>
      <c r="C36718"/>
    </row>
    <row r="36719" spans="1:3" ht="14.4" x14ac:dyDescent="0.3">
      <c r="A36719"/>
      <c r="B36719"/>
      <c r="C36719"/>
    </row>
    <row r="36720" spans="1:3" ht="14.4" x14ac:dyDescent="0.3">
      <c r="A36720"/>
      <c r="B36720"/>
      <c r="C36720"/>
    </row>
    <row r="36721" spans="1:3" ht="14.4" x14ac:dyDescent="0.3">
      <c r="A36721"/>
      <c r="B36721"/>
      <c r="C36721"/>
    </row>
    <row r="36722" spans="1:3" ht="14.4" x14ac:dyDescent="0.3">
      <c r="A36722"/>
      <c r="B36722"/>
      <c r="C36722"/>
    </row>
    <row r="36723" spans="1:3" ht="14.4" x14ac:dyDescent="0.3">
      <c r="A36723"/>
      <c r="B36723"/>
      <c r="C36723"/>
    </row>
    <row r="36724" spans="1:3" ht="14.4" x14ac:dyDescent="0.3">
      <c r="A36724"/>
      <c r="B36724"/>
      <c r="C36724"/>
    </row>
    <row r="36725" spans="1:3" ht="14.4" x14ac:dyDescent="0.3">
      <c r="A36725"/>
      <c r="B36725"/>
      <c r="C36725"/>
    </row>
    <row r="36726" spans="1:3" ht="14.4" x14ac:dyDescent="0.3">
      <c r="A36726"/>
      <c r="B36726"/>
      <c r="C36726"/>
    </row>
    <row r="36727" spans="1:3" ht="14.4" x14ac:dyDescent="0.3">
      <c r="A36727"/>
      <c r="B36727"/>
      <c r="C36727"/>
    </row>
    <row r="36728" spans="1:3" ht="14.4" x14ac:dyDescent="0.3">
      <c r="A36728"/>
      <c r="B36728"/>
      <c r="C36728"/>
    </row>
    <row r="36729" spans="1:3" ht="14.4" x14ac:dyDescent="0.3">
      <c r="A36729"/>
      <c r="B36729"/>
      <c r="C36729"/>
    </row>
    <row r="36730" spans="1:3" ht="14.4" x14ac:dyDescent="0.3">
      <c r="A36730"/>
      <c r="B36730"/>
      <c r="C36730"/>
    </row>
    <row r="36731" spans="1:3" ht="14.4" x14ac:dyDescent="0.3">
      <c r="A36731"/>
      <c r="B36731"/>
      <c r="C36731"/>
    </row>
    <row r="36732" spans="1:3" ht="14.4" x14ac:dyDescent="0.3">
      <c r="A36732"/>
      <c r="B36732"/>
      <c r="C36732"/>
    </row>
    <row r="36733" spans="1:3" ht="14.4" x14ac:dyDescent="0.3">
      <c r="A36733"/>
      <c r="B36733"/>
      <c r="C36733"/>
    </row>
    <row r="36734" spans="1:3" ht="14.4" x14ac:dyDescent="0.3">
      <c r="A36734"/>
      <c r="B36734"/>
      <c r="C36734"/>
    </row>
    <row r="36735" spans="1:3" ht="14.4" x14ac:dyDescent="0.3">
      <c r="A36735"/>
      <c r="B36735"/>
      <c r="C36735"/>
    </row>
    <row r="36736" spans="1:3" ht="14.4" x14ac:dyDescent="0.3">
      <c r="A36736"/>
      <c r="B36736"/>
      <c r="C36736"/>
    </row>
    <row r="36737" spans="1:3" ht="14.4" x14ac:dyDescent="0.3">
      <c r="A36737"/>
      <c r="B36737"/>
      <c r="C36737"/>
    </row>
    <row r="36738" spans="1:3" ht="14.4" x14ac:dyDescent="0.3">
      <c r="A36738"/>
      <c r="B36738"/>
      <c r="C36738"/>
    </row>
    <row r="36739" spans="1:3" ht="14.4" x14ac:dyDescent="0.3">
      <c r="A36739"/>
      <c r="B36739"/>
      <c r="C36739"/>
    </row>
    <row r="36740" spans="1:3" ht="14.4" x14ac:dyDescent="0.3">
      <c r="A36740"/>
      <c r="B36740"/>
      <c r="C36740"/>
    </row>
    <row r="36741" spans="1:3" ht="14.4" x14ac:dyDescent="0.3">
      <c r="A36741"/>
      <c r="B36741"/>
      <c r="C36741"/>
    </row>
    <row r="36742" spans="1:3" ht="14.4" x14ac:dyDescent="0.3">
      <c r="A36742"/>
      <c r="B36742"/>
      <c r="C36742"/>
    </row>
    <row r="36743" spans="1:3" ht="14.4" x14ac:dyDescent="0.3">
      <c r="A36743"/>
      <c r="B36743"/>
      <c r="C36743"/>
    </row>
    <row r="36744" spans="1:3" ht="14.4" x14ac:dyDescent="0.3">
      <c r="A36744"/>
      <c r="B36744"/>
      <c r="C36744"/>
    </row>
    <row r="36745" spans="1:3" ht="14.4" x14ac:dyDescent="0.3">
      <c r="A36745"/>
      <c r="B36745"/>
      <c r="C36745"/>
    </row>
    <row r="36746" spans="1:3" ht="14.4" x14ac:dyDescent="0.3">
      <c r="A36746"/>
      <c r="B36746"/>
      <c r="C36746"/>
    </row>
    <row r="36747" spans="1:3" ht="14.4" x14ac:dyDescent="0.3">
      <c r="A36747"/>
      <c r="B36747"/>
      <c r="C36747"/>
    </row>
    <row r="36748" spans="1:3" ht="14.4" x14ac:dyDescent="0.3">
      <c r="A36748"/>
      <c r="B36748"/>
      <c r="C36748"/>
    </row>
    <row r="36749" spans="1:3" ht="14.4" x14ac:dyDescent="0.3">
      <c r="A36749"/>
      <c r="B36749"/>
      <c r="C36749"/>
    </row>
    <row r="36750" spans="1:3" ht="14.4" x14ac:dyDescent="0.3">
      <c r="A36750"/>
      <c r="B36750"/>
      <c r="C36750"/>
    </row>
    <row r="36751" spans="1:3" ht="14.4" x14ac:dyDescent="0.3">
      <c r="A36751"/>
      <c r="B36751"/>
      <c r="C36751"/>
    </row>
    <row r="36752" spans="1:3" ht="14.4" x14ac:dyDescent="0.3">
      <c r="A36752"/>
      <c r="B36752"/>
      <c r="C36752"/>
    </row>
    <row r="36753" spans="1:3" ht="14.4" x14ac:dyDescent="0.3">
      <c r="A36753"/>
      <c r="B36753"/>
      <c r="C36753"/>
    </row>
    <row r="36754" spans="1:3" ht="14.4" x14ac:dyDescent="0.3">
      <c r="A36754"/>
      <c r="B36754"/>
      <c r="C36754"/>
    </row>
    <row r="36755" spans="1:3" ht="14.4" x14ac:dyDescent="0.3">
      <c r="A36755"/>
      <c r="B36755"/>
      <c r="C36755"/>
    </row>
    <row r="36756" spans="1:3" ht="14.4" x14ac:dyDescent="0.3">
      <c r="A36756"/>
      <c r="B36756"/>
      <c r="C36756"/>
    </row>
    <row r="36757" spans="1:3" ht="14.4" x14ac:dyDescent="0.3">
      <c r="A36757"/>
      <c r="B36757"/>
      <c r="C36757"/>
    </row>
    <row r="36758" spans="1:3" ht="14.4" x14ac:dyDescent="0.3">
      <c r="A36758"/>
      <c r="B36758"/>
      <c r="C36758"/>
    </row>
    <row r="36759" spans="1:3" ht="14.4" x14ac:dyDescent="0.3">
      <c r="A36759"/>
      <c r="B36759"/>
      <c r="C36759"/>
    </row>
    <row r="36760" spans="1:3" ht="14.4" x14ac:dyDescent="0.3">
      <c r="A36760"/>
      <c r="B36760"/>
      <c r="C36760"/>
    </row>
    <row r="36761" spans="1:3" ht="14.4" x14ac:dyDescent="0.3">
      <c r="A36761"/>
      <c r="B36761"/>
      <c r="C36761"/>
    </row>
    <row r="36762" spans="1:3" ht="14.4" x14ac:dyDescent="0.3">
      <c r="A36762"/>
      <c r="B36762"/>
      <c r="C36762"/>
    </row>
    <row r="36763" spans="1:3" ht="14.4" x14ac:dyDescent="0.3">
      <c r="A36763"/>
      <c r="B36763"/>
      <c r="C36763"/>
    </row>
    <row r="36764" spans="1:3" ht="14.4" x14ac:dyDescent="0.3">
      <c r="A36764"/>
      <c r="B36764"/>
      <c r="C36764"/>
    </row>
    <row r="36765" spans="1:3" ht="14.4" x14ac:dyDescent="0.3">
      <c r="A36765"/>
      <c r="B36765"/>
      <c r="C36765"/>
    </row>
    <row r="36766" spans="1:3" ht="14.4" x14ac:dyDescent="0.3">
      <c r="A36766"/>
      <c r="B36766"/>
      <c r="C36766"/>
    </row>
    <row r="36767" spans="1:3" ht="14.4" x14ac:dyDescent="0.3">
      <c r="A36767"/>
      <c r="B36767"/>
      <c r="C36767"/>
    </row>
    <row r="36768" spans="1:3" ht="14.4" x14ac:dyDescent="0.3">
      <c r="A36768"/>
      <c r="B36768"/>
      <c r="C36768"/>
    </row>
    <row r="36769" spans="1:3" ht="14.4" x14ac:dyDescent="0.3">
      <c r="A36769"/>
      <c r="B36769"/>
      <c r="C36769"/>
    </row>
    <row r="36770" spans="1:3" ht="14.4" x14ac:dyDescent="0.3">
      <c r="A36770"/>
      <c r="B36770"/>
      <c r="C36770"/>
    </row>
    <row r="36771" spans="1:3" ht="14.4" x14ac:dyDescent="0.3">
      <c r="A36771"/>
      <c r="B36771"/>
      <c r="C36771"/>
    </row>
    <row r="36772" spans="1:3" ht="14.4" x14ac:dyDescent="0.3">
      <c r="A36772"/>
      <c r="B36772"/>
      <c r="C36772"/>
    </row>
    <row r="36773" spans="1:3" ht="14.4" x14ac:dyDescent="0.3">
      <c r="A36773"/>
      <c r="B36773"/>
      <c r="C36773"/>
    </row>
    <row r="36774" spans="1:3" ht="14.4" x14ac:dyDescent="0.3">
      <c r="A36774"/>
      <c r="B36774"/>
      <c r="C36774"/>
    </row>
    <row r="36775" spans="1:3" ht="14.4" x14ac:dyDescent="0.3">
      <c r="A36775"/>
      <c r="B36775"/>
      <c r="C36775"/>
    </row>
    <row r="36776" spans="1:3" ht="14.4" x14ac:dyDescent="0.3">
      <c r="A36776"/>
      <c r="B36776"/>
      <c r="C36776"/>
    </row>
    <row r="36777" spans="1:3" ht="14.4" x14ac:dyDescent="0.3">
      <c r="A36777"/>
      <c r="B36777"/>
      <c r="C36777"/>
    </row>
    <row r="36778" spans="1:3" ht="14.4" x14ac:dyDescent="0.3">
      <c r="A36778"/>
      <c r="B36778"/>
      <c r="C36778"/>
    </row>
    <row r="36779" spans="1:3" ht="14.4" x14ac:dyDescent="0.3">
      <c r="A36779"/>
      <c r="B36779"/>
      <c r="C36779"/>
    </row>
    <row r="36780" spans="1:3" ht="14.4" x14ac:dyDescent="0.3">
      <c r="A36780"/>
      <c r="B36780"/>
      <c r="C36780"/>
    </row>
    <row r="36781" spans="1:3" ht="14.4" x14ac:dyDescent="0.3">
      <c r="A36781"/>
      <c r="B36781"/>
      <c r="C36781"/>
    </row>
    <row r="36782" spans="1:3" ht="14.4" x14ac:dyDescent="0.3">
      <c r="A36782"/>
      <c r="B36782"/>
      <c r="C36782"/>
    </row>
    <row r="36783" spans="1:3" ht="14.4" x14ac:dyDescent="0.3">
      <c r="A36783"/>
      <c r="B36783"/>
      <c r="C36783"/>
    </row>
    <row r="36784" spans="1:3" ht="14.4" x14ac:dyDescent="0.3">
      <c r="A36784"/>
      <c r="B36784"/>
      <c r="C36784"/>
    </row>
    <row r="36785" spans="1:3" ht="14.4" x14ac:dyDescent="0.3">
      <c r="A36785"/>
      <c r="B36785"/>
      <c r="C36785"/>
    </row>
    <row r="36786" spans="1:3" ht="14.4" x14ac:dyDescent="0.3">
      <c r="A36786"/>
      <c r="B36786"/>
      <c r="C36786"/>
    </row>
    <row r="36787" spans="1:3" ht="14.4" x14ac:dyDescent="0.3">
      <c r="A36787"/>
      <c r="B36787"/>
      <c r="C36787"/>
    </row>
    <row r="36788" spans="1:3" ht="14.4" x14ac:dyDescent="0.3">
      <c r="A36788"/>
      <c r="B36788"/>
      <c r="C36788"/>
    </row>
    <row r="36789" spans="1:3" ht="14.4" x14ac:dyDescent="0.3">
      <c r="A36789"/>
      <c r="B36789"/>
      <c r="C36789"/>
    </row>
    <row r="36790" spans="1:3" ht="14.4" x14ac:dyDescent="0.3">
      <c r="A36790"/>
      <c r="B36790"/>
      <c r="C36790"/>
    </row>
    <row r="36791" spans="1:3" ht="14.4" x14ac:dyDescent="0.3">
      <c r="A36791"/>
      <c r="B36791"/>
      <c r="C36791"/>
    </row>
    <row r="36792" spans="1:3" ht="14.4" x14ac:dyDescent="0.3">
      <c r="A36792"/>
      <c r="B36792"/>
      <c r="C36792"/>
    </row>
    <row r="36793" spans="1:3" ht="14.4" x14ac:dyDescent="0.3">
      <c r="A36793"/>
      <c r="B36793"/>
      <c r="C36793"/>
    </row>
    <row r="36794" spans="1:3" ht="14.4" x14ac:dyDescent="0.3">
      <c r="A36794"/>
      <c r="B36794"/>
      <c r="C36794"/>
    </row>
    <row r="36795" spans="1:3" ht="14.4" x14ac:dyDescent="0.3">
      <c r="A36795"/>
      <c r="B36795"/>
      <c r="C36795"/>
    </row>
    <row r="36796" spans="1:3" ht="14.4" x14ac:dyDescent="0.3">
      <c r="A36796"/>
      <c r="B36796"/>
      <c r="C36796"/>
    </row>
    <row r="36797" spans="1:3" ht="14.4" x14ac:dyDescent="0.3">
      <c r="A36797"/>
      <c r="B36797"/>
      <c r="C36797"/>
    </row>
    <row r="36798" spans="1:3" ht="14.4" x14ac:dyDescent="0.3">
      <c r="A36798"/>
      <c r="B36798"/>
      <c r="C36798"/>
    </row>
    <row r="36799" spans="1:3" ht="14.4" x14ac:dyDescent="0.3">
      <c r="A36799"/>
      <c r="B36799"/>
      <c r="C36799"/>
    </row>
    <row r="36800" spans="1:3" ht="14.4" x14ac:dyDescent="0.3">
      <c r="A36800"/>
      <c r="B36800"/>
      <c r="C36800"/>
    </row>
    <row r="36801" spans="1:3" ht="14.4" x14ac:dyDescent="0.3">
      <c r="A36801"/>
      <c r="B36801"/>
      <c r="C36801"/>
    </row>
    <row r="36802" spans="1:3" ht="14.4" x14ac:dyDescent="0.3">
      <c r="A36802"/>
      <c r="B36802"/>
      <c r="C36802"/>
    </row>
    <row r="36803" spans="1:3" ht="14.4" x14ac:dyDescent="0.3">
      <c r="A36803"/>
      <c r="B36803"/>
      <c r="C36803"/>
    </row>
    <row r="36804" spans="1:3" ht="14.4" x14ac:dyDescent="0.3">
      <c r="A36804"/>
      <c r="B36804"/>
      <c r="C36804"/>
    </row>
    <row r="36805" spans="1:3" ht="14.4" x14ac:dyDescent="0.3">
      <c r="A36805"/>
      <c r="B36805"/>
      <c r="C36805"/>
    </row>
    <row r="36806" spans="1:3" ht="14.4" x14ac:dyDescent="0.3">
      <c r="A36806"/>
      <c r="B36806"/>
      <c r="C36806"/>
    </row>
    <row r="36807" spans="1:3" ht="14.4" x14ac:dyDescent="0.3">
      <c r="A36807"/>
      <c r="B36807"/>
      <c r="C36807"/>
    </row>
    <row r="36808" spans="1:3" ht="14.4" x14ac:dyDescent="0.3">
      <c r="A36808"/>
      <c r="B36808"/>
      <c r="C36808"/>
    </row>
    <row r="36809" spans="1:3" ht="14.4" x14ac:dyDescent="0.3">
      <c r="A36809"/>
      <c r="B36809"/>
      <c r="C36809"/>
    </row>
    <row r="36810" spans="1:3" ht="14.4" x14ac:dyDescent="0.3">
      <c r="A36810"/>
      <c r="B36810"/>
      <c r="C36810"/>
    </row>
    <row r="36811" spans="1:3" ht="14.4" x14ac:dyDescent="0.3">
      <c r="A36811"/>
      <c r="B36811"/>
      <c r="C36811"/>
    </row>
    <row r="36812" spans="1:3" ht="14.4" x14ac:dyDescent="0.3">
      <c r="A36812"/>
      <c r="B36812"/>
      <c r="C36812"/>
    </row>
    <row r="36813" spans="1:3" ht="14.4" x14ac:dyDescent="0.3">
      <c r="A36813"/>
      <c r="B36813"/>
      <c r="C36813"/>
    </row>
    <row r="36814" spans="1:3" ht="14.4" x14ac:dyDescent="0.3">
      <c r="A36814"/>
      <c r="B36814"/>
      <c r="C36814"/>
    </row>
    <row r="36815" spans="1:3" ht="14.4" x14ac:dyDescent="0.3">
      <c r="A36815"/>
      <c r="B36815"/>
      <c r="C36815"/>
    </row>
    <row r="36816" spans="1:3" ht="14.4" x14ac:dyDescent="0.3">
      <c r="A36816"/>
      <c r="B36816"/>
      <c r="C36816"/>
    </row>
    <row r="36817" spans="1:3" ht="14.4" x14ac:dyDescent="0.3">
      <c r="A36817"/>
      <c r="B36817"/>
      <c r="C36817"/>
    </row>
    <row r="36818" spans="1:3" ht="14.4" x14ac:dyDescent="0.3">
      <c r="A36818"/>
      <c r="B36818"/>
      <c r="C36818"/>
    </row>
    <row r="36819" spans="1:3" ht="14.4" x14ac:dyDescent="0.3">
      <c r="A36819"/>
      <c r="B36819"/>
      <c r="C36819"/>
    </row>
    <row r="36820" spans="1:3" ht="14.4" x14ac:dyDescent="0.3">
      <c r="A36820"/>
      <c r="B36820"/>
      <c r="C36820"/>
    </row>
    <row r="36821" spans="1:3" ht="14.4" x14ac:dyDescent="0.3">
      <c r="A36821"/>
      <c r="B36821"/>
      <c r="C36821"/>
    </row>
    <row r="36822" spans="1:3" ht="14.4" x14ac:dyDescent="0.3">
      <c r="A36822"/>
      <c r="B36822"/>
      <c r="C36822"/>
    </row>
    <row r="36823" spans="1:3" ht="14.4" x14ac:dyDescent="0.3">
      <c r="A36823"/>
      <c r="B36823"/>
      <c r="C36823"/>
    </row>
    <row r="36824" spans="1:3" ht="14.4" x14ac:dyDescent="0.3">
      <c r="A36824"/>
      <c r="B36824"/>
      <c r="C36824"/>
    </row>
    <row r="36825" spans="1:3" ht="14.4" x14ac:dyDescent="0.3">
      <c r="A36825"/>
      <c r="B36825"/>
      <c r="C36825"/>
    </row>
    <row r="36826" spans="1:3" ht="14.4" x14ac:dyDescent="0.3">
      <c r="A36826"/>
      <c r="B36826"/>
      <c r="C36826"/>
    </row>
    <row r="36827" spans="1:3" ht="14.4" x14ac:dyDescent="0.3">
      <c r="A36827"/>
      <c r="B36827"/>
      <c r="C36827"/>
    </row>
    <row r="36828" spans="1:3" ht="14.4" x14ac:dyDescent="0.3">
      <c r="A36828"/>
      <c r="B36828"/>
      <c r="C36828"/>
    </row>
    <row r="36829" spans="1:3" ht="14.4" x14ac:dyDescent="0.3">
      <c r="A36829"/>
      <c r="B36829"/>
      <c r="C36829"/>
    </row>
    <row r="36830" spans="1:3" ht="14.4" x14ac:dyDescent="0.3">
      <c r="A36830"/>
      <c r="B36830"/>
      <c r="C36830"/>
    </row>
    <row r="36831" spans="1:3" ht="14.4" x14ac:dyDescent="0.3">
      <c r="A36831"/>
      <c r="B36831"/>
      <c r="C36831"/>
    </row>
    <row r="36832" spans="1:3" ht="14.4" x14ac:dyDescent="0.3">
      <c r="A36832"/>
      <c r="B36832"/>
      <c r="C36832"/>
    </row>
    <row r="36833" spans="1:3" ht="14.4" x14ac:dyDescent="0.3">
      <c r="A36833"/>
      <c r="B36833"/>
      <c r="C36833"/>
    </row>
    <row r="36834" spans="1:3" ht="14.4" x14ac:dyDescent="0.3">
      <c r="A36834"/>
      <c r="B36834"/>
      <c r="C36834"/>
    </row>
    <row r="36835" spans="1:3" ht="14.4" x14ac:dyDescent="0.3">
      <c r="A36835"/>
      <c r="B36835"/>
      <c r="C36835"/>
    </row>
    <row r="36836" spans="1:3" ht="14.4" x14ac:dyDescent="0.3">
      <c r="A36836"/>
      <c r="B36836"/>
      <c r="C36836"/>
    </row>
    <row r="36837" spans="1:3" ht="14.4" x14ac:dyDescent="0.3">
      <c r="A36837"/>
      <c r="B36837"/>
      <c r="C36837"/>
    </row>
    <row r="36838" spans="1:3" ht="14.4" x14ac:dyDescent="0.3">
      <c r="A36838"/>
      <c r="B36838"/>
      <c r="C36838"/>
    </row>
    <row r="36839" spans="1:3" ht="14.4" x14ac:dyDescent="0.3">
      <c r="A36839"/>
      <c r="B36839"/>
      <c r="C36839"/>
    </row>
    <row r="36840" spans="1:3" ht="14.4" x14ac:dyDescent="0.3">
      <c r="A36840"/>
      <c r="B36840"/>
      <c r="C36840"/>
    </row>
    <row r="36841" spans="1:3" ht="14.4" x14ac:dyDescent="0.3">
      <c r="A36841"/>
      <c r="B36841"/>
      <c r="C36841"/>
    </row>
    <row r="36842" spans="1:3" ht="14.4" x14ac:dyDescent="0.3">
      <c r="A36842"/>
      <c r="B36842"/>
      <c r="C36842"/>
    </row>
    <row r="36843" spans="1:3" ht="14.4" x14ac:dyDescent="0.3">
      <c r="A36843"/>
      <c r="B36843"/>
      <c r="C36843"/>
    </row>
    <row r="36844" spans="1:3" ht="14.4" x14ac:dyDescent="0.3">
      <c r="A36844"/>
      <c r="B36844"/>
      <c r="C36844"/>
    </row>
    <row r="36845" spans="1:3" ht="14.4" x14ac:dyDescent="0.3">
      <c r="A36845"/>
      <c r="B36845"/>
      <c r="C36845"/>
    </row>
    <row r="36846" spans="1:3" ht="14.4" x14ac:dyDescent="0.3">
      <c r="A36846"/>
      <c r="B36846"/>
      <c r="C36846"/>
    </row>
    <row r="36847" spans="1:3" ht="14.4" x14ac:dyDescent="0.3">
      <c r="A36847"/>
      <c r="B36847"/>
      <c r="C36847"/>
    </row>
    <row r="36848" spans="1:3" ht="14.4" x14ac:dyDescent="0.3">
      <c r="A36848"/>
      <c r="B36848"/>
      <c r="C36848"/>
    </row>
    <row r="36849" spans="1:3" ht="14.4" x14ac:dyDescent="0.3">
      <c r="A36849"/>
      <c r="B36849"/>
      <c r="C36849"/>
    </row>
    <row r="36850" spans="1:3" ht="14.4" x14ac:dyDescent="0.3">
      <c r="A36850"/>
      <c r="B36850"/>
      <c r="C36850"/>
    </row>
    <row r="36851" spans="1:3" ht="14.4" x14ac:dyDescent="0.3">
      <c r="A36851"/>
      <c r="B36851"/>
      <c r="C36851"/>
    </row>
    <row r="36852" spans="1:3" ht="14.4" x14ac:dyDescent="0.3">
      <c r="A36852"/>
      <c r="B36852"/>
      <c r="C36852"/>
    </row>
    <row r="36853" spans="1:3" ht="14.4" x14ac:dyDescent="0.3">
      <c r="A36853"/>
      <c r="B36853"/>
      <c r="C36853"/>
    </row>
    <row r="36854" spans="1:3" ht="14.4" x14ac:dyDescent="0.3">
      <c r="A36854"/>
      <c r="B36854"/>
      <c r="C36854"/>
    </row>
    <row r="36855" spans="1:3" ht="14.4" x14ac:dyDescent="0.3">
      <c r="A36855"/>
      <c r="B36855"/>
      <c r="C36855"/>
    </row>
    <row r="36856" spans="1:3" ht="14.4" x14ac:dyDescent="0.3">
      <c r="A36856"/>
      <c r="B36856"/>
      <c r="C36856"/>
    </row>
    <row r="36857" spans="1:3" ht="14.4" x14ac:dyDescent="0.3">
      <c r="A36857"/>
      <c r="B36857"/>
      <c r="C36857"/>
    </row>
    <row r="36858" spans="1:3" ht="14.4" x14ac:dyDescent="0.3">
      <c r="A36858"/>
      <c r="B36858"/>
      <c r="C36858"/>
    </row>
    <row r="36859" spans="1:3" ht="14.4" x14ac:dyDescent="0.3">
      <c r="A36859"/>
      <c r="B36859"/>
      <c r="C36859"/>
    </row>
    <row r="36860" spans="1:3" ht="14.4" x14ac:dyDescent="0.3">
      <c r="A36860"/>
      <c r="B36860"/>
      <c r="C36860"/>
    </row>
    <row r="36861" spans="1:3" ht="14.4" x14ac:dyDescent="0.3">
      <c r="A36861"/>
      <c r="B36861"/>
      <c r="C36861"/>
    </row>
    <row r="36862" spans="1:3" ht="14.4" x14ac:dyDescent="0.3">
      <c r="A36862"/>
      <c r="B36862"/>
      <c r="C36862"/>
    </row>
    <row r="36863" spans="1:3" ht="14.4" x14ac:dyDescent="0.3">
      <c r="A36863"/>
      <c r="B36863"/>
      <c r="C36863"/>
    </row>
    <row r="36864" spans="1:3" ht="14.4" x14ac:dyDescent="0.3">
      <c r="A36864"/>
      <c r="B36864"/>
      <c r="C36864"/>
    </row>
    <row r="36865" spans="1:3" ht="14.4" x14ac:dyDescent="0.3">
      <c r="A36865"/>
      <c r="B36865"/>
      <c r="C36865"/>
    </row>
    <row r="36866" spans="1:3" ht="14.4" x14ac:dyDescent="0.3">
      <c r="A36866"/>
      <c r="B36866"/>
      <c r="C36866"/>
    </row>
    <row r="36867" spans="1:3" ht="14.4" x14ac:dyDescent="0.3">
      <c r="A36867"/>
      <c r="B36867"/>
      <c r="C36867"/>
    </row>
    <row r="36868" spans="1:3" ht="14.4" x14ac:dyDescent="0.3">
      <c r="A36868"/>
      <c r="B36868"/>
      <c r="C36868"/>
    </row>
    <row r="36869" spans="1:3" ht="14.4" x14ac:dyDescent="0.3">
      <c r="A36869"/>
      <c r="B36869"/>
      <c r="C36869"/>
    </row>
    <row r="36870" spans="1:3" ht="14.4" x14ac:dyDescent="0.3">
      <c r="A36870"/>
      <c r="B36870"/>
      <c r="C36870"/>
    </row>
    <row r="36871" spans="1:3" ht="14.4" x14ac:dyDescent="0.3">
      <c r="A36871"/>
      <c r="B36871"/>
      <c r="C36871"/>
    </row>
    <row r="36872" spans="1:3" ht="14.4" x14ac:dyDescent="0.3">
      <c r="A36872"/>
      <c r="B36872"/>
      <c r="C36872"/>
    </row>
    <row r="36873" spans="1:3" ht="14.4" x14ac:dyDescent="0.3">
      <c r="A36873"/>
      <c r="B36873"/>
      <c r="C36873"/>
    </row>
    <row r="36874" spans="1:3" ht="14.4" x14ac:dyDescent="0.3">
      <c r="A36874"/>
      <c r="B36874"/>
      <c r="C36874"/>
    </row>
    <row r="36875" spans="1:3" ht="14.4" x14ac:dyDescent="0.3">
      <c r="A36875"/>
      <c r="B36875"/>
      <c r="C36875"/>
    </row>
    <row r="36876" spans="1:3" ht="14.4" x14ac:dyDescent="0.3">
      <c r="A36876"/>
      <c r="B36876"/>
      <c r="C36876"/>
    </row>
    <row r="36877" spans="1:3" ht="14.4" x14ac:dyDescent="0.3">
      <c r="A36877"/>
      <c r="B36877"/>
      <c r="C36877"/>
    </row>
    <row r="36878" spans="1:3" ht="14.4" x14ac:dyDescent="0.3">
      <c r="A36878"/>
      <c r="B36878"/>
      <c r="C36878"/>
    </row>
    <row r="36879" spans="1:3" ht="14.4" x14ac:dyDescent="0.3">
      <c r="A36879"/>
      <c r="B36879"/>
      <c r="C36879"/>
    </row>
    <row r="36880" spans="1:3" ht="14.4" x14ac:dyDescent="0.3">
      <c r="A36880"/>
      <c r="B36880"/>
      <c r="C36880"/>
    </row>
    <row r="36881" spans="1:3" ht="14.4" x14ac:dyDescent="0.3">
      <c r="A36881"/>
      <c r="B36881"/>
      <c r="C36881"/>
    </row>
    <row r="36882" spans="1:3" ht="14.4" x14ac:dyDescent="0.3">
      <c r="A36882"/>
      <c r="B36882"/>
      <c r="C36882"/>
    </row>
    <row r="36883" spans="1:3" ht="14.4" x14ac:dyDescent="0.3">
      <c r="A36883"/>
      <c r="B36883"/>
      <c r="C36883"/>
    </row>
    <row r="36884" spans="1:3" ht="14.4" x14ac:dyDescent="0.3">
      <c r="A36884"/>
      <c r="B36884"/>
      <c r="C36884"/>
    </row>
    <row r="36885" spans="1:3" ht="14.4" x14ac:dyDescent="0.3">
      <c r="A36885"/>
      <c r="B36885"/>
      <c r="C36885"/>
    </row>
    <row r="36886" spans="1:3" ht="14.4" x14ac:dyDescent="0.3">
      <c r="A36886"/>
      <c r="B36886"/>
      <c r="C36886"/>
    </row>
    <row r="36887" spans="1:3" ht="14.4" x14ac:dyDescent="0.3">
      <c r="A36887"/>
      <c r="B36887"/>
      <c r="C36887"/>
    </row>
    <row r="36888" spans="1:3" ht="14.4" x14ac:dyDescent="0.3">
      <c r="A36888"/>
      <c r="B36888"/>
      <c r="C36888"/>
    </row>
    <row r="36889" spans="1:3" ht="14.4" x14ac:dyDescent="0.3">
      <c r="A36889"/>
      <c r="B36889"/>
      <c r="C36889"/>
    </row>
    <row r="36890" spans="1:3" ht="14.4" x14ac:dyDescent="0.3">
      <c r="A36890"/>
      <c r="B36890"/>
      <c r="C36890"/>
    </row>
    <row r="36891" spans="1:3" ht="14.4" x14ac:dyDescent="0.3">
      <c r="A36891"/>
      <c r="B36891"/>
      <c r="C36891"/>
    </row>
    <row r="36892" spans="1:3" ht="14.4" x14ac:dyDescent="0.3">
      <c r="A36892"/>
      <c r="B36892"/>
      <c r="C36892"/>
    </row>
    <row r="36893" spans="1:3" ht="14.4" x14ac:dyDescent="0.3">
      <c r="A36893"/>
      <c r="B36893"/>
      <c r="C36893"/>
    </row>
    <row r="36894" spans="1:3" ht="14.4" x14ac:dyDescent="0.3">
      <c r="A36894"/>
      <c r="B36894"/>
      <c r="C36894"/>
    </row>
    <row r="36895" spans="1:3" ht="14.4" x14ac:dyDescent="0.3">
      <c r="A36895"/>
      <c r="B36895"/>
      <c r="C36895"/>
    </row>
    <row r="36896" spans="1:3" ht="14.4" x14ac:dyDescent="0.3">
      <c r="A36896"/>
      <c r="B36896"/>
      <c r="C36896"/>
    </row>
    <row r="36897" spans="1:3" ht="14.4" x14ac:dyDescent="0.3">
      <c r="A36897"/>
      <c r="B36897"/>
      <c r="C36897"/>
    </row>
    <row r="36898" spans="1:3" ht="14.4" x14ac:dyDescent="0.3">
      <c r="A36898"/>
      <c r="B36898"/>
      <c r="C36898"/>
    </row>
    <row r="36899" spans="1:3" ht="14.4" x14ac:dyDescent="0.3">
      <c r="A36899"/>
      <c r="B36899"/>
      <c r="C36899"/>
    </row>
    <row r="36900" spans="1:3" ht="14.4" x14ac:dyDescent="0.3">
      <c r="A36900"/>
      <c r="B36900"/>
      <c r="C36900"/>
    </row>
    <row r="36901" spans="1:3" ht="14.4" x14ac:dyDescent="0.3">
      <c r="A36901"/>
      <c r="B36901"/>
      <c r="C36901"/>
    </row>
    <row r="36902" spans="1:3" ht="14.4" x14ac:dyDescent="0.3">
      <c r="A36902"/>
      <c r="B36902"/>
      <c r="C36902"/>
    </row>
    <row r="36903" spans="1:3" ht="14.4" x14ac:dyDescent="0.3">
      <c r="A36903"/>
      <c r="B36903"/>
      <c r="C36903"/>
    </row>
    <row r="36904" spans="1:3" ht="14.4" x14ac:dyDescent="0.3">
      <c r="A36904"/>
      <c r="B36904"/>
      <c r="C36904"/>
    </row>
    <row r="36905" spans="1:3" ht="14.4" x14ac:dyDescent="0.3">
      <c r="A36905"/>
      <c r="B36905"/>
      <c r="C36905"/>
    </row>
    <row r="36906" spans="1:3" ht="14.4" x14ac:dyDescent="0.3">
      <c r="A36906"/>
      <c r="B36906"/>
      <c r="C36906"/>
    </row>
    <row r="36907" spans="1:3" ht="14.4" x14ac:dyDescent="0.3">
      <c r="A36907"/>
      <c r="B36907"/>
      <c r="C36907"/>
    </row>
    <row r="36908" spans="1:3" ht="14.4" x14ac:dyDescent="0.3">
      <c r="A36908"/>
      <c r="B36908"/>
      <c r="C36908"/>
    </row>
    <row r="36909" spans="1:3" ht="14.4" x14ac:dyDescent="0.3">
      <c r="A36909"/>
      <c r="B36909"/>
      <c r="C36909"/>
    </row>
    <row r="36910" spans="1:3" ht="14.4" x14ac:dyDescent="0.3">
      <c r="A36910"/>
      <c r="B36910"/>
      <c r="C36910"/>
    </row>
    <row r="36911" spans="1:3" ht="14.4" x14ac:dyDescent="0.3">
      <c r="A36911"/>
      <c r="B36911"/>
      <c r="C36911"/>
    </row>
    <row r="36912" spans="1:3" ht="14.4" x14ac:dyDescent="0.3">
      <c r="A36912"/>
      <c r="B36912"/>
      <c r="C36912"/>
    </row>
    <row r="36913" spans="1:3" ht="14.4" x14ac:dyDescent="0.3">
      <c r="A36913"/>
      <c r="B36913"/>
      <c r="C36913"/>
    </row>
    <row r="36914" spans="1:3" ht="14.4" x14ac:dyDescent="0.3">
      <c r="A36914"/>
      <c r="B36914"/>
      <c r="C36914"/>
    </row>
    <row r="36915" spans="1:3" ht="14.4" x14ac:dyDescent="0.3">
      <c r="A36915"/>
      <c r="B36915"/>
      <c r="C36915"/>
    </row>
    <row r="36916" spans="1:3" ht="14.4" x14ac:dyDescent="0.3">
      <c r="A36916"/>
      <c r="B36916"/>
      <c r="C36916"/>
    </row>
    <row r="36917" spans="1:3" ht="14.4" x14ac:dyDescent="0.3">
      <c r="A36917"/>
      <c r="B36917"/>
      <c r="C36917"/>
    </row>
    <row r="36918" spans="1:3" ht="14.4" x14ac:dyDescent="0.3">
      <c r="A36918"/>
      <c r="B36918"/>
      <c r="C36918"/>
    </row>
    <row r="36919" spans="1:3" ht="14.4" x14ac:dyDescent="0.3">
      <c r="A36919"/>
      <c r="B36919"/>
      <c r="C36919"/>
    </row>
    <row r="36920" spans="1:3" ht="14.4" x14ac:dyDescent="0.3">
      <c r="A36920"/>
      <c r="B36920"/>
      <c r="C36920"/>
    </row>
    <row r="36921" spans="1:3" ht="14.4" x14ac:dyDescent="0.3">
      <c r="A36921"/>
      <c r="B36921"/>
      <c r="C36921"/>
    </row>
    <row r="36922" spans="1:3" ht="14.4" x14ac:dyDescent="0.3">
      <c r="A36922"/>
      <c r="B36922"/>
      <c r="C36922"/>
    </row>
    <row r="36923" spans="1:3" ht="14.4" x14ac:dyDescent="0.3">
      <c r="A36923"/>
      <c r="B36923"/>
      <c r="C36923"/>
    </row>
    <row r="36924" spans="1:3" ht="14.4" x14ac:dyDescent="0.3">
      <c r="A36924"/>
      <c r="B36924"/>
      <c r="C36924"/>
    </row>
    <row r="36925" spans="1:3" ht="14.4" x14ac:dyDescent="0.3">
      <c r="A36925"/>
      <c r="B36925"/>
      <c r="C36925"/>
    </row>
    <row r="36926" spans="1:3" ht="14.4" x14ac:dyDescent="0.3">
      <c r="A36926"/>
      <c r="B36926"/>
      <c r="C36926"/>
    </row>
    <row r="36927" spans="1:3" ht="14.4" x14ac:dyDescent="0.3">
      <c r="A36927"/>
      <c r="B36927"/>
      <c r="C36927"/>
    </row>
    <row r="36928" spans="1:3" ht="14.4" x14ac:dyDescent="0.3">
      <c r="A36928"/>
      <c r="B36928"/>
      <c r="C36928"/>
    </row>
    <row r="36929" spans="1:3" ht="14.4" x14ac:dyDescent="0.3">
      <c r="A36929"/>
      <c r="B36929"/>
      <c r="C36929"/>
    </row>
    <row r="36930" spans="1:3" ht="14.4" x14ac:dyDescent="0.3">
      <c r="A36930"/>
      <c r="B36930"/>
      <c r="C36930"/>
    </row>
    <row r="36931" spans="1:3" ht="14.4" x14ac:dyDescent="0.3">
      <c r="A36931"/>
      <c r="B36931"/>
      <c r="C36931"/>
    </row>
    <row r="36932" spans="1:3" ht="14.4" x14ac:dyDescent="0.3">
      <c r="A36932"/>
      <c r="B36932"/>
      <c r="C36932"/>
    </row>
    <row r="36933" spans="1:3" ht="14.4" x14ac:dyDescent="0.3">
      <c r="A36933"/>
      <c r="B36933"/>
      <c r="C36933"/>
    </row>
    <row r="36934" spans="1:3" ht="14.4" x14ac:dyDescent="0.3">
      <c r="A36934"/>
      <c r="B36934"/>
      <c r="C36934"/>
    </row>
    <row r="36935" spans="1:3" ht="14.4" x14ac:dyDescent="0.3">
      <c r="A36935"/>
      <c r="B36935"/>
      <c r="C36935"/>
    </row>
    <row r="36936" spans="1:3" ht="14.4" x14ac:dyDescent="0.3">
      <c r="A36936"/>
      <c r="B36936"/>
      <c r="C36936"/>
    </row>
    <row r="36937" spans="1:3" ht="14.4" x14ac:dyDescent="0.3">
      <c r="A36937"/>
      <c r="B36937"/>
      <c r="C36937"/>
    </row>
    <row r="36938" spans="1:3" ht="14.4" x14ac:dyDescent="0.3">
      <c r="A36938"/>
      <c r="B36938"/>
      <c r="C36938"/>
    </row>
    <row r="36939" spans="1:3" ht="14.4" x14ac:dyDescent="0.3">
      <c r="A36939"/>
      <c r="B36939"/>
      <c r="C36939"/>
    </row>
    <row r="36940" spans="1:3" ht="14.4" x14ac:dyDescent="0.3">
      <c r="A36940"/>
      <c r="B36940"/>
      <c r="C36940"/>
    </row>
    <row r="36941" spans="1:3" ht="14.4" x14ac:dyDescent="0.3">
      <c r="A36941"/>
      <c r="B36941"/>
      <c r="C36941"/>
    </row>
    <row r="36942" spans="1:3" ht="14.4" x14ac:dyDescent="0.3">
      <c r="A36942"/>
      <c r="B36942"/>
      <c r="C36942"/>
    </row>
    <row r="36943" spans="1:3" ht="14.4" x14ac:dyDescent="0.3">
      <c r="A36943"/>
      <c r="B36943"/>
      <c r="C36943"/>
    </row>
    <row r="36944" spans="1:3" ht="14.4" x14ac:dyDescent="0.3">
      <c r="A36944"/>
      <c r="B36944"/>
      <c r="C36944"/>
    </row>
    <row r="36945" spans="1:3" ht="14.4" x14ac:dyDescent="0.3">
      <c r="A36945"/>
      <c r="B36945"/>
      <c r="C36945"/>
    </row>
    <row r="36946" spans="1:3" ht="14.4" x14ac:dyDescent="0.3">
      <c r="A36946"/>
      <c r="B36946"/>
      <c r="C36946"/>
    </row>
    <row r="36947" spans="1:3" ht="14.4" x14ac:dyDescent="0.3">
      <c r="A36947"/>
      <c r="B36947"/>
      <c r="C36947"/>
    </row>
    <row r="36948" spans="1:3" ht="14.4" x14ac:dyDescent="0.3">
      <c r="A36948"/>
      <c r="B36948"/>
      <c r="C36948"/>
    </row>
    <row r="36949" spans="1:3" ht="14.4" x14ac:dyDescent="0.3">
      <c r="A36949"/>
      <c r="B36949"/>
      <c r="C36949"/>
    </row>
    <row r="36950" spans="1:3" ht="14.4" x14ac:dyDescent="0.3">
      <c r="A36950"/>
      <c r="B36950"/>
      <c r="C36950"/>
    </row>
    <row r="36951" spans="1:3" ht="14.4" x14ac:dyDescent="0.3">
      <c r="A36951"/>
      <c r="B36951"/>
      <c r="C36951"/>
    </row>
    <row r="36952" spans="1:3" ht="14.4" x14ac:dyDescent="0.3">
      <c r="A36952"/>
      <c r="B36952"/>
      <c r="C36952"/>
    </row>
    <row r="36953" spans="1:3" ht="14.4" x14ac:dyDescent="0.3">
      <c r="A36953"/>
      <c r="B36953"/>
      <c r="C36953"/>
    </row>
    <row r="36954" spans="1:3" ht="14.4" x14ac:dyDescent="0.3">
      <c r="A36954"/>
      <c r="B36954"/>
      <c r="C36954"/>
    </row>
    <row r="36955" spans="1:3" ht="14.4" x14ac:dyDescent="0.3">
      <c r="A36955"/>
      <c r="B36955"/>
      <c r="C36955"/>
    </row>
    <row r="36956" spans="1:3" ht="14.4" x14ac:dyDescent="0.3">
      <c r="A36956"/>
      <c r="B36956"/>
      <c r="C36956"/>
    </row>
    <row r="36957" spans="1:3" ht="14.4" x14ac:dyDescent="0.3">
      <c r="A36957"/>
      <c r="B36957"/>
      <c r="C36957"/>
    </row>
    <row r="36958" spans="1:3" ht="14.4" x14ac:dyDescent="0.3">
      <c r="A36958"/>
      <c r="B36958"/>
      <c r="C36958"/>
    </row>
    <row r="36959" spans="1:3" ht="14.4" x14ac:dyDescent="0.3">
      <c r="A36959"/>
      <c r="B36959"/>
      <c r="C36959"/>
    </row>
    <row r="36960" spans="1:3" ht="14.4" x14ac:dyDescent="0.3">
      <c r="A36960"/>
      <c r="B36960"/>
      <c r="C36960"/>
    </row>
    <row r="36961" spans="1:3" ht="14.4" x14ac:dyDescent="0.3">
      <c r="A36961"/>
      <c r="B36961"/>
      <c r="C36961"/>
    </row>
    <row r="36962" spans="1:3" ht="14.4" x14ac:dyDescent="0.3">
      <c r="A36962"/>
      <c r="B36962"/>
      <c r="C36962"/>
    </row>
    <row r="36963" spans="1:3" ht="14.4" x14ac:dyDescent="0.3">
      <c r="A36963"/>
      <c r="B36963"/>
      <c r="C36963"/>
    </row>
    <row r="36964" spans="1:3" ht="14.4" x14ac:dyDescent="0.3">
      <c r="A36964"/>
      <c r="B36964"/>
      <c r="C36964"/>
    </row>
    <row r="36965" spans="1:3" ht="14.4" x14ac:dyDescent="0.3">
      <c r="A36965"/>
      <c r="B36965"/>
      <c r="C36965"/>
    </row>
    <row r="36966" spans="1:3" ht="14.4" x14ac:dyDescent="0.3">
      <c r="A36966"/>
      <c r="B36966"/>
      <c r="C36966"/>
    </row>
    <row r="36967" spans="1:3" ht="14.4" x14ac:dyDescent="0.3">
      <c r="A36967"/>
      <c r="B36967"/>
      <c r="C36967"/>
    </row>
    <row r="36968" spans="1:3" ht="14.4" x14ac:dyDescent="0.3">
      <c r="A36968"/>
      <c r="B36968"/>
      <c r="C36968"/>
    </row>
    <row r="36969" spans="1:3" ht="14.4" x14ac:dyDescent="0.3">
      <c r="A36969"/>
      <c r="B36969"/>
      <c r="C36969"/>
    </row>
    <row r="36970" spans="1:3" ht="14.4" x14ac:dyDescent="0.3">
      <c r="A36970"/>
      <c r="B36970"/>
      <c r="C36970"/>
    </row>
    <row r="36971" spans="1:3" ht="14.4" x14ac:dyDescent="0.3">
      <c r="A36971"/>
      <c r="B36971"/>
      <c r="C36971"/>
    </row>
    <row r="36972" spans="1:3" ht="14.4" x14ac:dyDescent="0.3">
      <c r="A36972"/>
      <c r="B36972"/>
      <c r="C36972"/>
    </row>
    <row r="36973" spans="1:3" ht="14.4" x14ac:dyDescent="0.3">
      <c r="A36973"/>
      <c r="B36973"/>
      <c r="C36973"/>
    </row>
    <row r="36974" spans="1:3" ht="14.4" x14ac:dyDescent="0.3">
      <c r="A36974"/>
      <c r="B36974"/>
      <c r="C36974"/>
    </row>
    <row r="36975" spans="1:3" ht="14.4" x14ac:dyDescent="0.3">
      <c r="A36975"/>
      <c r="B36975"/>
      <c r="C36975"/>
    </row>
    <row r="36976" spans="1:3" ht="14.4" x14ac:dyDescent="0.3">
      <c r="A36976"/>
      <c r="B36976"/>
      <c r="C36976"/>
    </row>
    <row r="36977" spans="1:3" ht="14.4" x14ac:dyDescent="0.3">
      <c r="A36977"/>
      <c r="B36977"/>
      <c r="C36977"/>
    </row>
    <row r="36978" spans="1:3" ht="14.4" x14ac:dyDescent="0.3">
      <c r="A36978"/>
      <c r="B36978"/>
      <c r="C36978"/>
    </row>
    <row r="36979" spans="1:3" ht="14.4" x14ac:dyDescent="0.3">
      <c r="A36979"/>
      <c r="B36979"/>
      <c r="C36979"/>
    </row>
    <row r="36980" spans="1:3" ht="14.4" x14ac:dyDescent="0.3">
      <c r="A36980"/>
      <c r="B36980"/>
      <c r="C36980"/>
    </row>
    <row r="36981" spans="1:3" ht="14.4" x14ac:dyDescent="0.3">
      <c r="A36981"/>
      <c r="B36981"/>
      <c r="C36981"/>
    </row>
    <row r="36982" spans="1:3" ht="14.4" x14ac:dyDescent="0.3">
      <c r="A36982"/>
      <c r="B36982"/>
      <c r="C36982"/>
    </row>
    <row r="36983" spans="1:3" ht="14.4" x14ac:dyDescent="0.3">
      <c r="A36983"/>
      <c r="B36983"/>
      <c r="C36983"/>
    </row>
    <row r="36984" spans="1:3" ht="14.4" x14ac:dyDescent="0.3">
      <c r="A36984"/>
      <c r="B36984"/>
      <c r="C36984"/>
    </row>
    <row r="36985" spans="1:3" ht="14.4" x14ac:dyDescent="0.3">
      <c r="A36985"/>
      <c r="B36985"/>
      <c r="C36985"/>
    </row>
    <row r="36986" spans="1:3" ht="14.4" x14ac:dyDescent="0.3">
      <c r="A36986"/>
      <c r="B36986"/>
      <c r="C36986"/>
    </row>
    <row r="36987" spans="1:3" ht="14.4" x14ac:dyDescent="0.3">
      <c r="A36987"/>
      <c r="B36987"/>
      <c r="C36987"/>
    </row>
    <row r="36988" spans="1:3" ht="14.4" x14ac:dyDescent="0.3">
      <c r="A36988"/>
      <c r="B36988"/>
      <c r="C36988"/>
    </row>
    <row r="36989" spans="1:3" ht="14.4" x14ac:dyDescent="0.3">
      <c r="A36989"/>
      <c r="B36989"/>
      <c r="C36989"/>
    </row>
    <row r="36990" spans="1:3" ht="14.4" x14ac:dyDescent="0.3">
      <c r="A36990"/>
      <c r="B36990"/>
      <c r="C36990"/>
    </row>
    <row r="36991" spans="1:3" ht="14.4" x14ac:dyDescent="0.3">
      <c r="A36991"/>
      <c r="B36991"/>
      <c r="C36991"/>
    </row>
    <row r="36992" spans="1:3" ht="14.4" x14ac:dyDescent="0.3">
      <c r="A36992"/>
      <c r="B36992"/>
      <c r="C36992"/>
    </row>
    <row r="36993" spans="1:3" ht="14.4" x14ac:dyDescent="0.3">
      <c r="A36993"/>
      <c r="B36993"/>
      <c r="C36993"/>
    </row>
    <row r="36994" spans="1:3" ht="14.4" x14ac:dyDescent="0.3">
      <c r="A36994"/>
      <c r="B36994"/>
      <c r="C36994"/>
    </row>
    <row r="36995" spans="1:3" ht="14.4" x14ac:dyDescent="0.3">
      <c r="A36995"/>
      <c r="B36995"/>
      <c r="C36995"/>
    </row>
    <row r="36996" spans="1:3" ht="14.4" x14ac:dyDescent="0.3">
      <c r="A36996"/>
      <c r="B36996"/>
      <c r="C36996"/>
    </row>
    <row r="36997" spans="1:3" ht="14.4" x14ac:dyDescent="0.3">
      <c r="A36997"/>
      <c r="B36997"/>
      <c r="C36997"/>
    </row>
    <row r="36998" spans="1:3" ht="14.4" x14ac:dyDescent="0.3">
      <c r="A36998"/>
      <c r="B36998"/>
      <c r="C36998"/>
    </row>
    <row r="36999" spans="1:3" ht="14.4" x14ac:dyDescent="0.3">
      <c r="A36999"/>
      <c r="B36999"/>
      <c r="C36999"/>
    </row>
    <row r="37000" spans="1:3" ht="14.4" x14ac:dyDescent="0.3">
      <c r="A37000"/>
      <c r="B37000"/>
      <c r="C37000"/>
    </row>
    <row r="37001" spans="1:3" ht="14.4" x14ac:dyDescent="0.3">
      <c r="A37001"/>
      <c r="B37001"/>
      <c r="C37001"/>
    </row>
    <row r="37002" spans="1:3" ht="14.4" x14ac:dyDescent="0.3">
      <c r="A37002"/>
      <c r="B37002"/>
      <c r="C37002"/>
    </row>
    <row r="37003" spans="1:3" ht="14.4" x14ac:dyDescent="0.3">
      <c r="A37003"/>
      <c r="B37003"/>
      <c r="C37003"/>
    </row>
    <row r="37004" spans="1:3" ht="14.4" x14ac:dyDescent="0.3">
      <c r="A37004"/>
      <c r="B37004"/>
      <c r="C37004"/>
    </row>
    <row r="37005" spans="1:3" ht="14.4" x14ac:dyDescent="0.3">
      <c r="A37005"/>
      <c r="B37005"/>
      <c r="C37005"/>
    </row>
    <row r="37006" spans="1:3" ht="14.4" x14ac:dyDescent="0.3">
      <c r="A37006"/>
      <c r="B37006"/>
      <c r="C37006"/>
    </row>
    <row r="37007" spans="1:3" ht="14.4" x14ac:dyDescent="0.3">
      <c r="A37007"/>
      <c r="B37007"/>
      <c r="C37007"/>
    </row>
    <row r="37008" spans="1:3" ht="14.4" x14ac:dyDescent="0.3">
      <c r="A37008"/>
      <c r="B37008"/>
      <c r="C37008"/>
    </row>
    <row r="37009" spans="1:3" ht="14.4" x14ac:dyDescent="0.3">
      <c r="A37009"/>
      <c r="B37009"/>
      <c r="C37009"/>
    </row>
    <row r="37010" spans="1:3" ht="14.4" x14ac:dyDescent="0.3">
      <c r="A37010"/>
      <c r="B37010"/>
      <c r="C37010"/>
    </row>
    <row r="37011" spans="1:3" ht="14.4" x14ac:dyDescent="0.3">
      <c r="A37011"/>
      <c r="B37011"/>
      <c r="C37011"/>
    </row>
    <row r="37012" spans="1:3" ht="14.4" x14ac:dyDescent="0.3">
      <c r="A37012"/>
      <c r="B37012"/>
      <c r="C37012"/>
    </row>
    <row r="37013" spans="1:3" ht="14.4" x14ac:dyDescent="0.3">
      <c r="A37013"/>
      <c r="B37013"/>
      <c r="C37013"/>
    </row>
    <row r="37014" spans="1:3" ht="14.4" x14ac:dyDescent="0.3">
      <c r="A37014"/>
      <c r="B37014"/>
      <c r="C37014"/>
    </row>
    <row r="37015" spans="1:3" ht="14.4" x14ac:dyDescent="0.3">
      <c r="A37015"/>
      <c r="B37015"/>
      <c r="C37015"/>
    </row>
    <row r="37016" spans="1:3" ht="14.4" x14ac:dyDescent="0.3">
      <c r="A37016"/>
      <c r="B37016"/>
      <c r="C37016"/>
    </row>
    <row r="37017" spans="1:3" ht="14.4" x14ac:dyDescent="0.3">
      <c r="A37017"/>
      <c r="B37017"/>
      <c r="C37017"/>
    </row>
    <row r="37018" spans="1:3" ht="14.4" x14ac:dyDescent="0.3">
      <c r="A37018"/>
      <c r="B37018"/>
      <c r="C37018"/>
    </row>
    <row r="37019" spans="1:3" ht="14.4" x14ac:dyDescent="0.3">
      <c r="A37019"/>
      <c r="B37019"/>
      <c r="C37019"/>
    </row>
    <row r="37020" spans="1:3" ht="14.4" x14ac:dyDescent="0.3">
      <c r="A37020"/>
      <c r="B37020"/>
      <c r="C37020"/>
    </row>
    <row r="37021" spans="1:3" ht="14.4" x14ac:dyDescent="0.3">
      <c r="A37021"/>
      <c r="B37021"/>
      <c r="C37021"/>
    </row>
    <row r="37022" spans="1:3" ht="14.4" x14ac:dyDescent="0.3">
      <c r="A37022"/>
      <c r="B37022"/>
      <c r="C37022"/>
    </row>
    <row r="37023" spans="1:3" ht="14.4" x14ac:dyDescent="0.3">
      <c r="A37023"/>
      <c r="B37023"/>
      <c r="C37023"/>
    </row>
    <row r="37024" spans="1:3" ht="14.4" x14ac:dyDescent="0.3">
      <c r="A37024"/>
      <c r="B37024"/>
      <c r="C37024"/>
    </row>
    <row r="37025" spans="1:3" ht="14.4" x14ac:dyDescent="0.3">
      <c r="A37025"/>
      <c r="B37025"/>
      <c r="C37025"/>
    </row>
    <row r="37026" spans="1:3" ht="14.4" x14ac:dyDescent="0.3">
      <c r="A37026"/>
      <c r="B37026"/>
      <c r="C37026"/>
    </row>
    <row r="37027" spans="1:3" ht="14.4" x14ac:dyDescent="0.3">
      <c r="A37027"/>
      <c r="B37027"/>
      <c r="C37027"/>
    </row>
    <row r="37028" spans="1:3" ht="14.4" x14ac:dyDescent="0.3">
      <c r="A37028"/>
      <c r="B37028"/>
      <c r="C37028"/>
    </row>
    <row r="37029" spans="1:3" ht="14.4" x14ac:dyDescent="0.3">
      <c r="A37029"/>
      <c r="B37029"/>
      <c r="C37029"/>
    </row>
    <row r="37030" spans="1:3" ht="14.4" x14ac:dyDescent="0.3">
      <c r="A37030"/>
      <c r="B37030"/>
      <c r="C37030"/>
    </row>
    <row r="37031" spans="1:3" ht="14.4" x14ac:dyDescent="0.3">
      <c r="A37031"/>
      <c r="B37031"/>
      <c r="C37031"/>
    </row>
    <row r="37032" spans="1:3" ht="14.4" x14ac:dyDescent="0.3">
      <c r="A37032"/>
      <c r="B37032"/>
      <c r="C37032"/>
    </row>
    <row r="37033" spans="1:3" ht="14.4" x14ac:dyDescent="0.3">
      <c r="A37033"/>
      <c r="B37033"/>
      <c r="C37033"/>
    </row>
    <row r="37034" spans="1:3" ht="14.4" x14ac:dyDescent="0.3">
      <c r="A37034"/>
      <c r="B37034"/>
      <c r="C37034"/>
    </row>
    <row r="37035" spans="1:3" ht="14.4" x14ac:dyDescent="0.3">
      <c r="A37035"/>
      <c r="B37035"/>
      <c r="C37035"/>
    </row>
    <row r="37036" spans="1:3" ht="14.4" x14ac:dyDescent="0.3">
      <c r="A37036"/>
      <c r="B37036"/>
      <c r="C37036"/>
    </row>
    <row r="37037" spans="1:3" ht="14.4" x14ac:dyDescent="0.3">
      <c r="A37037"/>
      <c r="B37037"/>
      <c r="C37037"/>
    </row>
    <row r="37038" spans="1:3" ht="14.4" x14ac:dyDescent="0.3">
      <c r="A37038"/>
      <c r="B37038"/>
      <c r="C37038"/>
    </row>
    <row r="37039" spans="1:3" ht="14.4" x14ac:dyDescent="0.3">
      <c r="A37039"/>
      <c r="B37039"/>
      <c r="C37039"/>
    </row>
    <row r="37040" spans="1:3" ht="14.4" x14ac:dyDescent="0.3">
      <c r="A37040"/>
      <c r="B37040"/>
      <c r="C37040"/>
    </row>
    <row r="37041" spans="1:3" ht="14.4" x14ac:dyDescent="0.3">
      <c r="A37041"/>
      <c r="B37041"/>
      <c r="C37041"/>
    </row>
    <row r="37042" spans="1:3" ht="14.4" x14ac:dyDescent="0.3">
      <c r="A37042"/>
      <c r="B37042"/>
      <c r="C37042"/>
    </row>
    <row r="37043" spans="1:3" ht="14.4" x14ac:dyDescent="0.3">
      <c r="A37043"/>
      <c r="B37043"/>
      <c r="C37043"/>
    </row>
    <row r="37044" spans="1:3" ht="14.4" x14ac:dyDescent="0.3">
      <c r="A37044"/>
      <c r="B37044"/>
      <c r="C37044"/>
    </row>
    <row r="37045" spans="1:3" ht="14.4" x14ac:dyDescent="0.3">
      <c r="A37045"/>
      <c r="B37045"/>
      <c r="C37045"/>
    </row>
    <row r="37046" spans="1:3" ht="14.4" x14ac:dyDescent="0.3">
      <c r="A37046"/>
      <c r="B37046"/>
      <c r="C37046"/>
    </row>
    <row r="37047" spans="1:3" ht="14.4" x14ac:dyDescent="0.3">
      <c r="A37047"/>
      <c r="B37047"/>
      <c r="C37047"/>
    </row>
    <row r="37048" spans="1:3" ht="14.4" x14ac:dyDescent="0.3">
      <c r="A37048"/>
      <c r="B37048"/>
      <c r="C37048"/>
    </row>
    <row r="37049" spans="1:3" ht="14.4" x14ac:dyDescent="0.3">
      <c r="A37049"/>
      <c r="B37049"/>
      <c r="C37049"/>
    </row>
    <row r="37050" spans="1:3" ht="14.4" x14ac:dyDescent="0.3">
      <c r="A37050"/>
      <c r="B37050"/>
      <c r="C37050"/>
    </row>
    <row r="37051" spans="1:3" ht="14.4" x14ac:dyDescent="0.3">
      <c r="A37051"/>
      <c r="B37051"/>
      <c r="C37051"/>
    </row>
    <row r="37052" spans="1:3" ht="14.4" x14ac:dyDescent="0.3">
      <c r="A37052"/>
      <c r="B37052"/>
      <c r="C37052"/>
    </row>
    <row r="37053" spans="1:3" ht="14.4" x14ac:dyDescent="0.3">
      <c r="A37053"/>
      <c r="B37053"/>
      <c r="C37053"/>
    </row>
    <row r="37054" spans="1:3" ht="14.4" x14ac:dyDescent="0.3">
      <c r="A37054"/>
      <c r="B37054"/>
      <c r="C37054"/>
    </row>
    <row r="37055" spans="1:3" ht="14.4" x14ac:dyDescent="0.3">
      <c r="A37055"/>
      <c r="B37055"/>
      <c r="C37055"/>
    </row>
    <row r="37056" spans="1:3" ht="14.4" x14ac:dyDescent="0.3">
      <c r="A37056"/>
      <c r="B37056"/>
      <c r="C37056"/>
    </row>
    <row r="37057" spans="1:3" ht="14.4" x14ac:dyDescent="0.3">
      <c r="A37057"/>
      <c r="B37057"/>
      <c r="C37057"/>
    </row>
    <row r="37058" spans="1:3" ht="14.4" x14ac:dyDescent="0.3">
      <c r="A37058"/>
      <c r="B37058"/>
      <c r="C37058"/>
    </row>
    <row r="37059" spans="1:3" ht="14.4" x14ac:dyDescent="0.3">
      <c r="A37059"/>
      <c r="B37059"/>
      <c r="C37059"/>
    </row>
    <row r="37060" spans="1:3" ht="14.4" x14ac:dyDescent="0.3">
      <c r="A37060"/>
      <c r="B37060"/>
      <c r="C37060"/>
    </row>
    <row r="37061" spans="1:3" ht="14.4" x14ac:dyDescent="0.3">
      <c r="A37061"/>
      <c r="B37061"/>
      <c r="C37061"/>
    </row>
    <row r="37062" spans="1:3" ht="14.4" x14ac:dyDescent="0.3">
      <c r="A37062"/>
      <c r="B37062"/>
      <c r="C37062"/>
    </row>
    <row r="37063" spans="1:3" ht="14.4" x14ac:dyDescent="0.3">
      <c r="A37063"/>
      <c r="B37063"/>
      <c r="C37063"/>
    </row>
    <row r="37064" spans="1:3" ht="14.4" x14ac:dyDescent="0.3">
      <c r="A37064"/>
      <c r="B37064"/>
      <c r="C37064"/>
    </row>
    <row r="37065" spans="1:3" ht="14.4" x14ac:dyDescent="0.3">
      <c r="A37065"/>
      <c r="B37065"/>
      <c r="C37065"/>
    </row>
    <row r="37066" spans="1:3" ht="14.4" x14ac:dyDescent="0.3">
      <c r="A37066"/>
      <c r="B37066"/>
      <c r="C37066"/>
    </row>
    <row r="37067" spans="1:3" ht="14.4" x14ac:dyDescent="0.3">
      <c r="A37067"/>
      <c r="B37067"/>
      <c r="C37067"/>
    </row>
    <row r="37068" spans="1:3" ht="14.4" x14ac:dyDescent="0.3">
      <c r="A37068"/>
      <c r="B37068"/>
      <c r="C37068"/>
    </row>
    <row r="37069" spans="1:3" ht="14.4" x14ac:dyDescent="0.3">
      <c r="A37069"/>
      <c r="B37069"/>
      <c r="C37069"/>
    </row>
    <row r="37070" spans="1:3" ht="14.4" x14ac:dyDescent="0.3">
      <c r="A37070"/>
      <c r="B37070"/>
      <c r="C37070"/>
    </row>
    <row r="37071" spans="1:3" ht="14.4" x14ac:dyDescent="0.3">
      <c r="A37071"/>
      <c r="B37071"/>
      <c r="C37071"/>
    </row>
    <row r="37072" spans="1:3" ht="14.4" x14ac:dyDescent="0.3">
      <c r="A37072"/>
      <c r="B37072"/>
      <c r="C37072"/>
    </row>
    <row r="37073" spans="1:3" ht="14.4" x14ac:dyDescent="0.3">
      <c r="A37073"/>
      <c r="B37073"/>
      <c r="C37073"/>
    </row>
    <row r="37074" spans="1:3" ht="14.4" x14ac:dyDescent="0.3">
      <c r="A37074"/>
      <c r="B37074"/>
      <c r="C37074"/>
    </row>
    <row r="37075" spans="1:3" ht="14.4" x14ac:dyDescent="0.3">
      <c r="A37075"/>
      <c r="B37075"/>
      <c r="C37075"/>
    </row>
    <row r="37076" spans="1:3" ht="14.4" x14ac:dyDescent="0.3">
      <c r="A37076"/>
      <c r="B37076"/>
      <c r="C37076"/>
    </row>
    <row r="37077" spans="1:3" ht="14.4" x14ac:dyDescent="0.3">
      <c r="A37077"/>
      <c r="B37077"/>
      <c r="C37077"/>
    </row>
    <row r="37078" spans="1:3" ht="14.4" x14ac:dyDescent="0.3">
      <c r="A37078"/>
      <c r="B37078"/>
      <c r="C37078"/>
    </row>
    <row r="37079" spans="1:3" ht="14.4" x14ac:dyDescent="0.3">
      <c r="A37079"/>
      <c r="B37079"/>
      <c r="C37079"/>
    </row>
    <row r="37080" spans="1:3" ht="14.4" x14ac:dyDescent="0.3">
      <c r="A37080"/>
      <c r="B37080"/>
      <c r="C37080"/>
    </row>
    <row r="37081" spans="1:3" ht="14.4" x14ac:dyDescent="0.3">
      <c r="A37081"/>
      <c r="B37081"/>
      <c r="C37081"/>
    </row>
    <row r="37082" spans="1:3" ht="14.4" x14ac:dyDescent="0.3">
      <c r="A37082"/>
      <c r="B37082"/>
      <c r="C37082"/>
    </row>
    <row r="37083" spans="1:3" ht="14.4" x14ac:dyDescent="0.3">
      <c r="A37083"/>
      <c r="B37083"/>
      <c r="C37083"/>
    </row>
    <row r="37084" spans="1:3" ht="14.4" x14ac:dyDescent="0.3">
      <c r="A37084"/>
      <c r="B37084"/>
      <c r="C37084"/>
    </row>
    <row r="37085" spans="1:3" ht="14.4" x14ac:dyDescent="0.3">
      <c r="A37085"/>
      <c r="B37085"/>
      <c r="C37085"/>
    </row>
    <row r="37086" spans="1:3" ht="14.4" x14ac:dyDescent="0.3">
      <c r="A37086"/>
      <c r="B37086"/>
      <c r="C37086"/>
    </row>
    <row r="37087" spans="1:3" ht="14.4" x14ac:dyDescent="0.3">
      <c r="A37087"/>
      <c r="B37087"/>
      <c r="C37087"/>
    </row>
    <row r="37088" spans="1:3" ht="14.4" x14ac:dyDescent="0.3">
      <c r="A37088"/>
      <c r="B37088"/>
      <c r="C37088"/>
    </row>
    <row r="37089" spans="1:3" ht="14.4" x14ac:dyDescent="0.3">
      <c r="A37089"/>
      <c r="B37089"/>
      <c r="C37089"/>
    </row>
    <row r="37090" spans="1:3" ht="14.4" x14ac:dyDescent="0.3">
      <c r="A37090"/>
      <c r="B37090"/>
      <c r="C37090"/>
    </row>
    <row r="37091" spans="1:3" ht="14.4" x14ac:dyDescent="0.3">
      <c r="A37091"/>
      <c r="B37091"/>
      <c r="C37091"/>
    </row>
    <row r="37092" spans="1:3" ht="14.4" x14ac:dyDescent="0.3">
      <c r="A37092"/>
      <c r="B37092"/>
      <c r="C37092"/>
    </row>
    <row r="37093" spans="1:3" ht="14.4" x14ac:dyDescent="0.3">
      <c r="A37093"/>
      <c r="B37093"/>
      <c r="C37093"/>
    </row>
    <row r="37094" spans="1:3" ht="14.4" x14ac:dyDescent="0.3">
      <c r="A37094"/>
      <c r="B37094"/>
      <c r="C37094"/>
    </row>
    <row r="37095" spans="1:3" ht="14.4" x14ac:dyDescent="0.3">
      <c r="A37095"/>
      <c r="B37095"/>
      <c r="C37095"/>
    </row>
    <row r="37096" spans="1:3" ht="14.4" x14ac:dyDescent="0.3">
      <c r="A37096"/>
      <c r="B37096"/>
      <c r="C37096"/>
    </row>
    <row r="37097" spans="1:3" ht="14.4" x14ac:dyDescent="0.3">
      <c r="A37097"/>
      <c r="B37097"/>
      <c r="C37097"/>
    </row>
    <row r="37098" spans="1:3" ht="14.4" x14ac:dyDescent="0.3">
      <c r="A37098"/>
      <c r="B37098"/>
      <c r="C37098"/>
    </row>
    <row r="37099" spans="1:3" ht="14.4" x14ac:dyDescent="0.3">
      <c r="A37099"/>
      <c r="B37099"/>
      <c r="C37099"/>
    </row>
    <row r="37100" spans="1:3" ht="14.4" x14ac:dyDescent="0.3">
      <c r="A37100"/>
      <c r="B37100"/>
      <c r="C37100"/>
    </row>
    <row r="37101" spans="1:3" ht="14.4" x14ac:dyDescent="0.3">
      <c r="A37101"/>
      <c r="B37101"/>
      <c r="C37101"/>
    </row>
    <row r="37102" spans="1:3" ht="14.4" x14ac:dyDescent="0.3">
      <c r="A37102"/>
      <c r="B37102"/>
      <c r="C37102"/>
    </row>
    <row r="37103" spans="1:3" ht="14.4" x14ac:dyDescent="0.3">
      <c r="A37103"/>
      <c r="B37103"/>
      <c r="C37103"/>
    </row>
    <row r="37104" spans="1:3" ht="14.4" x14ac:dyDescent="0.3">
      <c r="A37104"/>
      <c r="B37104"/>
      <c r="C37104"/>
    </row>
    <row r="37105" spans="1:3" ht="14.4" x14ac:dyDescent="0.3">
      <c r="A37105"/>
      <c r="B37105"/>
      <c r="C37105"/>
    </row>
    <row r="37106" spans="1:3" ht="14.4" x14ac:dyDescent="0.3">
      <c r="A37106"/>
      <c r="B37106"/>
      <c r="C37106"/>
    </row>
    <row r="37107" spans="1:3" ht="14.4" x14ac:dyDescent="0.3">
      <c r="A37107"/>
      <c r="B37107"/>
      <c r="C37107"/>
    </row>
    <row r="37108" spans="1:3" ht="14.4" x14ac:dyDescent="0.3">
      <c r="A37108"/>
      <c r="B37108"/>
      <c r="C37108"/>
    </row>
    <row r="37109" spans="1:3" ht="14.4" x14ac:dyDescent="0.3">
      <c r="A37109"/>
      <c r="B37109"/>
      <c r="C37109"/>
    </row>
    <row r="37110" spans="1:3" ht="14.4" x14ac:dyDescent="0.3">
      <c r="A37110"/>
      <c r="B37110"/>
      <c r="C37110"/>
    </row>
    <row r="37111" spans="1:3" ht="14.4" x14ac:dyDescent="0.3">
      <c r="A37111"/>
      <c r="B37111"/>
      <c r="C37111"/>
    </row>
    <row r="37112" spans="1:3" ht="14.4" x14ac:dyDescent="0.3">
      <c r="A37112"/>
      <c r="B37112"/>
      <c r="C37112"/>
    </row>
    <row r="37113" spans="1:3" ht="14.4" x14ac:dyDescent="0.3">
      <c r="A37113"/>
      <c r="B37113"/>
      <c r="C37113"/>
    </row>
    <row r="37114" spans="1:3" ht="14.4" x14ac:dyDescent="0.3">
      <c r="A37114"/>
      <c r="B37114"/>
      <c r="C37114"/>
    </row>
    <row r="37115" spans="1:3" ht="14.4" x14ac:dyDescent="0.3">
      <c r="A37115"/>
      <c r="B37115"/>
      <c r="C37115"/>
    </row>
    <row r="37116" spans="1:3" ht="14.4" x14ac:dyDescent="0.3">
      <c r="A37116"/>
      <c r="B37116"/>
      <c r="C37116"/>
    </row>
    <row r="37117" spans="1:3" ht="14.4" x14ac:dyDescent="0.3">
      <c r="A37117"/>
      <c r="B37117"/>
      <c r="C37117"/>
    </row>
    <row r="37118" spans="1:3" ht="14.4" x14ac:dyDescent="0.3">
      <c r="A37118"/>
      <c r="B37118"/>
      <c r="C37118"/>
    </row>
    <row r="37119" spans="1:3" ht="14.4" x14ac:dyDescent="0.3">
      <c r="A37119"/>
      <c r="B37119"/>
      <c r="C37119"/>
    </row>
    <row r="37120" spans="1:3" ht="14.4" x14ac:dyDescent="0.3">
      <c r="A37120"/>
      <c r="B37120"/>
      <c r="C37120"/>
    </row>
    <row r="37121" spans="1:3" ht="14.4" x14ac:dyDescent="0.3">
      <c r="A37121"/>
      <c r="B37121"/>
      <c r="C37121"/>
    </row>
    <row r="37122" spans="1:3" ht="14.4" x14ac:dyDescent="0.3">
      <c r="A37122"/>
      <c r="B37122"/>
      <c r="C37122"/>
    </row>
    <row r="37123" spans="1:3" ht="14.4" x14ac:dyDescent="0.3">
      <c r="A37123"/>
      <c r="B37123"/>
      <c r="C37123"/>
    </row>
    <row r="37124" spans="1:3" ht="14.4" x14ac:dyDescent="0.3">
      <c r="A37124"/>
      <c r="B37124"/>
      <c r="C37124"/>
    </row>
    <row r="37125" spans="1:3" ht="14.4" x14ac:dyDescent="0.3">
      <c r="A37125"/>
      <c r="B37125"/>
      <c r="C37125"/>
    </row>
    <row r="37126" spans="1:3" ht="14.4" x14ac:dyDescent="0.3">
      <c r="A37126"/>
      <c r="B37126"/>
      <c r="C37126"/>
    </row>
    <row r="37127" spans="1:3" ht="14.4" x14ac:dyDescent="0.3">
      <c r="A37127"/>
      <c r="B37127"/>
      <c r="C37127"/>
    </row>
    <row r="37128" spans="1:3" ht="14.4" x14ac:dyDescent="0.3">
      <c r="A37128"/>
      <c r="B37128"/>
      <c r="C37128"/>
    </row>
    <row r="37129" spans="1:3" ht="14.4" x14ac:dyDescent="0.3">
      <c r="A37129"/>
      <c r="B37129"/>
      <c r="C37129"/>
    </row>
    <row r="37130" spans="1:3" ht="14.4" x14ac:dyDescent="0.3">
      <c r="A37130"/>
      <c r="B37130"/>
      <c r="C37130"/>
    </row>
    <row r="37131" spans="1:3" ht="14.4" x14ac:dyDescent="0.3">
      <c r="A37131"/>
      <c r="B37131"/>
      <c r="C37131"/>
    </row>
    <row r="37132" spans="1:3" ht="14.4" x14ac:dyDescent="0.3">
      <c r="A37132"/>
      <c r="B37132"/>
      <c r="C37132"/>
    </row>
    <row r="37133" spans="1:3" ht="14.4" x14ac:dyDescent="0.3">
      <c r="A37133"/>
      <c r="B37133"/>
      <c r="C37133"/>
    </row>
    <row r="37134" spans="1:3" ht="14.4" x14ac:dyDescent="0.3">
      <c r="A37134"/>
      <c r="B37134"/>
      <c r="C37134"/>
    </row>
    <row r="37135" spans="1:3" ht="14.4" x14ac:dyDescent="0.3">
      <c r="A37135"/>
      <c r="B37135"/>
      <c r="C37135"/>
    </row>
    <row r="37136" spans="1:3" ht="14.4" x14ac:dyDescent="0.3">
      <c r="A37136"/>
      <c r="B37136"/>
      <c r="C37136"/>
    </row>
    <row r="37137" spans="1:3" ht="14.4" x14ac:dyDescent="0.3">
      <c r="A37137"/>
      <c r="B37137"/>
      <c r="C37137"/>
    </row>
    <row r="37138" spans="1:3" ht="14.4" x14ac:dyDescent="0.3">
      <c r="A37138"/>
      <c r="B37138"/>
      <c r="C37138"/>
    </row>
    <row r="37139" spans="1:3" ht="14.4" x14ac:dyDescent="0.3">
      <c r="A37139"/>
      <c r="B37139"/>
      <c r="C37139"/>
    </row>
    <row r="37140" spans="1:3" ht="14.4" x14ac:dyDescent="0.3">
      <c r="A37140"/>
      <c r="B37140"/>
      <c r="C37140"/>
    </row>
    <row r="37141" spans="1:3" ht="14.4" x14ac:dyDescent="0.3">
      <c r="A37141"/>
      <c r="B37141"/>
      <c r="C37141"/>
    </row>
    <row r="37142" spans="1:3" ht="14.4" x14ac:dyDescent="0.3">
      <c r="A37142"/>
      <c r="B37142"/>
      <c r="C37142"/>
    </row>
    <row r="37143" spans="1:3" ht="14.4" x14ac:dyDescent="0.3">
      <c r="A37143"/>
      <c r="B37143"/>
      <c r="C37143"/>
    </row>
    <row r="37144" spans="1:3" ht="14.4" x14ac:dyDescent="0.3">
      <c r="A37144"/>
      <c r="B37144"/>
      <c r="C37144"/>
    </row>
    <row r="37145" spans="1:3" ht="14.4" x14ac:dyDescent="0.3">
      <c r="A37145"/>
      <c r="B37145"/>
      <c r="C37145"/>
    </row>
    <row r="37146" spans="1:3" ht="14.4" x14ac:dyDescent="0.3">
      <c r="A37146"/>
      <c r="B37146"/>
      <c r="C37146"/>
    </row>
    <row r="37147" spans="1:3" ht="14.4" x14ac:dyDescent="0.3">
      <c r="A37147"/>
      <c r="B37147"/>
      <c r="C37147"/>
    </row>
    <row r="37148" spans="1:3" ht="14.4" x14ac:dyDescent="0.3">
      <c r="A37148"/>
      <c r="B37148"/>
      <c r="C37148"/>
    </row>
    <row r="37149" spans="1:3" ht="14.4" x14ac:dyDescent="0.3">
      <c r="A37149"/>
      <c r="B37149"/>
      <c r="C37149"/>
    </row>
    <row r="37150" spans="1:3" ht="14.4" x14ac:dyDescent="0.3">
      <c r="A37150"/>
      <c r="B37150"/>
      <c r="C37150"/>
    </row>
    <row r="37151" spans="1:3" ht="14.4" x14ac:dyDescent="0.3">
      <c r="A37151"/>
      <c r="B37151"/>
      <c r="C37151"/>
    </row>
    <row r="37152" spans="1:3" ht="14.4" x14ac:dyDescent="0.3">
      <c r="A37152"/>
      <c r="B37152"/>
      <c r="C37152"/>
    </row>
    <row r="37153" spans="1:3" ht="14.4" x14ac:dyDescent="0.3">
      <c r="A37153"/>
      <c r="B37153"/>
      <c r="C37153"/>
    </row>
    <row r="37154" spans="1:3" ht="14.4" x14ac:dyDescent="0.3">
      <c r="A37154"/>
      <c r="B37154"/>
      <c r="C37154"/>
    </row>
    <row r="37155" spans="1:3" ht="14.4" x14ac:dyDescent="0.3">
      <c r="A37155"/>
      <c r="B37155"/>
      <c r="C37155"/>
    </row>
    <row r="37156" spans="1:3" ht="14.4" x14ac:dyDescent="0.3">
      <c r="A37156"/>
      <c r="B37156"/>
      <c r="C37156"/>
    </row>
    <row r="37157" spans="1:3" ht="14.4" x14ac:dyDescent="0.3">
      <c r="A37157"/>
      <c r="B37157"/>
      <c r="C37157"/>
    </row>
    <row r="37158" spans="1:3" ht="14.4" x14ac:dyDescent="0.3">
      <c r="A37158"/>
      <c r="B37158"/>
      <c r="C37158"/>
    </row>
    <row r="37159" spans="1:3" ht="14.4" x14ac:dyDescent="0.3">
      <c r="A37159"/>
      <c r="B37159"/>
      <c r="C37159"/>
    </row>
    <row r="37160" spans="1:3" ht="14.4" x14ac:dyDescent="0.3">
      <c r="A37160"/>
      <c r="B37160"/>
      <c r="C37160"/>
    </row>
    <row r="37161" spans="1:3" ht="14.4" x14ac:dyDescent="0.3">
      <c r="A37161"/>
      <c r="B37161"/>
      <c r="C37161"/>
    </row>
    <row r="37162" spans="1:3" ht="14.4" x14ac:dyDescent="0.3">
      <c r="A37162"/>
      <c r="B37162"/>
      <c r="C37162"/>
    </row>
    <row r="37163" spans="1:3" ht="14.4" x14ac:dyDescent="0.3">
      <c r="A37163"/>
      <c r="B37163"/>
      <c r="C37163"/>
    </row>
    <row r="37164" spans="1:3" ht="14.4" x14ac:dyDescent="0.3">
      <c r="A37164"/>
      <c r="B37164"/>
      <c r="C37164"/>
    </row>
    <row r="37165" spans="1:3" ht="14.4" x14ac:dyDescent="0.3">
      <c r="A37165"/>
      <c r="B37165"/>
      <c r="C37165"/>
    </row>
    <row r="37166" spans="1:3" ht="14.4" x14ac:dyDescent="0.3">
      <c r="A37166"/>
      <c r="B37166"/>
      <c r="C37166"/>
    </row>
    <row r="37167" spans="1:3" ht="14.4" x14ac:dyDescent="0.3">
      <c r="A37167"/>
      <c r="B37167"/>
      <c r="C37167"/>
    </row>
    <row r="37168" spans="1:3" ht="14.4" x14ac:dyDescent="0.3">
      <c r="A37168"/>
      <c r="B37168"/>
      <c r="C37168"/>
    </row>
    <row r="37169" spans="1:3" ht="14.4" x14ac:dyDescent="0.3">
      <c r="A37169"/>
      <c r="B37169"/>
      <c r="C37169"/>
    </row>
    <row r="37170" spans="1:3" ht="14.4" x14ac:dyDescent="0.3">
      <c r="A37170"/>
      <c r="B37170"/>
      <c r="C37170"/>
    </row>
    <row r="37171" spans="1:3" ht="14.4" x14ac:dyDescent="0.3">
      <c r="A37171"/>
      <c r="B37171"/>
      <c r="C37171"/>
    </row>
    <row r="37172" spans="1:3" ht="14.4" x14ac:dyDescent="0.3">
      <c r="A37172"/>
      <c r="B37172"/>
      <c r="C37172"/>
    </row>
    <row r="37173" spans="1:3" ht="14.4" x14ac:dyDescent="0.3">
      <c r="A37173"/>
      <c r="B37173"/>
      <c r="C37173"/>
    </row>
    <row r="37174" spans="1:3" ht="14.4" x14ac:dyDescent="0.3">
      <c r="A37174"/>
      <c r="B37174"/>
      <c r="C37174"/>
    </row>
    <row r="37175" spans="1:3" ht="14.4" x14ac:dyDescent="0.3">
      <c r="A37175"/>
      <c r="B37175"/>
      <c r="C37175"/>
    </row>
    <row r="37176" spans="1:3" ht="14.4" x14ac:dyDescent="0.3">
      <c r="A37176"/>
      <c r="B37176"/>
      <c r="C37176"/>
    </row>
    <row r="37177" spans="1:3" ht="14.4" x14ac:dyDescent="0.3">
      <c r="A37177"/>
      <c r="B37177"/>
      <c r="C37177"/>
    </row>
    <row r="37178" spans="1:3" ht="14.4" x14ac:dyDescent="0.3">
      <c r="A37178"/>
      <c r="B37178"/>
      <c r="C37178"/>
    </row>
    <row r="37179" spans="1:3" ht="14.4" x14ac:dyDescent="0.3">
      <c r="A37179"/>
      <c r="B37179"/>
      <c r="C37179"/>
    </row>
    <row r="37180" spans="1:3" ht="14.4" x14ac:dyDescent="0.3">
      <c r="A37180"/>
      <c r="B37180"/>
      <c r="C37180"/>
    </row>
    <row r="37181" spans="1:3" ht="14.4" x14ac:dyDescent="0.3">
      <c r="A37181"/>
      <c r="B37181"/>
      <c r="C37181"/>
    </row>
    <row r="37182" spans="1:3" ht="14.4" x14ac:dyDescent="0.3">
      <c r="A37182"/>
      <c r="B37182"/>
      <c r="C37182"/>
    </row>
    <row r="37183" spans="1:3" ht="14.4" x14ac:dyDescent="0.3">
      <c r="A37183"/>
      <c r="B37183"/>
      <c r="C37183"/>
    </row>
    <row r="37184" spans="1:3" ht="14.4" x14ac:dyDescent="0.3">
      <c r="A37184"/>
      <c r="B37184"/>
      <c r="C37184"/>
    </row>
    <row r="37185" spans="1:3" ht="14.4" x14ac:dyDescent="0.3">
      <c r="A37185"/>
      <c r="B37185"/>
      <c r="C37185"/>
    </row>
    <row r="37186" spans="1:3" ht="14.4" x14ac:dyDescent="0.3">
      <c r="A37186"/>
      <c r="B37186"/>
      <c r="C37186"/>
    </row>
    <row r="37187" spans="1:3" ht="14.4" x14ac:dyDescent="0.3">
      <c r="A37187"/>
      <c r="B37187"/>
      <c r="C37187"/>
    </row>
    <row r="37188" spans="1:3" ht="14.4" x14ac:dyDescent="0.3">
      <c r="A37188"/>
      <c r="B37188"/>
      <c r="C37188"/>
    </row>
    <row r="37189" spans="1:3" ht="14.4" x14ac:dyDescent="0.3">
      <c r="A37189"/>
      <c r="B37189"/>
      <c r="C37189"/>
    </row>
    <row r="37190" spans="1:3" ht="14.4" x14ac:dyDescent="0.3">
      <c r="A37190"/>
      <c r="B37190"/>
      <c r="C37190"/>
    </row>
    <row r="37191" spans="1:3" ht="14.4" x14ac:dyDescent="0.3">
      <c r="A37191"/>
      <c r="B37191"/>
      <c r="C37191"/>
    </row>
    <row r="37192" spans="1:3" ht="14.4" x14ac:dyDescent="0.3">
      <c r="A37192"/>
      <c r="B37192"/>
      <c r="C37192"/>
    </row>
    <row r="37193" spans="1:3" ht="14.4" x14ac:dyDescent="0.3">
      <c r="A37193"/>
      <c r="B37193"/>
      <c r="C37193"/>
    </row>
    <row r="37194" spans="1:3" ht="14.4" x14ac:dyDescent="0.3">
      <c r="A37194"/>
      <c r="B37194"/>
      <c r="C37194"/>
    </row>
    <row r="37195" spans="1:3" ht="14.4" x14ac:dyDescent="0.3">
      <c r="A37195"/>
      <c r="B37195"/>
      <c r="C37195"/>
    </row>
    <row r="37196" spans="1:3" ht="14.4" x14ac:dyDescent="0.3">
      <c r="A37196"/>
      <c r="B37196"/>
      <c r="C37196"/>
    </row>
    <row r="37197" spans="1:3" ht="14.4" x14ac:dyDescent="0.3">
      <c r="A37197"/>
      <c r="B37197"/>
      <c r="C37197"/>
    </row>
    <row r="37198" spans="1:3" ht="14.4" x14ac:dyDescent="0.3">
      <c r="A37198"/>
      <c r="B37198"/>
      <c r="C37198"/>
    </row>
    <row r="37199" spans="1:3" ht="14.4" x14ac:dyDescent="0.3">
      <c r="A37199"/>
      <c r="B37199"/>
      <c r="C37199"/>
    </row>
    <row r="37200" spans="1:3" ht="14.4" x14ac:dyDescent="0.3">
      <c r="A37200"/>
      <c r="B37200"/>
      <c r="C37200"/>
    </row>
    <row r="37201" spans="1:3" ht="14.4" x14ac:dyDescent="0.3">
      <c r="A37201"/>
      <c r="B37201"/>
      <c r="C37201"/>
    </row>
    <row r="37202" spans="1:3" ht="14.4" x14ac:dyDescent="0.3">
      <c r="A37202"/>
      <c r="B37202"/>
      <c r="C37202"/>
    </row>
    <row r="37203" spans="1:3" ht="14.4" x14ac:dyDescent="0.3">
      <c r="A37203"/>
      <c r="B37203"/>
      <c r="C37203"/>
    </row>
    <row r="37204" spans="1:3" ht="14.4" x14ac:dyDescent="0.3">
      <c r="A37204"/>
      <c r="B37204"/>
      <c r="C37204"/>
    </row>
    <row r="37205" spans="1:3" ht="14.4" x14ac:dyDescent="0.3">
      <c r="A37205"/>
      <c r="B37205"/>
      <c r="C37205"/>
    </row>
    <row r="37206" spans="1:3" ht="14.4" x14ac:dyDescent="0.3">
      <c r="A37206"/>
      <c r="B37206"/>
      <c r="C37206"/>
    </row>
    <row r="37207" spans="1:3" ht="14.4" x14ac:dyDescent="0.3">
      <c r="A37207"/>
      <c r="B37207"/>
      <c r="C37207"/>
    </row>
    <row r="37208" spans="1:3" ht="14.4" x14ac:dyDescent="0.3">
      <c r="A37208"/>
      <c r="B37208"/>
      <c r="C37208"/>
    </row>
    <row r="37209" spans="1:3" ht="14.4" x14ac:dyDescent="0.3">
      <c r="A37209"/>
      <c r="B37209"/>
      <c r="C37209"/>
    </row>
    <row r="37210" spans="1:3" ht="14.4" x14ac:dyDescent="0.3">
      <c r="A37210"/>
      <c r="B37210"/>
      <c r="C37210"/>
    </row>
    <row r="37211" spans="1:3" ht="14.4" x14ac:dyDescent="0.3">
      <c r="A37211"/>
      <c r="B37211"/>
      <c r="C37211"/>
    </row>
    <row r="37212" spans="1:3" ht="14.4" x14ac:dyDescent="0.3">
      <c r="A37212"/>
      <c r="B37212"/>
      <c r="C37212"/>
    </row>
    <row r="37213" spans="1:3" ht="14.4" x14ac:dyDescent="0.3">
      <c r="A37213"/>
      <c r="B37213"/>
      <c r="C37213"/>
    </row>
    <row r="37214" spans="1:3" ht="14.4" x14ac:dyDescent="0.3">
      <c r="A37214"/>
      <c r="B37214"/>
      <c r="C37214"/>
    </row>
    <row r="37215" spans="1:3" ht="14.4" x14ac:dyDescent="0.3">
      <c r="A37215"/>
      <c r="B37215"/>
      <c r="C37215"/>
    </row>
    <row r="37216" spans="1:3" ht="14.4" x14ac:dyDescent="0.3">
      <c r="A37216"/>
      <c r="B37216"/>
      <c r="C37216"/>
    </row>
    <row r="37217" spans="1:3" ht="14.4" x14ac:dyDescent="0.3">
      <c r="A37217"/>
      <c r="B37217"/>
      <c r="C37217"/>
    </row>
    <row r="37218" spans="1:3" ht="14.4" x14ac:dyDescent="0.3">
      <c r="A37218"/>
      <c r="B37218"/>
      <c r="C37218"/>
    </row>
    <row r="37219" spans="1:3" ht="14.4" x14ac:dyDescent="0.3">
      <c r="A37219"/>
      <c r="B37219"/>
      <c r="C37219"/>
    </row>
    <row r="37220" spans="1:3" ht="14.4" x14ac:dyDescent="0.3">
      <c r="A37220"/>
      <c r="B37220"/>
      <c r="C37220"/>
    </row>
    <row r="37221" spans="1:3" ht="14.4" x14ac:dyDescent="0.3">
      <c r="A37221"/>
      <c r="B37221"/>
      <c r="C37221"/>
    </row>
    <row r="37222" spans="1:3" ht="14.4" x14ac:dyDescent="0.3">
      <c r="A37222"/>
      <c r="B37222"/>
      <c r="C37222"/>
    </row>
    <row r="37223" spans="1:3" ht="14.4" x14ac:dyDescent="0.3">
      <c r="A37223"/>
      <c r="B37223"/>
      <c r="C37223"/>
    </row>
    <row r="37224" spans="1:3" ht="14.4" x14ac:dyDescent="0.3">
      <c r="A37224"/>
      <c r="B37224"/>
      <c r="C37224"/>
    </row>
    <row r="37225" spans="1:3" ht="14.4" x14ac:dyDescent="0.3">
      <c r="A37225"/>
      <c r="B37225"/>
      <c r="C37225"/>
    </row>
    <row r="37226" spans="1:3" ht="14.4" x14ac:dyDescent="0.3">
      <c r="A37226"/>
      <c r="B37226"/>
      <c r="C37226"/>
    </row>
    <row r="37227" spans="1:3" ht="14.4" x14ac:dyDescent="0.3">
      <c r="A37227"/>
      <c r="B37227"/>
      <c r="C37227"/>
    </row>
    <row r="37228" spans="1:3" ht="14.4" x14ac:dyDescent="0.3">
      <c r="A37228"/>
      <c r="B37228"/>
      <c r="C37228"/>
    </row>
    <row r="37229" spans="1:3" ht="14.4" x14ac:dyDescent="0.3">
      <c r="A37229"/>
      <c r="B37229"/>
      <c r="C37229"/>
    </row>
    <row r="37230" spans="1:3" ht="14.4" x14ac:dyDescent="0.3">
      <c r="A37230"/>
      <c r="B37230"/>
      <c r="C37230"/>
    </row>
    <row r="37231" spans="1:3" ht="14.4" x14ac:dyDescent="0.3">
      <c r="A37231"/>
      <c r="B37231"/>
      <c r="C37231"/>
    </row>
    <row r="37232" spans="1:3" ht="14.4" x14ac:dyDescent="0.3">
      <c r="A37232"/>
      <c r="B37232"/>
      <c r="C37232"/>
    </row>
    <row r="37233" spans="1:3" ht="14.4" x14ac:dyDescent="0.3">
      <c r="A37233"/>
      <c r="B37233"/>
      <c r="C37233"/>
    </row>
    <row r="37234" spans="1:3" ht="14.4" x14ac:dyDescent="0.3">
      <c r="A37234"/>
      <c r="B37234"/>
      <c r="C37234"/>
    </row>
    <row r="37235" spans="1:3" ht="14.4" x14ac:dyDescent="0.3">
      <c r="A37235"/>
      <c r="B37235"/>
      <c r="C37235"/>
    </row>
    <row r="37236" spans="1:3" ht="14.4" x14ac:dyDescent="0.3">
      <c r="A37236"/>
      <c r="B37236"/>
      <c r="C37236"/>
    </row>
    <row r="37237" spans="1:3" ht="14.4" x14ac:dyDescent="0.3">
      <c r="A37237"/>
      <c r="B37237"/>
      <c r="C37237"/>
    </row>
    <row r="37238" spans="1:3" ht="14.4" x14ac:dyDescent="0.3">
      <c r="A37238"/>
      <c r="B37238"/>
      <c r="C37238"/>
    </row>
    <row r="37239" spans="1:3" ht="14.4" x14ac:dyDescent="0.3">
      <c r="A37239"/>
      <c r="B37239"/>
      <c r="C37239"/>
    </row>
    <row r="37240" spans="1:3" ht="14.4" x14ac:dyDescent="0.3">
      <c r="A37240"/>
      <c r="B37240"/>
      <c r="C37240"/>
    </row>
    <row r="37241" spans="1:3" ht="14.4" x14ac:dyDescent="0.3">
      <c r="A37241"/>
      <c r="B37241"/>
      <c r="C37241"/>
    </row>
    <row r="37242" spans="1:3" ht="14.4" x14ac:dyDescent="0.3">
      <c r="A37242"/>
      <c r="B37242"/>
      <c r="C37242"/>
    </row>
    <row r="37243" spans="1:3" ht="14.4" x14ac:dyDescent="0.3">
      <c r="A37243"/>
      <c r="B37243"/>
      <c r="C37243"/>
    </row>
    <row r="37244" spans="1:3" ht="14.4" x14ac:dyDescent="0.3">
      <c r="A37244"/>
      <c r="B37244"/>
      <c r="C37244"/>
    </row>
    <row r="37245" spans="1:3" ht="14.4" x14ac:dyDescent="0.3">
      <c r="A37245"/>
      <c r="B37245"/>
      <c r="C37245"/>
    </row>
    <row r="37246" spans="1:3" ht="14.4" x14ac:dyDescent="0.3">
      <c r="A37246"/>
      <c r="B37246"/>
      <c r="C37246"/>
    </row>
    <row r="37247" spans="1:3" ht="14.4" x14ac:dyDescent="0.3">
      <c r="A37247"/>
      <c r="B37247"/>
      <c r="C37247"/>
    </row>
    <row r="37248" spans="1:3" ht="14.4" x14ac:dyDescent="0.3">
      <c r="A37248"/>
      <c r="B37248"/>
      <c r="C37248"/>
    </row>
    <row r="37249" spans="1:3" ht="14.4" x14ac:dyDescent="0.3">
      <c r="A37249"/>
      <c r="B37249"/>
      <c r="C37249"/>
    </row>
    <row r="37250" spans="1:3" ht="14.4" x14ac:dyDescent="0.3">
      <c r="A37250"/>
      <c r="B37250"/>
      <c r="C37250"/>
    </row>
    <row r="37251" spans="1:3" ht="14.4" x14ac:dyDescent="0.3">
      <c r="A37251"/>
      <c r="B37251"/>
      <c r="C37251"/>
    </row>
    <row r="37252" spans="1:3" ht="14.4" x14ac:dyDescent="0.3">
      <c r="A37252"/>
      <c r="B37252"/>
      <c r="C37252"/>
    </row>
    <row r="37253" spans="1:3" ht="14.4" x14ac:dyDescent="0.3">
      <c r="A37253"/>
      <c r="B37253"/>
      <c r="C37253"/>
    </row>
    <row r="37254" spans="1:3" ht="14.4" x14ac:dyDescent="0.3">
      <c r="A37254"/>
      <c r="B37254"/>
      <c r="C37254"/>
    </row>
    <row r="37255" spans="1:3" ht="14.4" x14ac:dyDescent="0.3">
      <c r="A37255"/>
      <c r="B37255"/>
      <c r="C37255"/>
    </row>
    <row r="37256" spans="1:3" ht="14.4" x14ac:dyDescent="0.3">
      <c r="A37256"/>
      <c r="B37256"/>
      <c r="C37256"/>
    </row>
    <row r="37257" spans="1:3" ht="14.4" x14ac:dyDescent="0.3">
      <c r="A37257"/>
      <c r="B37257"/>
      <c r="C37257"/>
    </row>
    <row r="37258" spans="1:3" ht="14.4" x14ac:dyDescent="0.3">
      <c r="A37258"/>
      <c r="B37258"/>
      <c r="C37258"/>
    </row>
    <row r="37259" spans="1:3" ht="14.4" x14ac:dyDescent="0.3">
      <c r="A37259"/>
      <c r="B37259"/>
      <c r="C37259"/>
    </row>
    <row r="37260" spans="1:3" ht="14.4" x14ac:dyDescent="0.3">
      <c r="A37260"/>
      <c r="B37260"/>
      <c r="C37260"/>
    </row>
    <row r="37261" spans="1:3" ht="14.4" x14ac:dyDescent="0.3">
      <c r="A37261"/>
      <c r="B37261"/>
      <c r="C37261"/>
    </row>
    <row r="37262" spans="1:3" ht="14.4" x14ac:dyDescent="0.3">
      <c r="A37262"/>
      <c r="B37262"/>
      <c r="C37262"/>
    </row>
    <row r="37263" spans="1:3" ht="14.4" x14ac:dyDescent="0.3">
      <c r="A37263"/>
      <c r="B37263"/>
      <c r="C37263"/>
    </row>
    <row r="37264" spans="1:3" ht="14.4" x14ac:dyDescent="0.3">
      <c r="A37264"/>
      <c r="B37264"/>
      <c r="C37264"/>
    </row>
    <row r="37265" spans="1:3" ht="14.4" x14ac:dyDescent="0.3">
      <c r="A37265"/>
      <c r="B37265"/>
      <c r="C37265"/>
    </row>
    <row r="37266" spans="1:3" ht="14.4" x14ac:dyDescent="0.3">
      <c r="A37266"/>
      <c r="B37266"/>
      <c r="C37266"/>
    </row>
    <row r="37267" spans="1:3" ht="14.4" x14ac:dyDescent="0.3">
      <c r="A37267"/>
      <c r="B37267"/>
      <c r="C37267"/>
    </row>
    <row r="37268" spans="1:3" ht="14.4" x14ac:dyDescent="0.3">
      <c r="A37268"/>
      <c r="B37268"/>
      <c r="C37268"/>
    </row>
    <row r="37269" spans="1:3" ht="14.4" x14ac:dyDescent="0.3">
      <c r="A37269"/>
      <c r="B37269"/>
      <c r="C37269"/>
    </row>
    <row r="37270" spans="1:3" ht="14.4" x14ac:dyDescent="0.3">
      <c r="A37270"/>
      <c r="B37270"/>
      <c r="C37270"/>
    </row>
    <row r="37271" spans="1:3" ht="14.4" x14ac:dyDescent="0.3">
      <c r="A37271"/>
      <c r="B37271"/>
      <c r="C37271"/>
    </row>
    <row r="37272" spans="1:3" ht="14.4" x14ac:dyDescent="0.3">
      <c r="A37272"/>
      <c r="B37272"/>
      <c r="C37272"/>
    </row>
    <row r="37273" spans="1:3" ht="14.4" x14ac:dyDescent="0.3">
      <c r="A37273"/>
      <c r="B37273"/>
      <c r="C37273"/>
    </row>
    <row r="37274" spans="1:3" ht="14.4" x14ac:dyDescent="0.3">
      <c r="A37274"/>
      <c r="B37274"/>
      <c r="C37274"/>
    </row>
    <row r="37275" spans="1:3" ht="14.4" x14ac:dyDescent="0.3">
      <c r="A37275"/>
      <c r="B37275"/>
      <c r="C37275"/>
    </row>
    <row r="37276" spans="1:3" ht="14.4" x14ac:dyDescent="0.3">
      <c r="A37276"/>
      <c r="B37276"/>
      <c r="C37276"/>
    </row>
    <row r="37277" spans="1:3" ht="14.4" x14ac:dyDescent="0.3">
      <c r="A37277"/>
      <c r="B37277"/>
      <c r="C37277"/>
    </row>
    <row r="37278" spans="1:3" ht="14.4" x14ac:dyDescent="0.3">
      <c r="A37278"/>
      <c r="B37278"/>
      <c r="C37278"/>
    </row>
    <row r="37279" spans="1:3" ht="14.4" x14ac:dyDescent="0.3">
      <c r="A37279"/>
      <c r="B37279"/>
      <c r="C37279"/>
    </row>
    <row r="37280" spans="1:3" ht="14.4" x14ac:dyDescent="0.3">
      <c r="A37280"/>
      <c r="B37280"/>
      <c r="C37280"/>
    </row>
    <row r="37281" spans="1:3" ht="14.4" x14ac:dyDescent="0.3">
      <c r="A37281"/>
      <c r="B37281"/>
      <c r="C37281"/>
    </row>
    <row r="37282" spans="1:3" ht="14.4" x14ac:dyDescent="0.3">
      <c r="A37282"/>
      <c r="B37282"/>
      <c r="C37282"/>
    </row>
    <row r="37283" spans="1:3" ht="14.4" x14ac:dyDescent="0.3">
      <c r="A37283"/>
      <c r="B37283"/>
      <c r="C37283"/>
    </row>
    <row r="37284" spans="1:3" ht="14.4" x14ac:dyDescent="0.3">
      <c r="A37284"/>
      <c r="B37284"/>
      <c r="C37284"/>
    </row>
    <row r="37285" spans="1:3" ht="14.4" x14ac:dyDescent="0.3">
      <c r="A37285"/>
      <c r="B37285"/>
      <c r="C37285"/>
    </row>
    <row r="37286" spans="1:3" ht="14.4" x14ac:dyDescent="0.3">
      <c r="A37286"/>
      <c r="B37286"/>
      <c r="C37286"/>
    </row>
    <row r="37287" spans="1:3" ht="14.4" x14ac:dyDescent="0.3">
      <c r="A37287"/>
      <c r="B37287"/>
      <c r="C37287"/>
    </row>
    <row r="37288" spans="1:3" ht="14.4" x14ac:dyDescent="0.3">
      <c r="A37288"/>
      <c r="B37288"/>
      <c r="C37288"/>
    </row>
    <row r="37289" spans="1:3" ht="14.4" x14ac:dyDescent="0.3">
      <c r="A37289"/>
      <c r="B37289"/>
      <c r="C37289"/>
    </row>
    <row r="37290" spans="1:3" ht="14.4" x14ac:dyDescent="0.3">
      <c r="A37290"/>
      <c r="B37290"/>
      <c r="C37290"/>
    </row>
    <row r="37291" spans="1:3" ht="14.4" x14ac:dyDescent="0.3">
      <c r="A37291"/>
      <c r="B37291"/>
      <c r="C37291"/>
    </row>
    <row r="37292" spans="1:3" ht="14.4" x14ac:dyDescent="0.3">
      <c r="A37292"/>
      <c r="B37292"/>
      <c r="C37292"/>
    </row>
    <row r="37293" spans="1:3" ht="14.4" x14ac:dyDescent="0.3">
      <c r="A37293"/>
      <c r="B37293"/>
      <c r="C37293"/>
    </row>
    <row r="37294" spans="1:3" ht="14.4" x14ac:dyDescent="0.3">
      <c r="A37294"/>
      <c r="B37294"/>
      <c r="C37294"/>
    </row>
    <row r="37295" spans="1:3" ht="14.4" x14ac:dyDescent="0.3">
      <c r="A37295"/>
      <c r="B37295"/>
      <c r="C37295"/>
    </row>
    <row r="37296" spans="1:3" ht="14.4" x14ac:dyDescent="0.3">
      <c r="A37296"/>
      <c r="B37296"/>
      <c r="C37296"/>
    </row>
    <row r="37297" spans="1:3" ht="14.4" x14ac:dyDescent="0.3">
      <c r="A37297"/>
      <c r="B37297"/>
      <c r="C37297"/>
    </row>
    <row r="37298" spans="1:3" ht="14.4" x14ac:dyDescent="0.3">
      <c r="A37298"/>
      <c r="B37298"/>
      <c r="C37298"/>
    </row>
    <row r="37299" spans="1:3" ht="14.4" x14ac:dyDescent="0.3">
      <c r="A37299"/>
      <c r="B37299"/>
      <c r="C37299"/>
    </row>
    <row r="37300" spans="1:3" ht="14.4" x14ac:dyDescent="0.3">
      <c r="A37300"/>
      <c r="B37300"/>
      <c r="C37300"/>
    </row>
    <row r="37301" spans="1:3" ht="14.4" x14ac:dyDescent="0.3">
      <c r="A37301"/>
      <c r="B37301"/>
      <c r="C37301"/>
    </row>
    <row r="37302" spans="1:3" ht="14.4" x14ac:dyDescent="0.3">
      <c r="A37302"/>
      <c r="B37302"/>
      <c r="C37302"/>
    </row>
    <row r="37303" spans="1:3" ht="14.4" x14ac:dyDescent="0.3">
      <c r="A37303"/>
      <c r="B37303"/>
      <c r="C37303"/>
    </row>
    <row r="37304" spans="1:3" ht="14.4" x14ac:dyDescent="0.3">
      <c r="A37304"/>
      <c r="B37304"/>
      <c r="C37304"/>
    </row>
    <row r="37305" spans="1:3" ht="14.4" x14ac:dyDescent="0.3">
      <c r="A37305"/>
      <c r="B37305"/>
      <c r="C37305"/>
    </row>
    <row r="37306" spans="1:3" ht="14.4" x14ac:dyDescent="0.3">
      <c r="A37306"/>
      <c r="B37306"/>
      <c r="C37306"/>
    </row>
    <row r="37307" spans="1:3" ht="14.4" x14ac:dyDescent="0.3">
      <c r="A37307"/>
      <c r="B37307"/>
      <c r="C37307"/>
    </row>
    <row r="37308" spans="1:3" ht="14.4" x14ac:dyDescent="0.3">
      <c r="A37308"/>
      <c r="B37308"/>
      <c r="C37308"/>
    </row>
    <row r="37309" spans="1:3" ht="14.4" x14ac:dyDescent="0.3">
      <c r="A37309"/>
      <c r="B37309"/>
      <c r="C37309"/>
    </row>
    <row r="37310" spans="1:3" ht="14.4" x14ac:dyDescent="0.3">
      <c r="A37310"/>
      <c r="B37310"/>
      <c r="C37310"/>
    </row>
    <row r="37311" spans="1:3" ht="14.4" x14ac:dyDescent="0.3">
      <c r="A37311"/>
      <c r="B37311"/>
      <c r="C37311"/>
    </row>
    <row r="37312" spans="1:3" ht="14.4" x14ac:dyDescent="0.3">
      <c r="A37312"/>
      <c r="B37312"/>
      <c r="C37312"/>
    </row>
    <row r="37313" spans="1:3" ht="14.4" x14ac:dyDescent="0.3">
      <c r="A37313"/>
      <c r="B37313"/>
      <c r="C37313"/>
    </row>
    <row r="37314" spans="1:3" ht="14.4" x14ac:dyDescent="0.3">
      <c r="A37314"/>
      <c r="B37314"/>
      <c r="C37314"/>
    </row>
    <row r="37315" spans="1:3" ht="14.4" x14ac:dyDescent="0.3">
      <c r="A37315"/>
      <c r="B37315"/>
      <c r="C37315"/>
    </row>
    <row r="37316" spans="1:3" ht="14.4" x14ac:dyDescent="0.3">
      <c r="A37316"/>
      <c r="B37316"/>
      <c r="C37316"/>
    </row>
    <row r="37317" spans="1:3" ht="14.4" x14ac:dyDescent="0.3">
      <c r="A37317"/>
      <c r="B37317"/>
      <c r="C37317"/>
    </row>
    <row r="37318" spans="1:3" ht="14.4" x14ac:dyDescent="0.3">
      <c r="A37318"/>
      <c r="B37318"/>
      <c r="C37318"/>
    </row>
    <row r="37319" spans="1:3" ht="14.4" x14ac:dyDescent="0.3">
      <c r="A37319"/>
      <c r="B37319"/>
      <c r="C37319"/>
    </row>
    <row r="37320" spans="1:3" ht="14.4" x14ac:dyDescent="0.3">
      <c r="A37320"/>
      <c r="B37320"/>
      <c r="C37320"/>
    </row>
    <row r="37321" spans="1:3" ht="14.4" x14ac:dyDescent="0.3">
      <c r="A37321"/>
      <c r="B37321"/>
      <c r="C37321"/>
    </row>
    <row r="37322" spans="1:3" ht="14.4" x14ac:dyDescent="0.3">
      <c r="A37322"/>
      <c r="B37322"/>
      <c r="C37322"/>
    </row>
    <row r="37323" spans="1:3" ht="14.4" x14ac:dyDescent="0.3">
      <c r="A37323"/>
      <c r="B37323"/>
      <c r="C37323"/>
    </row>
    <row r="37324" spans="1:3" ht="14.4" x14ac:dyDescent="0.3">
      <c r="A37324"/>
      <c r="B37324"/>
      <c r="C37324"/>
    </row>
    <row r="37325" spans="1:3" ht="14.4" x14ac:dyDescent="0.3">
      <c r="A37325"/>
      <c r="B37325"/>
      <c r="C37325"/>
    </row>
    <row r="37326" spans="1:3" ht="14.4" x14ac:dyDescent="0.3">
      <c r="A37326"/>
      <c r="B37326"/>
      <c r="C37326"/>
    </row>
    <row r="37327" spans="1:3" ht="14.4" x14ac:dyDescent="0.3">
      <c r="A37327"/>
      <c r="B37327"/>
      <c r="C37327"/>
    </row>
    <row r="37328" spans="1:3" ht="14.4" x14ac:dyDescent="0.3">
      <c r="A37328"/>
      <c r="B37328"/>
      <c r="C37328"/>
    </row>
    <row r="37329" spans="1:3" ht="14.4" x14ac:dyDescent="0.3">
      <c r="A37329"/>
      <c r="B37329"/>
      <c r="C37329"/>
    </row>
    <row r="37330" spans="1:3" ht="14.4" x14ac:dyDescent="0.3">
      <c r="A37330"/>
      <c r="B37330"/>
      <c r="C37330"/>
    </row>
    <row r="37331" spans="1:3" ht="14.4" x14ac:dyDescent="0.3">
      <c r="A37331"/>
      <c r="B37331"/>
      <c r="C37331"/>
    </row>
    <row r="37332" spans="1:3" ht="14.4" x14ac:dyDescent="0.3">
      <c r="A37332"/>
      <c r="B37332"/>
      <c r="C37332"/>
    </row>
    <row r="37333" spans="1:3" ht="14.4" x14ac:dyDescent="0.3">
      <c r="A37333"/>
      <c r="B37333"/>
      <c r="C37333"/>
    </row>
    <row r="37334" spans="1:3" ht="14.4" x14ac:dyDescent="0.3">
      <c r="A37334"/>
      <c r="B37334"/>
      <c r="C37334"/>
    </row>
    <row r="37335" spans="1:3" ht="14.4" x14ac:dyDescent="0.3">
      <c r="A37335"/>
      <c r="B37335"/>
      <c r="C37335"/>
    </row>
    <row r="37336" spans="1:3" ht="14.4" x14ac:dyDescent="0.3">
      <c r="A37336"/>
      <c r="B37336"/>
      <c r="C37336"/>
    </row>
    <row r="37337" spans="1:3" ht="14.4" x14ac:dyDescent="0.3">
      <c r="A37337"/>
      <c r="B37337"/>
      <c r="C37337"/>
    </row>
    <row r="37338" spans="1:3" ht="14.4" x14ac:dyDescent="0.3">
      <c r="A37338"/>
      <c r="B37338"/>
      <c r="C37338"/>
    </row>
    <row r="37339" spans="1:3" ht="14.4" x14ac:dyDescent="0.3">
      <c r="A37339"/>
      <c r="B37339"/>
      <c r="C37339"/>
    </row>
    <row r="37340" spans="1:3" ht="14.4" x14ac:dyDescent="0.3">
      <c r="A37340"/>
      <c r="B37340"/>
      <c r="C37340"/>
    </row>
    <row r="37341" spans="1:3" ht="14.4" x14ac:dyDescent="0.3">
      <c r="A37341"/>
      <c r="B37341"/>
      <c r="C37341"/>
    </row>
    <row r="37342" spans="1:3" ht="14.4" x14ac:dyDescent="0.3">
      <c r="A37342"/>
      <c r="B37342"/>
      <c r="C37342"/>
    </row>
    <row r="37343" spans="1:3" ht="14.4" x14ac:dyDescent="0.3">
      <c r="A37343"/>
      <c r="B37343"/>
      <c r="C37343"/>
    </row>
    <row r="37344" spans="1:3" ht="14.4" x14ac:dyDescent="0.3">
      <c r="A37344"/>
      <c r="B37344"/>
      <c r="C37344"/>
    </row>
    <row r="37345" spans="1:3" ht="14.4" x14ac:dyDescent="0.3">
      <c r="A37345"/>
      <c r="B37345"/>
      <c r="C37345"/>
    </row>
    <row r="37346" spans="1:3" ht="14.4" x14ac:dyDescent="0.3">
      <c r="A37346"/>
      <c r="B37346"/>
      <c r="C37346"/>
    </row>
    <row r="37347" spans="1:3" ht="14.4" x14ac:dyDescent="0.3">
      <c r="A37347"/>
      <c r="B37347"/>
      <c r="C37347"/>
    </row>
    <row r="37348" spans="1:3" ht="14.4" x14ac:dyDescent="0.3">
      <c r="A37348"/>
      <c r="B37348"/>
      <c r="C37348"/>
    </row>
    <row r="37349" spans="1:3" ht="14.4" x14ac:dyDescent="0.3">
      <c r="A37349"/>
      <c r="B37349"/>
      <c r="C37349"/>
    </row>
    <row r="37350" spans="1:3" ht="14.4" x14ac:dyDescent="0.3">
      <c r="A37350"/>
      <c r="B37350"/>
      <c r="C37350"/>
    </row>
    <row r="37351" spans="1:3" ht="14.4" x14ac:dyDescent="0.3">
      <c r="A37351"/>
      <c r="B37351"/>
      <c r="C37351"/>
    </row>
    <row r="37352" spans="1:3" ht="14.4" x14ac:dyDescent="0.3">
      <c r="A37352"/>
      <c r="B37352"/>
      <c r="C37352"/>
    </row>
    <row r="37353" spans="1:3" ht="14.4" x14ac:dyDescent="0.3">
      <c r="A37353"/>
      <c r="B37353"/>
      <c r="C37353"/>
    </row>
    <row r="37354" spans="1:3" ht="14.4" x14ac:dyDescent="0.3">
      <c r="A37354"/>
      <c r="B37354"/>
      <c r="C37354"/>
    </row>
    <row r="37355" spans="1:3" ht="14.4" x14ac:dyDescent="0.3">
      <c r="A37355"/>
      <c r="B37355"/>
      <c r="C37355"/>
    </row>
    <row r="37356" spans="1:3" ht="14.4" x14ac:dyDescent="0.3">
      <c r="A37356"/>
      <c r="B37356"/>
      <c r="C37356"/>
    </row>
    <row r="37357" spans="1:3" ht="14.4" x14ac:dyDescent="0.3">
      <c r="A37357"/>
      <c r="B37357"/>
      <c r="C37357"/>
    </row>
    <row r="37358" spans="1:3" ht="14.4" x14ac:dyDescent="0.3">
      <c r="A37358"/>
      <c r="B37358"/>
      <c r="C37358"/>
    </row>
    <row r="37359" spans="1:3" ht="14.4" x14ac:dyDescent="0.3">
      <c r="A37359"/>
      <c r="B37359"/>
      <c r="C37359"/>
    </row>
    <row r="37360" spans="1:3" ht="14.4" x14ac:dyDescent="0.3">
      <c r="A37360"/>
      <c r="B37360"/>
      <c r="C37360"/>
    </row>
    <row r="37361" spans="1:3" ht="14.4" x14ac:dyDescent="0.3">
      <c r="A37361"/>
      <c r="B37361"/>
      <c r="C37361"/>
    </row>
    <row r="37362" spans="1:3" ht="14.4" x14ac:dyDescent="0.3">
      <c r="A37362"/>
      <c r="B37362"/>
      <c r="C37362"/>
    </row>
    <row r="37363" spans="1:3" ht="14.4" x14ac:dyDescent="0.3">
      <c r="A37363"/>
      <c r="B37363"/>
      <c r="C37363"/>
    </row>
    <row r="37364" spans="1:3" ht="14.4" x14ac:dyDescent="0.3">
      <c r="A37364"/>
      <c r="B37364"/>
      <c r="C37364"/>
    </row>
    <row r="37365" spans="1:3" ht="14.4" x14ac:dyDescent="0.3">
      <c r="A37365"/>
      <c r="B37365"/>
      <c r="C37365"/>
    </row>
    <row r="37366" spans="1:3" ht="14.4" x14ac:dyDescent="0.3">
      <c r="A37366"/>
      <c r="B37366"/>
      <c r="C37366"/>
    </row>
    <row r="37367" spans="1:3" ht="14.4" x14ac:dyDescent="0.3">
      <c r="A37367"/>
      <c r="B37367"/>
      <c r="C37367"/>
    </row>
    <row r="37368" spans="1:3" ht="14.4" x14ac:dyDescent="0.3">
      <c r="A37368"/>
      <c r="B37368"/>
      <c r="C37368"/>
    </row>
    <row r="37369" spans="1:3" ht="14.4" x14ac:dyDescent="0.3">
      <c r="A37369"/>
      <c r="B37369"/>
      <c r="C37369"/>
    </row>
    <row r="37370" spans="1:3" ht="14.4" x14ac:dyDescent="0.3">
      <c r="A37370"/>
      <c r="B37370"/>
      <c r="C37370"/>
    </row>
    <row r="37371" spans="1:3" ht="14.4" x14ac:dyDescent="0.3">
      <c r="A37371"/>
      <c r="B37371"/>
      <c r="C37371"/>
    </row>
    <row r="37372" spans="1:3" ht="14.4" x14ac:dyDescent="0.3">
      <c r="A37372"/>
      <c r="B37372"/>
      <c r="C37372"/>
    </row>
    <row r="37373" spans="1:3" ht="14.4" x14ac:dyDescent="0.3">
      <c r="A37373"/>
      <c r="B37373"/>
      <c r="C37373"/>
    </row>
    <row r="37374" spans="1:3" ht="14.4" x14ac:dyDescent="0.3">
      <c r="A37374"/>
      <c r="B37374"/>
      <c r="C37374"/>
    </row>
    <row r="37375" spans="1:3" ht="14.4" x14ac:dyDescent="0.3">
      <c r="A37375"/>
      <c r="B37375"/>
      <c r="C37375"/>
    </row>
    <row r="37376" spans="1:3" ht="14.4" x14ac:dyDescent="0.3">
      <c r="A37376"/>
      <c r="B37376"/>
      <c r="C37376"/>
    </row>
    <row r="37377" spans="1:3" ht="14.4" x14ac:dyDescent="0.3">
      <c r="A37377"/>
      <c r="B37377"/>
      <c r="C37377"/>
    </row>
    <row r="37378" spans="1:3" ht="14.4" x14ac:dyDescent="0.3">
      <c r="A37378"/>
      <c r="B37378"/>
      <c r="C37378"/>
    </row>
    <row r="37379" spans="1:3" ht="14.4" x14ac:dyDescent="0.3">
      <c r="A37379"/>
      <c r="B37379"/>
      <c r="C37379"/>
    </row>
    <row r="37380" spans="1:3" ht="14.4" x14ac:dyDescent="0.3">
      <c r="A37380"/>
      <c r="B37380"/>
      <c r="C37380"/>
    </row>
    <row r="37381" spans="1:3" ht="14.4" x14ac:dyDescent="0.3">
      <c r="A37381"/>
      <c r="B37381"/>
      <c r="C37381"/>
    </row>
    <row r="37382" spans="1:3" ht="14.4" x14ac:dyDescent="0.3">
      <c r="A37382"/>
      <c r="B37382"/>
      <c r="C37382"/>
    </row>
    <row r="37383" spans="1:3" ht="14.4" x14ac:dyDescent="0.3">
      <c r="A37383"/>
      <c r="B37383"/>
      <c r="C37383"/>
    </row>
    <row r="37384" spans="1:3" ht="14.4" x14ac:dyDescent="0.3">
      <c r="A37384"/>
      <c r="B37384"/>
      <c r="C37384"/>
    </row>
    <row r="37385" spans="1:3" ht="14.4" x14ac:dyDescent="0.3">
      <c r="A37385"/>
      <c r="B37385"/>
      <c r="C37385"/>
    </row>
    <row r="37386" spans="1:3" ht="14.4" x14ac:dyDescent="0.3">
      <c r="A37386"/>
      <c r="B37386"/>
      <c r="C37386"/>
    </row>
    <row r="37387" spans="1:3" ht="14.4" x14ac:dyDescent="0.3">
      <c r="A37387"/>
      <c r="B37387"/>
      <c r="C37387"/>
    </row>
    <row r="37388" spans="1:3" ht="14.4" x14ac:dyDescent="0.3">
      <c r="A37388"/>
      <c r="B37388"/>
      <c r="C37388"/>
    </row>
    <row r="37389" spans="1:3" ht="14.4" x14ac:dyDescent="0.3">
      <c r="A37389"/>
      <c r="B37389"/>
      <c r="C37389"/>
    </row>
    <row r="37390" spans="1:3" ht="14.4" x14ac:dyDescent="0.3">
      <c r="A37390"/>
      <c r="B37390"/>
      <c r="C37390"/>
    </row>
    <row r="37391" spans="1:3" ht="14.4" x14ac:dyDescent="0.3">
      <c r="A37391"/>
      <c r="B37391"/>
      <c r="C37391"/>
    </row>
    <row r="37392" spans="1:3" ht="14.4" x14ac:dyDescent="0.3">
      <c r="A37392"/>
      <c r="B37392"/>
      <c r="C37392"/>
    </row>
    <row r="37393" spans="1:3" ht="14.4" x14ac:dyDescent="0.3">
      <c r="A37393"/>
      <c r="B37393"/>
      <c r="C37393"/>
    </row>
    <row r="37394" spans="1:3" ht="14.4" x14ac:dyDescent="0.3">
      <c r="A37394"/>
      <c r="B37394"/>
      <c r="C37394"/>
    </row>
    <row r="37395" spans="1:3" ht="14.4" x14ac:dyDescent="0.3">
      <c r="A37395"/>
      <c r="B37395"/>
      <c r="C37395"/>
    </row>
    <row r="37396" spans="1:3" ht="14.4" x14ac:dyDescent="0.3">
      <c r="A37396"/>
      <c r="B37396"/>
      <c r="C37396"/>
    </row>
    <row r="37397" spans="1:3" ht="14.4" x14ac:dyDescent="0.3">
      <c r="A37397"/>
      <c r="B37397"/>
      <c r="C37397"/>
    </row>
    <row r="37398" spans="1:3" ht="14.4" x14ac:dyDescent="0.3">
      <c r="A37398"/>
      <c r="B37398"/>
      <c r="C37398"/>
    </row>
    <row r="37399" spans="1:3" ht="14.4" x14ac:dyDescent="0.3">
      <c r="A37399"/>
      <c r="B37399"/>
      <c r="C37399"/>
    </row>
    <row r="37400" spans="1:3" ht="14.4" x14ac:dyDescent="0.3">
      <c r="A37400"/>
      <c r="B37400"/>
      <c r="C37400"/>
    </row>
    <row r="37401" spans="1:3" ht="14.4" x14ac:dyDescent="0.3">
      <c r="A37401"/>
      <c r="B37401"/>
      <c r="C37401"/>
    </row>
    <row r="37402" spans="1:3" ht="14.4" x14ac:dyDescent="0.3">
      <c r="A37402"/>
      <c r="B37402"/>
      <c r="C37402"/>
    </row>
    <row r="37403" spans="1:3" ht="14.4" x14ac:dyDescent="0.3">
      <c r="A37403"/>
      <c r="B37403"/>
      <c r="C37403"/>
    </row>
    <row r="37404" spans="1:3" ht="14.4" x14ac:dyDescent="0.3">
      <c r="A37404"/>
      <c r="B37404"/>
      <c r="C37404"/>
    </row>
    <row r="37405" spans="1:3" ht="14.4" x14ac:dyDescent="0.3">
      <c r="A37405"/>
      <c r="B37405"/>
      <c r="C37405"/>
    </row>
    <row r="37406" spans="1:3" ht="14.4" x14ac:dyDescent="0.3">
      <c r="A37406"/>
      <c r="B37406"/>
      <c r="C37406"/>
    </row>
    <row r="37407" spans="1:3" ht="14.4" x14ac:dyDescent="0.3">
      <c r="A37407"/>
      <c r="B37407"/>
      <c r="C37407"/>
    </row>
    <row r="37408" spans="1:3" ht="14.4" x14ac:dyDescent="0.3">
      <c r="A37408"/>
      <c r="B37408"/>
      <c r="C37408"/>
    </row>
    <row r="37409" spans="1:3" ht="14.4" x14ac:dyDescent="0.3">
      <c r="A37409"/>
      <c r="B37409"/>
      <c r="C37409"/>
    </row>
    <row r="37410" spans="1:3" ht="14.4" x14ac:dyDescent="0.3">
      <c r="A37410"/>
      <c r="B37410"/>
      <c r="C37410"/>
    </row>
    <row r="37411" spans="1:3" ht="14.4" x14ac:dyDescent="0.3">
      <c r="A37411"/>
      <c r="B37411"/>
      <c r="C37411"/>
    </row>
    <row r="37412" spans="1:3" ht="14.4" x14ac:dyDescent="0.3">
      <c r="A37412"/>
      <c r="B37412"/>
      <c r="C37412"/>
    </row>
    <row r="37413" spans="1:3" ht="14.4" x14ac:dyDescent="0.3">
      <c r="A37413"/>
      <c r="B37413"/>
      <c r="C37413"/>
    </row>
    <row r="37414" spans="1:3" ht="14.4" x14ac:dyDescent="0.3">
      <c r="A37414"/>
      <c r="B37414"/>
      <c r="C37414"/>
    </row>
    <row r="37415" spans="1:3" ht="14.4" x14ac:dyDescent="0.3">
      <c r="A37415"/>
      <c r="B37415"/>
      <c r="C37415"/>
    </row>
    <row r="37416" spans="1:3" ht="14.4" x14ac:dyDescent="0.3">
      <c r="A37416"/>
      <c r="B37416"/>
      <c r="C37416"/>
    </row>
    <row r="37417" spans="1:3" ht="14.4" x14ac:dyDescent="0.3">
      <c r="A37417"/>
      <c r="B37417"/>
      <c r="C37417"/>
    </row>
    <row r="37418" spans="1:3" ht="14.4" x14ac:dyDescent="0.3">
      <c r="A37418"/>
      <c r="B37418"/>
      <c r="C37418"/>
    </row>
    <row r="37419" spans="1:3" ht="14.4" x14ac:dyDescent="0.3">
      <c r="A37419"/>
      <c r="B37419"/>
      <c r="C37419"/>
    </row>
    <row r="37420" spans="1:3" ht="14.4" x14ac:dyDescent="0.3">
      <c r="A37420"/>
      <c r="B37420"/>
      <c r="C37420"/>
    </row>
    <row r="37421" spans="1:3" ht="14.4" x14ac:dyDescent="0.3">
      <c r="A37421"/>
      <c r="B37421"/>
      <c r="C37421"/>
    </row>
    <row r="37422" spans="1:3" ht="14.4" x14ac:dyDescent="0.3">
      <c r="A37422"/>
      <c r="B37422"/>
      <c r="C37422"/>
    </row>
    <row r="37423" spans="1:3" ht="14.4" x14ac:dyDescent="0.3">
      <c r="A37423"/>
      <c r="B37423"/>
      <c r="C37423"/>
    </row>
    <row r="37424" spans="1:3" ht="14.4" x14ac:dyDescent="0.3">
      <c r="A37424"/>
      <c r="B37424"/>
      <c r="C37424"/>
    </row>
    <row r="37425" spans="1:3" ht="14.4" x14ac:dyDescent="0.3">
      <c r="A37425"/>
      <c r="B37425"/>
      <c r="C37425"/>
    </row>
    <row r="37426" spans="1:3" ht="14.4" x14ac:dyDescent="0.3">
      <c r="A37426"/>
      <c r="B37426"/>
      <c r="C37426"/>
    </row>
    <row r="37427" spans="1:3" ht="14.4" x14ac:dyDescent="0.3">
      <c r="A37427"/>
      <c r="B37427"/>
      <c r="C37427"/>
    </row>
    <row r="37428" spans="1:3" ht="14.4" x14ac:dyDescent="0.3">
      <c r="A37428"/>
      <c r="B37428"/>
      <c r="C37428"/>
    </row>
    <row r="37429" spans="1:3" ht="14.4" x14ac:dyDescent="0.3">
      <c r="A37429"/>
      <c r="B37429"/>
      <c r="C37429"/>
    </row>
    <row r="37430" spans="1:3" ht="14.4" x14ac:dyDescent="0.3">
      <c r="A37430"/>
      <c r="B37430"/>
      <c r="C37430"/>
    </row>
    <row r="37431" spans="1:3" ht="14.4" x14ac:dyDescent="0.3">
      <c r="A37431"/>
      <c r="B37431"/>
      <c r="C37431"/>
    </row>
    <row r="37432" spans="1:3" ht="14.4" x14ac:dyDescent="0.3">
      <c r="A37432"/>
      <c r="B37432"/>
      <c r="C37432"/>
    </row>
    <row r="37433" spans="1:3" ht="14.4" x14ac:dyDescent="0.3">
      <c r="A37433"/>
      <c r="B37433"/>
      <c r="C37433"/>
    </row>
    <row r="37434" spans="1:3" ht="14.4" x14ac:dyDescent="0.3">
      <c r="A37434"/>
      <c r="B37434"/>
      <c r="C37434"/>
    </row>
    <row r="37435" spans="1:3" ht="14.4" x14ac:dyDescent="0.3">
      <c r="A37435"/>
      <c r="B37435"/>
      <c r="C37435"/>
    </row>
    <row r="37436" spans="1:3" ht="14.4" x14ac:dyDescent="0.3">
      <c r="A37436"/>
      <c r="B37436"/>
      <c r="C37436"/>
    </row>
    <row r="37437" spans="1:3" ht="14.4" x14ac:dyDescent="0.3">
      <c r="A37437"/>
      <c r="B37437"/>
      <c r="C37437"/>
    </row>
    <row r="37438" spans="1:3" ht="14.4" x14ac:dyDescent="0.3">
      <c r="A37438"/>
      <c r="B37438"/>
      <c r="C37438"/>
    </row>
    <row r="37439" spans="1:3" ht="14.4" x14ac:dyDescent="0.3">
      <c r="A37439"/>
      <c r="B37439"/>
      <c r="C37439"/>
    </row>
    <row r="37440" spans="1:3" ht="14.4" x14ac:dyDescent="0.3">
      <c r="A37440"/>
      <c r="B37440"/>
      <c r="C37440"/>
    </row>
    <row r="37441" spans="1:3" ht="14.4" x14ac:dyDescent="0.3">
      <c r="A37441"/>
      <c r="B37441"/>
      <c r="C37441"/>
    </row>
    <row r="37442" spans="1:3" ht="14.4" x14ac:dyDescent="0.3">
      <c r="A37442"/>
      <c r="B37442"/>
      <c r="C37442"/>
    </row>
    <row r="37443" spans="1:3" ht="14.4" x14ac:dyDescent="0.3">
      <c r="A37443"/>
      <c r="B37443"/>
      <c r="C37443"/>
    </row>
    <row r="37444" spans="1:3" ht="14.4" x14ac:dyDescent="0.3">
      <c r="A37444"/>
      <c r="B37444"/>
      <c r="C37444"/>
    </row>
    <row r="37445" spans="1:3" ht="14.4" x14ac:dyDescent="0.3">
      <c r="A37445"/>
      <c r="B37445"/>
      <c r="C37445"/>
    </row>
    <row r="37446" spans="1:3" ht="14.4" x14ac:dyDescent="0.3">
      <c r="A37446"/>
      <c r="B37446"/>
      <c r="C37446"/>
    </row>
    <row r="37447" spans="1:3" ht="14.4" x14ac:dyDescent="0.3">
      <c r="A37447"/>
      <c r="B37447"/>
      <c r="C37447"/>
    </row>
    <row r="37448" spans="1:3" ht="14.4" x14ac:dyDescent="0.3">
      <c r="A37448"/>
      <c r="B37448"/>
      <c r="C37448"/>
    </row>
    <row r="37449" spans="1:3" ht="14.4" x14ac:dyDescent="0.3">
      <c r="A37449"/>
      <c r="B37449"/>
      <c r="C37449"/>
    </row>
    <row r="37450" spans="1:3" ht="14.4" x14ac:dyDescent="0.3">
      <c r="A37450"/>
      <c r="B37450"/>
      <c r="C37450"/>
    </row>
    <row r="37451" spans="1:3" ht="14.4" x14ac:dyDescent="0.3">
      <c r="A37451"/>
      <c r="B37451"/>
      <c r="C37451"/>
    </row>
    <row r="37452" spans="1:3" ht="14.4" x14ac:dyDescent="0.3">
      <c r="A37452"/>
      <c r="B37452"/>
      <c r="C37452"/>
    </row>
    <row r="37453" spans="1:3" ht="14.4" x14ac:dyDescent="0.3">
      <c r="A37453"/>
      <c r="B37453"/>
      <c r="C37453"/>
    </row>
    <row r="37454" spans="1:3" ht="14.4" x14ac:dyDescent="0.3">
      <c r="A37454"/>
      <c r="B37454"/>
      <c r="C37454"/>
    </row>
    <row r="37455" spans="1:3" ht="14.4" x14ac:dyDescent="0.3">
      <c r="A37455"/>
      <c r="B37455"/>
      <c r="C37455"/>
    </row>
    <row r="37456" spans="1:3" ht="14.4" x14ac:dyDescent="0.3">
      <c r="A37456"/>
      <c r="B37456"/>
      <c r="C37456"/>
    </row>
    <row r="37457" spans="1:3" ht="14.4" x14ac:dyDescent="0.3">
      <c r="A37457"/>
      <c r="B37457"/>
      <c r="C37457"/>
    </row>
    <row r="37458" spans="1:3" ht="14.4" x14ac:dyDescent="0.3">
      <c r="A37458"/>
      <c r="B37458"/>
      <c r="C37458"/>
    </row>
    <row r="37459" spans="1:3" ht="14.4" x14ac:dyDescent="0.3">
      <c r="A37459"/>
      <c r="B37459"/>
      <c r="C37459"/>
    </row>
    <row r="37460" spans="1:3" ht="14.4" x14ac:dyDescent="0.3">
      <c r="A37460"/>
      <c r="B37460"/>
      <c r="C37460"/>
    </row>
    <row r="37461" spans="1:3" ht="14.4" x14ac:dyDescent="0.3">
      <c r="A37461"/>
      <c r="B37461"/>
      <c r="C37461"/>
    </row>
    <row r="37462" spans="1:3" ht="14.4" x14ac:dyDescent="0.3">
      <c r="A37462"/>
      <c r="B37462"/>
      <c r="C37462"/>
    </row>
    <row r="37463" spans="1:3" ht="14.4" x14ac:dyDescent="0.3">
      <c r="A37463"/>
      <c r="B37463"/>
      <c r="C37463"/>
    </row>
    <row r="37464" spans="1:3" ht="14.4" x14ac:dyDescent="0.3">
      <c r="A37464"/>
      <c r="B37464"/>
      <c r="C37464"/>
    </row>
    <row r="37465" spans="1:3" ht="14.4" x14ac:dyDescent="0.3">
      <c r="A37465"/>
      <c r="B37465"/>
      <c r="C37465"/>
    </row>
    <row r="37466" spans="1:3" ht="14.4" x14ac:dyDescent="0.3">
      <c r="A37466"/>
      <c r="B37466"/>
      <c r="C37466"/>
    </row>
    <row r="37467" spans="1:3" ht="14.4" x14ac:dyDescent="0.3">
      <c r="A37467"/>
      <c r="B37467"/>
      <c r="C37467"/>
    </row>
    <row r="37468" spans="1:3" ht="14.4" x14ac:dyDescent="0.3">
      <c r="A37468"/>
      <c r="B37468"/>
      <c r="C37468"/>
    </row>
    <row r="37469" spans="1:3" ht="14.4" x14ac:dyDescent="0.3">
      <c r="A37469"/>
      <c r="B37469"/>
      <c r="C37469"/>
    </row>
    <row r="37470" spans="1:3" ht="14.4" x14ac:dyDescent="0.3">
      <c r="A37470"/>
      <c r="B37470"/>
      <c r="C37470"/>
    </row>
    <row r="37471" spans="1:3" ht="14.4" x14ac:dyDescent="0.3">
      <c r="A37471"/>
      <c r="B37471"/>
      <c r="C37471"/>
    </row>
    <row r="37472" spans="1:3" ht="14.4" x14ac:dyDescent="0.3">
      <c r="A37472"/>
      <c r="B37472"/>
      <c r="C37472"/>
    </row>
    <row r="37473" spans="1:3" ht="14.4" x14ac:dyDescent="0.3">
      <c r="A37473"/>
      <c r="B37473"/>
      <c r="C37473"/>
    </row>
    <row r="37474" spans="1:3" ht="14.4" x14ac:dyDescent="0.3">
      <c r="A37474"/>
      <c r="B37474"/>
      <c r="C37474"/>
    </row>
    <row r="37475" spans="1:3" ht="14.4" x14ac:dyDescent="0.3">
      <c r="A37475"/>
      <c r="B37475"/>
      <c r="C37475"/>
    </row>
    <row r="37476" spans="1:3" ht="14.4" x14ac:dyDescent="0.3">
      <c r="A37476"/>
      <c r="B37476"/>
      <c r="C37476"/>
    </row>
    <row r="37477" spans="1:3" ht="14.4" x14ac:dyDescent="0.3">
      <c r="A37477"/>
      <c r="B37477"/>
      <c r="C37477"/>
    </row>
    <row r="37478" spans="1:3" ht="14.4" x14ac:dyDescent="0.3">
      <c r="A37478"/>
      <c r="B37478"/>
      <c r="C37478"/>
    </row>
    <row r="37479" spans="1:3" ht="14.4" x14ac:dyDescent="0.3">
      <c r="A37479"/>
      <c r="B37479"/>
      <c r="C37479"/>
    </row>
    <row r="37480" spans="1:3" ht="14.4" x14ac:dyDescent="0.3">
      <c r="A37480"/>
      <c r="B37480"/>
      <c r="C37480"/>
    </row>
    <row r="37481" spans="1:3" ht="14.4" x14ac:dyDescent="0.3">
      <c r="A37481"/>
      <c r="B37481"/>
      <c r="C37481"/>
    </row>
    <row r="37482" spans="1:3" ht="14.4" x14ac:dyDescent="0.3">
      <c r="A37482"/>
      <c r="B37482"/>
      <c r="C37482"/>
    </row>
    <row r="37483" spans="1:3" ht="14.4" x14ac:dyDescent="0.3">
      <c r="A37483"/>
      <c r="B37483"/>
      <c r="C37483"/>
    </row>
    <row r="37484" spans="1:3" ht="14.4" x14ac:dyDescent="0.3">
      <c r="A37484"/>
      <c r="B37484"/>
      <c r="C37484"/>
    </row>
    <row r="37485" spans="1:3" ht="14.4" x14ac:dyDescent="0.3">
      <c r="A37485"/>
      <c r="B37485"/>
      <c r="C37485"/>
    </row>
    <row r="37486" spans="1:3" ht="14.4" x14ac:dyDescent="0.3">
      <c r="A37486"/>
      <c r="B37486"/>
      <c r="C37486"/>
    </row>
    <row r="37487" spans="1:3" ht="14.4" x14ac:dyDescent="0.3">
      <c r="A37487"/>
      <c r="B37487"/>
      <c r="C37487"/>
    </row>
    <row r="37488" spans="1:3" ht="14.4" x14ac:dyDescent="0.3">
      <c r="A37488"/>
      <c r="B37488"/>
      <c r="C37488"/>
    </row>
    <row r="37489" spans="1:3" ht="14.4" x14ac:dyDescent="0.3">
      <c r="A37489"/>
      <c r="B37489"/>
      <c r="C37489"/>
    </row>
    <row r="37490" spans="1:3" ht="14.4" x14ac:dyDescent="0.3">
      <c r="A37490"/>
      <c r="B37490"/>
      <c r="C37490"/>
    </row>
    <row r="37491" spans="1:3" ht="14.4" x14ac:dyDescent="0.3">
      <c r="A37491"/>
      <c r="B37491"/>
      <c r="C37491"/>
    </row>
    <row r="37492" spans="1:3" ht="14.4" x14ac:dyDescent="0.3">
      <c r="A37492"/>
      <c r="B37492"/>
      <c r="C37492"/>
    </row>
    <row r="37493" spans="1:3" ht="14.4" x14ac:dyDescent="0.3">
      <c r="A37493"/>
      <c r="B37493"/>
      <c r="C37493"/>
    </row>
    <row r="37494" spans="1:3" ht="14.4" x14ac:dyDescent="0.3">
      <c r="A37494"/>
      <c r="B37494"/>
      <c r="C37494"/>
    </row>
    <row r="37495" spans="1:3" ht="14.4" x14ac:dyDescent="0.3">
      <c r="A37495"/>
      <c r="B37495"/>
      <c r="C37495"/>
    </row>
    <row r="37496" spans="1:3" ht="14.4" x14ac:dyDescent="0.3">
      <c r="A37496"/>
      <c r="B37496"/>
      <c r="C37496"/>
    </row>
    <row r="37497" spans="1:3" ht="14.4" x14ac:dyDescent="0.3">
      <c r="A37497"/>
      <c r="B37497"/>
      <c r="C37497"/>
    </row>
    <row r="37498" spans="1:3" ht="14.4" x14ac:dyDescent="0.3">
      <c r="A37498"/>
      <c r="B37498"/>
      <c r="C37498"/>
    </row>
    <row r="37499" spans="1:3" ht="14.4" x14ac:dyDescent="0.3">
      <c r="A37499"/>
      <c r="B37499"/>
      <c r="C37499"/>
    </row>
    <row r="37500" spans="1:3" ht="14.4" x14ac:dyDescent="0.3">
      <c r="A37500"/>
      <c r="B37500"/>
      <c r="C37500"/>
    </row>
    <row r="37501" spans="1:3" ht="14.4" x14ac:dyDescent="0.3">
      <c r="A37501"/>
      <c r="B37501"/>
      <c r="C37501"/>
    </row>
    <row r="37502" spans="1:3" ht="14.4" x14ac:dyDescent="0.3">
      <c r="A37502"/>
      <c r="B37502"/>
      <c r="C37502"/>
    </row>
    <row r="37503" spans="1:3" ht="14.4" x14ac:dyDescent="0.3">
      <c r="A37503"/>
      <c r="B37503"/>
      <c r="C37503"/>
    </row>
    <row r="37504" spans="1:3" ht="14.4" x14ac:dyDescent="0.3">
      <c r="A37504"/>
      <c r="B37504"/>
      <c r="C37504"/>
    </row>
    <row r="37505" spans="1:3" ht="14.4" x14ac:dyDescent="0.3">
      <c r="A37505"/>
      <c r="B37505"/>
      <c r="C37505"/>
    </row>
    <row r="37506" spans="1:3" ht="14.4" x14ac:dyDescent="0.3">
      <c r="A37506"/>
      <c r="B37506"/>
      <c r="C37506"/>
    </row>
    <row r="37507" spans="1:3" ht="14.4" x14ac:dyDescent="0.3">
      <c r="A37507"/>
      <c r="B37507"/>
      <c r="C37507"/>
    </row>
    <row r="37508" spans="1:3" ht="14.4" x14ac:dyDescent="0.3">
      <c r="A37508"/>
      <c r="B37508"/>
      <c r="C37508"/>
    </row>
    <row r="37509" spans="1:3" ht="14.4" x14ac:dyDescent="0.3">
      <c r="A37509"/>
      <c r="B37509"/>
      <c r="C37509"/>
    </row>
    <row r="37510" spans="1:3" ht="14.4" x14ac:dyDescent="0.3">
      <c r="A37510"/>
      <c r="B37510"/>
      <c r="C37510"/>
    </row>
    <row r="37511" spans="1:3" ht="14.4" x14ac:dyDescent="0.3">
      <c r="A37511"/>
      <c r="B37511"/>
      <c r="C37511"/>
    </row>
    <row r="37512" spans="1:3" ht="14.4" x14ac:dyDescent="0.3">
      <c r="A37512"/>
      <c r="B37512"/>
      <c r="C37512"/>
    </row>
    <row r="37513" spans="1:3" ht="14.4" x14ac:dyDescent="0.3">
      <c r="A37513"/>
      <c r="B37513"/>
      <c r="C37513"/>
    </row>
    <row r="37514" spans="1:3" ht="14.4" x14ac:dyDescent="0.3">
      <c r="A37514"/>
      <c r="B37514"/>
      <c r="C37514"/>
    </row>
    <row r="37515" spans="1:3" ht="14.4" x14ac:dyDescent="0.3">
      <c r="A37515"/>
      <c r="B37515"/>
      <c r="C37515"/>
    </row>
    <row r="37516" spans="1:3" ht="14.4" x14ac:dyDescent="0.3">
      <c r="A37516"/>
      <c r="B37516"/>
      <c r="C37516"/>
    </row>
    <row r="37517" spans="1:3" ht="14.4" x14ac:dyDescent="0.3">
      <c r="A37517"/>
      <c r="B37517"/>
      <c r="C37517"/>
    </row>
    <row r="37518" spans="1:3" ht="14.4" x14ac:dyDescent="0.3">
      <c r="A37518"/>
      <c r="B37518"/>
      <c r="C37518"/>
    </row>
    <row r="37519" spans="1:3" ht="14.4" x14ac:dyDescent="0.3">
      <c r="A37519"/>
      <c r="B37519"/>
      <c r="C37519"/>
    </row>
    <row r="37520" spans="1:3" ht="14.4" x14ac:dyDescent="0.3">
      <c r="A37520"/>
      <c r="B37520"/>
      <c r="C37520"/>
    </row>
    <row r="37521" spans="1:3" ht="14.4" x14ac:dyDescent="0.3">
      <c r="A37521"/>
      <c r="B37521"/>
      <c r="C37521"/>
    </row>
    <row r="37522" spans="1:3" ht="14.4" x14ac:dyDescent="0.3">
      <c r="A37522"/>
      <c r="B37522"/>
      <c r="C37522"/>
    </row>
    <row r="37523" spans="1:3" ht="14.4" x14ac:dyDescent="0.3">
      <c r="A37523"/>
      <c r="B37523"/>
      <c r="C37523"/>
    </row>
    <row r="37524" spans="1:3" ht="14.4" x14ac:dyDescent="0.3">
      <c r="A37524"/>
      <c r="B37524"/>
      <c r="C37524"/>
    </row>
    <row r="37525" spans="1:3" ht="14.4" x14ac:dyDescent="0.3">
      <c r="A37525"/>
      <c r="B37525"/>
      <c r="C37525"/>
    </row>
    <row r="37526" spans="1:3" ht="14.4" x14ac:dyDescent="0.3">
      <c r="A37526"/>
      <c r="B37526"/>
      <c r="C37526"/>
    </row>
    <row r="37527" spans="1:3" ht="14.4" x14ac:dyDescent="0.3">
      <c r="A37527"/>
      <c r="B37527"/>
      <c r="C37527"/>
    </row>
    <row r="37528" spans="1:3" ht="14.4" x14ac:dyDescent="0.3">
      <c r="A37528"/>
      <c r="B37528"/>
      <c r="C37528"/>
    </row>
    <row r="37529" spans="1:3" ht="14.4" x14ac:dyDescent="0.3">
      <c r="A37529"/>
      <c r="B37529"/>
      <c r="C37529"/>
    </row>
    <row r="37530" spans="1:3" ht="14.4" x14ac:dyDescent="0.3">
      <c r="A37530"/>
      <c r="B37530"/>
      <c r="C37530"/>
    </row>
    <row r="37531" spans="1:3" ht="14.4" x14ac:dyDescent="0.3">
      <c r="A37531"/>
      <c r="B37531"/>
      <c r="C37531"/>
    </row>
    <row r="37532" spans="1:3" ht="14.4" x14ac:dyDescent="0.3">
      <c r="A37532"/>
      <c r="B37532"/>
      <c r="C37532"/>
    </row>
    <row r="37533" spans="1:3" ht="14.4" x14ac:dyDescent="0.3">
      <c r="A37533"/>
      <c r="B37533"/>
      <c r="C37533"/>
    </row>
    <row r="37534" spans="1:3" ht="14.4" x14ac:dyDescent="0.3">
      <c r="A37534"/>
      <c r="B37534"/>
      <c r="C37534"/>
    </row>
    <row r="37535" spans="1:3" ht="14.4" x14ac:dyDescent="0.3">
      <c r="A37535"/>
      <c r="B37535"/>
      <c r="C37535"/>
    </row>
    <row r="37536" spans="1:3" ht="14.4" x14ac:dyDescent="0.3">
      <c r="A37536"/>
      <c r="B37536"/>
      <c r="C37536"/>
    </row>
    <row r="37537" spans="1:3" ht="14.4" x14ac:dyDescent="0.3">
      <c r="A37537"/>
      <c r="B37537"/>
      <c r="C37537"/>
    </row>
    <row r="37538" spans="1:3" ht="14.4" x14ac:dyDescent="0.3">
      <c r="A37538"/>
      <c r="B37538"/>
      <c r="C37538"/>
    </row>
    <row r="37539" spans="1:3" ht="14.4" x14ac:dyDescent="0.3">
      <c r="A37539"/>
      <c r="B37539"/>
      <c r="C37539"/>
    </row>
    <row r="37540" spans="1:3" ht="14.4" x14ac:dyDescent="0.3">
      <c r="A37540"/>
      <c r="B37540"/>
      <c r="C37540"/>
    </row>
    <row r="37541" spans="1:3" ht="14.4" x14ac:dyDescent="0.3">
      <c r="A37541"/>
      <c r="B37541"/>
      <c r="C37541"/>
    </row>
    <row r="37542" spans="1:3" ht="14.4" x14ac:dyDescent="0.3">
      <c r="A37542"/>
      <c r="B37542"/>
      <c r="C37542"/>
    </row>
    <row r="37543" spans="1:3" ht="14.4" x14ac:dyDescent="0.3">
      <c r="A37543"/>
      <c r="B37543"/>
      <c r="C37543"/>
    </row>
    <row r="37544" spans="1:3" ht="14.4" x14ac:dyDescent="0.3">
      <c r="A37544"/>
      <c r="B37544"/>
      <c r="C37544"/>
    </row>
    <row r="37545" spans="1:3" ht="14.4" x14ac:dyDescent="0.3">
      <c r="A37545"/>
      <c r="B37545"/>
      <c r="C37545"/>
    </row>
    <row r="37546" spans="1:3" ht="14.4" x14ac:dyDescent="0.3">
      <c r="A37546"/>
      <c r="B37546"/>
      <c r="C37546"/>
    </row>
    <row r="37547" spans="1:3" ht="14.4" x14ac:dyDescent="0.3">
      <c r="A37547"/>
      <c r="B37547"/>
      <c r="C37547"/>
    </row>
    <row r="37548" spans="1:3" ht="14.4" x14ac:dyDescent="0.3">
      <c r="A37548"/>
      <c r="B37548"/>
      <c r="C37548"/>
    </row>
    <row r="37549" spans="1:3" ht="14.4" x14ac:dyDescent="0.3">
      <c r="A37549"/>
      <c r="B37549"/>
      <c r="C37549"/>
    </row>
    <row r="37550" spans="1:3" ht="14.4" x14ac:dyDescent="0.3">
      <c r="A37550"/>
      <c r="B37550"/>
      <c r="C37550"/>
    </row>
    <row r="37551" spans="1:3" ht="14.4" x14ac:dyDescent="0.3">
      <c r="A37551"/>
      <c r="B37551"/>
      <c r="C37551"/>
    </row>
    <row r="37552" spans="1:3" ht="14.4" x14ac:dyDescent="0.3">
      <c r="A37552"/>
      <c r="B37552"/>
      <c r="C37552"/>
    </row>
    <row r="37553" spans="1:3" ht="14.4" x14ac:dyDescent="0.3">
      <c r="A37553"/>
      <c r="B37553"/>
      <c r="C37553"/>
    </row>
    <row r="37554" spans="1:3" ht="14.4" x14ac:dyDescent="0.3">
      <c r="A37554"/>
      <c r="B37554"/>
      <c r="C37554"/>
    </row>
    <row r="37555" spans="1:3" ht="14.4" x14ac:dyDescent="0.3">
      <c r="A37555"/>
      <c r="B37555"/>
      <c r="C37555"/>
    </row>
    <row r="37556" spans="1:3" ht="14.4" x14ac:dyDescent="0.3">
      <c r="A37556"/>
      <c r="B37556"/>
      <c r="C37556"/>
    </row>
    <row r="37557" spans="1:3" ht="14.4" x14ac:dyDescent="0.3">
      <c r="A37557"/>
      <c r="B37557"/>
      <c r="C37557"/>
    </row>
    <row r="37558" spans="1:3" ht="14.4" x14ac:dyDescent="0.3">
      <c r="A37558"/>
      <c r="B37558"/>
      <c r="C37558"/>
    </row>
    <row r="37559" spans="1:3" ht="14.4" x14ac:dyDescent="0.3">
      <c r="A37559"/>
      <c r="B37559"/>
      <c r="C37559"/>
    </row>
    <row r="37560" spans="1:3" ht="14.4" x14ac:dyDescent="0.3">
      <c r="A37560"/>
      <c r="B37560"/>
      <c r="C37560"/>
    </row>
    <row r="37561" spans="1:3" ht="14.4" x14ac:dyDescent="0.3">
      <c r="A37561"/>
      <c r="B37561"/>
      <c r="C37561"/>
    </row>
    <row r="37562" spans="1:3" ht="14.4" x14ac:dyDescent="0.3">
      <c r="A37562"/>
      <c r="B37562"/>
      <c r="C37562"/>
    </row>
    <row r="37563" spans="1:3" ht="14.4" x14ac:dyDescent="0.3">
      <c r="A37563"/>
      <c r="B37563"/>
      <c r="C37563"/>
    </row>
    <row r="37564" spans="1:3" ht="14.4" x14ac:dyDescent="0.3">
      <c r="A37564"/>
      <c r="B37564"/>
      <c r="C37564"/>
    </row>
    <row r="37565" spans="1:3" ht="14.4" x14ac:dyDescent="0.3">
      <c r="A37565"/>
      <c r="B37565"/>
      <c r="C37565"/>
    </row>
    <row r="37566" spans="1:3" ht="14.4" x14ac:dyDescent="0.3">
      <c r="A37566"/>
      <c r="B37566"/>
      <c r="C37566"/>
    </row>
    <row r="37567" spans="1:3" ht="14.4" x14ac:dyDescent="0.3">
      <c r="A37567"/>
      <c r="B37567"/>
      <c r="C37567"/>
    </row>
    <row r="37568" spans="1:3" ht="14.4" x14ac:dyDescent="0.3">
      <c r="A37568"/>
      <c r="B37568"/>
      <c r="C37568"/>
    </row>
    <row r="37569" spans="1:3" ht="14.4" x14ac:dyDescent="0.3">
      <c r="A37569"/>
      <c r="B37569"/>
      <c r="C37569"/>
    </row>
    <row r="37570" spans="1:3" ht="14.4" x14ac:dyDescent="0.3">
      <c r="A37570"/>
      <c r="B37570"/>
      <c r="C37570"/>
    </row>
    <row r="37571" spans="1:3" ht="14.4" x14ac:dyDescent="0.3">
      <c r="A37571"/>
      <c r="B37571"/>
      <c r="C37571"/>
    </row>
    <row r="37572" spans="1:3" ht="14.4" x14ac:dyDescent="0.3">
      <c r="A37572"/>
      <c r="B37572"/>
      <c r="C37572"/>
    </row>
    <row r="37573" spans="1:3" ht="14.4" x14ac:dyDescent="0.3">
      <c r="A37573"/>
      <c r="B37573"/>
      <c r="C37573"/>
    </row>
    <row r="37574" spans="1:3" ht="14.4" x14ac:dyDescent="0.3">
      <c r="A37574"/>
      <c r="B37574"/>
      <c r="C37574"/>
    </row>
    <row r="37575" spans="1:3" ht="14.4" x14ac:dyDescent="0.3">
      <c r="A37575"/>
      <c r="B37575"/>
      <c r="C37575"/>
    </row>
    <row r="37576" spans="1:3" ht="14.4" x14ac:dyDescent="0.3">
      <c r="A37576"/>
      <c r="B37576"/>
      <c r="C37576"/>
    </row>
    <row r="37577" spans="1:3" ht="14.4" x14ac:dyDescent="0.3">
      <c r="A37577"/>
      <c r="B37577"/>
      <c r="C37577"/>
    </row>
    <row r="37578" spans="1:3" ht="14.4" x14ac:dyDescent="0.3">
      <c r="A37578"/>
      <c r="B37578"/>
      <c r="C37578"/>
    </row>
    <row r="37579" spans="1:3" ht="14.4" x14ac:dyDescent="0.3">
      <c r="A37579"/>
      <c r="B37579"/>
      <c r="C37579"/>
    </row>
    <row r="37580" spans="1:3" ht="14.4" x14ac:dyDescent="0.3">
      <c r="A37580"/>
      <c r="B37580"/>
      <c r="C37580"/>
    </row>
    <row r="37581" spans="1:3" ht="14.4" x14ac:dyDescent="0.3">
      <c r="A37581"/>
      <c r="B37581"/>
      <c r="C37581"/>
    </row>
    <row r="37582" spans="1:3" ht="14.4" x14ac:dyDescent="0.3">
      <c r="A37582"/>
      <c r="B37582"/>
      <c r="C37582"/>
    </row>
    <row r="37583" spans="1:3" ht="14.4" x14ac:dyDescent="0.3">
      <c r="A37583"/>
      <c r="B37583"/>
      <c r="C37583"/>
    </row>
    <row r="37584" spans="1:3" ht="14.4" x14ac:dyDescent="0.3">
      <c r="A37584"/>
      <c r="B37584"/>
      <c r="C37584"/>
    </row>
    <row r="37585" spans="1:3" ht="14.4" x14ac:dyDescent="0.3">
      <c r="A37585"/>
      <c r="B37585"/>
      <c r="C37585"/>
    </row>
    <row r="37586" spans="1:3" ht="14.4" x14ac:dyDescent="0.3">
      <c r="A37586"/>
      <c r="B37586"/>
      <c r="C37586"/>
    </row>
    <row r="37587" spans="1:3" ht="14.4" x14ac:dyDescent="0.3">
      <c r="A37587"/>
      <c r="B37587"/>
      <c r="C37587"/>
    </row>
    <row r="37588" spans="1:3" ht="14.4" x14ac:dyDescent="0.3">
      <c r="A37588"/>
      <c r="B37588"/>
      <c r="C37588"/>
    </row>
    <row r="37589" spans="1:3" ht="14.4" x14ac:dyDescent="0.3">
      <c r="A37589"/>
      <c r="B37589"/>
      <c r="C37589"/>
    </row>
    <row r="37590" spans="1:3" ht="14.4" x14ac:dyDescent="0.3">
      <c r="A37590"/>
      <c r="B37590"/>
      <c r="C37590"/>
    </row>
    <row r="37591" spans="1:3" ht="14.4" x14ac:dyDescent="0.3">
      <c r="A37591"/>
      <c r="B37591"/>
      <c r="C37591"/>
    </row>
    <row r="37592" spans="1:3" ht="14.4" x14ac:dyDescent="0.3">
      <c r="A37592"/>
      <c r="B37592"/>
      <c r="C37592"/>
    </row>
    <row r="37593" spans="1:3" ht="14.4" x14ac:dyDescent="0.3">
      <c r="A37593"/>
      <c r="B37593"/>
      <c r="C37593"/>
    </row>
    <row r="37594" spans="1:3" ht="14.4" x14ac:dyDescent="0.3">
      <c r="A37594"/>
      <c r="B37594"/>
      <c r="C37594"/>
    </row>
    <row r="37595" spans="1:3" ht="14.4" x14ac:dyDescent="0.3">
      <c r="A37595"/>
      <c r="B37595"/>
      <c r="C37595"/>
    </row>
    <row r="37596" spans="1:3" ht="14.4" x14ac:dyDescent="0.3">
      <c r="A37596"/>
      <c r="B37596"/>
      <c r="C37596"/>
    </row>
    <row r="37597" spans="1:3" ht="14.4" x14ac:dyDescent="0.3">
      <c r="A37597"/>
      <c r="B37597"/>
      <c r="C37597"/>
    </row>
    <row r="37598" spans="1:3" ht="14.4" x14ac:dyDescent="0.3">
      <c r="A37598"/>
      <c r="B37598"/>
      <c r="C37598"/>
    </row>
    <row r="37599" spans="1:3" ht="14.4" x14ac:dyDescent="0.3">
      <c r="A37599"/>
      <c r="B37599"/>
      <c r="C37599"/>
    </row>
    <row r="37600" spans="1:3" ht="14.4" x14ac:dyDescent="0.3">
      <c r="A37600"/>
      <c r="B37600"/>
      <c r="C37600"/>
    </row>
    <row r="37601" spans="1:3" ht="14.4" x14ac:dyDescent="0.3">
      <c r="A37601"/>
      <c r="B37601"/>
      <c r="C37601"/>
    </row>
    <row r="37602" spans="1:3" ht="14.4" x14ac:dyDescent="0.3">
      <c r="A37602"/>
      <c r="B37602"/>
      <c r="C37602"/>
    </row>
    <row r="37603" spans="1:3" ht="14.4" x14ac:dyDescent="0.3">
      <c r="A37603"/>
      <c r="B37603"/>
      <c r="C37603"/>
    </row>
    <row r="37604" spans="1:3" ht="14.4" x14ac:dyDescent="0.3">
      <c r="A37604"/>
      <c r="B37604"/>
      <c r="C37604"/>
    </row>
    <row r="37605" spans="1:3" ht="14.4" x14ac:dyDescent="0.3">
      <c r="A37605"/>
      <c r="B37605"/>
      <c r="C37605"/>
    </row>
    <row r="37606" spans="1:3" ht="14.4" x14ac:dyDescent="0.3">
      <c r="A37606"/>
      <c r="B37606"/>
      <c r="C37606"/>
    </row>
    <row r="37607" spans="1:3" ht="14.4" x14ac:dyDescent="0.3">
      <c r="A37607"/>
      <c r="B37607"/>
      <c r="C37607"/>
    </row>
    <row r="37608" spans="1:3" ht="14.4" x14ac:dyDescent="0.3">
      <c r="A37608"/>
      <c r="B37608"/>
      <c r="C37608"/>
    </row>
    <row r="37609" spans="1:3" ht="14.4" x14ac:dyDescent="0.3">
      <c r="A37609"/>
      <c r="B37609"/>
      <c r="C37609"/>
    </row>
    <row r="37610" spans="1:3" ht="14.4" x14ac:dyDescent="0.3">
      <c r="A37610"/>
      <c r="B37610"/>
      <c r="C37610"/>
    </row>
    <row r="37611" spans="1:3" ht="14.4" x14ac:dyDescent="0.3">
      <c r="A37611"/>
      <c r="B37611"/>
      <c r="C37611"/>
    </row>
    <row r="37612" spans="1:3" ht="14.4" x14ac:dyDescent="0.3">
      <c r="A37612"/>
      <c r="B37612"/>
      <c r="C37612"/>
    </row>
    <row r="37613" spans="1:3" ht="14.4" x14ac:dyDescent="0.3">
      <c r="A37613"/>
      <c r="B37613"/>
      <c r="C37613"/>
    </row>
    <row r="37614" spans="1:3" ht="14.4" x14ac:dyDescent="0.3">
      <c r="A37614"/>
      <c r="B37614"/>
      <c r="C37614"/>
    </row>
    <row r="37615" spans="1:3" ht="14.4" x14ac:dyDescent="0.3">
      <c r="A37615"/>
      <c r="B37615"/>
      <c r="C37615"/>
    </row>
    <row r="37616" spans="1:3" ht="14.4" x14ac:dyDescent="0.3">
      <c r="A37616"/>
      <c r="B37616"/>
      <c r="C37616"/>
    </row>
    <row r="37617" spans="1:3" ht="14.4" x14ac:dyDescent="0.3">
      <c r="A37617"/>
      <c r="B37617"/>
      <c r="C37617"/>
    </row>
    <row r="37618" spans="1:3" ht="14.4" x14ac:dyDescent="0.3">
      <c r="A37618"/>
      <c r="B37618"/>
      <c r="C37618"/>
    </row>
    <row r="37619" spans="1:3" ht="14.4" x14ac:dyDescent="0.3">
      <c r="A37619"/>
      <c r="B37619"/>
      <c r="C37619"/>
    </row>
    <row r="37620" spans="1:3" ht="14.4" x14ac:dyDescent="0.3">
      <c r="A37620"/>
      <c r="B37620"/>
      <c r="C37620"/>
    </row>
    <row r="37621" spans="1:3" ht="14.4" x14ac:dyDescent="0.3">
      <c r="A37621"/>
      <c r="B37621"/>
      <c r="C37621"/>
    </row>
    <row r="37622" spans="1:3" ht="14.4" x14ac:dyDescent="0.3">
      <c r="A37622"/>
      <c r="B37622"/>
      <c r="C37622"/>
    </row>
    <row r="37623" spans="1:3" ht="14.4" x14ac:dyDescent="0.3">
      <c r="A37623"/>
      <c r="B37623"/>
      <c r="C37623"/>
    </row>
    <row r="37624" spans="1:3" ht="14.4" x14ac:dyDescent="0.3">
      <c r="A37624"/>
      <c r="B37624"/>
      <c r="C37624"/>
    </row>
    <row r="37625" spans="1:3" ht="14.4" x14ac:dyDescent="0.3">
      <c r="A37625"/>
      <c r="B37625"/>
      <c r="C37625"/>
    </row>
    <row r="37626" spans="1:3" ht="14.4" x14ac:dyDescent="0.3">
      <c r="A37626"/>
      <c r="B37626"/>
      <c r="C37626"/>
    </row>
    <row r="37627" spans="1:3" ht="14.4" x14ac:dyDescent="0.3">
      <c r="A37627"/>
      <c r="B37627"/>
      <c r="C37627"/>
    </row>
    <row r="37628" spans="1:3" ht="14.4" x14ac:dyDescent="0.3">
      <c r="A37628"/>
      <c r="B37628"/>
      <c r="C37628"/>
    </row>
    <row r="37629" spans="1:3" ht="14.4" x14ac:dyDescent="0.3">
      <c r="A37629"/>
      <c r="B37629"/>
      <c r="C37629"/>
    </row>
    <row r="37630" spans="1:3" ht="14.4" x14ac:dyDescent="0.3">
      <c r="A37630"/>
      <c r="B37630"/>
      <c r="C37630"/>
    </row>
    <row r="37631" spans="1:3" ht="14.4" x14ac:dyDescent="0.3">
      <c r="A37631"/>
      <c r="B37631"/>
      <c r="C37631"/>
    </row>
    <row r="37632" spans="1:3" ht="14.4" x14ac:dyDescent="0.3">
      <c r="A37632"/>
      <c r="B37632"/>
      <c r="C37632"/>
    </row>
    <row r="37633" spans="1:3" ht="14.4" x14ac:dyDescent="0.3">
      <c r="A37633"/>
      <c r="B37633"/>
      <c r="C37633"/>
    </row>
    <row r="37634" spans="1:3" ht="14.4" x14ac:dyDescent="0.3">
      <c r="A37634"/>
      <c r="B37634"/>
      <c r="C37634"/>
    </row>
    <row r="37635" spans="1:3" ht="14.4" x14ac:dyDescent="0.3">
      <c r="A37635"/>
      <c r="B37635"/>
      <c r="C37635"/>
    </row>
    <row r="37636" spans="1:3" ht="14.4" x14ac:dyDescent="0.3">
      <c r="A37636"/>
      <c r="B37636"/>
      <c r="C37636"/>
    </row>
    <row r="37637" spans="1:3" ht="14.4" x14ac:dyDescent="0.3">
      <c r="A37637"/>
      <c r="B37637"/>
      <c r="C37637"/>
    </row>
    <row r="37638" spans="1:3" ht="14.4" x14ac:dyDescent="0.3">
      <c r="A37638"/>
      <c r="B37638"/>
      <c r="C37638"/>
    </row>
    <row r="37639" spans="1:3" ht="14.4" x14ac:dyDescent="0.3">
      <c r="A37639"/>
      <c r="B37639"/>
      <c r="C37639"/>
    </row>
    <row r="37640" spans="1:3" ht="14.4" x14ac:dyDescent="0.3">
      <c r="A37640"/>
      <c r="B37640"/>
      <c r="C37640"/>
    </row>
    <row r="37641" spans="1:3" ht="14.4" x14ac:dyDescent="0.3">
      <c r="A37641"/>
      <c r="B37641"/>
      <c r="C37641"/>
    </row>
    <row r="37642" spans="1:3" ht="14.4" x14ac:dyDescent="0.3">
      <c r="A37642"/>
      <c r="B37642"/>
      <c r="C37642"/>
    </row>
    <row r="37643" spans="1:3" ht="14.4" x14ac:dyDescent="0.3">
      <c r="A37643"/>
      <c r="B37643"/>
      <c r="C37643"/>
    </row>
    <row r="37644" spans="1:3" ht="14.4" x14ac:dyDescent="0.3">
      <c r="A37644"/>
      <c r="B37644"/>
      <c r="C37644"/>
    </row>
    <row r="37645" spans="1:3" ht="14.4" x14ac:dyDescent="0.3">
      <c r="A37645"/>
      <c r="B37645"/>
      <c r="C37645"/>
    </row>
    <row r="37646" spans="1:3" ht="14.4" x14ac:dyDescent="0.3">
      <c r="A37646"/>
      <c r="B37646"/>
      <c r="C37646"/>
    </row>
    <row r="37647" spans="1:3" ht="14.4" x14ac:dyDescent="0.3">
      <c r="A37647"/>
      <c r="B37647"/>
      <c r="C37647"/>
    </row>
    <row r="37648" spans="1:3" ht="14.4" x14ac:dyDescent="0.3">
      <c r="A37648"/>
      <c r="B37648"/>
      <c r="C37648"/>
    </row>
    <row r="37649" spans="1:3" ht="14.4" x14ac:dyDescent="0.3">
      <c r="A37649"/>
      <c r="B37649"/>
      <c r="C37649"/>
    </row>
    <row r="37650" spans="1:3" ht="14.4" x14ac:dyDescent="0.3">
      <c r="A37650"/>
      <c r="B37650"/>
      <c r="C37650"/>
    </row>
    <row r="37651" spans="1:3" ht="14.4" x14ac:dyDescent="0.3">
      <c r="A37651"/>
      <c r="B37651"/>
      <c r="C37651"/>
    </row>
    <row r="37652" spans="1:3" ht="14.4" x14ac:dyDescent="0.3">
      <c r="A37652"/>
      <c r="B37652"/>
      <c r="C37652"/>
    </row>
    <row r="37653" spans="1:3" ht="14.4" x14ac:dyDescent="0.3">
      <c r="A37653"/>
      <c r="B37653"/>
      <c r="C37653"/>
    </row>
    <row r="37654" spans="1:3" ht="14.4" x14ac:dyDescent="0.3">
      <c r="A37654"/>
      <c r="B37654"/>
      <c r="C37654"/>
    </row>
    <row r="37655" spans="1:3" ht="14.4" x14ac:dyDescent="0.3">
      <c r="A37655"/>
      <c r="B37655"/>
      <c r="C37655"/>
    </row>
    <row r="37656" spans="1:3" ht="14.4" x14ac:dyDescent="0.3">
      <c r="A37656"/>
      <c r="B37656"/>
      <c r="C37656"/>
    </row>
    <row r="37657" spans="1:3" ht="14.4" x14ac:dyDescent="0.3">
      <c r="A37657"/>
      <c r="B37657"/>
      <c r="C37657"/>
    </row>
    <row r="37658" spans="1:3" ht="14.4" x14ac:dyDescent="0.3">
      <c r="A37658"/>
      <c r="B37658"/>
      <c r="C37658"/>
    </row>
    <row r="37659" spans="1:3" ht="14.4" x14ac:dyDescent="0.3">
      <c r="A37659"/>
      <c r="B37659"/>
      <c r="C37659"/>
    </row>
    <row r="37660" spans="1:3" ht="14.4" x14ac:dyDescent="0.3">
      <c r="A37660"/>
      <c r="B37660"/>
      <c r="C37660"/>
    </row>
    <row r="37661" spans="1:3" ht="14.4" x14ac:dyDescent="0.3">
      <c r="A37661"/>
      <c r="B37661"/>
      <c r="C37661"/>
    </row>
    <row r="37662" spans="1:3" ht="14.4" x14ac:dyDescent="0.3">
      <c r="A37662"/>
      <c r="B37662"/>
      <c r="C37662"/>
    </row>
    <row r="37663" spans="1:3" ht="14.4" x14ac:dyDescent="0.3">
      <c r="A37663"/>
      <c r="B37663"/>
      <c r="C37663"/>
    </row>
    <row r="37664" spans="1:3" ht="14.4" x14ac:dyDescent="0.3">
      <c r="A37664"/>
      <c r="B37664"/>
      <c r="C37664"/>
    </row>
    <row r="37665" spans="1:3" ht="14.4" x14ac:dyDescent="0.3">
      <c r="A37665"/>
      <c r="B37665"/>
      <c r="C37665"/>
    </row>
    <row r="37666" spans="1:3" ht="14.4" x14ac:dyDescent="0.3">
      <c r="A37666"/>
      <c r="B37666"/>
      <c r="C37666"/>
    </row>
    <row r="37667" spans="1:3" ht="14.4" x14ac:dyDescent="0.3">
      <c r="A37667"/>
      <c r="B37667"/>
      <c r="C37667"/>
    </row>
    <row r="37668" spans="1:3" ht="14.4" x14ac:dyDescent="0.3">
      <c r="A37668"/>
      <c r="B37668"/>
      <c r="C37668"/>
    </row>
    <row r="37669" spans="1:3" ht="14.4" x14ac:dyDescent="0.3">
      <c r="A37669"/>
      <c r="B37669"/>
      <c r="C37669"/>
    </row>
    <row r="37670" spans="1:3" ht="14.4" x14ac:dyDescent="0.3">
      <c r="A37670"/>
      <c r="B37670"/>
      <c r="C37670"/>
    </row>
    <row r="37671" spans="1:3" ht="14.4" x14ac:dyDescent="0.3">
      <c r="A37671"/>
      <c r="B37671"/>
      <c r="C37671"/>
    </row>
    <row r="37672" spans="1:3" ht="14.4" x14ac:dyDescent="0.3">
      <c r="A37672"/>
      <c r="B37672"/>
      <c r="C37672"/>
    </row>
    <row r="37673" spans="1:3" ht="14.4" x14ac:dyDescent="0.3">
      <c r="A37673"/>
      <c r="B37673"/>
      <c r="C37673"/>
    </row>
    <row r="37674" spans="1:3" ht="14.4" x14ac:dyDescent="0.3">
      <c r="A37674"/>
      <c r="B37674"/>
      <c r="C37674"/>
    </row>
    <row r="37675" spans="1:3" ht="14.4" x14ac:dyDescent="0.3">
      <c r="A37675"/>
      <c r="B37675"/>
      <c r="C37675"/>
    </row>
    <row r="37676" spans="1:3" ht="14.4" x14ac:dyDescent="0.3">
      <c r="A37676"/>
      <c r="B37676"/>
      <c r="C37676"/>
    </row>
    <row r="37677" spans="1:3" ht="14.4" x14ac:dyDescent="0.3">
      <c r="A37677"/>
      <c r="B37677"/>
      <c r="C37677"/>
    </row>
    <row r="37678" spans="1:3" ht="14.4" x14ac:dyDescent="0.3">
      <c r="A37678"/>
      <c r="B37678"/>
      <c r="C37678"/>
    </row>
    <row r="37679" spans="1:3" ht="14.4" x14ac:dyDescent="0.3">
      <c r="A37679"/>
      <c r="B37679"/>
      <c r="C37679"/>
    </row>
    <row r="37680" spans="1:3" ht="14.4" x14ac:dyDescent="0.3">
      <c r="A37680"/>
      <c r="B37680"/>
      <c r="C37680"/>
    </row>
    <row r="37681" spans="1:3" ht="14.4" x14ac:dyDescent="0.3">
      <c r="A37681"/>
      <c r="B37681"/>
      <c r="C37681"/>
    </row>
    <row r="37682" spans="1:3" ht="14.4" x14ac:dyDescent="0.3">
      <c r="A37682"/>
      <c r="B37682"/>
      <c r="C37682"/>
    </row>
    <row r="37683" spans="1:3" ht="14.4" x14ac:dyDescent="0.3">
      <c r="A37683"/>
      <c r="B37683"/>
      <c r="C37683"/>
    </row>
    <row r="37684" spans="1:3" ht="14.4" x14ac:dyDescent="0.3">
      <c r="A37684"/>
      <c r="B37684"/>
      <c r="C37684"/>
    </row>
    <row r="37685" spans="1:3" ht="14.4" x14ac:dyDescent="0.3">
      <c r="A37685"/>
      <c r="B37685"/>
      <c r="C37685"/>
    </row>
    <row r="37686" spans="1:3" ht="14.4" x14ac:dyDescent="0.3">
      <c r="A37686"/>
      <c r="B37686"/>
      <c r="C37686"/>
    </row>
    <row r="37687" spans="1:3" ht="14.4" x14ac:dyDescent="0.3">
      <c r="A37687"/>
      <c r="B37687"/>
      <c r="C37687"/>
    </row>
    <row r="37688" spans="1:3" ht="14.4" x14ac:dyDescent="0.3">
      <c r="A37688"/>
      <c r="B37688"/>
      <c r="C37688"/>
    </row>
    <row r="37689" spans="1:3" ht="14.4" x14ac:dyDescent="0.3">
      <c r="A37689"/>
      <c r="B37689"/>
      <c r="C37689"/>
    </row>
    <row r="37690" spans="1:3" ht="14.4" x14ac:dyDescent="0.3">
      <c r="A37690"/>
      <c r="B37690"/>
      <c r="C37690"/>
    </row>
    <row r="37691" spans="1:3" ht="14.4" x14ac:dyDescent="0.3">
      <c r="A37691"/>
      <c r="B37691"/>
      <c r="C37691"/>
    </row>
    <row r="37692" spans="1:3" ht="14.4" x14ac:dyDescent="0.3">
      <c r="A37692"/>
      <c r="B37692"/>
      <c r="C37692"/>
    </row>
    <row r="37693" spans="1:3" ht="14.4" x14ac:dyDescent="0.3">
      <c r="A37693"/>
      <c r="B37693"/>
      <c r="C37693"/>
    </row>
    <row r="37694" spans="1:3" ht="14.4" x14ac:dyDescent="0.3">
      <c r="A37694"/>
      <c r="B37694"/>
      <c r="C37694"/>
    </row>
    <row r="37695" spans="1:3" ht="14.4" x14ac:dyDescent="0.3">
      <c r="A37695"/>
      <c r="B37695"/>
      <c r="C37695"/>
    </row>
    <row r="37696" spans="1:3" ht="14.4" x14ac:dyDescent="0.3">
      <c r="A37696"/>
      <c r="B37696"/>
      <c r="C37696"/>
    </row>
    <row r="37697" spans="1:3" ht="14.4" x14ac:dyDescent="0.3">
      <c r="A37697"/>
      <c r="B37697"/>
      <c r="C37697"/>
    </row>
    <row r="37698" spans="1:3" ht="14.4" x14ac:dyDescent="0.3">
      <c r="A37698"/>
      <c r="B37698"/>
      <c r="C37698"/>
    </row>
    <row r="37699" spans="1:3" ht="14.4" x14ac:dyDescent="0.3">
      <c r="A37699"/>
      <c r="B37699"/>
      <c r="C37699"/>
    </row>
    <row r="37700" spans="1:3" ht="14.4" x14ac:dyDescent="0.3">
      <c r="A37700"/>
      <c r="B37700"/>
      <c r="C37700"/>
    </row>
    <row r="37701" spans="1:3" ht="14.4" x14ac:dyDescent="0.3">
      <c r="A37701"/>
      <c r="B37701"/>
      <c r="C37701"/>
    </row>
    <row r="37702" spans="1:3" ht="14.4" x14ac:dyDescent="0.3">
      <c r="A37702"/>
      <c r="B37702"/>
      <c r="C37702"/>
    </row>
    <row r="37703" spans="1:3" ht="14.4" x14ac:dyDescent="0.3">
      <c r="A37703"/>
      <c r="B37703"/>
      <c r="C37703"/>
    </row>
    <row r="37704" spans="1:3" ht="14.4" x14ac:dyDescent="0.3">
      <c r="A37704"/>
      <c r="B37704"/>
      <c r="C37704"/>
    </row>
    <row r="37705" spans="1:3" ht="14.4" x14ac:dyDescent="0.3">
      <c r="A37705"/>
      <c r="B37705"/>
      <c r="C37705"/>
    </row>
    <row r="37706" spans="1:3" ht="14.4" x14ac:dyDescent="0.3">
      <c r="A37706"/>
      <c r="B37706"/>
      <c r="C37706"/>
    </row>
    <row r="37707" spans="1:3" ht="14.4" x14ac:dyDescent="0.3">
      <c r="A37707"/>
      <c r="B37707"/>
      <c r="C37707"/>
    </row>
    <row r="37708" spans="1:3" ht="14.4" x14ac:dyDescent="0.3">
      <c r="A37708"/>
      <c r="B37708"/>
      <c r="C37708"/>
    </row>
    <row r="37709" spans="1:3" ht="14.4" x14ac:dyDescent="0.3">
      <c r="A37709"/>
      <c r="B37709"/>
      <c r="C37709"/>
    </row>
    <row r="37710" spans="1:3" ht="14.4" x14ac:dyDescent="0.3">
      <c r="A37710"/>
      <c r="B37710"/>
      <c r="C37710"/>
    </row>
    <row r="37711" spans="1:3" ht="14.4" x14ac:dyDescent="0.3">
      <c r="A37711"/>
      <c r="B37711"/>
      <c r="C37711"/>
    </row>
    <row r="37712" spans="1:3" ht="14.4" x14ac:dyDescent="0.3">
      <c r="A37712"/>
      <c r="B37712"/>
      <c r="C37712"/>
    </row>
    <row r="37713" spans="1:3" ht="14.4" x14ac:dyDescent="0.3">
      <c r="A37713"/>
      <c r="B37713"/>
      <c r="C37713"/>
    </row>
    <row r="37714" spans="1:3" ht="14.4" x14ac:dyDescent="0.3">
      <c r="A37714"/>
      <c r="B37714"/>
      <c r="C37714"/>
    </row>
    <row r="37715" spans="1:3" ht="14.4" x14ac:dyDescent="0.3">
      <c r="A37715"/>
      <c r="B37715"/>
      <c r="C37715"/>
    </row>
    <row r="37716" spans="1:3" ht="14.4" x14ac:dyDescent="0.3">
      <c r="A37716"/>
      <c r="B37716"/>
      <c r="C37716"/>
    </row>
    <row r="37717" spans="1:3" ht="14.4" x14ac:dyDescent="0.3">
      <c r="A37717"/>
      <c r="B37717"/>
      <c r="C37717"/>
    </row>
    <row r="37718" spans="1:3" ht="14.4" x14ac:dyDescent="0.3">
      <c r="A37718"/>
      <c r="B37718"/>
      <c r="C37718"/>
    </row>
    <row r="37719" spans="1:3" ht="14.4" x14ac:dyDescent="0.3">
      <c r="A37719"/>
      <c r="B37719"/>
      <c r="C37719"/>
    </row>
    <row r="37720" spans="1:3" ht="14.4" x14ac:dyDescent="0.3">
      <c r="A37720"/>
      <c r="B37720"/>
      <c r="C37720"/>
    </row>
    <row r="37721" spans="1:3" ht="14.4" x14ac:dyDescent="0.3">
      <c r="A37721"/>
      <c r="B37721"/>
      <c r="C37721"/>
    </row>
    <row r="37722" spans="1:3" ht="14.4" x14ac:dyDescent="0.3">
      <c r="A37722"/>
      <c r="B37722"/>
      <c r="C37722"/>
    </row>
    <row r="37723" spans="1:3" ht="14.4" x14ac:dyDescent="0.3">
      <c r="A37723"/>
      <c r="B37723"/>
      <c r="C37723"/>
    </row>
    <row r="37724" spans="1:3" ht="14.4" x14ac:dyDescent="0.3">
      <c r="A37724"/>
      <c r="B37724"/>
      <c r="C37724"/>
    </row>
    <row r="37725" spans="1:3" ht="14.4" x14ac:dyDescent="0.3">
      <c r="A37725"/>
      <c r="B37725"/>
      <c r="C37725"/>
    </row>
    <row r="37726" spans="1:3" ht="14.4" x14ac:dyDescent="0.3">
      <c r="A37726"/>
      <c r="B37726"/>
      <c r="C37726"/>
    </row>
    <row r="37727" spans="1:3" ht="14.4" x14ac:dyDescent="0.3">
      <c r="A37727"/>
      <c r="B37727"/>
      <c r="C37727"/>
    </row>
    <row r="37728" spans="1:3" ht="14.4" x14ac:dyDescent="0.3">
      <c r="A37728"/>
      <c r="B37728"/>
      <c r="C37728"/>
    </row>
    <row r="37729" spans="1:3" ht="14.4" x14ac:dyDescent="0.3">
      <c r="A37729"/>
      <c r="B37729"/>
      <c r="C37729"/>
    </row>
    <row r="37730" spans="1:3" ht="14.4" x14ac:dyDescent="0.3">
      <c r="A37730"/>
      <c r="B37730"/>
      <c r="C37730"/>
    </row>
    <row r="37731" spans="1:3" ht="14.4" x14ac:dyDescent="0.3">
      <c r="A37731"/>
      <c r="B37731"/>
      <c r="C37731"/>
    </row>
    <row r="37732" spans="1:3" ht="14.4" x14ac:dyDescent="0.3">
      <c r="A37732"/>
      <c r="B37732"/>
      <c r="C37732"/>
    </row>
    <row r="37733" spans="1:3" ht="14.4" x14ac:dyDescent="0.3">
      <c r="A37733"/>
      <c r="B37733"/>
      <c r="C37733"/>
    </row>
    <row r="37734" spans="1:3" ht="14.4" x14ac:dyDescent="0.3">
      <c r="A37734"/>
      <c r="B37734"/>
      <c r="C37734"/>
    </row>
    <row r="37735" spans="1:3" ht="14.4" x14ac:dyDescent="0.3">
      <c r="A37735"/>
      <c r="B37735"/>
      <c r="C37735"/>
    </row>
    <row r="37736" spans="1:3" ht="14.4" x14ac:dyDescent="0.3">
      <c r="A37736"/>
      <c r="B37736"/>
      <c r="C37736"/>
    </row>
    <row r="37737" spans="1:3" ht="14.4" x14ac:dyDescent="0.3">
      <c r="A37737"/>
      <c r="B37737"/>
      <c r="C37737"/>
    </row>
    <row r="37738" spans="1:3" ht="14.4" x14ac:dyDescent="0.3">
      <c r="A37738"/>
      <c r="B37738"/>
      <c r="C37738"/>
    </row>
    <row r="37739" spans="1:3" ht="14.4" x14ac:dyDescent="0.3">
      <c r="A37739"/>
      <c r="B37739"/>
      <c r="C37739"/>
    </row>
    <row r="37740" spans="1:3" ht="14.4" x14ac:dyDescent="0.3">
      <c r="A37740"/>
      <c r="B37740"/>
      <c r="C37740"/>
    </row>
    <row r="37741" spans="1:3" ht="14.4" x14ac:dyDescent="0.3">
      <c r="A37741"/>
      <c r="B37741"/>
      <c r="C37741"/>
    </row>
    <row r="37742" spans="1:3" ht="14.4" x14ac:dyDescent="0.3">
      <c r="A37742"/>
      <c r="B37742"/>
      <c r="C37742"/>
    </row>
    <row r="37743" spans="1:3" ht="14.4" x14ac:dyDescent="0.3">
      <c r="A37743"/>
      <c r="B37743"/>
      <c r="C37743"/>
    </row>
    <row r="37744" spans="1:3" ht="14.4" x14ac:dyDescent="0.3">
      <c r="A37744"/>
      <c r="B37744"/>
      <c r="C37744"/>
    </row>
    <row r="37745" spans="1:3" ht="14.4" x14ac:dyDescent="0.3">
      <c r="A37745"/>
      <c r="B37745"/>
      <c r="C37745"/>
    </row>
    <row r="37746" spans="1:3" ht="14.4" x14ac:dyDescent="0.3">
      <c r="A37746"/>
      <c r="B37746"/>
      <c r="C37746"/>
    </row>
    <row r="37747" spans="1:3" ht="14.4" x14ac:dyDescent="0.3">
      <c r="A37747"/>
      <c r="B37747"/>
      <c r="C37747"/>
    </row>
    <row r="37748" spans="1:3" ht="14.4" x14ac:dyDescent="0.3">
      <c r="A37748"/>
      <c r="B37748"/>
      <c r="C37748"/>
    </row>
    <row r="37749" spans="1:3" ht="14.4" x14ac:dyDescent="0.3">
      <c r="A37749"/>
      <c r="B37749"/>
      <c r="C37749"/>
    </row>
    <row r="37750" spans="1:3" ht="14.4" x14ac:dyDescent="0.3">
      <c r="A37750"/>
      <c r="B37750"/>
      <c r="C37750"/>
    </row>
    <row r="37751" spans="1:3" ht="14.4" x14ac:dyDescent="0.3">
      <c r="A37751"/>
      <c r="B37751"/>
      <c r="C37751"/>
    </row>
    <row r="37752" spans="1:3" ht="14.4" x14ac:dyDescent="0.3">
      <c r="A37752"/>
      <c r="B37752"/>
      <c r="C37752"/>
    </row>
    <row r="37753" spans="1:3" ht="14.4" x14ac:dyDescent="0.3">
      <c r="A37753"/>
      <c r="B37753"/>
      <c r="C37753"/>
    </row>
    <row r="37754" spans="1:3" ht="14.4" x14ac:dyDescent="0.3">
      <c r="A37754"/>
      <c r="B37754"/>
      <c r="C37754"/>
    </row>
    <row r="37755" spans="1:3" ht="14.4" x14ac:dyDescent="0.3">
      <c r="A37755"/>
      <c r="B37755"/>
      <c r="C37755"/>
    </row>
    <row r="37756" spans="1:3" ht="14.4" x14ac:dyDescent="0.3">
      <c r="A37756"/>
      <c r="B37756"/>
      <c r="C37756"/>
    </row>
    <row r="37757" spans="1:3" ht="14.4" x14ac:dyDescent="0.3">
      <c r="A37757"/>
      <c r="B37757"/>
      <c r="C37757"/>
    </row>
    <row r="37758" spans="1:3" ht="14.4" x14ac:dyDescent="0.3">
      <c r="A37758"/>
      <c r="B37758"/>
      <c r="C37758"/>
    </row>
    <row r="37759" spans="1:3" ht="14.4" x14ac:dyDescent="0.3">
      <c r="A37759"/>
      <c r="B37759"/>
      <c r="C37759"/>
    </row>
    <row r="37760" spans="1:3" ht="14.4" x14ac:dyDescent="0.3">
      <c r="A37760"/>
      <c r="B37760"/>
      <c r="C37760"/>
    </row>
    <row r="37761" spans="1:3" ht="14.4" x14ac:dyDescent="0.3">
      <c r="A37761"/>
      <c r="B37761"/>
      <c r="C37761"/>
    </row>
    <row r="37762" spans="1:3" ht="14.4" x14ac:dyDescent="0.3">
      <c r="A37762"/>
      <c r="B37762"/>
      <c r="C37762"/>
    </row>
    <row r="37763" spans="1:3" ht="14.4" x14ac:dyDescent="0.3">
      <c r="A37763"/>
      <c r="B37763"/>
      <c r="C37763"/>
    </row>
    <row r="37764" spans="1:3" ht="14.4" x14ac:dyDescent="0.3">
      <c r="A37764"/>
      <c r="B37764"/>
      <c r="C37764"/>
    </row>
    <row r="37765" spans="1:3" ht="14.4" x14ac:dyDescent="0.3">
      <c r="A37765"/>
      <c r="B37765"/>
      <c r="C37765"/>
    </row>
    <row r="37766" spans="1:3" ht="14.4" x14ac:dyDescent="0.3">
      <c r="A37766"/>
      <c r="B37766"/>
      <c r="C37766"/>
    </row>
    <row r="37767" spans="1:3" ht="14.4" x14ac:dyDescent="0.3">
      <c r="A37767"/>
      <c r="B37767"/>
      <c r="C37767"/>
    </row>
    <row r="37768" spans="1:3" ht="14.4" x14ac:dyDescent="0.3">
      <c r="A37768"/>
      <c r="B37768"/>
      <c r="C37768"/>
    </row>
    <row r="37769" spans="1:3" ht="14.4" x14ac:dyDescent="0.3">
      <c r="A37769"/>
      <c r="B37769"/>
      <c r="C37769"/>
    </row>
    <row r="37770" spans="1:3" ht="14.4" x14ac:dyDescent="0.3">
      <c r="A37770"/>
      <c r="B37770"/>
      <c r="C37770"/>
    </row>
    <row r="37771" spans="1:3" ht="14.4" x14ac:dyDescent="0.3">
      <c r="A37771"/>
      <c r="B37771"/>
      <c r="C37771"/>
    </row>
    <row r="37772" spans="1:3" ht="14.4" x14ac:dyDescent="0.3">
      <c r="A37772"/>
      <c r="B37772"/>
      <c r="C37772"/>
    </row>
    <row r="37773" spans="1:3" ht="14.4" x14ac:dyDescent="0.3">
      <c r="A37773"/>
      <c r="B37773"/>
      <c r="C37773"/>
    </row>
    <row r="37774" spans="1:3" ht="14.4" x14ac:dyDescent="0.3">
      <c r="A37774"/>
      <c r="B37774"/>
      <c r="C37774"/>
    </row>
    <row r="37775" spans="1:3" ht="14.4" x14ac:dyDescent="0.3">
      <c r="A37775"/>
      <c r="B37775"/>
      <c r="C37775"/>
    </row>
    <row r="37776" spans="1:3" ht="14.4" x14ac:dyDescent="0.3">
      <c r="A37776"/>
      <c r="B37776"/>
      <c r="C37776"/>
    </row>
    <row r="37777" spans="1:3" ht="14.4" x14ac:dyDescent="0.3">
      <c r="A37777"/>
      <c r="B37777"/>
      <c r="C37777"/>
    </row>
    <row r="37778" spans="1:3" ht="14.4" x14ac:dyDescent="0.3">
      <c r="A37778"/>
      <c r="B37778"/>
      <c r="C37778"/>
    </row>
    <row r="37779" spans="1:3" ht="14.4" x14ac:dyDescent="0.3">
      <c r="A37779"/>
      <c r="B37779"/>
      <c r="C37779"/>
    </row>
    <row r="37780" spans="1:3" ht="14.4" x14ac:dyDescent="0.3">
      <c r="A37780"/>
      <c r="B37780"/>
      <c r="C37780"/>
    </row>
    <row r="37781" spans="1:3" ht="14.4" x14ac:dyDescent="0.3">
      <c r="A37781"/>
      <c r="B37781"/>
      <c r="C37781"/>
    </row>
    <row r="37782" spans="1:3" ht="14.4" x14ac:dyDescent="0.3">
      <c r="A37782"/>
      <c r="B37782"/>
      <c r="C37782"/>
    </row>
    <row r="37783" spans="1:3" ht="14.4" x14ac:dyDescent="0.3">
      <c r="A37783"/>
      <c r="B37783"/>
      <c r="C37783"/>
    </row>
    <row r="37784" spans="1:3" ht="14.4" x14ac:dyDescent="0.3">
      <c r="A37784"/>
      <c r="B37784"/>
      <c r="C37784"/>
    </row>
    <row r="37785" spans="1:3" ht="14.4" x14ac:dyDescent="0.3">
      <c r="A37785"/>
      <c r="B37785"/>
      <c r="C37785"/>
    </row>
    <row r="37786" spans="1:3" ht="14.4" x14ac:dyDescent="0.3">
      <c r="A37786"/>
      <c r="B37786"/>
      <c r="C37786"/>
    </row>
    <row r="37787" spans="1:3" ht="14.4" x14ac:dyDescent="0.3">
      <c r="A37787"/>
      <c r="B37787"/>
      <c r="C37787"/>
    </row>
    <row r="37788" spans="1:3" ht="14.4" x14ac:dyDescent="0.3">
      <c r="A37788"/>
      <c r="B37788"/>
      <c r="C37788"/>
    </row>
    <row r="37789" spans="1:3" ht="14.4" x14ac:dyDescent="0.3">
      <c r="A37789"/>
      <c r="B37789"/>
      <c r="C37789"/>
    </row>
    <row r="37790" spans="1:3" ht="14.4" x14ac:dyDescent="0.3">
      <c r="A37790"/>
      <c r="B37790"/>
      <c r="C37790"/>
    </row>
    <row r="37791" spans="1:3" ht="14.4" x14ac:dyDescent="0.3">
      <c r="A37791"/>
      <c r="B37791"/>
      <c r="C37791"/>
    </row>
    <row r="37792" spans="1:3" ht="14.4" x14ac:dyDescent="0.3">
      <c r="A37792"/>
      <c r="B37792"/>
      <c r="C37792"/>
    </row>
    <row r="37793" spans="1:3" ht="14.4" x14ac:dyDescent="0.3">
      <c r="A37793"/>
      <c r="B37793"/>
      <c r="C37793"/>
    </row>
    <row r="37794" spans="1:3" ht="14.4" x14ac:dyDescent="0.3">
      <c r="A37794"/>
      <c r="B37794"/>
      <c r="C37794"/>
    </row>
    <row r="37795" spans="1:3" ht="14.4" x14ac:dyDescent="0.3">
      <c r="A37795"/>
      <c r="B37795"/>
      <c r="C37795"/>
    </row>
    <row r="37796" spans="1:3" ht="14.4" x14ac:dyDescent="0.3">
      <c r="A37796"/>
      <c r="B37796"/>
      <c r="C37796"/>
    </row>
    <row r="37797" spans="1:3" ht="14.4" x14ac:dyDescent="0.3">
      <c r="A37797"/>
      <c r="B37797"/>
      <c r="C37797"/>
    </row>
    <row r="37798" spans="1:3" ht="14.4" x14ac:dyDescent="0.3">
      <c r="A37798"/>
      <c r="B37798"/>
      <c r="C37798"/>
    </row>
    <row r="37799" spans="1:3" ht="14.4" x14ac:dyDescent="0.3">
      <c r="A37799"/>
      <c r="B37799"/>
      <c r="C37799"/>
    </row>
    <row r="37800" spans="1:3" ht="14.4" x14ac:dyDescent="0.3">
      <c r="A37800"/>
      <c r="B37800"/>
      <c r="C37800"/>
    </row>
    <row r="37801" spans="1:3" ht="14.4" x14ac:dyDescent="0.3">
      <c r="A37801"/>
      <c r="B37801"/>
      <c r="C37801"/>
    </row>
    <row r="37802" spans="1:3" ht="14.4" x14ac:dyDescent="0.3">
      <c r="A37802"/>
      <c r="B37802"/>
      <c r="C37802"/>
    </row>
    <row r="37803" spans="1:3" ht="14.4" x14ac:dyDescent="0.3">
      <c r="A37803"/>
      <c r="B37803"/>
      <c r="C37803"/>
    </row>
    <row r="37804" spans="1:3" ht="14.4" x14ac:dyDescent="0.3">
      <c r="A37804"/>
      <c r="B37804"/>
      <c r="C37804"/>
    </row>
    <row r="37805" spans="1:3" ht="14.4" x14ac:dyDescent="0.3">
      <c r="A37805"/>
      <c r="B37805"/>
      <c r="C37805"/>
    </row>
    <row r="37806" spans="1:3" ht="14.4" x14ac:dyDescent="0.3">
      <c r="A37806"/>
      <c r="B37806"/>
      <c r="C37806"/>
    </row>
    <row r="37807" spans="1:3" ht="14.4" x14ac:dyDescent="0.3">
      <c r="A37807"/>
      <c r="B37807"/>
      <c r="C37807"/>
    </row>
    <row r="37808" spans="1:3" ht="14.4" x14ac:dyDescent="0.3">
      <c r="A37808"/>
      <c r="B37808"/>
      <c r="C37808"/>
    </row>
    <row r="37809" spans="1:3" ht="14.4" x14ac:dyDescent="0.3">
      <c r="A37809"/>
      <c r="B37809"/>
      <c r="C37809"/>
    </row>
    <row r="37810" spans="1:3" ht="14.4" x14ac:dyDescent="0.3">
      <c r="A37810"/>
      <c r="B37810"/>
      <c r="C37810"/>
    </row>
    <row r="37811" spans="1:3" ht="14.4" x14ac:dyDescent="0.3">
      <c r="A37811"/>
      <c r="B37811"/>
      <c r="C37811"/>
    </row>
    <row r="37812" spans="1:3" ht="14.4" x14ac:dyDescent="0.3">
      <c r="A37812"/>
      <c r="B37812"/>
      <c r="C37812"/>
    </row>
    <row r="37813" spans="1:3" ht="14.4" x14ac:dyDescent="0.3">
      <c r="A37813"/>
      <c r="B37813"/>
      <c r="C37813"/>
    </row>
    <row r="37814" spans="1:3" ht="14.4" x14ac:dyDescent="0.3">
      <c r="A37814"/>
      <c r="B37814"/>
      <c r="C37814"/>
    </row>
    <row r="37815" spans="1:3" ht="14.4" x14ac:dyDescent="0.3">
      <c r="A37815"/>
      <c r="B37815"/>
      <c r="C37815"/>
    </row>
    <row r="37816" spans="1:3" ht="14.4" x14ac:dyDescent="0.3">
      <c r="A37816"/>
      <c r="B37816"/>
      <c r="C37816"/>
    </row>
    <row r="37817" spans="1:3" ht="14.4" x14ac:dyDescent="0.3">
      <c r="A37817"/>
      <c r="B37817"/>
      <c r="C37817"/>
    </row>
    <row r="37818" spans="1:3" ht="14.4" x14ac:dyDescent="0.3">
      <c r="A37818"/>
      <c r="B37818"/>
      <c r="C37818"/>
    </row>
    <row r="37819" spans="1:3" ht="14.4" x14ac:dyDescent="0.3">
      <c r="A37819"/>
      <c r="B37819"/>
      <c r="C37819"/>
    </row>
    <row r="37820" spans="1:3" ht="14.4" x14ac:dyDescent="0.3">
      <c r="A37820"/>
      <c r="B37820"/>
      <c r="C37820"/>
    </row>
    <row r="37821" spans="1:3" ht="14.4" x14ac:dyDescent="0.3">
      <c r="A37821"/>
      <c r="B37821"/>
      <c r="C37821"/>
    </row>
    <row r="37822" spans="1:3" ht="14.4" x14ac:dyDescent="0.3">
      <c r="A37822"/>
      <c r="B37822"/>
      <c r="C37822"/>
    </row>
    <row r="37823" spans="1:3" ht="14.4" x14ac:dyDescent="0.3">
      <c r="A37823"/>
      <c r="B37823"/>
      <c r="C37823"/>
    </row>
    <row r="37824" spans="1:3" ht="14.4" x14ac:dyDescent="0.3">
      <c r="A37824"/>
      <c r="B37824"/>
      <c r="C37824"/>
    </row>
    <row r="37825" spans="1:3" ht="14.4" x14ac:dyDescent="0.3">
      <c r="A37825"/>
      <c r="B37825"/>
      <c r="C37825"/>
    </row>
    <row r="37826" spans="1:3" ht="14.4" x14ac:dyDescent="0.3">
      <c r="A37826"/>
      <c r="B37826"/>
      <c r="C37826"/>
    </row>
    <row r="37827" spans="1:3" ht="14.4" x14ac:dyDescent="0.3">
      <c r="A37827"/>
      <c r="B37827"/>
      <c r="C37827"/>
    </row>
    <row r="37828" spans="1:3" ht="14.4" x14ac:dyDescent="0.3">
      <c r="A37828"/>
      <c r="B37828"/>
      <c r="C37828"/>
    </row>
    <row r="37829" spans="1:3" ht="14.4" x14ac:dyDescent="0.3">
      <c r="A37829"/>
      <c r="B37829"/>
      <c r="C37829"/>
    </row>
    <row r="37830" spans="1:3" ht="14.4" x14ac:dyDescent="0.3">
      <c r="A37830"/>
      <c r="B37830"/>
      <c r="C37830"/>
    </row>
    <row r="37831" spans="1:3" ht="14.4" x14ac:dyDescent="0.3">
      <c r="A37831"/>
      <c r="B37831"/>
      <c r="C37831"/>
    </row>
    <row r="37832" spans="1:3" ht="14.4" x14ac:dyDescent="0.3">
      <c r="A37832"/>
      <c r="B37832"/>
      <c r="C37832"/>
    </row>
    <row r="37833" spans="1:3" ht="14.4" x14ac:dyDescent="0.3">
      <c r="A37833"/>
      <c r="B37833"/>
      <c r="C37833"/>
    </row>
    <row r="37834" spans="1:3" ht="14.4" x14ac:dyDescent="0.3">
      <c r="A37834"/>
      <c r="B37834"/>
      <c r="C37834"/>
    </row>
    <row r="37835" spans="1:3" ht="14.4" x14ac:dyDescent="0.3">
      <c r="A37835"/>
      <c r="B37835"/>
      <c r="C37835"/>
    </row>
    <row r="37836" spans="1:3" ht="14.4" x14ac:dyDescent="0.3">
      <c r="A37836"/>
      <c r="B37836"/>
      <c r="C37836"/>
    </row>
    <row r="37837" spans="1:3" ht="14.4" x14ac:dyDescent="0.3">
      <c r="A37837"/>
      <c r="B37837"/>
      <c r="C37837"/>
    </row>
    <row r="37838" spans="1:3" ht="14.4" x14ac:dyDescent="0.3">
      <c r="A37838"/>
      <c r="B37838"/>
      <c r="C37838"/>
    </row>
    <row r="37839" spans="1:3" ht="14.4" x14ac:dyDescent="0.3">
      <c r="A37839"/>
      <c r="B37839"/>
      <c r="C37839"/>
    </row>
    <row r="37840" spans="1:3" ht="14.4" x14ac:dyDescent="0.3">
      <c r="A37840"/>
      <c r="B37840"/>
      <c r="C37840"/>
    </row>
    <row r="37841" spans="1:3" ht="14.4" x14ac:dyDescent="0.3">
      <c r="A37841"/>
      <c r="B37841"/>
      <c r="C37841"/>
    </row>
    <row r="37842" spans="1:3" ht="14.4" x14ac:dyDescent="0.3">
      <c r="A37842"/>
      <c r="B37842"/>
      <c r="C37842"/>
    </row>
    <row r="37843" spans="1:3" ht="14.4" x14ac:dyDescent="0.3">
      <c r="A37843"/>
      <c r="B37843"/>
      <c r="C37843"/>
    </row>
    <row r="37844" spans="1:3" ht="14.4" x14ac:dyDescent="0.3">
      <c r="A37844"/>
      <c r="B37844"/>
      <c r="C37844"/>
    </row>
    <row r="37845" spans="1:3" ht="14.4" x14ac:dyDescent="0.3">
      <c r="A37845"/>
      <c r="B37845"/>
      <c r="C37845"/>
    </row>
    <row r="37846" spans="1:3" ht="14.4" x14ac:dyDescent="0.3">
      <c r="A37846"/>
      <c r="B37846"/>
      <c r="C37846"/>
    </row>
    <row r="37847" spans="1:3" ht="14.4" x14ac:dyDescent="0.3">
      <c r="A37847"/>
      <c r="B37847"/>
      <c r="C37847"/>
    </row>
    <row r="37848" spans="1:3" ht="14.4" x14ac:dyDescent="0.3">
      <c r="A37848"/>
      <c r="B37848"/>
      <c r="C37848"/>
    </row>
    <row r="37849" spans="1:3" ht="14.4" x14ac:dyDescent="0.3">
      <c r="A37849"/>
      <c r="B37849"/>
      <c r="C37849"/>
    </row>
    <row r="37850" spans="1:3" ht="14.4" x14ac:dyDescent="0.3">
      <c r="A37850"/>
      <c r="B37850"/>
      <c r="C37850"/>
    </row>
    <row r="37851" spans="1:3" ht="14.4" x14ac:dyDescent="0.3">
      <c r="A37851"/>
      <c r="B37851"/>
      <c r="C37851"/>
    </row>
    <row r="37852" spans="1:3" ht="14.4" x14ac:dyDescent="0.3">
      <c r="A37852"/>
      <c r="B37852"/>
      <c r="C37852"/>
    </row>
    <row r="37853" spans="1:3" ht="14.4" x14ac:dyDescent="0.3">
      <c r="A37853"/>
      <c r="B37853"/>
      <c r="C37853"/>
    </row>
    <row r="37854" spans="1:3" ht="14.4" x14ac:dyDescent="0.3">
      <c r="A37854"/>
      <c r="B37854"/>
      <c r="C37854"/>
    </row>
    <row r="37855" spans="1:3" ht="14.4" x14ac:dyDescent="0.3">
      <c r="A37855"/>
      <c r="B37855"/>
      <c r="C37855"/>
    </row>
    <row r="37856" spans="1:3" ht="14.4" x14ac:dyDescent="0.3">
      <c r="A37856"/>
      <c r="B37856"/>
      <c r="C37856"/>
    </row>
    <row r="37857" spans="1:3" ht="14.4" x14ac:dyDescent="0.3">
      <c r="A37857"/>
      <c r="B37857"/>
      <c r="C37857"/>
    </row>
    <row r="37858" spans="1:3" ht="14.4" x14ac:dyDescent="0.3">
      <c r="A37858"/>
      <c r="B37858"/>
      <c r="C37858"/>
    </row>
    <row r="37859" spans="1:3" ht="14.4" x14ac:dyDescent="0.3">
      <c r="A37859"/>
      <c r="B37859"/>
      <c r="C37859"/>
    </row>
    <row r="37860" spans="1:3" ht="14.4" x14ac:dyDescent="0.3">
      <c r="A37860"/>
      <c r="B37860"/>
      <c r="C37860"/>
    </row>
    <row r="37861" spans="1:3" ht="14.4" x14ac:dyDescent="0.3">
      <c r="A37861"/>
      <c r="B37861"/>
      <c r="C37861"/>
    </row>
    <row r="37862" spans="1:3" ht="14.4" x14ac:dyDescent="0.3">
      <c r="A37862"/>
      <c r="B37862"/>
      <c r="C37862"/>
    </row>
    <row r="37863" spans="1:3" ht="14.4" x14ac:dyDescent="0.3">
      <c r="A37863"/>
      <c r="B37863"/>
      <c r="C37863"/>
    </row>
    <row r="37864" spans="1:3" ht="14.4" x14ac:dyDescent="0.3">
      <c r="A37864"/>
      <c r="B37864"/>
      <c r="C37864"/>
    </row>
    <row r="37865" spans="1:3" ht="14.4" x14ac:dyDescent="0.3">
      <c r="A37865"/>
      <c r="B37865"/>
      <c r="C37865"/>
    </row>
    <row r="37866" spans="1:3" ht="14.4" x14ac:dyDescent="0.3">
      <c r="A37866"/>
      <c r="B37866"/>
      <c r="C37866"/>
    </row>
    <row r="37867" spans="1:3" ht="14.4" x14ac:dyDescent="0.3">
      <c r="A37867"/>
      <c r="B37867"/>
      <c r="C37867"/>
    </row>
    <row r="37868" spans="1:3" ht="14.4" x14ac:dyDescent="0.3">
      <c r="A37868"/>
      <c r="B37868"/>
      <c r="C37868"/>
    </row>
    <row r="37869" spans="1:3" ht="14.4" x14ac:dyDescent="0.3">
      <c r="A37869"/>
      <c r="B37869"/>
      <c r="C37869"/>
    </row>
    <row r="37870" spans="1:3" ht="14.4" x14ac:dyDescent="0.3">
      <c r="A37870"/>
      <c r="B37870"/>
      <c r="C37870"/>
    </row>
    <row r="37871" spans="1:3" ht="14.4" x14ac:dyDescent="0.3">
      <c r="A37871"/>
      <c r="B37871"/>
      <c r="C37871"/>
    </row>
    <row r="37872" spans="1:3" ht="14.4" x14ac:dyDescent="0.3">
      <c r="A37872"/>
      <c r="B37872"/>
      <c r="C37872"/>
    </row>
    <row r="37873" spans="1:3" ht="14.4" x14ac:dyDescent="0.3">
      <c r="A37873"/>
      <c r="B37873"/>
      <c r="C37873"/>
    </row>
    <row r="37874" spans="1:3" ht="14.4" x14ac:dyDescent="0.3">
      <c r="A37874"/>
      <c r="B37874"/>
      <c r="C37874"/>
    </row>
    <row r="37875" spans="1:3" ht="14.4" x14ac:dyDescent="0.3">
      <c r="A37875"/>
      <c r="B37875"/>
      <c r="C37875"/>
    </row>
    <row r="37876" spans="1:3" ht="14.4" x14ac:dyDescent="0.3">
      <c r="A37876"/>
      <c r="B37876"/>
      <c r="C37876"/>
    </row>
    <row r="37877" spans="1:3" ht="14.4" x14ac:dyDescent="0.3">
      <c r="A37877"/>
      <c r="B37877"/>
      <c r="C37877"/>
    </row>
    <row r="37878" spans="1:3" ht="14.4" x14ac:dyDescent="0.3">
      <c r="A37878"/>
      <c r="B37878"/>
      <c r="C37878"/>
    </row>
    <row r="37879" spans="1:3" ht="14.4" x14ac:dyDescent="0.3">
      <c r="A37879"/>
      <c r="B37879"/>
      <c r="C37879"/>
    </row>
    <row r="37880" spans="1:3" ht="14.4" x14ac:dyDescent="0.3">
      <c r="A37880"/>
      <c r="B37880"/>
      <c r="C37880"/>
    </row>
    <row r="37881" spans="1:3" ht="14.4" x14ac:dyDescent="0.3">
      <c r="A37881"/>
      <c r="B37881"/>
      <c r="C37881"/>
    </row>
    <row r="37882" spans="1:3" ht="14.4" x14ac:dyDescent="0.3">
      <c r="A37882"/>
      <c r="B37882"/>
      <c r="C37882"/>
    </row>
    <row r="37883" spans="1:3" ht="14.4" x14ac:dyDescent="0.3">
      <c r="A37883"/>
      <c r="B37883"/>
      <c r="C37883"/>
    </row>
    <row r="37884" spans="1:3" ht="14.4" x14ac:dyDescent="0.3">
      <c r="A37884"/>
      <c r="B37884"/>
      <c r="C37884"/>
    </row>
    <row r="37885" spans="1:3" ht="14.4" x14ac:dyDescent="0.3">
      <c r="A37885"/>
      <c r="B37885"/>
      <c r="C37885"/>
    </row>
    <row r="37886" spans="1:3" ht="14.4" x14ac:dyDescent="0.3">
      <c r="A37886"/>
      <c r="B37886"/>
      <c r="C37886"/>
    </row>
    <row r="37887" spans="1:3" ht="14.4" x14ac:dyDescent="0.3">
      <c r="A37887"/>
      <c r="B37887"/>
      <c r="C37887"/>
    </row>
    <row r="37888" spans="1:3" ht="14.4" x14ac:dyDescent="0.3">
      <c r="A37888"/>
      <c r="B37888"/>
      <c r="C37888"/>
    </row>
    <row r="37889" spans="1:3" ht="14.4" x14ac:dyDescent="0.3">
      <c r="A37889"/>
      <c r="B37889"/>
      <c r="C37889"/>
    </row>
    <row r="37890" spans="1:3" ht="14.4" x14ac:dyDescent="0.3">
      <c r="A37890"/>
      <c r="B37890"/>
      <c r="C37890"/>
    </row>
    <row r="37891" spans="1:3" ht="14.4" x14ac:dyDescent="0.3">
      <c r="A37891"/>
      <c r="B37891"/>
      <c r="C37891"/>
    </row>
    <row r="37892" spans="1:3" ht="14.4" x14ac:dyDescent="0.3">
      <c r="A37892"/>
      <c r="B37892"/>
      <c r="C37892"/>
    </row>
    <row r="37893" spans="1:3" ht="14.4" x14ac:dyDescent="0.3">
      <c r="A37893"/>
      <c r="B37893"/>
      <c r="C37893"/>
    </row>
    <row r="37894" spans="1:3" ht="14.4" x14ac:dyDescent="0.3">
      <c r="A37894"/>
      <c r="B37894"/>
      <c r="C37894"/>
    </row>
    <row r="37895" spans="1:3" ht="14.4" x14ac:dyDescent="0.3">
      <c r="A37895"/>
      <c r="B37895"/>
      <c r="C37895"/>
    </row>
    <row r="37896" spans="1:3" ht="14.4" x14ac:dyDescent="0.3">
      <c r="A37896"/>
      <c r="B37896"/>
      <c r="C37896"/>
    </row>
    <row r="37897" spans="1:3" ht="14.4" x14ac:dyDescent="0.3">
      <c r="A37897"/>
      <c r="B37897"/>
      <c r="C37897"/>
    </row>
    <row r="37898" spans="1:3" ht="14.4" x14ac:dyDescent="0.3">
      <c r="A37898"/>
      <c r="B37898"/>
      <c r="C37898"/>
    </row>
    <row r="37899" spans="1:3" ht="14.4" x14ac:dyDescent="0.3">
      <c r="A37899"/>
      <c r="B37899"/>
      <c r="C37899"/>
    </row>
    <row r="37900" spans="1:3" ht="14.4" x14ac:dyDescent="0.3">
      <c r="A37900"/>
      <c r="B37900"/>
      <c r="C37900"/>
    </row>
    <row r="37901" spans="1:3" ht="14.4" x14ac:dyDescent="0.3">
      <c r="A37901"/>
      <c r="B37901"/>
      <c r="C37901"/>
    </row>
    <row r="37902" spans="1:3" ht="14.4" x14ac:dyDescent="0.3">
      <c r="A37902"/>
      <c r="B37902"/>
      <c r="C37902"/>
    </row>
    <row r="37903" spans="1:3" ht="14.4" x14ac:dyDescent="0.3">
      <c r="A37903"/>
      <c r="B37903"/>
      <c r="C37903"/>
    </row>
    <row r="37904" spans="1:3" ht="14.4" x14ac:dyDescent="0.3">
      <c r="A37904"/>
      <c r="B37904"/>
      <c r="C37904"/>
    </row>
    <row r="37905" spans="1:3" ht="14.4" x14ac:dyDescent="0.3">
      <c r="A37905"/>
      <c r="B37905"/>
      <c r="C37905"/>
    </row>
    <row r="37906" spans="1:3" ht="14.4" x14ac:dyDescent="0.3">
      <c r="A37906"/>
      <c r="B37906"/>
      <c r="C37906"/>
    </row>
    <row r="37907" spans="1:3" ht="14.4" x14ac:dyDescent="0.3">
      <c r="A37907"/>
      <c r="B37907"/>
      <c r="C37907"/>
    </row>
    <row r="37908" spans="1:3" ht="14.4" x14ac:dyDescent="0.3">
      <c r="A37908"/>
      <c r="B37908"/>
      <c r="C37908"/>
    </row>
    <row r="37909" spans="1:3" ht="14.4" x14ac:dyDescent="0.3">
      <c r="A37909"/>
      <c r="B37909"/>
      <c r="C37909"/>
    </row>
    <row r="37910" spans="1:3" ht="14.4" x14ac:dyDescent="0.3">
      <c r="A37910"/>
      <c r="B37910"/>
      <c r="C37910"/>
    </row>
    <row r="37911" spans="1:3" ht="14.4" x14ac:dyDescent="0.3">
      <c r="A37911"/>
      <c r="B37911"/>
      <c r="C37911"/>
    </row>
    <row r="37912" spans="1:3" ht="14.4" x14ac:dyDescent="0.3">
      <c r="A37912"/>
      <c r="B37912"/>
      <c r="C37912"/>
    </row>
    <row r="37913" spans="1:3" ht="14.4" x14ac:dyDescent="0.3">
      <c r="A37913"/>
      <c r="B37913"/>
      <c r="C37913"/>
    </row>
    <row r="37914" spans="1:3" ht="14.4" x14ac:dyDescent="0.3">
      <c r="A37914"/>
      <c r="B37914"/>
      <c r="C37914"/>
    </row>
    <row r="37915" spans="1:3" ht="14.4" x14ac:dyDescent="0.3">
      <c r="A37915"/>
      <c r="B37915"/>
      <c r="C37915"/>
    </row>
    <row r="37916" spans="1:3" ht="14.4" x14ac:dyDescent="0.3">
      <c r="A37916"/>
      <c r="B37916"/>
      <c r="C37916"/>
    </row>
    <row r="37917" spans="1:3" ht="14.4" x14ac:dyDescent="0.3">
      <c r="A37917"/>
      <c r="B37917"/>
      <c r="C37917"/>
    </row>
    <row r="37918" spans="1:3" ht="14.4" x14ac:dyDescent="0.3">
      <c r="A37918"/>
      <c r="B37918"/>
      <c r="C37918"/>
    </row>
    <row r="37919" spans="1:3" ht="14.4" x14ac:dyDescent="0.3">
      <c r="A37919"/>
      <c r="B37919"/>
      <c r="C37919"/>
    </row>
    <row r="37920" spans="1:3" ht="14.4" x14ac:dyDescent="0.3">
      <c r="A37920"/>
      <c r="B37920"/>
      <c r="C37920"/>
    </row>
    <row r="37921" spans="1:3" ht="14.4" x14ac:dyDescent="0.3">
      <c r="A37921"/>
      <c r="B37921"/>
      <c r="C37921"/>
    </row>
    <row r="37922" spans="1:3" ht="14.4" x14ac:dyDescent="0.3">
      <c r="A37922"/>
      <c r="B37922"/>
      <c r="C37922"/>
    </row>
    <row r="37923" spans="1:3" ht="14.4" x14ac:dyDescent="0.3">
      <c r="A37923"/>
      <c r="B37923"/>
      <c r="C37923"/>
    </row>
    <row r="37924" spans="1:3" ht="14.4" x14ac:dyDescent="0.3">
      <c r="A37924"/>
      <c r="B37924"/>
      <c r="C37924"/>
    </row>
    <row r="37925" spans="1:3" ht="14.4" x14ac:dyDescent="0.3">
      <c r="A37925"/>
      <c r="B37925"/>
      <c r="C37925"/>
    </row>
    <row r="37926" spans="1:3" ht="14.4" x14ac:dyDescent="0.3">
      <c r="A37926"/>
      <c r="B37926"/>
      <c r="C37926"/>
    </row>
    <row r="37927" spans="1:3" ht="14.4" x14ac:dyDescent="0.3">
      <c r="A37927"/>
      <c r="B37927"/>
      <c r="C37927"/>
    </row>
    <row r="37928" spans="1:3" ht="14.4" x14ac:dyDescent="0.3">
      <c r="A37928"/>
      <c r="B37928"/>
      <c r="C37928"/>
    </row>
    <row r="37929" spans="1:3" ht="14.4" x14ac:dyDescent="0.3">
      <c r="A37929"/>
      <c r="B37929"/>
      <c r="C37929"/>
    </row>
    <row r="37930" spans="1:3" ht="14.4" x14ac:dyDescent="0.3">
      <c r="A37930"/>
      <c r="B37930"/>
      <c r="C37930"/>
    </row>
    <row r="37931" spans="1:3" ht="14.4" x14ac:dyDescent="0.3">
      <c r="A37931"/>
      <c r="B37931"/>
      <c r="C37931"/>
    </row>
    <row r="37932" spans="1:3" ht="14.4" x14ac:dyDescent="0.3">
      <c r="A37932"/>
      <c r="B37932"/>
      <c r="C37932"/>
    </row>
    <row r="37933" spans="1:3" ht="14.4" x14ac:dyDescent="0.3">
      <c r="A37933"/>
      <c r="B37933"/>
      <c r="C37933"/>
    </row>
    <row r="37934" spans="1:3" ht="14.4" x14ac:dyDescent="0.3">
      <c r="A37934"/>
      <c r="B37934"/>
      <c r="C37934"/>
    </row>
    <row r="37935" spans="1:3" ht="14.4" x14ac:dyDescent="0.3">
      <c r="A37935"/>
      <c r="B37935"/>
      <c r="C37935"/>
    </row>
    <row r="37936" spans="1:3" ht="14.4" x14ac:dyDescent="0.3">
      <c r="A37936"/>
      <c r="B37936"/>
      <c r="C37936"/>
    </row>
    <row r="37937" spans="1:3" ht="14.4" x14ac:dyDescent="0.3">
      <c r="A37937"/>
      <c r="B37937"/>
      <c r="C37937"/>
    </row>
    <row r="37938" spans="1:3" ht="14.4" x14ac:dyDescent="0.3">
      <c r="A37938"/>
      <c r="B37938"/>
      <c r="C37938"/>
    </row>
    <row r="37939" spans="1:3" ht="14.4" x14ac:dyDescent="0.3">
      <c r="A37939"/>
      <c r="B37939"/>
      <c r="C37939"/>
    </row>
    <row r="37940" spans="1:3" ht="14.4" x14ac:dyDescent="0.3">
      <c r="A37940"/>
      <c r="B37940"/>
      <c r="C37940"/>
    </row>
    <row r="37941" spans="1:3" ht="14.4" x14ac:dyDescent="0.3">
      <c r="A37941"/>
      <c r="B37941"/>
      <c r="C37941"/>
    </row>
    <row r="37942" spans="1:3" ht="14.4" x14ac:dyDescent="0.3">
      <c r="A37942"/>
      <c r="B37942"/>
      <c r="C37942"/>
    </row>
    <row r="37943" spans="1:3" ht="14.4" x14ac:dyDescent="0.3">
      <c r="A37943"/>
      <c r="B37943"/>
      <c r="C37943"/>
    </row>
    <row r="37944" spans="1:3" ht="14.4" x14ac:dyDescent="0.3">
      <c r="A37944"/>
      <c r="B37944"/>
      <c r="C37944"/>
    </row>
    <row r="37945" spans="1:3" ht="14.4" x14ac:dyDescent="0.3">
      <c r="A37945"/>
      <c r="B37945"/>
      <c r="C37945"/>
    </row>
    <row r="37946" spans="1:3" ht="14.4" x14ac:dyDescent="0.3">
      <c r="A37946"/>
      <c r="B37946"/>
      <c r="C37946"/>
    </row>
    <row r="37947" spans="1:3" ht="14.4" x14ac:dyDescent="0.3">
      <c r="A37947"/>
      <c r="B37947"/>
      <c r="C37947"/>
    </row>
    <row r="37948" spans="1:3" ht="14.4" x14ac:dyDescent="0.3">
      <c r="A37948"/>
      <c r="B37948"/>
      <c r="C37948"/>
    </row>
    <row r="37949" spans="1:3" ht="14.4" x14ac:dyDescent="0.3">
      <c r="A37949"/>
      <c r="B37949"/>
      <c r="C37949"/>
    </row>
    <row r="37950" spans="1:3" ht="14.4" x14ac:dyDescent="0.3">
      <c r="A37950"/>
      <c r="B37950"/>
      <c r="C37950"/>
    </row>
    <row r="37951" spans="1:3" ht="14.4" x14ac:dyDescent="0.3">
      <c r="A37951"/>
      <c r="B37951"/>
      <c r="C37951"/>
    </row>
    <row r="37952" spans="1:3" ht="14.4" x14ac:dyDescent="0.3">
      <c r="A37952"/>
      <c r="B37952"/>
      <c r="C37952"/>
    </row>
    <row r="37953" spans="1:3" ht="14.4" x14ac:dyDescent="0.3">
      <c r="A37953"/>
      <c r="B37953"/>
      <c r="C37953"/>
    </row>
    <row r="37954" spans="1:3" ht="14.4" x14ac:dyDescent="0.3">
      <c r="A37954"/>
      <c r="B37954"/>
      <c r="C37954"/>
    </row>
    <row r="37955" spans="1:3" ht="14.4" x14ac:dyDescent="0.3">
      <c r="A37955"/>
      <c r="B37955"/>
      <c r="C37955"/>
    </row>
    <row r="37956" spans="1:3" ht="14.4" x14ac:dyDescent="0.3">
      <c r="A37956"/>
      <c r="B37956"/>
      <c r="C37956"/>
    </row>
    <row r="37957" spans="1:3" ht="14.4" x14ac:dyDescent="0.3">
      <c r="A37957"/>
      <c r="B37957"/>
      <c r="C37957"/>
    </row>
    <row r="37958" spans="1:3" ht="14.4" x14ac:dyDescent="0.3">
      <c r="A37958"/>
      <c r="B37958"/>
      <c r="C37958"/>
    </row>
    <row r="37959" spans="1:3" ht="14.4" x14ac:dyDescent="0.3">
      <c r="A37959"/>
      <c r="B37959"/>
      <c r="C37959"/>
    </row>
    <row r="37960" spans="1:3" ht="14.4" x14ac:dyDescent="0.3">
      <c r="A37960"/>
      <c r="B37960"/>
      <c r="C37960"/>
    </row>
    <row r="37961" spans="1:3" ht="14.4" x14ac:dyDescent="0.3">
      <c r="A37961"/>
      <c r="B37961"/>
      <c r="C37961"/>
    </row>
    <row r="37962" spans="1:3" ht="14.4" x14ac:dyDescent="0.3">
      <c r="A37962"/>
      <c r="B37962"/>
      <c r="C37962"/>
    </row>
    <row r="37963" spans="1:3" ht="14.4" x14ac:dyDescent="0.3">
      <c r="A37963"/>
      <c r="B37963"/>
      <c r="C37963"/>
    </row>
    <row r="37964" spans="1:3" ht="14.4" x14ac:dyDescent="0.3">
      <c r="A37964"/>
      <c r="B37964"/>
      <c r="C37964"/>
    </row>
    <row r="37965" spans="1:3" ht="14.4" x14ac:dyDescent="0.3">
      <c r="A37965"/>
      <c r="B37965"/>
      <c r="C37965"/>
    </row>
    <row r="37966" spans="1:3" ht="14.4" x14ac:dyDescent="0.3">
      <c r="A37966"/>
      <c r="B37966"/>
      <c r="C37966"/>
    </row>
    <row r="37967" spans="1:3" ht="14.4" x14ac:dyDescent="0.3">
      <c r="A37967"/>
      <c r="B37967"/>
      <c r="C37967"/>
    </row>
    <row r="37968" spans="1:3" ht="14.4" x14ac:dyDescent="0.3">
      <c r="A37968"/>
      <c r="B37968"/>
      <c r="C37968"/>
    </row>
    <row r="37969" spans="1:3" ht="14.4" x14ac:dyDescent="0.3">
      <c r="A37969"/>
      <c r="B37969"/>
      <c r="C37969"/>
    </row>
    <row r="37970" spans="1:3" ht="14.4" x14ac:dyDescent="0.3">
      <c r="A37970"/>
      <c r="B37970"/>
      <c r="C37970"/>
    </row>
    <row r="37971" spans="1:3" ht="14.4" x14ac:dyDescent="0.3">
      <c r="A37971"/>
      <c r="B37971"/>
      <c r="C37971"/>
    </row>
    <row r="37972" spans="1:3" ht="14.4" x14ac:dyDescent="0.3">
      <c r="A37972"/>
      <c r="B37972"/>
      <c r="C37972"/>
    </row>
    <row r="37973" spans="1:3" ht="14.4" x14ac:dyDescent="0.3">
      <c r="A37973"/>
      <c r="B37973"/>
      <c r="C37973"/>
    </row>
    <row r="37974" spans="1:3" ht="14.4" x14ac:dyDescent="0.3">
      <c r="A37974"/>
      <c r="B37974"/>
      <c r="C37974"/>
    </row>
    <row r="37975" spans="1:3" ht="14.4" x14ac:dyDescent="0.3">
      <c r="A37975"/>
      <c r="B37975"/>
      <c r="C37975"/>
    </row>
    <row r="37976" spans="1:3" ht="14.4" x14ac:dyDescent="0.3">
      <c r="A37976"/>
      <c r="B37976"/>
      <c r="C37976"/>
    </row>
    <row r="37977" spans="1:3" ht="14.4" x14ac:dyDescent="0.3">
      <c r="A37977"/>
      <c r="B37977"/>
      <c r="C37977"/>
    </row>
    <row r="37978" spans="1:3" ht="14.4" x14ac:dyDescent="0.3">
      <c r="A37978"/>
      <c r="B37978"/>
      <c r="C37978"/>
    </row>
    <row r="37979" spans="1:3" ht="14.4" x14ac:dyDescent="0.3">
      <c r="A37979"/>
      <c r="B37979"/>
      <c r="C37979"/>
    </row>
    <row r="37980" spans="1:3" ht="14.4" x14ac:dyDescent="0.3">
      <c r="A37980"/>
      <c r="B37980"/>
      <c r="C37980"/>
    </row>
    <row r="37981" spans="1:3" ht="14.4" x14ac:dyDescent="0.3">
      <c r="A37981"/>
      <c r="B37981"/>
      <c r="C37981"/>
    </row>
    <row r="37982" spans="1:3" ht="14.4" x14ac:dyDescent="0.3">
      <c r="A37982"/>
      <c r="B37982"/>
      <c r="C37982"/>
    </row>
    <row r="37983" spans="1:3" ht="14.4" x14ac:dyDescent="0.3">
      <c r="A37983"/>
      <c r="B37983"/>
      <c r="C37983"/>
    </row>
    <row r="37984" spans="1:3" ht="14.4" x14ac:dyDescent="0.3">
      <c r="A37984"/>
      <c r="B37984"/>
      <c r="C37984"/>
    </row>
    <row r="37985" spans="1:3" ht="14.4" x14ac:dyDescent="0.3">
      <c r="A37985"/>
      <c r="B37985"/>
      <c r="C37985"/>
    </row>
    <row r="37986" spans="1:3" ht="14.4" x14ac:dyDescent="0.3">
      <c r="A37986"/>
      <c r="B37986"/>
      <c r="C37986"/>
    </row>
    <row r="37987" spans="1:3" ht="14.4" x14ac:dyDescent="0.3">
      <c r="A37987"/>
      <c r="B37987"/>
      <c r="C37987"/>
    </row>
    <row r="37988" spans="1:3" ht="14.4" x14ac:dyDescent="0.3">
      <c r="A37988"/>
      <c r="B37988"/>
      <c r="C37988"/>
    </row>
    <row r="37989" spans="1:3" ht="14.4" x14ac:dyDescent="0.3">
      <c r="A37989"/>
      <c r="B37989"/>
      <c r="C37989"/>
    </row>
    <row r="37990" spans="1:3" ht="14.4" x14ac:dyDescent="0.3">
      <c r="A37990"/>
      <c r="B37990"/>
      <c r="C37990"/>
    </row>
    <row r="37991" spans="1:3" ht="14.4" x14ac:dyDescent="0.3">
      <c r="A37991"/>
      <c r="B37991"/>
      <c r="C37991"/>
    </row>
    <row r="37992" spans="1:3" ht="14.4" x14ac:dyDescent="0.3">
      <c r="A37992"/>
      <c r="B37992"/>
      <c r="C37992"/>
    </row>
    <row r="37993" spans="1:3" ht="14.4" x14ac:dyDescent="0.3">
      <c r="A37993"/>
      <c r="B37993"/>
      <c r="C37993"/>
    </row>
    <row r="37994" spans="1:3" ht="14.4" x14ac:dyDescent="0.3">
      <c r="A37994"/>
      <c r="B37994"/>
      <c r="C37994"/>
    </row>
    <row r="37995" spans="1:3" ht="14.4" x14ac:dyDescent="0.3">
      <c r="A37995"/>
      <c r="B37995"/>
      <c r="C37995"/>
    </row>
    <row r="37996" spans="1:3" ht="14.4" x14ac:dyDescent="0.3">
      <c r="A37996"/>
      <c r="B37996"/>
      <c r="C37996"/>
    </row>
    <row r="37997" spans="1:3" ht="14.4" x14ac:dyDescent="0.3">
      <c r="A37997"/>
      <c r="B37997"/>
      <c r="C37997"/>
    </row>
    <row r="37998" spans="1:3" ht="14.4" x14ac:dyDescent="0.3">
      <c r="A37998"/>
      <c r="B37998"/>
      <c r="C37998"/>
    </row>
    <row r="37999" spans="1:3" ht="14.4" x14ac:dyDescent="0.3">
      <c r="A37999"/>
      <c r="B37999"/>
      <c r="C37999"/>
    </row>
    <row r="38000" spans="1:3" ht="14.4" x14ac:dyDescent="0.3">
      <c r="A38000"/>
      <c r="B38000"/>
      <c r="C38000"/>
    </row>
    <row r="38001" spans="1:3" ht="14.4" x14ac:dyDescent="0.3">
      <c r="A38001"/>
      <c r="B38001"/>
      <c r="C38001"/>
    </row>
    <row r="38002" spans="1:3" ht="14.4" x14ac:dyDescent="0.3">
      <c r="A38002"/>
      <c r="B38002"/>
      <c r="C38002"/>
    </row>
    <row r="38003" spans="1:3" ht="14.4" x14ac:dyDescent="0.3">
      <c r="A38003"/>
      <c r="B38003"/>
      <c r="C38003"/>
    </row>
    <row r="38004" spans="1:3" ht="14.4" x14ac:dyDescent="0.3">
      <c r="A38004"/>
      <c r="B38004"/>
      <c r="C38004"/>
    </row>
    <row r="38005" spans="1:3" ht="14.4" x14ac:dyDescent="0.3">
      <c r="A38005"/>
      <c r="B38005"/>
      <c r="C38005"/>
    </row>
    <row r="38006" spans="1:3" ht="14.4" x14ac:dyDescent="0.3">
      <c r="A38006"/>
      <c r="B38006"/>
      <c r="C38006"/>
    </row>
    <row r="38007" spans="1:3" ht="14.4" x14ac:dyDescent="0.3">
      <c r="A38007"/>
      <c r="B38007"/>
      <c r="C38007"/>
    </row>
    <row r="38008" spans="1:3" ht="14.4" x14ac:dyDescent="0.3">
      <c r="A38008"/>
      <c r="B38008"/>
      <c r="C38008"/>
    </row>
    <row r="38009" spans="1:3" ht="14.4" x14ac:dyDescent="0.3">
      <c r="A38009"/>
      <c r="B38009"/>
      <c r="C38009"/>
    </row>
    <row r="38010" spans="1:3" ht="14.4" x14ac:dyDescent="0.3">
      <c r="A38010"/>
      <c r="B38010"/>
      <c r="C38010"/>
    </row>
    <row r="38011" spans="1:3" ht="14.4" x14ac:dyDescent="0.3">
      <c r="A38011"/>
      <c r="B38011"/>
      <c r="C38011"/>
    </row>
    <row r="38012" spans="1:3" ht="14.4" x14ac:dyDescent="0.3">
      <c r="A38012"/>
      <c r="B38012"/>
      <c r="C38012"/>
    </row>
    <row r="38013" spans="1:3" ht="14.4" x14ac:dyDescent="0.3">
      <c r="A38013"/>
      <c r="B38013"/>
      <c r="C38013"/>
    </row>
    <row r="38014" spans="1:3" ht="14.4" x14ac:dyDescent="0.3">
      <c r="A38014"/>
      <c r="B38014"/>
      <c r="C38014"/>
    </row>
    <row r="38015" spans="1:3" ht="14.4" x14ac:dyDescent="0.3">
      <c r="A38015"/>
      <c r="B38015"/>
      <c r="C38015"/>
    </row>
    <row r="38016" spans="1:3" ht="14.4" x14ac:dyDescent="0.3">
      <c r="A38016"/>
      <c r="B38016"/>
      <c r="C38016"/>
    </row>
    <row r="38017" spans="1:3" ht="14.4" x14ac:dyDescent="0.3">
      <c r="A38017"/>
      <c r="B38017"/>
      <c r="C38017"/>
    </row>
    <row r="38018" spans="1:3" ht="14.4" x14ac:dyDescent="0.3">
      <c r="A38018"/>
      <c r="B38018"/>
      <c r="C38018"/>
    </row>
    <row r="38019" spans="1:3" ht="14.4" x14ac:dyDescent="0.3">
      <c r="A38019"/>
      <c r="B38019"/>
      <c r="C38019"/>
    </row>
    <row r="38020" spans="1:3" ht="14.4" x14ac:dyDescent="0.3">
      <c r="A38020"/>
      <c r="B38020"/>
      <c r="C38020"/>
    </row>
    <row r="38021" spans="1:3" ht="14.4" x14ac:dyDescent="0.3">
      <c r="A38021"/>
      <c r="B38021"/>
      <c r="C38021"/>
    </row>
    <row r="38022" spans="1:3" ht="14.4" x14ac:dyDescent="0.3">
      <c r="A38022"/>
      <c r="B38022"/>
      <c r="C38022"/>
    </row>
    <row r="38023" spans="1:3" ht="14.4" x14ac:dyDescent="0.3">
      <c r="A38023"/>
      <c r="B38023"/>
      <c r="C38023"/>
    </row>
    <row r="38024" spans="1:3" ht="14.4" x14ac:dyDescent="0.3">
      <c r="A38024"/>
      <c r="B38024"/>
      <c r="C38024"/>
    </row>
    <row r="38025" spans="1:3" ht="14.4" x14ac:dyDescent="0.3">
      <c r="A38025"/>
      <c r="B38025"/>
      <c r="C38025"/>
    </row>
    <row r="38026" spans="1:3" ht="14.4" x14ac:dyDescent="0.3">
      <c r="A38026"/>
      <c r="B38026"/>
      <c r="C38026"/>
    </row>
    <row r="38027" spans="1:3" ht="14.4" x14ac:dyDescent="0.3">
      <c r="A38027"/>
      <c r="B38027"/>
      <c r="C38027"/>
    </row>
    <row r="38028" spans="1:3" ht="14.4" x14ac:dyDescent="0.3">
      <c r="A38028"/>
      <c r="B38028"/>
      <c r="C38028"/>
    </row>
    <row r="38029" spans="1:3" ht="14.4" x14ac:dyDescent="0.3">
      <c r="A38029"/>
      <c r="B38029"/>
      <c r="C38029"/>
    </row>
    <row r="38030" spans="1:3" ht="14.4" x14ac:dyDescent="0.3">
      <c r="A38030"/>
      <c r="B38030"/>
      <c r="C38030"/>
    </row>
    <row r="38031" spans="1:3" ht="14.4" x14ac:dyDescent="0.3">
      <c r="A38031"/>
      <c r="B38031"/>
      <c r="C38031"/>
    </row>
    <row r="38032" spans="1:3" ht="14.4" x14ac:dyDescent="0.3">
      <c r="A38032"/>
      <c r="B38032"/>
      <c r="C38032"/>
    </row>
    <row r="38033" spans="1:3" ht="14.4" x14ac:dyDescent="0.3">
      <c r="A38033"/>
      <c r="B38033"/>
      <c r="C38033"/>
    </row>
    <row r="38034" spans="1:3" ht="14.4" x14ac:dyDescent="0.3">
      <c r="A38034"/>
      <c r="B38034"/>
      <c r="C38034"/>
    </row>
    <row r="38035" spans="1:3" ht="14.4" x14ac:dyDescent="0.3">
      <c r="A38035"/>
      <c r="B38035"/>
      <c r="C38035"/>
    </row>
    <row r="38036" spans="1:3" ht="14.4" x14ac:dyDescent="0.3">
      <c r="A38036"/>
      <c r="B38036"/>
      <c r="C38036"/>
    </row>
    <row r="38037" spans="1:3" ht="14.4" x14ac:dyDescent="0.3">
      <c r="A38037"/>
      <c r="B38037"/>
      <c r="C38037"/>
    </row>
    <row r="38038" spans="1:3" ht="14.4" x14ac:dyDescent="0.3">
      <c r="A38038"/>
      <c r="B38038"/>
      <c r="C38038"/>
    </row>
    <row r="38039" spans="1:3" ht="14.4" x14ac:dyDescent="0.3">
      <c r="A38039"/>
      <c r="B38039"/>
      <c r="C38039"/>
    </row>
    <row r="38040" spans="1:3" ht="14.4" x14ac:dyDescent="0.3">
      <c r="A38040"/>
      <c r="B38040"/>
      <c r="C38040"/>
    </row>
    <row r="38041" spans="1:3" ht="14.4" x14ac:dyDescent="0.3">
      <c r="A38041"/>
      <c r="B38041"/>
      <c r="C38041"/>
    </row>
    <row r="38042" spans="1:3" ht="14.4" x14ac:dyDescent="0.3">
      <c r="A38042"/>
      <c r="B38042"/>
      <c r="C38042"/>
    </row>
    <row r="38043" spans="1:3" ht="14.4" x14ac:dyDescent="0.3">
      <c r="A38043"/>
      <c r="B38043"/>
      <c r="C38043"/>
    </row>
    <row r="38044" spans="1:3" ht="14.4" x14ac:dyDescent="0.3">
      <c r="A38044"/>
      <c r="B38044"/>
      <c r="C38044"/>
    </row>
    <row r="38045" spans="1:3" ht="14.4" x14ac:dyDescent="0.3">
      <c r="A38045"/>
      <c r="B38045"/>
      <c r="C38045"/>
    </row>
    <row r="38046" spans="1:3" ht="14.4" x14ac:dyDescent="0.3">
      <c r="A38046"/>
      <c r="B38046"/>
      <c r="C38046"/>
    </row>
    <row r="38047" spans="1:3" ht="14.4" x14ac:dyDescent="0.3">
      <c r="A38047"/>
      <c r="B38047"/>
      <c r="C38047"/>
    </row>
    <row r="38048" spans="1:3" ht="14.4" x14ac:dyDescent="0.3">
      <c r="A38048"/>
      <c r="B38048"/>
      <c r="C38048"/>
    </row>
    <row r="38049" spans="1:3" ht="14.4" x14ac:dyDescent="0.3">
      <c r="A38049"/>
      <c r="B38049"/>
      <c r="C38049"/>
    </row>
    <row r="38050" spans="1:3" ht="14.4" x14ac:dyDescent="0.3">
      <c r="A38050"/>
      <c r="B38050"/>
      <c r="C38050"/>
    </row>
    <row r="38051" spans="1:3" ht="14.4" x14ac:dyDescent="0.3">
      <c r="A38051"/>
      <c r="B38051"/>
      <c r="C38051"/>
    </row>
    <row r="38052" spans="1:3" ht="14.4" x14ac:dyDescent="0.3">
      <c r="A38052"/>
      <c r="B38052"/>
      <c r="C38052"/>
    </row>
    <row r="38053" spans="1:3" ht="14.4" x14ac:dyDescent="0.3">
      <c r="A38053"/>
      <c r="B38053"/>
      <c r="C38053"/>
    </row>
    <row r="38054" spans="1:3" ht="14.4" x14ac:dyDescent="0.3">
      <c r="A38054"/>
      <c r="B38054"/>
      <c r="C38054"/>
    </row>
    <row r="38055" spans="1:3" ht="14.4" x14ac:dyDescent="0.3">
      <c r="A38055"/>
      <c r="B38055"/>
      <c r="C38055"/>
    </row>
    <row r="38056" spans="1:3" ht="14.4" x14ac:dyDescent="0.3">
      <c r="A38056"/>
      <c r="B38056"/>
      <c r="C38056"/>
    </row>
    <row r="38057" spans="1:3" ht="14.4" x14ac:dyDescent="0.3">
      <c r="A38057"/>
      <c r="B38057"/>
      <c r="C38057"/>
    </row>
    <row r="38058" spans="1:3" ht="14.4" x14ac:dyDescent="0.3">
      <c r="A38058"/>
      <c r="B38058"/>
      <c r="C38058"/>
    </row>
    <row r="38059" spans="1:3" ht="14.4" x14ac:dyDescent="0.3">
      <c r="A38059"/>
      <c r="B38059"/>
      <c r="C38059"/>
    </row>
    <row r="38060" spans="1:3" ht="14.4" x14ac:dyDescent="0.3">
      <c r="A38060"/>
      <c r="B38060"/>
      <c r="C38060"/>
    </row>
    <row r="38061" spans="1:3" ht="14.4" x14ac:dyDescent="0.3">
      <c r="A38061"/>
      <c r="B38061"/>
      <c r="C38061"/>
    </row>
    <row r="38062" spans="1:3" ht="14.4" x14ac:dyDescent="0.3">
      <c r="A38062"/>
      <c r="B38062"/>
      <c r="C38062"/>
    </row>
    <row r="38063" spans="1:3" ht="14.4" x14ac:dyDescent="0.3">
      <c r="A38063"/>
      <c r="B38063"/>
      <c r="C38063"/>
    </row>
    <row r="38064" spans="1:3" ht="14.4" x14ac:dyDescent="0.3">
      <c r="A38064"/>
      <c r="B38064"/>
      <c r="C38064"/>
    </row>
    <row r="38065" spans="1:3" ht="14.4" x14ac:dyDescent="0.3">
      <c r="A38065"/>
      <c r="B38065"/>
      <c r="C38065"/>
    </row>
    <row r="38066" spans="1:3" ht="14.4" x14ac:dyDescent="0.3">
      <c r="A38066"/>
      <c r="B38066"/>
      <c r="C38066"/>
    </row>
    <row r="38067" spans="1:3" ht="14.4" x14ac:dyDescent="0.3">
      <c r="A38067"/>
      <c r="B38067"/>
      <c r="C38067"/>
    </row>
    <row r="38068" spans="1:3" ht="14.4" x14ac:dyDescent="0.3">
      <c r="A38068"/>
      <c r="B38068"/>
      <c r="C38068"/>
    </row>
    <row r="38069" spans="1:3" ht="14.4" x14ac:dyDescent="0.3">
      <c r="A38069"/>
      <c r="B38069"/>
      <c r="C38069"/>
    </row>
    <row r="38070" spans="1:3" ht="14.4" x14ac:dyDescent="0.3">
      <c r="A38070"/>
      <c r="B38070"/>
      <c r="C38070"/>
    </row>
    <row r="38071" spans="1:3" ht="14.4" x14ac:dyDescent="0.3">
      <c r="A38071"/>
      <c r="B38071"/>
      <c r="C38071"/>
    </row>
    <row r="38072" spans="1:3" ht="14.4" x14ac:dyDescent="0.3">
      <c r="A38072"/>
      <c r="B38072"/>
      <c r="C38072"/>
    </row>
    <row r="38073" spans="1:3" ht="14.4" x14ac:dyDescent="0.3">
      <c r="A38073"/>
      <c r="B38073"/>
      <c r="C38073"/>
    </row>
    <row r="38074" spans="1:3" ht="14.4" x14ac:dyDescent="0.3">
      <c r="A38074"/>
      <c r="B38074"/>
      <c r="C38074"/>
    </row>
    <row r="38075" spans="1:3" ht="14.4" x14ac:dyDescent="0.3">
      <c r="A38075"/>
      <c r="B38075"/>
      <c r="C38075"/>
    </row>
    <row r="38076" spans="1:3" ht="14.4" x14ac:dyDescent="0.3">
      <c r="A38076"/>
      <c r="B38076"/>
      <c r="C38076"/>
    </row>
    <row r="38077" spans="1:3" ht="14.4" x14ac:dyDescent="0.3">
      <c r="A38077"/>
      <c r="B38077"/>
      <c r="C38077"/>
    </row>
    <row r="38078" spans="1:3" ht="14.4" x14ac:dyDescent="0.3">
      <c r="A38078"/>
      <c r="B38078"/>
      <c r="C38078"/>
    </row>
    <row r="38079" spans="1:3" ht="14.4" x14ac:dyDescent="0.3">
      <c r="A38079"/>
      <c r="B38079"/>
      <c r="C38079"/>
    </row>
    <row r="38080" spans="1:3" ht="14.4" x14ac:dyDescent="0.3">
      <c r="A38080"/>
      <c r="B38080"/>
      <c r="C38080"/>
    </row>
    <row r="38081" spans="1:3" ht="14.4" x14ac:dyDescent="0.3">
      <c r="A38081"/>
      <c r="B38081"/>
      <c r="C38081"/>
    </row>
    <row r="38082" spans="1:3" ht="14.4" x14ac:dyDescent="0.3">
      <c r="A38082"/>
      <c r="B38082"/>
      <c r="C38082"/>
    </row>
    <row r="38083" spans="1:3" ht="14.4" x14ac:dyDescent="0.3">
      <c r="A38083"/>
      <c r="B38083"/>
      <c r="C38083"/>
    </row>
    <row r="38084" spans="1:3" ht="14.4" x14ac:dyDescent="0.3">
      <c r="A38084"/>
      <c r="B38084"/>
      <c r="C38084"/>
    </row>
    <row r="38085" spans="1:3" ht="14.4" x14ac:dyDescent="0.3">
      <c r="A38085"/>
      <c r="B38085"/>
      <c r="C38085"/>
    </row>
    <row r="38086" spans="1:3" ht="14.4" x14ac:dyDescent="0.3">
      <c r="A38086"/>
      <c r="B38086"/>
      <c r="C38086"/>
    </row>
    <row r="38087" spans="1:3" ht="14.4" x14ac:dyDescent="0.3">
      <c r="A38087"/>
      <c r="B38087"/>
      <c r="C38087"/>
    </row>
    <row r="38088" spans="1:3" ht="14.4" x14ac:dyDescent="0.3">
      <c r="A38088"/>
      <c r="B38088"/>
      <c r="C38088"/>
    </row>
    <row r="38089" spans="1:3" ht="14.4" x14ac:dyDescent="0.3">
      <c r="A38089"/>
      <c r="B38089"/>
      <c r="C38089"/>
    </row>
    <row r="38090" spans="1:3" ht="14.4" x14ac:dyDescent="0.3">
      <c r="A38090"/>
      <c r="B38090"/>
      <c r="C38090"/>
    </row>
    <row r="38091" spans="1:3" ht="14.4" x14ac:dyDescent="0.3">
      <c r="A38091"/>
      <c r="B38091"/>
      <c r="C38091"/>
    </row>
    <row r="38092" spans="1:3" ht="14.4" x14ac:dyDescent="0.3">
      <c r="A38092"/>
      <c r="B38092"/>
      <c r="C38092"/>
    </row>
    <row r="38093" spans="1:3" ht="14.4" x14ac:dyDescent="0.3">
      <c r="A38093"/>
      <c r="B38093"/>
      <c r="C38093"/>
    </row>
    <row r="38094" spans="1:3" ht="14.4" x14ac:dyDescent="0.3">
      <c r="A38094"/>
      <c r="B38094"/>
      <c r="C38094"/>
    </row>
    <row r="38095" spans="1:3" ht="14.4" x14ac:dyDescent="0.3">
      <c r="A38095"/>
      <c r="B38095"/>
      <c r="C38095"/>
    </row>
    <row r="38096" spans="1:3" ht="14.4" x14ac:dyDescent="0.3">
      <c r="A38096"/>
      <c r="B38096"/>
      <c r="C38096"/>
    </row>
    <row r="38097" spans="1:3" ht="14.4" x14ac:dyDescent="0.3">
      <c r="A38097"/>
      <c r="B38097"/>
      <c r="C38097"/>
    </row>
    <row r="38098" spans="1:3" ht="14.4" x14ac:dyDescent="0.3">
      <c r="A38098"/>
      <c r="B38098"/>
      <c r="C38098"/>
    </row>
    <row r="38099" spans="1:3" ht="14.4" x14ac:dyDescent="0.3">
      <c r="A38099"/>
      <c r="B38099"/>
      <c r="C38099"/>
    </row>
    <row r="38100" spans="1:3" ht="14.4" x14ac:dyDescent="0.3">
      <c r="A38100"/>
      <c r="B38100"/>
      <c r="C38100"/>
    </row>
    <row r="38101" spans="1:3" ht="14.4" x14ac:dyDescent="0.3">
      <c r="A38101"/>
      <c r="B38101"/>
      <c r="C38101"/>
    </row>
    <row r="38102" spans="1:3" ht="14.4" x14ac:dyDescent="0.3">
      <c r="A38102"/>
      <c r="B38102"/>
      <c r="C38102"/>
    </row>
    <row r="38103" spans="1:3" ht="14.4" x14ac:dyDescent="0.3">
      <c r="A38103"/>
      <c r="B38103"/>
      <c r="C38103"/>
    </row>
    <row r="38104" spans="1:3" ht="14.4" x14ac:dyDescent="0.3">
      <c r="A38104"/>
      <c r="B38104"/>
      <c r="C38104"/>
    </row>
    <row r="38105" spans="1:3" ht="14.4" x14ac:dyDescent="0.3">
      <c r="A38105"/>
      <c r="B38105"/>
      <c r="C38105"/>
    </row>
    <row r="38106" spans="1:3" ht="14.4" x14ac:dyDescent="0.3">
      <c r="A38106"/>
      <c r="B38106"/>
      <c r="C38106"/>
    </row>
    <row r="38107" spans="1:3" ht="14.4" x14ac:dyDescent="0.3">
      <c r="A38107"/>
      <c r="B38107"/>
      <c r="C38107"/>
    </row>
    <row r="38108" spans="1:3" ht="14.4" x14ac:dyDescent="0.3">
      <c r="A38108"/>
      <c r="B38108"/>
      <c r="C38108"/>
    </row>
    <row r="38109" spans="1:3" ht="14.4" x14ac:dyDescent="0.3">
      <c r="A38109"/>
      <c r="B38109"/>
      <c r="C38109"/>
    </row>
    <row r="38110" spans="1:3" ht="14.4" x14ac:dyDescent="0.3">
      <c r="A38110"/>
      <c r="B38110"/>
      <c r="C38110"/>
    </row>
    <row r="38111" spans="1:3" ht="14.4" x14ac:dyDescent="0.3">
      <c r="A38111"/>
      <c r="B38111"/>
      <c r="C38111"/>
    </row>
    <row r="38112" spans="1:3" ht="14.4" x14ac:dyDescent="0.3">
      <c r="A38112"/>
      <c r="B38112"/>
      <c r="C38112"/>
    </row>
    <row r="38113" spans="1:3" ht="14.4" x14ac:dyDescent="0.3">
      <c r="A38113"/>
      <c r="B38113"/>
      <c r="C38113"/>
    </row>
    <row r="38114" spans="1:3" ht="14.4" x14ac:dyDescent="0.3">
      <c r="A38114"/>
      <c r="B38114"/>
      <c r="C38114"/>
    </row>
    <row r="38115" spans="1:3" ht="14.4" x14ac:dyDescent="0.3">
      <c r="A38115"/>
      <c r="B38115"/>
      <c r="C38115"/>
    </row>
    <row r="38116" spans="1:3" ht="14.4" x14ac:dyDescent="0.3">
      <c r="A38116"/>
      <c r="B38116"/>
      <c r="C38116"/>
    </row>
    <row r="38117" spans="1:3" ht="14.4" x14ac:dyDescent="0.3">
      <c r="A38117"/>
      <c r="B38117"/>
      <c r="C38117"/>
    </row>
    <row r="38118" spans="1:3" ht="14.4" x14ac:dyDescent="0.3">
      <c r="A38118"/>
      <c r="B38118"/>
      <c r="C38118"/>
    </row>
    <row r="38119" spans="1:3" ht="14.4" x14ac:dyDescent="0.3">
      <c r="A38119"/>
      <c r="B38119"/>
      <c r="C38119"/>
    </row>
    <row r="38120" spans="1:3" ht="14.4" x14ac:dyDescent="0.3">
      <c r="A38120"/>
      <c r="B38120"/>
      <c r="C38120"/>
    </row>
    <row r="38121" spans="1:3" ht="14.4" x14ac:dyDescent="0.3">
      <c r="A38121"/>
      <c r="B38121"/>
      <c r="C38121"/>
    </row>
    <row r="38122" spans="1:3" ht="14.4" x14ac:dyDescent="0.3">
      <c r="A38122"/>
      <c r="B38122"/>
      <c r="C38122"/>
    </row>
    <row r="38123" spans="1:3" ht="14.4" x14ac:dyDescent="0.3">
      <c r="A38123"/>
      <c r="B38123"/>
      <c r="C38123"/>
    </row>
    <row r="38124" spans="1:3" ht="14.4" x14ac:dyDescent="0.3">
      <c r="A38124"/>
      <c r="B38124"/>
      <c r="C38124"/>
    </row>
    <row r="38125" spans="1:3" ht="14.4" x14ac:dyDescent="0.3">
      <c r="A38125"/>
      <c r="B38125"/>
      <c r="C38125"/>
    </row>
    <row r="38126" spans="1:3" ht="14.4" x14ac:dyDescent="0.3">
      <c r="A38126"/>
      <c r="B38126"/>
      <c r="C38126"/>
    </row>
    <row r="38127" spans="1:3" ht="14.4" x14ac:dyDescent="0.3">
      <c r="A38127"/>
      <c r="B38127"/>
      <c r="C38127"/>
    </row>
    <row r="38128" spans="1:3" ht="14.4" x14ac:dyDescent="0.3">
      <c r="A38128"/>
      <c r="B38128"/>
      <c r="C38128"/>
    </row>
    <row r="38129" spans="1:3" ht="14.4" x14ac:dyDescent="0.3">
      <c r="A38129"/>
      <c r="B38129"/>
      <c r="C38129"/>
    </row>
    <row r="38130" spans="1:3" ht="14.4" x14ac:dyDescent="0.3">
      <c r="A38130"/>
      <c r="B38130"/>
      <c r="C38130"/>
    </row>
    <row r="38131" spans="1:3" ht="14.4" x14ac:dyDescent="0.3">
      <c r="A38131"/>
      <c r="B38131"/>
      <c r="C38131"/>
    </row>
    <row r="38132" spans="1:3" ht="14.4" x14ac:dyDescent="0.3">
      <c r="A38132"/>
      <c r="B38132"/>
      <c r="C38132"/>
    </row>
    <row r="38133" spans="1:3" ht="14.4" x14ac:dyDescent="0.3">
      <c r="A38133"/>
      <c r="B38133"/>
      <c r="C38133"/>
    </row>
    <row r="38134" spans="1:3" ht="14.4" x14ac:dyDescent="0.3">
      <c r="A38134"/>
      <c r="B38134"/>
      <c r="C38134"/>
    </row>
    <row r="38135" spans="1:3" ht="14.4" x14ac:dyDescent="0.3">
      <c r="A38135"/>
      <c r="B38135"/>
      <c r="C38135"/>
    </row>
    <row r="38136" spans="1:3" ht="14.4" x14ac:dyDescent="0.3">
      <c r="A38136"/>
      <c r="B38136"/>
      <c r="C38136"/>
    </row>
    <row r="38137" spans="1:3" ht="14.4" x14ac:dyDescent="0.3">
      <c r="A38137"/>
      <c r="B38137"/>
      <c r="C38137"/>
    </row>
    <row r="38138" spans="1:3" ht="14.4" x14ac:dyDescent="0.3">
      <c r="A38138"/>
      <c r="B38138"/>
      <c r="C38138"/>
    </row>
    <row r="38139" spans="1:3" ht="14.4" x14ac:dyDescent="0.3">
      <c r="A38139"/>
      <c r="B38139"/>
      <c r="C38139"/>
    </row>
    <row r="38140" spans="1:3" ht="14.4" x14ac:dyDescent="0.3">
      <c r="A38140"/>
      <c r="B38140"/>
      <c r="C38140"/>
    </row>
    <row r="38141" spans="1:3" ht="14.4" x14ac:dyDescent="0.3">
      <c r="A38141"/>
      <c r="B38141"/>
      <c r="C38141"/>
    </row>
    <row r="38142" spans="1:3" ht="14.4" x14ac:dyDescent="0.3">
      <c r="A38142"/>
      <c r="B38142"/>
      <c r="C38142"/>
    </row>
    <row r="38143" spans="1:3" ht="14.4" x14ac:dyDescent="0.3">
      <c r="A38143"/>
      <c r="B38143"/>
      <c r="C38143"/>
    </row>
    <row r="38144" spans="1:3" ht="14.4" x14ac:dyDescent="0.3">
      <c r="A38144"/>
      <c r="B38144"/>
      <c r="C38144"/>
    </row>
    <row r="38145" spans="1:3" ht="14.4" x14ac:dyDescent="0.3">
      <c r="A38145"/>
      <c r="B38145"/>
      <c r="C38145"/>
    </row>
    <row r="38146" spans="1:3" ht="14.4" x14ac:dyDescent="0.3">
      <c r="A38146"/>
      <c r="B38146"/>
      <c r="C38146"/>
    </row>
    <row r="38147" spans="1:3" ht="14.4" x14ac:dyDescent="0.3">
      <c r="A38147"/>
      <c r="B38147"/>
      <c r="C38147"/>
    </row>
    <row r="38148" spans="1:3" ht="14.4" x14ac:dyDescent="0.3">
      <c r="A38148"/>
      <c r="B38148"/>
      <c r="C38148"/>
    </row>
    <row r="38149" spans="1:3" ht="14.4" x14ac:dyDescent="0.3">
      <c r="A38149"/>
      <c r="B38149"/>
      <c r="C38149"/>
    </row>
    <row r="38150" spans="1:3" ht="14.4" x14ac:dyDescent="0.3">
      <c r="A38150"/>
      <c r="B38150"/>
      <c r="C38150"/>
    </row>
    <row r="38151" spans="1:3" ht="14.4" x14ac:dyDescent="0.3">
      <c r="A38151"/>
      <c r="B38151"/>
      <c r="C38151"/>
    </row>
    <row r="38152" spans="1:3" ht="14.4" x14ac:dyDescent="0.3">
      <c r="A38152"/>
      <c r="B38152"/>
      <c r="C38152"/>
    </row>
    <row r="38153" spans="1:3" ht="14.4" x14ac:dyDescent="0.3">
      <c r="A38153"/>
      <c r="B38153"/>
      <c r="C38153"/>
    </row>
    <row r="38154" spans="1:3" ht="14.4" x14ac:dyDescent="0.3">
      <c r="A38154"/>
      <c r="B38154"/>
      <c r="C38154"/>
    </row>
    <row r="38155" spans="1:3" ht="14.4" x14ac:dyDescent="0.3">
      <c r="A38155"/>
      <c r="B38155"/>
      <c r="C38155"/>
    </row>
    <row r="38156" spans="1:3" ht="14.4" x14ac:dyDescent="0.3">
      <c r="A38156"/>
      <c r="B38156"/>
      <c r="C38156"/>
    </row>
    <row r="38157" spans="1:3" ht="14.4" x14ac:dyDescent="0.3">
      <c r="A38157"/>
      <c r="B38157"/>
      <c r="C38157"/>
    </row>
    <row r="38158" spans="1:3" ht="14.4" x14ac:dyDescent="0.3">
      <c r="A38158"/>
      <c r="B38158"/>
      <c r="C38158"/>
    </row>
    <row r="38159" spans="1:3" ht="14.4" x14ac:dyDescent="0.3">
      <c r="A38159"/>
      <c r="B38159"/>
      <c r="C38159"/>
    </row>
    <row r="38160" spans="1:3" ht="14.4" x14ac:dyDescent="0.3">
      <c r="A38160"/>
      <c r="B38160"/>
      <c r="C38160"/>
    </row>
    <row r="38161" spans="1:3" ht="14.4" x14ac:dyDescent="0.3">
      <c r="A38161"/>
      <c r="B38161"/>
      <c r="C38161"/>
    </row>
    <row r="38162" spans="1:3" ht="14.4" x14ac:dyDescent="0.3">
      <c r="A38162"/>
      <c r="B38162"/>
      <c r="C38162"/>
    </row>
    <row r="38163" spans="1:3" ht="14.4" x14ac:dyDescent="0.3">
      <c r="A38163"/>
      <c r="B38163"/>
      <c r="C38163"/>
    </row>
    <row r="38164" spans="1:3" ht="14.4" x14ac:dyDescent="0.3">
      <c r="A38164"/>
      <c r="B38164"/>
      <c r="C38164"/>
    </row>
    <row r="38165" spans="1:3" ht="14.4" x14ac:dyDescent="0.3">
      <c r="A38165"/>
      <c r="B38165"/>
      <c r="C38165"/>
    </row>
    <row r="38166" spans="1:3" ht="14.4" x14ac:dyDescent="0.3">
      <c r="A38166"/>
      <c r="B38166"/>
      <c r="C38166"/>
    </row>
    <row r="38167" spans="1:3" ht="14.4" x14ac:dyDescent="0.3">
      <c r="A38167"/>
      <c r="B38167"/>
      <c r="C38167"/>
    </row>
    <row r="38168" spans="1:3" ht="14.4" x14ac:dyDescent="0.3">
      <c r="A38168"/>
      <c r="B38168"/>
      <c r="C38168"/>
    </row>
    <row r="38169" spans="1:3" ht="14.4" x14ac:dyDescent="0.3">
      <c r="A38169"/>
      <c r="B38169"/>
      <c r="C38169"/>
    </row>
    <row r="38170" spans="1:3" ht="14.4" x14ac:dyDescent="0.3">
      <c r="A38170"/>
      <c r="B38170"/>
      <c r="C38170"/>
    </row>
    <row r="38171" spans="1:3" ht="14.4" x14ac:dyDescent="0.3">
      <c r="A38171"/>
      <c r="B38171"/>
      <c r="C38171"/>
    </row>
    <row r="38172" spans="1:3" ht="14.4" x14ac:dyDescent="0.3">
      <c r="A38172"/>
      <c r="B38172"/>
      <c r="C38172"/>
    </row>
    <row r="38173" spans="1:3" ht="14.4" x14ac:dyDescent="0.3">
      <c r="A38173"/>
      <c r="B38173"/>
      <c r="C38173"/>
    </row>
    <row r="38174" spans="1:3" ht="14.4" x14ac:dyDescent="0.3">
      <c r="A38174"/>
      <c r="B38174"/>
      <c r="C38174"/>
    </row>
    <row r="38175" spans="1:3" ht="14.4" x14ac:dyDescent="0.3">
      <c r="A38175"/>
      <c r="B38175"/>
      <c r="C38175"/>
    </row>
    <row r="38176" spans="1:3" ht="14.4" x14ac:dyDescent="0.3">
      <c r="A38176"/>
      <c r="B38176"/>
      <c r="C38176"/>
    </row>
    <row r="38177" spans="1:3" ht="14.4" x14ac:dyDescent="0.3">
      <c r="A38177"/>
      <c r="B38177"/>
      <c r="C38177"/>
    </row>
    <row r="38178" spans="1:3" ht="14.4" x14ac:dyDescent="0.3">
      <c r="A38178"/>
      <c r="B38178"/>
      <c r="C38178"/>
    </row>
    <row r="38179" spans="1:3" ht="14.4" x14ac:dyDescent="0.3">
      <c r="A38179"/>
      <c r="B38179"/>
      <c r="C38179"/>
    </row>
    <row r="38180" spans="1:3" ht="14.4" x14ac:dyDescent="0.3">
      <c r="A38180"/>
      <c r="B38180"/>
      <c r="C38180"/>
    </row>
    <row r="38181" spans="1:3" ht="14.4" x14ac:dyDescent="0.3">
      <c r="A38181"/>
      <c r="B38181"/>
      <c r="C38181"/>
    </row>
    <row r="38182" spans="1:3" ht="14.4" x14ac:dyDescent="0.3">
      <c r="A38182"/>
      <c r="B38182"/>
      <c r="C38182"/>
    </row>
    <row r="38183" spans="1:3" ht="14.4" x14ac:dyDescent="0.3">
      <c r="A38183"/>
      <c r="B38183"/>
      <c r="C38183"/>
    </row>
    <row r="38184" spans="1:3" ht="14.4" x14ac:dyDescent="0.3">
      <c r="A38184"/>
      <c r="B38184"/>
      <c r="C38184"/>
    </row>
    <row r="38185" spans="1:3" ht="14.4" x14ac:dyDescent="0.3">
      <c r="A38185"/>
      <c r="B38185"/>
      <c r="C38185"/>
    </row>
    <row r="38186" spans="1:3" ht="14.4" x14ac:dyDescent="0.3">
      <c r="A38186"/>
      <c r="B38186"/>
      <c r="C38186"/>
    </row>
    <row r="38187" spans="1:3" ht="14.4" x14ac:dyDescent="0.3">
      <c r="A38187"/>
      <c r="B38187"/>
      <c r="C38187"/>
    </row>
    <row r="38188" spans="1:3" ht="14.4" x14ac:dyDescent="0.3">
      <c r="A38188"/>
      <c r="B38188"/>
      <c r="C38188"/>
    </row>
    <row r="38189" spans="1:3" ht="14.4" x14ac:dyDescent="0.3">
      <c r="A38189"/>
      <c r="B38189"/>
      <c r="C38189"/>
    </row>
    <row r="38190" spans="1:3" ht="14.4" x14ac:dyDescent="0.3">
      <c r="A38190"/>
      <c r="B38190"/>
      <c r="C38190"/>
    </row>
    <row r="38191" spans="1:3" ht="14.4" x14ac:dyDescent="0.3">
      <c r="A38191"/>
      <c r="B38191"/>
      <c r="C38191"/>
    </row>
    <row r="38192" spans="1:3" ht="14.4" x14ac:dyDescent="0.3">
      <c r="A38192"/>
      <c r="B38192"/>
      <c r="C38192"/>
    </row>
    <row r="38193" spans="1:3" ht="14.4" x14ac:dyDescent="0.3">
      <c r="A38193"/>
      <c r="B38193"/>
      <c r="C38193"/>
    </row>
    <row r="38194" spans="1:3" ht="14.4" x14ac:dyDescent="0.3">
      <c r="A38194"/>
      <c r="B38194"/>
      <c r="C38194"/>
    </row>
    <row r="38195" spans="1:3" ht="14.4" x14ac:dyDescent="0.3">
      <c r="A38195"/>
      <c r="B38195"/>
      <c r="C38195"/>
    </row>
    <row r="38196" spans="1:3" ht="14.4" x14ac:dyDescent="0.3">
      <c r="A38196"/>
      <c r="B38196"/>
      <c r="C38196"/>
    </row>
    <row r="38197" spans="1:3" ht="14.4" x14ac:dyDescent="0.3">
      <c r="A38197"/>
      <c r="B38197"/>
      <c r="C38197"/>
    </row>
    <row r="38198" spans="1:3" ht="14.4" x14ac:dyDescent="0.3">
      <c r="A38198"/>
      <c r="B38198"/>
      <c r="C38198"/>
    </row>
    <row r="38199" spans="1:3" ht="14.4" x14ac:dyDescent="0.3">
      <c r="A38199"/>
      <c r="B38199"/>
      <c r="C38199"/>
    </row>
    <row r="38200" spans="1:3" ht="14.4" x14ac:dyDescent="0.3">
      <c r="A38200"/>
      <c r="B38200"/>
      <c r="C38200"/>
    </row>
    <row r="38201" spans="1:3" ht="14.4" x14ac:dyDescent="0.3">
      <c r="A38201"/>
      <c r="B38201"/>
      <c r="C38201"/>
    </row>
    <row r="38202" spans="1:3" ht="14.4" x14ac:dyDescent="0.3">
      <c r="A38202"/>
      <c r="B38202"/>
      <c r="C38202"/>
    </row>
    <row r="38203" spans="1:3" ht="14.4" x14ac:dyDescent="0.3">
      <c r="A38203"/>
      <c r="B38203"/>
      <c r="C38203"/>
    </row>
    <row r="38204" spans="1:3" ht="14.4" x14ac:dyDescent="0.3">
      <c r="A38204"/>
      <c r="B38204"/>
      <c r="C38204"/>
    </row>
    <row r="38205" spans="1:3" ht="14.4" x14ac:dyDescent="0.3">
      <c r="A38205"/>
      <c r="B38205"/>
      <c r="C38205"/>
    </row>
    <row r="38206" spans="1:3" ht="14.4" x14ac:dyDescent="0.3">
      <c r="A38206"/>
      <c r="B38206"/>
      <c r="C38206"/>
    </row>
    <row r="38207" spans="1:3" ht="14.4" x14ac:dyDescent="0.3">
      <c r="A38207"/>
      <c r="B38207"/>
      <c r="C38207"/>
    </row>
    <row r="38208" spans="1:3" ht="14.4" x14ac:dyDescent="0.3">
      <c r="A38208"/>
      <c r="B38208"/>
      <c r="C38208"/>
    </row>
    <row r="38209" spans="1:3" ht="14.4" x14ac:dyDescent="0.3">
      <c r="A38209"/>
      <c r="B38209"/>
      <c r="C38209"/>
    </row>
    <row r="38210" spans="1:3" ht="14.4" x14ac:dyDescent="0.3">
      <c r="A38210"/>
      <c r="B38210"/>
      <c r="C38210"/>
    </row>
    <row r="38211" spans="1:3" ht="14.4" x14ac:dyDescent="0.3">
      <c r="A38211"/>
      <c r="B38211"/>
      <c r="C38211"/>
    </row>
    <row r="38212" spans="1:3" ht="14.4" x14ac:dyDescent="0.3">
      <c r="A38212"/>
      <c r="B38212"/>
      <c r="C38212"/>
    </row>
    <row r="38213" spans="1:3" ht="14.4" x14ac:dyDescent="0.3">
      <c r="A38213"/>
      <c r="B38213"/>
      <c r="C38213"/>
    </row>
    <row r="38214" spans="1:3" ht="14.4" x14ac:dyDescent="0.3">
      <c r="A38214"/>
      <c r="B38214"/>
      <c r="C38214"/>
    </row>
    <row r="38215" spans="1:3" ht="14.4" x14ac:dyDescent="0.3">
      <c r="A38215"/>
      <c r="B38215"/>
      <c r="C38215"/>
    </row>
    <row r="38216" spans="1:3" ht="14.4" x14ac:dyDescent="0.3">
      <c r="A38216"/>
      <c r="B38216"/>
      <c r="C38216"/>
    </row>
    <row r="38217" spans="1:3" ht="14.4" x14ac:dyDescent="0.3">
      <c r="A38217"/>
      <c r="B38217"/>
      <c r="C38217"/>
    </row>
    <row r="38218" spans="1:3" ht="14.4" x14ac:dyDescent="0.3">
      <c r="A38218"/>
      <c r="B38218"/>
      <c r="C38218"/>
    </row>
    <row r="38219" spans="1:3" ht="14.4" x14ac:dyDescent="0.3">
      <c r="A38219"/>
      <c r="B38219"/>
      <c r="C38219"/>
    </row>
    <row r="38220" spans="1:3" ht="14.4" x14ac:dyDescent="0.3">
      <c r="A38220"/>
      <c r="B38220"/>
      <c r="C38220"/>
    </row>
    <row r="38221" spans="1:3" ht="14.4" x14ac:dyDescent="0.3">
      <c r="A38221"/>
      <c r="B38221"/>
      <c r="C38221"/>
    </row>
    <row r="38222" spans="1:3" ht="14.4" x14ac:dyDescent="0.3">
      <c r="A38222"/>
      <c r="B38222"/>
      <c r="C38222"/>
    </row>
    <row r="38223" spans="1:3" ht="14.4" x14ac:dyDescent="0.3">
      <c r="A38223"/>
      <c r="B38223"/>
      <c r="C38223"/>
    </row>
    <row r="38224" spans="1:3" ht="14.4" x14ac:dyDescent="0.3">
      <c r="A38224"/>
      <c r="B38224"/>
      <c r="C38224"/>
    </row>
    <row r="38225" spans="1:3" ht="14.4" x14ac:dyDescent="0.3">
      <c r="A38225"/>
      <c r="B38225"/>
      <c r="C38225"/>
    </row>
    <row r="38226" spans="1:3" ht="14.4" x14ac:dyDescent="0.3">
      <c r="A38226"/>
      <c r="B38226"/>
      <c r="C38226"/>
    </row>
    <row r="38227" spans="1:3" ht="14.4" x14ac:dyDescent="0.3">
      <c r="A38227"/>
      <c r="B38227"/>
      <c r="C38227"/>
    </row>
    <row r="38228" spans="1:3" ht="14.4" x14ac:dyDescent="0.3">
      <c r="A38228"/>
      <c r="B38228"/>
      <c r="C38228"/>
    </row>
    <row r="38229" spans="1:3" ht="14.4" x14ac:dyDescent="0.3">
      <c r="A38229"/>
      <c r="B38229"/>
      <c r="C38229"/>
    </row>
    <row r="38230" spans="1:3" ht="14.4" x14ac:dyDescent="0.3">
      <c r="A38230"/>
      <c r="B38230"/>
      <c r="C38230"/>
    </row>
    <row r="38231" spans="1:3" ht="14.4" x14ac:dyDescent="0.3">
      <c r="A38231"/>
      <c r="B38231"/>
      <c r="C38231"/>
    </row>
    <row r="38232" spans="1:3" ht="14.4" x14ac:dyDescent="0.3">
      <c r="A38232"/>
      <c r="B38232"/>
      <c r="C38232"/>
    </row>
    <row r="38233" spans="1:3" ht="14.4" x14ac:dyDescent="0.3">
      <c r="A38233"/>
      <c r="B38233"/>
      <c r="C38233"/>
    </row>
    <row r="38234" spans="1:3" ht="14.4" x14ac:dyDescent="0.3">
      <c r="A38234"/>
      <c r="B38234"/>
      <c r="C38234"/>
    </row>
    <row r="38235" spans="1:3" ht="14.4" x14ac:dyDescent="0.3">
      <c r="A38235"/>
      <c r="B38235"/>
      <c r="C38235"/>
    </row>
    <row r="38236" spans="1:3" ht="14.4" x14ac:dyDescent="0.3">
      <c r="A38236"/>
      <c r="B38236"/>
      <c r="C38236"/>
    </row>
    <row r="38237" spans="1:3" ht="14.4" x14ac:dyDescent="0.3">
      <c r="A38237"/>
      <c r="B38237"/>
      <c r="C38237"/>
    </row>
    <row r="38238" spans="1:3" ht="14.4" x14ac:dyDescent="0.3">
      <c r="A38238"/>
      <c r="B38238"/>
      <c r="C38238"/>
    </row>
    <row r="38239" spans="1:3" ht="14.4" x14ac:dyDescent="0.3">
      <c r="A38239"/>
      <c r="B38239"/>
      <c r="C38239"/>
    </row>
    <row r="38240" spans="1:3" ht="14.4" x14ac:dyDescent="0.3">
      <c r="A38240"/>
      <c r="B38240"/>
      <c r="C38240"/>
    </row>
    <row r="38241" spans="1:3" ht="14.4" x14ac:dyDescent="0.3">
      <c r="A38241"/>
      <c r="B38241"/>
      <c r="C38241"/>
    </row>
    <row r="38242" spans="1:3" ht="14.4" x14ac:dyDescent="0.3">
      <c r="A38242"/>
      <c r="B38242"/>
      <c r="C38242"/>
    </row>
    <row r="38243" spans="1:3" ht="14.4" x14ac:dyDescent="0.3">
      <c r="A38243"/>
      <c r="B38243"/>
      <c r="C38243"/>
    </row>
    <row r="38244" spans="1:3" ht="14.4" x14ac:dyDescent="0.3">
      <c r="A38244"/>
      <c r="B38244"/>
      <c r="C38244"/>
    </row>
    <row r="38245" spans="1:3" ht="14.4" x14ac:dyDescent="0.3">
      <c r="A38245"/>
      <c r="B38245"/>
      <c r="C38245"/>
    </row>
    <row r="38246" spans="1:3" ht="14.4" x14ac:dyDescent="0.3">
      <c r="A38246"/>
      <c r="B38246"/>
      <c r="C38246"/>
    </row>
    <row r="38247" spans="1:3" ht="14.4" x14ac:dyDescent="0.3">
      <c r="A38247"/>
      <c r="B38247"/>
      <c r="C38247"/>
    </row>
    <row r="38248" spans="1:3" ht="14.4" x14ac:dyDescent="0.3">
      <c r="A38248"/>
      <c r="B38248"/>
      <c r="C38248"/>
    </row>
    <row r="38249" spans="1:3" ht="14.4" x14ac:dyDescent="0.3">
      <c r="A38249"/>
      <c r="B38249"/>
      <c r="C38249"/>
    </row>
    <row r="38250" spans="1:3" ht="14.4" x14ac:dyDescent="0.3">
      <c r="A38250"/>
      <c r="B38250"/>
      <c r="C38250"/>
    </row>
    <row r="38251" spans="1:3" ht="14.4" x14ac:dyDescent="0.3">
      <c r="A38251"/>
      <c r="B38251"/>
      <c r="C38251"/>
    </row>
    <row r="38252" spans="1:3" ht="14.4" x14ac:dyDescent="0.3">
      <c r="A38252"/>
      <c r="B38252"/>
      <c r="C38252"/>
    </row>
    <row r="38253" spans="1:3" ht="14.4" x14ac:dyDescent="0.3">
      <c r="A38253"/>
      <c r="B38253"/>
      <c r="C38253"/>
    </row>
    <row r="38254" spans="1:3" ht="14.4" x14ac:dyDescent="0.3">
      <c r="A38254"/>
      <c r="B38254"/>
      <c r="C38254"/>
    </row>
    <row r="38255" spans="1:3" ht="14.4" x14ac:dyDescent="0.3">
      <c r="A38255"/>
      <c r="B38255"/>
      <c r="C38255"/>
    </row>
    <row r="38256" spans="1:3" ht="14.4" x14ac:dyDescent="0.3">
      <c r="A38256"/>
      <c r="B38256"/>
      <c r="C38256"/>
    </row>
    <row r="38257" spans="1:3" ht="14.4" x14ac:dyDescent="0.3">
      <c r="A38257"/>
      <c r="B38257"/>
      <c r="C38257"/>
    </row>
    <row r="38258" spans="1:3" ht="14.4" x14ac:dyDescent="0.3">
      <c r="A38258"/>
      <c r="B38258"/>
      <c r="C38258"/>
    </row>
    <row r="38259" spans="1:3" ht="14.4" x14ac:dyDescent="0.3">
      <c r="A38259"/>
      <c r="B38259"/>
      <c r="C38259"/>
    </row>
    <row r="38260" spans="1:3" ht="14.4" x14ac:dyDescent="0.3">
      <c r="A38260"/>
      <c r="B38260"/>
      <c r="C38260"/>
    </row>
    <row r="38261" spans="1:3" ht="14.4" x14ac:dyDescent="0.3">
      <c r="A38261"/>
      <c r="B38261"/>
      <c r="C38261"/>
    </row>
    <row r="38262" spans="1:3" ht="14.4" x14ac:dyDescent="0.3">
      <c r="A38262"/>
      <c r="B38262"/>
      <c r="C38262"/>
    </row>
    <row r="38263" spans="1:3" ht="14.4" x14ac:dyDescent="0.3">
      <c r="A38263"/>
      <c r="B38263"/>
      <c r="C38263"/>
    </row>
    <row r="38264" spans="1:3" ht="14.4" x14ac:dyDescent="0.3">
      <c r="A38264"/>
      <c r="B38264"/>
      <c r="C38264"/>
    </row>
    <row r="38265" spans="1:3" ht="14.4" x14ac:dyDescent="0.3">
      <c r="A38265"/>
      <c r="B38265"/>
      <c r="C38265"/>
    </row>
    <row r="38266" spans="1:3" ht="14.4" x14ac:dyDescent="0.3">
      <c r="A38266"/>
      <c r="B38266"/>
      <c r="C38266"/>
    </row>
    <row r="38267" spans="1:3" ht="14.4" x14ac:dyDescent="0.3">
      <c r="A38267"/>
      <c r="B38267"/>
      <c r="C38267"/>
    </row>
    <row r="38268" spans="1:3" ht="14.4" x14ac:dyDescent="0.3">
      <c r="A38268"/>
      <c r="B38268"/>
      <c r="C38268"/>
    </row>
    <row r="38269" spans="1:3" ht="14.4" x14ac:dyDescent="0.3">
      <c r="A38269"/>
      <c r="B38269"/>
      <c r="C38269"/>
    </row>
    <row r="38270" spans="1:3" ht="14.4" x14ac:dyDescent="0.3">
      <c r="A38270"/>
      <c r="B38270"/>
      <c r="C38270"/>
    </row>
    <row r="38271" spans="1:3" ht="14.4" x14ac:dyDescent="0.3">
      <c r="A38271"/>
      <c r="B38271"/>
      <c r="C38271"/>
    </row>
    <row r="38272" spans="1:3" ht="14.4" x14ac:dyDescent="0.3">
      <c r="A38272"/>
      <c r="B38272"/>
      <c r="C38272"/>
    </row>
    <row r="38273" spans="1:3" ht="14.4" x14ac:dyDescent="0.3">
      <c r="A38273"/>
      <c r="B38273"/>
      <c r="C38273"/>
    </row>
    <row r="38274" spans="1:3" ht="14.4" x14ac:dyDescent="0.3">
      <c r="A38274"/>
      <c r="B38274"/>
      <c r="C38274"/>
    </row>
    <row r="38275" spans="1:3" ht="14.4" x14ac:dyDescent="0.3">
      <c r="A38275"/>
      <c r="B38275"/>
      <c r="C38275"/>
    </row>
    <row r="38276" spans="1:3" ht="14.4" x14ac:dyDescent="0.3">
      <c r="A38276"/>
      <c r="B38276"/>
      <c r="C38276"/>
    </row>
    <row r="38277" spans="1:3" ht="14.4" x14ac:dyDescent="0.3">
      <c r="A38277"/>
      <c r="B38277"/>
      <c r="C38277"/>
    </row>
    <row r="38278" spans="1:3" ht="14.4" x14ac:dyDescent="0.3">
      <c r="A38278"/>
      <c r="B38278"/>
      <c r="C38278"/>
    </row>
    <row r="38279" spans="1:3" ht="14.4" x14ac:dyDescent="0.3">
      <c r="A38279"/>
      <c r="B38279"/>
      <c r="C38279"/>
    </row>
    <row r="38280" spans="1:3" ht="14.4" x14ac:dyDescent="0.3">
      <c r="A38280"/>
      <c r="B38280"/>
      <c r="C38280"/>
    </row>
    <row r="38281" spans="1:3" ht="14.4" x14ac:dyDescent="0.3">
      <c r="A38281"/>
      <c r="B38281"/>
      <c r="C38281"/>
    </row>
    <row r="38282" spans="1:3" ht="14.4" x14ac:dyDescent="0.3">
      <c r="A38282"/>
      <c r="B38282"/>
      <c r="C38282"/>
    </row>
    <row r="38283" spans="1:3" ht="14.4" x14ac:dyDescent="0.3">
      <c r="A38283"/>
      <c r="B38283"/>
      <c r="C38283"/>
    </row>
    <row r="38284" spans="1:3" ht="14.4" x14ac:dyDescent="0.3">
      <c r="A38284"/>
      <c r="B38284"/>
      <c r="C38284"/>
    </row>
    <row r="38285" spans="1:3" ht="14.4" x14ac:dyDescent="0.3">
      <c r="A38285"/>
      <c r="B38285"/>
      <c r="C38285"/>
    </row>
    <row r="38286" spans="1:3" ht="14.4" x14ac:dyDescent="0.3">
      <c r="A38286"/>
      <c r="B38286"/>
      <c r="C38286"/>
    </row>
    <row r="38287" spans="1:3" ht="14.4" x14ac:dyDescent="0.3">
      <c r="A38287"/>
      <c r="B38287"/>
      <c r="C38287"/>
    </row>
    <row r="38288" spans="1:3" ht="14.4" x14ac:dyDescent="0.3">
      <c r="A38288"/>
      <c r="B38288"/>
      <c r="C38288"/>
    </row>
    <row r="38289" spans="1:3" ht="14.4" x14ac:dyDescent="0.3">
      <c r="A38289"/>
      <c r="B38289"/>
      <c r="C38289"/>
    </row>
    <row r="38290" spans="1:3" ht="14.4" x14ac:dyDescent="0.3">
      <c r="A38290"/>
      <c r="B38290"/>
      <c r="C38290"/>
    </row>
    <row r="38291" spans="1:3" ht="14.4" x14ac:dyDescent="0.3">
      <c r="A38291"/>
      <c r="B38291"/>
      <c r="C38291"/>
    </row>
    <row r="38292" spans="1:3" ht="14.4" x14ac:dyDescent="0.3">
      <c r="A38292"/>
      <c r="B38292"/>
      <c r="C38292"/>
    </row>
    <row r="38293" spans="1:3" ht="14.4" x14ac:dyDescent="0.3">
      <c r="A38293"/>
      <c r="B38293"/>
      <c r="C38293"/>
    </row>
    <row r="38294" spans="1:3" ht="14.4" x14ac:dyDescent="0.3">
      <c r="A38294"/>
      <c r="B38294"/>
      <c r="C38294"/>
    </row>
    <row r="38295" spans="1:3" ht="14.4" x14ac:dyDescent="0.3">
      <c r="A38295"/>
      <c r="B38295"/>
      <c r="C38295"/>
    </row>
    <row r="38296" spans="1:3" ht="14.4" x14ac:dyDescent="0.3">
      <c r="A38296"/>
      <c r="B38296"/>
      <c r="C38296"/>
    </row>
    <row r="38297" spans="1:3" ht="14.4" x14ac:dyDescent="0.3">
      <c r="A38297"/>
      <c r="B38297"/>
      <c r="C38297"/>
    </row>
    <row r="38298" spans="1:3" ht="14.4" x14ac:dyDescent="0.3">
      <c r="A38298"/>
      <c r="B38298"/>
      <c r="C38298"/>
    </row>
    <row r="38299" spans="1:3" ht="14.4" x14ac:dyDescent="0.3">
      <c r="A38299"/>
      <c r="B38299"/>
      <c r="C38299"/>
    </row>
    <row r="38300" spans="1:3" ht="14.4" x14ac:dyDescent="0.3">
      <c r="A38300"/>
      <c r="B38300"/>
      <c r="C38300"/>
    </row>
    <row r="38301" spans="1:3" ht="14.4" x14ac:dyDescent="0.3">
      <c r="A38301"/>
      <c r="B38301"/>
      <c r="C38301"/>
    </row>
    <row r="38302" spans="1:3" ht="14.4" x14ac:dyDescent="0.3">
      <c r="A38302"/>
      <c r="B38302"/>
      <c r="C38302"/>
    </row>
    <row r="38303" spans="1:3" ht="14.4" x14ac:dyDescent="0.3">
      <c r="A38303"/>
      <c r="B38303"/>
      <c r="C38303"/>
    </row>
    <row r="38304" spans="1:3" ht="14.4" x14ac:dyDescent="0.3">
      <c r="A38304"/>
      <c r="B38304"/>
      <c r="C38304"/>
    </row>
    <row r="38305" spans="1:3" ht="14.4" x14ac:dyDescent="0.3">
      <c r="A38305"/>
      <c r="B38305"/>
      <c r="C38305"/>
    </row>
    <row r="38306" spans="1:3" ht="14.4" x14ac:dyDescent="0.3">
      <c r="A38306"/>
      <c r="B38306"/>
      <c r="C38306"/>
    </row>
    <row r="38307" spans="1:3" ht="14.4" x14ac:dyDescent="0.3">
      <c r="A38307"/>
      <c r="B38307"/>
      <c r="C38307"/>
    </row>
    <row r="38308" spans="1:3" ht="14.4" x14ac:dyDescent="0.3">
      <c r="A38308"/>
      <c r="B38308"/>
      <c r="C38308"/>
    </row>
    <row r="38309" spans="1:3" ht="14.4" x14ac:dyDescent="0.3">
      <c r="A38309"/>
      <c r="B38309"/>
      <c r="C38309"/>
    </row>
    <row r="38310" spans="1:3" ht="14.4" x14ac:dyDescent="0.3">
      <c r="A38310"/>
      <c r="B38310"/>
      <c r="C38310"/>
    </row>
    <row r="38311" spans="1:3" ht="14.4" x14ac:dyDescent="0.3">
      <c r="A38311"/>
      <c r="B38311"/>
      <c r="C38311"/>
    </row>
    <row r="38312" spans="1:3" ht="14.4" x14ac:dyDescent="0.3">
      <c r="A38312"/>
      <c r="B38312"/>
      <c r="C38312"/>
    </row>
    <row r="38313" spans="1:3" ht="14.4" x14ac:dyDescent="0.3">
      <c r="A38313"/>
      <c r="B38313"/>
      <c r="C38313"/>
    </row>
    <row r="38314" spans="1:3" ht="14.4" x14ac:dyDescent="0.3">
      <c r="A38314"/>
      <c r="B38314"/>
      <c r="C38314"/>
    </row>
    <row r="38315" spans="1:3" ht="14.4" x14ac:dyDescent="0.3">
      <c r="A38315"/>
      <c r="B38315"/>
      <c r="C38315"/>
    </row>
    <row r="38316" spans="1:3" ht="14.4" x14ac:dyDescent="0.3">
      <c r="A38316"/>
      <c r="B38316"/>
      <c r="C38316"/>
    </row>
    <row r="38317" spans="1:3" ht="14.4" x14ac:dyDescent="0.3">
      <c r="A38317"/>
      <c r="B38317"/>
      <c r="C38317"/>
    </row>
    <row r="38318" spans="1:3" ht="14.4" x14ac:dyDescent="0.3">
      <c r="A38318"/>
      <c r="B38318"/>
      <c r="C38318"/>
    </row>
    <row r="38319" spans="1:3" ht="14.4" x14ac:dyDescent="0.3">
      <c r="A38319"/>
      <c r="B38319"/>
      <c r="C38319"/>
    </row>
    <row r="38320" spans="1:3" ht="14.4" x14ac:dyDescent="0.3">
      <c r="A38320"/>
      <c r="B38320"/>
      <c r="C38320"/>
    </row>
    <row r="38321" spans="1:3" ht="14.4" x14ac:dyDescent="0.3">
      <c r="A38321"/>
      <c r="B38321"/>
      <c r="C38321"/>
    </row>
    <row r="38322" spans="1:3" ht="14.4" x14ac:dyDescent="0.3">
      <c r="A38322"/>
      <c r="B38322"/>
      <c r="C38322"/>
    </row>
    <row r="38323" spans="1:3" ht="14.4" x14ac:dyDescent="0.3">
      <c r="A38323"/>
      <c r="B38323"/>
      <c r="C38323"/>
    </row>
    <row r="38324" spans="1:3" ht="14.4" x14ac:dyDescent="0.3">
      <c r="A38324"/>
      <c r="B38324"/>
      <c r="C38324"/>
    </row>
    <row r="38325" spans="1:3" ht="14.4" x14ac:dyDescent="0.3">
      <c r="A38325"/>
      <c r="B38325"/>
      <c r="C38325"/>
    </row>
    <row r="38326" spans="1:3" ht="14.4" x14ac:dyDescent="0.3">
      <c r="A38326"/>
      <c r="B38326"/>
      <c r="C38326"/>
    </row>
    <row r="38327" spans="1:3" ht="14.4" x14ac:dyDescent="0.3">
      <c r="A38327"/>
      <c r="B38327"/>
      <c r="C38327"/>
    </row>
    <row r="38328" spans="1:3" ht="14.4" x14ac:dyDescent="0.3">
      <c r="A38328"/>
      <c r="B38328"/>
      <c r="C38328"/>
    </row>
    <row r="38329" spans="1:3" ht="14.4" x14ac:dyDescent="0.3">
      <c r="A38329"/>
      <c r="B38329"/>
      <c r="C38329"/>
    </row>
    <row r="38330" spans="1:3" ht="14.4" x14ac:dyDescent="0.3">
      <c r="A38330"/>
      <c r="B38330"/>
      <c r="C38330"/>
    </row>
    <row r="38331" spans="1:3" ht="14.4" x14ac:dyDescent="0.3">
      <c r="A38331"/>
      <c r="B38331"/>
      <c r="C38331"/>
    </row>
    <row r="38332" spans="1:3" ht="14.4" x14ac:dyDescent="0.3">
      <c r="A38332"/>
      <c r="B38332"/>
      <c r="C38332"/>
    </row>
    <row r="38333" spans="1:3" ht="14.4" x14ac:dyDescent="0.3">
      <c r="A38333"/>
      <c r="B38333"/>
      <c r="C38333"/>
    </row>
    <row r="38334" spans="1:3" ht="14.4" x14ac:dyDescent="0.3">
      <c r="A38334"/>
      <c r="B38334"/>
      <c r="C38334"/>
    </row>
    <row r="38335" spans="1:3" ht="14.4" x14ac:dyDescent="0.3">
      <c r="A38335"/>
      <c r="B38335"/>
      <c r="C38335"/>
    </row>
    <row r="38336" spans="1:3" ht="14.4" x14ac:dyDescent="0.3">
      <c r="A38336"/>
      <c r="B38336"/>
      <c r="C38336"/>
    </row>
    <row r="38337" spans="1:3" ht="14.4" x14ac:dyDescent="0.3">
      <c r="A38337"/>
      <c r="B38337"/>
      <c r="C38337"/>
    </row>
    <row r="38338" spans="1:3" ht="14.4" x14ac:dyDescent="0.3">
      <c r="A38338"/>
      <c r="B38338"/>
      <c r="C38338"/>
    </row>
    <row r="38339" spans="1:3" ht="14.4" x14ac:dyDescent="0.3">
      <c r="A38339"/>
      <c r="B38339"/>
      <c r="C38339"/>
    </row>
    <row r="38340" spans="1:3" ht="14.4" x14ac:dyDescent="0.3">
      <c r="A38340"/>
      <c r="B38340"/>
      <c r="C38340"/>
    </row>
    <row r="38341" spans="1:3" ht="14.4" x14ac:dyDescent="0.3">
      <c r="A38341"/>
      <c r="B38341"/>
      <c r="C38341"/>
    </row>
    <row r="38342" spans="1:3" ht="14.4" x14ac:dyDescent="0.3">
      <c r="A38342"/>
      <c r="B38342"/>
      <c r="C38342"/>
    </row>
    <row r="38343" spans="1:3" ht="14.4" x14ac:dyDescent="0.3">
      <c r="A38343"/>
      <c r="B38343"/>
      <c r="C38343"/>
    </row>
    <row r="38344" spans="1:3" ht="14.4" x14ac:dyDescent="0.3">
      <c r="A38344"/>
      <c r="B38344"/>
      <c r="C38344"/>
    </row>
    <row r="38345" spans="1:3" ht="14.4" x14ac:dyDescent="0.3">
      <c r="A38345"/>
      <c r="B38345"/>
      <c r="C38345"/>
    </row>
    <row r="38346" spans="1:3" ht="14.4" x14ac:dyDescent="0.3">
      <c r="A38346"/>
      <c r="B38346"/>
      <c r="C38346"/>
    </row>
    <row r="38347" spans="1:3" ht="14.4" x14ac:dyDescent="0.3">
      <c r="A38347"/>
      <c r="B38347"/>
      <c r="C38347"/>
    </row>
    <row r="38348" spans="1:3" ht="14.4" x14ac:dyDescent="0.3">
      <c r="A38348"/>
      <c r="B38348"/>
      <c r="C38348"/>
    </row>
    <row r="38349" spans="1:3" ht="14.4" x14ac:dyDescent="0.3">
      <c r="A38349"/>
      <c r="B38349"/>
      <c r="C38349"/>
    </row>
    <row r="38350" spans="1:3" ht="14.4" x14ac:dyDescent="0.3">
      <c r="A38350"/>
      <c r="B38350"/>
      <c r="C38350"/>
    </row>
    <row r="38351" spans="1:3" ht="14.4" x14ac:dyDescent="0.3">
      <c r="A38351"/>
      <c r="B38351"/>
      <c r="C38351"/>
    </row>
    <row r="38352" spans="1:3" ht="14.4" x14ac:dyDescent="0.3">
      <c r="A38352"/>
      <c r="B38352"/>
      <c r="C38352"/>
    </row>
    <row r="38353" spans="1:3" ht="14.4" x14ac:dyDescent="0.3">
      <c r="A38353"/>
      <c r="B38353"/>
      <c r="C38353"/>
    </row>
    <row r="38354" spans="1:3" ht="14.4" x14ac:dyDescent="0.3">
      <c r="A38354"/>
      <c r="B38354"/>
      <c r="C38354"/>
    </row>
    <row r="38355" spans="1:3" ht="14.4" x14ac:dyDescent="0.3">
      <c r="A38355"/>
      <c r="B38355"/>
      <c r="C38355"/>
    </row>
    <row r="38356" spans="1:3" ht="14.4" x14ac:dyDescent="0.3">
      <c r="A38356"/>
      <c r="B38356"/>
      <c r="C38356"/>
    </row>
    <row r="38357" spans="1:3" ht="14.4" x14ac:dyDescent="0.3">
      <c r="A38357"/>
      <c r="B38357"/>
      <c r="C38357"/>
    </row>
    <row r="38358" spans="1:3" ht="14.4" x14ac:dyDescent="0.3">
      <c r="A38358"/>
      <c r="B38358"/>
      <c r="C38358"/>
    </row>
    <row r="38359" spans="1:3" ht="14.4" x14ac:dyDescent="0.3">
      <c r="A38359"/>
      <c r="B38359"/>
      <c r="C38359"/>
    </row>
    <row r="38360" spans="1:3" ht="14.4" x14ac:dyDescent="0.3">
      <c r="A38360"/>
      <c r="B38360"/>
      <c r="C38360"/>
    </row>
    <row r="38361" spans="1:3" ht="14.4" x14ac:dyDescent="0.3">
      <c r="A38361"/>
      <c r="B38361"/>
      <c r="C38361"/>
    </row>
    <row r="38362" spans="1:3" ht="14.4" x14ac:dyDescent="0.3">
      <c r="A38362"/>
      <c r="B38362"/>
      <c r="C38362"/>
    </row>
    <row r="38363" spans="1:3" ht="14.4" x14ac:dyDescent="0.3">
      <c r="A38363"/>
      <c r="B38363"/>
      <c r="C38363"/>
    </row>
    <row r="38364" spans="1:3" ht="14.4" x14ac:dyDescent="0.3">
      <c r="A38364"/>
      <c r="B38364"/>
      <c r="C38364"/>
    </row>
    <row r="38365" spans="1:3" ht="14.4" x14ac:dyDescent="0.3">
      <c r="A38365"/>
      <c r="B38365"/>
      <c r="C38365"/>
    </row>
    <row r="38366" spans="1:3" ht="14.4" x14ac:dyDescent="0.3">
      <c r="A38366"/>
      <c r="B38366"/>
      <c r="C38366"/>
    </row>
    <row r="38367" spans="1:3" ht="14.4" x14ac:dyDescent="0.3">
      <c r="A38367"/>
      <c r="B38367"/>
      <c r="C38367"/>
    </row>
    <row r="38368" spans="1:3" ht="14.4" x14ac:dyDescent="0.3">
      <c r="A38368"/>
      <c r="B38368"/>
      <c r="C38368"/>
    </row>
    <row r="38369" spans="1:3" ht="14.4" x14ac:dyDescent="0.3">
      <c r="A38369"/>
      <c r="B38369"/>
      <c r="C38369"/>
    </row>
    <row r="38370" spans="1:3" ht="14.4" x14ac:dyDescent="0.3">
      <c r="A38370"/>
      <c r="B38370"/>
      <c r="C38370"/>
    </row>
    <row r="38371" spans="1:3" ht="14.4" x14ac:dyDescent="0.3">
      <c r="A38371"/>
      <c r="B38371"/>
      <c r="C38371"/>
    </row>
    <row r="38372" spans="1:3" ht="14.4" x14ac:dyDescent="0.3">
      <c r="A38372"/>
      <c r="B38372"/>
      <c r="C38372"/>
    </row>
    <row r="38373" spans="1:3" ht="14.4" x14ac:dyDescent="0.3">
      <c r="A38373"/>
      <c r="B38373"/>
      <c r="C38373"/>
    </row>
    <row r="38374" spans="1:3" ht="14.4" x14ac:dyDescent="0.3">
      <c r="A38374"/>
      <c r="B38374"/>
      <c r="C38374"/>
    </row>
    <row r="38375" spans="1:3" ht="14.4" x14ac:dyDescent="0.3">
      <c r="A38375"/>
      <c r="B38375"/>
      <c r="C38375"/>
    </row>
    <row r="38376" spans="1:3" ht="14.4" x14ac:dyDescent="0.3">
      <c r="A38376"/>
      <c r="B38376"/>
      <c r="C38376"/>
    </row>
    <row r="38377" spans="1:3" ht="14.4" x14ac:dyDescent="0.3">
      <c r="A38377"/>
      <c r="B38377"/>
      <c r="C38377"/>
    </row>
    <row r="38378" spans="1:3" ht="14.4" x14ac:dyDescent="0.3">
      <c r="A38378"/>
      <c r="B38378"/>
      <c r="C38378"/>
    </row>
    <row r="38379" spans="1:3" ht="14.4" x14ac:dyDescent="0.3">
      <c r="A38379"/>
      <c r="B38379"/>
      <c r="C38379"/>
    </row>
    <row r="38380" spans="1:3" ht="14.4" x14ac:dyDescent="0.3">
      <c r="A38380"/>
      <c r="B38380"/>
      <c r="C38380"/>
    </row>
    <row r="38381" spans="1:3" ht="14.4" x14ac:dyDescent="0.3">
      <c r="A38381"/>
      <c r="B38381"/>
      <c r="C38381"/>
    </row>
    <row r="38382" spans="1:3" ht="14.4" x14ac:dyDescent="0.3">
      <c r="A38382"/>
      <c r="B38382"/>
      <c r="C38382"/>
    </row>
    <row r="38383" spans="1:3" ht="14.4" x14ac:dyDescent="0.3">
      <c r="A38383"/>
      <c r="B38383"/>
      <c r="C38383"/>
    </row>
    <row r="38384" spans="1:3" ht="14.4" x14ac:dyDescent="0.3">
      <c r="A38384"/>
      <c r="B38384"/>
      <c r="C38384"/>
    </row>
    <row r="38385" spans="1:3" ht="14.4" x14ac:dyDescent="0.3">
      <c r="A38385"/>
      <c r="B38385"/>
      <c r="C38385"/>
    </row>
    <row r="38386" spans="1:3" ht="14.4" x14ac:dyDescent="0.3">
      <c r="A38386"/>
      <c r="B38386"/>
      <c r="C38386"/>
    </row>
    <row r="38387" spans="1:3" ht="14.4" x14ac:dyDescent="0.3">
      <c r="A38387"/>
      <c r="B38387"/>
      <c r="C38387"/>
    </row>
    <row r="38388" spans="1:3" ht="14.4" x14ac:dyDescent="0.3">
      <c r="A38388"/>
      <c r="B38388"/>
      <c r="C38388"/>
    </row>
    <row r="38389" spans="1:3" ht="14.4" x14ac:dyDescent="0.3">
      <c r="A38389"/>
      <c r="B38389"/>
      <c r="C38389"/>
    </row>
    <row r="38390" spans="1:3" ht="14.4" x14ac:dyDescent="0.3">
      <c r="A38390"/>
      <c r="B38390"/>
      <c r="C38390"/>
    </row>
    <row r="38391" spans="1:3" ht="14.4" x14ac:dyDescent="0.3">
      <c r="A38391"/>
      <c r="B38391"/>
      <c r="C38391"/>
    </row>
    <row r="38392" spans="1:3" ht="14.4" x14ac:dyDescent="0.3">
      <c r="A38392"/>
      <c r="B38392"/>
      <c r="C38392"/>
    </row>
    <row r="38393" spans="1:3" ht="14.4" x14ac:dyDescent="0.3">
      <c r="A38393"/>
      <c r="B38393"/>
      <c r="C38393"/>
    </row>
    <row r="38394" spans="1:3" ht="14.4" x14ac:dyDescent="0.3">
      <c r="A38394"/>
      <c r="B38394"/>
      <c r="C38394"/>
    </row>
    <row r="38395" spans="1:3" ht="14.4" x14ac:dyDescent="0.3">
      <c r="A38395"/>
      <c r="B38395"/>
      <c r="C38395"/>
    </row>
    <row r="38396" spans="1:3" ht="14.4" x14ac:dyDescent="0.3">
      <c r="A38396"/>
      <c r="B38396"/>
      <c r="C38396"/>
    </row>
    <row r="38397" spans="1:3" ht="14.4" x14ac:dyDescent="0.3">
      <c r="A38397"/>
      <c r="B38397"/>
      <c r="C38397"/>
    </row>
    <row r="38398" spans="1:3" ht="14.4" x14ac:dyDescent="0.3">
      <c r="A38398"/>
      <c r="B38398"/>
      <c r="C38398"/>
    </row>
    <row r="38399" spans="1:3" ht="14.4" x14ac:dyDescent="0.3">
      <c r="A38399"/>
      <c r="B38399"/>
      <c r="C38399"/>
    </row>
    <row r="38400" spans="1:3" ht="14.4" x14ac:dyDescent="0.3">
      <c r="A38400"/>
      <c r="B38400"/>
      <c r="C38400"/>
    </row>
    <row r="38401" spans="1:3" ht="14.4" x14ac:dyDescent="0.3">
      <c r="A38401"/>
      <c r="B38401"/>
      <c r="C38401"/>
    </row>
    <row r="38402" spans="1:3" ht="14.4" x14ac:dyDescent="0.3">
      <c r="A38402"/>
      <c r="B38402"/>
      <c r="C38402"/>
    </row>
    <row r="38403" spans="1:3" ht="14.4" x14ac:dyDescent="0.3">
      <c r="A38403"/>
      <c r="B38403"/>
      <c r="C38403"/>
    </row>
    <row r="38404" spans="1:3" ht="14.4" x14ac:dyDescent="0.3">
      <c r="A38404"/>
      <c r="B38404"/>
      <c r="C38404"/>
    </row>
    <row r="38405" spans="1:3" ht="14.4" x14ac:dyDescent="0.3">
      <c r="A38405"/>
      <c r="B38405"/>
      <c r="C38405"/>
    </row>
    <row r="38406" spans="1:3" ht="14.4" x14ac:dyDescent="0.3">
      <c r="A38406"/>
      <c r="B38406"/>
      <c r="C38406"/>
    </row>
    <row r="38407" spans="1:3" ht="14.4" x14ac:dyDescent="0.3">
      <c r="A38407"/>
      <c r="B38407"/>
      <c r="C38407"/>
    </row>
    <row r="38408" spans="1:3" ht="14.4" x14ac:dyDescent="0.3">
      <c r="A38408"/>
      <c r="B38408"/>
      <c r="C38408"/>
    </row>
    <row r="38409" spans="1:3" ht="14.4" x14ac:dyDescent="0.3">
      <c r="A38409"/>
      <c r="B38409"/>
      <c r="C38409"/>
    </row>
    <row r="38410" spans="1:3" ht="14.4" x14ac:dyDescent="0.3">
      <c r="A38410"/>
      <c r="B38410"/>
      <c r="C38410"/>
    </row>
    <row r="38411" spans="1:3" ht="14.4" x14ac:dyDescent="0.3">
      <c r="A38411"/>
      <c r="B38411"/>
      <c r="C38411"/>
    </row>
    <row r="38412" spans="1:3" ht="14.4" x14ac:dyDescent="0.3">
      <c r="A38412"/>
      <c r="B38412"/>
      <c r="C38412"/>
    </row>
    <row r="38413" spans="1:3" ht="14.4" x14ac:dyDescent="0.3">
      <c r="A38413"/>
      <c r="B38413"/>
      <c r="C38413"/>
    </row>
    <row r="38414" spans="1:3" ht="14.4" x14ac:dyDescent="0.3">
      <c r="A38414"/>
      <c r="B38414"/>
      <c r="C38414"/>
    </row>
    <row r="38415" spans="1:3" ht="14.4" x14ac:dyDescent="0.3">
      <c r="A38415"/>
      <c r="B38415"/>
      <c r="C38415"/>
    </row>
    <row r="38416" spans="1:3" ht="14.4" x14ac:dyDescent="0.3">
      <c r="A38416"/>
      <c r="B38416"/>
      <c r="C38416"/>
    </row>
    <row r="38417" spans="1:3" ht="14.4" x14ac:dyDescent="0.3">
      <c r="A38417"/>
      <c r="B38417"/>
      <c r="C38417"/>
    </row>
    <row r="38418" spans="1:3" ht="14.4" x14ac:dyDescent="0.3">
      <c r="A38418"/>
      <c r="B38418"/>
      <c r="C38418"/>
    </row>
    <row r="38419" spans="1:3" ht="14.4" x14ac:dyDescent="0.3">
      <c r="A38419"/>
      <c r="B38419"/>
      <c r="C38419"/>
    </row>
    <row r="38420" spans="1:3" ht="14.4" x14ac:dyDescent="0.3">
      <c r="A38420"/>
      <c r="B38420"/>
      <c r="C38420"/>
    </row>
    <row r="38421" spans="1:3" ht="14.4" x14ac:dyDescent="0.3">
      <c r="A38421"/>
      <c r="B38421"/>
      <c r="C38421"/>
    </row>
    <row r="38422" spans="1:3" ht="14.4" x14ac:dyDescent="0.3">
      <c r="A38422"/>
      <c r="B38422"/>
      <c r="C38422"/>
    </row>
    <row r="38423" spans="1:3" ht="14.4" x14ac:dyDescent="0.3">
      <c r="A38423"/>
      <c r="B38423"/>
      <c r="C38423"/>
    </row>
    <row r="38424" spans="1:3" ht="14.4" x14ac:dyDescent="0.3">
      <c r="A38424"/>
      <c r="B38424"/>
      <c r="C38424"/>
    </row>
    <row r="38425" spans="1:3" ht="14.4" x14ac:dyDescent="0.3">
      <c r="A38425"/>
      <c r="B38425"/>
      <c r="C38425"/>
    </row>
    <row r="38426" spans="1:3" ht="14.4" x14ac:dyDescent="0.3">
      <c r="A38426"/>
      <c r="B38426"/>
      <c r="C38426"/>
    </row>
    <row r="38427" spans="1:3" ht="14.4" x14ac:dyDescent="0.3">
      <c r="A38427"/>
      <c r="B38427"/>
      <c r="C38427"/>
    </row>
    <row r="38428" spans="1:3" ht="14.4" x14ac:dyDescent="0.3">
      <c r="A38428"/>
      <c r="B38428"/>
      <c r="C38428"/>
    </row>
    <row r="38429" spans="1:3" ht="14.4" x14ac:dyDescent="0.3">
      <c r="A38429"/>
      <c r="B38429"/>
      <c r="C38429"/>
    </row>
    <row r="38430" spans="1:3" ht="14.4" x14ac:dyDescent="0.3">
      <c r="A38430"/>
      <c r="B38430"/>
      <c r="C38430"/>
    </row>
    <row r="38431" spans="1:3" ht="14.4" x14ac:dyDescent="0.3">
      <c r="A38431"/>
      <c r="B38431"/>
      <c r="C38431"/>
    </row>
    <row r="38432" spans="1:3" ht="14.4" x14ac:dyDescent="0.3">
      <c r="A38432"/>
      <c r="B38432"/>
      <c r="C38432"/>
    </row>
    <row r="38433" spans="1:3" ht="14.4" x14ac:dyDescent="0.3">
      <c r="A38433"/>
      <c r="B38433"/>
      <c r="C38433"/>
    </row>
    <row r="38434" spans="1:3" ht="14.4" x14ac:dyDescent="0.3">
      <c r="A38434"/>
      <c r="B38434"/>
      <c r="C38434"/>
    </row>
    <row r="38435" spans="1:3" ht="14.4" x14ac:dyDescent="0.3">
      <c r="A38435"/>
      <c r="B38435"/>
      <c r="C38435"/>
    </row>
    <row r="38436" spans="1:3" ht="14.4" x14ac:dyDescent="0.3">
      <c r="A38436"/>
      <c r="B38436"/>
      <c r="C38436"/>
    </row>
    <row r="38437" spans="1:3" ht="14.4" x14ac:dyDescent="0.3">
      <c r="A38437"/>
      <c r="B38437"/>
      <c r="C38437"/>
    </row>
    <row r="38438" spans="1:3" ht="14.4" x14ac:dyDescent="0.3">
      <c r="A38438"/>
      <c r="B38438"/>
      <c r="C38438"/>
    </row>
    <row r="38439" spans="1:3" ht="14.4" x14ac:dyDescent="0.3">
      <c r="A38439"/>
      <c r="B38439"/>
      <c r="C38439"/>
    </row>
    <row r="38440" spans="1:3" ht="14.4" x14ac:dyDescent="0.3">
      <c r="A38440"/>
      <c r="B38440"/>
      <c r="C38440"/>
    </row>
    <row r="38441" spans="1:3" ht="14.4" x14ac:dyDescent="0.3">
      <c r="A38441"/>
      <c r="B38441"/>
      <c r="C38441"/>
    </row>
    <row r="38442" spans="1:3" ht="14.4" x14ac:dyDescent="0.3">
      <c r="A38442"/>
      <c r="B38442"/>
      <c r="C38442"/>
    </row>
    <row r="38443" spans="1:3" ht="14.4" x14ac:dyDescent="0.3">
      <c r="A38443"/>
      <c r="B38443"/>
      <c r="C38443"/>
    </row>
    <row r="38444" spans="1:3" ht="14.4" x14ac:dyDescent="0.3">
      <c r="A38444"/>
      <c r="B38444"/>
      <c r="C38444"/>
    </row>
    <row r="38445" spans="1:3" ht="14.4" x14ac:dyDescent="0.3">
      <c r="A38445"/>
      <c r="B38445"/>
      <c r="C38445"/>
    </row>
    <row r="38446" spans="1:3" ht="14.4" x14ac:dyDescent="0.3">
      <c r="A38446"/>
      <c r="B38446"/>
      <c r="C38446"/>
    </row>
    <row r="38447" spans="1:3" ht="14.4" x14ac:dyDescent="0.3">
      <c r="A38447"/>
      <c r="B38447"/>
      <c r="C38447"/>
    </row>
    <row r="38448" spans="1:3" ht="14.4" x14ac:dyDescent="0.3">
      <c r="A38448"/>
      <c r="B38448"/>
      <c r="C38448"/>
    </row>
    <row r="38449" spans="1:3" ht="14.4" x14ac:dyDescent="0.3">
      <c r="A38449"/>
      <c r="B38449"/>
      <c r="C38449"/>
    </row>
    <row r="38450" spans="1:3" ht="14.4" x14ac:dyDescent="0.3">
      <c r="A38450"/>
      <c r="B38450"/>
      <c r="C38450"/>
    </row>
    <row r="38451" spans="1:3" ht="14.4" x14ac:dyDescent="0.3">
      <c r="A38451"/>
      <c r="B38451"/>
      <c r="C38451"/>
    </row>
    <row r="38452" spans="1:3" ht="14.4" x14ac:dyDescent="0.3">
      <c r="A38452"/>
      <c r="B38452"/>
      <c r="C38452"/>
    </row>
    <row r="38453" spans="1:3" ht="14.4" x14ac:dyDescent="0.3">
      <c r="A38453"/>
      <c r="B38453"/>
      <c r="C38453"/>
    </row>
    <row r="38454" spans="1:3" ht="14.4" x14ac:dyDescent="0.3">
      <c r="A38454"/>
      <c r="B38454"/>
      <c r="C38454"/>
    </row>
    <row r="38455" spans="1:3" ht="14.4" x14ac:dyDescent="0.3">
      <c r="A38455"/>
      <c r="B38455"/>
      <c r="C38455"/>
    </row>
    <row r="38456" spans="1:3" ht="14.4" x14ac:dyDescent="0.3">
      <c r="A38456"/>
      <c r="B38456"/>
      <c r="C38456"/>
    </row>
    <row r="38457" spans="1:3" ht="14.4" x14ac:dyDescent="0.3">
      <c r="A38457"/>
      <c r="B38457"/>
      <c r="C38457"/>
    </row>
    <row r="38458" spans="1:3" ht="14.4" x14ac:dyDescent="0.3">
      <c r="A38458"/>
      <c r="B38458"/>
      <c r="C38458"/>
    </row>
    <row r="38459" spans="1:3" ht="14.4" x14ac:dyDescent="0.3">
      <c r="A38459"/>
      <c r="B38459"/>
      <c r="C38459"/>
    </row>
    <row r="38460" spans="1:3" ht="14.4" x14ac:dyDescent="0.3">
      <c r="A38460"/>
      <c r="B38460"/>
      <c r="C38460"/>
    </row>
    <row r="38461" spans="1:3" ht="14.4" x14ac:dyDescent="0.3">
      <c r="A38461"/>
      <c r="B38461"/>
      <c r="C38461"/>
    </row>
    <row r="38462" spans="1:3" ht="14.4" x14ac:dyDescent="0.3">
      <c r="A38462"/>
      <c r="B38462"/>
      <c r="C38462"/>
    </row>
    <row r="38463" spans="1:3" ht="14.4" x14ac:dyDescent="0.3">
      <c r="A38463"/>
      <c r="B38463"/>
      <c r="C38463"/>
    </row>
    <row r="38464" spans="1:3" ht="14.4" x14ac:dyDescent="0.3">
      <c r="A38464"/>
      <c r="B38464"/>
      <c r="C38464"/>
    </row>
    <row r="38465" spans="1:3" ht="14.4" x14ac:dyDescent="0.3">
      <c r="A38465"/>
      <c r="B38465"/>
      <c r="C38465"/>
    </row>
    <row r="38466" spans="1:3" ht="14.4" x14ac:dyDescent="0.3">
      <c r="A38466"/>
      <c r="B38466"/>
      <c r="C38466"/>
    </row>
    <row r="38467" spans="1:3" ht="14.4" x14ac:dyDescent="0.3">
      <c r="A38467"/>
      <c r="B38467"/>
      <c r="C38467"/>
    </row>
    <row r="38468" spans="1:3" ht="14.4" x14ac:dyDescent="0.3">
      <c r="A38468"/>
      <c r="B38468"/>
      <c r="C38468"/>
    </row>
    <row r="38469" spans="1:3" ht="14.4" x14ac:dyDescent="0.3">
      <c r="A38469"/>
      <c r="B38469"/>
      <c r="C38469"/>
    </row>
    <row r="38470" spans="1:3" ht="14.4" x14ac:dyDescent="0.3">
      <c r="A38470"/>
      <c r="B38470"/>
      <c r="C38470"/>
    </row>
    <row r="38471" spans="1:3" ht="14.4" x14ac:dyDescent="0.3">
      <c r="A38471"/>
      <c r="B38471"/>
      <c r="C38471"/>
    </row>
    <row r="38472" spans="1:3" ht="14.4" x14ac:dyDescent="0.3">
      <c r="A38472"/>
      <c r="B38472"/>
      <c r="C38472"/>
    </row>
    <row r="38473" spans="1:3" ht="14.4" x14ac:dyDescent="0.3">
      <c r="A38473"/>
      <c r="B38473"/>
      <c r="C38473"/>
    </row>
    <row r="38474" spans="1:3" ht="14.4" x14ac:dyDescent="0.3">
      <c r="A38474"/>
      <c r="B38474"/>
      <c r="C38474"/>
    </row>
    <row r="38475" spans="1:3" ht="14.4" x14ac:dyDescent="0.3">
      <c r="A38475"/>
      <c r="B38475"/>
      <c r="C38475"/>
    </row>
    <row r="38476" spans="1:3" ht="14.4" x14ac:dyDescent="0.3">
      <c r="A38476"/>
      <c r="B38476"/>
      <c r="C38476"/>
    </row>
    <row r="38477" spans="1:3" ht="14.4" x14ac:dyDescent="0.3">
      <c r="A38477"/>
      <c r="B38477"/>
      <c r="C38477"/>
    </row>
    <row r="38478" spans="1:3" ht="14.4" x14ac:dyDescent="0.3">
      <c r="A38478"/>
      <c r="B38478"/>
      <c r="C38478"/>
    </row>
    <row r="38479" spans="1:3" ht="14.4" x14ac:dyDescent="0.3">
      <c r="A38479"/>
      <c r="B38479"/>
      <c r="C38479"/>
    </row>
    <row r="38480" spans="1:3" ht="14.4" x14ac:dyDescent="0.3">
      <c r="A38480"/>
      <c r="B38480"/>
      <c r="C38480"/>
    </row>
    <row r="38481" spans="1:3" ht="14.4" x14ac:dyDescent="0.3">
      <c r="A38481"/>
      <c r="B38481"/>
      <c r="C38481"/>
    </row>
    <row r="38482" spans="1:3" ht="14.4" x14ac:dyDescent="0.3">
      <c r="A38482"/>
      <c r="B38482"/>
      <c r="C38482"/>
    </row>
    <row r="38483" spans="1:3" ht="14.4" x14ac:dyDescent="0.3">
      <c r="A38483"/>
      <c r="B38483"/>
      <c r="C38483"/>
    </row>
    <row r="38484" spans="1:3" ht="14.4" x14ac:dyDescent="0.3">
      <c r="A38484"/>
      <c r="B38484"/>
      <c r="C38484"/>
    </row>
    <row r="38485" spans="1:3" ht="14.4" x14ac:dyDescent="0.3">
      <c r="A38485"/>
      <c r="B38485"/>
      <c r="C38485"/>
    </row>
    <row r="38486" spans="1:3" ht="14.4" x14ac:dyDescent="0.3">
      <c r="A38486"/>
      <c r="B38486"/>
      <c r="C38486"/>
    </row>
    <row r="38487" spans="1:3" ht="14.4" x14ac:dyDescent="0.3">
      <c r="A38487"/>
      <c r="B38487"/>
      <c r="C38487"/>
    </row>
    <row r="38488" spans="1:3" ht="14.4" x14ac:dyDescent="0.3">
      <c r="A38488"/>
      <c r="B38488"/>
      <c r="C38488"/>
    </row>
    <row r="38489" spans="1:3" ht="14.4" x14ac:dyDescent="0.3">
      <c r="A38489"/>
      <c r="B38489"/>
      <c r="C38489"/>
    </row>
    <row r="38490" spans="1:3" ht="14.4" x14ac:dyDescent="0.3">
      <c r="A38490"/>
      <c r="B38490"/>
      <c r="C38490"/>
    </row>
    <row r="38491" spans="1:3" ht="14.4" x14ac:dyDescent="0.3">
      <c r="A38491"/>
      <c r="B38491"/>
      <c r="C38491"/>
    </row>
    <row r="38492" spans="1:3" ht="14.4" x14ac:dyDescent="0.3">
      <c r="A38492"/>
      <c r="B38492"/>
      <c r="C38492"/>
    </row>
    <row r="38493" spans="1:3" ht="14.4" x14ac:dyDescent="0.3">
      <c r="A38493"/>
      <c r="B38493"/>
      <c r="C38493"/>
    </row>
    <row r="38494" spans="1:3" ht="14.4" x14ac:dyDescent="0.3">
      <c r="A38494"/>
      <c r="B38494"/>
      <c r="C38494"/>
    </row>
    <row r="38495" spans="1:3" ht="14.4" x14ac:dyDescent="0.3">
      <c r="A38495"/>
      <c r="B38495"/>
      <c r="C38495"/>
    </row>
    <row r="38496" spans="1:3" ht="14.4" x14ac:dyDescent="0.3">
      <c r="A38496"/>
      <c r="B38496"/>
      <c r="C38496"/>
    </row>
    <row r="38497" spans="1:3" ht="14.4" x14ac:dyDescent="0.3">
      <c r="A38497"/>
      <c r="B38497"/>
      <c r="C38497"/>
    </row>
    <row r="38498" spans="1:3" ht="14.4" x14ac:dyDescent="0.3">
      <c r="A38498"/>
      <c r="B38498"/>
      <c r="C38498"/>
    </row>
    <row r="38499" spans="1:3" ht="14.4" x14ac:dyDescent="0.3">
      <c r="A38499"/>
      <c r="B38499"/>
      <c r="C38499"/>
    </row>
    <row r="38500" spans="1:3" ht="14.4" x14ac:dyDescent="0.3">
      <c r="A38500"/>
      <c r="B38500"/>
      <c r="C38500"/>
    </row>
    <row r="38501" spans="1:3" ht="14.4" x14ac:dyDescent="0.3">
      <c r="A38501"/>
      <c r="B38501"/>
      <c r="C38501"/>
    </row>
    <row r="38502" spans="1:3" ht="14.4" x14ac:dyDescent="0.3">
      <c r="A38502"/>
      <c r="B38502"/>
      <c r="C38502"/>
    </row>
    <row r="38503" spans="1:3" ht="14.4" x14ac:dyDescent="0.3">
      <c r="A38503"/>
      <c r="B38503"/>
      <c r="C38503"/>
    </row>
    <row r="38504" spans="1:3" ht="14.4" x14ac:dyDescent="0.3">
      <c r="A38504"/>
      <c r="B38504"/>
      <c r="C38504"/>
    </row>
    <row r="38505" spans="1:3" ht="14.4" x14ac:dyDescent="0.3">
      <c r="A38505"/>
      <c r="B38505"/>
      <c r="C38505"/>
    </row>
    <row r="38506" spans="1:3" ht="14.4" x14ac:dyDescent="0.3">
      <c r="A38506"/>
      <c r="B38506"/>
      <c r="C38506"/>
    </row>
    <row r="38507" spans="1:3" ht="14.4" x14ac:dyDescent="0.3">
      <c r="A38507"/>
      <c r="B38507"/>
      <c r="C38507"/>
    </row>
    <row r="38508" spans="1:3" ht="14.4" x14ac:dyDescent="0.3">
      <c r="A38508"/>
      <c r="B38508"/>
      <c r="C38508"/>
    </row>
    <row r="38509" spans="1:3" ht="14.4" x14ac:dyDescent="0.3">
      <c r="A38509"/>
      <c r="B38509"/>
      <c r="C38509"/>
    </row>
    <row r="38510" spans="1:3" ht="14.4" x14ac:dyDescent="0.3">
      <c r="A38510"/>
      <c r="B38510"/>
      <c r="C38510"/>
    </row>
    <row r="38511" spans="1:3" ht="14.4" x14ac:dyDescent="0.3">
      <c r="A38511"/>
      <c r="B38511"/>
      <c r="C38511"/>
    </row>
    <row r="38512" spans="1:3" ht="14.4" x14ac:dyDescent="0.3">
      <c r="A38512"/>
      <c r="B38512"/>
      <c r="C38512"/>
    </row>
    <row r="38513" spans="1:3" ht="14.4" x14ac:dyDescent="0.3">
      <c r="A38513"/>
      <c r="B38513"/>
      <c r="C38513"/>
    </row>
    <row r="38514" spans="1:3" ht="14.4" x14ac:dyDescent="0.3">
      <c r="A38514"/>
      <c r="B38514"/>
      <c r="C38514"/>
    </row>
    <row r="38515" spans="1:3" ht="14.4" x14ac:dyDescent="0.3">
      <c r="A38515"/>
      <c r="B38515"/>
      <c r="C38515"/>
    </row>
    <row r="38516" spans="1:3" ht="14.4" x14ac:dyDescent="0.3">
      <c r="A38516"/>
      <c r="B38516"/>
      <c r="C38516"/>
    </row>
    <row r="38517" spans="1:3" ht="14.4" x14ac:dyDescent="0.3">
      <c r="A38517"/>
      <c r="B38517"/>
      <c r="C38517"/>
    </row>
    <row r="38518" spans="1:3" ht="14.4" x14ac:dyDescent="0.3">
      <c r="A38518"/>
      <c r="B38518"/>
      <c r="C38518"/>
    </row>
    <row r="38519" spans="1:3" ht="14.4" x14ac:dyDescent="0.3">
      <c r="A38519"/>
      <c r="B38519"/>
      <c r="C38519"/>
    </row>
    <row r="38520" spans="1:3" ht="14.4" x14ac:dyDescent="0.3">
      <c r="A38520"/>
      <c r="B38520"/>
      <c r="C38520"/>
    </row>
    <row r="38521" spans="1:3" ht="14.4" x14ac:dyDescent="0.3">
      <c r="A38521"/>
      <c r="B38521"/>
      <c r="C38521"/>
    </row>
    <row r="38522" spans="1:3" ht="14.4" x14ac:dyDescent="0.3">
      <c r="A38522"/>
      <c r="B38522"/>
      <c r="C38522"/>
    </row>
    <row r="38523" spans="1:3" ht="14.4" x14ac:dyDescent="0.3">
      <c r="A38523"/>
      <c r="B38523"/>
      <c r="C38523"/>
    </row>
    <row r="38524" spans="1:3" ht="14.4" x14ac:dyDescent="0.3">
      <c r="A38524"/>
      <c r="B38524"/>
      <c r="C38524"/>
    </row>
    <row r="38525" spans="1:3" ht="14.4" x14ac:dyDescent="0.3">
      <c r="A38525"/>
      <c r="B38525"/>
      <c r="C38525"/>
    </row>
    <row r="38526" spans="1:3" ht="14.4" x14ac:dyDescent="0.3">
      <c r="A38526"/>
      <c r="B38526"/>
      <c r="C38526"/>
    </row>
    <row r="38527" spans="1:3" ht="14.4" x14ac:dyDescent="0.3">
      <c r="A38527"/>
      <c r="B38527"/>
      <c r="C38527"/>
    </row>
    <row r="38528" spans="1:3" ht="14.4" x14ac:dyDescent="0.3">
      <c r="A38528"/>
      <c r="B38528"/>
      <c r="C38528"/>
    </row>
    <row r="38529" spans="1:3" ht="14.4" x14ac:dyDescent="0.3">
      <c r="A38529"/>
      <c r="B38529"/>
      <c r="C38529"/>
    </row>
    <row r="38530" spans="1:3" ht="14.4" x14ac:dyDescent="0.3">
      <c r="A38530"/>
      <c r="B38530"/>
      <c r="C38530"/>
    </row>
    <row r="38531" spans="1:3" ht="14.4" x14ac:dyDescent="0.3">
      <c r="A38531"/>
      <c r="B38531"/>
      <c r="C38531"/>
    </row>
    <row r="38532" spans="1:3" ht="14.4" x14ac:dyDescent="0.3">
      <c r="A38532"/>
      <c r="B38532"/>
      <c r="C38532"/>
    </row>
    <row r="38533" spans="1:3" ht="14.4" x14ac:dyDescent="0.3">
      <c r="A38533"/>
      <c r="B38533"/>
      <c r="C38533"/>
    </row>
    <row r="38534" spans="1:3" ht="14.4" x14ac:dyDescent="0.3">
      <c r="A38534"/>
      <c r="B38534"/>
      <c r="C38534"/>
    </row>
    <row r="38535" spans="1:3" ht="14.4" x14ac:dyDescent="0.3">
      <c r="A38535"/>
      <c r="B38535"/>
      <c r="C38535"/>
    </row>
    <row r="38536" spans="1:3" ht="14.4" x14ac:dyDescent="0.3">
      <c r="A38536"/>
      <c r="B38536"/>
      <c r="C38536"/>
    </row>
    <row r="38537" spans="1:3" ht="14.4" x14ac:dyDescent="0.3">
      <c r="A38537"/>
      <c r="B38537"/>
      <c r="C38537"/>
    </row>
    <row r="38538" spans="1:3" ht="14.4" x14ac:dyDescent="0.3">
      <c r="A38538"/>
      <c r="B38538"/>
      <c r="C38538"/>
    </row>
    <row r="38539" spans="1:3" ht="14.4" x14ac:dyDescent="0.3">
      <c r="A38539"/>
      <c r="B38539"/>
      <c r="C38539"/>
    </row>
    <row r="38540" spans="1:3" ht="14.4" x14ac:dyDescent="0.3">
      <c r="A38540"/>
      <c r="B38540"/>
      <c r="C38540"/>
    </row>
    <row r="38541" spans="1:3" ht="14.4" x14ac:dyDescent="0.3">
      <c r="A38541"/>
      <c r="B38541"/>
      <c r="C38541"/>
    </row>
    <row r="38542" spans="1:3" ht="14.4" x14ac:dyDescent="0.3">
      <c r="A38542"/>
      <c r="B38542"/>
      <c r="C38542"/>
    </row>
    <row r="38543" spans="1:3" ht="14.4" x14ac:dyDescent="0.3">
      <c r="A38543"/>
      <c r="B38543"/>
      <c r="C38543"/>
    </row>
    <row r="38544" spans="1:3" ht="14.4" x14ac:dyDescent="0.3">
      <c r="A38544"/>
      <c r="B38544"/>
      <c r="C38544"/>
    </row>
    <row r="38545" spans="1:3" ht="14.4" x14ac:dyDescent="0.3">
      <c r="A38545"/>
      <c r="B38545"/>
      <c r="C38545"/>
    </row>
    <row r="38546" spans="1:3" ht="14.4" x14ac:dyDescent="0.3">
      <c r="A38546"/>
      <c r="B38546"/>
      <c r="C38546"/>
    </row>
    <row r="38547" spans="1:3" ht="14.4" x14ac:dyDescent="0.3">
      <c r="A38547"/>
      <c r="B38547"/>
      <c r="C38547"/>
    </row>
    <row r="38548" spans="1:3" ht="14.4" x14ac:dyDescent="0.3">
      <c r="A38548"/>
      <c r="B38548"/>
      <c r="C38548"/>
    </row>
    <row r="38549" spans="1:3" ht="14.4" x14ac:dyDescent="0.3">
      <c r="A38549"/>
      <c r="B38549"/>
      <c r="C38549"/>
    </row>
    <row r="38550" spans="1:3" ht="14.4" x14ac:dyDescent="0.3">
      <c r="A38550"/>
      <c r="B38550"/>
      <c r="C38550"/>
    </row>
    <row r="38551" spans="1:3" ht="14.4" x14ac:dyDescent="0.3">
      <c r="A38551"/>
      <c r="B38551"/>
      <c r="C38551"/>
    </row>
    <row r="38552" spans="1:3" ht="14.4" x14ac:dyDescent="0.3">
      <c r="A38552"/>
      <c r="B38552"/>
      <c r="C38552"/>
    </row>
    <row r="38553" spans="1:3" ht="14.4" x14ac:dyDescent="0.3">
      <c r="A38553"/>
      <c r="B38553"/>
      <c r="C38553"/>
    </row>
    <row r="38554" spans="1:3" ht="14.4" x14ac:dyDescent="0.3">
      <c r="A38554"/>
      <c r="B38554"/>
      <c r="C38554"/>
    </row>
    <row r="38555" spans="1:3" ht="14.4" x14ac:dyDescent="0.3">
      <c r="A38555"/>
      <c r="B38555"/>
      <c r="C38555"/>
    </row>
    <row r="38556" spans="1:3" ht="14.4" x14ac:dyDescent="0.3">
      <c r="A38556"/>
      <c r="B38556"/>
      <c r="C38556"/>
    </row>
    <row r="38557" spans="1:3" ht="14.4" x14ac:dyDescent="0.3">
      <c r="A38557"/>
      <c r="B38557"/>
      <c r="C38557"/>
    </row>
    <row r="38558" spans="1:3" ht="14.4" x14ac:dyDescent="0.3">
      <c r="A38558"/>
      <c r="B38558"/>
      <c r="C38558"/>
    </row>
    <row r="38559" spans="1:3" ht="14.4" x14ac:dyDescent="0.3">
      <c r="A38559"/>
      <c r="B38559"/>
      <c r="C38559"/>
    </row>
    <row r="38560" spans="1:3" ht="14.4" x14ac:dyDescent="0.3">
      <c r="A38560"/>
      <c r="B38560"/>
      <c r="C38560"/>
    </row>
    <row r="38561" spans="1:3" ht="14.4" x14ac:dyDescent="0.3">
      <c r="A38561"/>
      <c r="B38561"/>
      <c r="C38561"/>
    </row>
    <row r="38562" spans="1:3" ht="14.4" x14ac:dyDescent="0.3">
      <c r="A38562"/>
      <c r="B38562"/>
      <c r="C38562"/>
    </row>
    <row r="38563" spans="1:3" ht="14.4" x14ac:dyDescent="0.3">
      <c r="A38563"/>
      <c r="B38563"/>
      <c r="C38563"/>
    </row>
    <row r="38564" spans="1:3" ht="14.4" x14ac:dyDescent="0.3">
      <c r="A38564"/>
      <c r="B38564"/>
      <c r="C38564"/>
    </row>
    <row r="38565" spans="1:3" ht="14.4" x14ac:dyDescent="0.3">
      <c r="A38565"/>
      <c r="B38565"/>
      <c r="C38565"/>
    </row>
    <row r="38566" spans="1:3" ht="14.4" x14ac:dyDescent="0.3">
      <c r="A38566"/>
      <c r="B38566"/>
      <c r="C38566"/>
    </row>
    <row r="38567" spans="1:3" ht="14.4" x14ac:dyDescent="0.3">
      <c r="A38567"/>
      <c r="B38567"/>
      <c r="C38567"/>
    </row>
    <row r="38568" spans="1:3" ht="14.4" x14ac:dyDescent="0.3">
      <c r="A38568"/>
      <c r="B38568"/>
      <c r="C38568"/>
    </row>
    <row r="38569" spans="1:3" ht="14.4" x14ac:dyDescent="0.3">
      <c r="A38569"/>
      <c r="B38569"/>
      <c r="C38569"/>
    </row>
    <row r="38570" spans="1:3" ht="14.4" x14ac:dyDescent="0.3">
      <c r="A38570"/>
      <c r="B38570"/>
      <c r="C38570"/>
    </row>
    <row r="38571" spans="1:3" ht="14.4" x14ac:dyDescent="0.3">
      <c r="A38571"/>
      <c r="B38571"/>
      <c r="C38571"/>
    </row>
    <row r="38572" spans="1:3" ht="14.4" x14ac:dyDescent="0.3">
      <c r="A38572"/>
      <c r="B38572"/>
      <c r="C38572"/>
    </row>
    <row r="38573" spans="1:3" ht="14.4" x14ac:dyDescent="0.3">
      <c r="A38573"/>
      <c r="B38573"/>
      <c r="C38573"/>
    </row>
    <row r="38574" spans="1:3" ht="14.4" x14ac:dyDescent="0.3">
      <c r="A38574"/>
      <c r="B38574"/>
      <c r="C38574"/>
    </row>
    <row r="38575" spans="1:3" ht="14.4" x14ac:dyDescent="0.3">
      <c r="A38575"/>
      <c r="B38575"/>
      <c r="C38575"/>
    </row>
    <row r="38576" spans="1:3" ht="14.4" x14ac:dyDescent="0.3">
      <c r="A38576"/>
      <c r="B38576"/>
      <c r="C38576"/>
    </row>
    <row r="38577" spans="1:3" ht="14.4" x14ac:dyDescent="0.3">
      <c r="A38577"/>
      <c r="B38577"/>
      <c r="C38577"/>
    </row>
    <row r="38578" spans="1:3" ht="14.4" x14ac:dyDescent="0.3">
      <c r="A38578"/>
      <c r="B38578"/>
      <c r="C38578"/>
    </row>
    <row r="38579" spans="1:3" ht="14.4" x14ac:dyDescent="0.3">
      <c r="A38579"/>
      <c r="B38579"/>
      <c r="C38579"/>
    </row>
    <row r="38580" spans="1:3" ht="14.4" x14ac:dyDescent="0.3">
      <c r="A38580"/>
      <c r="B38580"/>
      <c r="C38580"/>
    </row>
    <row r="38581" spans="1:3" ht="14.4" x14ac:dyDescent="0.3">
      <c r="A38581"/>
      <c r="B38581"/>
      <c r="C38581"/>
    </row>
    <row r="38582" spans="1:3" ht="14.4" x14ac:dyDescent="0.3">
      <c r="A38582"/>
      <c r="B38582"/>
      <c r="C38582"/>
    </row>
    <row r="38583" spans="1:3" ht="14.4" x14ac:dyDescent="0.3">
      <c r="A38583"/>
      <c r="B38583"/>
      <c r="C38583"/>
    </row>
    <row r="38584" spans="1:3" ht="14.4" x14ac:dyDescent="0.3">
      <c r="A38584"/>
      <c r="B38584"/>
      <c r="C38584"/>
    </row>
    <row r="38585" spans="1:3" ht="14.4" x14ac:dyDescent="0.3">
      <c r="A38585"/>
      <c r="B38585"/>
      <c r="C38585"/>
    </row>
    <row r="38586" spans="1:3" ht="14.4" x14ac:dyDescent="0.3">
      <c r="A38586"/>
      <c r="B38586"/>
      <c r="C38586"/>
    </row>
    <row r="38587" spans="1:3" ht="14.4" x14ac:dyDescent="0.3">
      <c r="A38587"/>
      <c r="B38587"/>
      <c r="C38587"/>
    </row>
    <row r="38588" spans="1:3" ht="14.4" x14ac:dyDescent="0.3">
      <c r="A38588"/>
      <c r="B38588"/>
      <c r="C38588"/>
    </row>
    <row r="38589" spans="1:3" ht="14.4" x14ac:dyDescent="0.3">
      <c r="A38589"/>
      <c r="B38589"/>
      <c r="C38589"/>
    </row>
    <row r="38590" spans="1:3" ht="14.4" x14ac:dyDescent="0.3">
      <c r="A38590"/>
      <c r="B38590"/>
      <c r="C38590"/>
    </row>
    <row r="38591" spans="1:3" ht="14.4" x14ac:dyDescent="0.3">
      <c r="A38591"/>
      <c r="B38591"/>
      <c r="C38591"/>
    </row>
    <row r="38592" spans="1:3" ht="14.4" x14ac:dyDescent="0.3">
      <c r="A38592"/>
      <c r="B38592"/>
      <c r="C38592"/>
    </row>
    <row r="38593" spans="1:3" ht="14.4" x14ac:dyDescent="0.3">
      <c r="A38593"/>
      <c r="B38593"/>
      <c r="C38593"/>
    </row>
    <row r="38594" spans="1:3" ht="14.4" x14ac:dyDescent="0.3">
      <c r="A38594"/>
      <c r="B38594"/>
      <c r="C38594"/>
    </row>
    <row r="38595" spans="1:3" ht="14.4" x14ac:dyDescent="0.3">
      <c r="A38595"/>
      <c r="B38595"/>
      <c r="C38595"/>
    </row>
    <row r="38596" spans="1:3" ht="14.4" x14ac:dyDescent="0.3">
      <c r="A38596"/>
      <c r="B38596"/>
      <c r="C38596"/>
    </row>
    <row r="38597" spans="1:3" ht="14.4" x14ac:dyDescent="0.3">
      <c r="A38597"/>
      <c r="B38597"/>
      <c r="C38597"/>
    </row>
    <row r="38598" spans="1:3" ht="14.4" x14ac:dyDescent="0.3">
      <c r="A38598"/>
      <c r="B38598"/>
      <c r="C38598"/>
    </row>
    <row r="38599" spans="1:3" ht="14.4" x14ac:dyDescent="0.3">
      <c r="A38599"/>
      <c r="B38599"/>
      <c r="C38599"/>
    </row>
    <row r="38600" spans="1:3" ht="14.4" x14ac:dyDescent="0.3">
      <c r="A38600"/>
      <c r="B38600"/>
      <c r="C38600"/>
    </row>
    <row r="38601" spans="1:3" ht="14.4" x14ac:dyDescent="0.3">
      <c r="A38601"/>
      <c r="B38601"/>
      <c r="C38601"/>
    </row>
    <row r="38602" spans="1:3" ht="14.4" x14ac:dyDescent="0.3">
      <c r="A38602"/>
      <c r="B38602"/>
      <c r="C38602"/>
    </row>
    <row r="38603" spans="1:3" ht="14.4" x14ac:dyDescent="0.3">
      <c r="A38603"/>
      <c r="B38603"/>
      <c r="C38603"/>
    </row>
    <row r="38604" spans="1:3" ht="14.4" x14ac:dyDescent="0.3">
      <c r="A38604"/>
      <c r="B38604"/>
      <c r="C38604"/>
    </row>
    <row r="38605" spans="1:3" ht="14.4" x14ac:dyDescent="0.3">
      <c r="A38605"/>
      <c r="B38605"/>
      <c r="C38605"/>
    </row>
    <row r="38606" spans="1:3" ht="14.4" x14ac:dyDescent="0.3">
      <c r="A38606"/>
      <c r="B38606"/>
      <c r="C38606"/>
    </row>
    <row r="38607" spans="1:3" ht="14.4" x14ac:dyDescent="0.3">
      <c r="A38607"/>
      <c r="B38607"/>
      <c r="C38607"/>
    </row>
    <row r="38608" spans="1:3" ht="14.4" x14ac:dyDescent="0.3">
      <c r="A38608"/>
      <c r="B38608"/>
      <c r="C38608"/>
    </row>
    <row r="38609" spans="1:3" ht="14.4" x14ac:dyDescent="0.3">
      <c r="A38609"/>
      <c r="B38609"/>
      <c r="C38609"/>
    </row>
    <row r="38610" spans="1:3" ht="14.4" x14ac:dyDescent="0.3">
      <c r="A38610"/>
      <c r="B38610"/>
      <c r="C38610"/>
    </row>
    <row r="38611" spans="1:3" ht="14.4" x14ac:dyDescent="0.3">
      <c r="A38611"/>
      <c r="B38611"/>
      <c r="C38611"/>
    </row>
    <row r="38612" spans="1:3" ht="14.4" x14ac:dyDescent="0.3">
      <c r="A38612"/>
      <c r="B38612"/>
      <c r="C38612"/>
    </row>
    <row r="38613" spans="1:3" ht="14.4" x14ac:dyDescent="0.3">
      <c r="A38613"/>
      <c r="B38613"/>
      <c r="C38613"/>
    </row>
    <row r="38614" spans="1:3" ht="14.4" x14ac:dyDescent="0.3">
      <c r="A38614"/>
      <c r="B38614"/>
      <c r="C38614"/>
    </row>
    <row r="38615" spans="1:3" ht="14.4" x14ac:dyDescent="0.3">
      <c r="A38615"/>
      <c r="B38615"/>
      <c r="C38615"/>
    </row>
    <row r="38616" spans="1:3" ht="14.4" x14ac:dyDescent="0.3">
      <c r="A38616"/>
      <c r="B38616"/>
      <c r="C38616"/>
    </row>
    <row r="38617" spans="1:3" ht="14.4" x14ac:dyDescent="0.3">
      <c r="A38617"/>
      <c r="B38617"/>
      <c r="C38617"/>
    </row>
    <row r="38618" spans="1:3" ht="14.4" x14ac:dyDescent="0.3">
      <c r="A38618"/>
      <c r="B38618"/>
      <c r="C38618"/>
    </row>
    <row r="38619" spans="1:3" ht="14.4" x14ac:dyDescent="0.3">
      <c r="A38619"/>
      <c r="B38619"/>
      <c r="C38619"/>
    </row>
    <row r="38620" spans="1:3" ht="14.4" x14ac:dyDescent="0.3">
      <c r="A38620"/>
      <c r="B38620"/>
      <c r="C38620"/>
    </row>
    <row r="38621" spans="1:3" ht="14.4" x14ac:dyDescent="0.3">
      <c r="A38621"/>
      <c r="B38621"/>
      <c r="C38621"/>
    </row>
    <row r="38622" spans="1:3" ht="14.4" x14ac:dyDescent="0.3">
      <c r="A38622"/>
      <c r="B38622"/>
      <c r="C38622"/>
    </row>
    <row r="38623" spans="1:3" ht="14.4" x14ac:dyDescent="0.3">
      <c r="A38623"/>
      <c r="B38623"/>
      <c r="C38623"/>
    </row>
    <row r="38624" spans="1:3" ht="14.4" x14ac:dyDescent="0.3">
      <c r="A38624"/>
      <c r="B38624"/>
      <c r="C38624"/>
    </row>
    <row r="38625" spans="1:3" ht="14.4" x14ac:dyDescent="0.3">
      <c r="A38625"/>
      <c r="B38625"/>
      <c r="C38625"/>
    </row>
    <row r="38626" spans="1:3" ht="14.4" x14ac:dyDescent="0.3">
      <c r="A38626"/>
      <c r="B38626"/>
      <c r="C38626"/>
    </row>
    <row r="38627" spans="1:3" ht="14.4" x14ac:dyDescent="0.3">
      <c r="A38627"/>
      <c r="B38627"/>
      <c r="C38627"/>
    </row>
    <row r="38628" spans="1:3" ht="14.4" x14ac:dyDescent="0.3">
      <c r="A38628"/>
      <c r="B38628"/>
      <c r="C38628"/>
    </row>
    <row r="38629" spans="1:3" ht="14.4" x14ac:dyDescent="0.3">
      <c r="A38629"/>
      <c r="B38629"/>
      <c r="C38629"/>
    </row>
    <row r="38630" spans="1:3" ht="14.4" x14ac:dyDescent="0.3">
      <c r="A38630"/>
      <c r="B38630"/>
      <c r="C38630"/>
    </row>
    <row r="38631" spans="1:3" ht="14.4" x14ac:dyDescent="0.3">
      <c r="A38631"/>
      <c r="B38631"/>
      <c r="C38631"/>
    </row>
    <row r="38632" spans="1:3" ht="14.4" x14ac:dyDescent="0.3">
      <c r="A38632"/>
      <c r="B38632"/>
      <c r="C38632"/>
    </row>
    <row r="38633" spans="1:3" ht="14.4" x14ac:dyDescent="0.3">
      <c r="A38633"/>
      <c r="B38633"/>
      <c r="C38633"/>
    </row>
    <row r="38634" spans="1:3" ht="14.4" x14ac:dyDescent="0.3">
      <c r="A38634"/>
      <c r="B38634"/>
      <c r="C38634"/>
    </row>
    <row r="38635" spans="1:3" ht="14.4" x14ac:dyDescent="0.3">
      <c r="A38635"/>
      <c r="B38635"/>
      <c r="C38635"/>
    </row>
    <row r="38636" spans="1:3" ht="14.4" x14ac:dyDescent="0.3">
      <c r="A38636"/>
      <c r="B38636"/>
      <c r="C38636"/>
    </row>
    <row r="38637" spans="1:3" ht="14.4" x14ac:dyDescent="0.3">
      <c r="A38637"/>
      <c r="B38637"/>
      <c r="C38637"/>
    </row>
    <row r="38638" spans="1:3" ht="14.4" x14ac:dyDescent="0.3">
      <c r="A38638"/>
      <c r="B38638"/>
      <c r="C38638"/>
    </row>
    <row r="38639" spans="1:3" ht="14.4" x14ac:dyDescent="0.3">
      <c r="A38639"/>
      <c r="B38639"/>
      <c r="C38639"/>
    </row>
    <row r="38640" spans="1:3" ht="14.4" x14ac:dyDescent="0.3">
      <c r="A38640"/>
      <c r="B38640"/>
      <c r="C38640"/>
    </row>
    <row r="38641" spans="1:3" ht="14.4" x14ac:dyDescent="0.3">
      <c r="A38641"/>
      <c r="B38641"/>
      <c r="C38641"/>
    </row>
    <row r="38642" spans="1:3" ht="14.4" x14ac:dyDescent="0.3">
      <c r="A38642"/>
      <c r="B38642"/>
      <c r="C38642"/>
    </row>
    <row r="38643" spans="1:3" ht="14.4" x14ac:dyDescent="0.3">
      <c r="A38643"/>
      <c r="B38643"/>
      <c r="C38643"/>
    </row>
    <row r="38644" spans="1:3" ht="14.4" x14ac:dyDescent="0.3">
      <c r="A38644"/>
      <c r="B38644"/>
      <c r="C38644"/>
    </row>
    <row r="38645" spans="1:3" ht="14.4" x14ac:dyDescent="0.3">
      <c r="A38645"/>
      <c r="B38645"/>
      <c r="C38645"/>
    </row>
    <row r="38646" spans="1:3" ht="14.4" x14ac:dyDescent="0.3">
      <c r="A38646"/>
      <c r="B38646"/>
      <c r="C38646"/>
    </row>
    <row r="38647" spans="1:3" ht="14.4" x14ac:dyDescent="0.3">
      <c r="A38647"/>
      <c r="B38647"/>
      <c r="C38647"/>
    </row>
    <row r="38648" spans="1:3" ht="14.4" x14ac:dyDescent="0.3">
      <c r="A38648"/>
      <c r="B38648"/>
      <c r="C38648"/>
    </row>
    <row r="38649" spans="1:3" ht="14.4" x14ac:dyDescent="0.3">
      <c r="A38649"/>
      <c r="B38649"/>
      <c r="C38649"/>
    </row>
    <row r="38650" spans="1:3" ht="14.4" x14ac:dyDescent="0.3">
      <c r="A38650"/>
      <c r="B38650"/>
      <c r="C38650"/>
    </row>
    <row r="38651" spans="1:3" ht="14.4" x14ac:dyDescent="0.3">
      <c r="A38651"/>
      <c r="B38651"/>
      <c r="C38651"/>
    </row>
    <row r="38652" spans="1:3" ht="14.4" x14ac:dyDescent="0.3">
      <c r="A38652"/>
      <c r="B38652"/>
      <c r="C38652"/>
    </row>
    <row r="38653" spans="1:3" ht="14.4" x14ac:dyDescent="0.3">
      <c r="A38653"/>
      <c r="B38653"/>
      <c r="C38653"/>
    </row>
    <row r="38654" spans="1:3" ht="14.4" x14ac:dyDescent="0.3">
      <c r="A38654"/>
      <c r="B38654"/>
      <c r="C38654"/>
    </row>
    <row r="38655" spans="1:3" ht="14.4" x14ac:dyDescent="0.3">
      <c r="A38655"/>
      <c r="B38655"/>
      <c r="C38655"/>
    </row>
    <row r="38656" spans="1:3" ht="14.4" x14ac:dyDescent="0.3">
      <c r="A38656"/>
      <c r="B38656"/>
      <c r="C38656"/>
    </row>
    <row r="38657" spans="1:3" ht="14.4" x14ac:dyDescent="0.3">
      <c r="A38657"/>
      <c r="B38657"/>
      <c r="C38657"/>
    </row>
    <row r="38658" spans="1:3" ht="14.4" x14ac:dyDescent="0.3">
      <c r="A38658"/>
      <c r="B38658"/>
      <c r="C38658"/>
    </row>
    <row r="38659" spans="1:3" ht="14.4" x14ac:dyDescent="0.3">
      <c r="A38659"/>
      <c r="B38659"/>
      <c r="C38659"/>
    </row>
    <row r="38660" spans="1:3" ht="14.4" x14ac:dyDescent="0.3">
      <c r="A38660"/>
      <c r="B38660"/>
      <c r="C38660"/>
    </row>
    <row r="38661" spans="1:3" ht="14.4" x14ac:dyDescent="0.3">
      <c r="A38661"/>
      <c r="B38661"/>
      <c r="C38661"/>
    </row>
    <row r="38662" spans="1:3" ht="14.4" x14ac:dyDescent="0.3">
      <c r="A38662"/>
      <c r="B38662"/>
      <c r="C38662"/>
    </row>
    <row r="38663" spans="1:3" ht="14.4" x14ac:dyDescent="0.3">
      <c r="A38663"/>
      <c r="B38663"/>
      <c r="C38663"/>
    </row>
    <row r="38664" spans="1:3" ht="14.4" x14ac:dyDescent="0.3">
      <c r="A38664"/>
      <c r="B38664"/>
      <c r="C38664"/>
    </row>
    <row r="38665" spans="1:3" ht="14.4" x14ac:dyDescent="0.3">
      <c r="A38665"/>
      <c r="B38665"/>
      <c r="C38665"/>
    </row>
    <row r="38666" spans="1:3" ht="14.4" x14ac:dyDescent="0.3">
      <c r="A38666"/>
      <c r="B38666"/>
      <c r="C38666"/>
    </row>
    <row r="38667" spans="1:3" ht="14.4" x14ac:dyDescent="0.3">
      <c r="A38667"/>
      <c r="B38667"/>
      <c r="C38667"/>
    </row>
    <row r="38668" spans="1:3" ht="14.4" x14ac:dyDescent="0.3">
      <c r="A38668"/>
      <c r="B38668"/>
      <c r="C38668"/>
    </row>
    <row r="38669" spans="1:3" ht="14.4" x14ac:dyDescent="0.3">
      <c r="A38669"/>
      <c r="B38669"/>
      <c r="C38669"/>
    </row>
    <row r="38670" spans="1:3" ht="14.4" x14ac:dyDescent="0.3">
      <c r="A38670"/>
      <c r="B38670"/>
      <c r="C38670"/>
    </row>
    <row r="38671" spans="1:3" ht="14.4" x14ac:dyDescent="0.3">
      <c r="A38671"/>
      <c r="B38671"/>
      <c r="C38671"/>
    </row>
    <row r="38672" spans="1:3" ht="14.4" x14ac:dyDescent="0.3">
      <c r="A38672"/>
      <c r="B38672"/>
      <c r="C38672"/>
    </row>
    <row r="38673" spans="1:3" ht="14.4" x14ac:dyDescent="0.3">
      <c r="A38673"/>
      <c r="B38673"/>
      <c r="C38673"/>
    </row>
    <row r="38674" spans="1:3" ht="14.4" x14ac:dyDescent="0.3">
      <c r="A38674"/>
      <c r="B38674"/>
      <c r="C38674"/>
    </row>
    <row r="38675" spans="1:3" ht="14.4" x14ac:dyDescent="0.3">
      <c r="A38675"/>
      <c r="B38675"/>
      <c r="C38675"/>
    </row>
    <row r="38676" spans="1:3" ht="14.4" x14ac:dyDescent="0.3">
      <c r="A38676"/>
      <c r="B38676"/>
      <c r="C38676"/>
    </row>
    <row r="38677" spans="1:3" ht="14.4" x14ac:dyDescent="0.3">
      <c r="A38677"/>
      <c r="B38677"/>
      <c r="C38677"/>
    </row>
    <row r="38678" spans="1:3" ht="14.4" x14ac:dyDescent="0.3">
      <c r="A38678"/>
      <c r="B38678"/>
      <c r="C38678"/>
    </row>
    <row r="38679" spans="1:3" ht="14.4" x14ac:dyDescent="0.3">
      <c r="A38679"/>
      <c r="B38679"/>
      <c r="C38679"/>
    </row>
    <row r="38680" spans="1:3" ht="14.4" x14ac:dyDescent="0.3">
      <c r="A38680"/>
      <c r="B38680"/>
      <c r="C38680"/>
    </row>
    <row r="38681" spans="1:3" ht="14.4" x14ac:dyDescent="0.3">
      <c r="A38681"/>
      <c r="B38681"/>
      <c r="C38681"/>
    </row>
    <row r="38682" spans="1:3" ht="14.4" x14ac:dyDescent="0.3">
      <c r="A38682"/>
      <c r="B38682"/>
      <c r="C38682"/>
    </row>
    <row r="38683" spans="1:3" ht="14.4" x14ac:dyDescent="0.3">
      <c r="A38683"/>
      <c r="B38683"/>
      <c r="C38683"/>
    </row>
    <row r="38684" spans="1:3" ht="14.4" x14ac:dyDescent="0.3">
      <c r="A38684"/>
      <c r="B38684"/>
      <c r="C38684"/>
    </row>
    <row r="38685" spans="1:3" ht="14.4" x14ac:dyDescent="0.3">
      <c r="A38685"/>
      <c r="B38685"/>
      <c r="C38685"/>
    </row>
    <row r="38686" spans="1:3" ht="14.4" x14ac:dyDescent="0.3">
      <c r="A38686"/>
      <c r="B38686"/>
      <c r="C38686"/>
    </row>
    <row r="38687" spans="1:3" ht="14.4" x14ac:dyDescent="0.3">
      <c r="A38687"/>
      <c r="B38687"/>
      <c r="C38687"/>
    </row>
    <row r="38688" spans="1:3" ht="14.4" x14ac:dyDescent="0.3">
      <c r="A38688"/>
      <c r="B38688"/>
      <c r="C38688"/>
    </row>
    <row r="38689" spans="1:3" ht="14.4" x14ac:dyDescent="0.3">
      <c r="A38689"/>
      <c r="B38689"/>
      <c r="C38689"/>
    </row>
    <row r="38690" spans="1:3" ht="14.4" x14ac:dyDescent="0.3">
      <c r="A38690"/>
      <c r="B38690"/>
      <c r="C38690"/>
    </row>
    <row r="38691" spans="1:3" ht="14.4" x14ac:dyDescent="0.3">
      <c r="A38691"/>
      <c r="B38691"/>
      <c r="C38691"/>
    </row>
    <row r="38692" spans="1:3" ht="14.4" x14ac:dyDescent="0.3">
      <c r="A38692"/>
      <c r="B38692"/>
      <c r="C38692"/>
    </row>
    <row r="38693" spans="1:3" ht="14.4" x14ac:dyDescent="0.3">
      <c r="A38693"/>
      <c r="B38693"/>
      <c r="C38693"/>
    </row>
    <row r="38694" spans="1:3" ht="14.4" x14ac:dyDescent="0.3">
      <c r="A38694"/>
      <c r="B38694"/>
      <c r="C38694"/>
    </row>
    <row r="38695" spans="1:3" ht="14.4" x14ac:dyDescent="0.3">
      <c r="A38695"/>
      <c r="B38695"/>
      <c r="C38695"/>
    </row>
    <row r="38696" spans="1:3" ht="14.4" x14ac:dyDescent="0.3">
      <c r="A38696"/>
      <c r="B38696"/>
      <c r="C38696"/>
    </row>
    <row r="38697" spans="1:3" ht="14.4" x14ac:dyDescent="0.3">
      <c r="A38697"/>
      <c r="B38697"/>
      <c r="C38697"/>
    </row>
    <row r="38698" spans="1:3" ht="14.4" x14ac:dyDescent="0.3">
      <c r="A38698"/>
      <c r="B38698"/>
      <c r="C38698"/>
    </row>
    <row r="38699" spans="1:3" ht="14.4" x14ac:dyDescent="0.3">
      <c r="A38699"/>
      <c r="B38699"/>
      <c r="C38699"/>
    </row>
    <row r="38700" spans="1:3" ht="14.4" x14ac:dyDescent="0.3">
      <c r="A38700"/>
      <c r="B38700"/>
      <c r="C38700"/>
    </row>
    <row r="38701" spans="1:3" ht="14.4" x14ac:dyDescent="0.3">
      <c r="A38701"/>
      <c r="B38701"/>
      <c r="C38701"/>
    </row>
    <row r="38702" spans="1:3" ht="14.4" x14ac:dyDescent="0.3">
      <c r="A38702"/>
      <c r="B38702"/>
      <c r="C38702"/>
    </row>
    <row r="38703" spans="1:3" ht="14.4" x14ac:dyDescent="0.3">
      <c r="A38703"/>
      <c r="B38703"/>
      <c r="C38703"/>
    </row>
    <row r="38704" spans="1:3" ht="14.4" x14ac:dyDescent="0.3">
      <c r="A38704"/>
      <c r="B38704"/>
      <c r="C38704"/>
    </row>
    <row r="38705" spans="1:3" ht="14.4" x14ac:dyDescent="0.3">
      <c r="A38705"/>
      <c r="B38705"/>
      <c r="C38705"/>
    </row>
    <row r="38706" spans="1:3" ht="14.4" x14ac:dyDescent="0.3">
      <c r="A38706"/>
      <c r="B38706"/>
      <c r="C38706"/>
    </row>
    <row r="38707" spans="1:3" ht="14.4" x14ac:dyDescent="0.3">
      <c r="A38707"/>
      <c r="B38707"/>
      <c r="C38707"/>
    </row>
    <row r="38708" spans="1:3" ht="14.4" x14ac:dyDescent="0.3">
      <c r="A38708"/>
      <c r="B38708"/>
      <c r="C38708"/>
    </row>
    <row r="38709" spans="1:3" ht="14.4" x14ac:dyDescent="0.3">
      <c r="A38709"/>
      <c r="B38709"/>
      <c r="C38709"/>
    </row>
    <row r="38710" spans="1:3" ht="14.4" x14ac:dyDescent="0.3">
      <c r="A38710"/>
      <c r="B38710"/>
      <c r="C38710"/>
    </row>
    <row r="38711" spans="1:3" ht="14.4" x14ac:dyDescent="0.3">
      <c r="A38711"/>
      <c r="B38711"/>
      <c r="C38711"/>
    </row>
    <row r="38712" spans="1:3" ht="14.4" x14ac:dyDescent="0.3">
      <c r="A38712"/>
      <c r="B38712"/>
      <c r="C38712"/>
    </row>
    <row r="38713" spans="1:3" ht="14.4" x14ac:dyDescent="0.3">
      <c r="A38713"/>
      <c r="B38713"/>
      <c r="C38713"/>
    </row>
    <row r="38714" spans="1:3" ht="14.4" x14ac:dyDescent="0.3">
      <c r="A38714"/>
      <c r="B38714"/>
      <c r="C38714"/>
    </row>
    <row r="38715" spans="1:3" ht="14.4" x14ac:dyDescent="0.3">
      <c r="A38715"/>
      <c r="B38715"/>
      <c r="C38715"/>
    </row>
    <row r="38716" spans="1:3" ht="14.4" x14ac:dyDescent="0.3">
      <c r="A38716"/>
      <c r="B38716"/>
      <c r="C38716"/>
    </row>
    <row r="38717" spans="1:3" ht="14.4" x14ac:dyDescent="0.3">
      <c r="A38717"/>
      <c r="B38717"/>
      <c r="C38717"/>
    </row>
    <row r="38718" spans="1:3" ht="14.4" x14ac:dyDescent="0.3">
      <c r="A38718"/>
      <c r="B38718"/>
      <c r="C38718"/>
    </row>
    <row r="38719" spans="1:3" ht="14.4" x14ac:dyDescent="0.3">
      <c r="A38719"/>
      <c r="B38719"/>
      <c r="C38719"/>
    </row>
    <row r="38720" spans="1:3" ht="14.4" x14ac:dyDescent="0.3">
      <c r="A38720"/>
      <c r="B38720"/>
      <c r="C38720"/>
    </row>
    <row r="38721" spans="1:3" ht="14.4" x14ac:dyDescent="0.3">
      <c r="A38721"/>
      <c r="B38721"/>
      <c r="C38721"/>
    </row>
    <row r="38722" spans="1:3" ht="14.4" x14ac:dyDescent="0.3">
      <c r="A38722"/>
      <c r="B38722"/>
      <c r="C38722"/>
    </row>
    <row r="38723" spans="1:3" ht="14.4" x14ac:dyDescent="0.3">
      <c r="A38723"/>
      <c r="B38723"/>
      <c r="C38723"/>
    </row>
    <row r="38724" spans="1:3" ht="14.4" x14ac:dyDescent="0.3">
      <c r="A38724"/>
      <c r="B38724"/>
      <c r="C38724"/>
    </row>
    <row r="38725" spans="1:3" ht="14.4" x14ac:dyDescent="0.3">
      <c r="A38725"/>
      <c r="B38725"/>
      <c r="C38725"/>
    </row>
    <row r="38726" spans="1:3" ht="14.4" x14ac:dyDescent="0.3">
      <c r="A38726"/>
      <c r="B38726"/>
      <c r="C38726"/>
    </row>
    <row r="38727" spans="1:3" ht="14.4" x14ac:dyDescent="0.3">
      <c r="A38727"/>
      <c r="B38727"/>
      <c r="C38727"/>
    </row>
    <row r="38728" spans="1:3" ht="14.4" x14ac:dyDescent="0.3">
      <c r="A38728"/>
      <c r="B38728"/>
      <c r="C38728"/>
    </row>
    <row r="38729" spans="1:3" ht="14.4" x14ac:dyDescent="0.3">
      <c r="A38729"/>
      <c r="B38729"/>
      <c r="C38729"/>
    </row>
    <row r="38730" spans="1:3" ht="14.4" x14ac:dyDescent="0.3">
      <c r="A38730"/>
      <c r="B38730"/>
      <c r="C38730"/>
    </row>
    <row r="38731" spans="1:3" ht="14.4" x14ac:dyDescent="0.3">
      <c r="A38731"/>
      <c r="B38731"/>
      <c r="C38731"/>
    </row>
    <row r="38732" spans="1:3" ht="14.4" x14ac:dyDescent="0.3">
      <c r="A38732"/>
      <c r="B38732"/>
      <c r="C38732"/>
    </row>
    <row r="38733" spans="1:3" ht="14.4" x14ac:dyDescent="0.3">
      <c r="A38733"/>
      <c r="B38733"/>
      <c r="C38733"/>
    </row>
    <row r="38734" spans="1:3" ht="14.4" x14ac:dyDescent="0.3">
      <c r="A38734"/>
      <c r="B38734"/>
      <c r="C38734"/>
    </row>
    <row r="38735" spans="1:3" ht="14.4" x14ac:dyDescent="0.3">
      <c r="A38735"/>
      <c r="B38735"/>
      <c r="C38735"/>
    </row>
    <row r="38736" spans="1:3" ht="14.4" x14ac:dyDescent="0.3">
      <c r="A38736"/>
      <c r="B38736"/>
      <c r="C38736"/>
    </row>
    <row r="38737" spans="1:3" ht="14.4" x14ac:dyDescent="0.3">
      <c r="A38737"/>
      <c r="B38737"/>
      <c r="C38737"/>
    </row>
    <row r="38738" spans="1:3" ht="14.4" x14ac:dyDescent="0.3">
      <c r="A38738"/>
      <c r="B38738"/>
      <c r="C38738"/>
    </row>
    <row r="38739" spans="1:3" ht="14.4" x14ac:dyDescent="0.3">
      <c r="A38739"/>
      <c r="B38739"/>
      <c r="C38739"/>
    </row>
    <row r="38740" spans="1:3" ht="14.4" x14ac:dyDescent="0.3">
      <c r="A38740"/>
      <c r="B38740"/>
      <c r="C38740"/>
    </row>
    <row r="38741" spans="1:3" ht="14.4" x14ac:dyDescent="0.3">
      <c r="A38741"/>
      <c r="B38741"/>
      <c r="C38741"/>
    </row>
    <row r="38742" spans="1:3" ht="14.4" x14ac:dyDescent="0.3">
      <c r="A38742"/>
      <c r="B38742"/>
      <c r="C38742"/>
    </row>
    <row r="38743" spans="1:3" ht="14.4" x14ac:dyDescent="0.3">
      <c r="A38743"/>
      <c r="B38743"/>
      <c r="C38743"/>
    </row>
    <row r="38744" spans="1:3" ht="14.4" x14ac:dyDescent="0.3">
      <c r="A38744"/>
      <c r="B38744"/>
      <c r="C38744"/>
    </row>
    <row r="38745" spans="1:3" ht="14.4" x14ac:dyDescent="0.3">
      <c r="A38745"/>
      <c r="B38745"/>
      <c r="C38745"/>
    </row>
    <row r="38746" spans="1:3" ht="14.4" x14ac:dyDescent="0.3">
      <c r="A38746"/>
      <c r="B38746"/>
      <c r="C38746"/>
    </row>
    <row r="38747" spans="1:3" ht="14.4" x14ac:dyDescent="0.3">
      <c r="A38747"/>
      <c r="B38747"/>
      <c r="C38747"/>
    </row>
    <row r="38748" spans="1:3" ht="14.4" x14ac:dyDescent="0.3">
      <c r="A38748"/>
      <c r="B38748"/>
      <c r="C38748"/>
    </row>
    <row r="38749" spans="1:3" ht="14.4" x14ac:dyDescent="0.3">
      <c r="A38749"/>
      <c r="B38749"/>
      <c r="C38749"/>
    </row>
    <row r="38750" spans="1:3" ht="14.4" x14ac:dyDescent="0.3">
      <c r="A38750"/>
      <c r="B38750"/>
      <c r="C38750"/>
    </row>
    <row r="38751" spans="1:3" ht="14.4" x14ac:dyDescent="0.3">
      <c r="A38751"/>
      <c r="B38751"/>
      <c r="C38751"/>
    </row>
    <row r="38752" spans="1:3" ht="14.4" x14ac:dyDescent="0.3">
      <c r="A38752"/>
      <c r="B38752"/>
      <c r="C38752"/>
    </row>
    <row r="38753" spans="1:3" ht="14.4" x14ac:dyDescent="0.3">
      <c r="A38753"/>
      <c r="B38753"/>
      <c r="C38753"/>
    </row>
    <row r="38754" spans="1:3" ht="14.4" x14ac:dyDescent="0.3">
      <c r="A38754"/>
      <c r="B38754"/>
      <c r="C38754"/>
    </row>
    <row r="38755" spans="1:3" ht="14.4" x14ac:dyDescent="0.3">
      <c r="A38755"/>
      <c r="B38755"/>
      <c r="C38755"/>
    </row>
    <row r="38756" spans="1:3" ht="14.4" x14ac:dyDescent="0.3">
      <c r="A38756"/>
      <c r="B38756"/>
      <c r="C38756"/>
    </row>
    <row r="38757" spans="1:3" ht="14.4" x14ac:dyDescent="0.3">
      <c r="A38757"/>
      <c r="B38757"/>
      <c r="C38757"/>
    </row>
    <row r="38758" spans="1:3" ht="14.4" x14ac:dyDescent="0.3">
      <c r="A38758"/>
      <c r="B38758"/>
      <c r="C38758"/>
    </row>
    <row r="38759" spans="1:3" ht="14.4" x14ac:dyDescent="0.3">
      <c r="A38759"/>
      <c r="B38759"/>
      <c r="C38759"/>
    </row>
    <row r="38760" spans="1:3" ht="14.4" x14ac:dyDescent="0.3">
      <c r="A38760"/>
      <c r="B38760"/>
      <c r="C38760"/>
    </row>
    <row r="38761" spans="1:3" ht="14.4" x14ac:dyDescent="0.3">
      <c r="A38761"/>
      <c r="B38761"/>
      <c r="C38761"/>
    </row>
    <row r="38762" spans="1:3" ht="14.4" x14ac:dyDescent="0.3">
      <c r="A38762"/>
      <c r="B38762"/>
      <c r="C38762"/>
    </row>
    <row r="38763" spans="1:3" ht="14.4" x14ac:dyDescent="0.3">
      <c r="A38763"/>
      <c r="B38763"/>
      <c r="C38763"/>
    </row>
    <row r="38764" spans="1:3" ht="14.4" x14ac:dyDescent="0.3">
      <c r="A38764"/>
      <c r="B38764"/>
      <c r="C38764"/>
    </row>
    <row r="38765" spans="1:3" ht="14.4" x14ac:dyDescent="0.3">
      <c r="A38765"/>
      <c r="B38765"/>
      <c r="C38765"/>
    </row>
    <row r="38766" spans="1:3" ht="14.4" x14ac:dyDescent="0.3">
      <c r="A38766"/>
      <c r="B38766"/>
      <c r="C38766"/>
    </row>
    <row r="38767" spans="1:3" ht="14.4" x14ac:dyDescent="0.3">
      <c r="A38767"/>
      <c r="B38767"/>
      <c r="C38767"/>
    </row>
    <row r="38768" spans="1:3" ht="14.4" x14ac:dyDescent="0.3">
      <c r="A38768"/>
      <c r="B38768"/>
      <c r="C38768"/>
    </row>
    <row r="38769" spans="1:3" ht="14.4" x14ac:dyDescent="0.3">
      <c r="A38769"/>
      <c r="B38769"/>
      <c r="C38769"/>
    </row>
    <row r="38770" spans="1:3" ht="14.4" x14ac:dyDescent="0.3">
      <c r="A38770"/>
      <c r="B38770"/>
      <c r="C38770"/>
    </row>
    <row r="38771" spans="1:3" ht="14.4" x14ac:dyDescent="0.3">
      <c r="A38771"/>
      <c r="B38771"/>
      <c r="C38771"/>
    </row>
    <row r="38772" spans="1:3" ht="14.4" x14ac:dyDescent="0.3">
      <c r="A38772"/>
      <c r="B38772"/>
      <c r="C38772"/>
    </row>
    <row r="38773" spans="1:3" ht="14.4" x14ac:dyDescent="0.3">
      <c r="A38773"/>
      <c r="B38773"/>
      <c r="C38773"/>
    </row>
    <row r="38774" spans="1:3" ht="14.4" x14ac:dyDescent="0.3">
      <c r="A38774"/>
      <c r="B38774"/>
      <c r="C38774"/>
    </row>
    <row r="38775" spans="1:3" ht="14.4" x14ac:dyDescent="0.3">
      <c r="A38775"/>
      <c r="B38775"/>
      <c r="C38775"/>
    </row>
    <row r="38776" spans="1:3" ht="14.4" x14ac:dyDescent="0.3">
      <c r="A38776"/>
      <c r="B38776"/>
      <c r="C38776"/>
    </row>
    <row r="38777" spans="1:3" ht="14.4" x14ac:dyDescent="0.3">
      <c r="A38777"/>
      <c r="B38777"/>
      <c r="C38777"/>
    </row>
    <row r="38778" spans="1:3" ht="14.4" x14ac:dyDescent="0.3">
      <c r="A38778"/>
      <c r="B38778"/>
      <c r="C38778"/>
    </row>
    <row r="38779" spans="1:3" ht="14.4" x14ac:dyDescent="0.3">
      <c r="A38779"/>
      <c r="B38779"/>
      <c r="C38779"/>
    </row>
    <row r="38780" spans="1:3" ht="14.4" x14ac:dyDescent="0.3">
      <c r="A38780"/>
      <c r="B38780"/>
      <c r="C38780"/>
    </row>
    <row r="38781" spans="1:3" ht="14.4" x14ac:dyDescent="0.3">
      <c r="A38781"/>
      <c r="B38781"/>
      <c r="C38781"/>
    </row>
    <row r="38782" spans="1:3" ht="14.4" x14ac:dyDescent="0.3">
      <c r="A38782"/>
      <c r="B38782"/>
      <c r="C38782"/>
    </row>
    <row r="38783" spans="1:3" ht="14.4" x14ac:dyDescent="0.3">
      <c r="A38783"/>
      <c r="B38783"/>
      <c r="C38783"/>
    </row>
    <row r="38784" spans="1:3" ht="14.4" x14ac:dyDescent="0.3">
      <c r="A38784"/>
      <c r="B38784"/>
      <c r="C38784"/>
    </row>
    <row r="38785" spans="1:3" ht="14.4" x14ac:dyDescent="0.3">
      <c r="A38785"/>
      <c r="B38785"/>
      <c r="C38785"/>
    </row>
    <row r="38786" spans="1:3" ht="14.4" x14ac:dyDescent="0.3">
      <c r="A38786"/>
      <c r="B38786"/>
      <c r="C38786"/>
    </row>
    <row r="38787" spans="1:3" ht="14.4" x14ac:dyDescent="0.3">
      <c r="A38787"/>
      <c r="B38787"/>
      <c r="C38787"/>
    </row>
    <row r="38788" spans="1:3" ht="14.4" x14ac:dyDescent="0.3">
      <c r="A38788"/>
      <c r="B38788"/>
      <c r="C38788"/>
    </row>
    <row r="38789" spans="1:3" ht="14.4" x14ac:dyDescent="0.3">
      <c r="A38789"/>
      <c r="B38789"/>
      <c r="C38789"/>
    </row>
    <row r="38790" spans="1:3" ht="14.4" x14ac:dyDescent="0.3">
      <c r="A38790"/>
      <c r="B38790"/>
      <c r="C38790"/>
    </row>
    <row r="38791" spans="1:3" ht="14.4" x14ac:dyDescent="0.3">
      <c r="A38791"/>
      <c r="B38791"/>
      <c r="C38791"/>
    </row>
    <row r="38792" spans="1:3" ht="14.4" x14ac:dyDescent="0.3">
      <c r="A38792"/>
      <c r="B38792"/>
      <c r="C38792"/>
    </row>
    <row r="38793" spans="1:3" ht="14.4" x14ac:dyDescent="0.3">
      <c r="A38793"/>
      <c r="B38793"/>
      <c r="C38793"/>
    </row>
    <row r="38794" spans="1:3" ht="14.4" x14ac:dyDescent="0.3">
      <c r="A38794"/>
      <c r="B38794"/>
      <c r="C38794"/>
    </row>
    <row r="38795" spans="1:3" ht="14.4" x14ac:dyDescent="0.3">
      <c r="A38795"/>
      <c r="B38795"/>
      <c r="C38795"/>
    </row>
    <row r="38796" spans="1:3" ht="14.4" x14ac:dyDescent="0.3">
      <c r="A38796"/>
      <c r="B38796"/>
      <c r="C38796"/>
    </row>
    <row r="38797" spans="1:3" ht="14.4" x14ac:dyDescent="0.3">
      <c r="A38797"/>
      <c r="B38797"/>
      <c r="C38797"/>
    </row>
    <row r="38798" spans="1:3" ht="14.4" x14ac:dyDescent="0.3">
      <c r="A38798"/>
      <c r="B38798"/>
      <c r="C38798"/>
    </row>
    <row r="38799" spans="1:3" ht="14.4" x14ac:dyDescent="0.3">
      <c r="A38799"/>
      <c r="B38799"/>
      <c r="C38799"/>
    </row>
    <row r="38800" spans="1:3" ht="14.4" x14ac:dyDescent="0.3">
      <c r="A38800"/>
      <c r="B38800"/>
      <c r="C38800"/>
    </row>
    <row r="38801" spans="1:3" ht="14.4" x14ac:dyDescent="0.3">
      <c r="A38801"/>
      <c r="B38801"/>
      <c r="C38801"/>
    </row>
    <row r="38802" spans="1:3" ht="14.4" x14ac:dyDescent="0.3">
      <c r="A38802"/>
      <c r="B38802"/>
      <c r="C38802"/>
    </row>
    <row r="38803" spans="1:3" ht="14.4" x14ac:dyDescent="0.3">
      <c r="A38803"/>
      <c r="B38803"/>
      <c r="C38803"/>
    </row>
    <row r="38804" spans="1:3" ht="14.4" x14ac:dyDescent="0.3">
      <c r="A38804"/>
      <c r="B38804"/>
      <c r="C38804"/>
    </row>
    <row r="38805" spans="1:3" ht="14.4" x14ac:dyDescent="0.3">
      <c r="A38805"/>
      <c r="B38805"/>
      <c r="C38805"/>
    </row>
    <row r="38806" spans="1:3" ht="14.4" x14ac:dyDescent="0.3">
      <c r="A38806"/>
      <c r="B38806"/>
      <c r="C38806"/>
    </row>
    <row r="38807" spans="1:3" ht="14.4" x14ac:dyDescent="0.3">
      <c r="A38807"/>
      <c r="B38807"/>
      <c r="C38807"/>
    </row>
    <row r="38808" spans="1:3" ht="14.4" x14ac:dyDescent="0.3">
      <c r="A38808"/>
      <c r="B38808"/>
      <c r="C38808"/>
    </row>
    <row r="38809" spans="1:3" ht="14.4" x14ac:dyDescent="0.3">
      <c r="A38809"/>
      <c r="B38809"/>
      <c r="C38809"/>
    </row>
    <row r="38810" spans="1:3" ht="14.4" x14ac:dyDescent="0.3">
      <c r="A38810"/>
      <c r="B38810"/>
      <c r="C38810"/>
    </row>
    <row r="38811" spans="1:3" ht="14.4" x14ac:dyDescent="0.3">
      <c r="A38811"/>
      <c r="B38811"/>
      <c r="C38811"/>
    </row>
    <row r="38812" spans="1:3" ht="14.4" x14ac:dyDescent="0.3">
      <c r="A38812"/>
      <c r="B38812"/>
      <c r="C38812"/>
    </row>
    <row r="38813" spans="1:3" ht="14.4" x14ac:dyDescent="0.3">
      <c r="A38813"/>
      <c r="B38813"/>
      <c r="C38813"/>
    </row>
    <row r="38814" spans="1:3" ht="14.4" x14ac:dyDescent="0.3">
      <c r="A38814"/>
      <c r="B38814"/>
      <c r="C38814"/>
    </row>
    <row r="38815" spans="1:3" ht="14.4" x14ac:dyDescent="0.3">
      <c r="A38815"/>
      <c r="B38815"/>
      <c r="C38815"/>
    </row>
    <row r="38816" spans="1:3" ht="14.4" x14ac:dyDescent="0.3">
      <c r="A38816"/>
      <c r="B38816"/>
      <c r="C38816"/>
    </row>
    <row r="38817" spans="1:3" ht="14.4" x14ac:dyDescent="0.3">
      <c r="A38817"/>
      <c r="B38817"/>
      <c r="C38817"/>
    </row>
    <row r="38818" spans="1:3" ht="14.4" x14ac:dyDescent="0.3">
      <c r="A38818"/>
      <c r="B38818"/>
      <c r="C38818"/>
    </row>
    <row r="38819" spans="1:3" ht="14.4" x14ac:dyDescent="0.3">
      <c r="A38819"/>
      <c r="B38819"/>
      <c r="C38819"/>
    </row>
    <row r="38820" spans="1:3" ht="14.4" x14ac:dyDescent="0.3">
      <c r="A38820"/>
      <c r="B38820"/>
      <c r="C38820"/>
    </row>
    <row r="38821" spans="1:3" ht="14.4" x14ac:dyDescent="0.3">
      <c r="A38821"/>
      <c r="B38821"/>
      <c r="C38821"/>
    </row>
    <row r="38822" spans="1:3" ht="14.4" x14ac:dyDescent="0.3">
      <c r="A38822"/>
      <c r="B38822"/>
      <c r="C38822"/>
    </row>
    <row r="38823" spans="1:3" ht="14.4" x14ac:dyDescent="0.3">
      <c r="A38823"/>
      <c r="B38823"/>
      <c r="C38823"/>
    </row>
    <row r="38824" spans="1:3" ht="14.4" x14ac:dyDescent="0.3">
      <c r="A38824"/>
      <c r="B38824"/>
      <c r="C38824"/>
    </row>
    <row r="38825" spans="1:3" ht="14.4" x14ac:dyDescent="0.3">
      <c r="A38825"/>
      <c r="B38825"/>
      <c r="C38825"/>
    </row>
    <row r="38826" spans="1:3" ht="14.4" x14ac:dyDescent="0.3">
      <c r="A38826"/>
      <c r="B38826"/>
      <c r="C38826"/>
    </row>
    <row r="38827" spans="1:3" ht="14.4" x14ac:dyDescent="0.3">
      <c r="A38827"/>
      <c r="B38827"/>
      <c r="C38827"/>
    </row>
    <row r="38828" spans="1:3" ht="14.4" x14ac:dyDescent="0.3">
      <c r="A38828"/>
      <c r="B38828"/>
      <c r="C38828"/>
    </row>
    <row r="38829" spans="1:3" ht="14.4" x14ac:dyDescent="0.3">
      <c r="A38829"/>
      <c r="B38829"/>
      <c r="C38829"/>
    </row>
    <row r="38830" spans="1:3" ht="14.4" x14ac:dyDescent="0.3">
      <c r="A38830"/>
      <c r="B38830"/>
      <c r="C38830"/>
    </row>
    <row r="38831" spans="1:3" ht="14.4" x14ac:dyDescent="0.3">
      <c r="A38831"/>
      <c r="B38831"/>
      <c r="C38831"/>
    </row>
    <row r="38832" spans="1:3" ht="14.4" x14ac:dyDescent="0.3">
      <c r="A38832"/>
      <c r="B38832"/>
      <c r="C38832"/>
    </row>
    <row r="38833" spans="1:3" ht="14.4" x14ac:dyDescent="0.3">
      <c r="A38833"/>
      <c r="B38833"/>
      <c r="C38833"/>
    </row>
    <row r="38834" spans="1:3" ht="14.4" x14ac:dyDescent="0.3">
      <c r="A38834"/>
      <c r="B38834"/>
      <c r="C38834"/>
    </row>
    <row r="38835" spans="1:3" ht="14.4" x14ac:dyDescent="0.3">
      <c r="A38835"/>
      <c r="B38835"/>
      <c r="C38835"/>
    </row>
    <row r="38836" spans="1:3" ht="14.4" x14ac:dyDescent="0.3">
      <c r="A38836"/>
      <c r="B38836"/>
      <c r="C38836"/>
    </row>
    <row r="38837" spans="1:3" ht="14.4" x14ac:dyDescent="0.3">
      <c r="A38837"/>
      <c r="B38837"/>
      <c r="C38837"/>
    </row>
    <row r="38838" spans="1:3" ht="14.4" x14ac:dyDescent="0.3">
      <c r="A38838"/>
      <c r="B38838"/>
      <c r="C38838"/>
    </row>
    <row r="38839" spans="1:3" ht="14.4" x14ac:dyDescent="0.3">
      <c r="A38839"/>
      <c r="B38839"/>
      <c r="C38839"/>
    </row>
    <row r="38840" spans="1:3" ht="14.4" x14ac:dyDescent="0.3">
      <c r="A38840"/>
      <c r="B38840"/>
      <c r="C38840"/>
    </row>
    <row r="38841" spans="1:3" ht="14.4" x14ac:dyDescent="0.3">
      <c r="A38841"/>
      <c r="B38841"/>
      <c r="C38841"/>
    </row>
    <row r="38842" spans="1:3" ht="14.4" x14ac:dyDescent="0.3">
      <c r="A38842"/>
      <c r="B38842"/>
      <c r="C38842"/>
    </row>
    <row r="38843" spans="1:3" ht="14.4" x14ac:dyDescent="0.3">
      <c r="A38843"/>
      <c r="B38843"/>
      <c r="C38843"/>
    </row>
    <row r="38844" spans="1:3" ht="14.4" x14ac:dyDescent="0.3">
      <c r="A38844"/>
      <c r="B38844"/>
      <c r="C38844"/>
    </row>
    <row r="38845" spans="1:3" ht="14.4" x14ac:dyDescent="0.3">
      <c r="A38845"/>
      <c r="B38845"/>
      <c r="C38845"/>
    </row>
    <row r="38846" spans="1:3" ht="14.4" x14ac:dyDescent="0.3">
      <c r="A38846"/>
      <c r="B38846"/>
      <c r="C38846"/>
    </row>
    <row r="38847" spans="1:3" ht="14.4" x14ac:dyDescent="0.3">
      <c r="A38847"/>
      <c r="B38847"/>
      <c r="C38847"/>
    </row>
    <row r="38848" spans="1:3" ht="14.4" x14ac:dyDescent="0.3">
      <c r="A38848"/>
      <c r="B38848"/>
      <c r="C38848"/>
    </row>
    <row r="38849" spans="1:3" ht="14.4" x14ac:dyDescent="0.3">
      <c r="A38849"/>
      <c r="B38849"/>
      <c r="C38849"/>
    </row>
    <row r="38850" spans="1:3" ht="14.4" x14ac:dyDescent="0.3">
      <c r="A38850"/>
      <c r="B38850"/>
      <c r="C38850"/>
    </row>
    <row r="38851" spans="1:3" ht="14.4" x14ac:dyDescent="0.3">
      <c r="A38851"/>
      <c r="B38851"/>
      <c r="C38851"/>
    </row>
    <row r="38852" spans="1:3" ht="14.4" x14ac:dyDescent="0.3">
      <c r="A38852"/>
      <c r="B38852"/>
      <c r="C38852"/>
    </row>
    <row r="38853" spans="1:3" ht="14.4" x14ac:dyDescent="0.3">
      <c r="A38853"/>
      <c r="B38853"/>
      <c r="C38853"/>
    </row>
    <row r="38854" spans="1:3" ht="14.4" x14ac:dyDescent="0.3">
      <c r="A38854"/>
      <c r="B38854"/>
      <c r="C38854"/>
    </row>
    <row r="38855" spans="1:3" ht="14.4" x14ac:dyDescent="0.3">
      <c r="A38855"/>
      <c r="B38855"/>
      <c r="C38855"/>
    </row>
    <row r="38856" spans="1:3" ht="14.4" x14ac:dyDescent="0.3">
      <c r="A38856"/>
      <c r="B38856"/>
      <c r="C38856"/>
    </row>
    <row r="38857" spans="1:3" ht="14.4" x14ac:dyDescent="0.3">
      <c r="A38857"/>
      <c r="B38857"/>
      <c r="C38857"/>
    </row>
    <row r="38858" spans="1:3" ht="14.4" x14ac:dyDescent="0.3">
      <c r="A38858"/>
      <c r="B38858"/>
      <c r="C38858"/>
    </row>
    <row r="38859" spans="1:3" ht="14.4" x14ac:dyDescent="0.3">
      <c r="A38859"/>
      <c r="B38859"/>
      <c r="C38859"/>
    </row>
    <row r="38860" spans="1:3" ht="14.4" x14ac:dyDescent="0.3">
      <c r="A38860"/>
      <c r="B38860"/>
      <c r="C38860"/>
    </row>
    <row r="38861" spans="1:3" ht="14.4" x14ac:dyDescent="0.3">
      <c r="A38861"/>
      <c r="B38861"/>
      <c r="C38861"/>
    </row>
    <row r="38862" spans="1:3" ht="14.4" x14ac:dyDescent="0.3">
      <c r="A38862"/>
      <c r="B38862"/>
      <c r="C38862"/>
    </row>
    <row r="38863" spans="1:3" ht="14.4" x14ac:dyDescent="0.3">
      <c r="A38863"/>
      <c r="B38863"/>
      <c r="C38863"/>
    </row>
    <row r="38864" spans="1:3" ht="14.4" x14ac:dyDescent="0.3">
      <c r="A38864"/>
      <c r="B38864"/>
      <c r="C38864"/>
    </row>
    <row r="38865" spans="1:3" ht="14.4" x14ac:dyDescent="0.3">
      <c r="A38865"/>
      <c r="B38865"/>
      <c r="C38865"/>
    </row>
    <row r="38866" spans="1:3" ht="14.4" x14ac:dyDescent="0.3">
      <c r="A38866"/>
      <c r="B38866"/>
      <c r="C38866"/>
    </row>
    <row r="38867" spans="1:3" ht="14.4" x14ac:dyDescent="0.3">
      <c r="A38867"/>
      <c r="B38867"/>
      <c r="C38867"/>
    </row>
    <row r="38868" spans="1:3" ht="14.4" x14ac:dyDescent="0.3">
      <c r="A38868"/>
      <c r="B38868"/>
      <c r="C38868"/>
    </row>
    <row r="38869" spans="1:3" ht="14.4" x14ac:dyDescent="0.3">
      <c r="A38869"/>
      <c r="B38869"/>
      <c r="C38869"/>
    </row>
    <row r="38870" spans="1:3" ht="14.4" x14ac:dyDescent="0.3">
      <c r="A38870"/>
      <c r="B38870"/>
      <c r="C38870"/>
    </row>
    <row r="38871" spans="1:3" ht="14.4" x14ac:dyDescent="0.3">
      <c r="A38871"/>
      <c r="B38871"/>
      <c r="C38871"/>
    </row>
    <row r="38872" spans="1:3" ht="14.4" x14ac:dyDescent="0.3">
      <c r="A38872"/>
      <c r="B38872"/>
      <c r="C38872"/>
    </row>
    <row r="38873" spans="1:3" ht="14.4" x14ac:dyDescent="0.3">
      <c r="A38873"/>
      <c r="B38873"/>
      <c r="C38873"/>
    </row>
    <row r="38874" spans="1:3" ht="14.4" x14ac:dyDescent="0.3">
      <c r="A38874"/>
      <c r="B38874"/>
      <c r="C38874"/>
    </row>
    <row r="38875" spans="1:3" ht="14.4" x14ac:dyDescent="0.3">
      <c r="A38875"/>
      <c r="B38875"/>
      <c r="C38875"/>
    </row>
    <row r="38876" spans="1:3" ht="14.4" x14ac:dyDescent="0.3">
      <c r="A38876"/>
      <c r="B38876"/>
      <c r="C38876"/>
    </row>
    <row r="38877" spans="1:3" ht="14.4" x14ac:dyDescent="0.3">
      <c r="A38877"/>
      <c r="B38877"/>
      <c r="C38877"/>
    </row>
    <row r="38878" spans="1:3" ht="14.4" x14ac:dyDescent="0.3">
      <c r="A38878"/>
      <c r="B38878"/>
      <c r="C38878"/>
    </row>
    <row r="38879" spans="1:3" ht="14.4" x14ac:dyDescent="0.3">
      <c r="A38879"/>
      <c r="B38879"/>
      <c r="C38879"/>
    </row>
    <row r="38880" spans="1:3" ht="14.4" x14ac:dyDescent="0.3">
      <c r="A38880"/>
      <c r="B38880"/>
      <c r="C38880"/>
    </row>
    <row r="38881" spans="1:3" ht="14.4" x14ac:dyDescent="0.3">
      <c r="A38881"/>
      <c r="B38881"/>
      <c r="C38881"/>
    </row>
    <row r="38882" spans="1:3" ht="14.4" x14ac:dyDescent="0.3">
      <c r="A38882"/>
      <c r="B38882"/>
      <c r="C38882"/>
    </row>
    <row r="38883" spans="1:3" ht="14.4" x14ac:dyDescent="0.3">
      <c r="A38883"/>
      <c r="B38883"/>
      <c r="C38883"/>
    </row>
    <row r="38884" spans="1:3" ht="14.4" x14ac:dyDescent="0.3">
      <c r="A38884"/>
      <c r="B38884"/>
      <c r="C38884"/>
    </row>
    <row r="38885" spans="1:3" ht="14.4" x14ac:dyDescent="0.3">
      <c r="A38885"/>
      <c r="B38885"/>
      <c r="C38885"/>
    </row>
    <row r="38886" spans="1:3" ht="14.4" x14ac:dyDescent="0.3">
      <c r="A38886"/>
      <c r="B38886"/>
      <c r="C38886"/>
    </row>
    <row r="38887" spans="1:3" ht="14.4" x14ac:dyDescent="0.3">
      <c r="A38887"/>
      <c r="B38887"/>
      <c r="C38887"/>
    </row>
    <row r="38888" spans="1:3" ht="14.4" x14ac:dyDescent="0.3">
      <c r="A38888"/>
      <c r="B38888"/>
      <c r="C38888"/>
    </row>
    <row r="38889" spans="1:3" ht="14.4" x14ac:dyDescent="0.3">
      <c r="A38889"/>
      <c r="B38889"/>
      <c r="C38889"/>
    </row>
    <row r="38890" spans="1:3" ht="14.4" x14ac:dyDescent="0.3">
      <c r="A38890"/>
      <c r="B38890"/>
      <c r="C38890"/>
    </row>
    <row r="38891" spans="1:3" ht="14.4" x14ac:dyDescent="0.3">
      <c r="A38891"/>
      <c r="B38891"/>
      <c r="C38891"/>
    </row>
    <row r="38892" spans="1:3" ht="14.4" x14ac:dyDescent="0.3">
      <c r="A38892"/>
      <c r="B38892"/>
      <c r="C38892"/>
    </row>
    <row r="38893" spans="1:3" ht="14.4" x14ac:dyDescent="0.3">
      <c r="A38893"/>
      <c r="B38893"/>
      <c r="C38893"/>
    </row>
    <row r="38894" spans="1:3" ht="14.4" x14ac:dyDescent="0.3">
      <c r="A38894"/>
      <c r="B38894"/>
      <c r="C38894"/>
    </row>
    <row r="38895" spans="1:3" ht="14.4" x14ac:dyDescent="0.3">
      <c r="A38895"/>
      <c r="B38895"/>
      <c r="C38895"/>
    </row>
    <row r="38896" spans="1:3" ht="14.4" x14ac:dyDescent="0.3">
      <c r="A38896"/>
      <c r="B38896"/>
      <c r="C38896"/>
    </row>
    <row r="38897" spans="1:3" ht="14.4" x14ac:dyDescent="0.3">
      <c r="A38897"/>
      <c r="B38897"/>
      <c r="C38897"/>
    </row>
    <row r="38898" spans="1:3" ht="14.4" x14ac:dyDescent="0.3">
      <c r="A38898"/>
      <c r="B38898"/>
      <c r="C38898"/>
    </row>
    <row r="38899" spans="1:3" ht="14.4" x14ac:dyDescent="0.3">
      <c r="A38899"/>
      <c r="B38899"/>
      <c r="C38899"/>
    </row>
    <row r="38900" spans="1:3" ht="14.4" x14ac:dyDescent="0.3">
      <c r="A38900"/>
      <c r="B38900"/>
      <c r="C38900"/>
    </row>
    <row r="38901" spans="1:3" ht="14.4" x14ac:dyDescent="0.3">
      <c r="A38901"/>
      <c r="B38901"/>
      <c r="C38901"/>
    </row>
    <row r="38902" spans="1:3" ht="14.4" x14ac:dyDescent="0.3">
      <c r="A38902"/>
      <c r="B38902"/>
      <c r="C38902"/>
    </row>
    <row r="38903" spans="1:3" ht="14.4" x14ac:dyDescent="0.3">
      <c r="A38903"/>
      <c r="B38903"/>
      <c r="C38903"/>
    </row>
    <row r="38904" spans="1:3" ht="14.4" x14ac:dyDescent="0.3">
      <c r="A38904"/>
      <c r="B38904"/>
      <c r="C38904"/>
    </row>
    <row r="38905" spans="1:3" ht="14.4" x14ac:dyDescent="0.3">
      <c r="A38905"/>
      <c r="B38905"/>
      <c r="C38905"/>
    </row>
    <row r="38906" spans="1:3" ht="14.4" x14ac:dyDescent="0.3">
      <c r="A38906"/>
      <c r="B38906"/>
      <c r="C38906"/>
    </row>
    <row r="38907" spans="1:3" ht="14.4" x14ac:dyDescent="0.3">
      <c r="A38907"/>
      <c r="B38907"/>
      <c r="C38907"/>
    </row>
    <row r="38908" spans="1:3" ht="14.4" x14ac:dyDescent="0.3">
      <c r="A38908"/>
      <c r="B38908"/>
      <c r="C38908"/>
    </row>
    <row r="38909" spans="1:3" ht="14.4" x14ac:dyDescent="0.3">
      <c r="A38909"/>
      <c r="B38909"/>
      <c r="C38909"/>
    </row>
    <row r="38910" spans="1:3" ht="14.4" x14ac:dyDescent="0.3">
      <c r="A38910"/>
      <c r="B38910"/>
      <c r="C38910"/>
    </row>
    <row r="38911" spans="1:3" ht="14.4" x14ac:dyDescent="0.3">
      <c r="A38911"/>
      <c r="B38911"/>
      <c r="C38911"/>
    </row>
    <row r="38912" spans="1:3" ht="14.4" x14ac:dyDescent="0.3">
      <c r="A38912"/>
      <c r="B38912"/>
      <c r="C38912"/>
    </row>
    <row r="38913" spans="1:3" ht="14.4" x14ac:dyDescent="0.3">
      <c r="A38913"/>
      <c r="B38913"/>
      <c r="C38913"/>
    </row>
    <row r="38914" spans="1:3" ht="14.4" x14ac:dyDescent="0.3">
      <c r="A38914"/>
      <c r="B38914"/>
      <c r="C38914"/>
    </row>
    <row r="38915" spans="1:3" ht="14.4" x14ac:dyDescent="0.3">
      <c r="A38915"/>
      <c r="B38915"/>
      <c r="C38915"/>
    </row>
    <row r="38916" spans="1:3" ht="14.4" x14ac:dyDescent="0.3">
      <c r="A38916"/>
      <c r="B38916"/>
      <c r="C38916"/>
    </row>
    <row r="38917" spans="1:3" ht="14.4" x14ac:dyDescent="0.3">
      <c r="A38917"/>
      <c r="B38917"/>
      <c r="C38917"/>
    </row>
    <row r="38918" spans="1:3" ht="14.4" x14ac:dyDescent="0.3">
      <c r="A38918"/>
      <c r="B38918"/>
      <c r="C38918"/>
    </row>
    <row r="38919" spans="1:3" ht="14.4" x14ac:dyDescent="0.3">
      <c r="A38919"/>
      <c r="B38919"/>
      <c r="C38919"/>
    </row>
    <row r="38920" spans="1:3" ht="14.4" x14ac:dyDescent="0.3">
      <c r="A38920"/>
      <c r="B38920"/>
      <c r="C38920"/>
    </row>
    <row r="38921" spans="1:3" ht="14.4" x14ac:dyDescent="0.3">
      <c r="A38921"/>
      <c r="B38921"/>
      <c r="C38921"/>
    </row>
    <row r="38922" spans="1:3" ht="14.4" x14ac:dyDescent="0.3">
      <c r="A38922"/>
      <c r="B38922"/>
      <c r="C38922"/>
    </row>
    <row r="38923" spans="1:3" ht="14.4" x14ac:dyDescent="0.3">
      <c r="A38923"/>
      <c r="B38923"/>
      <c r="C38923"/>
    </row>
    <row r="38924" spans="1:3" ht="14.4" x14ac:dyDescent="0.3">
      <c r="A38924"/>
      <c r="B38924"/>
      <c r="C38924"/>
    </row>
    <row r="38925" spans="1:3" ht="14.4" x14ac:dyDescent="0.3">
      <c r="A38925"/>
      <c r="B38925"/>
      <c r="C38925"/>
    </row>
    <row r="38926" spans="1:3" ht="14.4" x14ac:dyDescent="0.3">
      <c r="A38926"/>
      <c r="B38926"/>
      <c r="C38926"/>
    </row>
    <row r="38927" spans="1:3" ht="14.4" x14ac:dyDescent="0.3">
      <c r="A38927"/>
      <c r="B38927"/>
      <c r="C38927"/>
    </row>
    <row r="38928" spans="1:3" ht="14.4" x14ac:dyDescent="0.3">
      <c r="A38928"/>
      <c r="B38928"/>
      <c r="C38928"/>
    </row>
    <row r="38929" spans="1:3" ht="14.4" x14ac:dyDescent="0.3">
      <c r="A38929"/>
      <c r="B38929"/>
      <c r="C38929"/>
    </row>
    <row r="38930" spans="1:3" ht="14.4" x14ac:dyDescent="0.3">
      <c r="A38930"/>
      <c r="B38930"/>
      <c r="C38930"/>
    </row>
    <row r="38931" spans="1:3" ht="14.4" x14ac:dyDescent="0.3">
      <c r="A38931"/>
      <c r="B38931"/>
      <c r="C38931"/>
    </row>
    <row r="38932" spans="1:3" ht="14.4" x14ac:dyDescent="0.3">
      <c r="A38932"/>
      <c r="B38932"/>
      <c r="C38932"/>
    </row>
    <row r="38933" spans="1:3" ht="14.4" x14ac:dyDescent="0.3">
      <c r="A38933"/>
      <c r="B38933"/>
      <c r="C38933"/>
    </row>
    <row r="38934" spans="1:3" ht="14.4" x14ac:dyDescent="0.3">
      <c r="A38934"/>
      <c r="B38934"/>
      <c r="C38934"/>
    </row>
    <row r="38935" spans="1:3" ht="14.4" x14ac:dyDescent="0.3">
      <c r="A38935"/>
      <c r="B38935"/>
      <c r="C38935"/>
    </row>
    <row r="38936" spans="1:3" ht="14.4" x14ac:dyDescent="0.3">
      <c r="A38936"/>
      <c r="B38936"/>
      <c r="C38936"/>
    </row>
    <row r="38937" spans="1:3" ht="14.4" x14ac:dyDescent="0.3">
      <c r="A38937"/>
      <c r="B38937"/>
      <c r="C38937"/>
    </row>
    <row r="38938" spans="1:3" ht="14.4" x14ac:dyDescent="0.3">
      <c r="A38938"/>
      <c r="B38938"/>
      <c r="C38938"/>
    </row>
    <row r="38939" spans="1:3" ht="14.4" x14ac:dyDescent="0.3">
      <c r="A38939"/>
      <c r="B38939"/>
      <c r="C38939"/>
    </row>
    <row r="38940" spans="1:3" ht="14.4" x14ac:dyDescent="0.3">
      <c r="A38940"/>
      <c r="B38940"/>
      <c r="C38940"/>
    </row>
    <row r="38941" spans="1:3" ht="14.4" x14ac:dyDescent="0.3">
      <c r="A38941"/>
      <c r="B38941"/>
      <c r="C38941"/>
    </row>
    <row r="38942" spans="1:3" ht="14.4" x14ac:dyDescent="0.3">
      <c r="A38942"/>
      <c r="B38942"/>
      <c r="C38942"/>
    </row>
    <row r="38943" spans="1:3" ht="14.4" x14ac:dyDescent="0.3">
      <c r="A38943"/>
      <c r="B38943"/>
      <c r="C38943"/>
    </row>
    <row r="38944" spans="1:3" ht="14.4" x14ac:dyDescent="0.3">
      <c r="A38944"/>
      <c r="B38944"/>
      <c r="C38944"/>
    </row>
    <row r="38945" spans="1:3" ht="14.4" x14ac:dyDescent="0.3">
      <c r="A38945"/>
      <c r="B38945"/>
      <c r="C38945"/>
    </row>
    <row r="38946" spans="1:3" ht="14.4" x14ac:dyDescent="0.3">
      <c r="A38946"/>
      <c r="B38946"/>
      <c r="C38946"/>
    </row>
    <row r="38947" spans="1:3" ht="14.4" x14ac:dyDescent="0.3">
      <c r="A38947"/>
      <c r="B38947"/>
      <c r="C38947"/>
    </row>
    <row r="38948" spans="1:3" ht="14.4" x14ac:dyDescent="0.3">
      <c r="A38948"/>
      <c r="B38948"/>
      <c r="C38948"/>
    </row>
    <row r="38949" spans="1:3" ht="14.4" x14ac:dyDescent="0.3">
      <c r="A38949"/>
      <c r="B38949"/>
      <c r="C38949"/>
    </row>
    <row r="38950" spans="1:3" ht="14.4" x14ac:dyDescent="0.3">
      <c r="A38950"/>
      <c r="B38950"/>
      <c r="C38950"/>
    </row>
    <row r="38951" spans="1:3" ht="14.4" x14ac:dyDescent="0.3">
      <c r="A38951"/>
      <c r="B38951"/>
      <c r="C38951"/>
    </row>
    <row r="38952" spans="1:3" ht="14.4" x14ac:dyDescent="0.3">
      <c r="A38952"/>
      <c r="B38952"/>
      <c r="C38952"/>
    </row>
    <row r="38953" spans="1:3" ht="14.4" x14ac:dyDescent="0.3">
      <c r="A38953"/>
      <c r="B38953"/>
      <c r="C38953"/>
    </row>
    <row r="38954" spans="1:3" ht="14.4" x14ac:dyDescent="0.3">
      <c r="A38954"/>
      <c r="B38954"/>
      <c r="C38954"/>
    </row>
    <row r="38955" spans="1:3" ht="14.4" x14ac:dyDescent="0.3">
      <c r="A38955"/>
      <c r="B38955"/>
      <c r="C38955"/>
    </row>
    <row r="38956" spans="1:3" ht="14.4" x14ac:dyDescent="0.3">
      <c r="A38956"/>
      <c r="B38956"/>
      <c r="C38956"/>
    </row>
    <row r="38957" spans="1:3" ht="14.4" x14ac:dyDescent="0.3">
      <c r="A38957"/>
      <c r="B38957"/>
      <c r="C38957"/>
    </row>
    <row r="38958" spans="1:3" ht="14.4" x14ac:dyDescent="0.3">
      <c r="A38958"/>
      <c r="B38958"/>
      <c r="C38958"/>
    </row>
    <row r="38959" spans="1:3" ht="14.4" x14ac:dyDescent="0.3">
      <c r="A38959"/>
      <c r="B38959"/>
      <c r="C38959"/>
    </row>
    <row r="38960" spans="1:3" ht="14.4" x14ac:dyDescent="0.3">
      <c r="A38960"/>
      <c r="B38960"/>
      <c r="C38960"/>
    </row>
    <row r="38961" spans="1:3" ht="14.4" x14ac:dyDescent="0.3">
      <c r="A38961"/>
      <c r="B38961"/>
      <c r="C38961"/>
    </row>
    <row r="38962" spans="1:3" ht="14.4" x14ac:dyDescent="0.3">
      <c r="A38962"/>
      <c r="B38962"/>
      <c r="C38962"/>
    </row>
    <row r="38963" spans="1:3" ht="14.4" x14ac:dyDescent="0.3">
      <c r="A38963"/>
      <c r="B38963"/>
      <c r="C38963"/>
    </row>
    <row r="38964" spans="1:3" ht="14.4" x14ac:dyDescent="0.3">
      <c r="A38964"/>
      <c r="B38964"/>
      <c r="C38964"/>
    </row>
    <row r="38965" spans="1:3" ht="14.4" x14ac:dyDescent="0.3">
      <c r="A38965"/>
      <c r="B38965"/>
      <c r="C38965"/>
    </row>
    <row r="38966" spans="1:3" ht="14.4" x14ac:dyDescent="0.3">
      <c r="A38966"/>
      <c r="B38966"/>
      <c r="C38966"/>
    </row>
    <row r="38967" spans="1:3" ht="14.4" x14ac:dyDescent="0.3">
      <c r="A38967"/>
      <c r="B38967"/>
      <c r="C38967"/>
    </row>
    <row r="38968" spans="1:3" ht="14.4" x14ac:dyDescent="0.3">
      <c r="A38968"/>
      <c r="B38968"/>
      <c r="C38968"/>
    </row>
    <row r="38969" spans="1:3" ht="14.4" x14ac:dyDescent="0.3">
      <c r="A38969"/>
      <c r="B38969"/>
      <c r="C38969"/>
    </row>
    <row r="38970" spans="1:3" ht="14.4" x14ac:dyDescent="0.3">
      <c r="A38970"/>
      <c r="B38970"/>
      <c r="C38970"/>
    </row>
    <row r="38971" spans="1:3" ht="14.4" x14ac:dyDescent="0.3">
      <c r="A38971"/>
      <c r="B38971"/>
      <c r="C38971"/>
    </row>
    <row r="38972" spans="1:3" ht="14.4" x14ac:dyDescent="0.3">
      <c r="A38972"/>
      <c r="B38972"/>
      <c r="C38972"/>
    </row>
    <row r="38973" spans="1:3" ht="14.4" x14ac:dyDescent="0.3">
      <c r="A38973"/>
      <c r="B38973"/>
      <c r="C38973"/>
    </row>
    <row r="38974" spans="1:3" ht="14.4" x14ac:dyDescent="0.3">
      <c r="A38974"/>
      <c r="B38974"/>
      <c r="C38974"/>
    </row>
    <row r="38975" spans="1:3" ht="14.4" x14ac:dyDescent="0.3">
      <c r="A38975"/>
      <c r="B38975"/>
      <c r="C38975"/>
    </row>
    <row r="38976" spans="1:3" ht="14.4" x14ac:dyDescent="0.3">
      <c r="A38976"/>
      <c r="B38976"/>
      <c r="C38976"/>
    </row>
    <row r="38977" spans="1:3" ht="14.4" x14ac:dyDescent="0.3">
      <c r="A38977"/>
      <c r="B38977"/>
      <c r="C38977"/>
    </row>
    <row r="38978" spans="1:3" ht="14.4" x14ac:dyDescent="0.3">
      <c r="A38978"/>
      <c r="B38978"/>
      <c r="C38978"/>
    </row>
    <row r="38979" spans="1:3" ht="14.4" x14ac:dyDescent="0.3">
      <c r="A38979"/>
      <c r="B38979"/>
      <c r="C38979"/>
    </row>
    <row r="38980" spans="1:3" ht="14.4" x14ac:dyDescent="0.3">
      <c r="A38980"/>
      <c r="B38980"/>
      <c r="C38980"/>
    </row>
    <row r="38981" spans="1:3" ht="14.4" x14ac:dyDescent="0.3">
      <c r="A38981"/>
      <c r="B38981"/>
      <c r="C38981"/>
    </row>
    <row r="38982" spans="1:3" ht="14.4" x14ac:dyDescent="0.3">
      <c r="A38982"/>
      <c r="B38982"/>
      <c r="C38982"/>
    </row>
    <row r="38983" spans="1:3" ht="14.4" x14ac:dyDescent="0.3">
      <c r="A38983"/>
      <c r="B38983"/>
      <c r="C38983"/>
    </row>
    <row r="38984" spans="1:3" ht="14.4" x14ac:dyDescent="0.3">
      <c r="A38984"/>
      <c r="B38984"/>
      <c r="C38984"/>
    </row>
    <row r="38985" spans="1:3" ht="14.4" x14ac:dyDescent="0.3">
      <c r="A38985"/>
      <c r="B38985"/>
      <c r="C38985"/>
    </row>
    <row r="38986" spans="1:3" ht="14.4" x14ac:dyDescent="0.3">
      <c r="A38986"/>
      <c r="B38986"/>
      <c r="C38986"/>
    </row>
    <row r="38987" spans="1:3" ht="14.4" x14ac:dyDescent="0.3">
      <c r="A38987"/>
      <c r="B38987"/>
      <c r="C38987"/>
    </row>
    <row r="38988" spans="1:3" ht="14.4" x14ac:dyDescent="0.3">
      <c r="A38988"/>
      <c r="B38988"/>
      <c r="C38988"/>
    </row>
    <row r="38989" spans="1:3" ht="14.4" x14ac:dyDescent="0.3">
      <c r="A38989"/>
      <c r="B38989"/>
      <c r="C38989"/>
    </row>
    <row r="38990" spans="1:3" ht="14.4" x14ac:dyDescent="0.3">
      <c r="A38990"/>
      <c r="B38990"/>
      <c r="C38990"/>
    </row>
    <row r="38991" spans="1:3" ht="14.4" x14ac:dyDescent="0.3">
      <c r="A38991"/>
      <c r="B38991"/>
      <c r="C38991"/>
    </row>
    <row r="38992" spans="1:3" ht="14.4" x14ac:dyDescent="0.3">
      <c r="A38992"/>
      <c r="B38992"/>
      <c r="C38992"/>
    </row>
    <row r="38993" spans="1:3" ht="14.4" x14ac:dyDescent="0.3">
      <c r="A38993"/>
      <c r="B38993"/>
      <c r="C38993"/>
    </row>
    <row r="38994" spans="1:3" ht="14.4" x14ac:dyDescent="0.3">
      <c r="A38994"/>
      <c r="B38994"/>
      <c r="C38994"/>
    </row>
    <row r="38995" spans="1:3" ht="14.4" x14ac:dyDescent="0.3">
      <c r="A38995"/>
      <c r="B38995"/>
      <c r="C38995"/>
    </row>
    <row r="38996" spans="1:3" ht="14.4" x14ac:dyDescent="0.3">
      <c r="A38996"/>
      <c r="B38996"/>
      <c r="C38996"/>
    </row>
    <row r="38997" spans="1:3" ht="14.4" x14ac:dyDescent="0.3">
      <c r="A38997"/>
      <c r="B38997"/>
      <c r="C38997"/>
    </row>
    <row r="38998" spans="1:3" ht="14.4" x14ac:dyDescent="0.3">
      <c r="A38998"/>
      <c r="B38998"/>
      <c r="C38998"/>
    </row>
    <row r="38999" spans="1:3" ht="14.4" x14ac:dyDescent="0.3">
      <c r="A38999"/>
      <c r="B38999"/>
      <c r="C38999"/>
    </row>
    <row r="39000" spans="1:3" ht="14.4" x14ac:dyDescent="0.3">
      <c r="A39000"/>
      <c r="B39000"/>
      <c r="C39000"/>
    </row>
    <row r="39001" spans="1:3" ht="14.4" x14ac:dyDescent="0.3">
      <c r="A39001"/>
      <c r="B39001"/>
      <c r="C39001"/>
    </row>
    <row r="39002" spans="1:3" ht="14.4" x14ac:dyDescent="0.3">
      <c r="A39002"/>
      <c r="B39002"/>
      <c r="C39002"/>
    </row>
    <row r="39003" spans="1:3" ht="14.4" x14ac:dyDescent="0.3">
      <c r="A39003"/>
      <c r="B39003"/>
      <c r="C39003"/>
    </row>
    <row r="39004" spans="1:3" ht="14.4" x14ac:dyDescent="0.3">
      <c r="A39004"/>
      <c r="B39004"/>
      <c r="C39004"/>
    </row>
    <row r="39005" spans="1:3" ht="14.4" x14ac:dyDescent="0.3">
      <c r="A39005"/>
      <c r="B39005"/>
      <c r="C39005"/>
    </row>
    <row r="39006" spans="1:3" ht="14.4" x14ac:dyDescent="0.3">
      <c r="A39006"/>
      <c r="B39006"/>
      <c r="C39006"/>
    </row>
    <row r="39007" spans="1:3" ht="14.4" x14ac:dyDescent="0.3">
      <c r="A39007"/>
      <c r="B39007"/>
      <c r="C39007"/>
    </row>
    <row r="39008" spans="1:3" ht="14.4" x14ac:dyDescent="0.3">
      <c r="A39008"/>
      <c r="B39008"/>
      <c r="C39008"/>
    </row>
    <row r="39009" spans="1:3" ht="14.4" x14ac:dyDescent="0.3">
      <c r="A39009"/>
      <c r="B39009"/>
      <c r="C39009"/>
    </row>
    <row r="39010" spans="1:3" ht="14.4" x14ac:dyDescent="0.3">
      <c r="A39010"/>
      <c r="B39010"/>
      <c r="C39010"/>
    </row>
    <row r="39011" spans="1:3" ht="14.4" x14ac:dyDescent="0.3">
      <c r="A39011"/>
      <c r="B39011"/>
      <c r="C39011"/>
    </row>
    <row r="39012" spans="1:3" ht="14.4" x14ac:dyDescent="0.3">
      <c r="A39012"/>
      <c r="B39012"/>
      <c r="C39012"/>
    </row>
    <row r="39013" spans="1:3" ht="14.4" x14ac:dyDescent="0.3">
      <c r="A39013"/>
      <c r="B39013"/>
      <c r="C39013"/>
    </row>
    <row r="39014" spans="1:3" ht="14.4" x14ac:dyDescent="0.3">
      <c r="A39014"/>
      <c r="B39014"/>
      <c r="C39014"/>
    </row>
    <row r="39015" spans="1:3" ht="14.4" x14ac:dyDescent="0.3">
      <c r="A39015"/>
      <c r="B39015"/>
      <c r="C39015"/>
    </row>
    <row r="39016" spans="1:3" ht="14.4" x14ac:dyDescent="0.3">
      <c r="A39016"/>
      <c r="B39016"/>
      <c r="C39016"/>
    </row>
    <row r="39017" spans="1:3" ht="14.4" x14ac:dyDescent="0.3">
      <c r="A39017"/>
      <c r="B39017"/>
      <c r="C39017"/>
    </row>
    <row r="39018" spans="1:3" ht="14.4" x14ac:dyDescent="0.3">
      <c r="A39018"/>
      <c r="B39018"/>
      <c r="C39018"/>
    </row>
    <row r="39019" spans="1:3" ht="14.4" x14ac:dyDescent="0.3">
      <c r="A39019"/>
      <c r="B39019"/>
      <c r="C39019"/>
    </row>
    <row r="39020" spans="1:3" ht="14.4" x14ac:dyDescent="0.3">
      <c r="A39020"/>
      <c r="B39020"/>
      <c r="C39020"/>
    </row>
    <row r="39021" spans="1:3" ht="14.4" x14ac:dyDescent="0.3">
      <c r="A39021"/>
      <c r="B39021"/>
      <c r="C39021"/>
    </row>
    <row r="39022" spans="1:3" ht="14.4" x14ac:dyDescent="0.3">
      <c r="A39022"/>
      <c r="B39022"/>
      <c r="C39022"/>
    </row>
    <row r="39023" spans="1:3" ht="14.4" x14ac:dyDescent="0.3">
      <c r="A39023"/>
      <c r="B39023"/>
      <c r="C39023"/>
    </row>
    <row r="39024" spans="1:3" ht="14.4" x14ac:dyDescent="0.3">
      <c r="A39024"/>
      <c r="B39024"/>
      <c r="C39024"/>
    </row>
    <row r="39025" spans="1:3" ht="14.4" x14ac:dyDescent="0.3">
      <c r="A39025"/>
      <c r="B39025"/>
      <c r="C39025"/>
    </row>
    <row r="39026" spans="1:3" ht="14.4" x14ac:dyDescent="0.3">
      <c r="A39026"/>
      <c r="B39026"/>
      <c r="C39026"/>
    </row>
    <row r="39027" spans="1:3" ht="14.4" x14ac:dyDescent="0.3">
      <c r="A39027"/>
      <c r="B39027"/>
      <c r="C39027"/>
    </row>
    <row r="39028" spans="1:3" ht="14.4" x14ac:dyDescent="0.3">
      <c r="A39028"/>
      <c r="B39028"/>
      <c r="C39028"/>
    </row>
    <row r="39029" spans="1:3" ht="14.4" x14ac:dyDescent="0.3">
      <c r="A39029"/>
      <c r="B39029"/>
      <c r="C39029"/>
    </row>
    <row r="39030" spans="1:3" ht="14.4" x14ac:dyDescent="0.3">
      <c r="A39030"/>
      <c r="B39030"/>
      <c r="C39030"/>
    </row>
    <row r="39031" spans="1:3" ht="14.4" x14ac:dyDescent="0.3">
      <c r="A39031"/>
      <c r="B39031"/>
      <c r="C39031"/>
    </row>
    <row r="39032" spans="1:3" ht="14.4" x14ac:dyDescent="0.3">
      <c r="A39032"/>
      <c r="B39032"/>
      <c r="C39032"/>
    </row>
    <row r="39033" spans="1:3" ht="14.4" x14ac:dyDescent="0.3">
      <c r="A39033"/>
      <c r="B39033"/>
      <c r="C39033"/>
    </row>
    <row r="39034" spans="1:3" ht="14.4" x14ac:dyDescent="0.3">
      <c r="A39034"/>
      <c r="B39034"/>
      <c r="C39034"/>
    </row>
    <row r="39035" spans="1:3" ht="14.4" x14ac:dyDescent="0.3">
      <c r="A39035"/>
      <c r="B39035"/>
      <c r="C39035"/>
    </row>
    <row r="39036" spans="1:3" ht="14.4" x14ac:dyDescent="0.3">
      <c r="A39036"/>
      <c r="B39036"/>
      <c r="C39036"/>
    </row>
    <row r="39037" spans="1:3" ht="14.4" x14ac:dyDescent="0.3">
      <c r="A39037"/>
      <c r="B39037"/>
      <c r="C39037"/>
    </row>
    <row r="39038" spans="1:3" ht="14.4" x14ac:dyDescent="0.3">
      <c r="A39038"/>
      <c r="B39038"/>
      <c r="C39038"/>
    </row>
    <row r="39039" spans="1:3" ht="14.4" x14ac:dyDescent="0.3">
      <c r="A39039"/>
      <c r="B39039"/>
      <c r="C39039"/>
    </row>
    <row r="39040" spans="1:3" ht="14.4" x14ac:dyDescent="0.3">
      <c r="A39040"/>
      <c r="B39040"/>
      <c r="C39040"/>
    </row>
    <row r="39041" spans="1:3" ht="14.4" x14ac:dyDescent="0.3">
      <c r="A39041"/>
      <c r="B39041"/>
      <c r="C39041"/>
    </row>
    <row r="39042" spans="1:3" ht="14.4" x14ac:dyDescent="0.3">
      <c r="A39042"/>
      <c r="B39042"/>
      <c r="C39042"/>
    </row>
    <row r="39043" spans="1:3" ht="14.4" x14ac:dyDescent="0.3">
      <c r="A39043"/>
      <c r="B39043"/>
      <c r="C39043"/>
    </row>
    <row r="39044" spans="1:3" ht="14.4" x14ac:dyDescent="0.3">
      <c r="A39044"/>
      <c r="B39044"/>
      <c r="C39044"/>
    </row>
    <row r="39045" spans="1:3" ht="14.4" x14ac:dyDescent="0.3">
      <c r="A39045"/>
      <c r="B39045"/>
      <c r="C39045"/>
    </row>
    <row r="39046" spans="1:3" ht="14.4" x14ac:dyDescent="0.3">
      <c r="A39046"/>
      <c r="B39046"/>
      <c r="C39046"/>
    </row>
    <row r="39047" spans="1:3" ht="14.4" x14ac:dyDescent="0.3">
      <c r="A39047"/>
      <c r="B39047"/>
      <c r="C39047"/>
    </row>
    <row r="39048" spans="1:3" ht="14.4" x14ac:dyDescent="0.3">
      <c r="A39048"/>
      <c r="B39048"/>
      <c r="C39048"/>
    </row>
    <row r="39049" spans="1:3" ht="14.4" x14ac:dyDescent="0.3">
      <c r="A39049"/>
      <c r="B39049"/>
      <c r="C39049"/>
    </row>
    <row r="39050" spans="1:3" ht="14.4" x14ac:dyDescent="0.3">
      <c r="A39050"/>
      <c r="B39050"/>
      <c r="C39050"/>
    </row>
    <row r="39051" spans="1:3" ht="14.4" x14ac:dyDescent="0.3">
      <c r="A39051"/>
      <c r="B39051"/>
      <c r="C39051"/>
    </row>
    <row r="39052" spans="1:3" ht="14.4" x14ac:dyDescent="0.3">
      <c r="A39052"/>
      <c r="B39052"/>
      <c r="C39052"/>
    </row>
    <row r="39053" spans="1:3" ht="14.4" x14ac:dyDescent="0.3">
      <c r="A39053"/>
      <c r="B39053"/>
      <c r="C39053"/>
    </row>
    <row r="39054" spans="1:3" ht="14.4" x14ac:dyDescent="0.3">
      <c r="A39054"/>
      <c r="B39054"/>
      <c r="C39054"/>
    </row>
    <row r="39055" spans="1:3" ht="14.4" x14ac:dyDescent="0.3">
      <c r="A39055"/>
      <c r="B39055"/>
      <c r="C39055"/>
    </row>
    <row r="39056" spans="1:3" ht="14.4" x14ac:dyDescent="0.3">
      <c r="A39056"/>
      <c r="B39056"/>
      <c r="C39056"/>
    </row>
    <row r="39057" spans="1:3" ht="14.4" x14ac:dyDescent="0.3">
      <c r="A39057"/>
      <c r="B39057"/>
      <c r="C39057"/>
    </row>
    <row r="39058" spans="1:3" ht="14.4" x14ac:dyDescent="0.3">
      <c r="A39058"/>
      <c r="B39058"/>
      <c r="C39058"/>
    </row>
    <row r="39059" spans="1:3" ht="14.4" x14ac:dyDescent="0.3">
      <c r="A39059"/>
      <c r="B39059"/>
      <c r="C39059"/>
    </row>
    <row r="39060" spans="1:3" ht="14.4" x14ac:dyDescent="0.3">
      <c r="A39060"/>
      <c r="B39060"/>
      <c r="C39060"/>
    </row>
    <row r="39061" spans="1:3" ht="14.4" x14ac:dyDescent="0.3">
      <c r="A39061"/>
      <c r="B39061"/>
      <c r="C39061"/>
    </row>
    <row r="39062" spans="1:3" ht="14.4" x14ac:dyDescent="0.3">
      <c r="A39062"/>
      <c r="B39062"/>
      <c r="C39062"/>
    </row>
    <row r="39063" spans="1:3" ht="14.4" x14ac:dyDescent="0.3">
      <c r="A39063"/>
      <c r="B39063"/>
      <c r="C39063"/>
    </row>
    <row r="39064" spans="1:3" ht="14.4" x14ac:dyDescent="0.3">
      <c r="A39064"/>
      <c r="B39064"/>
      <c r="C39064"/>
    </row>
    <row r="39065" spans="1:3" ht="14.4" x14ac:dyDescent="0.3">
      <c r="A39065"/>
      <c r="B39065"/>
      <c r="C39065"/>
    </row>
    <row r="39066" spans="1:3" ht="14.4" x14ac:dyDescent="0.3">
      <c r="A39066"/>
      <c r="B39066"/>
      <c r="C39066"/>
    </row>
    <row r="39067" spans="1:3" ht="14.4" x14ac:dyDescent="0.3">
      <c r="A39067"/>
      <c r="B39067"/>
      <c r="C39067"/>
    </row>
    <row r="39068" spans="1:3" ht="14.4" x14ac:dyDescent="0.3">
      <c r="A39068"/>
      <c r="B39068"/>
      <c r="C39068"/>
    </row>
    <row r="39069" spans="1:3" ht="14.4" x14ac:dyDescent="0.3">
      <c r="A39069"/>
      <c r="B39069"/>
      <c r="C39069"/>
    </row>
    <row r="39070" spans="1:3" ht="14.4" x14ac:dyDescent="0.3">
      <c r="A39070"/>
      <c r="B39070"/>
      <c r="C39070"/>
    </row>
    <row r="39071" spans="1:3" ht="14.4" x14ac:dyDescent="0.3">
      <c r="A39071"/>
      <c r="B39071"/>
      <c r="C39071"/>
    </row>
    <row r="39072" spans="1:3" ht="14.4" x14ac:dyDescent="0.3">
      <c r="A39072"/>
      <c r="B39072"/>
      <c r="C39072"/>
    </row>
    <row r="39073" spans="1:3" ht="14.4" x14ac:dyDescent="0.3">
      <c r="A39073"/>
      <c r="B39073"/>
      <c r="C39073"/>
    </row>
    <row r="39074" spans="1:3" ht="14.4" x14ac:dyDescent="0.3">
      <c r="A39074"/>
      <c r="B39074"/>
      <c r="C39074"/>
    </row>
    <row r="39075" spans="1:3" ht="14.4" x14ac:dyDescent="0.3">
      <c r="A39075"/>
      <c r="B39075"/>
      <c r="C39075"/>
    </row>
    <row r="39076" spans="1:3" ht="14.4" x14ac:dyDescent="0.3">
      <c r="A39076"/>
      <c r="B39076"/>
      <c r="C39076"/>
    </row>
    <row r="39077" spans="1:3" ht="14.4" x14ac:dyDescent="0.3">
      <c r="A39077"/>
      <c r="B39077"/>
      <c r="C39077"/>
    </row>
    <row r="39078" spans="1:3" ht="14.4" x14ac:dyDescent="0.3">
      <c r="A39078"/>
      <c r="B39078"/>
      <c r="C39078"/>
    </row>
    <row r="39079" spans="1:3" ht="14.4" x14ac:dyDescent="0.3">
      <c r="A39079"/>
      <c r="B39079"/>
      <c r="C39079"/>
    </row>
    <row r="39080" spans="1:3" ht="14.4" x14ac:dyDescent="0.3">
      <c r="A39080"/>
      <c r="B39080"/>
      <c r="C39080"/>
    </row>
    <row r="39081" spans="1:3" ht="14.4" x14ac:dyDescent="0.3">
      <c r="A39081"/>
      <c r="B39081"/>
      <c r="C39081"/>
    </row>
    <row r="39082" spans="1:3" ht="14.4" x14ac:dyDescent="0.3">
      <c r="A39082"/>
      <c r="B39082"/>
      <c r="C39082"/>
    </row>
    <row r="39083" spans="1:3" ht="14.4" x14ac:dyDescent="0.3">
      <c r="A39083"/>
      <c r="B39083"/>
      <c r="C39083"/>
    </row>
    <row r="39084" spans="1:3" ht="14.4" x14ac:dyDescent="0.3">
      <c r="A39084"/>
      <c r="B39084"/>
      <c r="C39084"/>
    </row>
    <row r="39085" spans="1:3" ht="14.4" x14ac:dyDescent="0.3">
      <c r="A39085"/>
      <c r="B39085"/>
      <c r="C39085"/>
    </row>
    <row r="39086" spans="1:3" ht="14.4" x14ac:dyDescent="0.3">
      <c r="A39086"/>
      <c r="B39086"/>
      <c r="C39086"/>
    </row>
    <row r="39087" spans="1:3" ht="14.4" x14ac:dyDescent="0.3">
      <c r="A39087"/>
      <c r="B39087"/>
      <c r="C39087"/>
    </row>
    <row r="39088" spans="1:3" ht="14.4" x14ac:dyDescent="0.3">
      <c r="A39088"/>
      <c r="B39088"/>
      <c r="C39088"/>
    </row>
    <row r="39089" spans="1:3" ht="14.4" x14ac:dyDescent="0.3">
      <c r="A39089"/>
      <c r="B39089"/>
      <c r="C39089"/>
    </row>
    <row r="39090" spans="1:3" ht="14.4" x14ac:dyDescent="0.3">
      <c r="A39090"/>
      <c r="B39090"/>
      <c r="C39090"/>
    </row>
    <row r="39091" spans="1:3" ht="14.4" x14ac:dyDescent="0.3">
      <c r="A39091"/>
      <c r="B39091"/>
      <c r="C39091"/>
    </row>
    <row r="39092" spans="1:3" ht="14.4" x14ac:dyDescent="0.3">
      <c r="A39092"/>
      <c r="B39092"/>
      <c r="C39092"/>
    </row>
    <row r="39093" spans="1:3" ht="14.4" x14ac:dyDescent="0.3">
      <c r="A39093"/>
      <c r="B39093"/>
      <c r="C39093"/>
    </row>
    <row r="39094" spans="1:3" ht="14.4" x14ac:dyDescent="0.3">
      <c r="A39094"/>
      <c r="B39094"/>
      <c r="C39094"/>
    </row>
    <row r="39095" spans="1:3" ht="14.4" x14ac:dyDescent="0.3">
      <c r="A39095"/>
      <c r="B39095"/>
      <c r="C39095"/>
    </row>
    <row r="39096" spans="1:3" ht="14.4" x14ac:dyDescent="0.3">
      <c r="A39096"/>
      <c r="B39096"/>
      <c r="C39096"/>
    </row>
    <row r="39097" spans="1:3" ht="14.4" x14ac:dyDescent="0.3">
      <c r="A39097"/>
      <c r="B39097"/>
      <c r="C39097"/>
    </row>
    <row r="39098" spans="1:3" ht="14.4" x14ac:dyDescent="0.3">
      <c r="A39098"/>
      <c r="B39098"/>
      <c r="C39098"/>
    </row>
    <row r="39099" spans="1:3" ht="14.4" x14ac:dyDescent="0.3">
      <c r="A39099"/>
      <c r="B39099"/>
      <c r="C39099"/>
    </row>
    <row r="39100" spans="1:3" ht="14.4" x14ac:dyDescent="0.3">
      <c r="A39100"/>
      <c r="B39100"/>
      <c r="C39100"/>
    </row>
    <row r="39101" spans="1:3" ht="14.4" x14ac:dyDescent="0.3">
      <c r="A39101"/>
      <c r="B39101"/>
      <c r="C39101"/>
    </row>
    <row r="39102" spans="1:3" ht="14.4" x14ac:dyDescent="0.3">
      <c r="A39102"/>
      <c r="B39102"/>
      <c r="C39102"/>
    </row>
    <row r="39103" spans="1:3" ht="14.4" x14ac:dyDescent="0.3">
      <c r="A39103"/>
      <c r="B39103"/>
      <c r="C39103"/>
    </row>
    <row r="39104" spans="1:3" ht="14.4" x14ac:dyDescent="0.3">
      <c r="A39104"/>
      <c r="B39104"/>
      <c r="C39104"/>
    </row>
    <row r="39105" spans="1:3" ht="14.4" x14ac:dyDescent="0.3">
      <c r="A39105"/>
      <c r="B39105"/>
      <c r="C39105"/>
    </row>
    <row r="39106" spans="1:3" ht="14.4" x14ac:dyDescent="0.3">
      <c r="A39106"/>
      <c r="B39106"/>
      <c r="C39106"/>
    </row>
    <row r="39107" spans="1:3" ht="14.4" x14ac:dyDescent="0.3">
      <c r="A39107"/>
      <c r="B39107"/>
      <c r="C39107"/>
    </row>
    <row r="39108" spans="1:3" ht="14.4" x14ac:dyDescent="0.3">
      <c r="A39108"/>
      <c r="B39108"/>
      <c r="C39108"/>
    </row>
    <row r="39109" spans="1:3" ht="14.4" x14ac:dyDescent="0.3">
      <c r="A39109"/>
      <c r="B39109"/>
      <c r="C39109"/>
    </row>
    <row r="39110" spans="1:3" ht="14.4" x14ac:dyDescent="0.3">
      <c r="A39110"/>
      <c r="B39110"/>
      <c r="C39110"/>
    </row>
    <row r="39111" spans="1:3" ht="14.4" x14ac:dyDescent="0.3">
      <c r="A39111"/>
      <c r="B39111"/>
      <c r="C39111"/>
    </row>
    <row r="39112" spans="1:3" ht="14.4" x14ac:dyDescent="0.3">
      <c r="A39112"/>
      <c r="B39112"/>
      <c r="C39112"/>
    </row>
    <row r="39113" spans="1:3" ht="14.4" x14ac:dyDescent="0.3">
      <c r="A39113"/>
      <c r="B39113"/>
      <c r="C39113"/>
    </row>
    <row r="39114" spans="1:3" ht="14.4" x14ac:dyDescent="0.3">
      <c r="A39114"/>
      <c r="B39114"/>
      <c r="C39114"/>
    </row>
    <row r="39115" spans="1:3" ht="14.4" x14ac:dyDescent="0.3">
      <c r="A39115"/>
      <c r="B39115"/>
      <c r="C39115"/>
    </row>
    <row r="39116" spans="1:3" ht="14.4" x14ac:dyDescent="0.3">
      <c r="A39116"/>
      <c r="B39116"/>
      <c r="C39116"/>
    </row>
    <row r="39117" spans="1:3" ht="14.4" x14ac:dyDescent="0.3">
      <c r="A39117"/>
      <c r="B39117"/>
      <c r="C39117"/>
    </row>
    <row r="39118" spans="1:3" ht="14.4" x14ac:dyDescent="0.3">
      <c r="A39118"/>
      <c r="B39118"/>
      <c r="C39118"/>
    </row>
    <row r="39119" spans="1:3" ht="14.4" x14ac:dyDescent="0.3">
      <c r="A39119"/>
      <c r="B39119"/>
      <c r="C39119"/>
    </row>
    <row r="39120" spans="1:3" ht="14.4" x14ac:dyDescent="0.3">
      <c r="A39120"/>
      <c r="B39120"/>
      <c r="C39120"/>
    </row>
    <row r="39121" spans="1:3" ht="14.4" x14ac:dyDescent="0.3">
      <c r="A39121"/>
      <c r="B39121"/>
      <c r="C39121"/>
    </row>
    <row r="39122" spans="1:3" ht="14.4" x14ac:dyDescent="0.3">
      <c r="A39122"/>
      <c r="B39122"/>
      <c r="C39122"/>
    </row>
    <row r="39123" spans="1:3" ht="14.4" x14ac:dyDescent="0.3">
      <c r="A39123"/>
      <c r="B39123"/>
      <c r="C39123"/>
    </row>
    <row r="39124" spans="1:3" ht="14.4" x14ac:dyDescent="0.3">
      <c r="A39124"/>
      <c r="B39124"/>
      <c r="C39124"/>
    </row>
    <row r="39125" spans="1:3" ht="14.4" x14ac:dyDescent="0.3">
      <c r="A39125"/>
      <c r="B39125"/>
      <c r="C39125"/>
    </row>
    <row r="39126" spans="1:3" ht="14.4" x14ac:dyDescent="0.3">
      <c r="A39126"/>
      <c r="B39126"/>
      <c r="C39126"/>
    </row>
    <row r="39127" spans="1:3" ht="14.4" x14ac:dyDescent="0.3">
      <c r="A39127"/>
      <c r="B39127"/>
      <c r="C39127"/>
    </row>
    <row r="39128" spans="1:3" ht="14.4" x14ac:dyDescent="0.3">
      <c r="A39128"/>
      <c r="B39128"/>
      <c r="C39128"/>
    </row>
    <row r="39129" spans="1:3" ht="14.4" x14ac:dyDescent="0.3">
      <c r="A39129"/>
      <c r="B39129"/>
      <c r="C39129"/>
    </row>
    <row r="39130" spans="1:3" ht="14.4" x14ac:dyDescent="0.3">
      <c r="A39130"/>
      <c r="B39130"/>
      <c r="C39130"/>
    </row>
    <row r="39131" spans="1:3" ht="14.4" x14ac:dyDescent="0.3">
      <c r="A39131"/>
      <c r="B39131"/>
      <c r="C39131"/>
    </row>
    <row r="39132" spans="1:3" ht="14.4" x14ac:dyDescent="0.3">
      <c r="A39132"/>
      <c r="B39132"/>
      <c r="C39132"/>
    </row>
    <row r="39133" spans="1:3" ht="14.4" x14ac:dyDescent="0.3">
      <c r="A39133"/>
      <c r="B39133"/>
      <c r="C39133"/>
    </row>
    <row r="39134" spans="1:3" ht="14.4" x14ac:dyDescent="0.3">
      <c r="A39134"/>
      <c r="B39134"/>
      <c r="C39134"/>
    </row>
    <row r="39135" spans="1:3" ht="14.4" x14ac:dyDescent="0.3">
      <c r="A39135"/>
      <c r="B39135"/>
      <c r="C39135"/>
    </row>
    <row r="39136" spans="1:3" ht="14.4" x14ac:dyDescent="0.3">
      <c r="A39136"/>
      <c r="B39136"/>
      <c r="C39136"/>
    </row>
    <row r="39137" spans="1:3" ht="14.4" x14ac:dyDescent="0.3">
      <c r="A39137"/>
      <c r="B39137"/>
      <c r="C39137"/>
    </row>
    <row r="39138" spans="1:3" ht="14.4" x14ac:dyDescent="0.3">
      <c r="A39138"/>
      <c r="B39138"/>
      <c r="C39138"/>
    </row>
    <row r="39139" spans="1:3" ht="14.4" x14ac:dyDescent="0.3">
      <c r="A39139"/>
      <c r="B39139"/>
      <c r="C39139"/>
    </row>
    <row r="39140" spans="1:3" ht="14.4" x14ac:dyDescent="0.3">
      <c r="A39140"/>
      <c r="B39140"/>
      <c r="C39140"/>
    </row>
    <row r="39141" spans="1:3" ht="14.4" x14ac:dyDescent="0.3">
      <c r="A39141"/>
      <c r="B39141"/>
      <c r="C39141"/>
    </row>
    <row r="39142" spans="1:3" ht="14.4" x14ac:dyDescent="0.3">
      <c r="A39142"/>
      <c r="B39142"/>
      <c r="C39142"/>
    </row>
    <row r="39143" spans="1:3" ht="14.4" x14ac:dyDescent="0.3">
      <c r="A39143"/>
      <c r="B39143"/>
      <c r="C39143"/>
    </row>
    <row r="39144" spans="1:3" ht="14.4" x14ac:dyDescent="0.3">
      <c r="A39144"/>
      <c r="B39144"/>
      <c r="C39144"/>
    </row>
    <row r="39145" spans="1:3" ht="14.4" x14ac:dyDescent="0.3">
      <c r="A39145"/>
      <c r="B39145"/>
      <c r="C39145"/>
    </row>
    <row r="39146" spans="1:3" ht="14.4" x14ac:dyDescent="0.3">
      <c r="A39146"/>
      <c r="B39146"/>
      <c r="C39146"/>
    </row>
    <row r="39147" spans="1:3" ht="14.4" x14ac:dyDescent="0.3">
      <c r="A39147"/>
      <c r="B39147"/>
      <c r="C39147"/>
    </row>
    <row r="39148" spans="1:3" ht="14.4" x14ac:dyDescent="0.3">
      <c r="A39148"/>
      <c r="B39148"/>
      <c r="C39148"/>
    </row>
    <row r="39149" spans="1:3" ht="14.4" x14ac:dyDescent="0.3">
      <c r="A39149"/>
      <c r="B39149"/>
      <c r="C39149"/>
    </row>
    <row r="39150" spans="1:3" ht="14.4" x14ac:dyDescent="0.3">
      <c r="A39150"/>
      <c r="B39150"/>
      <c r="C39150"/>
    </row>
    <row r="39151" spans="1:3" ht="14.4" x14ac:dyDescent="0.3">
      <c r="A39151"/>
      <c r="B39151"/>
      <c r="C39151"/>
    </row>
    <row r="39152" spans="1:3" ht="14.4" x14ac:dyDescent="0.3">
      <c r="A39152"/>
      <c r="B39152"/>
      <c r="C39152"/>
    </row>
    <row r="39153" spans="1:3" ht="14.4" x14ac:dyDescent="0.3">
      <c r="A39153"/>
      <c r="B39153"/>
      <c r="C39153"/>
    </row>
    <row r="39154" spans="1:3" ht="14.4" x14ac:dyDescent="0.3">
      <c r="A39154"/>
      <c r="B39154"/>
      <c r="C39154"/>
    </row>
    <row r="39155" spans="1:3" ht="14.4" x14ac:dyDescent="0.3">
      <c r="A39155"/>
      <c r="B39155"/>
      <c r="C39155"/>
    </row>
    <row r="39156" spans="1:3" ht="14.4" x14ac:dyDescent="0.3">
      <c r="A39156"/>
      <c r="B39156"/>
      <c r="C39156"/>
    </row>
    <row r="39157" spans="1:3" ht="14.4" x14ac:dyDescent="0.3">
      <c r="A39157"/>
      <c r="B39157"/>
      <c r="C39157"/>
    </row>
    <row r="39158" spans="1:3" ht="14.4" x14ac:dyDescent="0.3">
      <c r="A39158"/>
      <c r="B39158"/>
      <c r="C39158"/>
    </row>
    <row r="39159" spans="1:3" ht="14.4" x14ac:dyDescent="0.3">
      <c r="A39159"/>
      <c r="B39159"/>
      <c r="C39159"/>
    </row>
    <row r="39160" spans="1:3" ht="14.4" x14ac:dyDescent="0.3">
      <c r="A39160"/>
      <c r="B39160"/>
      <c r="C39160"/>
    </row>
    <row r="39161" spans="1:3" ht="14.4" x14ac:dyDescent="0.3">
      <c r="A39161"/>
      <c r="B39161"/>
      <c r="C39161"/>
    </row>
    <row r="39162" spans="1:3" ht="14.4" x14ac:dyDescent="0.3">
      <c r="A39162"/>
      <c r="B39162"/>
      <c r="C39162"/>
    </row>
    <row r="39163" spans="1:3" ht="14.4" x14ac:dyDescent="0.3">
      <c r="A39163"/>
      <c r="B39163"/>
      <c r="C39163"/>
    </row>
    <row r="39164" spans="1:3" ht="14.4" x14ac:dyDescent="0.3">
      <c r="A39164"/>
      <c r="B39164"/>
      <c r="C39164"/>
    </row>
    <row r="39165" spans="1:3" ht="14.4" x14ac:dyDescent="0.3">
      <c r="A39165"/>
      <c r="B39165"/>
      <c r="C39165"/>
    </row>
    <row r="39166" spans="1:3" ht="14.4" x14ac:dyDescent="0.3">
      <c r="A39166"/>
      <c r="B39166"/>
      <c r="C39166"/>
    </row>
    <row r="39167" spans="1:3" ht="14.4" x14ac:dyDescent="0.3">
      <c r="A39167"/>
      <c r="B39167"/>
      <c r="C39167"/>
    </row>
    <row r="39168" spans="1:3" ht="14.4" x14ac:dyDescent="0.3">
      <c r="A39168"/>
      <c r="B39168"/>
      <c r="C39168"/>
    </row>
    <row r="39169" spans="1:3" ht="14.4" x14ac:dyDescent="0.3">
      <c r="A39169"/>
      <c r="B39169"/>
      <c r="C39169"/>
    </row>
    <row r="39170" spans="1:3" ht="14.4" x14ac:dyDescent="0.3">
      <c r="A39170"/>
      <c r="B39170"/>
      <c r="C39170"/>
    </row>
    <row r="39171" spans="1:3" ht="14.4" x14ac:dyDescent="0.3">
      <c r="A39171"/>
      <c r="B39171"/>
      <c r="C39171"/>
    </row>
    <row r="39172" spans="1:3" ht="14.4" x14ac:dyDescent="0.3">
      <c r="A39172"/>
      <c r="B39172"/>
      <c r="C39172"/>
    </row>
    <row r="39173" spans="1:3" ht="14.4" x14ac:dyDescent="0.3">
      <c r="A39173"/>
      <c r="B39173"/>
      <c r="C39173"/>
    </row>
    <row r="39174" spans="1:3" ht="14.4" x14ac:dyDescent="0.3">
      <c r="A39174"/>
      <c r="B39174"/>
      <c r="C39174"/>
    </row>
    <row r="39175" spans="1:3" ht="14.4" x14ac:dyDescent="0.3">
      <c r="A39175"/>
      <c r="B39175"/>
      <c r="C39175"/>
    </row>
    <row r="39176" spans="1:3" ht="14.4" x14ac:dyDescent="0.3">
      <c r="A39176"/>
      <c r="B39176"/>
      <c r="C39176"/>
    </row>
    <row r="39177" spans="1:3" ht="14.4" x14ac:dyDescent="0.3">
      <c r="A39177"/>
      <c r="B39177"/>
      <c r="C39177"/>
    </row>
    <row r="39178" spans="1:3" ht="14.4" x14ac:dyDescent="0.3">
      <c r="A39178"/>
      <c r="B39178"/>
      <c r="C39178"/>
    </row>
    <row r="39179" spans="1:3" ht="14.4" x14ac:dyDescent="0.3">
      <c r="A39179"/>
      <c r="B39179"/>
      <c r="C39179"/>
    </row>
    <row r="39180" spans="1:3" ht="14.4" x14ac:dyDescent="0.3">
      <c r="A39180"/>
      <c r="B39180"/>
      <c r="C39180"/>
    </row>
    <row r="39181" spans="1:3" ht="14.4" x14ac:dyDescent="0.3">
      <c r="A39181"/>
      <c r="B39181"/>
      <c r="C39181"/>
    </row>
    <row r="39182" spans="1:3" ht="14.4" x14ac:dyDescent="0.3">
      <c r="A39182"/>
      <c r="B39182"/>
      <c r="C39182"/>
    </row>
    <row r="39183" spans="1:3" ht="14.4" x14ac:dyDescent="0.3">
      <c r="A39183"/>
      <c r="B39183"/>
      <c r="C39183"/>
    </row>
    <row r="39184" spans="1:3" ht="14.4" x14ac:dyDescent="0.3">
      <c r="A39184"/>
      <c r="B39184"/>
      <c r="C39184"/>
    </row>
    <row r="39185" spans="1:3" ht="14.4" x14ac:dyDescent="0.3">
      <c r="A39185"/>
      <c r="B39185"/>
      <c r="C39185"/>
    </row>
    <row r="39186" spans="1:3" ht="14.4" x14ac:dyDescent="0.3">
      <c r="A39186"/>
      <c r="B39186"/>
      <c r="C39186"/>
    </row>
    <row r="39187" spans="1:3" ht="14.4" x14ac:dyDescent="0.3">
      <c r="A39187"/>
      <c r="B39187"/>
      <c r="C39187"/>
    </row>
    <row r="39188" spans="1:3" ht="14.4" x14ac:dyDescent="0.3">
      <c r="A39188"/>
      <c r="B39188"/>
      <c r="C39188"/>
    </row>
    <row r="39189" spans="1:3" ht="14.4" x14ac:dyDescent="0.3">
      <c r="A39189"/>
      <c r="B39189"/>
      <c r="C39189"/>
    </row>
    <row r="39190" spans="1:3" ht="14.4" x14ac:dyDescent="0.3">
      <c r="A39190"/>
      <c r="B39190"/>
      <c r="C39190"/>
    </row>
    <row r="39191" spans="1:3" ht="14.4" x14ac:dyDescent="0.3">
      <c r="A39191"/>
      <c r="B39191"/>
      <c r="C39191"/>
    </row>
    <row r="39192" spans="1:3" ht="14.4" x14ac:dyDescent="0.3">
      <c r="A39192"/>
      <c r="B39192"/>
      <c r="C39192"/>
    </row>
    <row r="39193" spans="1:3" ht="14.4" x14ac:dyDescent="0.3">
      <c r="A39193"/>
      <c r="B39193"/>
      <c r="C39193"/>
    </row>
    <row r="39194" spans="1:3" ht="14.4" x14ac:dyDescent="0.3">
      <c r="A39194"/>
      <c r="B39194"/>
      <c r="C39194"/>
    </row>
    <row r="39195" spans="1:3" ht="14.4" x14ac:dyDescent="0.3">
      <c r="A39195"/>
      <c r="B39195"/>
      <c r="C39195"/>
    </row>
    <row r="39196" spans="1:3" ht="14.4" x14ac:dyDescent="0.3">
      <c r="A39196"/>
      <c r="B39196"/>
      <c r="C39196"/>
    </row>
    <row r="39197" spans="1:3" ht="14.4" x14ac:dyDescent="0.3">
      <c r="A39197"/>
      <c r="B39197"/>
      <c r="C39197"/>
    </row>
    <row r="39198" spans="1:3" ht="14.4" x14ac:dyDescent="0.3">
      <c r="A39198"/>
      <c r="B39198"/>
      <c r="C39198"/>
    </row>
    <row r="39199" spans="1:3" ht="14.4" x14ac:dyDescent="0.3">
      <c r="A39199"/>
      <c r="B39199"/>
      <c r="C39199"/>
    </row>
    <row r="39200" spans="1:3" ht="14.4" x14ac:dyDescent="0.3">
      <c r="A39200"/>
      <c r="B39200"/>
      <c r="C39200"/>
    </row>
    <row r="39201" spans="1:3" ht="14.4" x14ac:dyDescent="0.3">
      <c r="A39201"/>
      <c r="B39201"/>
      <c r="C39201"/>
    </row>
    <row r="39202" spans="1:3" ht="14.4" x14ac:dyDescent="0.3">
      <c r="A39202"/>
      <c r="B39202"/>
      <c r="C39202"/>
    </row>
    <row r="39203" spans="1:3" ht="14.4" x14ac:dyDescent="0.3">
      <c r="A39203"/>
      <c r="B39203"/>
      <c r="C39203"/>
    </row>
    <row r="39204" spans="1:3" ht="14.4" x14ac:dyDescent="0.3">
      <c r="A39204"/>
      <c r="B39204"/>
      <c r="C39204"/>
    </row>
    <row r="39205" spans="1:3" ht="14.4" x14ac:dyDescent="0.3">
      <c r="A39205"/>
      <c r="B39205"/>
      <c r="C39205"/>
    </row>
    <row r="39206" spans="1:3" ht="14.4" x14ac:dyDescent="0.3">
      <c r="A39206"/>
      <c r="B39206"/>
      <c r="C39206"/>
    </row>
    <row r="39207" spans="1:3" ht="14.4" x14ac:dyDescent="0.3">
      <c r="A39207"/>
      <c r="B39207"/>
      <c r="C39207"/>
    </row>
    <row r="39208" spans="1:3" ht="14.4" x14ac:dyDescent="0.3">
      <c r="A39208"/>
      <c r="B39208"/>
      <c r="C39208"/>
    </row>
    <row r="39209" spans="1:3" ht="14.4" x14ac:dyDescent="0.3">
      <c r="A39209"/>
      <c r="B39209"/>
      <c r="C39209"/>
    </row>
    <row r="39210" spans="1:3" ht="14.4" x14ac:dyDescent="0.3">
      <c r="A39210"/>
      <c r="B39210"/>
      <c r="C39210"/>
    </row>
    <row r="39211" spans="1:3" ht="14.4" x14ac:dyDescent="0.3">
      <c r="A39211"/>
      <c r="B39211"/>
      <c r="C39211"/>
    </row>
    <row r="39212" spans="1:3" ht="14.4" x14ac:dyDescent="0.3">
      <c r="A39212"/>
      <c r="B39212"/>
      <c r="C39212"/>
    </row>
    <row r="39213" spans="1:3" ht="14.4" x14ac:dyDescent="0.3">
      <c r="A39213"/>
      <c r="B39213"/>
      <c r="C39213"/>
    </row>
    <row r="39214" spans="1:3" ht="14.4" x14ac:dyDescent="0.3">
      <c r="A39214"/>
      <c r="B39214"/>
      <c r="C39214"/>
    </row>
    <row r="39215" spans="1:3" ht="14.4" x14ac:dyDescent="0.3">
      <c r="A39215"/>
      <c r="B39215"/>
      <c r="C39215"/>
    </row>
    <row r="39216" spans="1:3" ht="14.4" x14ac:dyDescent="0.3">
      <c r="A39216"/>
      <c r="B39216"/>
      <c r="C39216"/>
    </row>
    <row r="39217" spans="1:3" ht="14.4" x14ac:dyDescent="0.3">
      <c r="A39217"/>
      <c r="B39217"/>
      <c r="C39217"/>
    </row>
    <row r="39218" spans="1:3" ht="14.4" x14ac:dyDescent="0.3">
      <c r="A39218"/>
      <c r="B39218"/>
      <c r="C39218"/>
    </row>
    <row r="39219" spans="1:3" ht="14.4" x14ac:dyDescent="0.3">
      <c r="A39219"/>
      <c r="B39219"/>
      <c r="C39219"/>
    </row>
    <row r="39220" spans="1:3" ht="14.4" x14ac:dyDescent="0.3">
      <c r="A39220"/>
      <c r="B39220"/>
      <c r="C39220"/>
    </row>
    <row r="39221" spans="1:3" ht="14.4" x14ac:dyDescent="0.3">
      <c r="A39221"/>
      <c r="B39221"/>
      <c r="C39221"/>
    </row>
    <row r="39222" spans="1:3" ht="14.4" x14ac:dyDescent="0.3">
      <c r="A39222"/>
      <c r="B39222"/>
      <c r="C39222"/>
    </row>
    <row r="39223" spans="1:3" ht="14.4" x14ac:dyDescent="0.3">
      <c r="A39223"/>
      <c r="B39223"/>
      <c r="C39223"/>
    </row>
    <row r="39224" spans="1:3" ht="14.4" x14ac:dyDescent="0.3">
      <c r="A39224"/>
      <c r="B39224"/>
      <c r="C39224"/>
    </row>
    <row r="39225" spans="1:3" ht="14.4" x14ac:dyDescent="0.3">
      <c r="A39225"/>
      <c r="B39225"/>
      <c r="C39225"/>
    </row>
    <row r="39226" spans="1:3" ht="14.4" x14ac:dyDescent="0.3">
      <c r="A39226"/>
      <c r="B39226"/>
      <c r="C39226"/>
    </row>
    <row r="39227" spans="1:3" ht="14.4" x14ac:dyDescent="0.3">
      <c r="A39227"/>
      <c r="B39227"/>
      <c r="C39227"/>
    </row>
    <row r="39228" spans="1:3" ht="14.4" x14ac:dyDescent="0.3">
      <c r="A39228"/>
      <c r="B39228"/>
      <c r="C39228"/>
    </row>
    <row r="39229" spans="1:3" ht="14.4" x14ac:dyDescent="0.3">
      <c r="A39229"/>
      <c r="B39229"/>
      <c r="C39229"/>
    </row>
    <row r="39230" spans="1:3" ht="14.4" x14ac:dyDescent="0.3">
      <c r="A39230"/>
      <c r="B39230"/>
      <c r="C39230"/>
    </row>
    <row r="39231" spans="1:3" ht="14.4" x14ac:dyDescent="0.3">
      <c r="A39231"/>
      <c r="B39231"/>
      <c r="C39231"/>
    </row>
    <row r="39232" spans="1:3" ht="14.4" x14ac:dyDescent="0.3">
      <c r="A39232"/>
      <c r="B39232"/>
      <c r="C39232"/>
    </row>
    <row r="39233" spans="1:3" ht="14.4" x14ac:dyDescent="0.3">
      <c r="A39233"/>
      <c r="B39233"/>
      <c r="C39233"/>
    </row>
    <row r="39234" spans="1:3" ht="14.4" x14ac:dyDescent="0.3">
      <c r="A39234"/>
      <c r="B39234"/>
      <c r="C39234"/>
    </row>
    <row r="39235" spans="1:3" ht="14.4" x14ac:dyDescent="0.3">
      <c r="A39235"/>
      <c r="B39235"/>
      <c r="C39235"/>
    </row>
    <row r="39236" spans="1:3" ht="14.4" x14ac:dyDescent="0.3">
      <c r="A39236"/>
      <c r="B39236"/>
      <c r="C39236"/>
    </row>
    <row r="39237" spans="1:3" ht="14.4" x14ac:dyDescent="0.3">
      <c r="A39237"/>
      <c r="B39237"/>
      <c r="C39237"/>
    </row>
    <row r="39238" spans="1:3" ht="14.4" x14ac:dyDescent="0.3">
      <c r="A39238"/>
      <c r="B39238"/>
      <c r="C39238"/>
    </row>
    <row r="39239" spans="1:3" ht="14.4" x14ac:dyDescent="0.3">
      <c r="A39239"/>
      <c r="B39239"/>
      <c r="C39239"/>
    </row>
    <row r="39240" spans="1:3" ht="14.4" x14ac:dyDescent="0.3">
      <c r="A39240"/>
      <c r="B39240"/>
      <c r="C39240"/>
    </row>
    <row r="39241" spans="1:3" ht="14.4" x14ac:dyDescent="0.3">
      <c r="A39241"/>
      <c r="B39241"/>
      <c r="C39241"/>
    </row>
    <row r="39242" spans="1:3" ht="14.4" x14ac:dyDescent="0.3">
      <c r="A39242"/>
      <c r="B39242"/>
      <c r="C39242"/>
    </row>
    <row r="39243" spans="1:3" ht="14.4" x14ac:dyDescent="0.3">
      <c r="A39243"/>
      <c r="B39243"/>
      <c r="C39243"/>
    </row>
    <row r="39244" spans="1:3" ht="14.4" x14ac:dyDescent="0.3">
      <c r="A39244"/>
      <c r="B39244"/>
      <c r="C39244"/>
    </row>
    <row r="39245" spans="1:3" ht="14.4" x14ac:dyDescent="0.3">
      <c r="A39245"/>
      <c r="B39245"/>
      <c r="C39245"/>
    </row>
    <row r="39246" spans="1:3" ht="14.4" x14ac:dyDescent="0.3">
      <c r="A39246"/>
      <c r="B39246"/>
      <c r="C39246"/>
    </row>
    <row r="39247" spans="1:3" ht="14.4" x14ac:dyDescent="0.3">
      <c r="A39247"/>
      <c r="B39247"/>
      <c r="C39247"/>
    </row>
    <row r="39248" spans="1:3" ht="14.4" x14ac:dyDescent="0.3">
      <c r="A39248"/>
      <c r="B39248"/>
      <c r="C39248"/>
    </row>
    <row r="39249" spans="1:3" ht="14.4" x14ac:dyDescent="0.3">
      <c r="A39249"/>
      <c r="B39249"/>
      <c r="C39249"/>
    </row>
    <row r="39250" spans="1:3" ht="14.4" x14ac:dyDescent="0.3">
      <c r="A39250"/>
      <c r="B39250"/>
      <c r="C39250"/>
    </row>
    <row r="39251" spans="1:3" ht="14.4" x14ac:dyDescent="0.3">
      <c r="A39251"/>
      <c r="B39251"/>
      <c r="C39251"/>
    </row>
    <row r="39252" spans="1:3" ht="14.4" x14ac:dyDescent="0.3">
      <c r="A39252"/>
      <c r="B39252"/>
      <c r="C39252"/>
    </row>
    <row r="39253" spans="1:3" ht="14.4" x14ac:dyDescent="0.3">
      <c r="A39253"/>
      <c r="B39253"/>
      <c r="C39253"/>
    </row>
    <row r="39254" spans="1:3" ht="14.4" x14ac:dyDescent="0.3">
      <c r="A39254"/>
      <c r="B39254"/>
      <c r="C39254"/>
    </row>
    <row r="39255" spans="1:3" ht="14.4" x14ac:dyDescent="0.3">
      <c r="A39255"/>
      <c r="B39255"/>
      <c r="C39255"/>
    </row>
    <row r="39256" spans="1:3" ht="14.4" x14ac:dyDescent="0.3">
      <c r="A39256"/>
      <c r="B39256"/>
      <c r="C39256"/>
    </row>
    <row r="39257" spans="1:3" ht="14.4" x14ac:dyDescent="0.3">
      <c r="A39257"/>
      <c r="B39257"/>
      <c r="C39257"/>
    </row>
    <row r="39258" spans="1:3" ht="14.4" x14ac:dyDescent="0.3">
      <c r="A39258"/>
      <c r="B39258"/>
      <c r="C39258"/>
    </row>
    <row r="39259" spans="1:3" ht="14.4" x14ac:dyDescent="0.3">
      <c r="A39259"/>
      <c r="B39259"/>
      <c r="C39259"/>
    </row>
    <row r="39260" spans="1:3" ht="14.4" x14ac:dyDescent="0.3">
      <c r="A39260"/>
      <c r="B39260"/>
      <c r="C39260"/>
    </row>
    <row r="39261" spans="1:3" ht="14.4" x14ac:dyDescent="0.3">
      <c r="A39261"/>
      <c r="B39261"/>
      <c r="C39261"/>
    </row>
    <row r="39262" spans="1:3" ht="14.4" x14ac:dyDescent="0.3">
      <c r="A39262"/>
      <c r="B39262"/>
      <c r="C39262"/>
    </row>
    <row r="39263" spans="1:3" ht="14.4" x14ac:dyDescent="0.3">
      <c r="A39263"/>
      <c r="B39263"/>
      <c r="C39263"/>
    </row>
    <row r="39264" spans="1:3" ht="14.4" x14ac:dyDescent="0.3">
      <c r="A39264"/>
      <c r="B39264"/>
      <c r="C39264"/>
    </row>
    <row r="39265" spans="1:3" ht="14.4" x14ac:dyDescent="0.3">
      <c r="A39265"/>
      <c r="B39265"/>
      <c r="C39265"/>
    </row>
    <row r="39266" spans="1:3" ht="14.4" x14ac:dyDescent="0.3">
      <c r="A39266"/>
      <c r="B39266"/>
      <c r="C39266"/>
    </row>
    <row r="39267" spans="1:3" ht="14.4" x14ac:dyDescent="0.3">
      <c r="A39267"/>
      <c r="B39267"/>
      <c r="C39267"/>
    </row>
    <row r="39268" spans="1:3" ht="14.4" x14ac:dyDescent="0.3">
      <c r="A39268"/>
      <c r="B39268"/>
      <c r="C39268"/>
    </row>
    <row r="39269" spans="1:3" ht="14.4" x14ac:dyDescent="0.3">
      <c r="A39269"/>
      <c r="B39269"/>
      <c r="C39269"/>
    </row>
    <row r="39270" spans="1:3" ht="14.4" x14ac:dyDescent="0.3">
      <c r="A39270"/>
      <c r="B39270"/>
      <c r="C39270"/>
    </row>
    <row r="39271" spans="1:3" ht="14.4" x14ac:dyDescent="0.3">
      <c r="A39271"/>
      <c r="B39271"/>
      <c r="C39271"/>
    </row>
    <row r="39272" spans="1:3" ht="14.4" x14ac:dyDescent="0.3">
      <c r="A39272"/>
      <c r="B39272"/>
      <c r="C39272"/>
    </row>
    <row r="39273" spans="1:3" ht="14.4" x14ac:dyDescent="0.3">
      <c r="A39273"/>
      <c r="B39273"/>
      <c r="C39273"/>
    </row>
    <row r="39274" spans="1:3" ht="14.4" x14ac:dyDescent="0.3">
      <c r="A39274"/>
      <c r="B39274"/>
      <c r="C39274"/>
    </row>
    <row r="39275" spans="1:3" ht="14.4" x14ac:dyDescent="0.3">
      <c r="A39275"/>
      <c r="B39275"/>
      <c r="C39275"/>
    </row>
    <row r="39276" spans="1:3" ht="14.4" x14ac:dyDescent="0.3">
      <c r="A39276"/>
      <c r="B39276"/>
      <c r="C39276"/>
    </row>
    <row r="39277" spans="1:3" ht="14.4" x14ac:dyDescent="0.3">
      <c r="A39277"/>
      <c r="B39277"/>
      <c r="C39277"/>
    </row>
    <row r="39278" spans="1:3" ht="14.4" x14ac:dyDescent="0.3">
      <c r="A39278"/>
      <c r="B39278"/>
      <c r="C39278"/>
    </row>
    <row r="39279" spans="1:3" ht="14.4" x14ac:dyDescent="0.3">
      <c r="A39279"/>
      <c r="B39279"/>
      <c r="C39279"/>
    </row>
    <row r="39280" spans="1:3" ht="14.4" x14ac:dyDescent="0.3">
      <c r="A39280"/>
      <c r="B39280"/>
      <c r="C39280"/>
    </row>
    <row r="39281" spans="1:3" ht="14.4" x14ac:dyDescent="0.3">
      <c r="A39281"/>
      <c r="B39281"/>
      <c r="C39281"/>
    </row>
    <row r="39282" spans="1:3" ht="14.4" x14ac:dyDescent="0.3">
      <c r="A39282"/>
      <c r="B39282"/>
      <c r="C39282"/>
    </row>
    <row r="39283" spans="1:3" ht="14.4" x14ac:dyDescent="0.3">
      <c r="A39283"/>
      <c r="B39283"/>
      <c r="C39283"/>
    </row>
    <row r="39284" spans="1:3" ht="14.4" x14ac:dyDescent="0.3">
      <c r="A39284"/>
      <c r="B39284"/>
      <c r="C39284"/>
    </row>
    <row r="39285" spans="1:3" ht="14.4" x14ac:dyDescent="0.3">
      <c r="A39285"/>
      <c r="B39285"/>
      <c r="C39285"/>
    </row>
    <row r="39286" spans="1:3" ht="14.4" x14ac:dyDescent="0.3">
      <c r="A39286"/>
      <c r="B39286"/>
      <c r="C39286"/>
    </row>
    <row r="39287" spans="1:3" ht="14.4" x14ac:dyDescent="0.3">
      <c r="A39287"/>
      <c r="B39287"/>
      <c r="C39287"/>
    </row>
    <row r="39288" spans="1:3" ht="14.4" x14ac:dyDescent="0.3">
      <c r="A39288"/>
      <c r="B39288"/>
      <c r="C39288"/>
    </row>
    <row r="39289" spans="1:3" ht="14.4" x14ac:dyDescent="0.3">
      <c r="A39289"/>
      <c r="B39289"/>
      <c r="C39289"/>
    </row>
    <row r="39290" spans="1:3" ht="14.4" x14ac:dyDescent="0.3">
      <c r="A39290"/>
      <c r="B39290"/>
      <c r="C39290"/>
    </row>
    <row r="39291" spans="1:3" ht="14.4" x14ac:dyDescent="0.3">
      <c r="A39291"/>
      <c r="B39291"/>
      <c r="C39291"/>
    </row>
    <row r="39292" spans="1:3" ht="14.4" x14ac:dyDescent="0.3">
      <c r="A39292"/>
      <c r="B39292"/>
      <c r="C39292"/>
    </row>
    <row r="39293" spans="1:3" ht="14.4" x14ac:dyDescent="0.3">
      <c r="A39293"/>
      <c r="B39293"/>
      <c r="C39293"/>
    </row>
    <row r="39294" spans="1:3" ht="14.4" x14ac:dyDescent="0.3">
      <c r="A39294"/>
      <c r="B39294"/>
      <c r="C39294"/>
    </row>
    <row r="39295" spans="1:3" ht="14.4" x14ac:dyDescent="0.3">
      <c r="A39295"/>
      <c r="B39295"/>
      <c r="C39295"/>
    </row>
    <row r="39296" spans="1:3" ht="14.4" x14ac:dyDescent="0.3">
      <c r="A39296"/>
      <c r="B39296"/>
      <c r="C39296"/>
    </row>
    <row r="39297" spans="1:3" ht="14.4" x14ac:dyDescent="0.3">
      <c r="A39297"/>
      <c r="B39297"/>
      <c r="C39297"/>
    </row>
    <row r="39298" spans="1:3" ht="14.4" x14ac:dyDescent="0.3">
      <c r="A39298"/>
      <c r="B39298"/>
      <c r="C39298"/>
    </row>
    <row r="39299" spans="1:3" ht="14.4" x14ac:dyDescent="0.3">
      <c r="A39299"/>
      <c r="B39299"/>
      <c r="C39299"/>
    </row>
    <row r="39300" spans="1:3" ht="14.4" x14ac:dyDescent="0.3">
      <c r="A39300"/>
      <c r="B39300"/>
      <c r="C39300"/>
    </row>
    <row r="39301" spans="1:3" ht="14.4" x14ac:dyDescent="0.3">
      <c r="A39301"/>
      <c r="B39301"/>
      <c r="C39301"/>
    </row>
    <row r="39302" spans="1:3" ht="14.4" x14ac:dyDescent="0.3">
      <c r="A39302"/>
      <c r="B39302"/>
      <c r="C39302"/>
    </row>
    <row r="39303" spans="1:3" ht="14.4" x14ac:dyDescent="0.3">
      <c r="A39303"/>
      <c r="B39303"/>
      <c r="C39303"/>
    </row>
    <row r="39304" spans="1:3" ht="14.4" x14ac:dyDescent="0.3">
      <c r="A39304"/>
      <c r="B39304"/>
      <c r="C39304"/>
    </row>
    <row r="39305" spans="1:3" ht="14.4" x14ac:dyDescent="0.3">
      <c r="A39305"/>
      <c r="B39305"/>
      <c r="C39305"/>
    </row>
    <row r="39306" spans="1:3" ht="14.4" x14ac:dyDescent="0.3">
      <c r="A39306"/>
      <c r="B39306"/>
      <c r="C39306"/>
    </row>
    <row r="39307" spans="1:3" ht="14.4" x14ac:dyDescent="0.3">
      <c r="A39307"/>
      <c r="B39307"/>
      <c r="C39307"/>
    </row>
    <row r="39308" spans="1:3" ht="14.4" x14ac:dyDescent="0.3">
      <c r="A39308"/>
      <c r="B39308"/>
      <c r="C39308"/>
    </row>
    <row r="39309" spans="1:3" ht="14.4" x14ac:dyDescent="0.3">
      <c r="A39309"/>
      <c r="B39309"/>
      <c r="C39309"/>
    </row>
    <row r="39310" spans="1:3" ht="14.4" x14ac:dyDescent="0.3">
      <c r="A39310"/>
      <c r="B39310"/>
      <c r="C39310"/>
    </row>
    <row r="39311" spans="1:3" ht="14.4" x14ac:dyDescent="0.3">
      <c r="A39311"/>
      <c r="B39311"/>
      <c r="C39311"/>
    </row>
    <row r="39312" spans="1:3" ht="14.4" x14ac:dyDescent="0.3">
      <c r="A39312"/>
      <c r="B39312"/>
      <c r="C39312"/>
    </row>
    <row r="39313" spans="1:3" ht="14.4" x14ac:dyDescent="0.3">
      <c r="A39313"/>
      <c r="B39313"/>
      <c r="C39313"/>
    </row>
    <row r="39314" spans="1:3" ht="14.4" x14ac:dyDescent="0.3">
      <c r="A39314"/>
      <c r="B39314"/>
      <c r="C39314"/>
    </row>
    <row r="39315" spans="1:3" ht="14.4" x14ac:dyDescent="0.3">
      <c r="A39315"/>
      <c r="B39315"/>
      <c r="C39315"/>
    </row>
    <row r="39316" spans="1:3" ht="14.4" x14ac:dyDescent="0.3">
      <c r="A39316"/>
      <c r="B39316"/>
      <c r="C39316"/>
    </row>
    <row r="39317" spans="1:3" ht="14.4" x14ac:dyDescent="0.3">
      <c r="A39317"/>
      <c r="B39317"/>
      <c r="C39317"/>
    </row>
    <row r="39318" spans="1:3" ht="14.4" x14ac:dyDescent="0.3">
      <c r="A39318"/>
      <c r="B39318"/>
      <c r="C39318"/>
    </row>
    <row r="39319" spans="1:3" ht="14.4" x14ac:dyDescent="0.3">
      <c r="A39319"/>
      <c r="B39319"/>
      <c r="C39319"/>
    </row>
    <row r="39320" spans="1:3" ht="14.4" x14ac:dyDescent="0.3">
      <c r="A39320"/>
      <c r="B39320"/>
      <c r="C39320"/>
    </row>
    <row r="39321" spans="1:3" ht="14.4" x14ac:dyDescent="0.3">
      <c r="A39321"/>
      <c r="B39321"/>
      <c r="C39321"/>
    </row>
    <row r="39322" spans="1:3" ht="14.4" x14ac:dyDescent="0.3">
      <c r="A39322"/>
      <c r="B39322"/>
      <c r="C39322"/>
    </row>
    <row r="39323" spans="1:3" ht="14.4" x14ac:dyDescent="0.3">
      <c r="A39323"/>
      <c r="B39323"/>
      <c r="C39323"/>
    </row>
    <row r="39324" spans="1:3" ht="14.4" x14ac:dyDescent="0.3">
      <c r="A39324"/>
      <c r="B39324"/>
      <c r="C39324"/>
    </row>
    <row r="39325" spans="1:3" ht="14.4" x14ac:dyDescent="0.3">
      <c r="A39325"/>
      <c r="B39325"/>
      <c r="C39325"/>
    </row>
    <row r="39326" spans="1:3" ht="14.4" x14ac:dyDescent="0.3">
      <c r="A39326"/>
      <c r="B39326"/>
      <c r="C39326"/>
    </row>
    <row r="39327" spans="1:3" ht="14.4" x14ac:dyDescent="0.3">
      <c r="A39327"/>
      <c r="B39327"/>
      <c r="C39327"/>
    </row>
    <row r="39328" spans="1:3" ht="14.4" x14ac:dyDescent="0.3">
      <c r="A39328"/>
      <c r="B39328"/>
      <c r="C39328"/>
    </row>
    <row r="39329" spans="1:3" ht="14.4" x14ac:dyDescent="0.3">
      <c r="A39329"/>
      <c r="B39329"/>
      <c r="C39329"/>
    </row>
    <row r="39330" spans="1:3" ht="14.4" x14ac:dyDescent="0.3">
      <c r="A39330"/>
      <c r="B39330"/>
      <c r="C39330"/>
    </row>
    <row r="39331" spans="1:3" ht="14.4" x14ac:dyDescent="0.3">
      <c r="A39331"/>
      <c r="B39331"/>
      <c r="C39331"/>
    </row>
    <row r="39332" spans="1:3" ht="14.4" x14ac:dyDescent="0.3">
      <c r="A39332"/>
      <c r="B39332"/>
      <c r="C39332"/>
    </row>
    <row r="39333" spans="1:3" ht="14.4" x14ac:dyDescent="0.3">
      <c r="A39333"/>
      <c r="B39333"/>
      <c r="C39333"/>
    </row>
    <row r="39334" spans="1:3" ht="14.4" x14ac:dyDescent="0.3">
      <c r="A39334"/>
      <c r="B39334"/>
      <c r="C39334"/>
    </row>
    <row r="39335" spans="1:3" ht="14.4" x14ac:dyDescent="0.3">
      <c r="A39335"/>
      <c r="B39335"/>
      <c r="C39335"/>
    </row>
    <row r="39336" spans="1:3" ht="14.4" x14ac:dyDescent="0.3">
      <c r="A39336"/>
      <c r="B39336"/>
      <c r="C39336"/>
    </row>
    <row r="39337" spans="1:3" ht="14.4" x14ac:dyDescent="0.3">
      <c r="A39337"/>
      <c r="B39337"/>
      <c r="C39337"/>
    </row>
    <row r="39338" spans="1:3" ht="14.4" x14ac:dyDescent="0.3">
      <c r="A39338"/>
      <c r="B39338"/>
      <c r="C39338"/>
    </row>
    <row r="39339" spans="1:3" ht="14.4" x14ac:dyDescent="0.3">
      <c r="A39339"/>
      <c r="B39339"/>
      <c r="C39339"/>
    </row>
    <row r="39340" spans="1:3" ht="14.4" x14ac:dyDescent="0.3">
      <c r="A39340"/>
      <c r="B39340"/>
      <c r="C39340"/>
    </row>
    <row r="39341" spans="1:3" ht="14.4" x14ac:dyDescent="0.3">
      <c r="A39341"/>
      <c r="B39341"/>
      <c r="C39341"/>
    </row>
    <row r="39342" spans="1:3" ht="14.4" x14ac:dyDescent="0.3">
      <c r="A39342"/>
      <c r="B39342"/>
      <c r="C39342"/>
    </row>
    <row r="39343" spans="1:3" ht="14.4" x14ac:dyDescent="0.3">
      <c r="A39343"/>
      <c r="B39343"/>
      <c r="C39343"/>
    </row>
    <row r="39344" spans="1:3" ht="14.4" x14ac:dyDescent="0.3">
      <c r="A39344"/>
      <c r="B39344"/>
      <c r="C39344"/>
    </row>
    <row r="39345" spans="1:3" ht="14.4" x14ac:dyDescent="0.3">
      <c r="A39345"/>
      <c r="B39345"/>
      <c r="C39345"/>
    </row>
    <row r="39346" spans="1:3" ht="14.4" x14ac:dyDescent="0.3">
      <c r="A39346"/>
      <c r="B39346"/>
      <c r="C39346"/>
    </row>
    <row r="39347" spans="1:3" ht="14.4" x14ac:dyDescent="0.3">
      <c r="A39347"/>
      <c r="B39347"/>
      <c r="C39347"/>
    </row>
    <row r="39348" spans="1:3" ht="14.4" x14ac:dyDescent="0.3">
      <c r="A39348"/>
      <c r="B39348"/>
      <c r="C39348"/>
    </row>
    <row r="39349" spans="1:3" ht="14.4" x14ac:dyDescent="0.3">
      <c r="A39349"/>
      <c r="B39349"/>
      <c r="C39349"/>
    </row>
    <row r="39350" spans="1:3" ht="14.4" x14ac:dyDescent="0.3">
      <c r="A39350"/>
      <c r="B39350"/>
      <c r="C39350"/>
    </row>
    <row r="39351" spans="1:3" ht="14.4" x14ac:dyDescent="0.3">
      <c r="A39351"/>
      <c r="B39351"/>
      <c r="C39351"/>
    </row>
    <row r="39352" spans="1:3" ht="14.4" x14ac:dyDescent="0.3">
      <c r="A39352"/>
      <c r="B39352"/>
      <c r="C39352"/>
    </row>
    <row r="39353" spans="1:3" ht="14.4" x14ac:dyDescent="0.3">
      <c r="A39353"/>
      <c r="B39353"/>
      <c r="C39353"/>
    </row>
    <row r="39354" spans="1:3" ht="14.4" x14ac:dyDescent="0.3">
      <c r="A39354"/>
      <c r="B39354"/>
      <c r="C39354"/>
    </row>
    <row r="39355" spans="1:3" ht="14.4" x14ac:dyDescent="0.3">
      <c r="A39355"/>
      <c r="B39355"/>
      <c r="C39355"/>
    </row>
    <row r="39356" spans="1:3" ht="14.4" x14ac:dyDescent="0.3">
      <c r="A39356"/>
      <c r="B39356"/>
      <c r="C39356"/>
    </row>
    <row r="39357" spans="1:3" ht="14.4" x14ac:dyDescent="0.3">
      <c r="A39357"/>
      <c r="B39357"/>
      <c r="C39357"/>
    </row>
    <row r="39358" spans="1:3" ht="14.4" x14ac:dyDescent="0.3">
      <c r="A39358"/>
      <c r="B39358"/>
      <c r="C39358"/>
    </row>
    <row r="39359" spans="1:3" ht="14.4" x14ac:dyDescent="0.3">
      <c r="A39359"/>
      <c r="B39359"/>
      <c r="C39359"/>
    </row>
    <row r="39360" spans="1:3" ht="14.4" x14ac:dyDescent="0.3">
      <c r="A39360"/>
      <c r="B39360"/>
      <c r="C39360"/>
    </row>
    <row r="39361" spans="1:3" ht="14.4" x14ac:dyDescent="0.3">
      <c r="A39361"/>
      <c r="B39361"/>
      <c r="C39361"/>
    </row>
    <row r="39362" spans="1:3" ht="14.4" x14ac:dyDescent="0.3">
      <c r="A39362"/>
      <c r="B39362"/>
      <c r="C39362"/>
    </row>
    <row r="39363" spans="1:3" ht="14.4" x14ac:dyDescent="0.3">
      <c r="A39363"/>
      <c r="B39363"/>
      <c r="C39363"/>
    </row>
    <row r="39364" spans="1:3" ht="14.4" x14ac:dyDescent="0.3">
      <c r="A39364"/>
      <c r="B39364"/>
      <c r="C39364"/>
    </row>
    <row r="39365" spans="1:3" ht="14.4" x14ac:dyDescent="0.3">
      <c r="A39365"/>
      <c r="B39365"/>
      <c r="C39365"/>
    </row>
    <row r="39366" spans="1:3" ht="14.4" x14ac:dyDescent="0.3">
      <c r="A39366"/>
      <c r="B39366"/>
      <c r="C39366"/>
    </row>
    <row r="39367" spans="1:3" ht="14.4" x14ac:dyDescent="0.3">
      <c r="A39367"/>
      <c r="B39367"/>
      <c r="C39367"/>
    </row>
    <row r="39368" spans="1:3" ht="14.4" x14ac:dyDescent="0.3">
      <c r="A39368"/>
      <c r="B39368"/>
      <c r="C39368"/>
    </row>
    <row r="39369" spans="1:3" ht="14.4" x14ac:dyDescent="0.3">
      <c r="A39369"/>
      <c r="B39369"/>
      <c r="C39369"/>
    </row>
    <row r="39370" spans="1:3" ht="14.4" x14ac:dyDescent="0.3">
      <c r="A39370"/>
      <c r="B39370"/>
      <c r="C39370"/>
    </row>
    <row r="39371" spans="1:3" ht="14.4" x14ac:dyDescent="0.3">
      <c r="A39371"/>
      <c r="B39371"/>
      <c r="C39371"/>
    </row>
    <row r="39372" spans="1:3" ht="14.4" x14ac:dyDescent="0.3">
      <c r="A39372"/>
      <c r="B39372"/>
      <c r="C39372"/>
    </row>
    <row r="39373" spans="1:3" ht="14.4" x14ac:dyDescent="0.3">
      <c r="A39373"/>
      <c r="B39373"/>
      <c r="C39373"/>
    </row>
    <row r="39374" spans="1:3" ht="14.4" x14ac:dyDescent="0.3">
      <c r="A39374"/>
      <c r="B39374"/>
      <c r="C39374"/>
    </row>
    <row r="39375" spans="1:3" ht="14.4" x14ac:dyDescent="0.3">
      <c r="A39375"/>
      <c r="B39375"/>
      <c r="C39375"/>
    </row>
    <row r="39376" spans="1:3" ht="14.4" x14ac:dyDescent="0.3">
      <c r="A39376"/>
      <c r="B39376"/>
      <c r="C39376"/>
    </row>
    <row r="39377" spans="1:3" ht="14.4" x14ac:dyDescent="0.3">
      <c r="A39377"/>
      <c r="B39377"/>
      <c r="C39377"/>
    </row>
    <row r="39378" spans="1:3" ht="14.4" x14ac:dyDescent="0.3">
      <c r="A39378"/>
      <c r="B39378"/>
      <c r="C39378"/>
    </row>
    <row r="39379" spans="1:3" ht="14.4" x14ac:dyDescent="0.3">
      <c r="A39379"/>
      <c r="B39379"/>
      <c r="C39379"/>
    </row>
    <row r="39380" spans="1:3" ht="14.4" x14ac:dyDescent="0.3">
      <c r="A39380"/>
      <c r="B39380"/>
      <c r="C39380"/>
    </row>
    <row r="39381" spans="1:3" ht="14.4" x14ac:dyDescent="0.3">
      <c r="A39381"/>
      <c r="B39381"/>
      <c r="C39381"/>
    </row>
    <row r="39382" spans="1:3" ht="14.4" x14ac:dyDescent="0.3">
      <c r="A39382"/>
      <c r="B39382"/>
      <c r="C39382"/>
    </row>
    <row r="39383" spans="1:3" ht="14.4" x14ac:dyDescent="0.3">
      <c r="A39383"/>
      <c r="B39383"/>
      <c r="C39383"/>
    </row>
    <row r="39384" spans="1:3" ht="14.4" x14ac:dyDescent="0.3">
      <c r="A39384"/>
      <c r="B39384"/>
      <c r="C39384"/>
    </row>
    <row r="39385" spans="1:3" ht="14.4" x14ac:dyDescent="0.3">
      <c r="A39385"/>
      <c r="B39385"/>
      <c r="C39385"/>
    </row>
    <row r="39386" spans="1:3" ht="14.4" x14ac:dyDescent="0.3">
      <c r="A39386"/>
      <c r="B39386"/>
      <c r="C39386"/>
    </row>
    <row r="39387" spans="1:3" ht="14.4" x14ac:dyDescent="0.3">
      <c r="A39387"/>
      <c r="B39387"/>
      <c r="C39387"/>
    </row>
    <row r="39388" spans="1:3" ht="14.4" x14ac:dyDescent="0.3">
      <c r="A39388"/>
      <c r="B39388"/>
      <c r="C39388"/>
    </row>
    <row r="39389" spans="1:3" ht="14.4" x14ac:dyDescent="0.3">
      <c r="A39389"/>
      <c r="B39389"/>
      <c r="C39389"/>
    </row>
    <row r="39390" spans="1:3" ht="14.4" x14ac:dyDescent="0.3">
      <c r="A39390"/>
      <c r="B39390"/>
      <c r="C39390"/>
    </row>
    <row r="39391" spans="1:3" ht="14.4" x14ac:dyDescent="0.3">
      <c r="A39391"/>
      <c r="B39391"/>
      <c r="C39391"/>
    </row>
    <row r="39392" spans="1:3" ht="14.4" x14ac:dyDescent="0.3">
      <c r="A39392"/>
      <c r="B39392"/>
      <c r="C39392"/>
    </row>
    <row r="39393" spans="1:3" ht="14.4" x14ac:dyDescent="0.3">
      <c r="A39393"/>
      <c r="B39393"/>
      <c r="C39393"/>
    </row>
    <row r="39394" spans="1:3" ht="14.4" x14ac:dyDescent="0.3">
      <c r="A39394"/>
      <c r="B39394"/>
      <c r="C39394"/>
    </row>
    <row r="39395" spans="1:3" ht="14.4" x14ac:dyDescent="0.3">
      <c r="A39395"/>
      <c r="B39395"/>
      <c r="C39395"/>
    </row>
    <row r="39396" spans="1:3" ht="14.4" x14ac:dyDescent="0.3">
      <c r="A39396"/>
      <c r="B39396"/>
      <c r="C39396"/>
    </row>
    <row r="39397" spans="1:3" ht="14.4" x14ac:dyDescent="0.3">
      <c r="A39397"/>
      <c r="B39397"/>
      <c r="C39397"/>
    </row>
    <row r="39398" spans="1:3" ht="14.4" x14ac:dyDescent="0.3">
      <c r="A39398"/>
      <c r="B39398"/>
      <c r="C39398"/>
    </row>
    <row r="39399" spans="1:3" ht="14.4" x14ac:dyDescent="0.3">
      <c r="A39399"/>
      <c r="B39399"/>
      <c r="C39399"/>
    </row>
    <row r="39400" spans="1:3" ht="14.4" x14ac:dyDescent="0.3">
      <c r="A39400"/>
      <c r="B39400"/>
      <c r="C39400"/>
    </row>
    <row r="39401" spans="1:3" ht="14.4" x14ac:dyDescent="0.3">
      <c r="A39401"/>
      <c r="B39401"/>
      <c r="C39401"/>
    </row>
    <row r="39402" spans="1:3" ht="14.4" x14ac:dyDescent="0.3">
      <c r="A39402"/>
      <c r="B39402"/>
      <c r="C39402"/>
    </row>
    <row r="39403" spans="1:3" ht="14.4" x14ac:dyDescent="0.3">
      <c r="A39403"/>
      <c r="B39403"/>
      <c r="C39403"/>
    </row>
    <row r="39404" spans="1:3" ht="14.4" x14ac:dyDescent="0.3">
      <c r="A39404"/>
      <c r="B39404"/>
      <c r="C39404"/>
    </row>
    <row r="39405" spans="1:3" ht="14.4" x14ac:dyDescent="0.3">
      <c r="A39405"/>
      <c r="B39405"/>
      <c r="C39405"/>
    </row>
    <row r="39406" spans="1:3" ht="14.4" x14ac:dyDescent="0.3">
      <c r="A39406"/>
      <c r="B39406"/>
      <c r="C39406"/>
    </row>
    <row r="39407" spans="1:3" ht="14.4" x14ac:dyDescent="0.3">
      <c r="A39407"/>
      <c r="B39407"/>
      <c r="C39407"/>
    </row>
    <row r="39408" spans="1:3" ht="14.4" x14ac:dyDescent="0.3">
      <c r="A39408"/>
      <c r="B39408"/>
      <c r="C39408"/>
    </row>
    <row r="39409" spans="1:3" ht="14.4" x14ac:dyDescent="0.3">
      <c r="A39409"/>
      <c r="B39409"/>
      <c r="C39409"/>
    </row>
    <row r="39410" spans="1:3" ht="14.4" x14ac:dyDescent="0.3">
      <c r="A39410"/>
      <c r="B39410"/>
      <c r="C39410"/>
    </row>
    <row r="39411" spans="1:3" ht="14.4" x14ac:dyDescent="0.3">
      <c r="A39411"/>
      <c r="B39411"/>
      <c r="C39411"/>
    </row>
    <row r="39412" spans="1:3" ht="14.4" x14ac:dyDescent="0.3">
      <c r="A39412"/>
      <c r="B39412"/>
      <c r="C39412"/>
    </row>
    <row r="39413" spans="1:3" ht="14.4" x14ac:dyDescent="0.3">
      <c r="A39413"/>
      <c r="B39413"/>
      <c r="C39413"/>
    </row>
    <row r="39414" spans="1:3" ht="14.4" x14ac:dyDescent="0.3">
      <c r="A39414"/>
      <c r="B39414"/>
      <c r="C39414"/>
    </row>
    <row r="39415" spans="1:3" ht="14.4" x14ac:dyDescent="0.3">
      <c r="A39415"/>
      <c r="B39415"/>
      <c r="C39415"/>
    </row>
    <row r="39416" spans="1:3" ht="14.4" x14ac:dyDescent="0.3">
      <c r="A39416"/>
      <c r="B39416"/>
      <c r="C39416"/>
    </row>
    <row r="39417" spans="1:3" ht="14.4" x14ac:dyDescent="0.3">
      <c r="A39417"/>
      <c r="B39417"/>
      <c r="C39417"/>
    </row>
    <row r="39418" spans="1:3" ht="14.4" x14ac:dyDescent="0.3">
      <c r="A39418"/>
      <c r="B39418"/>
      <c r="C39418"/>
    </row>
    <row r="39419" spans="1:3" ht="14.4" x14ac:dyDescent="0.3">
      <c r="A39419"/>
      <c r="B39419"/>
      <c r="C39419"/>
    </row>
    <row r="39420" spans="1:3" ht="14.4" x14ac:dyDescent="0.3">
      <c r="A39420"/>
      <c r="B39420"/>
      <c r="C39420"/>
    </row>
    <row r="39421" spans="1:3" ht="14.4" x14ac:dyDescent="0.3">
      <c r="A39421"/>
      <c r="B39421"/>
      <c r="C39421"/>
    </row>
    <row r="39422" spans="1:3" ht="14.4" x14ac:dyDescent="0.3">
      <c r="A39422"/>
      <c r="B39422"/>
      <c r="C39422"/>
    </row>
    <row r="39423" spans="1:3" ht="14.4" x14ac:dyDescent="0.3">
      <c r="A39423"/>
      <c r="B39423"/>
      <c r="C39423"/>
    </row>
    <row r="39424" spans="1:3" ht="14.4" x14ac:dyDescent="0.3">
      <c r="A39424"/>
      <c r="B39424"/>
      <c r="C39424"/>
    </row>
    <row r="39425" spans="1:3" ht="14.4" x14ac:dyDescent="0.3">
      <c r="A39425"/>
      <c r="B39425"/>
      <c r="C39425"/>
    </row>
    <row r="39426" spans="1:3" ht="14.4" x14ac:dyDescent="0.3">
      <c r="A39426"/>
      <c r="B39426"/>
      <c r="C39426"/>
    </row>
    <row r="39427" spans="1:3" ht="14.4" x14ac:dyDescent="0.3">
      <c r="A39427"/>
      <c r="B39427"/>
      <c r="C39427"/>
    </row>
    <row r="39428" spans="1:3" ht="14.4" x14ac:dyDescent="0.3">
      <c r="A39428"/>
      <c r="B39428"/>
      <c r="C39428"/>
    </row>
    <row r="39429" spans="1:3" ht="14.4" x14ac:dyDescent="0.3">
      <c r="A39429"/>
      <c r="B39429"/>
      <c r="C39429"/>
    </row>
    <row r="39430" spans="1:3" ht="14.4" x14ac:dyDescent="0.3">
      <c r="A39430"/>
      <c r="B39430"/>
      <c r="C39430"/>
    </row>
    <row r="39431" spans="1:3" ht="14.4" x14ac:dyDescent="0.3">
      <c r="A39431"/>
      <c r="B39431"/>
      <c r="C39431"/>
    </row>
    <row r="39432" spans="1:3" ht="14.4" x14ac:dyDescent="0.3">
      <c r="A39432"/>
      <c r="B39432"/>
      <c r="C39432"/>
    </row>
    <row r="39433" spans="1:3" ht="14.4" x14ac:dyDescent="0.3">
      <c r="A39433"/>
      <c r="B39433"/>
      <c r="C39433"/>
    </row>
    <row r="39434" spans="1:3" ht="14.4" x14ac:dyDescent="0.3">
      <c r="A39434"/>
      <c r="B39434"/>
      <c r="C39434"/>
    </row>
    <row r="39435" spans="1:3" ht="14.4" x14ac:dyDescent="0.3">
      <c r="A39435"/>
      <c r="B39435"/>
      <c r="C39435"/>
    </row>
    <row r="39436" spans="1:3" ht="14.4" x14ac:dyDescent="0.3">
      <c r="A39436"/>
      <c r="B39436"/>
      <c r="C39436"/>
    </row>
    <row r="39437" spans="1:3" ht="14.4" x14ac:dyDescent="0.3">
      <c r="A39437"/>
      <c r="B39437"/>
      <c r="C39437"/>
    </row>
    <row r="39438" spans="1:3" ht="14.4" x14ac:dyDescent="0.3">
      <c r="A39438"/>
      <c r="B39438"/>
      <c r="C39438"/>
    </row>
    <row r="39439" spans="1:3" ht="14.4" x14ac:dyDescent="0.3">
      <c r="A39439"/>
      <c r="B39439"/>
      <c r="C39439"/>
    </row>
    <row r="39440" spans="1:3" ht="14.4" x14ac:dyDescent="0.3">
      <c r="A39440"/>
      <c r="B39440"/>
      <c r="C39440"/>
    </row>
    <row r="39441" spans="1:3" ht="14.4" x14ac:dyDescent="0.3">
      <c r="A39441"/>
      <c r="B39441"/>
      <c r="C39441"/>
    </row>
    <row r="39442" spans="1:3" ht="14.4" x14ac:dyDescent="0.3">
      <c r="A39442"/>
      <c r="B39442"/>
      <c r="C39442"/>
    </row>
    <row r="39443" spans="1:3" ht="14.4" x14ac:dyDescent="0.3">
      <c r="A39443"/>
      <c r="B39443"/>
      <c r="C39443"/>
    </row>
    <row r="39444" spans="1:3" ht="14.4" x14ac:dyDescent="0.3">
      <c r="A39444"/>
      <c r="B39444"/>
      <c r="C39444"/>
    </row>
    <row r="39445" spans="1:3" ht="14.4" x14ac:dyDescent="0.3">
      <c r="A39445"/>
      <c r="B39445"/>
      <c r="C39445"/>
    </row>
    <row r="39446" spans="1:3" ht="14.4" x14ac:dyDescent="0.3">
      <c r="A39446"/>
      <c r="B39446"/>
      <c r="C39446"/>
    </row>
    <row r="39447" spans="1:3" ht="14.4" x14ac:dyDescent="0.3">
      <c r="A39447"/>
      <c r="B39447"/>
      <c r="C39447"/>
    </row>
    <row r="39448" spans="1:3" ht="14.4" x14ac:dyDescent="0.3">
      <c r="A39448"/>
      <c r="B39448"/>
      <c r="C39448"/>
    </row>
    <row r="39449" spans="1:3" ht="14.4" x14ac:dyDescent="0.3">
      <c r="A39449"/>
      <c r="B39449"/>
      <c r="C39449"/>
    </row>
    <row r="39450" spans="1:3" ht="14.4" x14ac:dyDescent="0.3">
      <c r="A39450"/>
      <c r="B39450"/>
      <c r="C39450"/>
    </row>
    <row r="39451" spans="1:3" ht="14.4" x14ac:dyDescent="0.3">
      <c r="A39451"/>
      <c r="B39451"/>
      <c r="C39451"/>
    </row>
    <row r="39452" spans="1:3" ht="14.4" x14ac:dyDescent="0.3">
      <c r="A39452"/>
      <c r="B39452"/>
      <c r="C39452"/>
    </row>
    <row r="39453" spans="1:3" ht="14.4" x14ac:dyDescent="0.3">
      <c r="A39453"/>
      <c r="B39453"/>
      <c r="C39453"/>
    </row>
    <row r="39454" spans="1:3" ht="14.4" x14ac:dyDescent="0.3">
      <c r="A39454"/>
      <c r="B39454"/>
      <c r="C39454"/>
    </row>
    <row r="39455" spans="1:3" ht="14.4" x14ac:dyDescent="0.3">
      <c r="A39455"/>
      <c r="B39455"/>
      <c r="C39455"/>
    </row>
    <row r="39456" spans="1:3" ht="14.4" x14ac:dyDescent="0.3">
      <c r="A39456"/>
      <c r="B39456"/>
      <c r="C39456"/>
    </row>
    <row r="39457" spans="1:3" ht="14.4" x14ac:dyDescent="0.3">
      <c r="A39457"/>
      <c r="B39457"/>
      <c r="C39457"/>
    </row>
    <row r="39458" spans="1:3" ht="14.4" x14ac:dyDescent="0.3">
      <c r="A39458"/>
      <c r="B39458"/>
      <c r="C39458"/>
    </row>
    <row r="39459" spans="1:3" ht="14.4" x14ac:dyDescent="0.3">
      <c r="A39459"/>
      <c r="B39459"/>
      <c r="C39459"/>
    </row>
    <row r="39460" spans="1:3" ht="14.4" x14ac:dyDescent="0.3">
      <c r="A39460"/>
      <c r="B39460"/>
      <c r="C39460"/>
    </row>
    <row r="39461" spans="1:3" ht="14.4" x14ac:dyDescent="0.3">
      <c r="A39461"/>
      <c r="B39461"/>
      <c r="C39461"/>
    </row>
    <row r="39462" spans="1:3" ht="14.4" x14ac:dyDescent="0.3">
      <c r="A39462"/>
      <c r="B39462"/>
      <c r="C39462"/>
    </row>
    <row r="39463" spans="1:3" ht="14.4" x14ac:dyDescent="0.3">
      <c r="A39463"/>
      <c r="B39463"/>
      <c r="C39463"/>
    </row>
    <row r="39464" spans="1:3" ht="14.4" x14ac:dyDescent="0.3">
      <c r="A39464"/>
      <c r="B39464"/>
      <c r="C39464"/>
    </row>
    <row r="39465" spans="1:3" ht="14.4" x14ac:dyDescent="0.3">
      <c r="A39465"/>
      <c r="B39465"/>
      <c r="C39465"/>
    </row>
    <row r="39466" spans="1:3" ht="14.4" x14ac:dyDescent="0.3">
      <c r="A39466"/>
      <c r="B39466"/>
      <c r="C39466"/>
    </row>
    <row r="39467" spans="1:3" ht="14.4" x14ac:dyDescent="0.3">
      <c r="A39467"/>
      <c r="B39467"/>
      <c r="C39467"/>
    </row>
    <row r="39468" spans="1:3" ht="14.4" x14ac:dyDescent="0.3">
      <c r="A39468"/>
      <c r="B39468"/>
      <c r="C39468"/>
    </row>
    <row r="39469" spans="1:3" ht="14.4" x14ac:dyDescent="0.3">
      <c r="A39469"/>
      <c r="B39469"/>
      <c r="C39469"/>
    </row>
    <row r="39470" spans="1:3" ht="14.4" x14ac:dyDescent="0.3">
      <c r="A39470"/>
      <c r="B39470"/>
      <c r="C39470"/>
    </row>
    <row r="39471" spans="1:3" ht="14.4" x14ac:dyDescent="0.3">
      <c r="A39471"/>
      <c r="B39471"/>
      <c r="C39471"/>
    </row>
    <row r="39472" spans="1:3" ht="14.4" x14ac:dyDescent="0.3">
      <c r="A39472"/>
      <c r="B39472"/>
      <c r="C39472"/>
    </row>
    <row r="39473" spans="1:3" ht="14.4" x14ac:dyDescent="0.3">
      <c r="A39473"/>
      <c r="B39473"/>
      <c r="C39473"/>
    </row>
    <row r="39474" spans="1:3" ht="14.4" x14ac:dyDescent="0.3">
      <c r="A39474"/>
      <c r="B39474"/>
      <c r="C39474"/>
    </row>
    <row r="39475" spans="1:3" ht="14.4" x14ac:dyDescent="0.3">
      <c r="A39475"/>
      <c r="B39475"/>
      <c r="C39475"/>
    </row>
    <row r="39476" spans="1:3" ht="14.4" x14ac:dyDescent="0.3">
      <c r="A39476"/>
      <c r="B39476"/>
      <c r="C39476"/>
    </row>
    <row r="39477" spans="1:3" ht="14.4" x14ac:dyDescent="0.3">
      <c r="A39477"/>
      <c r="B39477"/>
      <c r="C39477"/>
    </row>
    <row r="39478" spans="1:3" ht="14.4" x14ac:dyDescent="0.3">
      <c r="A39478"/>
      <c r="B39478"/>
      <c r="C39478"/>
    </row>
    <row r="39479" spans="1:3" ht="14.4" x14ac:dyDescent="0.3">
      <c r="A39479"/>
      <c r="B39479"/>
      <c r="C39479"/>
    </row>
    <row r="39480" spans="1:3" ht="14.4" x14ac:dyDescent="0.3">
      <c r="A39480"/>
      <c r="B39480"/>
      <c r="C39480"/>
    </row>
    <row r="39481" spans="1:3" ht="14.4" x14ac:dyDescent="0.3">
      <c r="A39481"/>
      <c r="B39481"/>
      <c r="C39481"/>
    </row>
    <row r="39482" spans="1:3" ht="14.4" x14ac:dyDescent="0.3">
      <c r="A39482"/>
      <c r="B39482"/>
      <c r="C39482"/>
    </row>
    <row r="39483" spans="1:3" ht="14.4" x14ac:dyDescent="0.3">
      <c r="A39483"/>
      <c r="B39483"/>
      <c r="C39483"/>
    </row>
    <row r="39484" spans="1:3" ht="14.4" x14ac:dyDescent="0.3">
      <c r="A39484"/>
      <c r="B39484"/>
      <c r="C39484"/>
    </row>
    <row r="39485" spans="1:3" ht="14.4" x14ac:dyDescent="0.3">
      <c r="A39485"/>
      <c r="B39485"/>
      <c r="C39485"/>
    </row>
    <row r="39486" spans="1:3" ht="14.4" x14ac:dyDescent="0.3">
      <c r="A39486"/>
      <c r="B39486"/>
      <c r="C39486"/>
    </row>
    <row r="39487" spans="1:3" ht="14.4" x14ac:dyDescent="0.3">
      <c r="A39487"/>
      <c r="B39487"/>
      <c r="C39487"/>
    </row>
    <row r="39488" spans="1:3" ht="14.4" x14ac:dyDescent="0.3">
      <c r="A39488"/>
      <c r="B39488"/>
      <c r="C39488"/>
    </row>
    <row r="39489" spans="1:3" ht="14.4" x14ac:dyDescent="0.3">
      <c r="A39489"/>
      <c r="B39489"/>
      <c r="C39489"/>
    </row>
    <row r="39490" spans="1:3" ht="14.4" x14ac:dyDescent="0.3">
      <c r="A39490"/>
      <c r="B39490"/>
      <c r="C39490"/>
    </row>
    <row r="39491" spans="1:3" ht="14.4" x14ac:dyDescent="0.3">
      <c r="A39491"/>
      <c r="B39491"/>
      <c r="C39491"/>
    </row>
    <row r="39492" spans="1:3" ht="14.4" x14ac:dyDescent="0.3">
      <c r="A39492"/>
      <c r="B39492"/>
      <c r="C39492"/>
    </row>
    <row r="39493" spans="1:3" ht="14.4" x14ac:dyDescent="0.3">
      <c r="A39493"/>
      <c r="B39493"/>
      <c r="C39493"/>
    </row>
    <row r="39494" spans="1:3" ht="14.4" x14ac:dyDescent="0.3">
      <c r="A39494"/>
      <c r="B39494"/>
      <c r="C39494"/>
    </row>
    <row r="39495" spans="1:3" ht="14.4" x14ac:dyDescent="0.3">
      <c r="A39495"/>
      <c r="B39495"/>
      <c r="C39495"/>
    </row>
    <row r="39496" spans="1:3" ht="14.4" x14ac:dyDescent="0.3">
      <c r="A39496"/>
      <c r="B39496"/>
      <c r="C39496"/>
    </row>
    <row r="39497" spans="1:3" ht="14.4" x14ac:dyDescent="0.3">
      <c r="A39497"/>
      <c r="B39497"/>
      <c r="C39497"/>
    </row>
    <row r="39498" spans="1:3" ht="14.4" x14ac:dyDescent="0.3">
      <c r="A39498"/>
      <c r="B39498"/>
      <c r="C39498"/>
    </row>
    <row r="39499" spans="1:3" ht="14.4" x14ac:dyDescent="0.3">
      <c r="A39499"/>
      <c r="B39499"/>
      <c r="C39499"/>
    </row>
    <row r="39500" spans="1:3" ht="14.4" x14ac:dyDescent="0.3">
      <c r="A39500"/>
      <c r="B39500"/>
      <c r="C39500"/>
    </row>
    <row r="39501" spans="1:3" ht="14.4" x14ac:dyDescent="0.3">
      <c r="A39501"/>
      <c r="B39501"/>
      <c r="C39501"/>
    </row>
    <row r="39502" spans="1:3" ht="14.4" x14ac:dyDescent="0.3">
      <c r="A39502"/>
      <c r="B39502"/>
      <c r="C39502"/>
    </row>
    <row r="39503" spans="1:3" ht="14.4" x14ac:dyDescent="0.3">
      <c r="A39503"/>
      <c r="B39503"/>
      <c r="C39503"/>
    </row>
    <row r="39504" spans="1:3" ht="14.4" x14ac:dyDescent="0.3">
      <c r="A39504"/>
      <c r="B39504"/>
      <c r="C39504"/>
    </row>
    <row r="39505" spans="1:3" ht="14.4" x14ac:dyDescent="0.3">
      <c r="A39505"/>
      <c r="B39505"/>
      <c r="C39505"/>
    </row>
    <row r="39506" spans="1:3" ht="14.4" x14ac:dyDescent="0.3">
      <c r="A39506"/>
      <c r="B39506"/>
      <c r="C39506"/>
    </row>
    <row r="39507" spans="1:3" ht="14.4" x14ac:dyDescent="0.3">
      <c r="A39507"/>
      <c r="B39507"/>
      <c r="C39507"/>
    </row>
    <row r="39508" spans="1:3" ht="14.4" x14ac:dyDescent="0.3">
      <c r="A39508"/>
      <c r="B39508"/>
      <c r="C39508"/>
    </row>
    <row r="39509" spans="1:3" ht="14.4" x14ac:dyDescent="0.3">
      <c r="A39509"/>
      <c r="B39509"/>
      <c r="C39509"/>
    </row>
    <row r="39510" spans="1:3" ht="14.4" x14ac:dyDescent="0.3">
      <c r="A39510"/>
      <c r="B39510"/>
      <c r="C39510"/>
    </row>
    <row r="39511" spans="1:3" ht="14.4" x14ac:dyDescent="0.3">
      <c r="A39511"/>
      <c r="B39511"/>
      <c r="C39511"/>
    </row>
    <row r="39512" spans="1:3" ht="14.4" x14ac:dyDescent="0.3">
      <c r="A39512"/>
      <c r="B39512"/>
      <c r="C39512"/>
    </row>
    <row r="39513" spans="1:3" ht="14.4" x14ac:dyDescent="0.3">
      <c r="A39513"/>
      <c r="B39513"/>
      <c r="C39513"/>
    </row>
    <row r="39514" spans="1:3" ht="14.4" x14ac:dyDescent="0.3">
      <c r="A39514"/>
      <c r="B39514"/>
      <c r="C39514"/>
    </row>
    <row r="39515" spans="1:3" ht="14.4" x14ac:dyDescent="0.3">
      <c r="A39515"/>
      <c r="B39515"/>
      <c r="C39515"/>
    </row>
    <row r="39516" spans="1:3" ht="14.4" x14ac:dyDescent="0.3">
      <c r="A39516"/>
      <c r="B39516"/>
      <c r="C39516"/>
    </row>
    <row r="39517" spans="1:3" ht="14.4" x14ac:dyDescent="0.3">
      <c r="A39517"/>
      <c r="B39517"/>
      <c r="C39517"/>
    </row>
    <row r="39518" spans="1:3" ht="14.4" x14ac:dyDescent="0.3">
      <c r="A39518"/>
      <c r="B39518"/>
      <c r="C39518"/>
    </row>
    <row r="39519" spans="1:3" ht="14.4" x14ac:dyDescent="0.3">
      <c r="A39519"/>
      <c r="B39519"/>
      <c r="C39519"/>
    </row>
    <row r="39520" spans="1:3" ht="14.4" x14ac:dyDescent="0.3">
      <c r="A39520"/>
      <c r="B39520"/>
      <c r="C39520"/>
    </row>
    <row r="39521" spans="1:3" ht="14.4" x14ac:dyDescent="0.3">
      <c r="A39521"/>
      <c r="B39521"/>
      <c r="C39521"/>
    </row>
    <row r="39522" spans="1:3" ht="14.4" x14ac:dyDescent="0.3">
      <c r="A39522"/>
      <c r="B39522"/>
      <c r="C39522"/>
    </row>
    <row r="39523" spans="1:3" ht="14.4" x14ac:dyDescent="0.3">
      <c r="A39523"/>
      <c r="B39523"/>
      <c r="C39523"/>
    </row>
    <row r="39524" spans="1:3" ht="14.4" x14ac:dyDescent="0.3">
      <c r="A39524"/>
      <c r="B39524"/>
      <c r="C39524"/>
    </row>
    <row r="39525" spans="1:3" ht="14.4" x14ac:dyDescent="0.3">
      <c r="A39525"/>
      <c r="B39525"/>
      <c r="C39525"/>
    </row>
    <row r="39526" spans="1:3" ht="14.4" x14ac:dyDescent="0.3">
      <c r="A39526"/>
      <c r="B39526"/>
      <c r="C39526"/>
    </row>
    <row r="39527" spans="1:3" ht="14.4" x14ac:dyDescent="0.3">
      <c r="A39527"/>
      <c r="B39527"/>
      <c r="C39527"/>
    </row>
    <row r="39528" spans="1:3" ht="14.4" x14ac:dyDescent="0.3">
      <c r="A39528"/>
      <c r="B39528"/>
      <c r="C39528"/>
    </row>
    <row r="39529" spans="1:3" ht="14.4" x14ac:dyDescent="0.3">
      <c r="A39529"/>
      <c r="B39529"/>
      <c r="C39529"/>
    </row>
    <row r="39530" spans="1:3" ht="14.4" x14ac:dyDescent="0.3">
      <c r="A39530"/>
      <c r="B39530"/>
      <c r="C39530"/>
    </row>
    <row r="39531" spans="1:3" ht="14.4" x14ac:dyDescent="0.3">
      <c r="A39531"/>
      <c r="B39531"/>
      <c r="C39531"/>
    </row>
    <row r="39532" spans="1:3" ht="14.4" x14ac:dyDescent="0.3">
      <c r="A39532"/>
      <c r="B39532"/>
      <c r="C39532"/>
    </row>
    <row r="39533" spans="1:3" ht="14.4" x14ac:dyDescent="0.3">
      <c r="A39533"/>
      <c r="B39533"/>
      <c r="C39533"/>
    </row>
    <row r="39534" spans="1:3" ht="14.4" x14ac:dyDescent="0.3">
      <c r="A39534"/>
      <c r="B39534"/>
      <c r="C39534"/>
    </row>
    <row r="39535" spans="1:3" ht="14.4" x14ac:dyDescent="0.3">
      <c r="A39535"/>
      <c r="B39535"/>
      <c r="C39535"/>
    </row>
    <row r="39536" spans="1:3" ht="14.4" x14ac:dyDescent="0.3">
      <c r="A39536"/>
      <c r="B39536"/>
      <c r="C39536"/>
    </row>
    <row r="39537" spans="1:3" ht="14.4" x14ac:dyDescent="0.3">
      <c r="A39537"/>
      <c r="B39537"/>
      <c r="C39537"/>
    </row>
    <row r="39538" spans="1:3" ht="14.4" x14ac:dyDescent="0.3">
      <c r="A39538"/>
      <c r="B39538"/>
      <c r="C39538"/>
    </row>
    <row r="39539" spans="1:3" ht="14.4" x14ac:dyDescent="0.3">
      <c r="A39539"/>
      <c r="B39539"/>
      <c r="C39539"/>
    </row>
    <row r="39540" spans="1:3" ht="14.4" x14ac:dyDescent="0.3">
      <c r="A39540"/>
      <c r="B39540"/>
      <c r="C39540"/>
    </row>
    <row r="39541" spans="1:3" ht="14.4" x14ac:dyDescent="0.3">
      <c r="A39541"/>
      <c r="B39541"/>
      <c r="C39541"/>
    </row>
    <row r="39542" spans="1:3" ht="14.4" x14ac:dyDescent="0.3">
      <c r="A39542"/>
      <c r="B39542"/>
      <c r="C39542"/>
    </row>
    <row r="39543" spans="1:3" ht="14.4" x14ac:dyDescent="0.3">
      <c r="A39543"/>
      <c r="B39543"/>
      <c r="C39543"/>
    </row>
    <row r="39544" spans="1:3" ht="14.4" x14ac:dyDescent="0.3">
      <c r="A39544"/>
      <c r="B39544"/>
      <c r="C39544"/>
    </row>
    <row r="39545" spans="1:3" ht="14.4" x14ac:dyDescent="0.3">
      <c r="A39545"/>
      <c r="B39545"/>
      <c r="C39545"/>
    </row>
    <row r="39546" spans="1:3" ht="14.4" x14ac:dyDescent="0.3">
      <c r="A39546"/>
      <c r="B39546"/>
      <c r="C39546"/>
    </row>
    <row r="39547" spans="1:3" ht="14.4" x14ac:dyDescent="0.3">
      <c r="A39547"/>
      <c r="B39547"/>
      <c r="C39547"/>
    </row>
    <row r="39548" spans="1:3" ht="14.4" x14ac:dyDescent="0.3">
      <c r="A39548"/>
      <c r="B39548"/>
      <c r="C39548"/>
    </row>
    <row r="39549" spans="1:3" ht="14.4" x14ac:dyDescent="0.3">
      <c r="A39549"/>
      <c r="B39549"/>
      <c r="C39549"/>
    </row>
    <row r="39550" spans="1:3" ht="14.4" x14ac:dyDescent="0.3">
      <c r="A39550"/>
      <c r="B39550"/>
      <c r="C39550"/>
    </row>
    <row r="39551" spans="1:3" ht="14.4" x14ac:dyDescent="0.3">
      <c r="A39551"/>
      <c r="B39551"/>
      <c r="C39551"/>
    </row>
    <row r="39552" spans="1:3" ht="14.4" x14ac:dyDescent="0.3">
      <c r="A39552"/>
      <c r="B39552"/>
      <c r="C39552"/>
    </row>
    <row r="39553" spans="1:3" ht="14.4" x14ac:dyDescent="0.3">
      <c r="A39553"/>
      <c r="B39553"/>
      <c r="C39553"/>
    </row>
    <row r="39554" spans="1:3" ht="14.4" x14ac:dyDescent="0.3">
      <c r="A39554"/>
      <c r="B39554"/>
      <c r="C39554"/>
    </row>
    <row r="39555" spans="1:3" ht="14.4" x14ac:dyDescent="0.3">
      <c r="A39555"/>
      <c r="B39555"/>
      <c r="C39555"/>
    </row>
    <row r="39556" spans="1:3" ht="14.4" x14ac:dyDescent="0.3">
      <c r="A39556"/>
      <c r="B39556"/>
      <c r="C39556"/>
    </row>
    <row r="39557" spans="1:3" ht="14.4" x14ac:dyDescent="0.3">
      <c r="A39557"/>
      <c r="B39557"/>
      <c r="C39557"/>
    </row>
    <row r="39558" spans="1:3" ht="14.4" x14ac:dyDescent="0.3">
      <c r="A39558"/>
      <c r="B39558"/>
      <c r="C39558"/>
    </row>
    <row r="39559" spans="1:3" ht="14.4" x14ac:dyDescent="0.3">
      <c r="A39559"/>
      <c r="B39559"/>
      <c r="C39559"/>
    </row>
    <row r="39560" spans="1:3" ht="14.4" x14ac:dyDescent="0.3">
      <c r="A39560"/>
      <c r="B39560"/>
      <c r="C39560"/>
    </row>
    <row r="39561" spans="1:3" ht="14.4" x14ac:dyDescent="0.3">
      <c r="A39561"/>
      <c r="B39561"/>
      <c r="C39561"/>
    </row>
    <row r="39562" spans="1:3" ht="14.4" x14ac:dyDescent="0.3">
      <c r="A39562"/>
      <c r="B39562"/>
      <c r="C39562"/>
    </row>
    <row r="39563" spans="1:3" ht="14.4" x14ac:dyDescent="0.3">
      <c r="A39563"/>
      <c r="B39563"/>
      <c r="C39563"/>
    </row>
    <row r="39564" spans="1:3" ht="14.4" x14ac:dyDescent="0.3">
      <c r="A39564"/>
      <c r="B39564"/>
      <c r="C39564"/>
    </row>
    <row r="39565" spans="1:3" ht="14.4" x14ac:dyDescent="0.3">
      <c r="A39565"/>
      <c r="B39565"/>
      <c r="C39565"/>
    </row>
    <row r="39566" spans="1:3" ht="14.4" x14ac:dyDescent="0.3">
      <c r="A39566"/>
      <c r="B39566"/>
      <c r="C39566"/>
    </row>
    <row r="39567" spans="1:3" ht="14.4" x14ac:dyDescent="0.3">
      <c r="A39567"/>
      <c r="B39567"/>
      <c r="C39567"/>
    </row>
    <row r="39568" spans="1:3" ht="14.4" x14ac:dyDescent="0.3">
      <c r="A39568"/>
      <c r="B39568"/>
      <c r="C39568"/>
    </row>
    <row r="39569" spans="1:3" ht="14.4" x14ac:dyDescent="0.3">
      <c r="A39569"/>
      <c r="B39569"/>
      <c r="C39569"/>
    </row>
    <row r="39570" spans="1:3" ht="14.4" x14ac:dyDescent="0.3">
      <c r="A39570"/>
      <c r="B39570"/>
      <c r="C39570"/>
    </row>
    <row r="39571" spans="1:3" ht="14.4" x14ac:dyDescent="0.3">
      <c r="A39571"/>
      <c r="B39571"/>
      <c r="C39571"/>
    </row>
    <row r="39572" spans="1:3" ht="14.4" x14ac:dyDescent="0.3">
      <c r="A39572"/>
      <c r="B39572"/>
      <c r="C39572"/>
    </row>
    <row r="39573" spans="1:3" ht="14.4" x14ac:dyDescent="0.3">
      <c r="A39573"/>
      <c r="B39573"/>
      <c r="C39573"/>
    </row>
    <row r="39574" spans="1:3" ht="14.4" x14ac:dyDescent="0.3">
      <c r="A39574"/>
      <c r="B39574"/>
      <c r="C39574"/>
    </row>
    <row r="39575" spans="1:3" ht="14.4" x14ac:dyDescent="0.3">
      <c r="A39575"/>
      <c r="B39575"/>
      <c r="C39575"/>
    </row>
    <row r="39576" spans="1:3" ht="14.4" x14ac:dyDescent="0.3">
      <c r="A39576"/>
      <c r="B39576"/>
      <c r="C39576"/>
    </row>
    <row r="39577" spans="1:3" ht="14.4" x14ac:dyDescent="0.3">
      <c r="A39577"/>
      <c r="B39577"/>
      <c r="C39577"/>
    </row>
    <row r="39578" spans="1:3" ht="14.4" x14ac:dyDescent="0.3">
      <c r="A39578"/>
      <c r="B39578"/>
      <c r="C39578"/>
    </row>
    <row r="39579" spans="1:3" ht="14.4" x14ac:dyDescent="0.3">
      <c r="A39579"/>
      <c r="B39579"/>
      <c r="C39579"/>
    </row>
    <row r="39580" spans="1:3" ht="14.4" x14ac:dyDescent="0.3">
      <c r="A39580"/>
      <c r="B39580"/>
      <c r="C39580"/>
    </row>
    <row r="39581" spans="1:3" ht="14.4" x14ac:dyDescent="0.3">
      <c r="A39581"/>
      <c r="B39581"/>
      <c r="C39581"/>
    </row>
    <row r="39582" spans="1:3" ht="14.4" x14ac:dyDescent="0.3">
      <c r="A39582"/>
      <c r="B39582"/>
      <c r="C39582"/>
    </row>
    <row r="39583" spans="1:3" ht="14.4" x14ac:dyDescent="0.3">
      <c r="A39583"/>
      <c r="B39583"/>
      <c r="C39583"/>
    </row>
    <row r="39584" spans="1:3" ht="14.4" x14ac:dyDescent="0.3">
      <c r="A39584"/>
      <c r="B39584"/>
      <c r="C39584"/>
    </row>
    <row r="39585" spans="1:3" ht="14.4" x14ac:dyDescent="0.3">
      <c r="A39585"/>
      <c r="B39585"/>
      <c r="C39585"/>
    </row>
    <row r="39586" spans="1:3" ht="14.4" x14ac:dyDescent="0.3">
      <c r="A39586"/>
      <c r="B39586"/>
      <c r="C39586"/>
    </row>
    <row r="39587" spans="1:3" ht="14.4" x14ac:dyDescent="0.3">
      <c r="A39587"/>
      <c r="B39587"/>
      <c r="C39587"/>
    </row>
    <row r="39588" spans="1:3" ht="14.4" x14ac:dyDescent="0.3">
      <c r="A39588"/>
      <c r="B39588"/>
      <c r="C39588"/>
    </row>
    <row r="39589" spans="1:3" ht="14.4" x14ac:dyDescent="0.3">
      <c r="A39589"/>
      <c r="B39589"/>
      <c r="C39589"/>
    </row>
    <row r="39590" spans="1:3" ht="14.4" x14ac:dyDescent="0.3">
      <c r="A39590"/>
      <c r="B39590"/>
      <c r="C39590"/>
    </row>
    <row r="39591" spans="1:3" ht="14.4" x14ac:dyDescent="0.3">
      <c r="A39591"/>
      <c r="B39591"/>
      <c r="C39591"/>
    </row>
    <row r="39592" spans="1:3" ht="14.4" x14ac:dyDescent="0.3">
      <c r="A39592"/>
      <c r="B39592"/>
      <c r="C39592"/>
    </row>
    <row r="39593" spans="1:3" ht="14.4" x14ac:dyDescent="0.3">
      <c r="A39593"/>
      <c r="B39593"/>
      <c r="C39593"/>
    </row>
    <row r="39594" spans="1:3" ht="14.4" x14ac:dyDescent="0.3">
      <c r="A39594"/>
      <c r="B39594"/>
      <c r="C39594"/>
    </row>
    <row r="39595" spans="1:3" ht="14.4" x14ac:dyDescent="0.3">
      <c r="A39595"/>
      <c r="B39595"/>
      <c r="C39595"/>
    </row>
    <row r="39596" spans="1:3" ht="14.4" x14ac:dyDescent="0.3">
      <c r="A39596"/>
      <c r="B39596"/>
      <c r="C39596"/>
    </row>
    <row r="39597" spans="1:3" ht="14.4" x14ac:dyDescent="0.3">
      <c r="A39597"/>
      <c r="B39597"/>
      <c r="C39597"/>
    </row>
    <row r="39598" spans="1:3" ht="14.4" x14ac:dyDescent="0.3">
      <c r="A39598"/>
      <c r="B39598"/>
      <c r="C39598"/>
    </row>
    <row r="39599" spans="1:3" ht="14.4" x14ac:dyDescent="0.3">
      <c r="A39599"/>
      <c r="B39599"/>
      <c r="C39599"/>
    </row>
    <row r="39600" spans="1:3" ht="14.4" x14ac:dyDescent="0.3">
      <c r="A39600"/>
      <c r="B39600"/>
      <c r="C39600"/>
    </row>
    <row r="39601" spans="1:3" ht="14.4" x14ac:dyDescent="0.3">
      <c r="A39601"/>
      <c r="B39601"/>
      <c r="C39601"/>
    </row>
    <row r="39602" spans="1:3" ht="14.4" x14ac:dyDescent="0.3">
      <c r="A39602"/>
      <c r="B39602"/>
      <c r="C39602"/>
    </row>
    <row r="39603" spans="1:3" ht="14.4" x14ac:dyDescent="0.3">
      <c r="A39603"/>
      <c r="B39603"/>
      <c r="C39603"/>
    </row>
    <row r="39604" spans="1:3" ht="14.4" x14ac:dyDescent="0.3">
      <c r="A39604"/>
      <c r="B39604"/>
      <c r="C39604"/>
    </row>
    <row r="39605" spans="1:3" ht="14.4" x14ac:dyDescent="0.3">
      <c r="A39605"/>
      <c r="B39605"/>
      <c r="C39605"/>
    </row>
    <row r="39606" spans="1:3" ht="14.4" x14ac:dyDescent="0.3">
      <c r="A39606"/>
      <c r="B39606"/>
      <c r="C39606"/>
    </row>
    <row r="39607" spans="1:3" ht="14.4" x14ac:dyDescent="0.3">
      <c r="A39607"/>
      <c r="B39607"/>
      <c r="C39607"/>
    </row>
    <row r="39608" spans="1:3" ht="14.4" x14ac:dyDescent="0.3">
      <c r="A39608"/>
      <c r="B39608"/>
      <c r="C39608"/>
    </row>
    <row r="39609" spans="1:3" ht="14.4" x14ac:dyDescent="0.3">
      <c r="A39609"/>
      <c r="B39609"/>
      <c r="C39609"/>
    </row>
    <row r="39610" spans="1:3" ht="14.4" x14ac:dyDescent="0.3">
      <c r="A39610"/>
      <c r="B39610"/>
      <c r="C39610"/>
    </row>
    <row r="39611" spans="1:3" ht="14.4" x14ac:dyDescent="0.3">
      <c r="A39611"/>
      <c r="B39611"/>
      <c r="C39611"/>
    </row>
    <row r="39612" spans="1:3" ht="14.4" x14ac:dyDescent="0.3">
      <c r="A39612"/>
      <c r="B39612"/>
      <c r="C39612"/>
    </row>
    <row r="39613" spans="1:3" ht="14.4" x14ac:dyDescent="0.3">
      <c r="A39613"/>
      <c r="B39613"/>
      <c r="C39613"/>
    </row>
    <row r="39614" spans="1:3" ht="14.4" x14ac:dyDescent="0.3">
      <c r="A39614"/>
      <c r="B39614"/>
      <c r="C39614"/>
    </row>
    <row r="39615" spans="1:3" ht="14.4" x14ac:dyDescent="0.3">
      <c r="A39615"/>
      <c r="B39615"/>
      <c r="C39615"/>
    </row>
    <row r="39616" spans="1:3" ht="14.4" x14ac:dyDescent="0.3">
      <c r="A39616"/>
      <c r="B39616"/>
      <c r="C39616"/>
    </row>
    <row r="39617" spans="1:3" ht="14.4" x14ac:dyDescent="0.3">
      <c r="A39617"/>
      <c r="B39617"/>
      <c r="C39617"/>
    </row>
    <row r="39618" spans="1:3" ht="14.4" x14ac:dyDescent="0.3">
      <c r="A39618"/>
      <c r="B39618"/>
      <c r="C39618"/>
    </row>
    <row r="39619" spans="1:3" ht="14.4" x14ac:dyDescent="0.3">
      <c r="A39619"/>
      <c r="B39619"/>
      <c r="C39619"/>
    </row>
    <row r="39620" spans="1:3" ht="14.4" x14ac:dyDescent="0.3">
      <c r="A39620"/>
      <c r="B39620"/>
      <c r="C39620"/>
    </row>
    <row r="39621" spans="1:3" ht="14.4" x14ac:dyDescent="0.3">
      <c r="A39621"/>
      <c r="B39621"/>
      <c r="C39621"/>
    </row>
    <row r="39622" spans="1:3" ht="14.4" x14ac:dyDescent="0.3">
      <c r="A39622"/>
      <c r="B39622"/>
      <c r="C39622"/>
    </row>
    <row r="39623" spans="1:3" ht="14.4" x14ac:dyDescent="0.3">
      <c r="A39623"/>
      <c r="B39623"/>
      <c r="C39623"/>
    </row>
    <row r="39624" spans="1:3" ht="14.4" x14ac:dyDescent="0.3">
      <c r="A39624"/>
      <c r="B39624"/>
      <c r="C39624"/>
    </row>
    <row r="39625" spans="1:3" ht="14.4" x14ac:dyDescent="0.3">
      <c r="A39625"/>
      <c r="B39625"/>
      <c r="C39625"/>
    </row>
    <row r="39626" spans="1:3" ht="14.4" x14ac:dyDescent="0.3">
      <c r="A39626"/>
      <c r="B39626"/>
      <c r="C39626"/>
    </row>
    <row r="39627" spans="1:3" ht="14.4" x14ac:dyDescent="0.3">
      <c r="A39627"/>
      <c r="B39627"/>
      <c r="C39627"/>
    </row>
    <row r="39628" spans="1:3" ht="14.4" x14ac:dyDescent="0.3">
      <c r="A39628"/>
      <c r="B39628"/>
      <c r="C39628"/>
    </row>
    <row r="39629" spans="1:3" ht="14.4" x14ac:dyDescent="0.3">
      <c r="A39629"/>
      <c r="B39629"/>
      <c r="C39629"/>
    </row>
    <row r="39630" spans="1:3" ht="14.4" x14ac:dyDescent="0.3">
      <c r="A39630"/>
      <c r="B39630"/>
      <c r="C39630"/>
    </row>
    <row r="39631" spans="1:3" ht="14.4" x14ac:dyDescent="0.3">
      <c r="A39631"/>
      <c r="B39631"/>
      <c r="C39631"/>
    </row>
    <row r="39632" spans="1:3" ht="14.4" x14ac:dyDescent="0.3">
      <c r="A39632"/>
      <c r="B39632"/>
      <c r="C39632"/>
    </row>
    <row r="39633" spans="1:3" ht="14.4" x14ac:dyDescent="0.3">
      <c r="A39633"/>
      <c r="B39633"/>
      <c r="C39633"/>
    </row>
    <row r="39634" spans="1:3" ht="14.4" x14ac:dyDescent="0.3">
      <c r="A39634"/>
      <c r="B39634"/>
      <c r="C39634"/>
    </row>
    <row r="39635" spans="1:3" ht="14.4" x14ac:dyDescent="0.3">
      <c r="A39635"/>
      <c r="B39635"/>
      <c r="C39635"/>
    </row>
    <row r="39636" spans="1:3" ht="14.4" x14ac:dyDescent="0.3">
      <c r="A39636"/>
      <c r="B39636"/>
      <c r="C39636"/>
    </row>
    <row r="39637" spans="1:3" ht="14.4" x14ac:dyDescent="0.3">
      <c r="A39637"/>
      <c r="B39637"/>
      <c r="C39637"/>
    </row>
    <row r="39638" spans="1:3" ht="14.4" x14ac:dyDescent="0.3">
      <c r="A39638"/>
      <c r="B39638"/>
      <c r="C39638"/>
    </row>
    <row r="39639" spans="1:3" ht="14.4" x14ac:dyDescent="0.3">
      <c r="A39639"/>
      <c r="B39639"/>
      <c r="C39639"/>
    </row>
    <row r="39640" spans="1:3" ht="14.4" x14ac:dyDescent="0.3">
      <c r="A39640"/>
      <c r="B39640"/>
      <c r="C39640"/>
    </row>
    <row r="39641" spans="1:3" ht="14.4" x14ac:dyDescent="0.3">
      <c r="A39641"/>
      <c r="B39641"/>
      <c r="C39641"/>
    </row>
    <row r="39642" spans="1:3" ht="14.4" x14ac:dyDescent="0.3">
      <c r="A39642"/>
      <c r="B39642"/>
      <c r="C39642"/>
    </row>
    <row r="39643" spans="1:3" ht="14.4" x14ac:dyDescent="0.3">
      <c r="A39643"/>
      <c r="B39643"/>
      <c r="C39643"/>
    </row>
    <row r="39644" spans="1:3" ht="14.4" x14ac:dyDescent="0.3">
      <c r="A39644"/>
      <c r="B39644"/>
      <c r="C39644"/>
    </row>
    <row r="39645" spans="1:3" ht="14.4" x14ac:dyDescent="0.3">
      <c r="A39645"/>
      <c r="B39645"/>
      <c r="C39645"/>
    </row>
    <row r="39646" spans="1:3" ht="14.4" x14ac:dyDescent="0.3">
      <c r="A39646"/>
      <c r="B39646"/>
      <c r="C39646"/>
    </row>
    <row r="39647" spans="1:3" ht="14.4" x14ac:dyDescent="0.3">
      <c r="A39647"/>
      <c r="B39647"/>
      <c r="C39647"/>
    </row>
    <row r="39648" spans="1:3" ht="14.4" x14ac:dyDescent="0.3">
      <c r="A39648"/>
      <c r="B39648"/>
      <c r="C39648"/>
    </row>
    <row r="39649" spans="1:3" ht="14.4" x14ac:dyDescent="0.3">
      <c r="A39649"/>
      <c r="B39649"/>
      <c r="C39649"/>
    </row>
    <row r="39650" spans="1:3" ht="14.4" x14ac:dyDescent="0.3">
      <c r="A39650"/>
      <c r="B39650"/>
      <c r="C39650"/>
    </row>
    <row r="39651" spans="1:3" ht="14.4" x14ac:dyDescent="0.3">
      <c r="A39651"/>
      <c r="B39651"/>
      <c r="C39651"/>
    </row>
    <row r="39652" spans="1:3" ht="14.4" x14ac:dyDescent="0.3">
      <c r="A39652"/>
      <c r="B39652"/>
      <c r="C39652"/>
    </row>
    <row r="39653" spans="1:3" ht="14.4" x14ac:dyDescent="0.3">
      <c r="A39653"/>
      <c r="B39653"/>
      <c r="C39653"/>
    </row>
    <row r="39654" spans="1:3" ht="14.4" x14ac:dyDescent="0.3">
      <c r="A39654"/>
      <c r="B39654"/>
      <c r="C39654"/>
    </row>
    <row r="39655" spans="1:3" ht="14.4" x14ac:dyDescent="0.3">
      <c r="A39655"/>
      <c r="B39655"/>
      <c r="C39655"/>
    </row>
    <row r="39656" spans="1:3" ht="14.4" x14ac:dyDescent="0.3">
      <c r="A39656"/>
      <c r="B39656"/>
      <c r="C39656"/>
    </row>
    <row r="39657" spans="1:3" ht="14.4" x14ac:dyDescent="0.3">
      <c r="A39657"/>
      <c r="B39657"/>
      <c r="C39657"/>
    </row>
    <row r="39658" spans="1:3" ht="14.4" x14ac:dyDescent="0.3">
      <c r="A39658"/>
      <c r="B39658"/>
      <c r="C39658"/>
    </row>
    <row r="39659" spans="1:3" ht="14.4" x14ac:dyDescent="0.3">
      <c r="A39659"/>
      <c r="B39659"/>
      <c r="C39659"/>
    </row>
    <row r="39660" spans="1:3" ht="14.4" x14ac:dyDescent="0.3">
      <c r="A39660"/>
      <c r="B39660"/>
      <c r="C39660"/>
    </row>
    <row r="39661" spans="1:3" ht="14.4" x14ac:dyDescent="0.3">
      <c r="A39661"/>
      <c r="B39661"/>
      <c r="C39661"/>
    </row>
    <row r="39662" spans="1:3" ht="14.4" x14ac:dyDescent="0.3">
      <c r="A39662"/>
      <c r="B39662"/>
      <c r="C39662"/>
    </row>
    <row r="39663" spans="1:3" ht="14.4" x14ac:dyDescent="0.3">
      <c r="A39663"/>
      <c r="B39663"/>
      <c r="C39663"/>
    </row>
    <row r="39664" spans="1:3" ht="14.4" x14ac:dyDescent="0.3">
      <c r="A39664"/>
      <c r="B39664"/>
      <c r="C39664"/>
    </row>
    <row r="39665" spans="1:3" ht="14.4" x14ac:dyDescent="0.3">
      <c r="A39665"/>
      <c r="B39665"/>
      <c r="C39665"/>
    </row>
    <row r="39666" spans="1:3" ht="14.4" x14ac:dyDescent="0.3">
      <c r="A39666"/>
      <c r="B39666"/>
      <c r="C39666"/>
    </row>
    <row r="39667" spans="1:3" ht="14.4" x14ac:dyDescent="0.3">
      <c r="A39667"/>
      <c r="B39667"/>
      <c r="C39667"/>
    </row>
    <row r="39668" spans="1:3" ht="14.4" x14ac:dyDescent="0.3">
      <c r="A39668"/>
      <c r="B39668"/>
      <c r="C39668"/>
    </row>
    <row r="39669" spans="1:3" ht="14.4" x14ac:dyDescent="0.3">
      <c r="A39669"/>
      <c r="B39669"/>
      <c r="C39669"/>
    </row>
    <row r="39670" spans="1:3" ht="14.4" x14ac:dyDescent="0.3">
      <c r="A39670"/>
      <c r="B39670"/>
      <c r="C39670"/>
    </row>
    <row r="39671" spans="1:3" ht="14.4" x14ac:dyDescent="0.3">
      <c r="A39671"/>
      <c r="B39671"/>
      <c r="C39671"/>
    </row>
    <row r="39672" spans="1:3" ht="14.4" x14ac:dyDescent="0.3">
      <c r="A39672"/>
      <c r="B39672"/>
      <c r="C39672"/>
    </row>
    <row r="39673" spans="1:3" ht="14.4" x14ac:dyDescent="0.3">
      <c r="A39673"/>
      <c r="B39673"/>
      <c r="C39673"/>
    </row>
    <row r="39674" spans="1:3" ht="14.4" x14ac:dyDescent="0.3">
      <c r="A39674"/>
      <c r="B39674"/>
      <c r="C39674"/>
    </row>
    <row r="39675" spans="1:3" ht="14.4" x14ac:dyDescent="0.3">
      <c r="A39675"/>
      <c r="B39675"/>
      <c r="C39675"/>
    </row>
    <row r="39676" spans="1:3" ht="14.4" x14ac:dyDescent="0.3">
      <c r="A39676"/>
      <c r="B39676"/>
      <c r="C39676"/>
    </row>
    <row r="39677" spans="1:3" ht="14.4" x14ac:dyDescent="0.3">
      <c r="A39677"/>
      <c r="B39677"/>
      <c r="C39677"/>
    </row>
    <row r="39678" spans="1:3" ht="14.4" x14ac:dyDescent="0.3">
      <c r="A39678"/>
      <c r="B39678"/>
      <c r="C39678"/>
    </row>
    <row r="39679" spans="1:3" ht="14.4" x14ac:dyDescent="0.3">
      <c r="A39679"/>
      <c r="B39679"/>
      <c r="C39679"/>
    </row>
    <row r="39680" spans="1:3" ht="14.4" x14ac:dyDescent="0.3">
      <c r="A39680"/>
      <c r="B39680"/>
      <c r="C39680"/>
    </row>
    <row r="39681" spans="1:3" ht="14.4" x14ac:dyDescent="0.3">
      <c r="A39681"/>
      <c r="B39681"/>
      <c r="C39681"/>
    </row>
    <row r="39682" spans="1:3" ht="14.4" x14ac:dyDescent="0.3">
      <c r="A39682"/>
      <c r="B39682"/>
      <c r="C39682"/>
    </row>
    <row r="39683" spans="1:3" ht="14.4" x14ac:dyDescent="0.3">
      <c r="A39683"/>
      <c r="B39683"/>
      <c r="C39683"/>
    </row>
    <row r="39684" spans="1:3" ht="14.4" x14ac:dyDescent="0.3">
      <c r="A39684"/>
      <c r="B39684"/>
      <c r="C39684"/>
    </row>
    <row r="39685" spans="1:3" ht="14.4" x14ac:dyDescent="0.3">
      <c r="A39685"/>
      <c r="B39685"/>
      <c r="C39685"/>
    </row>
    <row r="39686" spans="1:3" ht="14.4" x14ac:dyDescent="0.3">
      <c r="A39686"/>
      <c r="B39686"/>
      <c r="C39686"/>
    </row>
    <row r="39687" spans="1:3" ht="14.4" x14ac:dyDescent="0.3">
      <c r="A39687"/>
      <c r="B39687"/>
      <c r="C39687"/>
    </row>
    <row r="39688" spans="1:3" ht="14.4" x14ac:dyDescent="0.3">
      <c r="A39688"/>
      <c r="B39688"/>
      <c r="C39688"/>
    </row>
    <row r="39689" spans="1:3" ht="14.4" x14ac:dyDescent="0.3">
      <c r="A39689"/>
      <c r="B39689"/>
      <c r="C39689"/>
    </row>
    <row r="39690" spans="1:3" ht="14.4" x14ac:dyDescent="0.3">
      <c r="A39690"/>
      <c r="B39690"/>
      <c r="C39690"/>
    </row>
    <row r="39691" spans="1:3" ht="14.4" x14ac:dyDescent="0.3">
      <c r="A39691"/>
      <c r="B39691"/>
      <c r="C39691"/>
    </row>
    <row r="39692" spans="1:3" ht="14.4" x14ac:dyDescent="0.3">
      <c r="A39692"/>
      <c r="B39692"/>
      <c r="C39692"/>
    </row>
    <row r="39693" spans="1:3" ht="14.4" x14ac:dyDescent="0.3">
      <c r="A39693"/>
      <c r="B39693"/>
      <c r="C39693"/>
    </row>
    <row r="39694" spans="1:3" ht="14.4" x14ac:dyDescent="0.3">
      <c r="A39694"/>
      <c r="B39694"/>
      <c r="C39694"/>
    </row>
    <row r="39695" spans="1:3" ht="14.4" x14ac:dyDescent="0.3">
      <c r="A39695"/>
      <c r="B39695"/>
      <c r="C39695"/>
    </row>
    <row r="39696" spans="1:3" ht="14.4" x14ac:dyDescent="0.3">
      <c r="A39696"/>
      <c r="B39696"/>
      <c r="C39696"/>
    </row>
    <row r="39697" spans="1:3" ht="14.4" x14ac:dyDescent="0.3">
      <c r="A39697"/>
      <c r="B39697"/>
      <c r="C39697"/>
    </row>
    <row r="39698" spans="1:3" ht="14.4" x14ac:dyDescent="0.3">
      <c r="A39698"/>
      <c r="B39698"/>
      <c r="C39698"/>
    </row>
    <row r="39699" spans="1:3" ht="14.4" x14ac:dyDescent="0.3">
      <c r="A39699"/>
      <c r="B39699"/>
      <c r="C39699"/>
    </row>
    <row r="39700" spans="1:3" ht="14.4" x14ac:dyDescent="0.3">
      <c r="A39700"/>
      <c r="B39700"/>
      <c r="C39700"/>
    </row>
    <row r="39701" spans="1:3" ht="14.4" x14ac:dyDescent="0.3">
      <c r="A39701"/>
      <c r="B39701"/>
      <c r="C39701"/>
    </row>
    <row r="39702" spans="1:3" ht="14.4" x14ac:dyDescent="0.3">
      <c r="A39702"/>
      <c r="B39702"/>
      <c r="C39702"/>
    </row>
    <row r="39703" spans="1:3" ht="14.4" x14ac:dyDescent="0.3">
      <c r="A39703"/>
      <c r="B39703"/>
      <c r="C39703"/>
    </row>
    <row r="39704" spans="1:3" ht="14.4" x14ac:dyDescent="0.3">
      <c r="A39704"/>
      <c r="B39704"/>
      <c r="C39704"/>
    </row>
    <row r="39705" spans="1:3" ht="14.4" x14ac:dyDescent="0.3">
      <c r="A39705"/>
      <c r="B39705"/>
      <c r="C39705"/>
    </row>
    <row r="39706" spans="1:3" ht="14.4" x14ac:dyDescent="0.3">
      <c r="A39706"/>
      <c r="B39706"/>
      <c r="C39706"/>
    </row>
    <row r="39707" spans="1:3" ht="14.4" x14ac:dyDescent="0.3">
      <c r="A39707"/>
      <c r="B39707"/>
      <c r="C39707"/>
    </row>
    <row r="39708" spans="1:3" ht="14.4" x14ac:dyDescent="0.3">
      <c r="A39708"/>
      <c r="B39708"/>
      <c r="C39708"/>
    </row>
    <row r="39709" spans="1:3" ht="14.4" x14ac:dyDescent="0.3">
      <c r="A39709"/>
      <c r="B39709"/>
      <c r="C39709"/>
    </row>
    <row r="39710" spans="1:3" ht="14.4" x14ac:dyDescent="0.3">
      <c r="A39710"/>
      <c r="B39710"/>
      <c r="C39710"/>
    </row>
    <row r="39711" spans="1:3" ht="14.4" x14ac:dyDescent="0.3">
      <c r="A39711"/>
      <c r="B39711"/>
      <c r="C39711"/>
    </row>
    <row r="39712" spans="1:3" ht="14.4" x14ac:dyDescent="0.3">
      <c r="A39712"/>
      <c r="B39712"/>
      <c r="C39712"/>
    </row>
    <row r="39713" spans="1:3" ht="14.4" x14ac:dyDescent="0.3">
      <c r="A39713"/>
      <c r="B39713"/>
      <c r="C39713"/>
    </row>
    <row r="39714" spans="1:3" ht="14.4" x14ac:dyDescent="0.3">
      <c r="A39714"/>
      <c r="B39714"/>
      <c r="C39714"/>
    </row>
    <row r="39715" spans="1:3" ht="14.4" x14ac:dyDescent="0.3">
      <c r="A39715"/>
      <c r="B39715"/>
      <c r="C39715"/>
    </row>
    <row r="39716" spans="1:3" ht="14.4" x14ac:dyDescent="0.3">
      <c r="A39716"/>
      <c r="B39716"/>
      <c r="C39716"/>
    </row>
    <row r="39717" spans="1:3" ht="14.4" x14ac:dyDescent="0.3">
      <c r="A39717"/>
      <c r="B39717"/>
      <c r="C39717"/>
    </row>
    <row r="39718" spans="1:3" ht="14.4" x14ac:dyDescent="0.3">
      <c r="A39718"/>
      <c r="B39718"/>
      <c r="C39718"/>
    </row>
    <row r="39719" spans="1:3" ht="14.4" x14ac:dyDescent="0.3">
      <c r="A39719"/>
      <c r="B39719"/>
      <c r="C39719"/>
    </row>
    <row r="39720" spans="1:3" ht="14.4" x14ac:dyDescent="0.3">
      <c r="A39720"/>
      <c r="B39720"/>
      <c r="C39720"/>
    </row>
    <row r="39721" spans="1:3" ht="14.4" x14ac:dyDescent="0.3">
      <c r="A39721"/>
      <c r="B39721"/>
      <c r="C39721"/>
    </row>
    <row r="39722" spans="1:3" ht="14.4" x14ac:dyDescent="0.3">
      <c r="A39722"/>
      <c r="B39722"/>
      <c r="C39722"/>
    </row>
    <row r="39723" spans="1:3" ht="14.4" x14ac:dyDescent="0.3">
      <c r="A39723"/>
      <c r="B39723"/>
      <c r="C39723"/>
    </row>
    <row r="39724" spans="1:3" ht="14.4" x14ac:dyDescent="0.3">
      <c r="A39724"/>
      <c r="B39724"/>
      <c r="C39724"/>
    </row>
    <row r="39725" spans="1:3" ht="14.4" x14ac:dyDescent="0.3">
      <c r="A39725"/>
      <c r="B39725"/>
      <c r="C39725"/>
    </row>
    <row r="39726" spans="1:3" ht="14.4" x14ac:dyDescent="0.3">
      <c r="A39726"/>
      <c r="B39726"/>
      <c r="C39726"/>
    </row>
    <row r="39727" spans="1:3" ht="14.4" x14ac:dyDescent="0.3">
      <c r="A39727"/>
      <c r="B39727"/>
      <c r="C39727"/>
    </row>
    <row r="39728" spans="1:3" ht="14.4" x14ac:dyDescent="0.3">
      <c r="A39728"/>
      <c r="B39728"/>
      <c r="C39728"/>
    </row>
    <row r="39729" spans="1:3" ht="14.4" x14ac:dyDescent="0.3">
      <c r="A39729"/>
      <c r="B39729"/>
      <c r="C39729"/>
    </row>
    <row r="39730" spans="1:3" ht="14.4" x14ac:dyDescent="0.3">
      <c r="A39730"/>
      <c r="B39730"/>
      <c r="C39730"/>
    </row>
    <row r="39731" spans="1:3" ht="14.4" x14ac:dyDescent="0.3">
      <c r="A39731"/>
      <c r="B39731"/>
      <c r="C39731"/>
    </row>
    <row r="39732" spans="1:3" ht="14.4" x14ac:dyDescent="0.3">
      <c r="A39732"/>
      <c r="B39732"/>
      <c r="C39732"/>
    </row>
    <row r="39733" spans="1:3" ht="14.4" x14ac:dyDescent="0.3">
      <c r="A39733"/>
      <c r="B39733"/>
      <c r="C39733"/>
    </row>
    <row r="39734" spans="1:3" ht="14.4" x14ac:dyDescent="0.3">
      <c r="A39734"/>
      <c r="B39734"/>
      <c r="C39734"/>
    </row>
    <row r="39735" spans="1:3" ht="14.4" x14ac:dyDescent="0.3">
      <c r="A39735"/>
      <c r="B39735"/>
      <c r="C39735"/>
    </row>
    <row r="39736" spans="1:3" ht="14.4" x14ac:dyDescent="0.3">
      <c r="A39736"/>
      <c r="B39736"/>
      <c r="C39736"/>
    </row>
    <row r="39737" spans="1:3" ht="14.4" x14ac:dyDescent="0.3">
      <c r="A39737"/>
      <c r="B39737"/>
      <c r="C39737"/>
    </row>
    <row r="39738" spans="1:3" ht="14.4" x14ac:dyDescent="0.3">
      <c r="A39738"/>
      <c r="B39738"/>
      <c r="C39738"/>
    </row>
    <row r="39739" spans="1:3" ht="14.4" x14ac:dyDescent="0.3">
      <c r="A39739"/>
      <c r="B39739"/>
      <c r="C39739"/>
    </row>
    <row r="39740" spans="1:3" ht="14.4" x14ac:dyDescent="0.3">
      <c r="A39740"/>
      <c r="B39740"/>
      <c r="C39740"/>
    </row>
    <row r="39741" spans="1:3" ht="14.4" x14ac:dyDescent="0.3">
      <c r="A39741"/>
      <c r="B39741"/>
      <c r="C39741"/>
    </row>
    <row r="39742" spans="1:3" ht="14.4" x14ac:dyDescent="0.3">
      <c r="A39742"/>
      <c r="B39742"/>
      <c r="C39742"/>
    </row>
    <row r="39743" spans="1:3" ht="14.4" x14ac:dyDescent="0.3">
      <c r="A39743"/>
      <c r="B39743"/>
      <c r="C39743"/>
    </row>
    <row r="39744" spans="1:3" ht="14.4" x14ac:dyDescent="0.3">
      <c r="A39744"/>
      <c r="B39744"/>
      <c r="C39744"/>
    </row>
    <row r="39745" spans="1:3" ht="14.4" x14ac:dyDescent="0.3">
      <c r="A39745"/>
      <c r="B39745"/>
      <c r="C39745"/>
    </row>
    <row r="39746" spans="1:3" ht="14.4" x14ac:dyDescent="0.3">
      <c r="A39746"/>
      <c r="B39746"/>
      <c r="C39746"/>
    </row>
    <row r="39747" spans="1:3" ht="14.4" x14ac:dyDescent="0.3">
      <c r="A39747"/>
      <c r="B39747"/>
      <c r="C39747"/>
    </row>
    <row r="39748" spans="1:3" ht="14.4" x14ac:dyDescent="0.3">
      <c r="A39748"/>
      <c r="B39748"/>
      <c r="C39748"/>
    </row>
    <row r="39749" spans="1:3" ht="14.4" x14ac:dyDescent="0.3">
      <c r="A39749"/>
      <c r="B39749"/>
      <c r="C39749"/>
    </row>
    <row r="39750" spans="1:3" ht="14.4" x14ac:dyDescent="0.3">
      <c r="A39750"/>
      <c r="B39750"/>
      <c r="C39750"/>
    </row>
    <row r="39751" spans="1:3" ht="14.4" x14ac:dyDescent="0.3">
      <c r="A39751"/>
      <c r="B39751"/>
      <c r="C39751"/>
    </row>
    <row r="39752" spans="1:3" ht="14.4" x14ac:dyDescent="0.3">
      <c r="A39752"/>
      <c r="B39752"/>
      <c r="C39752"/>
    </row>
    <row r="39753" spans="1:3" ht="14.4" x14ac:dyDescent="0.3">
      <c r="A39753"/>
      <c r="B39753"/>
      <c r="C39753"/>
    </row>
    <row r="39754" spans="1:3" ht="14.4" x14ac:dyDescent="0.3">
      <c r="A39754"/>
      <c r="B39754"/>
      <c r="C39754"/>
    </row>
    <row r="39755" spans="1:3" ht="14.4" x14ac:dyDescent="0.3">
      <c r="A39755"/>
      <c r="B39755"/>
      <c r="C39755"/>
    </row>
    <row r="39756" spans="1:3" ht="14.4" x14ac:dyDescent="0.3">
      <c r="A39756"/>
      <c r="B39756"/>
      <c r="C39756"/>
    </row>
    <row r="39757" spans="1:3" ht="14.4" x14ac:dyDescent="0.3">
      <c r="A39757"/>
      <c r="B39757"/>
      <c r="C39757"/>
    </row>
    <row r="39758" spans="1:3" ht="14.4" x14ac:dyDescent="0.3">
      <c r="A39758"/>
      <c r="B39758"/>
      <c r="C39758"/>
    </row>
    <row r="39759" spans="1:3" ht="14.4" x14ac:dyDescent="0.3">
      <c r="A39759"/>
      <c r="B39759"/>
      <c r="C39759"/>
    </row>
    <row r="39760" spans="1:3" ht="14.4" x14ac:dyDescent="0.3">
      <c r="A39760"/>
      <c r="B39760"/>
      <c r="C39760"/>
    </row>
    <row r="39761" spans="1:3" ht="14.4" x14ac:dyDescent="0.3">
      <c r="A39761"/>
      <c r="B39761"/>
      <c r="C39761"/>
    </row>
    <row r="39762" spans="1:3" ht="14.4" x14ac:dyDescent="0.3">
      <c r="A39762"/>
      <c r="B39762"/>
      <c r="C39762"/>
    </row>
    <row r="39763" spans="1:3" ht="14.4" x14ac:dyDescent="0.3">
      <c r="A39763"/>
      <c r="B39763"/>
      <c r="C39763"/>
    </row>
    <row r="39764" spans="1:3" ht="14.4" x14ac:dyDescent="0.3">
      <c r="A39764"/>
      <c r="B39764"/>
      <c r="C39764"/>
    </row>
    <row r="39765" spans="1:3" ht="14.4" x14ac:dyDescent="0.3">
      <c r="A39765"/>
      <c r="B39765"/>
      <c r="C39765"/>
    </row>
    <row r="39766" spans="1:3" ht="14.4" x14ac:dyDescent="0.3">
      <c r="A39766"/>
      <c r="B39766"/>
      <c r="C39766"/>
    </row>
    <row r="39767" spans="1:3" ht="14.4" x14ac:dyDescent="0.3">
      <c r="A39767"/>
      <c r="B39767"/>
      <c r="C39767"/>
    </row>
    <row r="39768" spans="1:3" ht="14.4" x14ac:dyDescent="0.3">
      <c r="A39768"/>
      <c r="B39768"/>
      <c r="C39768"/>
    </row>
    <row r="39769" spans="1:3" ht="14.4" x14ac:dyDescent="0.3">
      <c r="A39769"/>
      <c r="B39769"/>
      <c r="C39769"/>
    </row>
    <row r="39770" spans="1:3" ht="14.4" x14ac:dyDescent="0.3">
      <c r="A39770"/>
      <c r="B39770"/>
      <c r="C39770"/>
    </row>
    <row r="39771" spans="1:3" ht="14.4" x14ac:dyDescent="0.3">
      <c r="A39771"/>
      <c r="B39771"/>
      <c r="C39771"/>
    </row>
    <row r="39772" spans="1:3" ht="14.4" x14ac:dyDescent="0.3">
      <c r="A39772"/>
      <c r="B39772"/>
      <c r="C39772"/>
    </row>
    <row r="39773" spans="1:3" ht="14.4" x14ac:dyDescent="0.3">
      <c r="A39773"/>
      <c r="B39773"/>
      <c r="C39773"/>
    </row>
    <row r="39774" spans="1:3" ht="14.4" x14ac:dyDescent="0.3">
      <c r="A39774"/>
      <c r="B39774"/>
      <c r="C39774"/>
    </row>
    <row r="39775" spans="1:3" ht="14.4" x14ac:dyDescent="0.3">
      <c r="A39775"/>
      <c r="B39775"/>
      <c r="C39775"/>
    </row>
    <row r="39776" spans="1:3" ht="14.4" x14ac:dyDescent="0.3">
      <c r="A39776"/>
      <c r="B39776"/>
      <c r="C39776"/>
    </row>
    <row r="39777" spans="1:3" ht="14.4" x14ac:dyDescent="0.3">
      <c r="A39777"/>
      <c r="B39777"/>
      <c r="C39777"/>
    </row>
    <row r="39778" spans="1:3" ht="14.4" x14ac:dyDescent="0.3">
      <c r="A39778"/>
      <c r="B39778"/>
      <c r="C39778"/>
    </row>
    <row r="39779" spans="1:3" ht="14.4" x14ac:dyDescent="0.3">
      <c r="A39779"/>
      <c r="B39779"/>
      <c r="C39779"/>
    </row>
    <row r="39780" spans="1:3" ht="14.4" x14ac:dyDescent="0.3">
      <c r="A39780"/>
      <c r="B39780"/>
      <c r="C39780"/>
    </row>
    <row r="39781" spans="1:3" ht="14.4" x14ac:dyDescent="0.3">
      <c r="A39781"/>
      <c r="B39781"/>
      <c r="C39781"/>
    </row>
    <row r="39782" spans="1:3" ht="14.4" x14ac:dyDescent="0.3">
      <c r="A39782"/>
      <c r="B39782"/>
      <c r="C39782"/>
    </row>
    <row r="39783" spans="1:3" ht="14.4" x14ac:dyDescent="0.3">
      <c r="A39783"/>
      <c r="B39783"/>
      <c r="C39783"/>
    </row>
    <row r="39784" spans="1:3" ht="14.4" x14ac:dyDescent="0.3">
      <c r="A39784"/>
      <c r="B39784"/>
      <c r="C39784"/>
    </row>
    <row r="39785" spans="1:3" ht="14.4" x14ac:dyDescent="0.3">
      <c r="A39785"/>
      <c r="B39785"/>
      <c r="C39785"/>
    </row>
    <row r="39786" spans="1:3" ht="14.4" x14ac:dyDescent="0.3">
      <c r="A39786"/>
      <c r="B39786"/>
      <c r="C39786"/>
    </row>
    <row r="39787" spans="1:3" ht="14.4" x14ac:dyDescent="0.3">
      <c r="A39787"/>
      <c r="B39787"/>
      <c r="C39787"/>
    </row>
    <row r="39788" spans="1:3" ht="14.4" x14ac:dyDescent="0.3">
      <c r="A39788"/>
      <c r="B39788"/>
      <c r="C39788"/>
    </row>
    <row r="39789" spans="1:3" ht="14.4" x14ac:dyDescent="0.3">
      <c r="A39789"/>
      <c r="B39789"/>
      <c r="C39789"/>
    </row>
    <row r="39790" spans="1:3" ht="14.4" x14ac:dyDescent="0.3">
      <c r="A39790"/>
      <c r="B39790"/>
      <c r="C39790"/>
    </row>
    <row r="39791" spans="1:3" ht="14.4" x14ac:dyDescent="0.3">
      <c r="A39791"/>
      <c r="B39791"/>
      <c r="C39791"/>
    </row>
    <row r="39792" spans="1:3" ht="14.4" x14ac:dyDescent="0.3">
      <c r="A39792"/>
      <c r="B39792"/>
      <c r="C39792"/>
    </row>
    <row r="39793" spans="1:3" ht="14.4" x14ac:dyDescent="0.3">
      <c r="A39793"/>
      <c r="B39793"/>
      <c r="C39793"/>
    </row>
    <row r="39794" spans="1:3" ht="14.4" x14ac:dyDescent="0.3">
      <c r="A39794"/>
      <c r="B39794"/>
      <c r="C39794"/>
    </row>
    <row r="39795" spans="1:3" ht="14.4" x14ac:dyDescent="0.3">
      <c r="A39795"/>
      <c r="B39795"/>
      <c r="C39795"/>
    </row>
    <row r="39796" spans="1:3" ht="14.4" x14ac:dyDescent="0.3">
      <c r="A39796"/>
      <c r="B39796"/>
      <c r="C39796"/>
    </row>
    <row r="39797" spans="1:3" ht="14.4" x14ac:dyDescent="0.3">
      <c r="A39797"/>
      <c r="B39797"/>
      <c r="C39797"/>
    </row>
    <row r="39798" spans="1:3" ht="14.4" x14ac:dyDescent="0.3">
      <c r="A39798"/>
      <c r="B39798"/>
      <c r="C39798"/>
    </row>
    <row r="39799" spans="1:3" ht="14.4" x14ac:dyDescent="0.3">
      <c r="A39799"/>
      <c r="B39799"/>
      <c r="C39799"/>
    </row>
    <row r="39800" spans="1:3" ht="14.4" x14ac:dyDescent="0.3">
      <c r="A39800"/>
      <c r="B39800"/>
      <c r="C39800"/>
    </row>
    <row r="39801" spans="1:3" ht="14.4" x14ac:dyDescent="0.3">
      <c r="A39801"/>
      <c r="B39801"/>
      <c r="C39801"/>
    </row>
    <row r="39802" spans="1:3" ht="14.4" x14ac:dyDescent="0.3">
      <c r="A39802"/>
      <c r="B39802"/>
      <c r="C39802"/>
    </row>
    <row r="39803" spans="1:3" ht="14.4" x14ac:dyDescent="0.3">
      <c r="A39803"/>
      <c r="B39803"/>
      <c r="C39803"/>
    </row>
    <row r="39804" spans="1:3" ht="14.4" x14ac:dyDescent="0.3">
      <c r="A39804"/>
      <c r="B39804"/>
      <c r="C39804"/>
    </row>
    <row r="39805" spans="1:3" ht="14.4" x14ac:dyDescent="0.3">
      <c r="A39805"/>
      <c r="B39805"/>
      <c r="C39805"/>
    </row>
    <row r="39806" spans="1:3" ht="14.4" x14ac:dyDescent="0.3">
      <c r="A39806"/>
      <c r="B39806"/>
      <c r="C39806"/>
    </row>
    <row r="39807" spans="1:3" ht="14.4" x14ac:dyDescent="0.3">
      <c r="A39807"/>
      <c r="B39807"/>
      <c r="C39807"/>
    </row>
    <row r="39808" spans="1:3" ht="14.4" x14ac:dyDescent="0.3">
      <c r="A39808"/>
      <c r="B39808"/>
      <c r="C39808"/>
    </row>
    <row r="39809" spans="1:3" ht="14.4" x14ac:dyDescent="0.3">
      <c r="A39809"/>
      <c r="B39809"/>
      <c r="C39809"/>
    </row>
    <row r="39810" spans="1:3" ht="14.4" x14ac:dyDescent="0.3">
      <c r="A39810"/>
      <c r="B39810"/>
      <c r="C39810"/>
    </row>
    <row r="39811" spans="1:3" ht="14.4" x14ac:dyDescent="0.3">
      <c r="A39811"/>
      <c r="B39811"/>
      <c r="C39811"/>
    </row>
    <row r="39812" spans="1:3" ht="14.4" x14ac:dyDescent="0.3">
      <c r="A39812"/>
      <c r="B39812"/>
      <c r="C39812"/>
    </row>
    <row r="39813" spans="1:3" ht="14.4" x14ac:dyDescent="0.3">
      <c r="A39813"/>
      <c r="B39813"/>
      <c r="C39813"/>
    </row>
    <row r="39814" spans="1:3" ht="14.4" x14ac:dyDescent="0.3">
      <c r="A39814"/>
      <c r="B39814"/>
      <c r="C39814"/>
    </row>
    <row r="39815" spans="1:3" ht="14.4" x14ac:dyDescent="0.3">
      <c r="A39815"/>
      <c r="B39815"/>
      <c r="C39815"/>
    </row>
    <row r="39816" spans="1:3" ht="14.4" x14ac:dyDescent="0.3">
      <c r="A39816"/>
      <c r="B39816"/>
      <c r="C39816"/>
    </row>
    <row r="39817" spans="1:3" ht="14.4" x14ac:dyDescent="0.3">
      <c r="A39817"/>
      <c r="B39817"/>
      <c r="C39817"/>
    </row>
    <row r="39818" spans="1:3" ht="14.4" x14ac:dyDescent="0.3">
      <c r="A39818"/>
      <c r="B39818"/>
      <c r="C39818"/>
    </row>
    <row r="39819" spans="1:3" ht="14.4" x14ac:dyDescent="0.3">
      <c r="A39819"/>
      <c r="B39819"/>
      <c r="C39819"/>
    </row>
    <row r="39820" spans="1:3" ht="14.4" x14ac:dyDescent="0.3">
      <c r="A39820"/>
      <c r="B39820"/>
      <c r="C39820"/>
    </row>
    <row r="39821" spans="1:3" ht="14.4" x14ac:dyDescent="0.3">
      <c r="A39821"/>
      <c r="B39821"/>
      <c r="C39821"/>
    </row>
    <row r="39822" spans="1:3" ht="14.4" x14ac:dyDescent="0.3">
      <c r="A39822"/>
      <c r="B39822"/>
      <c r="C39822"/>
    </row>
    <row r="39823" spans="1:3" ht="14.4" x14ac:dyDescent="0.3">
      <c r="A39823"/>
      <c r="B39823"/>
      <c r="C39823"/>
    </row>
    <row r="39824" spans="1:3" ht="14.4" x14ac:dyDescent="0.3">
      <c r="A39824"/>
      <c r="B39824"/>
      <c r="C39824"/>
    </row>
    <row r="39825" spans="1:3" ht="14.4" x14ac:dyDescent="0.3">
      <c r="A39825"/>
      <c r="B39825"/>
      <c r="C39825"/>
    </row>
    <row r="39826" spans="1:3" ht="14.4" x14ac:dyDescent="0.3">
      <c r="A39826"/>
      <c r="B39826"/>
      <c r="C39826"/>
    </row>
    <row r="39827" spans="1:3" ht="14.4" x14ac:dyDescent="0.3">
      <c r="A39827"/>
      <c r="B39827"/>
      <c r="C39827"/>
    </row>
    <row r="39828" spans="1:3" ht="14.4" x14ac:dyDescent="0.3">
      <c r="A39828"/>
      <c r="B39828"/>
      <c r="C39828"/>
    </row>
    <row r="39829" spans="1:3" ht="14.4" x14ac:dyDescent="0.3">
      <c r="A39829"/>
      <c r="B39829"/>
      <c r="C39829"/>
    </row>
    <row r="39830" spans="1:3" ht="14.4" x14ac:dyDescent="0.3">
      <c r="A39830"/>
      <c r="B39830"/>
      <c r="C39830"/>
    </row>
    <row r="39831" spans="1:3" ht="14.4" x14ac:dyDescent="0.3">
      <c r="A39831"/>
      <c r="B39831"/>
      <c r="C39831"/>
    </row>
    <row r="39832" spans="1:3" ht="14.4" x14ac:dyDescent="0.3">
      <c r="A39832"/>
      <c r="B39832"/>
      <c r="C39832"/>
    </row>
    <row r="39833" spans="1:3" ht="14.4" x14ac:dyDescent="0.3">
      <c r="A39833"/>
      <c r="B39833"/>
      <c r="C39833"/>
    </row>
    <row r="39834" spans="1:3" ht="14.4" x14ac:dyDescent="0.3">
      <c r="A39834"/>
      <c r="B39834"/>
      <c r="C39834"/>
    </row>
    <row r="39835" spans="1:3" ht="14.4" x14ac:dyDescent="0.3">
      <c r="A39835"/>
      <c r="B39835"/>
      <c r="C39835"/>
    </row>
    <row r="39836" spans="1:3" ht="14.4" x14ac:dyDescent="0.3">
      <c r="A39836"/>
      <c r="B39836"/>
      <c r="C39836"/>
    </row>
    <row r="39837" spans="1:3" ht="14.4" x14ac:dyDescent="0.3">
      <c r="A39837"/>
      <c r="B39837"/>
      <c r="C39837"/>
    </row>
    <row r="39838" spans="1:3" ht="14.4" x14ac:dyDescent="0.3">
      <c r="A39838"/>
      <c r="B39838"/>
      <c r="C39838"/>
    </row>
    <row r="39839" spans="1:3" ht="14.4" x14ac:dyDescent="0.3">
      <c r="A39839"/>
      <c r="B39839"/>
      <c r="C39839"/>
    </row>
    <row r="39840" spans="1:3" ht="14.4" x14ac:dyDescent="0.3">
      <c r="A39840"/>
      <c r="B39840"/>
      <c r="C39840"/>
    </row>
    <row r="39841" spans="1:3" ht="14.4" x14ac:dyDescent="0.3">
      <c r="A39841"/>
      <c r="B39841"/>
      <c r="C39841"/>
    </row>
    <row r="39842" spans="1:3" ht="14.4" x14ac:dyDescent="0.3">
      <c r="A39842"/>
      <c r="B39842"/>
      <c r="C39842"/>
    </row>
    <row r="39843" spans="1:3" ht="14.4" x14ac:dyDescent="0.3">
      <c r="A39843"/>
      <c r="B39843"/>
      <c r="C39843"/>
    </row>
    <row r="39844" spans="1:3" ht="14.4" x14ac:dyDescent="0.3">
      <c r="A39844"/>
      <c r="B39844"/>
      <c r="C39844"/>
    </row>
    <row r="39845" spans="1:3" ht="14.4" x14ac:dyDescent="0.3">
      <c r="A39845"/>
      <c r="B39845"/>
      <c r="C39845"/>
    </row>
    <row r="39846" spans="1:3" ht="14.4" x14ac:dyDescent="0.3">
      <c r="A39846"/>
      <c r="B39846"/>
      <c r="C39846"/>
    </row>
    <row r="39847" spans="1:3" ht="14.4" x14ac:dyDescent="0.3">
      <c r="A39847"/>
      <c r="B39847"/>
      <c r="C39847"/>
    </row>
    <row r="39848" spans="1:3" ht="14.4" x14ac:dyDescent="0.3">
      <c r="A39848"/>
      <c r="B39848"/>
      <c r="C39848"/>
    </row>
    <row r="39849" spans="1:3" ht="14.4" x14ac:dyDescent="0.3">
      <c r="A39849"/>
      <c r="B39849"/>
      <c r="C39849"/>
    </row>
    <row r="39850" spans="1:3" ht="14.4" x14ac:dyDescent="0.3">
      <c r="A39850"/>
      <c r="B39850"/>
      <c r="C39850"/>
    </row>
    <row r="39851" spans="1:3" ht="14.4" x14ac:dyDescent="0.3">
      <c r="A39851"/>
      <c r="B39851"/>
      <c r="C39851"/>
    </row>
    <row r="39852" spans="1:3" ht="14.4" x14ac:dyDescent="0.3">
      <c r="A39852"/>
      <c r="B39852"/>
      <c r="C39852"/>
    </row>
    <row r="39853" spans="1:3" ht="14.4" x14ac:dyDescent="0.3">
      <c r="A39853"/>
      <c r="B39853"/>
      <c r="C39853"/>
    </row>
    <row r="39854" spans="1:3" ht="14.4" x14ac:dyDescent="0.3">
      <c r="A39854"/>
      <c r="B39854"/>
      <c r="C39854"/>
    </row>
    <row r="39855" spans="1:3" ht="14.4" x14ac:dyDescent="0.3">
      <c r="A39855"/>
      <c r="B39855"/>
      <c r="C39855"/>
    </row>
    <row r="39856" spans="1:3" ht="14.4" x14ac:dyDescent="0.3">
      <c r="A39856"/>
      <c r="B39856"/>
      <c r="C39856"/>
    </row>
    <row r="39857" spans="1:3" ht="14.4" x14ac:dyDescent="0.3">
      <c r="A39857"/>
      <c r="B39857"/>
      <c r="C39857"/>
    </row>
    <row r="39858" spans="1:3" ht="14.4" x14ac:dyDescent="0.3">
      <c r="A39858"/>
      <c r="B39858"/>
      <c r="C39858"/>
    </row>
    <row r="39859" spans="1:3" ht="14.4" x14ac:dyDescent="0.3">
      <c r="A39859"/>
      <c r="B39859"/>
      <c r="C39859"/>
    </row>
    <row r="39860" spans="1:3" ht="14.4" x14ac:dyDescent="0.3">
      <c r="A39860"/>
      <c r="B39860"/>
      <c r="C39860"/>
    </row>
    <row r="39861" spans="1:3" ht="14.4" x14ac:dyDescent="0.3">
      <c r="A39861"/>
      <c r="B39861"/>
      <c r="C39861"/>
    </row>
    <row r="39862" spans="1:3" ht="14.4" x14ac:dyDescent="0.3">
      <c r="A39862"/>
      <c r="B39862"/>
      <c r="C39862"/>
    </row>
    <row r="39863" spans="1:3" ht="14.4" x14ac:dyDescent="0.3">
      <c r="A39863"/>
      <c r="B39863"/>
      <c r="C39863"/>
    </row>
    <row r="39864" spans="1:3" ht="14.4" x14ac:dyDescent="0.3">
      <c r="A39864"/>
      <c r="B39864"/>
      <c r="C39864"/>
    </row>
    <row r="39865" spans="1:3" ht="14.4" x14ac:dyDescent="0.3">
      <c r="A39865"/>
      <c r="B39865"/>
      <c r="C39865"/>
    </row>
    <row r="39866" spans="1:3" ht="14.4" x14ac:dyDescent="0.3">
      <c r="A39866"/>
      <c r="B39866"/>
      <c r="C39866"/>
    </row>
    <row r="39867" spans="1:3" ht="14.4" x14ac:dyDescent="0.3">
      <c r="A39867"/>
      <c r="B39867"/>
      <c r="C39867"/>
    </row>
    <row r="39868" spans="1:3" ht="14.4" x14ac:dyDescent="0.3">
      <c r="A39868"/>
      <c r="B39868"/>
      <c r="C39868"/>
    </row>
    <row r="39869" spans="1:3" ht="14.4" x14ac:dyDescent="0.3">
      <c r="A39869"/>
      <c r="B39869"/>
      <c r="C39869"/>
    </row>
    <row r="39870" spans="1:3" ht="14.4" x14ac:dyDescent="0.3">
      <c r="A39870"/>
      <c r="B39870"/>
      <c r="C39870"/>
    </row>
    <row r="39871" spans="1:3" ht="14.4" x14ac:dyDescent="0.3">
      <c r="A39871"/>
      <c r="B39871"/>
      <c r="C39871"/>
    </row>
    <row r="39872" spans="1:3" ht="14.4" x14ac:dyDescent="0.3">
      <c r="A39872"/>
      <c r="B39872"/>
      <c r="C39872"/>
    </row>
    <row r="39873" spans="1:3" ht="14.4" x14ac:dyDescent="0.3">
      <c r="A39873"/>
      <c r="B39873"/>
      <c r="C39873"/>
    </row>
    <row r="39874" spans="1:3" ht="14.4" x14ac:dyDescent="0.3">
      <c r="A39874"/>
      <c r="B39874"/>
      <c r="C39874"/>
    </row>
    <row r="39875" spans="1:3" ht="14.4" x14ac:dyDescent="0.3">
      <c r="A39875"/>
      <c r="B39875"/>
      <c r="C39875"/>
    </row>
    <row r="39876" spans="1:3" ht="14.4" x14ac:dyDescent="0.3">
      <c r="A39876"/>
      <c r="B39876"/>
      <c r="C39876"/>
    </row>
    <row r="39877" spans="1:3" ht="14.4" x14ac:dyDescent="0.3">
      <c r="A39877"/>
      <c r="B39877"/>
      <c r="C39877"/>
    </row>
    <row r="39878" spans="1:3" ht="14.4" x14ac:dyDescent="0.3">
      <c r="A39878"/>
      <c r="B39878"/>
      <c r="C39878"/>
    </row>
    <row r="39879" spans="1:3" ht="14.4" x14ac:dyDescent="0.3">
      <c r="A39879"/>
      <c r="B39879"/>
      <c r="C39879"/>
    </row>
    <row r="39880" spans="1:3" ht="14.4" x14ac:dyDescent="0.3">
      <c r="A39880"/>
      <c r="B39880"/>
      <c r="C39880"/>
    </row>
    <row r="39881" spans="1:3" ht="14.4" x14ac:dyDescent="0.3">
      <c r="A39881"/>
      <c r="B39881"/>
      <c r="C39881"/>
    </row>
    <row r="39882" spans="1:3" ht="14.4" x14ac:dyDescent="0.3">
      <c r="A39882"/>
      <c r="B39882"/>
      <c r="C39882"/>
    </row>
    <row r="39883" spans="1:3" ht="14.4" x14ac:dyDescent="0.3">
      <c r="A39883"/>
      <c r="B39883"/>
      <c r="C39883"/>
    </row>
    <row r="39884" spans="1:3" ht="14.4" x14ac:dyDescent="0.3">
      <c r="A39884"/>
      <c r="B39884"/>
      <c r="C39884"/>
    </row>
    <row r="39885" spans="1:3" ht="14.4" x14ac:dyDescent="0.3">
      <c r="A39885"/>
      <c r="B39885"/>
      <c r="C39885"/>
    </row>
    <row r="39886" spans="1:3" ht="14.4" x14ac:dyDescent="0.3">
      <c r="A39886"/>
      <c r="B39886"/>
      <c r="C39886"/>
    </row>
    <row r="39887" spans="1:3" ht="14.4" x14ac:dyDescent="0.3">
      <c r="A39887"/>
      <c r="B39887"/>
      <c r="C39887"/>
    </row>
    <row r="39888" spans="1:3" ht="14.4" x14ac:dyDescent="0.3">
      <c r="A39888"/>
      <c r="B39888"/>
      <c r="C39888"/>
    </row>
    <row r="39889" spans="1:3" ht="14.4" x14ac:dyDescent="0.3">
      <c r="A39889"/>
      <c r="B39889"/>
      <c r="C39889"/>
    </row>
    <row r="39890" spans="1:3" ht="14.4" x14ac:dyDescent="0.3">
      <c r="A39890"/>
      <c r="B39890"/>
      <c r="C39890"/>
    </row>
    <row r="39891" spans="1:3" ht="14.4" x14ac:dyDescent="0.3">
      <c r="A39891"/>
      <c r="B39891"/>
      <c r="C39891"/>
    </row>
    <row r="39892" spans="1:3" ht="14.4" x14ac:dyDescent="0.3">
      <c r="A39892"/>
      <c r="B39892"/>
      <c r="C39892"/>
    </row>
    <row r="39893" spans="1:3" ht="14.4" x14ac:dyDescent="0.3">
      <c r="A39893"/>
      <c r="B39893"/>
      <c r="C39893"/>
    </row>
    <row r="39894" spans="1:3" ht="14.4" x14ac:dyDescent="0.3">
      <c r="A39894"/>
      <c r="B39894"/>
      <c r="C39894"/>
    </row>
    <row r="39895" spans="1:3" ht="14.4" x14ac:dyDescent="0.3">
      <c r="A39895"/>
      <c r="B39895"/>
      <c r="C39895"/>
    </row>
    <row r="39896" spans="1:3" ht="14.4" x14ac:dyDescent="0.3">
      <c r="A39896"/>
      <c r="B39896"/>
      <c r="C39896"/>
    </row>
    <row r="39897" spans="1:3" ht="14.4" x14ac:dyDescent="0.3">
      <c r="A39897"/>
      <c r="B39897"/>
      <c r="C39897"/>
    </row>
    <row r="39898" spans="1:3" ht="14.4" x14ac:dyDescent="0.3">
      <c r="A39898"/>
      <c r="B39898"/>
      <c r="C39898"/>
    </row>
    <row r="39899" spans="1:3" ht="14.4" x14ac:dyDescent="0.3">
      <c r="A39899"/>
      <c r="B39899"/>
      <c r="C39899"/>
    </row>
    <row r="39900" spans="1:3" ht="14.4" x14ac:dyDescent="0.3">
      <c r="A39900"/>
      <c r="B39900"/>
      <c r="C39900"/>
    </row>
    <row r="39901" spans="1:3" ht="14.4" x14ac:dyDescent="0.3">
      <c r="A39901"/>
      <c r="B39901"/>
      <c r="C39901"/>
    </row>
    <row r="39902" spans="1:3" ht="14.4" x14ac:dyDescent="0.3">
      <c r="A39902"/>
      <c r="B39902"/>
      <c r="C39902"/>
    </row>
    <row r="39903" spans="1:3" ht="14.4" x14ac:dyDescent="0.3">
      <c r="A39903"/>
      <c r="B39903"/>
      <c r="C39903"/>
    </row>
    <row r="39904" spans="1:3" ht="14.4" x14ac:dyDescent="0.3">
      <c r="A39904"/>
      <c r="B39904"/>
      <c r="C39904"/>
    </row>
    <row r="39905" spans="1:3" ht="14.4" x14ac:dyDescent="0.3">
      <c r="A39905"/>
      <c r="B39905"/>
      <c r="C39905"/>
    </row>
    <row r="39906" spans="1:3" ht="14.4" x14ac:dyDescent="0.3">
      <c r="A39906"/>
      <c r="B39906"/>
      <c r="C39906"/>
    </row>
    <row r="39907" spans="1:3" ht="14.4" x14ac:dyDescent="0.3">
      <c r="A39907"/>
      <c r="B39907"/>
      <c r="C39907"/>
    </row>
    <row r="39908" spans="1:3" ht="14.4" x14ac:dyDescent="0.3">
      <c r="A39908"/>
      <c r="B39908"/>
      <c r="C39908"/>
    </row>
    <row r="39909" spans="1:3" ht="14.4" x14ac:dyDescent="0.3">
      <c r="A39909"/>
      <c r="B39909"/>
      <c r="C39909"/>
    </row>
    <row r="39910" spans="1:3" ht="14.4" x14ac:dyDescent="0.3">
      <c r="A39910"/>
      <c r="B39910"/>
      <c r="C39910"/>
    </row>
    <row r="39911" spans="1:3" ht="14.4" x14ac:dyDescent="0.3">
      <c r="A39911"/>
      <c r="B39911"/>
      <c r="C39911"/>
    </row>
    <row r="39912" spans="1:3" ht="14.4" x14ac:dyDescent="0.3">
      <c r="A39912"/>
      <c r="B39912"/>
      <c r="C39912"/>
    </row>
    <row r="39913" spans="1:3" ht="14.4" x14ac:dyDescent="0.3">
      <c r="A39913"/>
      <c r="B39913"/>
      <c r="C39913"/>
    </row>
    <row r="39914" spans="1:3" ht="14.4" x14ac:dyDescent="0.3">
      <c r="A39914"/>
      <c r="B39914"/>
      <c r="C39914"/>
    </row>
    <row r="39915" spans="1:3" ht="14.4" x14ac:dyDescent="0.3">
      <c r="A39915"/>
      <c r="B39915"/>
      <c r="C39915"/>
    </row>
    <row r="39916" spans="1:3" ht="14.4" x14ac:dyDescent="0.3">
      <c r="A39916"/>
      <c r="B39916"/>
      <c r="C39916"/>
    </row>
    <row r="39917" spans="1:3" ht="14.4" x14ac:dyDescent="0.3">
      <c r="A39917"/>
      <c r="B39917"/>
      <c r="C39917"/>
    </row>
    <row r="39918" spans="1:3" ht="14.4" x14ac:dyDescent="0.3">
      <c r="A39918"/>
      <c r="B39918"/>
      <c r="C39918"/>
    </row>
    <row r="39919" spans="1:3" ht="14.4" x14ac:dyDescent="0.3">
      <c r="A39919"/>
      <c r="B39919"/>
      <c r="C39919"/>
    </row>
    <row r="39920" spans="1:3" ht="14.4" x14ac:dyDescent="0.3">
      <c r="A39920"/>
      <c r="B39920"/>
      <c r="C39920"/>
    </row>
    <row r="39921" spans="1:3" ht="14.4" x14ac:dyDescent="0.3">
      <c r="A39921"/>
      <c r="B39921"/>
      <c r="C39921"/>
    </row>
    <row r="39922" spans="1:3" ht="14.4" x14ac:dyDescent="0.3">
      <c r="A39922"/>
      <c r="B39922"/>
      <c r="C39922"/>
    </row>
    <row r="39923" spans="1:3" ht="14.4" x14ac:dyDescent="0.3">
      <c r="A39923"/>
      <c r="B39923"/>
      <c r="C39923"/>
    </row>
    <row r="39924" spans="1:3" ht="14.4" x14ac:dyDescent="0.3">
      <c r="A39924"/>
      <c r="B39924"/>
      <c r="C39924"/>
    </row>
    <row r="39925" spans="1:3" ht="14.4" x14ac:dyDescent="0.3">
      <c r="A39925"/>
      <c r="B39925"/>
      <c r="C39925"/>
    </row>
    <row r="39926" spans="1:3" ht="14.4" x14ac:dyDescent="0.3">
      <c r="A39926"/>
      <c r="B39926"/>
      <c r="C39926"/>
    </row>
    <row r="39927" spans="1:3" ht="14.4" x14ac:dyDescent="0.3">
      <c r="A39927"/>
      <c r="B39927"/>
      <c r="C39927"/>
    </row>
    <row r="39928" spans="1:3" ht="14.4" x14ac:dyDescent="0.3">
      <c r="A39928"/>
      <c r="B39928"/>
      <c r="C39928"/>
    </row>
    <row r="39929" spans="1:3" ht="14.4" x14ac:dyDescent="0.3">
      <c r="A39929"/>
      <c r="B39929"/>
      <c r="C39929"/>
    </row>
    <row r="39930" spans="1:3" ht="14.4" x14ac:dyDescent="0.3">
      <c r="A39930"/>
      <c r="B39930"/>
      <c r="C39930"/>
    </row>
    <row r="39931" spans="1:3" ht="14.4" x14ac:dyDescent="0.3">
      <c r="A39931"/>
      <c r="B39931"/>
      <c r="C39931"/>
    </row>
    <row r="39932" spans="1:3" ht="14.4" x14ac:dyDescent="0.3">
      <c r="A39932"/>
      <c r="B39932"/>
      <c r="C39932"/>
    </row>
    <row r="39933" spans="1:3" ht="14.4" x14ac:dyDescent="0.3">
      <c r="A39933"/>
      <c r="B39933"/>
      <c r="C39933"/>
    </row>
    <row r="39934" spans="1:3" ht="14.4" x14ac:dyDescent="0.3">
      <c r="A39934"/>
      <c r="B39934"/>
      <c r="C39934"/>
    </row>
    <row r="39935" spans="1:3" ht="14.4" x14ac:dyDescent="0.3">
      <c r="A39935"/>
      <c r="B39935"/>
      <c r="C39935"/>
    </row>
    <row r="39936" spans="1:3" ht="14.4" x14ac:dyDescent="0.3">
      <c r="A39936"/>
      <c r="B39936"/>
      <c r="C39936"/>
    </row>
    <row r="39937" spans="1:3" ht="14.4" x14ac:dyDescent="0.3">
      <c r="A39937"/>
      <c r="B39937"/>
      <c r="C39937"/>
    </row>
    <row r="39938" spans="1:3" ht="14.4" x14ac:dyDescent="0.3">
      <c r="A39938"/>
      <c r="B39938"/>
      <c r="C39938"/>
    </row>
    <row r="39939" spans="1:3" ht="14.4" x14ac:dyDescent="0.3">
      <c r="A39939"/>
      <c r="B39939"/>
      <c r="C39939"/>
    </row>
    <row r="39940" spans="1:3" ht="14.4" x14ac:dyDescent="0.3">
      <c r="A39940"/>
      <c r="B39940"/>
      <c r="C39940"/>
    </row>
    <row r="39941" spans="1:3" ht="14.4" x14ac:dyDescent="0.3">
      <c r="A39941"/>
      <c r="B39941"/>
      <c r="C39941"/>
    </row>
    <row r="39942" spans="1:3" ht="14.4" x14ac:dyDescent="0.3">
      <c r="A39942"/>
      <c r="B39942"/>
      <c r="C39942"/>
    </row>
    <row r="39943" spans="1:3" ht="14.4" x14ac:dyDescent="0.3">
      <c r="A39943"/>
      <c r="B39943"/>
      <c r="C39943"/>
    </row>
    <row r="39944" spans="1:3" ht="14.4" x14ac:dyDescent="0.3">
      <c r="A39944"/>
      <c r="B39944"/>
      <c r="C39944"/>
    </row>
    <row r="39945" spans="1:3" ht="14.4" x14ac:dyDescent="0.3">
      <c r="A39945"/>
      <c r="B39945"/>
      <c r="C39945"/>
    </row>
    <row r="39946" spans="1:3" ht="14.4" x14ac:dyDescent="0.3">
      <c r="A39946"/>
      <c r="B39946"/>
      <c r="C39946"/>
    </row>
    <row r="39947" spans="1:3" ht="14.4" x14ac:dyDescent="0.3">
      <c r="A39947"/>
      <c r="B39947"/>
      <c r="C39947"/>
    </row>
    <row r="39948" spans="1:3" ht="14.4" x14ac:dyDescent="0.3">
      <c r="A39948"/>
      <c r="B39948"/>
      <c r="C39948"/>
    </row>
    <row r="39949" spans="1:3" ht="14.4" x14ac:dyDescent="0.3">
      <c r="A39949"/>
      <c r="B39949"/>
      <c r="C39949"/>
    </row>
    <row r="39950" spans="1:3" ht="14.4" x14ac:dyDescent="0.3">
      <c r="A39950"/>
      <c r="B39950"/>
      <c r="C39950"/>
    </row>
    <row r="39951" spans="1:3" ht="14.4" x14ac:dyDescent="0.3">
      <c r="A39951"/>
      <c r="B39951"/>
      <c r="C39951"/>
    </row>
    <row r="39952" spans="1:3" ht="14.4" x14ac:dyDescent="0.3">
      <c r="A39952"/>
      <c r="B39952"/>
      <c r="C39952"/>
    </row>
    <row r="39953" spans="1:3" ht="14.4" x14ac:dyDescent="0.3">
      <c r="A39953"/>
      <c r="B39953"/>
      <c r="C39953"/>
    </row>
    <row r="39954" spans="1:3" ht="14.4" x14ac:dyDescent="0.3">
      <c r="A39954"/>
      <c r="B39954"/>
      <c r="C39954"/>
    </row>
    <row r="39955" spans="1:3" ht="14.4" x14ac:dyDescent="0.3">
      <c r="A39955"/>
      <c r="B39955"/>
      <c r="C39955"/>
    </row>
    <row r="39956" spans="1:3" ht="14.4" x14ac:dyDescent="0.3">
      <c r="A39956"/>
      <c r="B39956"/>
      <c r="C39956"/>
    </row>
    <row r="39957" spans="1:3" ht="14.4" x14ac:dyDescent="0.3">
      <c r="A39957"/>
      <c r="B39957"/>
      <c r="C39957"/>
    </row>
    <row r="39958" spans="1:3" ht="14.4" x14ac:dyDescent="0.3">
      <c r="A39958"/>
      <c r="B39958"/>
      <c r="C39958"/>
    </row>
    <row r="39959" spans="1:3" ht="14.4" x14ac:dyDescent="0.3">
      <c r="A39959"/>
      <c r="B39959"/>
      <c r="C39959"/>
    </row>
    <row r="39960" spans="1:3" ht="14.4" x14ac:dyDescent="0.3">
      <c r="A39960"/>
      <c r="B39960"/>
      <c r="C39960"/>
    </row>
    <row r="39961" spans="1:3" ht="14.4" x14ac:dyDescent="0.3">
      <c r="A39961"/>
      <c r="B39961"/>
      <c r="C39961"/>
    </row>
    <row r="39962" spans="1:3" ht="14.4" x14ac:dyDescent="0.3">
      <c r="A39962"/>
      <c r="B39962"/>
      <c r="C39962"/>
    </row>
    <row r="39963" spans="1:3" ht="14.4" x14ac:dyDescent="0.3">
      <c r="A39963"/>
      <c r="B39963"/>
      <c r="C39963"/>
    </row>
    <row r="39964" spans="1:3" ht="14.4" x14ac:dyDescent="0.3">
      <c r="A39964"/>
      <c r="B39964"/>
      <c r="C39964"/>
    </row>
    <row r="39965" spans="1:3" ht="14.4" x14ac:dyDescent="0.3">
      <c r="A39965"/>
      <c r="B39965"/>
      <c r="C39965"/>
    </row>
    <row r="39966" spans="1:3" ht="14.4" x14ac:dyDescent="0.3">
      <c r="A39966"/>
      <c r="B39966"/>
      <c r="C39966"/>
    </row>
    <row r="39967" spans="1:3" ht="14.4" x14ac:dyDescent="0.3">
      <c r="A39967"/>
      <c r="B39967"/>
      <c r="C39967"/>
    </row>
    <row r="39968" spans="1:3" ht="14.4" x14ac:dyDescent="0.3">
      <c r="A39968"/>
      <c r="B39968"/>
      <c r="C39968"/>
    </row>
    <row r="39969" spans="1:3" ht="14.4" x14ac:dyDescent="0.3">
      <c r="A39969"/>
      <c r="B39969"/>
      <c r="C39969"/>
    </row>
    <row r="39970" spans="1:3" ht="14.4" x14ac:dyDescent="0.3">
      <c r="A39970"/>
      <c r="B39970"/>
      <c r="C39970"/>
    </row>
    <row r="39971" spans="1:3" ht="14.4" x14ac:dyDescent="0.3">
      <c r="A39971"/>
      <c r="B39971"/>
      <c r="C39971"/>
    </row>
    <row r="39972" spans="1:3" ht="14.4" x14ac:dyDescent="0.3">
      <c r="A39972"/>
      <c r="B39972"/>
      <c r="C39972"/>
    </row>
    <row r="39973" spans="1:3" ht="14.4" x14ac:dyDescent="0.3">
      <c r="A39973"/>
      <c r="B39973"/>
      <c r="C39973"/>
    </row>
    <row r="39974" spans="1:3" ht="14.4" x14ac:dyDescent="0.3">
      <c r="A39974"/>
      <c r="B39974"/>
      <c r="C39974"/>
    </row>
    <row r="39975" spans="1:3" ht="14.4" x14ac:dyDescent="0.3">
      <c r="A39975"/>
      <c r="B39975"/>
      <c r="C39975"/>
    </row>
    <row r="39976" spans="1:3" ht="14.4" x14ac:dyDescent="0.3">
      <c r="A39976"/>
      <c r="B39976"/>
      <c r="C39976"/>
    </row>
    <row r="39977" spans="1:3" ht="14.4" x14ac:dyDescent="0.3">
      <c r="A39977"/>
      <c r="B39977"/>
      <c r="C39977"/>
    </row>
    <row r="39978" spans="1:3" ht="14.4" x14ac:dyDescent="0.3">
      <c r="A39978"/>
      <c r="B39978"/>
      <c r="C39978"/>
    </row>
    <row r="39979" spans="1:3" ht="14.4" x14ac:dyDescent="0.3">
      <c r="A39979"/>
      <c r="B39979"/>
      <c r="C39979"/>
    </row>
    <row r="39980" spans="1:3" ht="14.4" x14ac:dyDescent="0.3">
      <c r="A39980"/>
      <c r="B39980"/>
      <c r="C39980"/>
    </row>
    <row r="39981" spans="1:3" ht="14.4" x14ac:dyDescent="0.3">
      <c r="A39981"/>
      <c r="B39981"/>
      <c r="C39981"/>
    </row>
    <row r="39982" spans="1:3" ht="14.4" x14ac:dyDescent="0.3">
      <c r="A39982"/>
      <c r="B39982"/>
      <c r="C39982"/>
    </row>
    <row r="39983" spans="1:3" ht="14.4" x14ac:dyDescent="0.3">
      <c r="A39983"/>
      <c r="B39983"/>
      <c r="C39983"/>
    </row>
    <row r="39984" spans="1:3" ht="14.4" x14ac:dyDescent="0.3">
      <c r="A39984"/>
      <c r="B39984"/>
      <c r="C39984"/>
    </row>
    <row r="39985" spans="1:3" ht="14.4" x14ac:dyDescent="0.3">
      <c r="A39985"/>
      <c r="B39985"/>
      <c r="C39985"/>
    </row>
    <row r="39986" spans="1:3" ht="14.4" x14ac:dyDescent="0.3">
      <c r="A39986"/>
      <c r="B39986"/>
      <c r="C39986"/>
    </row>
    <row r="39987" spans="1:3" ht="14.4" x14ac:dyDescent="0.3">
      <c r="A39987"/>
      <c r="B39987"/>
      <c r="C39987"/>
    </row>
    <row r="39988" spans="1:3" ht="14.4" x14ac:dyDescent="0.3">
      <c r="A39988"/>
      <c r="B39988"/>
      <c r="C39988"/>
    </row>
    <row r="39989" spans="1:3" ht="14.4" x14ac:dyDescent="0.3">
      <c r="A39989"/>
      <c r="B39989"/>
      <c r="C39989"/>
    </row>
    <row r="39990" spans="1:3" ht="14.4" x14ac:dyDescent="0.3">
      <c r="A39990"/>
      <c r="B39990"/>
      <c r="C39990"/>
    </row>
    <row r="39991" spans="1:3" ht="14.4" x14ac:dyDescent="0.3">
      <c r="A39991"/>
      <c r="B39991"/>
      <c r="C39991"/>
    </row>
    <row r="39992" spans="1:3" ht="14.4" x14ac:dyDescent="0.3">
      <c r="A39992"/>
      <c r="B39992"/>
      <c r="C39992"/>
    </row>
    <row r="39993" spans="1:3" ht="14.4" x14ac:dyDescent="0.3">
      <c r="A39993"/>
      <c r="B39993"/>
      <c r="C39993"/>
    </row>
    <row r="39994" spans="1:3" ht="14.4" x14ac:dyDescent="0.3">
      <c r="A39994"/>
      <c r="B39994"/>
      <c r="C39994"/>
    </row>
    <row r="39995" spans="1:3" ht="14.4" x14ac:dyDescent="0.3">
      <c r="A39995"/>
      <c r="B39995"/>
      <c r="C39995"/>
    </row>
    <row r="39996" spans="1:3" ht="14.4" x14ac:dyDescent="0.3">
      <c r="A39996"/>
      <c r="B39996"/>
      <c r="C39996"/>
    </row>
    <row r="39997" spans="1:3" ht="14.4" x14ac:dyDescent="0.3">
      <c r="A39997"/>
      <c r="B39997"/>
      <c r="C39997"/>
    </row>
    <row r="39998" spans="1:3" ht="14.4" x14ac:dyDescent="0.3">
      <c r="A39998"/>
      <c r="B39998"/>
      <c r="C39998"/>
    </row>
    <row r="39999" spans="1:3" ht="14.4" x14ac:dyDescent="0.3">
      <c r="A39999"/>
      <c r="B39999"/>
      <c r="C39999"/>
    </row>
    <row r="40000" spans="1:3" ht="14.4" x14ac:dyDescent="0.3">
      <c r="A40000"/>
      <c r="B40000"/>
      <c r="C40000"/>
    </row>
    <row r="40001" spans="1:3" ht="14.4" x14ac:dyDescent="0.3">
      <c r="A40001"/>
      <c r="B40001"/>
      <c r="C40001"/>
    </row>
    <row r="40002" spans="1:3" ht="14.4" x14ac:dyDescent="0.3">
      <c r="A40002"/>
      <c r="B40002"/>
      <c r="C40002"/>
    </row>
    <row r="40003" spans="1:3" ht="14.4" x14ac:dyDescent="0.3">
      <c r="A40003"/>
      <c r="B40003"/>
      <c r="C40003"/>
    </row>
    <row r="40004" spans="1:3" ht="14.4" x14ac:dyDescent="0.3">
      <c r="A40004"/>
      <c r="B40004"/>
      <c r="C40004"/>
    </row>
    <row r="40005" spans="1:3" ht="14.4" x14ac:dyDescent="0.3">
      <c r="A40005"/>
      <c r="B40005"/>
      <c r="C40005"/>
    </row>
    <row r="40006" spans="1:3" ht="14.4" x14ac:dyDescent="0.3">
      <c r="A40006"/>
      <c r="B40006"/>
      <c r="C40006"/>
    </row>
    <row r="40007" spans="1:3" ht="14.4" x14ac:dyDescent="0.3">
      <c r="A40007"/>
      <c r="B40007"/>
      <c r="C40007"/>
    </row>
    <row r="40008" spans="1:3" ht="14.4" x14ac:dyDescent="0.3">
      <c r="A40008"/>
      <c r="B40008"/>
      <c r="C40008"/>
    </row>
    <row r="40009" spans="1:3" ht="14.4" x14ac:dyDescent="0.3">
      <c r="A40009"/>
      <c r="B40009"/>
      <c r="C40009"/>
    </row>
    <row r="40010" spans="1:3" ht="14.4" x14ac:dyDescent="0.3">
      <c r="A40010"/>
      <c r="B40010"/>
      <c r="C40010"/>
    </row>
    <row r="40011" spans="1:3" ht="14.4" x14ac:dyDescent="0.3">
      <c r="A40011"/>
      <c r="B40011"/>
      <c r="C40011"/>
    </row>
    <row r="40012" spans="1:3" ht="14.4" x14ac:dyDescent="0.3">
      <c r="A40012"/>
      <c r="B40012"/>
      <c r="C40012"/>
    </row>
    <row r="40013" spans="1:3" ht="14.4" x14ac:dyDescent="0.3">
      <c r="A40013"/>
      <c r="B40013"/>
      <c r="C40013"/>
    </row>
    <row r="40014" spans="1:3" ht="14.4" x14ac:dyDescent="0.3">
      <c r="A40014"/>
      <c r="B40014"/>
      <c r="C40014"/>
    </row>
    <row r="40015" spans="1:3" ht="14.4" x14ac:dyDescent="0.3">
      <c r="A40015"/>
      <c r="B40015"/>
      <c r="C40015"/>
    </row>
    <row r="40016" spans="1:3" ht="14.4" x14ac:dyDescent="0.3">
      <c r="A40016"/>
      <c r="B40016"/>
      <c r="C40016"/>
    </row>
    <row r="40017" spans="1:3" ht="14.4" x14ac:dyDescent="0.3">
      <c r="A40017"/>
      <c r="B40017"/>
      <c r="C40017"/>
    </row>
    <row r="40018" spans="1:3" ht="14.4" x14ac:dyDescent="0.3">
      <c r="A40018"/>
      <c r="B40018"/>
      <c r="C40018"/>
    </row>
    <row r="40019" spans="1:3" ht="14.4" x14ac:dyDescent="0.3">
      <c r="A40019"/>
      <c r="B40019"/>
      <c r="C40019"/>
    </row>
    <row r="40020" spans="1:3" ht="14.4" x14ac:dyDescent="0.3">
      <c r="A40020"/>
      <c r="B40020"/>
      <c r="C40020"/>
    </row>
    <row r="40021" spans="1:3" ht="14.4" x14ac:dyDescent="0.3">
      <c r="A40021"/>
      <c r="B40021"/>
      <c r="C40021"/>
    </row>
    <row r="40022" spans="1:3" ht="14.4" x14ac:dyDescent="0.3">
      <c r="A40022"/>
      <c r="B40022"/>
      <c r="C40022"/>
    </row>
    <row r="40023" spans="1:3" ht="14.4" x14ac:dyDescent="0.3">
      <c r="A40023"/>
      <c r="B40023"/>
      <c r="C40023"/>
    </row>
    <row r="40024" spans="1:3" ht="14.4" x14ac:dyDescent="0.3">
      <c r="A40024"/>
      <c r="B40024"/>
      <c r="C40024"/>
    </row>
    <row r="40025" spans="1:3" ht="14.4" x14ac:dyDescent="0.3">
      <c r="A40025"/>
      <c r="B40025"/>
      <c r="C40025"/>
    </row>
    <row r="40026" spans="1:3" ht="14.4" x14ac:dyDescent="0.3">
      <c r="A40026"/>
      <c r="B40026"/>
      <c r="C40026"/>
    </row>
    <row r="40027" spans="1:3" ht="14.4" x14ac:dyDescent="0.3">
      <c r="A40027"/>
      <c r="B40027"/>
      <c r="C40027"/>
    </row>
    <row r="40028" spans="1:3" ht="14.4" x14ac:dyDescent="0.3">
      <c r="A40028"/>
      <c r="B40028"/>
      <c r="C40028"/>
    </row>
    <row r="40029" spans="1:3" ht="14.4" x14ac:dyDescent="0.3">
      <c r="A40029"/>
      <c r="B40029"/>
      <c r="C40029"/>
    </row>
    <row r="40030" spans="1:3" ht="14.4" x14ac:dyDescent="0.3">
      <c r="A40030"/>
      <c r="B40030"/>
      <c r="C40030"/>
    </row>
    <row r="40031" spans="1:3" ht="14.4" x14ac:dyDescent="0.3">
      <c r="A40031"/>
      <c r="B40031"/>
      <c r="C40031"/>
    </row>
    <row r="40032" spans="1:3" ht="14.4" x14ac:dyDescent="0.3">
      <c r="A40032"/>
      <c r="B40032"/>
      <c r="C40032"/>
    </row>
    <row r="40033" spans="1:3" ht="14.4" x14ac:dyDescent="0.3">
      <c r="A40033"/>
      <c r="B40033"/>
      <c r="C40033"/>
    </row>
    <row r="40034" spans="1:3" ht="14.4" x14ac:dyDescent="0.3">
      <c r="A40034"/>
      <c r="B40034"/>
      <c r="C40034"/>
    </row>
    <row r="40035" spans="1:3" ht="14.4" x14ac:dyDescent="0.3">
      <c r="A40035"/>
      <c r="B40035"/>
      <c r="C40035"/>
    </row>
    <row r="40036" spans="1:3" ht="14.4" x14ac:dyDescent="0.3">
      <c r="A40036"/>
      <c r="B40036"/>
      <c r="C40036"/>
    </row>
    <row r="40037" spans="1:3" ht="14.4" x14ac:dyDescent="0.3">
      <c r="A40037"/>
      <c r="B40037"/>
      <c r="C40037"/>
    </row>
    <row r="40038" spans="1:3" ht="14.4" x14ac:dyDescent="0.3">
      <c r="A40038"/>
      <c r="B40038"/>
      <c r="C40038"/>
    </row>
    <row r="40039" spans="1:3" ht="14.4" x14ac:dyDescent="0.3">
      <c r="A40039"/>
      <c r="B40039"/>
      <c r="C40039"/>
    </row>
    <row r="40040" spans="1:3" ht="14.4" x14ac:dyDescent="0.3">
      <c r="A40040"/>
      <c r="B40040"/>
      <c r="C40040"/>
    </row>
    <row r="40041" spans="1:3" ht="14.4" x14ac:dyDescent="0.3">
      <c r="A40041"/>
      <c r="B40041"/>
      <c r="C40041"/>
    </row>
    <row r="40042" spans="1:3" ht="14.4" x14ac:dyDescent="0.3">
      <c r="A40042"/>
      <c r="B40042"/>
      <c r="C40042"/>
    </row>
    <row r="40043" spans="1:3" ht="14.4" x14ac:dyDescent="0.3">
      <c r="A40043"/>
      <c r="B40043"/>
      <c r="C40043"/>
    </row>
    <row r="40044" spans="1:3" ht="14.4" x14ac:dyDescent="0.3">
      <c r="A40044"/>
      <c r="B40044"/>
      <c r="C40044"/>
    </row>
    <row r="40045" spans="1:3" ht="14.4" x14ac:dyDescent="0.3">
      <c r="A40045"/>
      <c r="B40045"/>
      <c r="C40045"/>
    </row>
    <row r="40046" spans="1:3" ht="14.4" x14ac:dyDescent="0.3">
      <c r="A40046"/>
      <c r="B40046"/>
      <c r="C40046"/>
    </row>
    <row r="40047" spans="1:3" ht="14.4" x14ac:dyDescent="0.3">
      <c r="A40047"/>
      <c r="B40047"/>
      <c r="C40047"/>
    </row>
    <row r="40048" spans="1:3" ht="14.4" x14ac:dyDescent="0.3">
      <c r="A40048"/>
      <c r="B40048"/>
      <c r="C40048"/>
    </row>
    <row r="40049" spans="1:3" ht="14.4" x14ac:dyDescent="0.3">
      <c r="A40049"/>
      <c r="B40049"/>
      <c r="C40049"/>
    </row>
    <row r="40050" spans="1:3" ht="14.4" x14ac:dyDescent="0.3">
      <c r="A40050"/>
      <c r="B40050"/>
      <c r="C40050"/>
    </row>
    <row r="40051" spans="1:3" ht="14.4" x14ac:dyDescent="0.3">
      <c r="A40051"/>
      <c r="B40051"/>
      <c r="C40051"/>
    </row>
    <row r="40052" spans="1:3" ht="14.4" x14ac:dyDescent="0.3">
      <c r="A40052"/>
      <c r="B40052"/>
      <c r="C40052"/>
    </row>
    <row r="40053" spans="1:3" ht="14.4" x14ac:dyDescent="0.3">
      <c r="A40053"/>
      <c r="B40053"/>
      <c r="C40053"/>
    </row>
    <row r="40054" spans="1:3" ht="14.4" x14ac:dyDescent="0.3">
      <c r="A40054"/>
      <c r="B40054"/>
      <c r="C40054"/>
    </row>
    <row r="40055" spans="1:3" ht="14.4" x14ac:dyDescent="0.3">
      <c r="A40055"/>
      <c r="B40055"/>
      <c r="C40055"/>
    </row>
    <row r="40056" spans="1:3" ht="14.4" x14ac:dyDescent="0.3">
      <c r="A40056"/>
      <c r="B40056"/>
      <c r="C40056"/>
    </row>
    <row r="40057" spans="1:3" ht="14.4" x14ac:dyDescent="0.3">
      <c r="A40057"/>
      <c r="B40057"/>
      <c r="C40057"/>
    </row>
    <row r="40058" spans="1:3" ht="14.4" x14ac:dyDescent="0.3">
      <c r="A40058"/>
      <c r="B40058"/>
      <c r="C40058"/>
    </row>
    <row r="40059" spans="1:3" ht="14.4" x14ac:dyDescent="0.3">
      <c r="A40059"/>
      <c r="B40059"/>
      <c r="C40059"/>
    </row>
    <row r="40060" spans="1:3" ht="14.4" x14ac:dyDescent="0.3">
      <c r="A40060"/>
      <c r="B40060"/>
      <c r="C40060"/>
    </row>
    <row r="40061" spans="1:3" ht="14.4" x14ac:dyDescent="0.3">
      <c r="A40061"/>
      <c r="B40061"/>
      <c r="C40061"/>
    </row>
    <row r="40062" spans="1:3" ht="14.4" x14ac:dyDescent="0.3">
      <c r="A40062"/>
      <c r="B40062"/>
      <c r="C40062"/>
    </row>
    <row r="40063" spans="1:3" ht="14.4" x14ac:dyDescent="0.3">
      <c r="A40063"/>
      <c r="B40063"/>
      <c r="C40063"/>
    </row>
    <row r="40064" spans="1:3" ht="14.4" x14ac:dyDescent="0.3">
      <c r="A40064"/>
      <c r="B40064"/>
      <c r="C40064"/>
    </row>
    <row r="40065" spans="1:3" ht="14.4" x14ac:dyDescent="0.3">
      <c r="A40065"/>
      <c r="B40065"/>
      <c r="C40065"/>
    </row>
    <row r="40066" spans="1:3" ht="14.4" x14ac:dyDescent="0.3">
      <c r="A40066"/>
      <c r="B40066"/>
      <c r="C40066"/>
    </row>
    <row r="40067" spans="1:3" ht="14.4" x14ac:dyDescent="0.3">
      <c r="A40067"/>
      <c r="B40067"/>
      <c r="C40067"/>
    </row>
    <row r="40068" spans="1:3" ht="14.4" x14ac:dyDescent="0.3">
      <c r="A40068"/>
      <c r="B40068"/>
      <c r="C40068"/>
    </row>
    <row r="40069" spans="1:3" ht="14.4" x14ac:dyDescent="0.3">
      <c r="A40069"/>
      <c r="B40069"/>
      <c r="C40069"/>
    </row>
    <row r="40070" spans="1:3" ht="14.4" x14ac:dyDescent="0.3">
      <c r="A40070"/>
      <c r="B40070"/>
      <c r="C40070"/>
    </row>
    <row r="40071" spans="1:3" ht="14.4" x14ac:dyDescent="0.3">
      <c r="A40071"/>
      <c r="B40071"/>
      <c r="C40071"/>
    </row>
    <row r="40072" spans="1:3" ht="14.4" x14ac:dyDescent="0.3">
      <c r="A40072"/>
      <c r="B40072"/>
      <c r="C40072"/>
    </row>
    <row r="40073" spans="1:3" ht="14.4" x14ac:dyDescent="0.3">
      <c r="A40073"/>
      <c r="B40073"/>
      <c r="C40073"/>
    </row>
    <row r="40074" spans="1:3" ht="14.4" x14ac:dyDescent="0.3">
      <c r="A40074"/>
      <c r="B40074"/>
      <c r="C40074"/>
    </row>
    <row r="40075" spans="1:3" ht="14.4" x14ac:dyDescent="0.3">
      <c r="A40075"/>
      <c r="B40075"/>
      <c r="C40075"/>
    </row>
    <row r="40076" spans="1:3" ht="14.4" x14ac:dyDescent="0.3">
      <c r="A40076"/>
      <c r="B40076"/>
      <c r="C40076"/>
    </row>
    <row r="40077" spans="1:3" ht="14.4" x14ac:dyDescent="0.3">
      <c r="A40077"/>
      <c r="B40077"/>
      <c r="C40077"/>
    </row>
    <row r="40078" spans="1:3" ht="14.4" x14ac:dyDescent="0.3">
      <c r="A40078"/>
      <c r="B40078"/>
      <c r="C40078"/>
    </row>
    <row r="40079" spans="1:3" ht="14.4" x14ac:dyDescent="0.3">
      <c r="A40079"/>
      <c r="B40079"/>
      <c r="C40079"/>
    </row>
    <row r="40080" spans="1:3" ht="14.4" x14ac:dyDescent="0.3">
      <c r="A40080"/>
      <c r="B40080"/>
      <c r="C40080"/>
    </row>
    <row r="40081" spans="1:3" ht="14.4" x14ac:dyDescent="0.3">
      <c r="A40081"/>
      <c r="B40081"/>
      <c r="C40081"/>
    </row>
    <row r="40082" spans="1:3" ht="14.4" x14ac:dyDescent="0.3">
      <c r="A40082"/>
      <c r="B40082"/>
      <c r="C40082"/>
    </row>
    <row r="40083" spans="1:3" ht="14.4" x14ac:dyDescent="0.3">
      <c r="A40083"/>
      <c r="B40083"/>
      <c r="C40083"/>
    </row>
    <row r="40084" spans="1:3" ht="14.4" x14ac:dyDescent="0.3">
      <c r="A40084"/>
      <c r="B40084"/>
      <c r="C40084"/>
    </row>
    <row r="40085" spans="1:3" ht="14.4" x14ac:dyDescent="0.3">
      <c r="A40085"/>
      <c r="B40085"/>
      <c r="C40085"/>
    </row>
    <row r="40086" spans="1:3" ht="14.4" x14ac:dyDescent="0.3">
      <c r="A40086"/>
      <c r="B40086"/>
      <c r="C40086"/>
    </row>
    <row r="40087" spans="1:3" ht="14.4" x14ac:dyDescent="0.3">
      <c r="A40087"/>
      <c r="B40087"/>
      <c r="C40087"/>
    </row>
    <row r="40088" spans="1:3" ht="14.4" x14ac:dyDescent="0.3">
      <c r="A40088"/>
      <c r="B40088"/>
      <c r="C40088"/>
    </row>
    <row r="40089" spans="1:3" ht="14.4" x14ac:dyDescent="0.3">
      <c r="A40089"/>
      <c r="B40089"/>
      <c r="C40089"/>
    </row>
    <row r="40090" spans="1:3" ht="14.4" x14ac:dyDescent="0.3">
      <c r="A40090"/>
      <c r="B40090"/>
      <c r="C40090"/>
    </row>
    <row r="40091" spans="1:3" ht="14.4" x14ac:dyDescent="0.3">
      <c r="A40091"/>
      <c r="B40091"/>
      <c r="C40091"/>
    </row>
    <row r="40092" spans="1:3" ht="14.4" x14ac:dyDescent="0.3">
      <c r="A40092"/>
      <c r="B40092"/>
      <c r="C40092"/>
    </row>
    <row r="40093" spans="1:3" ht="14.4" x14ac:dyDescent="0.3">
      <c r="A40093"/>
      <c r="B40093"/>
      <c r="C40093"/>
    </row>
    <row r="40094" spans="1:3" ht="14.4" x14ac:dyDescent="0.3">
      <c r="A40094"/>
      <c r="B40094"/>
      <c r="C40094"/>
    </row>
    <row r="40095" spans="1:3" ht="14.4" x14ac:dyDescent="0.3">
      <c r="A40095"/>
      <c r="B40095"/>
      <c r="C40095"/>
    </row>
    <row r="40096" spans="1:3" ht="14.4" x14ac:dyDescent="0.3">
      <c r="A40096"/>
      <c r="B40096"/>
      <c r="C40096"/>
    </row>
    <row r="40097" spans="1:3" ht="14.4" x14ac:dyDescent="0.3">
      <c r="A40097"/>
      <c r="B40097"/>
      <c r="C40097"/>
    </row>
    <row r="40098" spans="1:3" ht="14.4" x14ac:dyDescent="0.3">
      <c r="A40098"/>
      <c r="B40098"/>
      <c r="C40098"/>
    </row>
    <row r="40099" spans="1:3" ht="14.4" x14ac:dyDescent="0.3">
      <c r="A40099"/>
      <c r="B40099"/>
      <c r="C40099"/>
    </row>
    <row r="40100" spans="1:3" ht="14.4" x14ac:dyDescent="0.3">
      <c r="A40100"/>
      <c r="B40100"/>
      <c r="C40100"/>
    </row>
    <row r="40101" spans="1:3" ht="14.4" x14ac:dyDescent="0.3">
      <c r="A40101"/>
      <c r="B40101"/>
      <c r="C40101"/>
    </row>
    <row r="40102" spans="1:3" ht="14.4" x14ac:dyDescent="0.3">
      <c r="A40102"/>
      <c r="B40102"/>
      <c r="C40102"/>
    </row>
    <row r="40103" spans="1:3" ht="14.4" x14ac:dyDescent="0.3">
      <c r="A40103"/>
      <c r="B40103"/>
      <c r="C40103"/>
    </row>
    <row r="40104" spans="1:3" ht="14.4" x14ac:dyDescent="0.3">
      <c r="A40104"/>
      <c r="B40104"/>
      <c r="C40104"/>
    </row>
    <row r="40105" spans="1:3" ht="14.4" x14ac:dyDescent="0.3">
      <c r="A40105"/>
      <c r="B40105"/>
      <c r="C40105"/>
    </row>
    <row r="40106" spans="1:3" ht="14.4" x14ac:dyDescent="0.3">
      <c r="A40106"/>
      <c r="B40106"/>
      <c r="C40106"/>
    </row>
    <row r="40107" spans="1:3" ht="14.4" x14ac:dyDescent="0.3">
      <c r="A40107"/>
      <c r="B40107"/>
      <c r="C40107"/>
    </row>
    <row r="40108" spans="1:3" ht="14.4" x14ac:dyDescent="0.3">
      <c r="A40108"/>
      <c r="B40108"/>
      <c r="C40108"/>
    </row>
    <row r="40109" spans="1:3" ht="14.4" x14ac:dyDescent="0.3">
      <c r="A40109"/>
      <c r="B40109"/>
      <c r="C40109"/>
    </row>
    <row r="40110" spans="1:3" ht="14.4" x14ac:dyDescent="0.3">
      <c r="A40110"/>
      <c r="B40110"/>
      <c r="C40110"/>
    </row>
    <row r="40111" spans="1:3" ht="14.4" x14ac:dyDescent="0.3">
      <c r="A40111"/>
      <c r="B40111"/>
      <c r="C40111"/>
    </row>
    <row r="40112" spans="1:3" ht="14.4" x14ac:dyDescent="0.3">
      <c r="A40112"/>
      <c r="B40112"/>
      <c r="C40112"/>
    </row>
    <row r="40113" spans="1:3" ht="14.4" x14ac:dyDescent="0.3">
      <c r="A40113"/>
      <c r="B40113"/>
      <c r="C40113"/>
    </row>
    <row r="40114" spans="1:3" ht="14.4" x14ac:dyDescent="0.3">
      <c r="A40114"/>
      <c r="B40114"/>
      <c r="C40114"/>
    </row>
    <row r="40115" spans="1:3" ht="14.4" x14ac:dyDescent="0.3">
      <c r="A40115"/>
      <c r="B40115"/>
      <c r="C40115"/>
    </row>
    <row r="40116" spans="1:3" ht="14.4" x14ac:dyDescent="0.3">
      <c r="A40116"/>
      <c r="B40116"/>
      <c r="C40116"/>
    </row>
    <row r="40117" spans="1:3" ht="14.4" x14ac:dyDescent="0.3">
      <c r="A40117"/>
      <c r="B40117"/>
      <c r="C40117"/>
    </row>
    <row r="40118" spans="1:3" ht="14.4" x14ac:dyDescent="0.3">
      <c r="A40118"/>
      <c r="B40118"/>
      <c r="C40118"/>
    </row>
    <row r="40119" spans="1:3" ht="14.4" x14ac:dyDescent="0.3">
      <c r="A40119"/>
      <c r="B40119"/>
      <c r="C40119"/>
    </row>
    <row r="40120" spans="1:3" ht="14.4" x14ac:dyDescent="0.3">
      <c r="A40120"/>
      <c r="B40120"/>
      <c r="C40120"/>
    </row>
    <row r="40121" spans="1:3" ht="14.4" x14ac:dyDescent="0.3">
      <c r="A40121"/>
      <c r="B40121"/>
      <c r="C40121"/>
    </row>
    <row r="40122" spans="1:3" ht="14.4" x14ac:dyDescent="0.3">
      <c r="A40122"/>
      <c r="B40122"/>
      <c r="C40122"/>
    </row>
    <row r="40123" spans="1:3" ht="14.4" x14ac:dyDescent="0.3">
      <c r="A40123"/>
      <c r="B40123"/>
      <c r="C40123"/>
    </row>
    <row r="40124" spans="1:3" ht="14.4" x14ac:dyDescent="0.3">
      <c r="A40124"/>
      <c r="B40124"/>
      <c r="C40124"/>
    </row>
    <row r="40125" spans="1:3" ht="14.4" x14ac:dyDescent="0.3">
      <c r="A40125"/>
      <c r="B40125"/>
      <c r="C40125"/>
    </row>
    <row r="40126" spans="1:3" ht="14.4" x14ac:dyDescent="0.3">
      <c r="A40126"/>
      <c r="B40126"/>
      <c r="C40126"/>
    </row>
    <row r="40127" spans="1:3" ht="14.4" x14ac:dyDescent="0.3">
      <c r="A40127"/>
      <c r="B40127"/>
      <c r="C40127"/>
    </row>
    <row r="40128" spans="1:3" ht="14.4" x14ac:dyDescent="0.3">
      <c r="A40128"/>
      <c r="B40128"/>
      <c r="C40128"/>
    </row>
    <row r="40129" spans="1:3" ht="14.4" x14ac:dyDescent="0.3">
      <c r="A40129"/>
      <c r="B40129"/>
      <c r="C40129"/>
    </row>
    <row r="40130" spans="1:3" ht="14.4" x14ac:dyDescent="0.3">
      <c r="A40130"/>
      <c r="B40130"/>
      <c r="C40130"/>
    </row>
    <row r="40131" spans="1:3" ht="14.4" x14ac:dyDescent="0.3">
      <c r="A40131"/>
      <c r="B40131"/>
      <c r="C40131"/>
    </row>
    <row r="40132" spans="1:3" ht="14.4" x14ac:dyDescent="0.3">
      <c r="A40132"/>
      <c r="B40132"/>
      <c r="C40132"/>
    </row>
    <row r="40133" spans="1:3" ht="14.4" x14ac:dyDescent="0.3">
      <c r="A40133"/>
      <c r="B40133"/>
      <c r="C40133"/>
    </row>
    <row r="40134" spans="1:3" ht="14.4" x14ac:dyDescent="0.3">
      <c r="A40134"/>
      <c r="B40134"/>
      <c r="C40134"/>
    </row>
    <row r="40135" spans="1:3" ht="14.4" x14ac:dyDescent="0.3">
      <c r="A40135"/>
      <c r="B40135"/>
      <c r="C40135"/>
    </row>
    <row r="40136" spans="1:3" ht="14.4" x14ac:dyDescent="0.3">
      <c r="A40136"/>
      <c r="B40136"/>
      <c r="C40136"/>
    </row>
    <row r="40137" spans="1:3" ht="14.4" x14ac:dyDescent="0.3">
      <c r="A40137"/>
      <c r="B40137"/>
      <c r="C40137"/>
    </row>
    <row r="40138" spans="1:3" ht="14.4" x14ac:dyDescent="0.3">
      <c r="A40138"/>
      <c r="B40138"/>
      <c r="C40138"/>
    </row>
    <row r="40139" spans="1:3" ht="14.4" x14ac:dyDescent="0.3">
      <c r="A40139"/>
      <c r="B40139"/>
      <c r="C40139"/>
    </row>
    <row r="40140" spans="1:3" ht="14.4" x14ac:dyDescent="0.3">
      <c r="A40140"/>
      <c r="B40140"/>
      <c r="C40140"/>
    </row>
    <row r="40141" spans="1:3" ht="14.4" x14ac:dyDescent="0.3">
      <c r="A40141"/>
      <c r="B40141"/>
      <c r="C40141"/>
    </row>
    <row r="40142" spans="1:3" ht="14.4" x14ac:dyDescent="0.3">
      <c r="A40142"/>
      <c r="B40142"/>
      <c r="C40142"/>
    </row>
    <row r="40143" spans="1:3" ht="14.4" x14ac:dyDescent="0.3">
      <c r="A40143"/>
      <c r="B40143"/>
      <c r="C40143"/>
    </row>
    <row r="40144" spans="1:3" ht="14.4" x14ac:dyDescent="0.3">
      <c r="A40144"/>
      <c r="B40144"/>
      <c r="C40144"/>
    </row>
    <row r="40145" spans="1:3" ht="14.4" x14ac:dyDescent="0.3">
      <c r="A40145"/>
      <c r="B40145"/>
      <c r="C40145"/>
    </row>
    <row r="40146" spans="1:3" ht="14.4" x14ac:dyDescent="0.3">
      <c r="A40146"/>
      <c r="B40146"/>
      <c r="C40146"/>
    </row>
    <row r="40147" spans="1:3" ht="14.4" x14ac:dyDescent="0.3">
      <c r="A40147"/>
      <c r="B40147"/>
      <c r="C40147"/>
    </row>
    <row r="40148" spans="1:3" ht="14.4" x14ac:dyDescent="0.3">
      <c r="A40148"/>
      <c r="B40148"/>
      <c r="C40148"/>
    </row>
    <row r="40149" spans="1:3" ht="14.4" x14ac:dyDescent="0.3">
      <c r="A40149"/>
      <c r="B40149"/>
      <c r="C40149"/>
    </row>
    <row r="40150" spans="1:3" ht="14.4" x14ac:dyDescent="0.3">
      <c r="A40150"/>
      <c r="B40150"/>
      <c r="C40150"/>
    </row>
    <row r="40151" spans="1:3" ht="14.4" x14ac:dyDescent="0.3">
      <c r="A40151"/>
      <c r="B40151"/>
      <c r="C40151"/>
    </row>
    <row r="40152" spans="1:3" ht="14.4" x14ac:dyDescent="0.3">
      <c r="A40152"/>
      <c r="B40152"/>
      <c r="C40152"/>
    </row>
    <row r="40153" spans="1:3" ht="14.4" x14ac:dyDescent="0.3">
      <c r="A40153"/>
      <c r="B40153"/>
      <c r="C40153"/>
    </row>
    <row r="40154" spans="1:3" ht="14.4" x14ac:dyDescent="0.3">
      <c r="A40154"/>
      <c r="B40154"/>
      <c r="C40154"/>
    </row>
    <row r="40155" spans="1:3" ht="14.4" x14ac:dyDescent="0.3">
      <c r="A40155"/>
      <c r="B40155"/>
      <c r="C40155"/>
    </row>
    <row r="40156" spans="1:3" ht="14.4" x14ac:dyDescent="0.3">
      <c r="A40156"/>
      <c r="B40156"/>
      <c r="C40156"/>
    </row>
    <row r="40157" spans="1:3" ht="14.4" x14ac:dyDescent="0.3">
      <c r="A40157"/>
      <c r="B40157"/>
      <c r="C40157"/>
    </row>
    <row r="40158" spans="1:3" ht="14.4" x14ac:dyDescent="0.3">
      <c r="A40158"/>
      <c r="B40158"/>
      <c r="C40158"/>
    </row>
    <row r="40159" spans="1:3" ht="14.4" x14ac:dyDescent="0.3">
      <c r="A40159"/>
      <c r="B40159"/>
      <c r="C40159"/>
    </row>
    <row r="40160" spans="1:3" ht="14.4" x14ac:dyDescent="0.3">
      <c r="A40160"/>
      <c r="B40160"/>
      <c r="C40160"/>
    </row>
    <row r="40161" spans="1:3" ht="14.4" x14ac:dyDescent="0.3">
      <c r="A40161"/>
      <c r="B40161"/>
      <c r="C40161"/>
    </row>
    <row r="40162" spans="1:3" ht="14.4" x14ac:dyDescent="0.3">
      <c r="A40162"/>
      <c r="B40162"/>
      <c r="C40162"/>
    </row>
    <row r="40163" spans="1:3" ht="14.4" x14ac:dyDescent="0.3">
      <c r="A40163"/>
      <c r="B40163"/>
      <c r="C40163"/>
    </row>
    <row r="40164" spans="1:3" ht="14.4" x14ac:dyDescent="0.3">
      <c r="A40164"/>
      <c r="B40164"/>
      <c r="C40164"/>
    </row>
    <row r="40165" spans="1:3" ht="14.4" x14ac:dyDescent="0.3">
      <c r="A40165"/>
      <c r="B40165"/>
      <c r="C40165"/>
    </row>
    <row r="40166" spans="1:3" ht="14.4" x14ac:dyDescent="0.3">
      <c r="A40166"/>
      <c r="B40166"/>
      <c r="C40166"/>
    </row>
    <row r="40167" spans="1:3" ht="14.4" x14ac:dyDescent="0.3">
      <c r="A40167"/>
      <c r="B40167"/>
      <c r="C40167"/>
    </row>
    <row r="40168" spans="1:3" ht="14.4" x14ac:dyDescent="0.3">
      <c r="A40168"/>
      <c r="B40168"/>
      <c r="C40168"/>
    </row>
    <row r="40169" spans="1:3" ht="14.4" x14ac:dyDescent="0.3">
      <c r="A40169"/>
      <c r="B40169"/>
      <c r="C40169"/>
    </row>
    <row r="40170" spans="1:3" ht="14.4" x14ac:dyDescent="0.3">
      <c r="A40170"/>
      <c r="B40170"/>
      <c r="C40170"/>
    </row>
    <row r="40171" spans="1:3" ht="14.4" x14ac:dyDescent="0.3">
      <c r="A40171"/>
      <c r="B40171"/>
      <c r="C40171"/>
    </row>
    <row r="40172" spans="1:3" ht="14.4" x14ac:dyDescent="0.3">
      <c r="A40172"/>
      <c r="B40172"/>
      <c r="C40172"/>
    </row>
    <row r="40173" spans="1:3" ht="14.4" x14ac:dyDescent="0.3">
      <c r="A40173"/>
      <c r="B40173"/>
      <c r="C40173"/>
    </row>
    <row r="40174" spans="1:3" ht="14.4" x14ac:dyDescent="0.3">
      <c r="A40174"/>
      <c r="B40174"/>
      <c r="C40174"/>
    </row>
    <row r="40175" spans="1:3" ht="14.4" x14ac:dyDescent="0.3">
      <c r="A40175"/>
      <c r="B40175"/>
      <c r="C40175"/>
    </row>
    <row r="40176" spans="1:3" ht="14.4" x14ac:dyDescent="0.3">
      <c r="A40176"/>
      <c r="B40176"/>
      <c r="C40176"/>
    </row>
    <row r="40177" spans="1:3" ht="14.4" x14ac:dyDescent="0.3">
      <c r="A40177"/>
      <c r="B40177"/>
      <c r="C40177"/>
    </row>
    <row r="40178" spans="1:3" ht="14.4" x14ac:dyDescent="0.3">
      <c r="A40178"/>
      <c r="B40178"/>
      <c r="C40178"/>
    </row>
    <row r="40179" spans="1:3" ht="14.4" x14ac:dyDescent="0.3">
      <c r="A40179"/>
      <c r="B40179"/>
      <c r="C40179"/>
    </row>
    <row r="40180" spans="1:3" ht="14.4" x14ac:dyDescent="0.3">
      <c r="A40180"/>
      <c r="B40180"/>
      <c r="C40180"/>
    </row>
    <row r="40181" spans="1:3" ht="14.4" x14ac:dyDescent="0.3">
      <c r="A40181"/>
      <c r="B40181"/>
      <c r="C40181"/>
    </row>
    <row r="40182" spans="1:3" ht="14.4" x14ac:dyDescent="0.3">
      <c r="A40182"/>
      <c r="B40182"/>
      <c r="C40182"/>
    </row>
    <row r="40183" spans="1:3" ht="14.4" x14ac:dyDescent="0.3">
      <c r="A40183"/>
      <c r="B40183"/>
      <c r="C40183"/>
    </row>
    <row r="40184" spans="1:3" ht="14.4" x14ac:dyDescent="0.3">
      <c r="A40184"/>
      <c r="B40184"/>
      <c r="C40184"/>
    </row>
    <row r="40185" spans="1:3" ht="14.4" x14ac:dyDescent="0.3">
      <c r="A40185"/>
      <c r="B40185"/>
      <c r="C40185"/>
    </row>
    <row r="40186" spans="1:3" ht="14.4" x14ac:dyDescent="0.3">
      <c r="A40186"/>
      <c r="B40186"/>
      <c r="C40186"/>
    </row>
    <row r="40187" spans="1:3" ht="14.4" x14ac:dyDescent="0.3">
      <c r="A40187"/>
      <c r="B40187"/>
      <c r="C40187"/>
    </row>
    <row r="40188" spans="1:3" ht="14.4" x14ac:dyDescent="0.3">
      <c r="A40188"/>
      <c r="B40188"/>
      <c r="C40188"/>
    </row>
    <row r="40189" spans="1:3" ht="14.4" x14ac:dyDescent="0.3">
      <c r="A40189"/>
      <c r="B40189"/>
      <c r="C40189"/>
    </row>
    <row r="40190" spans="1:3" ht="14.4" x14ac:dyDescent="0.3">
      <c r="A40190"/>
      <c r="B40190"/>
      <c r="C40190"/>
    </row>
    <row r="40191" spans="1:3" ht="14.4" x14ac:dyDescent="0.3">
      <c r="A40191"/>
      <c r="B40191"/>
      <c r="C40191"/>
    </row>
    <row r="40192" spans="1:3" ht="14.4" x14ac:dyDescent="0.3">
      <c r="A40192"/>
      <c r="B40192"/>
      <c r="C40192"/>
    </row>
    <row r="40193" spans="1:3" ht="14.4" x14ac:dyDescent="0.3">
      <c r="A40193"/>
      <c r="B40193"/>
      <c r="C40193"/>
    </row>
    <row r="40194" spans="1:3" ht="14.4" x14ac:dyDescent="0.3">
      <c r="A40194"/>
      <c r="B40194"/>
      <c r="C40194"/>
    </row>
    <row r="40195" spans="1:3" ht="14.4" x14ac:dyDescent="0.3">
      <c r="A40195"/>
      <c r="B40195"/>
      <c r="C40195"/>
    </row>
    <row r="40196" spans="1:3" ht="14.4" x14ac:dyDescent="0.3">
      <c r="A40196"/>
      <c r="B40196"/>
      <c r="C40196"/>
    </row>
    <row r="40197" spans="1:3" ht="14.4" x14ac:dyDescent="0.3">
      <c r="A40197"/>
      <c r="B40197"/>
      <c r="C40197"/>
    </row>
    <row r="40198" spans="1:3" ht="14.4" x14ac:dyDescent="0.3">
      <c r="A40198"/>
      <c r="B40198"/>
      <c r="C40198"/>
    </row>
    <row r="40199" spans="1:3" ht="14.4" x14ac:dyDescent="0.3">
      <c r="A40199"/>
      <c r="B40199"/>
      <c r="C40199"/>
    </row>
    <row r="40200" spans="1:3" ht="14.4" x14ac:dyDescent="0.3">
      <c r="A40200"/>
      <c r="B40200"/>
      <c r="C40200"/>
    </row>
    <row r="40201" spans="1:3" ht="14.4" x14ac:dyDescent="0.3">
      <c r="A40201"/>
      <c r="B40201"/>
      <c r="C40201"/>
    </row>
    <row r="40202" spans="1:3" ht="14.4" x14ac:dyDescent="0.3">
      <c r="A40202"/>
      <c r="B40202"/>
      <c r="C40202"/>
    </row>
    <row r="40203" spans="1:3" ht="14.4" x14ac:dyDescent="0.3">
      <c r="A40203"/>
      <c r="B40203"/>
      <c r="C40203"/>
    </row>
    <row r="40204" spans="1:3" ht="14.4" x14ac:dyDescent="0.3">
      <c r="A40204"/>
      <c r="B40204"/>
      <c r="C40204"/>
    </row>
    <row r="40205" spans="1:3" ht="14.4" x14ac:dyDescent="0.3">
      <c r="A40205"/>
      <c r="B40205"/>
      <c r="C40205"/>
    </row>
    <row r="40206" spans="1:3" ht="14.4" x14ac:dyDescent="0.3">
      <c r="A40206"/>
      <c r="B40206"/>
      <c r="C40206"/>
    </row>
    <row r="40207" spans="1:3" ht="14.4" x14ac:dyDescent="0.3">
      <c r="A40207"/>
      <c r="B40207"/>
      <c r="C40207"/>
    </row>
    <row r="40208" spans="1:3" ht="14.4" x14ac:dyDescent="0.3">
      <c r="A40208"/>
      <c r="B40208"/>
      <c r="C40208"/>
    </row>
    <row r="40209" spans="1:3" ht="14.4" x14ac:dyDescent="0.3">
      <c r="A40209"/>
      <c r="B40209"/>
      <c r="C40209"/>
    </row>
    <row r="40210" spans="1:3" ht="14.4" x14ac:dyDescent="0.3">
      <c r="A40210"/>
      <c r="B40210"/>
      <c r="C40210"/>
    </row>
    <row r="40211" spans="1:3" ht="14.4" x14ac:dyDescent="0.3">
      <c r="A40211"/>
      <c r="B40211"/>
      <c r="C40211"/>
    </row>
    <row r="40212" spans="1:3" ht="14.4" x14ac:dyDescent="0.3">
      <c r="A40212"/>
      <c r="B40212"/>
      <c r="C40212"/>
    </row>
    <row r="40213" spans="1:3" ht="14.4" x14ac:dyDescent="0.3">
      <c r="A40213"/>
      <c r="B40213"/>
      <c r="C40213"/>
    </row>
    <row r="40214" spans="1:3" ht="14.4" x14ac:dyDescent="0.3">
      <c r="A40214"/>
      <c r="B40214"/>
      <c r="C40214"/>
    </row>
    <row r="40215" spans="1:3" ht="14.4" x14ac:dyDescent="0.3">
      <c r="A40215"/>
      <c r="B40215"/>
      <c r="C40215"/>
    </row>
    <row r="40216" spans="1:3" ht="14.4" x14ac:dyDescent="0.3">
      <c r="A40216"/>
      <c r="B40216"/>
      <c r="C40216"/>
    </row>
    <row r="40217" spans="1:3" ht="14.4" x14ac:dyDescent="0.3">
      <c r="A40217"/>
      <c r="B40217"/>
      <c r="C40217"/>
    </row>
    <row r="40218" spans="1:3" ht="14.4" x14ac:dyDescent="0.3">
      <c r="A40218"/>
      <c r="B40218"/>
      <c r="C40218"/>
    </row>
    <row r="40219" spans="1:3" ht="14.4" x14ac:dyDescent="0.3">
      <c r="A40219"/>
      <c r="B40219"/>
      <c r="C40219"/>
    </row>
    <row r="40220" spans="1:3" ht="14.4" x14ac:dyDescent="0.3">
      <c r="A40220"/>
      <c r="B40220"/>
      <c r="C40220"/>
    </row>
    <row r="40221" spans="1:3" ht="14.4" x14ac:dyDescent="0.3">
      <c r="A40221"/>
      <c r="B40221"/>
      <c r="C40221"/>
    </row>
    <row r="40222" spans="1:3" ht="14.4" x14ac:dyDescent="0.3">
      <c r="A40222"/>
      <c r="B40222"/>
      <c r="C40222"/>
    </row>
    <row r="40223" spans="1:3" ht="14.4" x14ac:dyDescent="0.3">
      <c r="A40223"/>
      <c r="B40223"/>
      <c r="C40223"/>
    </row>
    <row r="40224" spans="1:3" ht="14.4" x14ac:dyDescent="0.3">
      <c r="A40224"/>
      <c r="B40224"/>
      <c r="C40224"/>
    </row>
    <row r="40225" spans="1:3" ht="14.4" x14ac:dyDescent="0.3">
      <c r="A40225"/>
      <c r="B40225"/>
      <c r="C40225"/>
    </row>
    <row r="40226" spans="1:3" ht="14.4" x14ac:dyDescent="0.3">
      <c r="A40226"/>
      <c r="B40226"/>
      <c r="C40226"/>
    </row>
    <row r="40227" spans="1:3" ht="14.4" x14ac:dyDescent="0.3">
      <c r="A40227"/>
      <c r="B40227"/>
      <c r="C40227"/>
    </row>
    <row r="40228" spans="1:3" ht="14.4" x14ac:dyDescent="0.3">
      <c r="A40228"/>
      <c r="B40228"/>
      <c r="C40228"/>
    </row>
    <row r="40229" spans="1:3" ht="14.4" x14ac:dyDescent="0.3">
      <c r="A40229"/>
      <c r="B40229"/>
      <c r="C40229"/>
    </row>
    <row r="40230" spans="1:3" ht="14.4" x14ac:dyDescent="0.3">
      <c r="A40230"/>
      <c r="B40230"/>
      <c r="C40230"/>
    </row>
    <row r="40231" spans="1:3" ht="14.4" x14ac:dyDescent="0.3">
      <c r="A40231"/>
      <c r="B40231"/>
      <c r="C40231"/>
    </row>
    <row r="40232" spans="1:3" ht="14.4" x14ac:dyDescent="0.3">
      <c r="A40232"/>
      <c r="B40232"/>
      <c r="C40232"/>
    </row>
    <row r="40233" spans="1:3" ht="14.4" x14ac:dyDescent="0.3">
      <c r="A40233"/>
      <c r="B40233"/>
      <c r="C40233"/>
    </row>
    <row r="40234" spans="1:3" ht="14.4" x14ac:dyDescent="0.3">
      <c r="A40234"/>
      <c r="B40234"/>
      <c r="C40234"/>
    </row>
    <row r="40235" spans="1:3" ht="14.4" x14ac:dyDescent="0.3">
      <c r="A40235"/>
      <c r="B40235"/>
      <c r="C40235"/>
    </row>
    <row r="40236" spans="1:3" ht="14.4" x14ac:dyDescent="0.3">
      <c r="A40236"/>
      <c r="B40236"/>
      <c r="C40236"/>
    </row>
    <row r="40237" spans="1:3" ht="14.4" x14ac:dyDescent="0.3">
      <c r="A40237"/>
      <c r="B40237"/>
      <c r="C40237"/>
    </row>
    <row r="40238" spans="1:3" ht="14.4" x14ac:dyDescent="0.3">
      <c r="A40238"/>
      <c r="B40238"/>
      <c r="C40238"/>
    </row>
    <row r="40239" spans="1:3" ht="14.4" x14ac:dyDescent="0.3">
      <c r="A40239"/>
      <c r="B40239"/>
      <c r="C40239"/>
    </row>
    <row r="40240" spans="1:3" ht="14.4" x14ac:dyDescent="0.3">
      <c r="A40240"/>
      <c r="B40240"/>
      <c r="C40240"/>
    </row>
    <row r="40241" spans="1:3" ht="14.4" x14ac:dyDescent="0.3">
      <c r="A40241"/>
      <c r="B40241"/>
      <c r="C40241"/>
    </row>
    <row r="40242" spans="1:3" ht="14.4" x14ac:dyDescent="0.3">
      <c r="A40242"/>
      <c r="B40242"/>
      <c r="C40242"/>
    </row>
    <row r="40243" spans="1:3" ht="14.4" x14ac:dyDescent="0.3">
      <c r="A40243"/>
      <c r="B40243"/>
      <c r="C40243"/>
    </row>
    <row r="40244" spans="1:3" ht="14.4" x14ac:dyDescent="0.3">
      <c r="A40244"/>
      <c r="B40244"/>
      <c r="C40244"/>
    </row>
    <row r="40245" spans="1:3" ht="14.4" x14ac:dyDescent="0.3">
      <c r="A40245"/>
      <c r="B40245"/>
      <c r="C40245"/>
    </row>
    <row r="40246" spans="1:3" ht="14.4" x14ac:dyDescent="0.3">
      <c r="A40246"/>
      <c r="B40246"/>
      <c r="C40246"/>
    </row>
    <row r="40247" spans="1:3" ht="14.4" x14ac:dyDescent="0.3">
      <c r="A40247"/>
      <c r="B40247"/>
      <c r="C40247"/>
    </row>
    <row r="40248" spans="1:3" ht="14.4" x14ac:dyDescent="0.3">
      <c r="A40248"/>
      <c r="B40248"/>
      <c r="C40248"/>
    </row>
    <row r="40249" spans="1:3" ht="14.4" x14ac:dyDescent="0.3">
      <c r="A40249"/>
      <c r="B40249"/>
      <c r="C40249"/>
    </row>
    <row r="40250" spans="1:3" ht="14.4" x14ac:dyDescent="0.3">
      <c r="A40250"/>
      <c r="B40250"/>
      <c r="C40250"/>
    </row>
    <row r="40251" spans="1:3" ht="14.4" x14ac:dyDescent="0.3">
      <c r="A40251"/>
      <c r="B40251"/>
      <c r="C40251"/>
    </row>
    <row r="40252" spans="1:3" ht="14.4" x14ac:dyDescent="0.3">
      <c r="A40252"/>
      <c r="B40252"/>
      <c r="C40252"/>
    </row>
    <row r="40253" spans="1:3" ht="14.4" x14ac:dyDescent="0.3">
      <c r="A40253"/>
      <c r="B40253"/>
      <c r="C40253"/>
    </row>
    <row r="40254" spans="1:3" ht="14.4" x14ac:dyDescent="0.3">
      <c r="A40254"/>
      <c r="B40254"/>
      <c r="C40254"/>
    </row>
    <row r="40255" spans="1:3" ht="14.4" x14ac:dyDescent="0.3">
      <c r="A40255"/>
      <c r="B40255"/>
      <c r="C40255"/>
    </row>
    <row r="40256" spans="1:3" ht="14.4" x14ac:dyDescent="0.3">
      <c r="A40256"/>
      <c r="B40256"/>
      <c r="C40256"/>
    </row>
    <row r="40257" spans="1:3" ht="14.4" x14ac:dyDescent="0.3">
      <c r="A40257"/>
      <c r="B40257"/>
      <c r="C40257"/>
    </row>
    <row r="40258" spans="1:3" ht="14.4" x14ac:dyDescent="0.3">
      <c r="A40258"/>
      <c r="B40258"/>
      <c r="C40258"/>
    </row>
    <row r="40259" spans="1:3" ht="14.4" x14ac:dyDescent="0.3">
      <c r="A40259"/>
      <c r="B40259"/>
      <c r="C40259"/>
    </row>
    <row r="40260" spans="1:3" ht="14.4" x14ac:dyDescent="0.3">
      <c r="A40260"/>
      <c r="B40260"/>
      <c r="C40260"/>
    </row>
    <row r="40261" spans="1:3" ht="14.4" x14ac:dyDescent="0.3">
      <c r="A40261"/>
      <c r="B40261"/>
      <c r="C40261"/>
    </row>
    <row r="40262" spans="1:3" ht="14.4" x14ac:dyDescent="0.3">
      <c r="A40262"/>
      <c r="B40262"/>
      <c r="C40262"/>
    </row>
    <row r="40263" spans="1:3" ht="14.4" x14ac:dyDescent="0.3">
      <c r="A40263"/>
      <c r="B40263"/>
      <c r="C40263"/>
    </row>
    <row r="40264" spans="1:3" ht="14.4" x14ac:dyDescent="0.3">
      <c r="A40264"/>
      <c r="B40264"/>
      <c r="C40264"/>
    </row>
    <row r="40265" spans="1:3" ht="14.4" x14ac:dyDescent="0.3">
      <c r="A40265"/>
      <c r="B40265"/>
      <c r="C40265"/>
    </row>
    <row r="40266" spans="1:3" ht="14.4" x14ac:dyDescent="0.3">
      <c r="A40266"/>
      <c r="B40266"/>
      <c r="C40266"/>
    </row>
    <row r="40267" spans="1:3" ht="14.4" x14ac:dyDescent="0.3">
      <c r="A40267"/>
      <c r="B40267"/>
      <c r="C40267"/>
    </row>
    <row r="40268" spans="1:3" ht="14.4" x14ac:dyDescent="0.3">
      <c r="A40268"/>
      <c r="B40268"/>
      <c r="C40268"/>
    </row>
    <row r="40269" spans="1:3" ht="14.4" x14ac:dyDescent="0.3">
      <c r="A40269"/>
      <c r="B40269"/>
      <c r="C40269"/>
    </row>
    <row r="40270" spans="1:3" ht="14.4" x14ac:dyDescent="0.3">
      <c r="A40270"/>
      <c r="B40270"/>
      <c r="C40270"/>
    </row>
    <row r="40271" spans="1:3" ht="14.4" x14ac:dyDescent="0.3">
      <c r="A40271"/>
      <c r="B40271"/>
      <c r="C40271"/>
    </row>
    <row r="40272" spans="1:3" ht="14.4" x14ac:dyDescent="0.3">
      <c r="A40272"/>
      <c r="B40272"/>
      <c r="C40272"/>
    </row>
    <row r="40273" spans="1:3" ht="14.4" x14ac:dyDescent="0.3">
      <c r="A40273"/>
      <c r="B40273"/>
      <c r="C40273"/>
    </row>
    <row r="40274" spans="1:3" ht="14.4" x14ac:dyDescent="0.3">
      <c r="A40274"/>
      <c r="B40274"/>
      <c r="C40274"/>
    </row>
    <row r="40275" spans="1:3" ht="14.4" x14ac:dyDescent="0.3">
      <c r="A40275"/>
      <c r="B40275"/>
      <c r="C40275"/>
    </row>
    <row r="40276" spans="1:3" ht="14.4" x14ac:dyDescent="0.3">
      <c r="A40276"/>
      <c r="B40276"/>
      <c r="C40276"/>
    </row>
    <row r="40277" spans="1:3" ht="14.4" x14ac:dyDescent="0.3">
      <c r="A40277"/>
      <c r="B40277"/>
      <c r="C40277"/>
    </row>
    <row r="40278" spans="1:3" ht="14.4" x14ac:dyDescent="0.3">
      <c r="A40278"/>
      <c r="B40278"/>
      <c r="C40278"/>
    </row>
    <row r="40279" spans="1:3" ht="14.4" x14ac:dyDescent="0.3">
      <c r="A40279"/>
      <c r="B40279"/>
      <c r="C40279"/>
    </row>
    <row r="40280" spans="1:3" ht="14.4" x14ac:dyDescent="0.3">
      <c r="A40280"/>
      <c r="B40280"/>
      <c r="C40280"/>
    </row>
    <row r="40281" spans="1:3" ht="14.4" x14ac:dyDescent="0.3">
      <c r="A40281"/>
      <c r="B40281"/>
      <c r="C40281"/>
    </row>
    <row r="40282" spans="1:3" ht="14.4" x14ac:dyDescent="0.3">
      <c r="A40282"/>
      <c r="B40282"/>
      <c r="C40282"/>
    </row>
    <row r="40283" spans="1:3" ht="14.4" x14ac:dyDescent="0.3">
      <c r="A40283"/>
      <c r="B40283"/>
      <c r="C40283"/>
    </row>
    <row r="40284" spans="1:3" ht="14.4" x14ac:dyDescent="0.3">
      <c r="A40284"/>
      <c r="B40284"/>
      <c r="C40284"/>
    </row>
    <row r="40285" spans="1:3" ht="14.4" x14ac:dyDescent="0.3">
      <c r="A40285"/>
      <c r="B40285"/>
      <c r="C40285"/>
    </row>
    <row r="40286" spans="1:3" ht="14.4" x14ac:dyDescent="0.3">
      <c r="A40286"/>
      <c r="B40286"/>
      <c r="C40286"/>
    </row>
    <row r="40287" spans="1:3" ht="14.4" x14ac:dyDescent="0.3">
      <c r="A40287"/>
      <c r="B40287"/>
      <c r="C40287"/>
    </row>
    <row r="40288" spans="1:3" ht="14.4" x14ac:dyDescent="0.3">
      <c r="A40288"/>
      <c r="B40288"/>
      <c r="C40288"/>
    </row>
    <row r="40289" spans="1:3" ht="14.4" x14ac:dyDescent="0.3">
      <c r="A40289"/>
      <c r="B40289"/>
      <c r="C40289"/>
    </row>
    <row r="40290" spans="1:3" ht="14.4" x14ac:dyDescent="0.3">
      <c r="A40290"/>
      <c r="B40290"/>
      <c r="C40290"/>
    </row>
    <row r="40291" spans="1:3" ht="14.4" x14ac:dyDescent="0.3">
      <c r="A40291"/>
      <c r="B40291"/>
      <c r="C40291"/>
    </row>
    <row r="40292" spans="1:3" ht="14.4" x14ac:dyDescent="0.3">
      <c r="A40292"/>
      <c r="B40292"/>
      <c r="C40292"/>
    </row>
    <row r="40293" spans="1:3" ht="14.4" x14ac:dyDescent="0.3">
      <c r="A40293"/>
      <c r="B40293"/>
      <c r="C40293"/>
    </row>
    <row r="40294" spans="1:3" ht="14.4" x14ac:dyDescent="0.3">
      <c r="A40294"/>
      <c r="B40294"/>
      <c r="C40294"/>
    </row>
    <row r="40295" spans="1:3" ht="14.4" x14ac:dyDescent="0.3">
      <c r="A40295"/>
      <c r="B40295"/>
      <c r="C40295"/>
    </row>
    <row r="40296" spans="1:3" ht="14.4" x14ac:dyDescent="0.3">
      <c r="A40296"/>
      <c r="B40296"/>
      <c r="C40296"/>
    </row>
    <row r="40297" spans="1:3" ht="14.4" x14ac:dyDescent="0.3">
      <c r="A40297"/>
      <c r="B40297"/>
      <c r="C40297"/>
    </row>
    <row r="40298" spans="1:3" ht="14.4" x14ac:dyDescent="0.3">
      <c r="A40298"/>
      <c r="B40298"/>
      <c r="C40298"/>
    </row>
    <row r="40299" spans="1:3" ht="14.4" x14ac:dyDescent="0.3">
      <c r="A40299"/>
      <c r="B40299"/>
      <c r="C40299"/>
    </row>
    <row r="40300" spans="1:3" ht="14.4" x14ac:dyDescent="0.3">
      <c r="A40300"/>
      <c r="B40300"/>
      <c r="C40300"/>
    </row>
    <row r="40301" spans="1:3" ht="14.4" x14ac:dyDescent="0.3">
      <c r="A40301"/>
      <c r="B40301"/>
      <c r="C40301"/>
    </row>
    <row r="40302" spans="1:3" ht="14.4" x14ac:dyDescent="0.3">
      <c r="A40302"/>
      <c r="B40302"/>
      <c r="C40302"/>
    </row>
    <row r="40303" spans="1:3" ht="14.4" x14ac:dyDescent="0.3">
      <c r="A40303"/>
      <c r="B40303"/>
      <c r="C40303"/>
    </row>
    <row r="40304" spans="1:3" ht="14.4" x14ac:dyDescent="0.3">
      <c r="A40304"/>
      <c r="B40304"/>
      <c r="C40304"/>
    </row>
    <row r="40305" spans="1:3" ht="14.4" x14ac:dyDescent="0.3">
      <c r="A40305"/>
      <c r="B40305"/>
      <c r="C40305"/>
    </row>
    <row r="40306" spans="1:3" ht="14.4" x14ac:dyDescent="0.3">
      <c r="A40306"/>
      <c r="B40306"/>
      <c r="C40306"/>
    </row>
    <row r="40307" spans="1:3" ht="14.4" x14ac:dyDescent="0.3">
      <c r="A40307"/>
      <c r="B40307"/>
      <c r="C40307"/>
    </row>
    <row r="40308" spans="1:3" ht="14.4" x14ac:dyDescent="0.3">
      <c r="A40308"/>
      <c r="B40308"/>
      <c r="C40308"/>
    </row>
    <row r="40309" spans="1:3" ht="14.4" x14ac:dyDescent="0.3">
      <c r="A40309"/>
      <c r="B40309"/>
      <c r="C40309"/>
    </row>
    <row r="40310" spans="1:3" ht="14.4" x14ac:dyDescent="0.3">
      <c r="A40310"/>
      <c r="B40310"/>
      <c r="C40310"/>
    </row>
    <row r="40311" spans="1:3" ht="14.4" x14ac:dyDescent="0.3">
      <c r="A40311"/>
      <c r="B40311"/>
      <c r="C40311"/>
    </row>
    <row r="40312" spans="1:3" ht="14.4" x14ac:dyDescent="0.3">
      <c r="A40312"/>
      <c r="B40312"/>
      <c r="C40312"/>
    </row>
    <row r="40313" spans="1:3" ht="14.4" x14ac:dyDescent="0.3">
      <c r="A40313"/>
      <c r="B40313"/>
      <c r="C40313"/>
    </row>
    <row r="40314" spans="1:3" ht="14.4" x14ac:dyDescent="0.3">
      <c r="A40314"/>
      <c r="B40314"/>
      <c r="C40314"/>
    </row>
    <row r="40315" spans="1:3" ht="14.4" x14ac:dyDescent="0.3">
      <c r="A40315"/>
      <c r="B40315"/>
      <c r="C40315"/>
    </row>
    <row r="40316" spans="1:3" ht="14.4" x14ac:dyDescent="0.3">
      <c r="A40316"/>
      <c r="B40316"/>
      <c r="C40316"/>
    </row>
    <row r="40317" spans="1:3" ht="14.4" x14ac:dyDescent="0.3">
      <c r="A40317"/>
      <c r="B40317"/>
      <c r="C40317"/>
    </row>
    <row r="40318" spans="1:3" ht="14.4" x14ac:dyDescent="0.3">
      <c r="A40318"/>
      <c r="B40318"/>
      <c r="C40318"/>
    </row>
    <row r="40319" spans="1:3" ht="14.4" x14ac:dyDescent="0.3">
      <c r="A40319"/>
      <c r="B40319"/>
      <c r="C40319"/>
    </row>
    <row r="40320" spans="1:3" ht="14.4" x14ac:dyDescent="0.3">
      <c r="A40320"/>
      <c r="B40320"/>
      <c r="C40320"/>
    </row>
    <row r="40321" spans="1:3" ht="14.4" x14ac:dyDescent="0.3">
      <c r="A40321"/>
      <c r="B40321"/>
      <c r="C40321"/>
    </row>
    <row r="40322" spans="1:3" ht="14.4" x14ac:dyDescent="0.3">
      <c r="A40322"/>
      <c r="B40322"/>
      <c r="C40322"/>
    </row>
    <row r="40323" spans="1:3" ht="14.4" x14ac:dyDescent="0.3">
      <c r="A40323"/>
      <c r="B40323"/>
      <c r="C40323"/>
    </row>
    <row r="40324" spans="1:3" ht="14.4" x14ac:dyDescent="0.3">
      <c r="A40324"/>
      <c r="B40324"/>
      <c r="C40324"/>
    </row>
    <row r="40325" spans="1:3" ht="14.4" x14ac:dyDescent="0.3">
      <c r="A40325"/>
      <c r="B40325"/>
      <c r="C40325"/>
    </row>
    <row r="40326" spans="1:3" ht="14.4" x14ac:dyDescent="0.3">
      <c r="A40326"/>
      <c r="B40326"/>
      <c r="C40326"/>
    </row>
    <row r="40327" spans="1:3" ht="14.4" x14ac:dyDescent="0.3">
      <c r="A40327"/>
      <c r="B40327"/>
      <c r="C40327"/>
    </row>
    <row r="40328" spans="1:3" ht="14.4" x14ac:dyDescent="0.3">
      <c r="A40328"/>
      <c r="B40328"/>
      <c r="C40328"/>
    </row>
    <row r="40329" spans="1:3" ht="14.4" x14ac:dyDescent="0.3">
      <c r="A40329"/>
      <c r="B40329"/>
      <c r="C40329"/>
    </row>
    <row r="40330" spans="1:3" ht="14.4" x14ac:dyDescent="0.3">
      <c r="A40330"/>
      <c r="B40330"/>
      <c r="C40330"/>
    </row>
    <row r="40331" spans="1:3" ht="14.4" x14ac:dyDescent="0.3">
      <c r="A40331"/>
      <c r="B40331"/>
      <c r="C40331"/>
    </row>
    <row r="40332" spans="1:3" ht="14.4" x14ac:dyDescent="0.3">
      <c r="A40332"/>
      <c r="B40332"/>
      <c r="C40332"/>
    </row>
    <row r="40333" spans="1:3" ht="14.4" x14ac:dyDescent="0.3">
      <c r="A40333"/>
      <c r="B40333"/>
      <c r="C40333"/>
    </row>
    <row r="40334" spans="1:3" ht="14.4" x14ac:dyDescent="0.3">
      <c r="A40334"/>
      <c r="B40334"/>
      <c r="C40334"/>
    </row>
    <row r="40335" spans="1:3" ht="14.4" x14ac:dyDescent="0.3">
      <c r="A40335"/>
      <c r="B40335"/>
      <c r="C40335"/>
    </row>
    <row r="40336" spans="1:3" ht="14.4" x14ac:dyDescent="0.3">
      <c r="A40336"/>
      <c r="B40336"/>
      <c r="C40336"/>
    </row>
    <row r="40337" spans="1:3" ht="14.4" x14ac:dyDescent="0.3">
      <c r="A40337"/>
      <c r="B40337"/>
      <c r="C40337"/>
    </row>
    <row r="40338" spans="1:3" ht="14.4" x14ac:dyDescent="0.3">
      <c r="A40338"/>
      <c r="B40338"/>
      <c r="C40338"/>
    </row>
    <row r="40339" spans="1:3" ht="14.4" x14ac:dyDescent="0.3">
      <c r="A40339"/>
      <c r="B40339"/>
      <c r="C40339"/>
    </row>
    <row r="40340" spans="1:3" ht="14.4" x14ac:dyDescent="0.3">
      <c r="A40340"/>
      <c r="B40340"/>
      <c r="C40340"/>
    </row>
    <row r="40341" spans="1:3" ht="14.4" x14ac:dyDescent="0.3">
      <c r="A40341"/>
      <c r="B40341"/>
      <c r="C40341"/>
    </row>
    <row r="40342" spans="1:3" ht="14.4" x14ac:dyDescent="0.3">
      <c r="A40342"/>
      <c r="B40342"/>
      <c r="C40342"/>
    </row>
    <row r="40343" spans="1:3" ht="14.4" x14ac:dyDescent="0.3">
      <c r="A40343"/>
      <c r="B40343"/>
      <c r="C40343"/>
    </row>
    <row r="40344" spans="1:3" ht="14.4" x14ac:dyDescent="0.3">
      <c r="A40344"/>
      <c r="B40344"/>
      <c r="C40344"/>
    </row>
    <row r="40345" spans="1:3" ht="14.4" x14ac:dyDescent="0.3">
      <c r="A40345"/>
      <c r="B40345"/>
      <c r="C40345"/>
    </row>
    <row r="40346" spans="1:3" ht="14.4" x14ac:dyDescent="0.3">
      <c r="A40346"/>
      <c r="B40346"/>
      <c r="C40346"/>
    </row>
    <row r="40347" spans="1:3" ht="14.4" x14ac:dyDescent="0.3">
      <c r="A40347"/>
      <c r="B40347"/>
      <c r="C40347"/>
    </row>
    <row r="40348" spans="1:3" ht="14.4" x14ac:dyDescent="0.3">
      <c r="A40348"/>
      <c r="B40348"/>
      <c r="C40348"/>
    </row>
    <row r="40349" spans="1:3" ht="14.4" x14ac:dyDescent="0.3">
      <c r="A40349"/>
      <c r="B40349"/>
      <c r="C40349"/>
    </row>
    <row r="40350" spans="1:3" ht="14.4" x14ac:dyDescent="0.3">
      <c r="A40350"/>
      <c r="B40350"/>
      <c r="C40350"/>
    </row>
    <row r="40351" spans="1:3" ht="14.4" x14ac:dyDescent="0.3">
      <c r="A40351"/>
      <c r="B40351"/>
      <c r="C40351"/>
    </row>
    <row r="40352" spans="1:3" ht="14.4" x14ac:dyDescent="0.3">
      <c r="A40352"/>
      <c r="B40352"/>
      <c r="C40352"/>
    </row>
    <row r="40353" spans="1:3" ht="14.4" x14ac:dyDescent="0.3">
      <c r="A40353"/>
      <c r="B40353"/>
      <c r="C40353"/>
    </row>
    <row r="40354" spans="1:3" ht="14.4" x14ac:dyDescent="0.3">
      <c r="A40354"/>
      <c r="B40354"/>
      <c r="C40354"/>
    </row>
    <row r="40355" spans="1:3" ht="14.4" x14ac:dyDescent="0.3">
      <c r="A40355"/>
      <c r="B40355"/>
      <c r="C40355"/>
    </row>
    <row r="40356" spans="1:3" ht="14.4" x14ac:dyDescent="0.3">
      <c r="A40356"/>
      <c r="B40356"/>
      <c r="C40356"/>
    </row>
    <row r="40357" spans="1:3" ht="14.4" x14ac:dyDescent="0.3">
      <c r="A40357"/>
      <c r="B40357"/>
      <c r="C40357"/>
    </row>
    <row r="40358" spans="1:3" ht="14.4" x14ac:dyDescent="0.3">
      <c r="A40358"/>
      <c r="B40358"/>
      <c r="C40358"/>
    </row>
    <row r="40359" spans="1:3" ht="14.4" x14ac:dyDescent="0.3">
      <c r="A40359"/>
      <c r="B40359"/>
      <c r="C40359"/>
    </row>
    <row r="40360" spans="1:3" ht="14.4" x14ac:dyDescent="0.3">
      <c r="A40360"/>
      <c r="B40360"/>
      <c r="C40360"/>
    </row>
    <row r="40361" spans="1:3" ht="14.4" x14ac:dyDescent="0.3">
      <c r="A40361"/>
      <c r="B40361"/>
      <c r="C40361"/>
    </row>
    <row r="40362" spans="1:3" ht="14.4" x14ac:dyDescent="0.3">
      <c r="A40362"/>
      <c r="B40362"/>
      <c r="C40362"/>
    </row>
    <row r="40363" spans="1:3" ht="14.4" x14ac:dyDescent="0.3">
      <c r="A40363"/>
      <c r="B40363"/>
      <c r="C40363"/>
    </row>
    <row r="40364" spans="1:3" ht="14.4" x14ac:dyDescent="0.3">
      <c r="A40364"/>
      <c r="B40364"/>
      <c r="C40364"/>
    </row>
    <row r="40365" spans="1:3" ht="14.4" x14ac:dyDescent="0.3">
      <c r="A40365"/>
      <c r="B40365"/>
      <c r="C40365"/>
    </row>
    <row r="40366" spans="1:3" ht="14.4" x14ac:dyDescent="0.3">
      <c r="A40366"/>
      <c r="B40366"/>
      <c r="C40366"/>
    </row>
    <row r="40367" spans="1:3" ht="14.4" x14ac:dyDescent="0.3">
      <c r="A40367"/>
      <c r="B40367"/>
      <c r="C40367"/>
    </row>
    <row r="40368" spans="1:3" ht="14.4" x14ac:dyDescent="0.3">
      <c r="A40368"/>
      <c r="B40368"/>
      <c r="C40368"/>
    </row>
    <row r="40369" spans="1:3" ht="14.4" x14ac:dyDescent="0.3">
      <c r="A40369"/>
      <c r="B40369"/>
      <c r="C40369"/>
    </row>
    <row r="40370" spans="1:3" ht="14.4" x14ac:dyDescent="0.3">
      <c r="A40370"/>
      <c r="B40370"/>
      <c r="C40370"/>
    </row>
    <row r="40371" spans="1:3" ht="14.4" x14ac:dyDescent="0.3">
      <c r="A40371"/>
      <c r="B40371"/>
      <c r="C40371"/>
    </row>
    <row r="40372" spans="1:3" ht="14.4" x14ac:dyDescent="0.3">
      <c r="A40372"/>
      <c r="B40372"/>
      <c r="C40372"/>
    </row>
    <row r="40373" spans="1:3" ht="14.4" x14ac:dyDescent="0.3">
      <c r="A40373"/>
      <c r="B40373"/>
      <c r="C40373"/>
    </row>
    <row r="40374" spans="1:3" ht="14.4" x14ac:dyDescent="0.3">
      <c r="A40374"/>
      <c r="B40374"/>
      <c r="C40374"/>
    </row>
    <row r="40375" spans="1:3" ht="14.4" x14ac:dyDescent="0.3">
      <c r="A40375"/>
      <c r="B40375"/>
      <c r="C40375"/>
    </row>
    <row r="40376" spans="1:3" ht="14.4" x14ac:dyDescent="0.3">
      <c r="A40376"/>
      <c r="B40376"/>
      <c r="C40376"/>
    </row>
    <row r="40377" spans="1:3" ht="14.4" x14ac:dyDescent="0.3">
      <c r="A40377"/>
      <c r="B40377"/>
      <c r="C40377"/>
    </row>
    <row r="40378" spans="1:3" ht="14.4" x14ac:dyDescent="0.3">
      <c r="A40378"/>
      <c r="B40378"/>
      <c r="C40378"/>
    </row>
    <row r="40379" spans="1:3" ht="14.4" x14ac:dyDescent="0.3">
      <c r="A40379"/>
      <c r="B40379"/>
      <c r="C40379"/>
    </row>
    <row r="40380" spans="1:3" ht="14.4" x14ac:dyDescent="0.3">
      <c r="A40380"/>
      <c r="B40380"/>
      <c r="C40380"/>
    </row>
    <row r="40381" spans="1:3" ht="14.4" x14ac:dyDescent="0.3">
      <c r="A40381"/>
      <c r="B40381"/>
      <c r="C40381"/>
    </row>
    <row r="40382" spans="1:3" ht="14.4" x14ac:dyDescent="0.3">
      <c r="A40382"/>
      <c r="B40382"/>
      <c r="C40382"/>
    </row>
    <row r="40383" spans="1:3" ht="14.4" x14ac:dyDescent="0.3">
      <c r="A40383"/>
      <c r="B40383"/>
      <c r="C40383"/>
    </row>
    <row r="40384" spans="1:3" ht="14.4" x14ac:dyDescent="0.3">
      <c r="A40384"/>
      <c r="B40384"/>
      <c r="C40384"/>
    </row>
    <row r="40385" spans="1:3" ht="14.4" x14ac:dyDescent="0.3">
      <c r="A40385"/>
      <c r="B40385"/>
      <c r="C40385"/>
    </row>
    <row r="40386" spans="1:3" ht="14.4" x14ac:dyDescent="0.3">
      <c r="A40386"/>
      <c r="B40386"/>
      <c r="C40386"/>
    </row>
    <row r="40387" spans="1:3" ht="14.4" x14ac:dyDescent="0.3">
      <c r="A40387"/>
      <c r="B40387"/>
      <c r="C40387"/>
    </row>
    <row r="40388" spans="1:3" ht="14.4" x14ac:dyDescent="0.3">
      <c r="A40388"/>
      <c r="B40388"/>
      <c r="C40388"/>
    </row>
    <row r="40389" spans="1:3" ht="14.4" x14ac:dyDescent="0.3">
      <c r="A40389"/>
      <c r="B40389"/>
      <c r="C40389"/>
    </row>
    <row r="40390" spans="1:3" ht="14.4" x14ac:dyDescent="0.3">
      <c r="A40390"/>
      <c r="B40390"/>
      <c r="C40390"/>
    </row>
    <row r="40391" spans="1:3" ht="14.4" x14ac:dyDescent="0.3">
      <c r="A40391"/>
      <c r="B40391"/>
      <c r="C40391"/>
    </row>
    <row r="40392" spans="1:3" ht="14.4" x14ac:dyDescent="0.3">
      <c r="A40392"/>
      <c r="B40392"/>
      <c r="C40392"/>
    </row>
    <row r="40393" spans="1:3" ht="14.4" x14ac:dyDescent="0.3">
      <c r="A40393"/>
      <c r="B40393"/>
      <c r="C40393"/>
    </row>
    <row r="40394" spans="1:3" ht="14.4" x14ac:dyDescent="0.3">
      <c r="A40394"/>
      <c r="B40394"/>
      <c r="C40394"/>
    </row>
    <row r="40395" spans="1:3" ht="14.4" x14ac:dyDescent="0.3">
      <c r="A40395"/>
      <c r="B40395"/>
      <c r="C40395"/>
    </row>
    <row r="40396" spans="1:3" ht="14.4" x14ac:dyDescent="0.3">
      <c r="A40396"/>
      <c r="B40396"/>
      <c r="C40396"/>
    </row>
    <row r="40397" spans="1:3" ht="14.4" x14ac:dyDescent="0.3">
      <c r="A40397"/>
      <c r="B40397"/>
      <c r="C40397"/>
    </row>
    <row r="40398" spans="1:3" ht="14.4" x14ac:dyDescent="0.3">
      <c r="A40398"/>
      <c r="B40398"/>
      <c r="C40398"/>
    </row>
    <row r="40399" spans="1:3" ht="14.4" x14ac:dyDescent="0.3">
      <c r="A40399"/>
      <c r="B40399"/>
      <c r="C40399"/>
    </row>
    <row r="40400" spans="1:3" ht="14.4" x14ac:dyDescent="0.3">
      <c r="A40400"/>
      <c r="B40400"/>
      <c r="C40400"/>
    </row>
    <row r="40401" spans="1:3" ht="14.4" x14ac:dyDescent="0.3">
      <c r="A40401"/>
      <c r="B40401"/>
      <c r="C40401"/>
    </row>
    <row r="40402" spans="1:3" ht="14.4" x14ac:dyDescent="0.3">
      <c r="A40402"/>
      <c r="B40402"/>
      <c r="C40402"/>
    </row>
    <row r="40403" spans="1:3" ht="14.4" x14ac:dyDescent="0.3">
      <c r="A40403"/>
      <c r="B40403"/>
      <c r="C40403"/>
    </row>
    <row r="40404" spans="1:3" ht="14.4" x14ac:dyDescent="0.3">
      <c r="A40404"/>
      <c r="B40404"/>
      <c r="C40404"/>
    </row>
    <row r="40405" spans="1:3" ht="14.4" x14ac:dyDescent="0.3">
      <c r="A40405"/>
      <c r="B40405"/>
      <c r="C40405"/>
    </row>
    <row r="40406" spans="1:3" ht="14.4" x14ac:dyDescent="0.3">
      <c r="A40406"/>
      <c r="B40406"/>
      <c r="C40406"/>
    </row>
    <row r="40407" spans="1:3" ht="14.4" x14ac:dyDescent="0.3">
      <c r="A40407"/>
      <c r="B40407"/>
      <c r="C40407"/>
    </row>
    <row r="40408" spans="1:3" ht="14.4" x14ac:dyDescent="0.3">
      <c r="A40408"/>
      <c r="B40408"/>
      <c r="C40408"/>
    </row>
    <row r="40409" spans="1:3" ht="14.4" x14ac:dyDescent="0.3">
      <c r="A40409"/>
      <c r="B40409"/>
      <c r="C40409"/>
    </row>
    <row r="40410" spans="1:3" ht="14.4" x14ac:dyDescent="0.3">
      <c r="A40410"/>
      <c r="B40410"/>
      <c r="C40410"/>
    </row>
    <row r="40411" spans="1:3" ht="14.4" x14ac:dyDescent="0.3">
      <c r="A40411"/>
      <c r="B40411"/>
      <c r="C40411"/>
    </row>
    <row r="40412" spans="1:3" ht="14.4" x14ac:dyDescent="0.3">
      <c r="A40412"/>
      <c r="B40412"/>
      <c r="C40412"/>
    </row>
    <row r="40413" spans="1:3" ht="14.4" x14ac:dyDescent="0.3">
      <c r="A40413"/>
      <c r="B40413"/>
      <c r="C40413"/>
    </row>
    <row r="40414" spans="1:3" ht="14.4" x14ac:dyDescent="0.3">
      <c r="A40414"/>
      <c r="B40414"/>
      <c r="C40414"/>
    </row>
    <row r="40415" spans="1:3" ht="14.4" x14ac:dyDescent="0.3">
      <c r="A40415"/>
      <c r="B40415"/>
      <c r="C40415"/>
    </row>
    <row r="40416" spans="1:3" ht="14.4" x14ac:dyDescent="0.3">
      <c r="A40416"/>
      <c r="B40416"/>
      <c r="C40416"/>
    </row>
    <row r="40417" spans="1:3" ht="14.4" x14ac:dyDescent="0.3">
      <c r="A40417"/>
      <c r="B40417"/>
      <c r="C40417"/>
    </row>
    <row r="40418" spans="1:3" ht="14.4" x14ac:dyDescent="0.3">
      <c r="A40418"/>
      <c r="B40418"/>
      <c r="C40418"/>
    </row>
    <row r="40419" spans="1:3" ht="14.4" x14ac:dyDescent="0.3">
      <c r="A40419"/>
      <c r="B40419"/>
      <c r="C40419"/>
    </row>
    <row r="40420" spans="1:3" ht="14.4" x14ac:dyDescent="0.3">
      <c r="A40420"/>
      <c r="B40420"/>
      <c r="C40420"/>
    </row>
    <row r="40421" spans="1:3" ht="14.4" x14ac:dyDescent="0.3">
      <c r="A40421"/>
      <c r="B40421"/>
      <c r="C40421"/>
    </row>
    <row r="40422" spans="1:3" ht="14.4" x14ac:dyDescent="0.3">
      <c r="A40422"/>
      <c r="B40422"/>
      <c r="C40422"/>
    </row>
    <row r="40423" spans="1:3" ht="14.4" x14ac:dyDescent="0.3">
      <c r="A40423"/>
      <c r="B40423"/>
      <c r="C40423"/>
    </row>
    <row r="40424" spans="1:3" ht="14.4" x14ac:dyDescent="0.3">
      <c r="A40424"/>
      <c r="B40424"/>
      <c r="C40424"/>
    </row>
    <row r="40425" spans="1:3" ht="14.4" x14ac:dyDescent="0.3">
      <c r="A40425"/>
      <c r="B40425"/>
      <c r="C40425"/>
    </row>
    <row r="40426" spans="1:3" ht="14.4" x14ac:dyDescent="0.3">
      <c r="A40426"/>
      <c r="B40426"/>
      <c r="C40426"/>
    </row>
    <row r="40427" spans="1:3" ht="14.4" x14ac:dyDescent="0.3">
      <c r="A40427"/>
      <c r="B40427"/>
      <c r="C40427"/>
    </row>
    <row r="40428" spans="1:3" ht="14.4" x14ac:dyDescent="0.3">
      <c r="A40428"/>
      <c r="B40428"/>
      <c r="C40428"/>
    </row>
    <row r="40429" spans="1:3" ht="14.4" x14ac:dyDescent="0.3">
      <c r="A40429"/>
      <c r="B40429"/>
      <c r="C40429"/>
    </row>
    <row r="40430" spans="1:3" ht="14.4" x14ac:dyDescent="0.3">
      <c r="A40430"/>
      <c r="B40430"/>
      <c r="C40430"/>
    </row>
    <row r="40431" spans="1:3" ht="14.4" x14ac:dyDescent="0.3">
      <c r="A40431"/>
      <c r="B40431"/>
      <c r="C40431"/>
    </row>
    <row r="40432" spans="1:3" ht="14.4" x14ac:dyDescent="0.3">
      <c r="A40432"/>
      <c r="B40432"/>
      <c r="C40432"/>
    </row>
    <row r="40433" spans="1:3" ht="14.4" x14ac:dyDescent="0.3">
      <c r="A40433"/>
      <c r="B40433"/>
      <c r="C40433"/>
    </row>
    <row r="40434" spans="1:3" ht="14.4" x14ac:dyDescent="0.3">
      <c r="A40434"/>
      <c r="B40434"/>
      <c r="C40434"/>
    </row>
    <row r="40435" spans="1:3" ht="14.4" x14ac:dyDescent="0.3">
      <c r="A40435"/>
      <c r="B40435"/>
      <c r="C40435"/>
    </row>
    <row r="40436" spans="1:3" ht="14.4" x14ac:dyDescent="0.3">
      <c r="A40436"/>
      <c r="B40436"/>
      <c r="C40436"/>
    </row>
    <row r="40437" spans="1:3" ht="14.4" x14ac:dyDescent="0.3">
      <c r="A40437"/>
      <c r="B40437"/>
      <c r="C40437"/>
    </row>
    <row r="40438" spans="1:3" ht="14.4" x14ac:dyDescent="0.3">
      <c r="A40438"/>
      <c r="B40438"/>
      <c r="C40438"/>
    </row>
    <row r="40439" spans="1:3" ht="14.4" x14ac:dyDescent="0.3">
      <c r="A40439"/>
      <c r="B40439"/>
      <c r="C40439"/>
    </row>
    <row r="40440" spans="1:3" ht="14.4" x14ac:dyDescent="0.3">
      <c r="A40440"/>
      <c r="B40440"/>
      <c r="C40440"/>
    </row>
    <row r="40441" spans="1:3" ht="14.4" x14ac:dyDescent="0.3">
      <c r="A40441"/>
      <c r="B40441"/>
      <c r="C40441"/>
    </row>
    <row r="40442" spans="1:3" ht="14.4" x14ac:dyDescent="0.3">
      <c r="A40442"/>
      <c r="B40442"/>
      <c r="C40442"/>
    </row>
    <row r="40443" spans="1:3" ht="14.4" x14ac:dyDescent="0.3">
      <c r="A40443"/>
      <c r="B40443"/>
      <c r="C40443"/>
    </row>
    <row r="40444" spans="1:3" ht="14.4" x14ac:dyDescent="0.3">
      <c r="A40444"/>
      <c r="B40444"/>
      <c r="C40444"/>
    </row>
    <row r="40445" spans="1:3" ht="14.4" x14ac:dyDescent="0.3">
      <c r="A40445"/>
      <c r="B40445"/>
      <c r="C40445"/>
    </row>
    <row r="40446" spans="1:3" ht="14.4" x14ac:dyDescent="0.3">
      <c r="A40446"/>
      <c r="B40446"/>
      <c r="C40446"/>
    </row>
    <row r="40447" spans="1:3" ht="14.4" x14ac:dyDescent="0.3">
      <c r="A40447"/>
      <c r="B40447"/>
      <c r="C40447"/>
    </row>
    <row r="40448" spans="1:3" ht="14.4" x14ac:dyDescent="0.3">
      <c r="A40448"/>
      <c r="B40448"/>
      <c r="C40448"/>
    </row>
    <row r="40449" spans="1:3" ht="14.4" x14ac:dyDescent="0.3">
      <c r="A40449"/>
      <c r="B40449"/>
      <c r="C40449"/>
    </row>
    <row r="40450" spans="1:3" ht="14.4" x14ac:dyDescent="0.3">
      <c r="A40450"/>
      <c r="B40450"/>
      <c r="C40450"/>
    </row>
    <row r="40451" spans="1:3" ht="14.4" x14ac:dyDescent="0.3">
      <c r="A40451"/>
      <c r="B40451"/>
      <c r="C40451"/>
    </row>
    <row r="40452" spans="1:3" ht="14.4" x14ac:dyDescent="0.3">
      <c r="A40452"/>
      <c r="B40452"/>
      <c r="C40452"/>
    </row>
    <row r="40453" spans="1:3" ht="14.4" x14ac:dyDescent="0.3">
      <c r="A40453"/>
      <c r="B40453"/>
      <c r="C40453"/>
    </row>
    <row r="40454" spans="1:3" ht="14.4" x14ac:dyDescent="0.3">
      <c r="A40454"/>
      <c r="B40454"/>
      <c r="C40454"/>
    </row>
    <row r="40455" spans="1:3" ht="14.4" x14ac:dyDescent="0.3">
      <c r="A40455"/>
      <c r="B40455"/>
      <c r="C40455"/>
    </row>
    <row r="40456" spans="1:3" ht="14.4" x14ac:dyDescent="0.3">
      <c r="A40456"/>
      <c r="B40456"/>
      <c r="C40456"/>
    </row>
    <row r="40457" spans="1:3" ht="14.4" x14ac:dyDescent="0.3">
      <c r="A40457"/>
      <c r="B40457"/>
      <c r="C40457"/>
    </row>
    <row r="40458" spans="1:3" ht="14.4" x14ac:dyDescent="0.3">
      <c r="A40458"/>
      <c r="B40458"/>
      <c r="C40458"/>
    </row>
    <row r="40459" spans="1:3" ht="14.4" x14ac:dyDescent="0.3">
      <c r="A40459"/>
      <c r="B40459"/>
      <c r="C40459"/>
    </row>
    <row r="40460" spans="1:3" ht="14.4" x14ac:dyDescent="0.3">
      <c r="A40460"/>
      <c r="B40460"/>
      <c r="C40460"/>
    </row>
    <row r="40461" spans="1:3" ht="14.4" x14ac:dyDescent="0.3">
      <c r="A40461"/>
      <c r="B40461"/>
      <c r="C40461"/>
    </row>
    <row r="40462" spans="1:3" ht="14.4" x14ac:dyDescent="0.3">
      <c r="A40462"/>
      <c r="B40462"/>
      <c r="C40462"/>
    </row>
    <row r="40463" spans="1:3" ht="14.4" x14ac:dyDescent="0.3">
      <c r="A40463"/>
      <c r="B40463"/>
      <c r="C40463"/>
    </row>
    <row r="40464" spans="1:3" ht="14.4" x14ac:dyDescent="0.3">
      <c r="A40464"/>
      <c r="B40464"/>
      <c r="C40464"/>
    </row>
    <row r="40465" spans="1:3" ht="14.4" x14ac:dyDescent="0.3">
      <c r="A40465"/>
      <c r="B40465"/>
      <c r="C40465"/>
    </row>
    <row r="40466" spans="1:3" ht="14.4" x14ac:dyDescent="0.3">
      <c r="A40466"/>
      <c r="B40466"/>
      <c r="C40466"/>
    </row>
    <row r="40467" spans="1:3" ht="14.4" x14ac:dyDescent="0.3">
      <c r="A40467"/>
      <c r="B40467"/>
      <c r="C40467"/>
    </row>
    <row r="40468" spans="1:3" ht="14.4" x14ac:dyDescent="0.3">
      <c r="A40468"/>
      <c r="B40468"/>
      <c r="C40468"/>
    </row>
    <row r="40469" spans="1:3" ht="14.4" x14ac:dyDescent="0.3">
      <c r="A40469"/>
      <c r="B40469"/>
      <c r="C40469"/>
    </row>
    <row r="40470" spans="1:3" ht="14.4" x14ac:dyDescent="0.3">
      <c r="A40470"/>
      <c r="B40470"/>
      <c r="C40470"/>
    </row>
    <row r="40471" spans="1:3" ht="14.4" x14ac:dyDescent="0.3">
      <c r="A40471"/>
      <c r="B40471"/>
      <c r="C40471"/>
    </row>
    <row r="40472" spans="1:3" ht="14.4" x14ac:dyDescent="0.3">
      <c r="A40472"/>
      <c r="B40472"/>
      <c r="C40472"/>
    </row>
    <row r="40473" spans="1:3" ht="14.4" x14ac:dyDescent="0.3">
      <c r="A40473"/>
      <c r="B40473"/>
      <c r="C40473"/>
    </row>
    <row r="40474" spans="1:3" ht="14.4" x14ac:dyDescent="0.3">
      <c r="A40474"/>
      <c r="B40474"/>
      <c r="C40474"/>
    </row>
    <row r="40475" spans="1:3" ht="14.4" x14ac:dyDescent="0.3">
      <c r="A40475"/>
      <c r="B40475"/>
      <c r="C40475"/>
    </row>
    <row r="40476" spans="1:3" ht="14.4" x14ac:dyDescent="0.3">
      <c r="A40476"/>
      <c r="B40476"/>
      <c r="C40476"/>
    </row>
    <row r="40477" spans="1:3" ht="14.4" x14ac:dyDescent="0.3">
      <c r="A40477"/>
      <c r="B40477"/>
      <c r="C40477"/>
    </row>
    <row r="40478" spans="1:3" ht="14.4" x14ac:dyDescent="0.3">
      <c r="A40478"/>
      <c r="B40478"/>
      <c r="C40478"/>
    </row>
    <row r="40479" spans="1:3" ht="14.4" x14ac:dyDescent="0.3">
      <c r="A40479"/>
      <c r="B40479"/>
      <c r="C40479"/>
    </row>
    <row r="40480" spans="1:3" ht="14.4" x14ac:dyDescent="0.3">
      <c r="A40480"/>
      <c r="B40480"/>
      <c r="C40480"/>
    </row>
    <row r="40481" spans="1:3" ht="14.4" x14ac:dyDescent="0.3">
      <c r="A40481"/>
      <c r="B40481"/>
      <c r="C40481"/>
    </row>
    <row r="40482" spans="1:3" ht="14.4" x14ac:dyDescent="0.3">
      <c r="A40482"/>
      <c r="B40482"/>
      <c r="C40482"/>
    </row>
    <row r="40483" spans="1:3" ht="14.4" x14ac:dyDescent="0.3">
      <c r="A40483"/>
      <c r="B40483"/>
      <c r="C40483"/>
    </row>
    <row r="40484" spans="1:3" ht="14.4" x14ac:dyDescent="0.3">
      <c r="A40484"/>
      <c r="B40484"/>
      <c r="C40484"/>
    </row>
    <row r="40485" spans="1:3" ht="14.4" x14ac:dyDescent="0.3">
      <c r="A40485"/>
      <c r="B40485"/>
      <c r="C40485"/>
    </row>
    <row r="40486" spans="1:3" ht="14.4" x14ac:dyDescent="0.3">
      <c r="A40486"/>
      <c r="B40486"/>
      <c r="C40486"/>
    </row>
    <row r="40487" spans="1:3" ht="14.4" x14ac:dyDescent="0.3">
      <c r="A40487"/>
      <c r="B40487"/>
      <c r="C40487"/>
    </row>
    <row r="40488" spans="1:3" ht="14.4" x14ac:dyDescent="0.3">
      <c r="A40488"/>
      <c r="B40488"/>
      <c r="C40488"/>
    </row>
    <row r="40489" spans="1:3" ht="14.4" x14ac:dyDescent="0.3">
      <c r="A40489"/>
      <c r="B40489"/>
      <c r="C40489"/>
    </row>
    <row r="40490" spans="1:3" ht="14.4" x14ac:dyDescent="0.3">
      <c r="A40490"/>
      <c r="B40490"/>
      <c r="C40490"/>
    </row>
    <row r="40491" spans="1:3" ht="14.4" x14ac:dyDescent="0.3">
      <c r="A40491"/>
      <c r="B40491"/>
      <c r="C40491"/>
    </row>
    <row r="40492" spans="1:3" ht="14.4" x14ac:dyDescent="0.3">
      <c r="A40492"/>
      <c r="B40492"/>
      <c r="C40492"/>
    </row>
    <row r="40493" spans="1:3" ht="14.4" x14ac:dyDescent="0.3">
      <c r="A40493"/>
      <c r="B40493"/>
      <c r="C40493"/>
    </row>
    <row r="40494" spans="1:3" ht="14.4" x14ac:dyDescent="0.3">
      <c r="A40494"/>
      <c r="B40494"/>
      <c r="C40494"/>
    </row>
    <row r="40495" spans="1:3" ht="14.4" x14ac:dyDescent="0.3">
      <c r="A40495"/>
      <c r="B40495"/>
      <c r="C40495"/>
    </row>
    <row r="40496" spans="1:3" ht="14.4" x14ac:dyDescent="0.3">
      <c r="A40496"/>
      <c r="B40496"/>
      <c r="C40496"/>
    </row>
    <row r="40497" spans="1:3" ht="14.4" x14ac:dyDescent="0.3">
      <c r="A40497"/>
      <c r="B40497"/>
      <c r="C40497"/>
    </row>
    <row r="40498" spans="1:3" ht="14.4" x14ac:dyDescent="0.3">
      <c r="A40498"/>
      <c r="B40498"/>
      <c r="C40498"/>
    </row>
    <row r="40499" spans="1:3" ht="14.4" x14ac:dyDescent="0.3">
      <c r="A40499"/>
      <c r="B40499"/>
      <c r="C40499"/>
    </row>
    <row r="40500" spans="1:3" ht="14.4" x14ac:dyDescent="0.3">
      <c r="A40500"/>
      <c r="B40500"/>
      <c r="C40500"/>
    </row>
    <row r="40501" spans="1:3" ht="14.4" x14ac:dyDescent="0.3">
      <c r="A40501"/>
      <c r="B40501"/>
      <c r="C40501"/>
    </row>
    <row r="40502" spans="1:3" ht="14.4" x14ac:dyDescent="0.3">
      <c r="A40502"/>
      <c r="B40502"/>
      <c r="C40502"/>
    </row>
    <row r="40503" spans="1:3" ht="14.4" x14ac:dyDescent="0.3">
      <c r="A40503"/>
      <c r="B40503"/>
      <c r="C40503"/>
    </row>
    <row r="40504" spans="1:3" ht="14.4" x14ac:dyDescent="0.3">
      <c r="A40504"/>
      <c r="B40504"/>
      <c r="C40504"/>
    </row>
    <row r="40505" spans="1:3" ht="14.4" x14ac:dyDescent="0.3">
      <c r="A40505"/>
      <c r="B40505"/>
      <c r="C40505"/>
    </row>
    <row r="40506" spans="1:3" ht="14.4" x14ac:dyDescent="0.3">
      <c r="A40506"/>
      <c r="B40506"/>
      <c r="C40506"/>
    </row>
    <row r="40507" spans="1:3" ht="14.4" x14ac:dyDescent="0.3">
      <c r="A40507"/>
      <c r="B40507"/>
      <c r="C40507"/>
    </row>
    <row r="40508" spans="1:3" ht="14.4" x14ac:dyDescent="0.3">
      <c r="A40508"/>
      <c r="B40508"/>
      <c r="C40508"/>
    </row>
    <row r="40509" spans="1:3" ht="14.4" x14ac:dyDescent="0.3">
      <c r="A40509"/>
      <c r="B40509"/>
      <c r="C40509"/>
    </row>
    <row r="40510" spans="1:3" ht="14.4" x14ac:dyDescent="0.3">
      <c r="A40510"/>
      <c r="B40510"/>
      <c r="C40510"/>
    </row>
    <row r="40511" spans="1:3" ht="14.4" x14ac:dyDescent="0.3">
      <c r="A40511"/>
      <c r="B40511"/>
      <c r="C40511"/>
    </row>
    <row r="40512" spans="1:3" ht="14.4" x14ac:dyDescent="0.3">
      <c r="A40512"/>
      <c r="B40512"/>
      <c r="C40512"/>
    </row>
    <row r="40513" spans="1:3" ht="14.4" x14ac:dyDescent="0.3">
      <c r="A40513"/>
      <c r="B40513"/>
      <c r="C40513"/>
    </row>
    <row r="40514" spans="1:3" ht="14.4" x14ac:dyDescent="0.3">
      <c r="A40514"/>
      <c r="B40514"/>
      <c r="C40514"/>
    </row>
    <row r="40515" spans="1:3" ht="14.4" x14ac:dyDescent="0.3">
      <c r="A40515"/>
      <c r="B40515"/>
      <c r="C40515"/>
    </row>
    <row r="40516" spans="1:3" ht="14.4" x14ac:dyDescent="0.3">
      <c r="A40516"/>
      <c r="B40516"/>
      <c r="C40516"/>
    </row>
    <row r="40517" spans="1:3" ht="14.4" x14ac:dyDescent="0.3">
      <c r="A40517"/>
      <c r="B40517"/>
      <c r="C40517"/>
    </row>
    <row r="40518" spans="1:3" ht="14.4" x14ac:dyDescent="0.3">
      <c r="A40518"/>
      <c r="B40518"/>
      <c r="C40518"/>
    </row>
    <row r="40519" spans="1:3" ht="14.4" x14ac:dyDescent="0.3">
      <c r="A40519"/>
      <c r="B40519"/>
      <c r="C40519"/>
    </row>
    <row r="40520" spans="1:3" ht="14.4" x14ac:dyDescent="0.3">
      <c r="A40520"/>
      <c r="B40520"/>
      <c r="C40520"/>
    </row>
    <row r="40521" spans="1:3" ht="14.4" x14ac:dyDescent="0.3">
      <c r="A40521"/>
      <c r="B40521"/>
      <c r="C40521"/>
    </row>
    <row r="40522" spans="1:3" ht="14.4" x14ac:dyDescent="0.3">
      <c r="A40522"/>
      <c r="B40522"/>
      <c r="C40522"/>
    </row>
    <row r="40523" spans="1:3" ht="14.4" x14ac:dyDescent="0.3">
      <c r="A40523"/>
      <c r="B40523"/>
      <c r="C40523"/>
    </row>
    <row r="40524" spans="1:3" ht="14.4" x14ac:dyDescent="0.3">
      <c r="A40524"/>
      <c r="B40524"/>
      <c r="C40524"/>
    </row>
    <row r="40525" spans="1:3" ht="14.4" x14ac:dyDescent="0.3">
      <c r="A40525"/>
      <c r="B40525"/>
      <c r="C40525"/>
    </row>
    <row r="40526" spans="1:3" ht="14.4" x14ac:dyDescent="0.3">
      <c r="A40526"/>
      <c r="B40526"/>
      <c r="C40526"/>
    </row>
    <row r="40527" spans="1:3" ht="14.4" x14ac:dyDescent="0.3">
      <c r="A40527"/>
      <c r="B40527"/>
      <c r="C40527"/>
    </row>
    <row r="40528" spans="1:3" ht="14.4" x14ac:dyDescent="0.3">
      <c r="A40528"/>
      <c r="B40528"/>
      <c r="C40528"/>
    </row>
    <row r="40529" spans="1:3" ht="14.4" x14ac:dyDescent="0.3">
      <c r="A40529"/>
      <c r="B40529"/>
      <c r="C40529"/>
    </row>
    <row r="40530" spans="1:3" ht="14.4" x14ac:dyDescent="0.3">
      <c r="A40530"/>
      <c r="B40530"/>
      <c r="C40530"/>
    </row>
    <row r="40531" spans="1:3" ht="14.4" x14ac:dyDescent="0.3">
      <c r="A40531"/>
      <c r="B40531"/>
      <c r="C40531"/>
    </row>
    <row r="40532" spans="1:3" ht="14.4" x14ac:dyDescent="0.3">
      <c r="A40532"/>
      <c r="B40532"/>
      <c r="C40532"/>
    </row>
    <row r="40533" spans="1:3" ht="14.4" x14ac:dyDescent="0.3">
      <c r="A40533"/>
      <c r="B40533"/>
      <c r="C40533"/>
    </row>
    <row r="40534" spans="1:3" ht="14.4" x14ac:dyDescent="0.3">
      <c r="A40534"/>
      <c r="B40534"/>
      <c r="C40534"/>
    </row>
    <row r="40535" spans="1:3" ht="14.4" x14ac:dyDescent="0.3">
      <c r="A40535"/>
      <c r="B40535"/>
      <c r="C40535"/>
    </row>
    <row r="40536" spans="1:3" ht="14.4" x14ac:dyDescent="0.3">
      <c r="A40536"/>
      <c r="B40536"/>
      <c r="C40536"/>
    </row>
    <row r="40537" spans="1:3" ht="14.4" x14ac:dyDescent="0.3">
      <c r="A40537"/>
      <c r="B40537"/>
      <c r="C40537"/>
    </row>
    <row r="40538" spans="1:3" ht="14.4" x14ac:dyDescent="0.3">
      <c r="A40538"/>
      <c r="B40538"/>
      <c r="C40538"/>
    </row>
    <row r="40539" spans="1:3" ht="14.4" x14ac:dyDescent="0.3">
      <c r="A40539"/>
      <c r="B40539"/>
      <c r="C40539"/>
    </row>
    <row r="40540" spans="1:3" ht="14.4" x14ac:dyDescent="0.3">
      <c r="A40540"/>
      <c r="B40540"/>
      <c r="C40540"/>
    </row>
    <row r="40541" spans="1:3" ht="14.4" x14ac:dyDescent="0.3">
      <c r="A40541"/>
      <c r="B40541"/>
      <c r="C40541"/>
    </row>
    <row r="40542" spans="1:3" ht="14.4" x14ac:dyDescent="0.3">
      <c r="A40542"/>
      <c r="B40542"/>
      <c r="C40542"/>
    </row>
    <row r="40543" spans="1:3" ht="14.4" x14ac:dyDescent="0.3">
      <c r="A40543"/>
      <c r="B40543"/>
      <c r="C40543"/>
    </row>
    <row r="40544" spans="1:3" ht="14.4" x14ac:dyDescent="0.3">
      <c r="A40544"/>
      <c r="B40544"/>
      <c r="C40544"/>
    </row>
    <row r="40545" spans="1:3" ht="14.4" x14ac:dyDescent="0.3">
      <c r="A40545"/>
      <c r="B40545"/>
      <c r="C40545"/>
    </row>
    <row r="40546" spans="1:3" ht="14.4" x14ac:dyDescent="0.3">
      <c r="A40546"/>
      <c r="B40546"/>
      <c r="C40546"/>
    </row>
    <row r="40547" spans="1:3" ht="14.4" x14ac:dyDescent="0.3">
      <c r="A40547"/>
      <c r="B40547"/>
      <c r="C40547"/>
    </row>
    <row r="40548" spans="1:3" ht="14.4" x14ac:dyDescent="0.3">
      <c r="A40548"/>
      <c r="B40548"/>
      <c r="C40548"/>
    </row>
    <row r="40549" spans="1:3" ht="14.4" x14ac:dyDescent="0.3">
      <c r="A40549"/>
      <c r="B40549"/>
      <c r="C40549"/>
    </row>
    <row r="40550" spans="1:3" ht="14.4" x14ac:dyDescent="0.3">
      <c r="A40550"/>
      <c r="B40550"/>
      <c r="C40550"/>
    </row>
    <row r="40551" spans="1:3" ht="14.4" x14ac:dyDescent="0.3">
      <c r="A40551"/>
      <c r="B40551"/>
      <c r="C40551"/>
    </row>
    <row r="40552" spans="1:3" ht="14.4" x14ac:dyDescent="0.3">
      <c r="A40552"/>
      <c r="B40552"/>
      <c r="C40552"/>
    </row>
    <row r="40553" spans="1:3" ht="14.4" x14ac:dyDescent="0.3">
      <c r="A40553"/>
      <c r="B40553"/>
      <c r="C40553"/>
    </row>
    <row r="40554" spans="1:3" ht="14.4" x14ac:dyDescent="0.3">
      <c r="A40554"/>
      <c r="B40554"/>
      <c r="C40554"/>
    </row>
    <row r="40555" spans="1:3" ht="14.4" x14ac:dyDescent="0.3">
      <c r="A40555"/>
      <c r="B40555"/>
      <c r="C40555"/>
    </row>
    <row r="40556" spans="1:3" ht="14.4" x14ac:dyDescent="0.3">
      <c r="A40556"/>
      <c r="B40556"/>
      <c r="C40556"/>
    </row>
    <row r="40557" spans="1:3" ht="14.4" x14ac:dyDescent="0.3">
      <c r="A40557"/>
      <c r="B40557"/>
      <c r="C40557"/>
    </row>
    <row r="40558" spans="1:3" ht="14.4" x14ac:dyDescent="0.3">
      <c r="A40558"/>
      <c r="B40558"/>
      <c r="C40558"/>
    </row>
    <row r="40559" spans="1:3" ht="14.4" x14ac:dyDescent="0.3">
      <c r="A40559"/>
      <c r="B40559"/>
      <c r="C40559"/>
    </row>
    <row r="40560" spans="1:3" ht="14.4" x14ac:dyDescent="0.3">
      <c r="A40560"/>
      <c r="B40560"/>
      <c r="C40560"/>
    </row>
    <row r="40561" spans="1:3" ht="14.4" x14ac:dyDescent="0.3">
      <c r="A40561"/>
      <c r="B40561"/>
      <c r="C40561"/>
    </row>
    <row r="40562" spans="1:3" ht="14.4" x14ac:dyDescent="0.3">
      <c r="A40562"/>
      <c r="B40562"/>
      <c r="C40562"/>
    </row>
    <row r="40563" spans="1:3" ht="14.4" x14ac:dyDescent="0.3">
      <c r="A40563"/>
      <c r="B40563"/>
      <c r="C40563"/>
    </row>
    <row r="40564" spans="1:3" ht="14.4" x14ac:dyDescent="0.3">
      <c r="A40564"/>
      <c r="B40564"/>
      <c r="C40564"/>
    </row>
    <row r="40565" spans="1:3" ht="14.4" x14ac:dyDescent="0.3">
      <c r="A40565"/>
      <c r="B40565"/>
      <c r="C40565"/>
    </row>
    <row r="40566" spans="1:3" ht="14.4" x14ac:dyDescent="0.3">
      <c r="A40566"/>
      <c r="B40566"/>
      <c r="C40566"/>
    </row>
    <row r="40567" spans="1:3" ht="14.4" x14ac:dyDescent="0.3">
      <c r="A40567"/>
      <c r="B40567"/>
      <c r="C40567"/>
    </row>
    <row r="40568" spans="1:3" ht="14.4" x14ac:dyDescent="0.3">
      <c r="A40568"/>
      <c r="B40568"/>
      <c r="C40568"/>
    </row>
    <row r="40569" spans="1:3" ht="14.4" x14ac:dyDescent="0.3">
      <c r="A40569"/>
      <c r="B40569"/>
      <c r="C40569"/>
    </row>
    <row r="40570" spans="1:3" ht="14.4" x14ac:dyDescent="0.3">
      <c r="A40570"/>
      <c r="B40570"/>
      <c r="C40570"/>
    </row>
    <row r="40571" spans="1:3" ht="14.4" x14ac:dyDescent="0.3">
      <c r="A40571"/>
      <c r="B40571"/>
      <c r="C40571"/>
    </row>
    <row r="40572" spans="1:3" ht="14.4" x14ac:dyDescent="0.3">
      <c r="A40572"/>
      <c r="B40572"/>
      <c r="C40572"/>
    </row>
    <row r="40573" spans="1:3" ht="14.4" x14ac:dyDescent="0.3">
      <c r="A40573"/>
      <c r="B40573"/>
      <c r="C40573"/>
    </row>
    <row r="40574" spans="1:3" ht="14.4" x14ac:dyDescent="0.3">
      <c r="A40574"/>
      <c r="B40574"/>
      <c r="C40574"/>
    </row>
    <row r="40575" spans="1:3" ht="14.4" x14ac:dyDescent="0.3">
      <c r="A40575"/>
      <c r="B40575"/>
      <c r="C40575"/>
    </row>
    <row r="40576" spans="1:3" ht="14.4" x14ac:dyDescent="0.3">
      <c r="A40576"/>
      <c r="B40576"/>
      <c r="C40576"/>
    </row>
    <row r="40577" spans="1:3" ht="14.4" x14ac:dyDescent="0.3">
      <c r="A40577"/>
      <c r="B40577"/>
      <c r="C40577"/>
    </row>
    <row r="40578" spans="1:3" ht="14.4" x14ac:dyDescent="0.3">
      <c r="A40578"/>
      <c r="B40578"/>
      <c r="C40578"/>
    </row>
    <row r="40579" spans="1:3" ht="14.4" x14ac:dyDescent="0.3">
      <c r="A40579"/>
      <c r="B40579"/>
      <c r="C40579"/>
    </row>
    <row r="40580" spans="1:3" ht="14.4" x14ac:dyDescent="0.3">
      <c r="A40580"/>
      <c r="B40580"/>
      <c r="C40580"/>
    </row>
    <row r="40581" spans="1:3" ht="14.4" x14ac:dyDescent="0.3">
      <c r="A40581"/>
      <c r="B40581"/>
      <c r="C40581"/>
    </row>
    <row r="40582" spans="1:3" ht="14.4" x14ac:dyDescent="0.3">
      <c r="A40582"/>
      <c r="B40582"/>
      <c r="C40582"/>
    </row>
    <row r="40583" spans="1:3" ht="14.4" x14ac:dyDescent="0.3">
      <c r="A40583"/>
      <c r="B40583"/>
      <c r="C40583"/>
    </row>
    <row r="40584" spans="1:3" ht="14.4" x14ac:dyDescent="0.3">
      <c r="A40584"/>
      <c r="B40584"/>
      <c r="C40584"/>
    </row>
    <row r="40585" spans="1:3" ht="14.4" x14ac:dyDescent="0.3">
      <c r="A40585"/>
      <c r="B40585"/>
      <c r="C40585"/>
    </row>
    <row r="40586" spans="1:3" ht="14.4" x14ac:dyDescent="0.3">
      <c r="A40586"/>
      <c r="B40586"/>
      <c r="C40586"/>
    </row>
    <row r="40587" spans="1:3" ht="14.4" x14ac:dyDescent="0.3">
      <c r="A40587"/>
      <c r="B40587"/>
      <c r="C40587"/>
    </row>
    <row r="40588" spans="1:3" ht="14.4" x14ac:dyDescent="0.3">
      <c r="A40588"/>
      <c r="B40588"/>
      <c r="C40588"/>
    </row>
    <row r="40589" spans="1:3" ht="14.4" x14ac:dyDescent="0.3">
      <c r="A40589"/>
      <c r="B40589"/>
      <c r="C40589"/>
    </row>
    <row r="40590" spans="1:3" ht="14.4" x14ac:dyDescent="0.3">
      <c r="A40590"/>
      <c r="B40590"/>
      <c r="C40590"/>
    </row>
    <row r="40591" spans="1:3" ht="14.4" x14ac:dyDescent="0.3">
      <c r="A40591"/>
      <c r="B40591"/>
      <c r="C40591"/>
    </row>
    <row r="40592" spans="1:3" ht="14.4" x14ac:dyDescent="0.3">
      <c r="A40592"/>
      <c r="B40592"/>
      <c r="C40592"/>
    </row>
    <row r="40593" spans="1:3" ht="14.4" x14ac:dyDescent="0.3">
      <c r="A40593"/>
      <c r="B40593"/>
      <c r="C40593"/>
    </row>
    <row r="40594" spans="1:3" ht="14.4" x14ac:dyDescent="0.3">
      <c r="A40594"/>
      <c r="B40594"/>
      <c r="C40594"/>
    </row>
    <row r="40595" spans="1:3" ht="14.4" x14ac:dyDescent="0.3">
      <c r="A40595"/>
      <c r="B40595"/>
      <c r="C40595"/>
    </row>
    <row r="40596" spans="1:3" ht="14.4" x14ac:dyDescent="0.3">
      <c r="A40596"/>
      <c r="B40596"/>
      <c r="C40596"/>
    </row>
    <row r="40597" spans="1:3" ht="14.4" x14ac:dyDescent="0.3">
      <c r="A40597"/>
      <c r="B40597"/>
      <c r="C40597"/>
    </row>
    <row r="40598" spans="1:3" ht="14.4" x14ac:dyDescent="0.3">
      <c r="A40598"/>
      <c r="B40598"/>
      <c r="C40598"/>
    </row>
    <row r="40599" spans="1:3" ht="14.4" x14ac:dyDescent="0.3">
      <c r="A40599"/>
      <c r="B40599"/>
      <c r="C40599"/>
    </row>
    <row r="40600" spans="1:3" ht="14.4" x14ac:dyDescent="0.3">
      <c r="A40600"/>
      <c r="B40600"/>
      <c r="C40600"/>
    </row>
    <row r="40601" spans="1:3" ht="14.4" x14ac:dyDescent="0.3">
      <c r="A40601"/>
      <c r="B40601"/>
      <c r="C40601"/>
    </row>
    <row r="40602" spans="1:3" ht="14.4" x14ac:dyDescent="0.3">
      <c r="A40602"/>
      <c r="B40602"/>
      <c r="C40602"/>
    </row>
    <row r="40603" spans="1:3" ht="14.4" x14ac:dyDescent="0.3">
      <c r="A40603"/>
      <c r="B40603"/>
      <c r="C40603"/>
    </row>
    <row r="40604" spans="1:3" ht="14.4" x14ac:dyDescent="0.3">
      <c r="A40604"/>
      <c r="B40604"/>
      <c r="C40604"/>
    </row>
    <row r="40605" spans="1:3" ht="14.4" x14ac:dyDescent="0.3">
      <c r="A40605"/>
      <c r="B40605"/>
      <c r="C40605"/>
    </row>
    <row r="40606" spans="1:3" ht="14.4" x14ac:dyDescent="0.3">
      <c r="A40606"/>
      <c r="B40606"/>
      <c r="C40606"/>
    </row>
    <row r="40607" spans="1:3" ht="14.4" x14ac:dyDescent="0.3">
      <c r="A40607"/>
      <c r="B40607"/>
      <c r="C40607"/>
    </row>
    <row r="40608" spans="1:3" ht="14.4" x14ac:dyDescent="0.3">
      <c r="A40608"/>
      <c r="B40608"/>
      <c r="C40608"/>
    </row>
    <row r="40609" spans="1:3" ht="14.4" x14ac:dyDescent="0.3">
      <c r="A40609"/>
      <c r="B40609"/>
      <c r="C40609"/>
    </row>
    <row r="40610" spans="1:3" ht="14.4" x14ac:dyDescent="0.3">
      <c r="A40610"/>
      <c r="B40610"/>
      <c r="C40610"/>
    </row>
    <row r="40611" spans="1:3" ht="14.4" x14ac:dyDescent="0.3">
      <c r="A40611"/>
      <c r="B40611"/>
      <c r="C40611"/>
    </row>
    <row r="40612" spans="1:3" ht="14.4" x14ac:dyDescent="0.3">
      <c r="A40612"/>
      <c r="B40612"/>
      <c r="C40612"/>
    </row>
    <row r="40613" spans="1:3" ht="14.4" x14ac:dyDescent="0.3">
      <c r="A40613"/>
      <c r="B40613"/>
      <c r="C40613"/>
    </row>
    <row r="40614" spans="1:3" ht="14.4" x14ac:dyDescent="0.3">
      <c r="A40614"/>
      <c r="B40614"/>
      <c r="C40614"/>
    </row>
    <row r="40615" spans="1:3" ht="14.4" x14ac:dyDescent="0.3">
      <c r="A40615"/>
      <c r="B40615"/>
      <c r="C40615"/>
    </row>
    <row r="40616" spans="1:3" ht="14.4" x14ac:dyDescent="0.3">
      <c r="A40616"/>
      <c r="B40616"/>
      <c r="C40616"/>
    </row>
    <row r="40617" spans="1:3" ht="14.4" x14ac:dyDescent="0.3">
      <c r="A40617"/>
      <c r="B40617"/>
      <c r="C40617"/>
    </row>
    <row r="40618" spans="1:3" ht="14.4" x14ac:dyDescent="0.3">
      <c r="A40618"/>
      <c r="B40618"/>
      <c r="C40618"/>
    </row>
    <row r="40619" spans="1:3" ht="14.4" x14ac:dyDescent="0.3">
      <c r="A40619"/>
      <c r="B40619"/>
      <c r="C40619"/>
    </row>
    <row r="40620" spans="1:3" ht="14.4" x14ac:dyDescent="0.3">
      <c r="A40620"/>
      <c r="B40620"/>
      <c r="C40620"/>
    </row>
    <row r="40621" spans="1:3" ht="14.4" x14ac:dyDescent="0.3">
      <c r="A40621"/>
      <c r="B40621"/>
      <c r="C40621"/>
    </row>
    <row r="40622" spans="1:3" ht="14.4" x14ac:dyDescent="0.3">
      <c r="A40622"/>
      <c r="B40622"/>
      <c r="C40622"/>
    </row>
    <row r="40623" spans="1:3" ht="14.4" x14ac:dyDescent="0.3">
      <c r="A40623"/>
      <c r="B40623"/>
      <c r="C40623"/>
    </row>
    <row r="40624" spans="1:3" ht="14.4" x14ac:dyDescent="0.3">
      <c r="A40624"/>
      <c r="B40624"/>
      <c r="C40624"/>
    </row>
    <row r="40625" spans="1:3" ht="14.4" x14ac:dyDescent="0.3">
      <c r="A40625"/>
      <c r="B40625"/>
      <c r="C40625"/>
    </row>
    <row r="40626" spans="1:3" ht="14.4" x14ac:dyDescent="0.3">
      <c r="A40626"/>
      <c r="B40626"/>
      <c r="C40626"/>
    </row>
    <row r="40627" spans="1:3" ht="14.4" x14ac:dyDescent="0.3">
      <c r="A40627"/>
      <c r="B40627"/>
      <c r="C40627"/>
    </row>
    <row r="40628" spans="1:3" ht="14.4" x14ac:dyDescent="0.3">
      <c r="A40628"/>
      <c r="B40628"/>
      <c r="C40628"/>
    </row>
    <row r="40629" spans="1:3" ht="14.4" x14ac:dyDescent="0.3">
      <c r="A40629"/>
      <c r="B40629"/>
      <c r="C40629"/>
    </row>
    <row r="40630" spans="1:3" ht="14.4" x14ac:dyDescent="0.3">
      <c r="A40630"/>
      <c r="B40630"/>
      <c r="C40630"/>
    </row>
    <row r="40631" spans="1:3" ht="14.4" x14ac:dyDescent="0.3">
      <c r="A40631"/>
      <c r="B40631"/>
      <c r="C40631"/>
    </row>
    <row r="40632" spans="1:3" ht="14.4" x14ac:dyDescent="0.3">
      <c r="A40632"/>
      <c r="B40632"/>
      <c r="C40632"/>
    </row>
    <row r="40633" spans="1:3" ht="14.4" x14ac:dyDescent="0.3">
      <c r="A40633"/>
      <c r="B40633"/>
      <c r="C40633"/>
    </row>
    <row r="40634" spans="1:3" ht="14.4" x14ac:dyDescent="0.3">
      <c r="A40634"/>
      <c r="B40634"/>
      <c r="C40634"/>
    </row>
    <row r="40635" spans="1:3" ht="14.4" x14ac:dyDescent="0.3">
      <c r="A40635"/>
      <c r="B40635"/>
      <c r="C40635"/>
    </row>
    <row r="40636" spans="1:3" ht="14.4" x14ac:dyDescent="0.3">
      <c r="A40636"/>
      <c r="B40636"/>
      <c r="C40636"/>
    </row>
    <row r="40637" spans="1:3" ht="14.4" x14ac:dyDescent="0.3">
      <c r="A40637"/>
      <c r="B40637"/>
      <c r="C40637"/>
    </row>
    <row r="40638" spans="1:3" ht="14.4" x14ac:dyDescent="0.3">
      <c r="A40638"/>
      <c r="B40638"/>
      <c r="C40638"/>
    </row>
    <row r="40639" spans="1:3" ht="14.4" x14ac:dyDescent="0.3">
      <c r="A40639"/>
      <c r="B40639"/>
      <c r="C40639"/>
    </row>
    <row r="40640" spans="1:3" ht="14.4" x14ac:dyDescent="0.3">
      <c r="A40640"/>
      <c r="B40640"/>
      <c r="C40640"/>
    </row>
    <row r="40641" spans="1:3" ht="14.4" x14ac:dyDescent="0.3">
      <c r="A40641"/>
      <c r="B40641"/>
      <c r="C40641"/>
    </row>
    <row r="40642" spans="1:3" ht="14.4" x14ac:dyDescent="0.3">
      <c r="A40642"/>
      <c r="B40642"/>
      <c r="C40642"/>
    </row>
    <row r="40643" spans="1:3" ht="14.4" x14ac:dyDescent="0.3">
      <c r="A40643"/>
      <c r="B40643"/>
      <c r="C40643"/>
    </row>
    <row r="40644" spans="1:3" ht="14.4" x14ac:dyDescent="0.3">
      <c r="A40644"/>
      <c r="B40644"/>
      <c r="C40644"/>
    </row>
    <row r="40645" spans="1:3" ht="14.4" x14ac:dyDescent="0.3">
      <c r="A40645"/>
      <c r="B40645"/>
      <c r="C40645"/>
    </row>
    <row r="40646" spans="1:3" ht="14.4" x14ac:dyDescent="0.3">
      <c r="A40646"/>
      <c r="B40646"/>
      <c r="C40646"/>
    </row>
    <row r="40647" spans="1:3" ht="14.4" x14ac:dyDescent="0.3">
      <c r="A40647"/>
      <c r="B40647"/>
      <c r="C40647"/>
    </row>
    <row r="40648" spans="1:3" ht="14.4" x14ac:dyDescent="0.3">
      <c r="A40648"/>
      <c r="B40648"/>
      <c r="C40648"/>
    </row>
    <row r="40649" spans="1:3" ht="14.4" x14ac:dyDescent="0.3">
      <c r="A40649"/>
      <c r="B40649"/>
      <c r="C40649"/>
    </row>
    <row r="40650" spans="1:3" ht="14.4" x14ac:dyDescent="0.3">
      <c r="A40650"/>
      <c r="B40650"/>
      <c r="C40650"/>
    </row>
    <row r="40651" spans="1:3" ht="14.4" x14ac:dyDescent="0.3">
      <c r="A40651"/>
      <c r="B40651"/>
      <c r="C40651"/>
    </row>
    <row r="40652" spans="1:3" ht="14.4" x14ac:dyDescent="0.3">
      <c r="A40652"/>
      <c r="B40652"/>
      <c r="C40652"/>
    </row>
    <row r="40653" spans="1:3" ht="14.4" x14ac:dyDescent="0.3">
      <c r="A40653"/>
      <c r="B40653"/>
      <c r="C40653"/>
    </row>
    <row r="40654" spans="1:3" ht="14.4" x14ac:dyDescent="0.3">
      <c r="A40654"/>
      <c r="B40654"/>
      <c r="C40654"/>
    </row>
    <row r="40655" spans="1:3" ht="14.4" x14ac:dyDescent="0.3">
      <c r="A40655"/>
      <c r="B40655"/>
      <c r="C40655"/>
    </row>
    <row r="40656" spans="1:3" ht="14.4" x14ac:dyDescent="0.3">
      <c r="A40656"/>
      <c r="B40656"/>
      <c r="C40656"/>
    </row>
    <row r="40657" spans="1:3" ht="14.4" x14ac:dyDescent="0.3">
      <c r="A40657"/>
      <c r="B40657"/>
      <c r="C40657"/>
    </row>
    <row r="40658" spans="1:3" ht="14.4" x14ac:dyDescent="0.3">
      <c r="A40658"/>
      <c r="B40658"/>
      <c r="C40658"/>
    </row>
    <row r="40659" spans="1:3" ht="14.4" x14ac:dyDescent="0.3">
      <c r="A40659"/>
      <c r="B40659"/>
      <c r="C40659"/>
    </row>
    <row r="40660" spans="1:3" ht="14.4" x14ac:dyDescent="0.3">
      <c r="A40660"/>
      <c r="B40660"/>
      <c r="C40660"/>
    </row>
    <row r="40661" spans="1:3" ht="14.4" x14ac:dyDescent="0.3">
      <c r="A40661"/>
      <c r="B40661"/>
      <c r="C40661"/>
    </row>
    <row r="40662" spans="1:3" ht="14.4" x14ac:dyDescent="0.3">
      <c r="A40662"/>
      <c r="B40662"/>
      <c r="C40662"/>
    </row>
    <row r="40663" spans="1:3" ht="14.4" x14ac:dyDescent="0.3">
      <c r="A40663"/>
      <c r="B40663"/>
      <c r="C40663"/>
    </row>
    <row r="40664" spans="1:3" ht="14.4" x14ac:dyDescent="0.3">
      <c r="A40664"/>
      <c r="B40664"/>
      <c r="C40664"/>
    </row>
    <row r="40665" spans="1:3" ht="14.4" x14ac:dyDescent="0.3">
      <c r="A40665"/>
      <c r="B40665"/>
      <c r="C40665"/>
    </row>
    <row r="40666" spans="1:3" ht="14.4" x14ac:dyDescent="0.3">
      <c r="A40666"/>
      <c r="B40666"/>
      <c r="C40666"/>
    </row>
    <row r="40667" spans="1:3" ht="14.4" x14ac:dyDescent="0.3">
      <c r="A40667"/>
      <c r="B40667"/>
      <c r="C40667"/>
    </row>
    <row r="40668" spans="1:3" ht="14.4" x14ac:dyDescent="0.3">
      <c r="A40668"/>
      <c r="B40668"/>
      <c r="C40668"/>
    </row>
    <row r="40669" spans="1:3" ht="14.4" x14ac:dyDescent="0.3">
      <c r="A40669"/>
      <c r="B40669"/>
      <c r="C40669"/>
    </row>
    <row r="40670" spans="1:3" ht="14.4" x14ac:dyDescent="0.3">
      <c r="A40670"/>
      <c r="B40670"/>
      <c r="C40670"/>
    </row>
    <row r="40671" spans="1:3" ht="14.4" x14ac:dyDescent="0.3">
      <c r="A40671"/>
      <c r="B40671"/>
      <c r="C40671"/>
    </row>
    <row r="40672" spans="1:3" ht="14.4" x14ac:dyDescent="0.3">
      <c r="A40672"/>
      <c r="B40672"/>
      <c r="C40672"/>
    </row>
    <row r="40673" spans="1:3" ht="14.4" x14ac:dyDescent="0.3">
      <c r="A40673"/>
      <c r="B40673"/>
      <c r="C40673"/>
    </row>
    <row r="40674" spans="1:3" ht="14.4" x14ac:dyDescent="0.3">
      <c r="A40674"/>
      <c r="B40674"/>
      <c r="C40674"/>
    </row>
    <row r="40675" spans="1:3" ht="14.4" x14ac:dyDescent="0.3">
      <c r="A40675"/>
      <c r="B40675"/>
      <c r="C40675"/>
    </row>
    <row r="40676" spans="1:3" ht="14.4" x14ac:dyDescent="0.3">
      <c r="A40676"/>
      <c r="B40676"/>
      <c r="C40676"/>
    </row>
    <row r="40677" spans="1:3" ht="14.4" x14ac:dyDescent="0.3">
      <c r="A40677"/>
      <c r="B40677"/>
      <c r="C40677"/>
    </row>
    <row r="40678" spans="1:3" ht="14.4" x14ac:dyDescent="0.3">
      <c r="A40678"/>
      <c r="B40678"/>
      <c r="C40678"/>
    </row>
    <row r="40679" spans="1:3" ht="14.4" x14ac:dyDescent="0.3">
      <c r="A40679"/>
      <c r="B40679"/>
      <c r="C40679"/>
    </row>
    <row r="40680" spans="1:3" ht="14.4" x14ac:dyDescent="0.3">
      <c r="A40680"/>
      <c r="B40680"/>
      <c r="C40680"/>
    </row>
    <row r="40681" spans="1:3" ht="14.4" x14ac:dyDescent="0.3">
      <c r="A40681"/>
      <c r="B40681"/>
      <c r="C40681"/>
    </row>
    <row r="40682" spans="1:3" ht="14.4" x14ac:dyDescent="0.3">
      <c r="A40682"/>
      <c r="B40682"/>
      <c r="C40682"/>
    </row>
    <row r="40683" spans="1:3" ht="14.4" x14ac:dyDescent="0.3">
      <c r="A40683"/>
      <c r="B40683"/>
      <c r="C40683"/>
    </row>
    <row r="40684" spans="1:3" ht="14.4" x14ac:dyDescent="0.3">
      <c r="A40684"/>
      <c r="B40684"/>
      <c r="C40684"/>
    </row>
    <row r="40685" spans="1:3" ht="14.4" x14ac:dyDescent="0.3">
      <c r="A40685"/>
      <c r="B40685"/>
      <c r="C40685"/>
    </row>
    <row r="40686" spans="1:3" ht="14.4" x14ac:dyDescent="0.3">
      <c r="A40686"/>
      <c r="B40686"/>
      <c r="C40686"/>
    </row>
    <row r="40687" spans="1:3" ht="14.4" x14ac:dyDescent="0.3">
      <c r="A40687"/>
      <c r="B40687"/>
      <c r="C40687"/>
    </row>
    <row r="40688" spans="1:3" ht="14.4" x14ac:dyDescent="0.3">
      <c r="A40688"/>
      <c r="B40688"/>
      <c r="C40688"/>
    </row>
    <row r="40689" spans="1:3" ht="14.4" x14ac:dyDescent="0.3">
      <c r="A40689"/>
      <c r="B40689"/>
      <c r="C40689"/>
    </row>
    <row r="40690" spans="1:3" ht="14.4" x14ac:dyDescent="0.3">
      <c r="A40690"/>
      <c r="B40690"/>
      <c r="C40690"/>
    </row>
    <row r="40691" spans="1:3" ht="14.4" x14ac:dyDescent="0.3">
      <c r="A40691"/>
      <c r="B40691"/>
      <c r="C40691"/>
    </row>
    <row r="40692" spans="1:3" ht="14.4" x14ac:dyDescent="0.3">
      <c r="A40692"/>
      <c r="B40692"/>
      <c r="C40692"/>
    </row>
    <row r="40693" spans="1:3" ht="14.4" x14ac:dyDescent="0.3">
      <c r="A40693"/>
      <c r="B40693"/>
      <c r="C40693"/>
    </row>
    <row r="40694" spans="1:3" ht="14.4" x14ac:dyDescent="0.3">
      <c r="A40694"/>
      <c r="B40694"/>
      <c r="C40694"/>
    </row>
    <row r="40695" spans="1:3" ht="14.4" x14ac:dyDescent="0.3">
      <c r="A40695"/>
      <c r="B40695"/>
      <c r="C40695"/>
    </row>
    <row r="40696" spans="1:3" ht="14.4" x14ac:dyDescent="0.3">
      <c r="A40696"/>
      <c r="B40696"/>
      <c r="C40696"/>
    </row>
    <row r="40697" spans="1:3" ht="14.4" x14ac:dyDescent="0.3">
      <c r="A40697"/>
      <c r="B40697"/>
      <c r="C40697"/>
    </row>
    <row r="40698" spans="1:3" ht="14.4" x14ac:dyDescent="0.3">
      <c r="A40698"/>
      <c r="B40698"/>
      <c r="C40698"/>
    </row>
    <row r="40699" spans="1:3" ht="14.4" x14ac:dyDescent="0.3">
      <c r="A40699"/>
      <c r="B40699"/>
      <c r="C40699"/>
    </row>
    <row r="40700" spans="1:3" ht="14.4" x14ac:dyDescent="0.3">
      <c r="A40700"/>
      <c r="B40700"/>
      <c r="C40700"/>
    </row>
    <row r="40701" spans="1:3" ht="14.4" x14ac:dyDescent="0.3">
      <c r="A40701"/>
      <c r="B40701"/>
      <c r="C40701"/>
    </row>
    <row r="40702" spans="1:3" ht="14.4" x14ac:dyDescent="0.3">
      <c r="A40702"/>
      <c r="B40702"/>
      <c r="C40702"/>
    </row>
    <row r="40703" spans="1:3" ht="14.4" x14ac:dyDescent="0.3">
      <c r="A40703"/>
      <c r="B40703"/>
      <c r="C40703"/>
    </row>
    <row r="40704" spans="1:3" ht="14.4" x14ac:dyDescent="0.3">
      <c r="A40704"/>
      <c r="B40704"/>
      <c r="C40704"/>
    </row>
    <row r="40705" spans="1:3" ht="14.4" x14ac:dyDescent="0.3">
      <c r="A40705"/>
      <c r="B40705"/>
      <c r="C40705"/>
    </row>
    <row r="40706" spans="1:3" ht="14.4" x14ac:dyDescent="0.3">
      <c r="A40706"/>
      <c r="B40706"/>
      <c r="C40706"/>
    </row>
    <row r="40707" spans="1:3" ht="14.4" x14ac:dyDescent="0.3">
      <c r="A40707"/>
      <c r="B40707"/>
      <c r="C40707"/>
    </row>
    <row r="40708" spans="1:3" ht="14.4" x14ac:dyDescent="0.3">
      <c r="A40708"/>
      <c r="B40708"/>
      <c r="C40708"/>
    </row>
    <row r="40709" spans="1:3" ht="14.4" x14ac:dyDescent="0.3">
      <c r="A40709"/>
      <c r="B40709"/>
      <c r="C40709"/>
    </row>
    <row r="40710" spans="1:3" ht="14.4" x14ac:dyDescent="0.3">
      <c r="A40710"/>
      <c r="B40710"/>
      <c r="C40710"/>
    </row>
    <row r="40711" spans="1:3" ht="14.4" x14ac:dyDescent="0.3">
      <c r="A40711"/>
      <c r="B40711"/>
      <c r="C40711"/>
    </row>
    <row r="40712" spans="1:3" ht="14.4" x14ac:dyDescent="0.3">
      <c r="A40712"/>
      <c r="B40712"/>
      <c r="C40712"/>
    </row>
    <row r="40713" spans="1:3" ht="14.4" x14ac:dyDescent="0.3">
      <c r="A40713"/>
      <c r="B40713"/>
      <c r="C40713"/>
    </row>
    <row r="40714" spans="1:3" ht="14.4" x14ac:dyDescent="0.3">
      <c r="A40714"/>
      <c r="B40714"/>
      <c r="C40714"/>
    </row>
    <row r="40715" spans="1:3" ht="14.4" x14ac:dyDescent="0.3">
      <c r="A40715"/>
      <c r="B40715"/>
      <c r="C40715"/>
    </row>
    <row r="40716" spans="1:3" ht="14.4" x14ac:dyDescent="0.3">
      <c r="A40716"/>
      <c r="B40716"/>
      <c r="C40716"/>
    </row>
    <row r="40717" spans="1:3" ht="14.4" x14ac:dyDescent="0.3">
      <c r="A40717"/>
      <c r="B40717"/>
      <c r="C40717"/>
    </row>
    <row r="40718" spans="1:3" ht="14.4" x14ac:dyDescent="0.3">
      <c r="A40718"/>
      <c r="B40718"/>
      <c r="C40718"/>
    </row>
    <row r="40719" spans="1:3" ht="14.4" x14ac:dyDescent="0.3">
      <c r="A40719"/>
      <c r="B40719"/>
      <c r="C40719"/>
    </row>
    <row r="40720" spans="1:3" ht="14.4" x14ac:dyDescent="0.3">
      <c r="A40720"/>
      <c r="B40720"/>
      <c r="C40720"/>
    </row>
    <row r="40721" spans="1:3" ht="14.4" x14ac:dyDescent="0.3">
      <c r="A40721"/>
      <c r="B40721"/>
      <c r="C40721"/>
    </row>
    <row r="40722" spans="1:3" ht="14.4" x14ac:dyDescent="0.3">
      <c r="A40722"/>
      <c r="B40722"/>
      <c r="C40722"/>
    </row>
    <row r="40723" spans="1:3" ht="14.4" x14ac:dyDescent="0.3">
      <c r="A40723"/>
      <c r="B40723"/>
      <c r="C40723"/>
    </row>
    <row r="40724" spans="1:3" ht="14.4" x14ac:dyDescent="0.3">
      <c r="A40724"/>
      <c r="B40724"/>
      <c r="C40724"/>
    </row>
    <row r="40725" spans="1:3" ht="14.4" x14ac:dyDescent="0.3">
      <c r="A40725"/>
      <c r="B40725"/>
      <c r="C40725"/>
    </row>
    <row r="40726" spans="1:3" ht="14.4" x14ac:dyDescent="0.3">
      <c r="A40726"/>
      <c r="B40726"/>
      <c r="C40726"/>
    </row>
    <row r="40727" spans="1:3" ht="14.4" x14ac:dyDescent="0.3">
      <c r="A40727"/>
      <c r="B40727"/>
      <c r="C40727"/>
    </row>
    <row r="40728" spans="1:3" ht="14.4" x14ac:dyDescent="0.3">
      <c r="A40728"/>
      <c r="B40728"/>
      <c r="C40728"/>
    </row>
    <row r="40729" spans="1:3" ht="14.4" x14ac:dyDescent="0.3">
      <c r="A40729"/>
      <c r="B40729"/>
      <c r="C40729"/>
    </row>
    <row r="40730" spans="1:3" ht="14.4" x14ac:dyDescent="0.3">
      <c r="A40730"/>
      <c r="B40730"/>
      <c r="C40730"/>
    </row>
    <row r="40731" spans="1:3" ht="14.4" x14ac:dyDescent="0.3">
      <c r="A40731"/>
      <c r="B40731"/>
      <c r="C40731"/>
    </row>
    <row r="40732" spans="1:3" ht="14.4" x14ac:dyDescent="0.3">
      <c r="A40732"/>
      <c r="B40732"/>
      <c r="C40732"/>
    </row>
    <row r="40733" spans="1:3" ht="14.4" x14ac:dyDescent="0.3">
      <c r="A40733"/>
      <c r="B40733"/>
      <c r="C40733"/>
    </row>
    <row r="40734" spans="1:3" ht="14.4" x14ac:dyDescent="0.3">
      <c r="A40734"/>
      <c r="B40734"/>
      <c r="C40734"/>
    </row>
    <row r="40735" spans="1:3" ht="14.4" x14ac:dyDescent="0.3">
      <c r="A40735"/>
      <c r="B40735"/>
      <c r="C40735"/>
    </row>
    <row r="40736" spans="1:3" ht="14.4" x14ac:dyDescent="0.3">
      <c r="A40736"/>
      <c r="B40736"/>
      <c r="C40736"/>
    </row>
    <row r="40737" spans="1:3" ht="14.4" x14ac:dyDescent="0.3">
      <c r="A40737"/>
      <c r="B40737"/>
      <c r="C40737"/>
    </row>
    <row r="40738" spans="1:3" ht="14.4" x14ac:dyDescent="0.3">
      <c r="A40738"/>
      <c r="B40738"/>
      <c r="C40738"/>
    </row>
    <row r="40739" spans="1:3" ht="14.4" x14ac:dyDescent="0.3">
      <c r="A40739"/>
      <c r="B40739"/>
      <c r="C40739"/>
    </row>
    <row r="40740" spans="1:3" ht="14.4" x14ac:dyDescent="0.3">
      <c r="A40740"/>
      <c r="B40740"/>
      <c r="C40740"/>
    </row>
    <row r="40741" spans="1:3" ht="14.4" x14ac:dyDescent="0.3">
      <c r="A40741"/>
      <c r="B40741"/>
      <c r="C40741"/>
    </row>
    <row r="40742" spans="1:3" ht="14.4" x14ac:dyDescent="0.3">
      <c r="A40742"/>
      <c r="B40742"/>
      <c r="C40742"/>
    </row>
    <row r="40743" spans="1:3" ht="14.4" x14ac:dyDescent="0.3">
      <c r="A40743"/>
      <c r="B40743"/>
      <c r="C40743"/>
    </row>
    <row r="40744" spans="1:3" ht="14.4" x14ac:dyDescent="0.3">
      <c r="A40744"/>
      <c r="B40744"/>
      <c r="C40744"/>
    </row>
    <row r="40745" spans="1:3" ht="14.4" x14ac:dyDescent="0.3">
      <c r="A40745"/>
      <c r="B40745"/>
      <c r="C40745"/>
    </row>
    <row r="40746" spans="1:3" ht="14.4" x14ac:dyDescent="0.3">
      <c r="A40746"/>
      <c r="B40746"/>
      <c r="C40746"/>
    </row>
    <row r="40747" spans="1:3" ht="14.4" x14ac:dyDescent="0.3">
      <c r="A40747"/>
      <c r="B40747"/>
      <c r="C40747"/>
    </row>
    <row r="40748" spans="1:3" ht="14.4" x14ac:dyDescent="0.3">
      <c r="A40748"/>
      <c r="B40748"/>
      <c r="C40748"/>
    </row>
    <row r="40749" spans="1:3" ht="14.4" x14ac:dyDescent="0.3">
      <c r="A40749"/>
      <c r="B40749"/>
      <c r="C40749"/>
    </row>
    <row r="40750" spans="1:3" ht="14.4" x14ac:dyDescent="0.3">
      <c r="A40750"/>
      <c r="B40750"/>
      <c r="C40750"/>
    </row>
    <row r="40751" spans="1:3" ht="14.4" x14ac:dyDescent="0.3">
      <c r="A40751"/>
      <c r="B40751"/>
      <c r="C40751"/>
    </row>
    <row r="40752" spans="1:3" ht="14.4" x14ac:dyDescent="0.3">
      <c r="A40752"/>
      <c r="B40752"/>
      <c r="C40752"/>
    </row>
    <row r="40753" spans="1:3" ht="14.4" x14ac:dyDescent="0.3">
      <c r="A40753"/>
      <c r="B40753"/>
      <c r="C40753"/>
    </row>
    <row r="40754" spans="1:3" ht="14.4" x14ac:dyDescent="0.3">
      <c r="A40754"/>
      <c r="B40754"/>
      <c r="C40754"/>
    </row>
    <row r="40755" spans="1:3" ht="14.4" x14ac:dyDescent="0.3">
      <c r="A40755"/>
      <c r="B40755"/>
      <c r="C40755"/>
    </row>
    <row r="40756" spans="1:3" ht="14.4" x14ac:dyDescent="0.3">
      <c r="A40756"/>
      <c r="B40756"/>
      <c r="C40756"/>
    </row>
    <row r="40757" spans="1:3" ht="14.4" x14ac:dyDescent="0.3">
      <c r="A40757"/>
      <c r="B40757"/>
      <c r="C40757"/>
    </row>
    <row r="40758" spans="1:3" ht="14.4" x14ac:dyDescent="0.3">
      <c r="A40758"/>
      <c r="B40758"/>
      <c r="C40758"/>
    </row>
    <row r="40759" spans="1:3" ht="14.4" x14ac:dyDescent="0.3">
      <c r="A40759"/>
      <c r="B40759"/>
      <c r="C40759"/>
    </row>
    <row r="40760" spans="1:3" ht="14.4" x14ac:dyDescent="0.3">
      <c r="A40760"/>
      <c r="B40760"/>
      <c r="C40760"/>
    </row>
    <row r="40761" spans="1:3" ht="14.4" x14ac:dyDescent="0.3">
      <c r="A40761"/>
      <c r="B40761"/>
      <c r="C40761"/>
    </row>
    <row r="40762" spans="1:3" ht="14.4" x14ac:dyDescent="0.3">
      <c r="A40762"/>
      <c r="B40762"/>
      <c r="C40762"/>
    </row>
    <row r="40763" spans="1:3" ht="14.4" x14ac:dyDescent="0.3">
      <c r="A40763"/>
      <c r="B40763"/>
      <c r="C40763"/>
    </row>
    <row r="40764" spans="1:3" ht="14.4" x14ac:dyDescent="0.3">
      <c r="A40764"/>
      <c r="B40764"/>
      <c r="C40764"/>
    </row>
    <row r="40765" spans="1:3" ht="14.4" x14ac:dyDescent="0.3">
      <c r="A40765"/>
      <c r="B40765"/>
      <c r="C40765"/>
    </row>
    <row r="40766" spans="1:3" ht="14.4" x14ac:dyDescent="0.3">
      <c r="A40766"/>
      <c r="B40766"/>
      <c r="C40766"/>
    </row>
    <row r="40767" spans="1:3" ht="14.4" x14ac:dyDescent="0.3">
      <c r="A40767"/>
      <c r="B40767"/>
      <c r="C40767"/>
    </row>
    <row r="40768" spans="1:3" ht="14.4" x14ac:dyDescent="0.3">
      <c r="A40768"/>
      <c r="B40768"/>
      <c r="C40768"/>
    </row>
    <row r="40769" spans="1:3" ht="14.4" x14ac:dyDescent="0.3">
      <c r="A40769"/>
      <c r="B40769"/>
      <c r="C40769"/>
    </row>
    <row r="40770" spans="1:3" ht="14.4" x14ac:dyDescent="0.3">
      <c r="A40770"/>
      <c r="B40770"/>
      <c r="C40770"/>
    </row>
    <row r="40771" spans="1:3" ht="14.4" x14ac:dyDescent="0.3">
      <c r="A40771"/>
      <c r="B40771"/>
      <c r="C40771"/>
    </row>
    <row r="40772" spans="1:3" ht="14.4" x14ac:dyDescent="0.3">
      <c r="A40772"/>
      <c r="B40772"/>
      <c r="C40772"/>
    </row>
    <row r="40773" spans="1:3" ht="14.4" x14ac:dyDescent="0.3">
      <c r="A40773"/>
      <c r="B40773"/>
      <c r="C40773"/>
    </row>
    <row r="40774" spans="1:3" ht="14.4" x14ac:dyDescent="0.3">
      <c r="A40774"/>
      <c r="B40774"/>
      <c r="C40774"/>
    </row>
    <row r="40775" spans="1:3" ht="14.4" x14ac:dyDescent="0.3">
      <c r="A40775"/>
      <c r="B40775"/>
      <c r="C40775"/>
    </row>
    <row r="40776" spans="1:3" ht="14.4" x14ac:dyDescent="0.3">
      <c r="A40776"/>
      <c r="B40776"/>
      <c r="C40776"/>
    </row>
    <row r="40777" spans="1:3" ht="14.4" x14ac:dyDescent="0.3">
      <c r="A40777"/>
      <c r="B40777"/>
      <c r="C40777"/>
    </row>
    <row r="40778" spans="1:3" ht="14.4" x14ac:dyDescent="0.3">
      <c r="A40778"/>
      <c r="B40778"/>
      <c r="C40778"/>
    </row>
    <row r="40779" spans="1:3" ht="14.4" x14ac:dyDescent="0.3">
      <c r="A40779"/>
      <c r="B40779"/>
      <c r="C40779"/>
    </row>
    <row r="40780" spans="1:3" ht="14.4" x14ac:dyDescent="0.3">
      <c r="A40780"/>
      <c r="B40780"/>
      <c r="C40780"/>
    </row>
    <row r="40781" spans="1:3" ht="14.4" x14ac:dyDescent="0.3">
      <c r="A40781"/>
      <c r="B40781"/>
      <c r="C40781"/>
    </row>
    <row r="40782" spans="1:3" ht="14.4" x14ac:dyDescent="0.3">
      <c r="A40782"/>
      <c r="B40782"/>
      <c r="C40782"/>
    </row>
    <row r="40783" spans="1:3" ht="14.4" x14ac:dyDescent="0.3">
      <c r="A40783"/>
      <c r="B40783"/>
      <c r="C40783"/>
    </row>
    <row r="40784" spans="1:3" ht="14.4" x14ac:dyDescent="0.3">
      <c r="A40784"/>
      <c r="B40784"/>
      <c r="C40784"/>
    </row>
    <row r="40785" spans="1:3" ht="14.4" x14ac:dyDescent="0.3">
      <c r="A40785"/>
      <c r="B40785"/>
      <c r="C40785"/>
    </row>
    <row r="40786" spans="1:3" ht="14.4" x14ac:dyDescent="0.3">
      <c r="A40786"/>
      <c r="B40786"/>
      <c r="C40786"/>
    </row>
    <row r="40787" spans="1:3" ht="14.4" x14ac:dyDescent="0.3">
      <c r="A40787"/>
      <c r="B40787"/>
      <c r="C40787"/>
    </row>
    <row r="40788" spans="1:3" ht="14.4" x14ac:dyDescent="0.3">
      <c r="A40788"/>
      <c r="B40788"/>
      <c r="C40788"/>
    </row>
    <row r="40789" spans="1:3" ht="14.4" x14ac:dyDescent="0.3">
      <c r="A40789"/>
      <c r="B40789"/>
      <c r="C40789"/>
    </row>
    <row r="40790" spans="1:3" ht="14.4" x14ac:dyDescent="0.3">
      <c r="A40790"/>
      <c r="B40790"/>
      <c r="C40790"/>
    </row>
    <row r="40791" spans="1:3" ht="14.4" x14ac:dyDescent="0.3">
      <c r="A40791"/>
      <c r="B40791"/>
      <c r="C40791"/>
    </row>
    <row r="40792" spans="1:3" ht="14.4" x14ac:dyDescent="0.3">
      <c r="A40792"/>
      <c r="B40792"/>
      <c r="C40792"/>
    </row>
    <row r="40793" spans="1:3" ht="14.4" x14ac:dyDescent="0.3">
      <c r="A40793"/>
      <c r="B40793"/>
      <c r="C40793"/>
    </row>
    <row r="40794" spans="1:3" ht="14.4" x14ac:dyDescent="0.3">
      <c r="A40794"/>
      <c r="B40794"/>
      <c r="C40794"/>
    </row>
    <row r="40795" spans="1:3" ht="14.4" x14ac:dyDescent="0.3">
      <c r="A40795"/>
      <c r="B40795"/>
      <c r="C40795"/>
    </row>
    <row r="40796" spans="1:3" ht="14.4" x14ac:dyDescent="0.3">
      <c r="A40796"/>
      <c r="B40796"/>
      <c r="C40796"/>
    </row>
    <row r="40797" spans="1:3" ht="14.4" x14ac:dyDescent="0.3">
      <c r="A40797"/>
      <c r="B40797"/>
      <c r="C40797"/>
    </row>
    <row r="40798" spans="1:3" ht="14.4" x14ac:dyDescent="0.3">
      <c r="A40798"/>
      <c r="B40798"/>
      <c r="C40798"/>
    </row>
    <row r="40799" spans="1:3" ht="14.4" x14ac:dyDescent="0.3">
      <c r="A40799"/>
      <c r="B40799"/>
      <c r="C40799"/>
    </row>
    <row r="40800" spans="1:3" ht="14.4" x14ac:dyDescent="0.3">
      <c r="A40800"/>
      <c r="B40800"/>
      <c r="C40800"/>
    </row>
    <row r="40801" spans="1:3" ht="14.4" x14ac:dyDescent="0.3">
      <c r="A40801"/>
      <c r="B40801"/>
      <c r="C40801"/>
    </row>
    <row r="40802" spans="1:3" ht="14.4" x14ac:dyDescent="0.3">
      <c r="A40802"/>
      <c r="B40802"/>
      <c r="C40802"/>
    </row>
    <row r="40803" spans="1:3" ht="14.4" x14ac:dyDescent="0.3">
      <c r="A40803"/>
      <c r="B40803"/>
      <c r="C40803"/>
    </row>
    <row r="40804" spans="1:3" ht="14.4" x14ac:dyDescent="0.3">
      <c r="A40804"/>
      <c r="B40804"/>
      <c r="C40804"/>
    </row>
    <row r="40805" spans="1:3" ht="14.4" x14ac:dyDescent="0.3">
      <c r="A40805"/>
      <c r="B40805"/>
      <c r="C40805"/>
    </row>
    <row r="40806" spans="1:3" ht="14.4" x14ac:dyDescent="0.3">
      <c r="A40806"/>
      <c r="B40806"/>
      <c r="C40806"/>
    </row>
    <row r="40807" spans="1:3" ht="14.4" x14ac:dyDescent="0.3">
      <c r="A40807"/>
      <c r="B40807"/>
      <c r="C40807"/>
    </row>
    <row r="40808" spans="1:3" ht="14.4" x14ac:dyDescent="0.3">
      <c r="A40808"/>
      <c r="B40808"/>
      <c r="C40808"/>
    </row>
    <row r="40809" spans="1:3" ht="14.4" x14ac:dyDescent="0.3">
      <c r="A40809"/>
      <c r="B40809"/>
      <c r="C40809"/>
    </row>
    <row r="40810" spans="1:3" ht="14.4" x14ac:dyDescent="0.3">
      <c r="A40810"/>
      <c r="B40810"/>
      <c r="C40810"/>
    </row>
    <row r="40811" spans="1:3" ht="14.4" x14ac:dyDescent="0.3">
      <c r="A40811"/>
      <c r="B40811"/>
      <c r="C40811"/>
    </row>
    <row r="40812" spans="1:3" ht="14.4" x14ac:dyDescent="0.3">
      <c r="A40812"/>
      <c r="B40812"/>
      <c r="C40812"/>
    </row>
    <row r="40813" spans="1:3" ht="14.4" x14ac:dyDescent="0.3">
      <c r="A40813"/>
      <c r="B40813"/>
      <c r="C40813"/>
    </row>
    <row r="40814" spans="1:3" ht="14.4" x14ac:dyDescent="0.3">
      <c r="A40814"/>
      <c r="B40814"/>
      <c r="C40814"/>
    </row>
    <row r="40815" spans="1:3" ht="14.4" x14ac:dyDescent="0.3">
      <c r="A40815"/>
      <c r="B40815"/>
      <c r="C40815"/>
    </row>
    <row r="40816" spans="1:3" ht="14.4" x14ac:dyDescent="0.3">
      <c r="A40816"/>
      <c r="B40816"/>
      <c r="C40816"/>
    </row>
    <row r="40817" spans="1:3" ht="14.4" x14ac:dyDescent="0.3">
      <c r="A40817"/>
      <c r="B40817"/>
      <c r="C40817"/>
    </row>
    <row r="40818" spans="1:3" ht="14.4" x14ac:dyDescent="0.3">
      <c r="A40818"/>
      <c r="B40818"/>
      <c r="C40818"/>
    </row>
    <row r="40819" spans="1:3" ht="14.4" x14ac:dyDescent="0.3">
      <c r="A40819"/>
      <c r="B40819"/>
      <c r="C40819"/>
    </row>
    <row r="40820" spans="1:3" ht="14.4" x14ac:dyDescent="0.3">
      <c r="A40820"/>
      <c r="B40820"/>
      <c r="C40820"/>
    </row>
    <row r="40821" spans="1:3" ht="14.4" x14ac:dyDescent="0.3">
      <c r="A40821"/>
      <c r="B40821"/>
      <c r="C40821"/>
    </row>
    <row r="40822" spans="1:3" ht="14.4" x14ac:dyDescent="0.3">
      <c r="A40822"/>
      <c r="B40822"/>
      <c r="C40822"/>
    </row>
    <row r="40823" spans="1:3" ht="14.4" x14ac:dyDescent="0.3">
      <c r="A40823"/>
      <c r="B40823"/>
      <c r="C40823"/>
    </row>
    <row r="40824" spans="1:3" ht="14.4" x14ac:dyDescent="0.3">
      <c r="A40824"/>
      <c r="B40824"/>
      <c r="C40824"/>
    </row>
    <row r="40825" spans="1:3" ht="14.4" x14ac:dyDescent="0.3">
      <c r="A40825"/>
      <c r="B40825"/>
      <c r="C40825"/>
    </row>
    <row r="40826" spans="1:3" ht="14.4" x14ac:dyDescent="0.3">
      <c r="A40826"/>
      <c r="B40826"/>
      <c r="C40826"/>
    </row>
    <row r="40827" spans="1:3" ht="14.4" x14ac:dyDescent="0.3">
      <c r="A40827"/>
      <c r="B40827"/>
      <c r="C40827"/>
    </row>
    <row r="40828" spans="1:3" ht="14.4" x14ac:dyDescent="0.3">
      <c r="A40828"/>
      <c r="B40828"/>
      <c r="C40828"/>
    </row>
    <row r="40829" spans="1:3" ht="14.4" x14ac:dyDescent="0.3">
      <c r="A40829"/>
      <c r="B40829"/>
      <c r="C40829"/>
    </row>
    <row r="40830" spans="1:3" ht="14.4" x14ac:dyDescent="0.3">
      <c r="A40830"/>
      <c r="B40830"/>
      <c r="C40830"/>
    </row>
    <row r="40831" spans="1:3" ht="14.4" x14ac:dyDescent="0.3">
      <c r="A40831"/>
      <c r="B40831"/>
      <c r="C40831"/>
    </row>
    <row r="40832" spans="1:3" ht="14.4" x14ac:dyDescent="0.3">
      <c r="A40832"/>
      <c r="B40832"/>
      <c r="C40832"/>
    </row>
    <row r="40833" spans="1:3" ht="14.4" x14ac:dyDescent="0.3">
      <c r="A40833"/>
      <c r="B40833"/>
      <c r="C40833"/>
    </row>
    <row r="40834" spans="1:3" ht="14.4" x14ac:dyDescent="0.3">
      <c r="A40834"/>
      <c r="B40834"/>
      <c r="C40834"/>
    </row>
    <row r="40835" spans="1:3" ht="14.4" x14ac:dyDescent="0.3">
      <c r="A40835"/>
      <c r="B40835"/>
      <c r="C40835"/>
    </row>
    <row r="40836" spans="1:3" ht="14.4" x14ac:dyDescent="0.3">
      <c r="A40836"/>
      <c r="B40836"/>
      <c r="C40836"/>
    </row>
    <row r="40837" spans="1:3" ht="14.4" x14ac:dyDescent="0.3">
      <c r="A40837"/>
      <c r="B40837"/>
      <c r="C40837"/>
    </row>
    <row r="40838" spans="1:3" ht="14.4" x14ac:dyDescent="0.3">
      <c r="A40838"/>
      <c r="B40838"/>
      <c r="C40838"/>
    </row>
    <row r="40839" spans="1:3" ht="14.4" x14ac:dyDescent="0.3">
      <c r="A40839"/>
      <c r="B40839"/>
      <c r="C40839"/>
    </row>
    <row r="40840" spans="1:3" ht="14.4" x14ac:dyDescent="0.3">
      <c r="A40840"/>
      <c r="B40840"/>
      <c r="C40840"/>
    </row>
    <row r="40841" spans="1:3" ht="14.4" x14ac:dyDescent="0.3">
      <c r="A40841"/>
      <c r="B40841"/>
      <c r="C40841"/>
    </row>
    <row r="40842" spans="1:3" ht="14.4" x14ac:dyDescent="0.3">
      <c r="A40842"/>
      <c r="B40842"/>
      <c r="C40842"/>
    </row>
    <row r="40843" spans="1:3" ht="14.4" x14ac:dyDescent="0.3">
      <c r="A40843"/>
      <c r="B40843"/>
      <c r="C40843"/>
    </row>
    <row r="40844" spans="1:3" ht="14.4" x14ac:dyDescent="0.3">
      <c r="A40844"/>
      <c r="B40844"/>
      <c r="C40844"/>
    </row>
    <row r="40845" spans="1:3" ht="14.4" x14ac:dyDescent="0.3">
      <c r="A40845"/>
      <c r="B40845"/>
      <c r="C40845"/>
    </row>
    <row r="40846" spans="1:3" ht="14.4" x14ac:dyDescent="0.3">
      <c r="A40846"/>
      <c r="B40846"/>
      <c r="C40846"/>
    </row>
    <row r="40847" spans="1:3" ht="14.4" x14ac:dyDescent="0.3">
      <c r="A40847"/>
      <c r="B40847"/>
      <c r="C40847"/>
    </row>
    <row r="40848" spans="1:3" ht="14.4" x14ac:dyDescent="0.3">
      <c r="A40848"/>
      <c r="B40848"/>
      <c r="C40848"/>
    </row>
    <row r="40849" spans="1:3" ht="14.4" x14ac:dyDescent="0.3">
      <c r="A40849"/>
      <c r="B40849"/>
      <c r="C40849"/>
    </row>
    <row r="40850" spans="1:3" ht="14.4" x14ac:dyDescent="0.3">
      <c r="A40850"/>
      <c r="B40850"/>
      <c r="C40850"/>
    </row>
    <row r="40851" spans="1:3" ht="14.4" x14ac:dyDescent="0.3">
      <c r="A40851"/>
      <c r="B40851"/>
      <c r="C40851"/>
    </row>
    <row r="40852" spans="1:3" ht="14.4" x14ac:dyDescent="0.3">
      <c r="A40852"/>
      <c r="B40852"/>
      <c r="C40852"/>
    </row>
    <row r="40853" spans="1:3" ht="14.4" x14ac:dyDescent="0.3">
      <c r="A40853"/>
      <c r="B40853"/>
      <c r="C40853"/>
    </row>
    <row r="40854" spans="1:3" ht="14.4" x14ac:dyDescent="0.3">
      <c r="A40854"/>
      <c r="B40854"/>
      <c r="C40854"/>
    </row>
    <row r="40855" spans="1:3" ht="14.4" x14ac:dyDescent="0.3">
      <c r="A40855"/>
      <c r="B40855"/>
      <c r="C40855"/>
    </row>
    <row r="40856" spans="1:3" ht="14.4" x14ac:dyDescent="0.3">
      <c r="A40856"/>
      <c r="B40856"/>
      <c r="C40856"/>
    </row>
    <row r="40857" spans="1:3" ht="14.4" x14ac:dyDescent="0.3">
      <c r="A40857"/>
      <c r="B40857"/>
      <c r="C40857"/>
    </row>
    <row r="40858" spans="1:3" ht="14.4" x14ac:dyDescent="0.3">
      <c r="A40858"/>
      <c r="B40858"/>
      <c r="C40858"/>
    </row>
    <row r="40859" spans="1:3" ht="14.4" x14ac:dyDescent="0.3">
      <c r="A40859"/>
      <c r="B40859"/>
      <c r="C40859"/>
    </row>
    <row r="40860" spans="1:3" ht="14.4" x14ac:dyDescent="0.3">
      <c r="A40860"/>
      <c r="B40860"/>
      <c r="C40860"/>
    </row>
    <row r="40861" spans="1:3" ht="14.4" x14ac:dyDescent="0.3">
      <c r="A40861"/>
      <c r="B40861"/>
      <c r="C40861"/>
    </row>
    <row r="40862" spans="1:3" ht="14.4" x14ac:dyDescent="0.3">
      <c r="A40862"/>
      <c r="B40862"/>
      <c r="C40862"/>
    </row>
    <row r="40863" spans="1:3" ht="14.4" x14ac:dyDescent="0.3">
      <c r="A40863"/>
      <c r="B40863"/>
      <c r="C40863"/>
    </row>
    <row r="40864" spans="1:3" ht="14.4" x14ac:dyDescent="0.3">
      <c r="A40864"/>
      <c r="B40864"/>
      <c r="C40864"/>
    </row>
    <row r="40865" spans="1:3" ht="14.4" x14ac:dyDescent="0.3">
      <c r="A40865"/>
      <c r="B40865"/>
      <c r="C40865"/>
    </row>
    <row r="40866" spans="1:3" ht="14.4" x14ac:dyDescent="0.3">
      <c r="A40866"/>
      <c r="B40866"/>
      <c r="C40866"/>
    </row>
    <row r="40867" spans="1:3" ht="14.4" x14ac:dyDescent="0.3">
      <c r="A40867"/>
      <c r="B40867"/>
      <c r="C40867"/>
    </row>
    <row r="40868" spans="1:3" ht="14.4" x14ac:dyDescent="0.3">
      <c r="A40868"/>
      <c r="B40868"/>
      <c r="C40868"/>
    </row>
    <row r="40869" spans="1:3" ht="14.4" x14ac:dyDescent="0.3">
      <c r="A40869"/>
      <c r="B40869"/>
      <c r="C40869"/>
    </row>
    <row r="40870" spans="1:3" ht="14.4" x14ac:dyDescent="0.3">
      <c r="A40870"/>
      <c r="B40870"/>
      <c r="C40870"/>
    </row>
    <row r="40871" spans="1:3" ht="14.4" x14ac:dyDescent="0.3">
      <c r="A40871"/>
      <c r="B40871"/>
      <c r="C40871"/>
    </row>
    <row r="40872" spans="1:3" ht="14.4" x14ac:dyDescent="0.3">
      <c r="A40872"/>
      <c r="B40872"/>
      <c r="C40872"/>
    </row>
    <row r="40873" spans="1:3" ht="14.4" x14ac:dyDescent="0.3">
      <c r="A40873"/>
      <c r="B40873"/>
      <c r="C40873"/>
    </row>
    <row r="40874" spans="1:3" ht="14.4" x14ac:dyDescent="0.3">
      <c r="A40874"/>
      <c r="B40874"/>
      <c r="C40874"/>
    </row>
    <row r="40875" spans="1:3" ht="14.4" x14ac:dyDescent="0.3">
      <c r="A40875"/>
      <c r="B40875"/>
      <c r="C40875"/>
    </row>
    <row r="40876" spans="1:3" ht="14.4" x14ac:dyDescent="0.3">
      <c r="A40876"/>
      <c r="B40876"/>
      <c r="C40876"/>
    </row>
    <row r="40877" spans="1:3" ht="14.4" x14ac:dyDescent="0.3">
      <c r="A40877"/>
      <c r="B40877"/>
      <c r="C40877"/>
    </row>
    <row r="40878" spans="1:3" ht="14.4" x14ac:dyDescent="0.3">
      <c r="A40878"/>
      <c r="B40878"/>
      <c r="C40878"/>
    </row>
    <row r="40879" spans="1:3" ht="14.4" x14ac:dyDescent="0.3">
      <c r="A40879"/>
      <c r="B40879"/>
      <c r="C40879"/>
    </row>
    <row r="40880" spans="1:3" ht="14.4" x14ac:dyDescent="0.3">
      <c r="A40880"/>
      <c r="B40880"/>
      <c r="C40880"/>
    </row>
    <row r="40881" spans="1:3" ht="14.4" x14ac:dyDescent="0.3">
      <c r="A40881"/>
      <c r="B40881"/>
      <c r="C40881"/>
    </row>
    <row r="40882" spans="1:3" ht="14.4" x14ac:dyDescent="0.3">
      <c r="A40882"/>
      <c r="B40882"/>
      <c r="C40882"/>
    </row>
    <row r="40883" spans="1:3" ht="14.4" x14ac:dyDescent="0.3">
      <c r="A40883"/>
      <c r="B40883"/>
      <c r="C40883"/>
    </row>
    <row r="40884" spans="1:3" ht="14.4" x14ac:dyDescent="0.3">
      <c r="A40884"/>
      <c r="B40884"/>
      <c r="C40884"/>
    </row>
    <row r="40885" spans="1:3" ht="14.4" x14ac:dyDescent="0.3">
      <c r="A40885"/>
      <c r="B40885"/>
      <c r="C40885"/>
    </row>
    <row r="40886" spans="1:3" ht="14.4" x14ac:dyDescent="0.3">
      <c r="A40886"/>
      <c r="B40886"/>
      <c r="C40886"/>
    </row>
    <row r="40887" spans="1:3" ht="14.4" x14ac:dyDescent="0.3">
      <c r="A40887"/>
      <c r="B40887"/>
      <c r="C40887"/>
    </row>
    <row r="40888" spans="1:3" ht="14.4" x14ac:dyDescent="0.3">
      <c r="A40888"/>
      <c r="B40888"/>
      <c r="C40888"/>
    </row>
    <row r="40889" spans="1:3" ht="14.4" x14ac:dyDescent="0.3">
      <c r="A40889"/>
      <c r="B40889"/>
      <c r="C40889"/>
    </row>
    <row r="40890" spans="1:3" ht="14.4" x14ac:dyDescent="0.3">
      <c r="A40890"/>
      <c r="B40890"/>
      <c r="C40890"/>
    </row>
    <row r="40891" spans="1:3" ht="14.4" x14ac:dyDescent="0.3">
      <c r="A40891"/>
      <c r="B40891"/>
      <c r="C40891"/>
    </row>
    <row r="40892" spans="1:3" ht="14.4" x14ac:dyDescent="0.3">
      <c r="A40892"/>
      <c r="B40892"/>
      <c r="C40892"/>
    </row>
    <row r="40893" spans="1:3" ht="14.4" x14ac:dyDescent="0.3">
      <c r="A40893"/>
      <c r="B40893"/>
      <c r="C40893"/>
    </row>
    <row r="40894" spans="1:3" ht="14.4" x14ac:dyDescent="0.3">
      <c r="A40894"/>
      <c r="B40894"/>
      <c r="C40894"/>
    </row>
    <row r="40895" spans="1:3" ht="14.4" x14ac:dyDescent="0.3">
      <c r="A40895"/>
      <c r="B40895"/>
      <c r="C40895"/>
    </row>
    <row r="40896" spans="1:3" ht="14.4" x14ac:dyDescent="0.3">
      <c r="A40896"/>
      <c r="B40896"/>
      <c r="C40896"/>
    </row>
    <row r="40897" spans="1:3" ht="14.4" x14ac:dyDescent="0.3">
      <c r="A40897"/>
      <c r="B40897"/>
      <c r="C40897"/>
    </row>
    <row r="40898" spans="1:3" ht="14.4" x14ac:dyDescent="0.3">
      <c r="A40898"/>
      <c r="B40898"/>
      <c r="C40898"/>
    </row>
    <row r="40899" spans="1:3" ht="14.4" x14ac:dyDescent="0.3">
      <c r="A40899"/>
      <c r="B40899"/>
      <c r="C40899"/>
    </row>
    <row r="40900" spans="1:3" ht="14.4" x14ac:dyDescent="0.3">
      <c r="A40900"/>
      <c r="B40900"/>
      <c r="C40900"/>
    </row>
    <row r="40901" spans="1:3" ht="14.4" x14ac:dyDescent="0.3">
      <c r="A40901"/>
      <c r="B40901"/>
      <c r="C40901"/>
    </row>
    <row r="40902" spans="1:3" ht="14.4" x14ac:dyDescent="0.3">
      <c r="A40902"/>
      <c r="B40902"/>
      <c r="C40902"/>
    </row>
    <row r="40903" spans="1:3" ht="14.4" x14ac:dyDescent="0.3">
      <c r="A40903"/>
      <c r="B40903"/>
      <c r="C40903"/>
    </row>
    <row r="40904" spans="1:3" ht="14.4" x14ac:dyDescent="0.3">
      <c r="A40904"/>
      <c r="B40904"/>
      <c r="C40904"/>
    </row>
    <row r="40905" spans="1:3" ht="14.4" x14ac:dyDescent="0.3">
      <c r="A40905"/>
      <c r="B40905"/>
      <c r="C40905"/>
    </row>
    <row r="40906" spans="1:3" ht="14.4" x14ac:dyDescent="0.3">
      <c r="A40906"/>
      <c r="B40906"/>
      <c r="C40906"/>
    </row>
    <row r="40907" spans="1:3" ht="14.4" x14ac:dyDescent="0.3">
      <c r="A40907"/>
      <c r="B40907"/>
      <c r="C40907"/>
    </row>
    <row r="40908" spans="1:3" ht="14.4" x14ac:dyDescent="0.3">
      <c r="A40908"/>
      <c r="B40908"/>
      <c r="C40908"/>
    </row>
    <row r="40909" spans="1:3" ht="14.4" x14ac:dyDescent="0.3">
      <c r="A40909"/>
      <c r="B40909"/>
      <c r="C40909"/>
    </row>
    <row r="40910" spans="1:3" ht="14.4" x14ac:dyDescent="0.3">
      <c r="A40910"/>
      <c r="B40910"/>
      <c r="C40910"/>
    </row>
    <row r="40911" spans="1:3" ht="14.4" x14ac:dyDescent="0.3">
      <c r="A40911"/>
      <c r="B40911"/>
      <c r="C40911"/>
    </row>
    <row r="40912" spans="1:3" ht="14.4" x14ac:dyDescent="0.3">
      <c r="A40912"/>
      <c r="B40912"/>
      <c r="C40912"/>
    </row>
    <row r="40913" spans="1:3" ht="14.4" x14ac:dyDescent="0.3">
      <c r="A40913"/>
      <c r="B40913"/>
      <c r="C40913"/>
    </row>
    <row r="40914" spans="1:3" ht="14.4" x14ac:dyDescent="0.3">
      <c r="A40914"/>
      <c r="B40914"/>
      <c r="C40914"/>
    </row>
    <row r="40915" spans="1:3" ht="14.4" x14ac:dyDescent="0.3">
      <c r="A40915"/>
      <c r="B40915"/>
      <c r="C40915"/>
    </row>
    <row r="40916" spans="1:3" ht="14.4" x14ac:dyDescent="0.3">
      <c r="A40916"/>
      <c r="B40916"/>
      <c r="C40916"/>
    </row>
    <row r="40917" spans="1:3" ht="14.4" x14ac:dyDescent="0.3">
      <c r="A40917"/>
      <c r="B40917"/>
      <c r="C40917"/>
    </row>
    <row r="40918" spans="1:3" ht="14.4" x14ac:dyDescent="0.3">
      <c r="A40918"/>
      <c r="B40918"/>
      <c r="C40918"/>
    </row>
    <row r="40919" spans="1:3" ht="14.4" x14ac:dyDescent="0.3">
      <c r="A40919"/>
      <c r="B40919"/>
      <c r="C40919"/>
    </row>
    <row r="40920" spans="1:3" ht="14.4" x14ac:dyDescent="0.3">
      <c r="A40920"/>
      <c r="B40920"/>
      <c r="C40920"/>
    </row>
    <row r="40921" spans="1:3" ht="14.4" x14ac:dyDescent="0.3">
      <c r="A40921"/>
      <c r="B40921"/>
      <c r="C40921"/>
    </row>
    <row r="40922" spans="1:3" ht="14.4" x14ac:dyDescent="0.3">
      <c r="A40922"/>
      <c r="B40922"/>
      <c r="C40922"/>
    </row>
    <row r="40923" spans="1:3" ht="14.4" x14ac:dyDescent="0.3">
      <c r="A40923"/>
      <c r="B40923"/>
      <c r="C40923"/>
    </row>
    <row r="40924" spans="1:3" ht="14.4" x14ac:dyDescent="0.3">
      <c r="A40924"/>
      <c r="B40924"/>
      <c r="C40924"/>
    </row>
    <row r="40925" spans="1:3" ht="14.4" x14ac:dyDescent="0.3">
      <c r="A40925"/>
      <c r="B40925"/>
      <c r="C40925"/>
    </row>
    <row r="40926" spans="1:3" ht="14.4" x14ac:dyDescent="0.3">
      <c r="A40926"/>
      <c r="B40926"/>
      <c r="C40926"/>
    </row>
    <row r="40927" spans="1:3" ht="14.4" x14ac:dyDescent="0.3">
      <c r="A40927"/>
      <c r="B40927"/>
      <c r="C40927"/>
    </row>
    <row r="40928" spans="1:3" ht="14.4" x14ac:dyDescent="0.3">
      <c r="A40928"/>
      <c r="B40928"/>
      <c r="C40928"/>
    </row>
    <row r="40929" spans="1:3" ht="14.4" x14ac:dyDescent="0.3">
      <c r="A40929"/>
      <c r="B40929"/>
      <c r="C40929"/>
    </row>
    <row r="40930" spans="1:3" ht="14.4" x14ac:dyDescent="0.3">
      <c r="A40930"/>
      <c r="B40930"/>
      <c r="C40930"/>
    </row>
    <row r="40931" spans="1:3" ht="14.4" x14ac:dyDescent="0.3">
      <c r="A40931"/>
      <c r="B40931"/>
      <c r="C40931"/>
    </row>
    <row r="40932" spans="1:3" ht="14.4" x14ac:dyDescent="0.3">
      <c r="A40932"/>
      <c r="B40932"/>
      <c r="C40932"/>
    </row>
    <row r="40933" spans="1:3" ht="14.4" x14ac:dyDescent="0.3">
      <c r="A40933"/>
      <c r="B40933"/>
      <c r="C40933"/>
    </row>
    <row r="40934" spans="1:3" ht="14.4" x14ac:dyDescent="0.3">
      <c r="A40934"/>
      <c r="B40934"/>
      <c r="C40934"/>
    </row>
    <row r="40935" spans="1:3" ht="14.4" x14ac:dyDescent="0.3">
      <c r="A40935"/>
      <c r="B40935"/>
      <c r="C40935"/>
    </row>
    <row r="40936" spans="1:3" ht="14.4" x14ac:dyDescent="0.3">
      <c r="A40936"/>
      <c r="B40936"/>
      <c r="C40936"/>
    </row>
    <row r="40937" spans="1:3" ht="14.4" x14ac:dyDescent="0.3">
      <c r="A40937"/>
      <c r="B40937"/>
      <c r="C40937"/>
    </row>
    <row r="40938" spans="1:3" ht="14.4" x14ac:dyDescent="0.3">
      <c r="A40938"/>
      <c r="B40938"/>
      <c r="C40938"/>
    </row>
    <row r="40939" spans="1:3" ht="14.4" x14ac:dyDescent="0.3">
      <c r="A40939"/>
      <c r="B40939"/>
      <c r="C40939"/>
    </row>
    <row r="40940" spans="1:3" ht="14.4" x14ac:dyDescent="0.3">
      <c r="A40940"/>
      <c r="B40940"/>
      <c r="C40940"/>
    </row>
    <row r="40941" spans="1:3" ht="14.4" x14ac:dyDescent="0.3">
      <c r="A40941"/>
      <c r="B40941"/>
      <c r="C40941"/>
    </row>
    <row r="40942" spans="1:3" ht="14.4" x14ac:dyDescent="0.3">
      <c r="A40942"/>
      <c r="B40942"/>
      <c r="C40942"/>
    </row>
    <row r="40943" spans="1:3" ht="14.4" x14ac:dyDescent="0.3">
      <c r="A40943"/>
      <c r="B40943"/>
      <c r="C40943"/>
    </row>
    <row r="40944" spans="1:3" ht="14.4" x14ac:dyDescent="0.3">
      <c r="A40944"/>
      <c r="B40944"/>
      <c r="C40944"/>
    </row>
    <row r="40945" spans="1:3" ht="14.4" x14ac:dyDescent="0.3">
      <c r="A40945"/>
      <c r="B40945"/>
      <c r="C40945"/>
    </row>
    <row r="40946" spans="1:3" ht="14.4" x14ac:dyDescent="0.3">
      <c r="A40946"/>
      <c r="B40946"/>
      <c r="C40946"/>
    </row>
    <row r="40947" spans="1:3" ht="14.4" x14ac:dyDescent="0.3">
      <c r="A40947"/>
      <c r="B40947"/>
      <c r="C40947"/>
    </row>
    <row r="40948" spans="1:3" ht="14.4" x14ac:dyDescent="0.3">
      <c r="A40948"/>
      <c r="B40948"/>
      <c r="C40948"/>
    </row>
    <row r="40949" spans="1:3" ht="14.4" x14ac:dyDescent="0.3">
      <c r="A40949"/>
      <c r="B40949"/>
      <c r="C40949"/>
    </row>
    <row r="40950" spans="1:3" ht="14.4" x14ac:dyDescent="0.3">
      <c r="A40950"/>
      <c r="B40950"/>
      <c r="C40950"/>
    </row>
    <row r="40951" spans="1:3" ht="14.4" x14ac:dyDescent="0.3">
      <c r="A40951"/>
      <c r="B40951"/>
      <c r="C40951"/>
    </row>
    <row r="40952" spans="1:3" ht="14.4" x14ac:dyDescent="0.3">
      <c r="A40952"/>
      <c r="B40952"/>
      <c r="C40952"/>
    </row>
    <row r="40953" spans="1:3" ht="14.4" x14ac:dyDescent="0.3">
      <c r="A40953"/>
      <c r="B40953"/>
      <c r="C40953"/>
    </row>
    <row r="40954" spans="1:3" ht="14.4" x14ac:dyDescent="0.3">
      <c r="A40954"/>
      <c r="B40954"/>
      <c r="C40954"/>
    </row>
    <row r="40955" spans="1:3" ht="14.4" x14ac:dyDescent="0.3">
      <c r="A40955"/>
      <c r="B40955"/>
      <c r="C40955"/>
    </row>
    <row r="40956" spans="1:3" ht="14.4" x14ac:dyDescent="0.3">
      <c r="A40956"/>
      <c r="B40956"/>
      <c r="C40956"/>
    </row>
    <row r="40957" spans="1:3" ht="14.4" x14ac:dyDescent="0.3">
      <c r="A40957"/>
      <c r="B40957"/>
      <c r="C40957"/>
    </row>
    <row r="40958" spans="1:3" ht="14.4" x14ac:dyDescent="0.3">
      <c r="A40958"/>
      <c r="B40958"/>
      <c r="C40958"/>
    </row>
    <row r="40959" spans="1:3" ht="14.4" x14ac:dyDescent="0.3">
      <c r="A40959"/>
      <c r="B40959"/>
      <c r="C40959"/>
    </row>
    <row r="40960" spans="1:3" ht="14.4" x14ac:dyDescent="0.3">
      <c r="A40960"/>
      <c r="B40960"/>
      <c r="C40960"/>
    </row>
    <row r="40961" spans="1:3" ht="14.4" x14ac:dyDescent="0.3">
      <c r="A40961"/>
      <c r="B40961"/>
      <c r="C40961"/>
    </row>
    <row r="40962" spans="1:3" ht="14.4" x14ac:dyDescent="0.3">
      <c r="A40962"/>
      <c r="B40962"/>
      <c r="C40962"/>
    </row>
    <row r="40963" spans="1:3" ht="14.4" x14ac:dyDescent="0.3">
      <c r="A40963"/>
      <c r="B40963"/>
      <c r="C40963"/>
    </row>
    <row r="40964" spans="1:3" ht="14.4" x14ac:dyDescent="0.3">
      <c r="A40964"/>
      <c r="B40964"/>
      <c r="C40964"/>
    </row>
    <row r="40965" spans="1:3" ht="14.4" x14ac:dyDescent="0.3">
      <c r="A40965"/>
      <c r="B40965"/>
      <c r="C40965"/>
    </row>
    <row r="40966" spans="1:3" ht="14.4" x14ac:dyDescent="0.3">
      <c r="A40966"/>
      <c r="B40966"/>
      <c r="C40966"/>
    </row>
    <row r="40967" spans="1:3" ht="14.4" x14ac:dyDescent="0.3">
      <c r="A40967"/>
      <c r="B40967"/>
      <c r="C40967"/>
    </row>
    <row r="40968" spans="1:3" ht="14.4" x14ac:dyDescent="0.3">
      <c r="A40968"/>
      <c r="B40968"/>
      <c r="C40968"/>
    </row>
    <row r="40969" spans="1:3" ht="14.4" x14ac:dyDescent="0.3">
      <c r="A40969"/>
      <c r="B40969"/>
      <c r="C40969"/>
    </row>
    <row r="40970" spans="1:3" ht="14.4" x14ac:dyDescent="0.3">
      <c r="A40970"/>
      <c r="B40970"/>
      <c r="C40970"/>
    </row>
    <row r="40971" spans="1:3" ht="14.4" x14ac:dyDescent="0.3">
      <c r="A40971"/>
      <c r="B40971"/>
      <c r="C40971"/>
    </row>
    <row r="40972" spans="1:3" ht="14.4" x14ac:dyDescent="0.3">
      <c r="A40972"/>
      <c r="B40972"/>
      <c r="C40972"/>
    </row>
    <row r="40973" spans="1:3" ht="14.4" x14ac:dyDescent="0.3">
      <c r="A40973"/>
      <c r="B40973"/>
      <c r="C40973"/>
    </row>
    <row r="40974" spans="1:3" ht="14.4" x14ac:dyDescent="0.3">
      <c r="A40974"/>
      <c r="B40974"/>
      <c r="C40974"/>
    </row>
    <row r="40975" spans="1:3" ht="14.4" x14ac:dyDescent="0.3">
      <c r="A40975"/>
      <c r="B40975"/>
      <c r="C40975"/>
    </row>
    <row r="40976" spans="1:3" ht="14.4" x14ac:dyDescent="0.3">
      <c r="A40976"/>
      <c r="B40976"/>
      <c r="C40976"/>
    </row>
    <row r="40977" spans="1:3" ht="14.4" x14ac:dyDescent="0.3">
      <c r="A40977"/>
      <c r="B40977"/>
      <c r="C40977"/>
    </row>
    <row r="40978" spans="1:3" ht="14.4" x14ac:dyDescent="0.3">
      <c r="A40978"/>
      <c r="B40978"/>
      <c r="C40978"/>
    </row>
    <row r="40979" spans="1:3" ht="14.4" x14ac:dyDescent="0.3">
      <c r="A40979"/>
      <c r="B40979"/>
      <c r="C40979"/>
    </row>
    <row r="40980" spans="1:3" ht="14.4" x14ac:dyDescent="0.3">
      <c r="A40980"/>
      <c r="B40980"/>
      <c r="C40980"/>
    </row>
    <row r="40981" spans="1:3" ht="14.4" x14ac:dyDescent="0.3">
      <c r="A40981"/>
      <c r="B40981"/>
      <c r="C40981"/>
    </row>
    <row r="40982" spans="1:3" ht="14.4" x14ac:dyDescent="0.3">
      <c r="A40982"/>
      <c r="B40982"/>
      <c r="C40982"/>
    </row>
    <row r="40983" spans="1:3" ht="14.4" x14ac:dyDescent="0.3">
      <c r="A40983"/>
      <c r="B40983"/>
      <c r="C40983"/>
    </row>
    <row r="40984" spans="1:3" ht="14.4" x14ac:dyDescent="0.3">
      <c r="A40984"/>
      <c r="B40984"/>
      <c r="C40984"/>
    </row>
    <row r="40985" spans="1:3" ht="14.4" x14ac:dyDescent="0.3">
      <c r="A40985"/>
      <c r="B40985"/>
      <c r="C40985"/>
    </row>
    <row r="40986" spans="1:3" ht="14.4" x14ac:dyDescent="0.3">
      <c r="A40986"/>
      <c r="B40986"/>
      <c r="C40986"/>
    </row>
    <row r="40987" spans="1:3" ht="14.4" x14ac:dyDescent="0.3">
      <c r="A40987"/>
      <c r="B40987"/>
      <c r="C40987"/>
    </row>
    <row r="40988" spans="1:3" ht="14.4" x14ac:dyDescent="0.3">
      <c r="A40988"/>
      <c r="B40988"/>
      <c r="C40988"/>
    </row>
    <row r="40989" spans="1:3" ht="14.4" x14ac:dyDescent="0.3">
      <c r="A40989"/>
      <c r="B40989"/>
      <c r="C40989"/>
    </row>
    <row r="40990" spans="1:3" ht="14.4" x14ac:dyDescent="0.3">
      <c r="A40990"/>
      <c r="B40990"/>
      <c r="C40990"/>
    </row>
    <row r="40991" spans="1:3" ht="14.4" x14ac:dyDescent="0.3">
      <c r="A40991"/>
      <c r="B40991"/>
      <c r="C40991"/>
    </row>
    <row r="40992" spans="1:3" ht="14.4" x14ac:dyDescent="0.3">
      <c r="A40992"/>
      <c r="B40992"/>
      <c r="C40992"/>
    </row>
    <row r="40993" spans="1:3" ht="14.4" x14ac:dyDescent="0.3">
      <c r="A40993"/>
      <c r="B40993"/>
      <c r="C40993"/>
    </row>
    <row r="40994" spans="1:3" ht="14.4" x14ac:dyDescent="0.3">
      <c r="A40994"/>
      <c r="B40994"/>
      <c r="C40994"/>
    </row>
    <row r="40995" spans="1:3" ht="14.4" x14ac:dyDescent="0.3">
      <c r="A40995"/>
      <c r="B40995"/>
      <c r="C40995"/>
    </row>
    <row r="40996" spans="1:3" ht="14.4" x14ac:dyDescent="0.3">
      <c r="A40996"/>
      <c r="B40996"/>
      <c r="C40996"/>
    </row>
    <row r="40997" spans="1:3" ht="14.4" x14ac:dyDescent="0.3">
      <c r="A40997"/>
      <c r="B40997"/>
      <c r="C40997"/>
    </row>
    <row r="40998" spans="1:3" ht="14.4" x14ac:dyDescent="0.3">
      <c r="A40998"/>
      <c r="B40998"/>
      <c r="C40998"/>
    </row>
    <row r="40999" spans="1:3" ht="14.4" x14ac:dyDescent="0.3">
      <c r="A40999"/>
      <c r="B40999"/>
      <c r="C40999"/>
    </row>
    <row r="41000" spans="1:3" ht="14.4" x14ac:dyDescent="0.3">
      <c r="A41000"/>
      <c r="B41000"/>
      <c r="C41000"/>
    </row>
    <row r="41001" spans="1:3" ht="14.4" x14ac:dyDescent="0.3">
      <c r="A41001"/>
      <c r="B41001"/>
      <c r="C41001"/>
    </row>
    <row r="41002" spans="1:3" ht="14.4" x14ac:dyDescent="0.3">
      <c r="A41002"/>
      <c r="B41002"/>
      <c r="C41002"/>
    </row>
    <row r="41003" spans="1:3" ht="14.4" x14ac:dyDescent="0.3">
      <c r="A41003"/>
      <c r="B41003"/>
      <c r="C41003"/>
    </row>
    <row r="41004" spans="1:3" ht="14.4" x14ac:dyDescent="0.3">
      <c r="A41004"/>
      <c r="B41004"/>
      <c r="C41004"/>
    </row>
    <row r="41005" spans="1:3" ht="14.4" x14ac:dyDescent="0.3">
      <c r="A41005"/>
      <c r="B41005"/>
      <c r="C41005"/>
    </row>
    <row r="41006" spans="1:3" ht="14.4" x14ac:dyDescent="0.3">
      <c r="A41006"/>
      <c r="B41006"/>
      <c r="C41006"/>
    </row>
    <row r="41007" spans="1:3" ht="14.4" x14ac:dyDescent="0.3">
      <c r="A41007"/>
      <c r="B41007"/>
      <c r="C41007"/>
    </row>
    <row r="41008" spans="1:3" ht="14.4" x14ac:dyDescent="0.3">
      <c r="A41008"/>
      <c r="B41008"/>
      <c r="C41008"/>
    </row>
    <row r="41009" spans="1:3" ht="14.4" x14ac:dyDescent="0.3">
      <c r="A41009"/>
      <c r="B41009"/>
      <c r="C41009"/>
    </row>
    <row r="41010" spans="1:3" ht="14.4" x14ac:dyDescent="0.3">
      <c r="A41010"/>
      <c r="B41010"/>
      <c r="C41010"/>
    </row>
    <row r="41011" spans="1:3" ht="14.4" x14ac:dyDescent="0.3">
      <c r="A41011"/>
      <c r="B41011"/>
      <c r="C41011"/>
    </row>
    <row r="41012" spans="1:3" ht="14.4" x14ac:dyDescent="0.3">
      <c r="A41012"/>
      <c r="B41012"/>
      <c r="C41012"/>
    </row>
    <row r="41013" spans="1:3" ht="14.4" x14ac:dyDescent="0.3">
      <c r="A41013"/>
      <c r="B41013"/>
      <c r="C41013"/>
    </row>
    <row r="41014" spans="1:3" ht="14.4" x14ac:dyDescent="0.3">
      <c r="A41014"/>
      <c r="B41014"/>
      <c r="C41014"/>
    </row>
    <row r="41015" spans="1:3" ht="14.4" x14ac:dyDescent="0.3">
      <c r="A41015"/>
      <c r="B41015"/>
      <c r="C41015"/>
    </row>
    <row r="41016" spans="1:3" ht="14.4" x14ac:dyDescent="0.3">
      <c r="A41016"/>
      <c r="B41016"/>
      <c r="C41016"/>
    </row>
    <row r="41017" spans="1:3" ht="14.4" x14ac:dyDescent="0.3">
      <c r="A41017"/>
      <c r="B41017"/>
      <c r="C41017"/>
    </row>
    <row r="41018" spans="1:3" ht="14.4" x14ac:dyDescent="0.3">
      <c r="A41018"/>
      <c r="B41018"/>
      <c r="C41018"/>
    </row>
    <row r="41019" spans="1:3" ht="14.4" x14ac:dyDescent="0.3">
      <c r="A41019"/>
      <c r="B41019"/>
      <c r="C41019"/>
    </row>
    <row r="41020" spans="1:3" ht="14.4" x14ac:dyDescent="0.3">
      <c r="A41020"/>
      <c r="B41020"/>
      <c r="C41020"/>
    </row>
    <row r="41021" spans="1:3" ht="14.4" x14ac:dyDescent="0.3">
      <c r="A41021"/>
      <c r="B41021"/>
      <c r="C41021"/>
    </row>
    <row r="41022" spans="1:3" ht="14.4" x14ac:dyDescent="0.3">
      <c r="A41022"/>
      <c r="B41022"/>
      <c r="C41022"/>
    </row>
    <row r="41023" spans="1:3" ht="14.4" x14ac:dyDescent="0.3">
      <c r="A41023"/>
      <c r="B41023"/>
      <c r="C41023"/>
    </row>
    <row r="41024" spans="1:3" ht="14.4" x14ac:dyDescent="0.3">
      <c r="A41024"/>
      <c r="B41024"/>
      <c r="C41024"/>
    </row>
    <row r="41025" spans="1:3" ht="14.4" x14ac:dyDescent="0.3">
      <c r="A41025"/>
      <c r="B41025"/>
      <c r="C41025"/>
    </row>
    <row r="41026" spans="1:3" ht="14.4" x14ac:dyDescent="0.3">
      <c r="A41026"/>
      <c r="B41026"/>
      <c r="C41026"/>
    </row>
    <row r="41027" spans="1:3" ht="14.4" x14ac:dyDescent="0.3">
      <c r="A41027"/>
      <c r="B41027"/>
      <c r="C41027"/>
    </row>
    <row r="41028" spans="1:3" ht="14.4" x14ac:dyDescent="0.3">
      <c r="A41028"/>
      <c r="B41028"/>
      <c r="C41028"/>
    </row>
    <row r="41029" spans="1:3" ht="14.4" x14ac:dyDescent="0.3">
      <c r="A41029"/>
      <c r="B41029"/>
      <c r="C41029"/>
    </row>
    <row r="41030" spans="1:3" ht="14.4" x14ac:dyDescent="0.3">
      <c r="A41030"/>
      <c r="B41030"/>
      <c r="C41030"/>
    </row>
    <row r="41031" spans="1:3" ht="14.4" x14ac:dyDescent="0.3">
      <c r="A41031"/>
      <c r="B41031"/>
      <c r="C41031"/>
    </row>
    <row r="41032" spans="1:3" ht="14.4" x14ac:dyDescent="0.3">
      <c r="A41032"/>
      <c r="B41032"/>
      <c r="C41032"/>
    </row>
    <row r="41033" spans="1:3" ht="14.4" x14ac:dyDescent="0.3">
      <c r="A41033"/>
      <c r="B41033"/>
      <c r="C41033"/>
    </row>
    <row r="41034" spans="1:3" ht="14.4" x14ac:dyDescent="0.3">
      <c r="A41034"/>
      <c r="B41034"/>
      <c r="C41034"/>
    </row>
    <row r="41035" spans="1:3" ht="14.4" x14ac:dyDescent="0.3">
      <c r="A41035"/>
      <c r="B41035"/>
      <c r="C41035"/>
    </row>
    <row r="41036" spans="1:3" ht="14.4" x14ac:dyDescent="0.3">
      <c r="A41036"/>
      <c r="B41036"/>
      <c r="C41036"/>
    </row>
    <row r="41037" spans="1:3" ht="14.4" x14ac:dyDescent="0.3">
      <c r="A41037"/>
      <c r="B41037"/>
      <c r="C41037"/>
    </row>
    <row r="41038" spans="1:3" ht="14.4" x14ac:dyDescent="0.3">
      <c r="A41038"/>
      <c r="B41038"/>
      <c r="C41038"/>
    </row>
    <row r="41039" spans="1:3" ht="14.4" x14ac:dyDescent="0.3">
      <c r="A41039"/>
      <c r="B41039"/>
      <c r="C41039"/>
    </row>
    <row r="41040" spans="1:3" ht="14.4" x14ac:dyDescent="0.3">
      <c r="A41040"/>
      <c r="B41040"/>
      <c r="C41040"/>
    </row>
    <row r="41041" spans="1:3" ht="14.4" x14ac:dyDescent="0.3">
      <c r="A41041"/>
      <c r="B41041"/>
      <c r="C41041"/>
    </row>
    <row r="41042" spans="1:3" ht="14.4" x14ac:dyDescent="0.3">
      <c r="A41042"/>
      <c r="B41042"/>
      <c r="C41042"/>
    </row>
    <row r="41043" spans="1:3" ht="14.4" x14ac:dyDescent="0.3">
      <c r="A41043"/>
      <c r="B41043"/>
      <c r="C41043"/>
    </row>
    <row r="41044" spans="1:3" ht="14.4" x14ac:dyDescent="0.3">
      <c r="A41044"/>
      <c r="B41044"/>
      <c r="C41044"/>
    </row>
    <row r="41045" spans="1:3" ht="14.4" x14ac:dyDescent="0.3">
      <c r="A41045"/>
      <c r="B41045"/>
      <c r="C41045"/>
    </row>
    <row r="41046" spans="1:3" ht="14.4" x14ac:dyDescent="0.3">
      <c r="A41046"/>
      <c r="B41046"/>
      <c r="C41046"/>
    </row>
    <row r="41047" spans="1:3" ht="14.4" x14ac:dyDescent="0.3">
      <c r="A41047"/>
      <c r="B41047"/>
      <c r="C41047"/>
    </row>
    <row r="41048" spans="1:3" ht="14.4" x14ac:dyDescent="0.3">
      <c r="A41048"/>
      <c r="B41048"/>
      <c r="C41048"/>
    </row>
    <row r="41049" spans="1:3" ht="14.4" x14ac:dyDescent="0.3">
      <c r="A41049"/>
      <c r="B41049"/>
      <c r="C41049"/>
    </row>
    <row r="41050" spans="1:3" ht="14.4" x14ac:dyDescent="0.3">
      <c r="A41050"/>
      <c r="B41050"/>
      <c r="C41050"/>
    </row>
    <row r="41051" spans="1:3" ht="14.4" x14ac:dyDescent="0.3">
      <c r="A41051"/>
      <c r="B41051"/>
      <c r="C41051"/>
    </row>
    <row r="41052" spans="1:3" ht="14.4" x14ac:dyDescent="0.3">
      <c r="A41052"/>
      <c r="B41052"/>
      <c r="C41052"/>
    </row>
    <row r="41053" spans="1:3" ht="14.4" x14ac:dyDescent="0.3">
      <c r="A41053"/>
      <c r="B41053"/>
      <c r="C41053"/>
    </row>
    <row r="41054" spans="1:3" ht="14.4" x14ac:dyDescent="0.3">
      <c r="A41054"/>
      <c r="B41054"/>
      <c r="C41054"/>
    </row>
    <row r="41055" spans="1:3" ht="14.4" x14ac:dyDescent="0.3">
      <c r="A41055"/>
      <c r="B41055"/>
      <c r="C41055"/>
    </row>
    <row r="41056" spans="1:3" ht="14.4" x14ac:dyDescent="0.3">
      <c r="A41056"/>
      <c r="B41056"/>
      <c r="C41056"/>
    </row>
    <row r="41057" spans="1:3" ht="14.4" x14ac:dyDescent="0.3">
      <c r="A41057"/>
      <c r="B41057"/>
      <c r="C41057"/>
    </row>
    <row r="41058" spans="1:3" ht="14.4" x14ac:dyDescent="0.3">
      <c r="A41058"/>
      <c r="B41058"/>
      <c r="C41058"/>
    </row>
    <row r="41059" spans="1:3" ht="14.4" x14ac:dyDescent="0.3">
      <c r="A41059"/>
      <c r="B41059"/>
      <c r="C41059"/>
    </row>
    <row r="41060" spans="1:3" ht="14.4" x14ac:dyDescent="0.3">
      <c r="A41060"/>
      <c r="B41060"/>
      <c r="C41060"/>
    </row>
    <row r="41061" spans="1:3" ht="14.4" x14ac:dyDescent="0.3">
      <c r="A41061"/>
      <c r="B41061"/>
      <c r="C41061"/>
    </row>
    <row r="41062" spans="1:3" ht="14.4" x14ac:dyDescent="0.3">
      <c r="A41062"/>
      <c r="B41062"/>
      <c r="C41062"/>
    </row>
    <row r="41063" spans="1:3" ht="14.4" x14ac:dyDescent="0.3">
      <c r="A41063"/>
      <c r="B41063"/>
      <c r="C41063"/>
    </row>
    <row r="41064" spans="1:3" ht="14.4" x14ac:dyDescent="0.3">
      <c r="A41064"/>
      <c r="B41064"/>
      <c r="C41064"/>
    </row>
    <row r="41065" spans="1:3" ht="14.4" x14ac:dyDescent="0.3">
      <c r="A41065"/>
      <c r="B41065"/>
      <c r="C41065"/>
    </row>
    <row r="41066" spans="1:3" ht="14.4" x14ac:dyDescent="0.3">
      <c r="A41066"/>
      <c r="B41066"/>
      <c r="C41066"/>
    </row>
    <row r="41067" spans="1:3" ht="14.4" x14ac:dyDescent="0.3">
      <c r="A41067"/>
      <c r="B41067"/>
      <c r="C41067"/>
    </row>
    <row r="41068" spans="1:3" ht="14.4" x14ac:dyDescent="0.3">
      <c r="A41068"/>
      <c r="B41068"/>
      <c r="C41068"/>
    </row>
    <row r="41069" spans="1:3" ht="14.4" x14ac:dyDescent="0.3">
      <c r="A41069"/>
      <c r="B41069"/>
      <c r="C41069"/>
    </row>
    <row r="41070" spans="1:3" ht="14.4" x14ac:dyDescent="0.3">
      <c r="A41070"/>
      <c r="B41070"/>
      <c r="C41070"/>
    </row>
    <row r="41071" spans="1:3" ht="14.4" x14ac:dyDescent="0.3">
      <c r="A41071"/>
      <c r="B41071"/>
      <c r="C41071"/>
    </row>
    <row r="41072" spans="1:3" ht="14.4" x14ac:dyDescent="0.3">
      <c r="A41072"/>
      <c r="B41072"/>
      <c r="C41072"/>
    </row>
    <row r="41073" spans="1:3" ht="14.4" x14ac:dyDescent="0.3">
      <c r="A41073"/>
      <c r="B41073"/>
      <c r="C41073"/>
    </row>
    <row r="41074" spans="1:3" ht="14.4" x14ac:dyDescent="0.3">
      <c r="A41074"/>
      <c r="B41074"/>
      <c r="C41074"/>
    </row>
    <row r="41075" spans="1:3" ht="14.4" x14ac:dyDescent="0.3">
      <c r="A41075"/>
      <c r="B41075"/>
      <c r="C41075"/>
    </row>
    <row r="41076" spans="1:3" ht="14.4" x14ac:dyDescent="0.3">
      <c r="A41076"/>
      <c r="B41076"/>
      <c r="C41076"/>
    </row>
    <row r="41077" spans="1:3" ht="14.4" x14ac:dyDescent="0.3">
      <c r="A41077"/>
      <c r="B41077"/>
      <c r="C41077"/>
    </row>
    <row r="41078" spans="1:3" ht="14.4" x14ac:dyDescent="0.3">
      <c r="A41078"/>
      <c r="B41078"/>
      <c r="C41078"/>
    </row>
    <row r="41079" spans="1:3" ht="14.4" x14ac:dyDescent="0.3">
      <c r="A41079"/>
      <c r="B41079"/>
      <c r="C41079"/>
    </row>
    <row r="41080" spans="1:3" ht="14.4" x14ac:dyDescent="0.3">
      <c r="A41080"/>
      <c r="B41080"/>
      <c r="C41080"/>
    </row>
    <row r="41081" spans="1:3" ht="14.4" x14ac:dyDescent="0.3">
      <c r="A41081"/>
      <c r="B41081"/>
      <c r="C41081"/>
    </row>
    <row r="41082" spans="1:3" ht="14.4" x14ac:dyDescent="0.3">
      <c r="A41082"/>
      <c r="B41082"/>
      <c r="C41082"/>
    </row>
    <row r="41083" spans="1:3" ht="14.4" x14ac:dyDescent="0.3">
      <c r="A41083"/>
      <c r="B41083"/>
      <c r="C41083"/>
    </row>
    <row r="41084" spans="1:3" ht="14.4" x14ac:dyDescent="0.3">
      <c r="A41084"/>
      <c r="B41084"/>
      <c r="C41084"/>
    </row>
    <row r="41085" spans="1:3" ht="14.4" x14ac:dyDescent="0.3">
      <c r="A41085"/>
      <c r="B41085"/>
      <c r="C41085"/>
    </row>
    <row r="41086" spans="1:3" ht="14.4" x14ac:dyDescent="0.3">
      <c r="A41086"/>
      <c r="B41086"/>
      <c r="C41086"/>
    </row>
    <row r="41087" spans="1:3" ht="14.4" x14ac:dyDescent="0.3">
      <c r="A41087"/>
      <c r="B41087"/>
      <c r="C41087"/>
    </row>
    <row r="41088" spans="1:3" ht="14.4" x14ac:dyDescent="0.3">
      <c r="A41088"/>
      <c r="B41088"/>
      <c r="C41088"/>
    </row>
    <row r="41089" spans="1:3" ht="14.4" x14ac:dyDescent="0.3">
      <c r="A41089"/>
      <c r="B41089"/>
      <c r="C41089"/>
    </row>
    <row r="41090" spans="1:3" ht="14.4" x14ac:dyDescent="0.3">
      <c r="A41090"/>
      <c r="B41090"/>
      <c r="C41090"/>
    </row>
    <row r="41091" spans="1:3" ht="14.4" x14ac:dyDescent="0.3">
      <c r="A41091"/>
      <c r="B41091"/>
      <c r="C41091"/>
    </row>
    <row r="41092" spans="1:3" ht="14.4" x14ac:dyDescent="0.3">
      <c r="A41092"/>
      <c r="B41092"/>
      <c r="C41092"/>
    </row>
    <row r="41093" spans="1:3" ht="14.4" x14ac:dyDescent="0.3">
      <c r="A41093"/>
      <c r="B41093"/>
      <c r="C41093"/>
    </row>
    <row r="41094" spans="1:3" ht="14.4" x14ac:dyDescent="0.3">
      <c r="A41094"/>
      <c r="B41094"/>
      <c r="C41094"/>
    </row>
    <row r="41095" spans="1:3" ht="14.4" x14ac:dyDescent="0.3">
      <c r="A41095"/>
      <c r="B41095"/>
      <c r="C41095"/>
    </row>
    <row r="41096" spans="1:3" ht="14.4" x14ac:dyDescent="0.3">
      <c r="A41096"/>
      <c r="B41096"/>
      <c r="C41096"/>
    </row>
    <row r="41097" spans="1:3" ht="14.4" x14ac:dyDescent="0.3">
      <c r="A41097"/>
      <c r="B41097"/>
      <c r="C41097"/>
    </row>
    <row r="41098" spans="1:3" ht="14.4" x14ac:dyDescent="0.3">
      <c r="A41098"/>
      <c r="B41098"/>
      <c r="C41098"/>
    </row>
    <row r="41099" spans="1:3" ht="14.4" x14ac:dyDescent="0.3">
      <c r="A41099"/>
      <c r="B41099"/>
      <c r="C41099"/>
    </row>
    <row r="41100" spans="1:3" ht="14.4" x14ac:dyDescent="0.3">
      <c r="A41100"/>
      <c r="B41100"/>
      <c r="C41100"/>
    </row>
    <row r="41101" spans="1:3" ht="14.4" x14ac:dyDescent="0.3">
      <c r="A41101"/>
      <c r="B41101"/>
      <c r="C41101"/>
    </row>
    <row r="41102" spans="1:3" ht="14.4" x14ac:dyDescent="0.3">
      <c r="A41102"/>
      <c r="B41102"/>
      <c r="C41102"/>
    </row>
    <row r="41103" spans="1:3" ht="14.4" x14ac:dyDescent="0.3">
      <c r="A41103"/>
      <c r="B41103"/>
      <c r="C41103"/>
    </row>
    <row r="41104" spans="1:3" ht="14.4" x14ac:dyDescent="0.3">
      <c r="A41104"/>
      <c r="B41104"/>
      <c r="C41104"/>
    </row>
    <row r="41105" spans="1:3" ht="14.4" x14ac:dyDescent="0.3">
      <c r="A41105"/>
      <c r="B41105"/>
      <c r="C41105"/>
    </row>
    <row r="41106" spans="1:3" ht="14.4" x14ac:dyDescent="0.3">
      <c r="A41106"/>
      <c r="B41106"/>
      <c r="C41106"/>
    </row>
    <row r="41107" spans="1:3" ht="14.4" x14ac:dyDescent="0.3">
      <c r="A41107"/>
      <c r="B41107"/>
      <c r="C41107"/>
    </row>
    <row r="41108" spans="1:3" ht="14.4" x14ac:dyDescent="0.3">
      <c r="A41108"/>
      <c r="B41108"/>
      <c r="C41108"/>
    </row>
    <row r="41109" spans="1:3" ht="14.4" x14ac:dyDescent="0.3">
      <c r="A41109"/>
      <c r="B41109"/>
      <c r="C41109"/>
    </row>
    <row r="41110" spans="1:3" ht="14.4" x14ac:dyDescent="0.3">
      <c r="A41110"/>
      <c r="B41110"/>
      <c r="C41110"/>
    </row>
    <row r="41111" spans="1:3" ht="14.4" x14ac:dyDescent="0.3">
      <c r="A41111"/>
      <c r="B41111"/>
      <c r="C41111"/>
    </row>
    <row r="41112" spans="1:3" ht="14.4" x14ac:dyDescent="0.3">
      <c r="A41112"/>
      <c r="B41112"/>
      <c r="C41112"/>
    </row>
    <row r="41113" spans="1:3" ht="14.4" x14ac:dyDescent="0.3">
      <c r="A41113"/>
      <c r="B41113"/>
      <c r="C41113"/>
    </row>
    <row r="41114" spans="1:3" ht="14.4" x14ac:dyDescent="0.3">
      <c r="A41114"/>
      <c r="B41114"/>
      <c r="C41114"/>
    </row>
    <row r="41115" spans="1:3" ht="14.4" x14ac:dyDescent="0.3">
      <c r="A41115"/>
      <c r="B41115"/>
      <c r="C41115"/>
    </row>
    <row r="41116" spans="1:3" ht="14.4" x14ac:dyDescent="0.3">
      <c r="A41116"/>
      <c r="B41116"/>
      <c r="C41116"/>
    </row>
    <row r="41117" spans="1:3" ht="14.4" x14ac:dyDescent="0.3">
      <c r="A41117"/>
      <c r="B41117"/>
      <c r="C41117"/>
    </row>
    <row r="41118" spans="1:3" ht="14.4" x14ac:dyDescent="0.3">
      <c r="A41118"/>
      <c r="B41118"/>
      <c r="C41118"/>
    </row>
    <row r="41119" spans="1:3" ht="14.4" x14ac:dyDescent="0.3">
      <c r="A41119"/>
      <c r="B41119"/>
      <c r="C41119"/>
    </row>
    <row r="41120" spans="1:3" ht="14.4" x14ac:dyDescent="0.3">
      <c r="A41120"/>
      <c r="B41120"/>
      <c r="C41120"/>
    </row>
    <row r="41121" spans="1:3" ht="14.4" x14ac:dyDescent="0.3">
      <c r="A41121"/>
      <c r="B41121"/>
      <c r="C41121"/>
    </row>
    <row r="41122" spans="1:3" ht="14.4" x14ac:dyDescent="0.3">
      <c r="A41122"/>
      <c r="B41122"/>
      <c r="C41122"/>
    </row>
    <row r="41123" spans="1:3" ht="14.4" x14ac:dyDescent="0.3">
      <c r="A41123"/>
      <c r="B41123"/>
      <c r="C41123"/>
    </row>
    <row r="41124" spans="1:3" ht="14.4" x14ac:dyDescent="0.3">
      <c r="A41124"/>
      <c r="B41124"/>
      <c r="C41124"/>
    </row>
    <row r="41125" spans="1:3" ht="14.4" x14ac:dyDescent="0.3">
      <c r="A41125"/>
      <c r="B41125"/>
      <c r="C41125"/>
    </row>
    <row r="41126" spans="1:3" ht="14.4" x14ac:dyDescent="0.3">
      <c r="A41126"/>
      <c r="B41126"/>
      <c r="C41126"/>
    </row>
    <row r="41127" spans="1:3" ht="14.4" x14ac:dyDescent="0.3">
      <c r="A41127"/>
      <c r="B41127"/>
      <c r="C41127"/>
    </row>
    <row r="41128" spans="1:3" ht="14.4" x14ac:dyDescent="0.3">
      <c r="A41128"/>
      <c r="B41128"/>
      <c r="C41128"/>
    </row>
    <row r="41129" spans="1:3" ht="14.4" x14ac:dyDescent="0.3">
      <c r="A41129"/>
      <c r="B41129"/>
      <c r="C41129"/>
    </row>
    <row r="41130" spans="1:3" ht="14.4" x14ac:dyDescent="0.3">
      <c r="A41130"/>
      <c r="B41130"/>
      <c r="C41130"/>
    </row>
    <row r="41131" spans="1:3" ht="14.4" x14ac:dyDescent="0.3">
      <c r="A41131"/>
      <c r="B41131"/>
      <c r="C41131"/>
    </row>
    <row r="41132" spans="1:3" ht="14.4" x14ac:dyDescent="0.3">
      <c r="A41132"/>
      <c r="B41132"/>
      <c r="C41132"/>
    </row>
    <row r="41133" spans="1:3" ht="14.4" x14ac:dyDescent="0.3">
      <c r="A41133"/>
      <c r="B41133"/>
      <c r="C41133"/>
    </row>
    <row r="41134" spans="1:3" ht="14.4" x14ac:dyDescent="0.3">
      <c r="A41134"/>
      <c r="B41134"/>
      <c r="C41134"/>
    </row>
    <row r="41135" spans="1:3" ht="14.4" x14ac:dyDescent="0.3">
      <c r="A41135"/>
      <c r="B41135"/>
      <c r="C41135"/>
    </row>
    <row r="41136" spans="1:3" ht="14.4" x14ac:dyDescent="0.3">
      <c r="A41136"/>
      <c r="B41136"/>
      <c r="C41136"/>
    </row>
    <row r="41137" spans="1:3" ht="14.4" x14ac:dyDescent="0.3">
      <c r="A41137"/>
      <c r="B41137"/>
      <c r="C41137"/>
    </row>
    <row r="41138" spans="1:3" ht="14.4" x14ac:dyDescent="0.3">
      <c r="A41138"/>
      <c r="B41138"/>
      <c r="C41138"/>
    </row>
    <row r="41139" spans="1:3" ht="14.4" x14ac:dyDescent="0.3">
      <c r="A41139"/>
      <c r="B41139"/>
      <c r="C41139"/>
    </row>
    <row r="41140" spans="1:3" ht="14.4" x14ac:dyDescent="0.3">
      <c r="A41140"/>
      <c r="B41140"/>
      <c r="C41140"/>
    </row>
    <row r="41141" spans="1:3" ht="14.4" x14ac:dyDescent="0.3">
      <c r="A41141"/>
      <c r="B41141"/>
      <c r="C41141"/>
    </row>
    <row r="41142" spans="1:3" ht="14.4" x14ac:dyDescent="0.3">
      <c r="A41142"/>
      <c r="B41142"/>
      <c r="C41142"/>
    </row>
    <row r="41143" spans="1:3" ht="14.4" x14ac:dyDescent="0.3">
      <c r="A41143"/>
      <c r="B41143"/>
      <c r="C41143"/>
    </row>
    <row r="41144" spans="1:3" ht="14.4" x14ac:dyDescent="0.3">
      <c r="A41144"/>
      <c r="B41144"/>
      <c r="C41144"/>
    </row>
    <row r="41145" spans="1:3" ht="14.4" x14ac:dyDescent="0.3">
      <c r="A41145"/>
      <c r="B41145"/>
      <c r="C41145"/>
    </row>
    <row r="41146" spans="1:3" ht="14.4" x14ac:dyDescent="0.3">
      <c r="A41146"/>
      <c r="B41146"/>
      <c r="C41146"/>
    </row>
    <row r="41147" spans="1:3" ht="14.4" x14ac:dyDescent="0.3">
      <c r="A41147"/>
      <c r="B41147"/>
      <c r="C41147"/>
    </row>
    <row r="41148" spans="1:3" ht="14.4" x14ac:dyDescent="0.3">
      <c r="A41148"/>
      <c r="B41148"/>
      <c r="C41148"/>
    </row>
    <row r="41149" spans="1:3" ht="14.4" x14ac:dyDescent="0.3">
      <c r="A41149"/>
      <c r="B41149"/>
      <c r="C41149"/>
    </row>
    <row r="41150" spans="1:3" ht="14.4" x14ac:dyDescent="0.3">
      <c r="A41150"/>
      <c r="B41150"/>
      <c r="C41150"/>
    </row>
    <row r="41151" spans="1:3" ht="14.4" x14ac:dyDescent="0.3">
      <c r="A41151"/>
      <c r="B41151"/>
      <c r="C41151"/>
    </row>
    <row r="41152" spans="1:3" ht="14.4" x14ac:dyDescent="0.3">
      <c r="A41152"/>
      <c r="B41152"/>
      <c r="C41152"/>
    </row>
    <row r="41153" spans="1:3" ht="14.4" x14ac:dyDescent="0.3">
      <c r="A41153"/>
      <c r="B41153"/>
      <c r="C41153"/>
    </row>
    <row r="41154" spans="1:3" ht="14.4" x14ac:dyDescent="0.3">
      <c r="A41154"/>
      <c r="B41154"/>
      <c r="C41154"/>
    </row>
    <row r="41155" spans="1:3" ht="14.4" x14ac:dyDescent="0.3">
      <c r="A41155"/>
      <c r="B41155"/>
      <c r="C41155"/>
    </row>
    <row r="41156" spans="1:3" ht="14.4" x14ac:dyDescent="0.3">
      <c r="A41156"/>
      <c r="B41156"/>
      <c r="C41156"/>
    </row>
    <row r="41157" spans="1:3" ht="14.4" x14ac:dyDescent="0.3">
      <c r="A41157"/>
      <c r="B41157"/>
      <c r="C41157"/>
    </row>
    <row r="41158" spans="1:3" ht="14.4" x14ac:dyDescent="0.3">
      <c r="A41158"/>
      <c r="B41158"/>
      <c r="C41158"/>
    </row>
    <row r="41159" spans="1:3" ht="14.4" x14ac:dyDescent="0.3">
      <c r="A41159"/>
      <c r="B41159"/>
      <c r="C41159"/>
    </row>
    <row r="41160" spans="1:3" ht="14.4" x14ac:dyDescent="0.3">
      <c r="A41160"/>
      <c r="B41160"/>
      <c r="C41160"/>
    </row>
    <row r="41161" spans="1:3" ht="14.4" x14ac:dyDescent="0.3">
      <c r="A41161"/>
      <c r="B41161"/>
      <c r="C41161"/>
    </row>
    <row r="41162" spans="1:3" ht="14.4" x14ac:dyDescent="0.3">
      <c r="A41162"/>
      <c r="B41162"/>
      <c r="C41162"/>
    </row>
    <row r="41163" spans="1:3" ht="14.4" x14ac:dyDescent="0.3">
      <c r="A41163"/>
      <c r="B41163"/>
      <c r="C41163"/>
    </row>
    <row r="41164" spans="1:3" ht="14.4" x14ac:dyDescent="0.3">
      <c r="A41164"/>
      <c r="B41164"/>
      <c r="C41164"/>
    </row>
    <row r="41165" spans="1:3" ht="14.4" x14ac:dyDescent="0.3">
      <c r="A41165"/>
      <c r="B41165"/>
      <c r="C41165"/>
    </row>
    <row r="41166" spans="1:3" ht="14.4" x14ac:dyDescent="0.3">
      <c r="A41166"/>
      <c r="B41166"/>
      <c r="C41166"/>
    </row>
    <row r="41167" spans="1:3" ht="14.4" x14ac:dyDescent="0.3">
      <c r="A41167"/>
      <c r="B41167"/>
      <c r="C41167"/>
    </row>
    <row r="41168" spans="1:3" ht="14.4" x14ac:dyDescent="0.3">
      <c r="A41168"/>
      <c r="B41168"/>
      <c r="C41168"/>
    </row>
    <row r="41169" spans="1:3" ht="14.4" x14ac:dyDescent="0.3">
      <c r="A41169"/>
      <c r="B41169"/>
      <c r="C41169"/>
    </row>
    <row r="41170" spans="1:3" ht="14.4" x14ac:dyDescent="0.3">
      <c r="A41170"/>
      <c r="B41170"/>
      <c r="C41170"/>
    </row>
    <row r="41171" spans="1:3" ht="14.4" x14ac:dyDescent="0.3">
      <c r="A41171"/>
      <c r="B41171"/>
      <c r="C41171"/>
    </row>
    <row r="41172" spans="1:3" ht="14.4" x14ac:dyDescent="0.3">
      <c r="A41172"/>
      <c r="B41172"/>
      <c r="C41172"/>
    </row>
    <row r="41173" spans="1:3" ht="14.4" x14ac:dyDescent="0.3">
      <c r="A41173"/>
      <c r="B41173"/>
      <c r="C41173"/>
    </row>
    <row r="41174" spans="1:3" ht="14.4" x14ac:dyDescent="0.3">
      <c r="A41174"/>
      <c r="B41174"/>
      <c r="C41174"/>
    </row>
    <row r="41175" spans="1:3" ht="14.4" x14ac:dyDescent="0.3">
      <c r="A41175"/>
      <c r="B41175"/>
      <c r="C41175"/>
    </row>
    <row r="41176" spans="1:3" ht="14.4" x14ac:dyDescent="0.3">
      <c r="A41176"/>
      <c r="B41176"/>
      <c r="C41176"/>
    </row>
    <row r="41177" spans="1:3" ht="14.4" x14ac:dyDescent="0.3">
      <c r="A41177"/>
      <c r="B41177"/>
      <c r="C41177"/>
    </row>
    <row r="41178" spans="1:3" ht="14.4" x14ac:dyDescent="0.3">
      <c r="A41178"/>
      <c r="B41178"/>
      <c r="C41178"/>
    </row>
    <row r="41179" spans="1:3" ht="14.4" x14ac:dyDescent="0.3">
      <c r="A41179"/>
      <c r="B41179"/>
      <c r="C41179"/>
    </row>
    <row r="41180" spans="1:3" ht="14.4" x14ac:dyDescent="0.3">
      <c r="A41180"/>
      <c r="B41180"/>
      <c r="C41180"/>
    </row>
    <row r="41181" spans="1:3" ht="14.4" x14ac:dyDescent="0.3">
      <c r="A41181"/>
      <c r="B41181"/>
      <c r="C41181"/>
    </row>
    <row r="41182" spans="1:3" ht="14.4" x14ac:dyDescent="0.3">
      <c r="A41182"/>
      <c r="B41182"/>
      <c r="C41182"/>
    </row>
    <row r="41183" spans="1:3" ht="14.4" x14ac:dyDescent="0.3">
      <c r="A41183"/>
      <c r="B41183"/>
      <c r="C41183"/>
    </row>
    <row r="41184" spans="1:3" ht="14.4" x14ac:dyDescent="0.3">
      <c r="A41184"/>
      <c r="B41184"/>
      <c r="C41184"/>
    </row>
    <row r="41185" spans="1:3" ht="14.4" x14ac:dyDescent="0.3">
      <c r="A41185"/>
      <c r="B41185"/>
      <c r="C41185"/>
    </row>
    <row r="41186" spans="1:3" ht="14.4" x14ac:dyDescent="0.3">
      <c r="A41186"/>
      <c r="B41186"/>
      <c r="C41186"/>
    </row>
    <row r="41187" spans="1:3" ht="14.4" x14ac:dyDescent="0.3">
      <c r="A41187"/>
      <c r="B41187"/>
      <c r="C41187"/>
    </row>
    <row r="41188" spans="1:3" ht="14.4" x14ac:dyDescent="0.3">
      <c r="A41188"/>
      <c r="B41188"/>
      <c r="C41188"/>
    </row>
    <row r="41189" spans="1:3" ht="14.4" x14ac:dyDescent="0.3">
      <c r="A41189"/>
      <c r="B41189"/>
      <c r="C41189"/>
    </row>
    <row r="41190" spans="1:3" ht="14.4" x14ac:dyDescent="0.3">
      <c r="A41190"/>
      <c r="B41190"/>
      <c r="C41190"/>
    </row>
    <row r="41191" spans="1:3" ht="14.4" x14ac:dyDescent="0.3">
      <c r="A41191"/>
      <c r="B41191"/>
      <c r="C41191"/>
    </row>
    <row r="41192" spans="1:3" ht="14.4" x14ac:dyDescent="0.3">
      <c r="A41192"/>
      <c r="B41192"/>
      <c r="C41192"/>
    </row>
    <row r="41193" spans="1:3" ht="14.4" x14ac:dyDescent="0.3">
      <c r="A41193"/>
      <c r="B41193"/>
      <c r="C41193"/>
    </row>
    <row r="41194" spans="1:3" ht="14.4" x14ac:dyDescent="0.3">
      <c r="A41194"/>
      <c r="B41194"/>
      <c r="C41194"/>
    </row>
    <row r="41195" spans="1:3" ht="14.4" x14ac:dyDescent="0.3">
      <c r="A41195"/>
      <c r="B41195"/>
      <c r="C41195"/>
    </row>
    <row r="41196" spans="1:3" ht="14.4" x14ac:dyDescent="0.3">
      <c r="A41196"/>
      <c r="B41196"/>
      <c r="C41196"/>
    </row>
    <row r="41197" spans="1:3" ht="14.4" x14ac:dyDescent="0.3">
      <c r="A41197"/>
      <c r="B41197"/>
      <c r="C41197"/>
    </row>
    <row r="41198" spans="1:3" ht="14.4" x14ac:dyDescent="0.3">
      <c r="A41198"/>
      <c r="B41198"/>
      <c r="C41198"/>
    </row>
    <row r="41199" spans="1:3" ht="14.4" x14ac:dyDescent="0.3">
      <c r="A41199"/>
      <c r="B41199"/>
      <c r="C41199"/>
    </row>
    <row r="41200" spans="1:3" ht="14.4" x14ac:dyDescent="0.3">
      <c r="A41200"/>
      <c r="B41200"/>
      <c r="C41200"/>
    </row>
    <row r="41201" spans="1:3" ht="14.4" x14ac:dyDescent="0.3">
      <c r="A41201"/>
      <c r="B41201"/>
      <c r="C41201"/>
    </row>
    <row r="41202" spans="1:3" ht="14.4" x14ac:dyDescent="0.3">
      <c r="A41202"/>
      <c r="B41202"/>
      <c r="C41202"/>
    </row>
    <row r="41203" spans="1:3" ht="14.4" x14ac:dyDescent="0.3">
      <c r="A41203"/>
      <c r="B41203"/>
      <c r="C41203"/>
    </row>
    <row r="41204" spans="1:3" ht="14.4" x14ac:dyDescent="0.3">
      <c r="A41204"/>
      <c r="B41204"/>
      <c r="C41204"/>
    </row>
    <row r="41205" spans="1:3" ht="14.4" x14ac:dyDescent="0.3">
      <c r="A41205"/>
      <c r="B41205"/>
      <c r="C41205"/>
    </row>
    <row r="41206" spans="1:3" ht="14.4" x14ac:dyDescent="0.3">
      <c r="A41206"/>
      <c r="B41206"/>
      <c r="C41206"/>
    </row>
    <row r="41207" spans="1:3" ht="14.4" x14ac:dyDescent="0.3">
      <c r="A41207"/>
      <c r="B41207"/>
      <c r="C41207"/>
    </row>
    <row r="41208" spans="1:3" ht="14.4" x14ac:dyDescent="0.3">
      <c r="A41208"/>
      <c r="B41208"/>
      <c r="C41208"/>
    </row>
    <row r="41209" spans="1:3" ht="14.4" x14ac:dyDescent="0.3">
      <c r="A41209"/>
      <c r="B41209"/>
      <c r="C41209"/>
    </row>
    <row r="41210" spans="1:3" ht="14.4" x14ac:dyDescent="0.3">
      <c r="A41210"/>
      <c r="B41210"/>
      <c r="C41210"/>
    </row>
    <row r="41211" spans="1:3" ht="14.4" x14ac:dyDescent="0.3">
      <c r="A41211"/>
      <c r="B41211"/>
      <c r="C41211"/>
    </row>
    <row r="41212" spans="1:3" ht="14.4" x14ac:dyDescent="0.3">
      <c r="A41212"/>
      <c r="B41212"/>
      <c r="C41212"/>
    </row>
    <row r="41213" spans="1:3" ht="14.4" x14ac:dyDescent="0.3">
      <c r="A41213"/>
      <c r="B41213"/>
      <c r="C41213"/>
    </row>
    <row r="41214" spans="1:3" ht="14.4" x14ac:dyDescent="0.3">
      <c r="A41214"/>
      <c r="B41214"/>
      <c r="C41214"/>
    </row>
    <row r="41215" spans="1:3" ht="14.4" x14ac:dyDescent="0.3">
      <c r="A41215"/>
      <c r="B41215"/>
      <c r="C41215"/>
    </row>
    <row r="41216" spans="1:3" ht="14.4" x14ac:dyDescent="0.3">
      <c r="A41216"/>
      <c r="B41216"/>
      <c r="C41216"/>
    </row>
    <row r="41217" spans="1:3" ht="14.4" x14ac:dyDescent="0.3">
      <c r="A41217"/>
      <c r="B41217"/>
      <c r="C41217"/>
    </row>
    <row r="41218" spans="1:3" ht="14.4" x14ac:dyDescent="0.3">
      <c r="A41218"/>
      <c r="B41218"/>
      <c r="C41218"/>
    </row>
    <row r="41219" spans="1:3" ht="14.4" x14ac:dyDescent="0.3">
      <c r="A41219"/>
      <c r="B41219"/>
      <c r="C41219"/>
    </row>
    <row r="41220" spans="1:3" ht="14.4" x14ac:dyDescent="0.3">
      <c r="A41220"/>
      <c r="B41220"/>
      <c r="C41220"/>
    </row>
    <row r="41221" spans="1:3" ht="14.4" x14ac:dyDescent="0.3">
      <c r="A41221"/>
      <c r="B41221"/>
      <c r="C41221"/>
    </row>
    <row r="41222" spans="1:3" ht="14.4" x14ac:dyDescent="0.3">
      <c r="A41222"/>
      <c r="B41222"/>
      <c r="C41222"/>
    </row>
    <row r="41223" spans="1:3" ht="14.4" x14ac:dyDescent="0.3">
      <c r="A41223"/>
      <c r="B41223"/>
      <c r="C41223"/>
    </row>
    <row r="41224" spans="1:3" ht="14.4" x14ac:dyDescent="0.3">
      <c r="A41224"/>
      <c r="B41224"/>
      <c r="C41224"/>
    </row>
    <row r="41225" spans="1:3" ht="14.4" x14ac:dyDescent="0.3">
      <c r="A41225"/>
      <c r="B41225"/>
      <c r="C41225"/>
    </row>
    <row r="41226" spans="1:3" ht="14.4" x14ac:dyDescent="0.3">
      <c r="A41226"/>
      <c r="B41226"/>
      <c r="C41226"/>
    </row>
    <row r="41227" spans="1:3" ht="14.4" x14ac:dyDescent="0.3">
      <c r="A41227"/>
      <c r="B41227"/>
      <c r="C41227"/>
    </row>
    <row r="41228" spans="1:3" ht="14.4" x14ac:dyDescent="0.3">
      <c r="A41228"/>
      <c r="B41228"/>
      <c r="C41228"/>
    </row>
    <row r="41229" spans="1:3" ht="14.4" x14ac:dyDescent="0.3">
      <c r="A41229"/>
      <c r="B41229"/>
      <c r="C41229"/>
    </row>
    <row r="41230" spans="1:3" ht="14.4" x14ac:dyDescent="0.3">
      <c r="A41230"/>
      <c r="B41230"/>
      <c r="C41230"/>
    </row>
    <row r="41231" spans="1:3" ht="14.4" x14ac:dyDescent="0.3">
      <c r="A41231"/>
      <c r="B41231"/>
      <c r="C41231"/>
    </row>
    <row r="41232" spans="1:3" ht="14.4" x14ac:dyDescent="0.3">
      <c r="A41232"/>
      <c r="B41232"/>
      <c r="C41232"/>
    </row>
    <row r="41233" spans="1:3" ht="14.4" x14ac:dyDescent="0.3">
      <c r="A41233"/>
      <c r="B41233"/>
      <c r="C41233"/>
    </row>
    <row r="41234" spans="1:3" ht="14.4" x14ac:dyDescent="0.3">
      <c r="A41234"/>
      <c r="B41234"/>
      <c r="C41234"/>
    </row>
    <row r="41235" spans="1:3" ht="14.4" x14ac:dyDescent="0.3">
      <c r="A41235"/>
      <c r="B41235"/>
      <c r="C41235"/>
    </row>
    <row r="41236" spans="1:3" ht="14.4" x14ac:dyDescent="0.3">
      <c r="A41236"/>
      <c r="B41236"/>
      <c r="C41236"/>
    </row>
    <row r="41237" spans="1:3" ht="14.4" x14ac:dyDescent="0.3">
      <c r="A41237"/>
      <c r="B41237"/>
      <c r="C41237"/>
    </row>
    <row r="41238" spans="1:3" ht="14.4" x14ac:dyDescent="0.3">
      <c r="A41238"/>
      <c r="B41238"/>
      <c r="C41238"/>
    </row>
    <row r="41239" spans="1:3" ht="14.4" x14ac:dyDescent="0.3">
      <c r="A41239"/>
      <c r="B41239"/>
      <c r="C41239"/>
    </row>
    <row r="41240" spans="1:3" ht="14.4" x14ac:dyDescent="0.3">
      <c r="A41240"/>
      <c r="B41240"/>
      <c r="C41240"/>
    </row>
    <row r="41241" spans="1:3" ht="14.4" x14ac:dyDescent="0.3">
      <c r="A41241"/>
      <c r="B41241"/>
      <c r="C41241"/>
    </row>
    <row r="41242" spans="1:3" ht="14.4" x14ac:dyDescent="0.3">
      <c r="A41242"/>
      <c r="B41242"/>
      <c r="C41242"/>
    </row>
    <row r="41243" spans="1:3" ht="14.4" x14ac:dyDescent="0.3">
      <c r="A41243"/>
      <c r="B41243"/>
      <c r="C41243"/>
    </row>
    <row r="41244" spans="1:3" ht="14.4" x14ac:dyDescent="0.3">
      <c r="A41244"/>
      <c r="B41244"/>
      <c r="C41244"/>
    </row>
    <row r="41245" spans="1:3" ht="14.4" x14ac:dyDescent="0.3">
      <c r="A41245"/>
      <c r="B41245"/>
      <c r="C41245"/>
    </row>
    <row r="41246" spans="1:3" ht="14.4" x14ac:dyDescent="0.3">
      <c r="A41246"/>
      <c r="B41246"/>
      <c r="C41246"/>
    </row>
    <row r="41247" spans="1:3" ht="14.4" x14ac:dyDescent="0.3">
      <c r="A41247"/>
      <c r="B41247"/>
      <c r="C41247"/>
    </row>
    <row r="41248" spans="1:3" ht="14.4" x14ac:dyDescent="0.3">
      <c r="A41248"/>
      <c r="B41248"/>
      <c r="C41248"/>
    </row>
    <row r="41249" spans="1:3" ht="14.4" x14ac:dyDescent="0.3">
      <c r="A41249"/>
      <c r="B41249"/>
      <c r="C41249"/>
    </row>
    <row r="41250" spans="1:3" ht="14.4" x14ac:dyDescent="0.3">
      <c r="A41250"/>
      <c r="B41250"/>
      <c r="C41250"/>
    </row>
    <row r="41251" spans="1:3" ht="14.4" x14ac:dyDescent="0.3">
      <c r="A41251"/>
      <c r="B41251"/>
      <c r="C41251"/>
    </row>
    <row r="41252" spans="1:3" ht="14.4" x14ac:dyDescent="0.3">
      <c r="A41252"/>
      <c r="B41252"/>
      <c r="C41252"/>
    </row>
    <row r="41253" spans="1:3" ht="14.4" x14ac:dyDescent="0.3">
      <c r="A41253"/>
      <c r="B41253"/>
      <c r="C41253"/>
    </row>
    <row r="41254" spans="1:3" ht="14.4" x14ac:dyDescent="0.3">
      <c r="A41254"/>
      <c r="B41254"/>
      <c r="C41254"/>
    </row>
    <row r="41255" spans="1:3" ht="14.4" x14ac:dyDescent="0.3">
      <c r="A41255"/>
      <c r="B41255"/>
      <c r="C41255"/>
    </row>
    <row r="41256" spans="1:3" ht="14.4" x14ac:dyDescent="0.3">
      <c r="A41256"/>
      <c r="B41256"/>
      <c r="C41256"/>
    </row>
    <row r="41257" spans="1:3" ht="14.4" x14ac:dyDescent="0.3">
      <c r="A41257"/>
      <c r="B41257"/>
      <c r="C41257"/>
    </row>
    <row r="41258" spans="1:3" ht="14.4" x14ac:dyDescent="0.3">
      <c r="A41258"/>
      <c r="B41258"/>
      <c r="C41258"/>
    </row>
    <row r="41259" spans="1:3" ht="14.4" x14ac:dyDescent="0.3">
      <c r="A41259"/>
      <c r="B41259"/>
      <c r="C41259"/>
    </row>
    <row r="41260" spans="1:3" ht="14.4" x14ac:dyDescent="0.3">
      <c r="A41260"/>
      <c r="B41260"/>
      <c r="C41260"/>
    </row>
    <row r="41261" spans="1:3" ht="14.4" x14ac:dyDescent="0.3">
      <c r="A41261"/>
      <c r="B41261"/>
      <c r="C41261"/>
    </row>
    <row r="41262" spans="1:3" ht="14.4" x14ac:dyDescent="0.3">
      <c r="A41262"/>
      <c r="B41262"/>
      <c r="C41262"/>
    </row>
    <row r="41263" spans="1:3" ht="14.4" x14ac:dyDescent="0.3">
      <c r="A41263"/>
      <c r="B41263"/>
      <c r="C41263"/>
    </row>
    <row r="41264" spans="1:3" ht="14.4" x14ac:dyDescent="0.3">
      <c r="A41264"/>
      <c r="B41264"/>
      <c r="C41264"/>
    </row>
    <row r="41265" spans="1:3" ht="14.4" x14ac:dyDescent="0.3">
      <c r="A41265"/>
      <c r="B41265"/>
      <c r="C41265"/>
    </row>
    <row r="41266" spans="1:3" ht="14.4" x14ac:dyDescent="0.3">
      <c r="A41266"/>
      <c r="B41266"/>
      <c r="C41266"/>
    </row>
    <row r="41267" spans="1:3" ht="14.4" x14ac:dyDescent="0.3">
      <c r="A41267"/>
      <c r="B41267"/>
      <c r="C41267"/>
    </row>
    <row r="41268" spans="1:3" ht="14.4" x14ac:dyDescent="0.3">
      <c r="A41268"/>
      <c r="B41268"/>
      <c r="C41268"/>
    </row>
    <row r="41269" spans="1:3" ht="14.4" x14ac:dyDescent="0.3">
      <c r="A41269"/>
      <c r="B41269"/>
      <c r="C41269"/>
    </row>
    <row r="41270" spans="1:3" ht="14.4" x14ac:dyDescent="0.3">
      <c r="A41270"/>
      <c r="B41270"/>
      <c r="C41270"/>
    </row>
    <row r="41271" spans="1:3" ht="14.4" x14ac:dyDescent="0.3">
      <c r="A41271"/>
      <c r="B41271"/>
      <c r="C41271"/>
    </row>
    <row r="41272" spans="1:3" ht="14.4" x14ac:dyDescent="0.3">
      <c r="A41272"/>
      <c r="B41272"/>
      <c r="C41272"/>
    </row>
    <row r="41273" spans="1:3" ht="14.4" x14ac:dyDescent="0.3">
      <c r="A41273"/>
      <c r="B41273"/>
      <c r="C41273"/>
    </row>
    <row r="41274" spans="1:3" ht="14.4" x14ac:dyDescent="0.3">
      <c r="A41274"/>
      <c r="B41274"/>
      <c r="C41274"/>
    </row>
    <row r="41275" spans="1:3" ht="14.4" x14ac:dyDescent="0.3">
      <c r="A41275"/>
      <c r="B41275"/>
      <c r="C41275"/>
    </row>
    <row r="41276" spans="1:3" ht="14.4" x14ac:dyDescent="0.3">
      <c r="A41276"/>
      <c r="B41276"/>
      <c r="C41276"/>
    </row>
    <row r="41277" spans="1:3" ht="14.4" x14ac:dyDescent="0.3">
      <c r="A41277"/>
      <c r="B41277"/>
      <c r="C41277"/>
    </row>
    <row r="41278" spans="1:3" ht="14.4" x14ac:dyDescent="0.3">
      <c r="A41278"/>
      <c r="B41278"/>
      <c r="C41278"/>
    </row>
    <row r="41279" spans="1:3" ht="14.4" x14ac:dyDescent="0.3">
      <c r="A41279"/>
      <c r="B41279"/>
      <c r="C41279"/>
    </row>
    <row r="41280" spans="1:3" ht="14.4" x14ac:dyDescent="0.3">
      <c r="A41280"/>
      <c r="B41280"/>
      <c r="C41280"/>
    </row>
    <row r="41281" spans="1:3" ht="14.4" x14ac:dyDescent="0.3">
      <c r="A41281"/>
      <c r="B41281"/>
      <c r="C41281"/>
    </row>
    <row r="41282" spans="1:3" ht="14.4" x14ac:dyDescent="0.3">
      <c r="A41282"/>
      <c r="B41282"/>
      <c r="C41282"/>
    </row>
    <row r="41283" spans="1:3" ht="14.4" x14ac:dyDescent="0.3">
      <c r="A41283"/>
      <c r="B41283"/>
      <c r="C41283"/>
    </row>
    <row r="41284" spans="1:3" ht="14.4" x14ac:dyDescent="0.3">
      <c r="A41284"/>
      <c r="B41284"/>
      <c r="C41284"/>
    </row>
    <row r="41285" spans="1:3" ht="14.4" x14ac:dyDescent="0.3">
      <c r="A41285"/>
      <c r="B41285"/>
      <c r="C41285"/>
    </row>
    <row r="41286" spans="1:3" ht="14.4" x14ac:dyDescent="0.3">
      <c r="A41286"/>
      <c r="B41286"/>
      <c r="C41286"/>
    </row>
    <row r="41287" spans="1:3" ht="14.4" x14ac:dyDescent="0.3">
      <c r="A41287"/>
      <c r="B41287"/>
      <c r="C41287"/>
    </row>
    <row r="41288" spans="1:3" ht="14.4" x14ac:dyDescent="0.3">
      <c r="A41288"/>
      <c r="B41288"/>
      <c r="C41288"/>
    </row>
    <row r="41289" spans="1:3" ht="14.4" x14ac:dyDescent="0.3">
      <c r="A41289"/>
      <c r="B41289"/>
      <c r="C41289"/>
    </row>
    <row r="41290" spans="1:3" ht="14.4" x14ac:dyDescent="0.3">
      <c r="A41290"/>
      <c r="B41290"/>
      <c r="C41290"/>
    </row>
    <row r="41291" spans="1:3" ht="14.4" x14ac:dyDescent="0.3">
      <c r="A41291"/>
      <c r="B41291"/>
      <c r="C41291"/>
    </row>
    <row r="41292" spans="1:3" ht="14.4" x14ac:dyDescent="0.3">
      <c r="A41292"/>
      <c r="B41292"/>
      <c r="C41292"/>
    </row>
    <row r="41293" spans="1:3" ht="14.4" x14ac:dyDescent="0.3">
      <c r="A41293"/>
      <c r="B41293"/>
      <c r="C41293"/>
    </row>
    <row r="41294" spans="1:3" ht="14.4" x14ac:dyDescent="0.3">
      <c r="A41294"/>
      <c r="B41294"/>
      <c r="C41294"/>
    </row>
    <row r="41295" spans="1:3" ht="14.4" x14ac:dyDescent="0.3">
      <c r="A41295"/>
      <c r="B41295"/>
      <c r="C41295"/>
    </row>
    <row r="41296" spans="1:3" ht="14.4" x14ac:dyDescent="0.3">
      <c r="A41296"/>
      <c r="B41296"/>
      <c r="C41296"/>
    </row>
    <row r="41297" spans="1:3" ht="14.4" x14ac:dyDescent="0.3">
      <c r="A41297"/>
      <c r="B41297"/>
      <c r="C41297"/>
    </row>
    <row r="41298" spans="1:3" ht="14.4" x14ac:dyDescent="0.3">
      <c r="A41298"/>
      <c r="B41298"/>
      <c r="C41298"/>
    </row>
    <row r="41299" spans="1:3" ht="14.4" x14ac:dyDescent="0.3">
      <c r="A41299"/>
      <c r="B41299"/>
      <c r="C41299"/>
    </row>
    <row r="41300" spans="1:3" ht="14.4" x14ac:dyDescent="0.3">
      <c r="A41300"/>
      <c r="B41300"/>
      <c r="C41300"/>
    </row>
    <row r="41301" spans="1:3" ht="14.4" x14ac:dyDescent="0.3">
      <c r="A41301"/>
      <c r="B41301"/>
      <c r="C41301"/>
    </row>
    <row r="41302" spans="1:3" ht="14.4" x14ac:dyDescent="0.3">
      <c r="A41302"/>
      <c r="B41302"/>
      <c r="C41302"/>
    </row>
    <row r="41303" spans="1:3" ht="14.4" x14ac:dyDescent="0.3">
      <c r="A41303"/>
      <c r="B41303"/>
      <c r="C41303"/>
    </row>
    <row r="41304" spans="1:3" ht="14.4" x14ac:dyDescent="0.3">
      <c r="A41304"/>
      <c r="B41304"/>
      <c r="C41304"/>
    </row>
    <row r="41305" spans="1:3" ht="14.4" x14ac:dyDescent="0.3">
      <c r="A41305"/>
      <c r="B41305"/>
      <c r="C41305"/>
    </row>
    <row r="41306" spans="1:3" ht="14.4" x14ac:dyDescent="0.3">
      <c r="A41306"/>
      <c r="B41306"/>
      <c r="C41306"/>
    </row>
    <row r="41307" spans="1:3" ht="14.4" x14ac:dyDescent="0.3">
      <c r="A41307"/>
      <c r="B41307"/>
      <c r="C41307"/>
    </row>
    <row r="41308" spans="1:3" ht="14.4" x14ac:dyDescent="0.3">
      <c r="A41308"/>
      <c r="B41308"/>
      <c r="C41308"/>
    </row>
    <row r="41309" spans="1:3" ht="14.4" x14ac:dyDescent="0.3">
      <c r="A41309"/>
      <c r="B41309"/>
      <c r="C41309"/>
    </row>
    <row r="41310" spans="1:3" ht="14.4" x14ac:dyDescent="0.3">
      <c r="A41310"/>
      <c r="B41310"/>
      <c r="C41310"/>
    </row>
    <row r="41311" spans="1:3" ht="14.4" x14ac:dyDescent="0.3">
      <c r="A41311"/>
      <c r="B41311"/>
      <c r="C41311"/>
    </row>
    <row r="41312" spans="1:3" ht="14.4" x14ac:dyDescent="0.3">
      <c r="A41312"/>
      <c r="B41312"/>
      <c r="C41312"/>
    </row>
    <row r="41313" spans="1:3" ht="14.4" x14ac:dyDescent="0.3">
      <c r="A41313"/>
      <c r="B41313"/>
      <c r="C41313"/>
    </row>
    <row r="41314" spans="1:3" ht="14.4" x14ac:dyDescent="0.3">
      <c r="A41314"/>
      <c r="B41314"/>
      <c r="C41314"/>
    </row>
    <row r="41315" spans="1:3" ht="14.4" x14ac:dyDescent="0.3">
      <c r="A41315"/>
      <c r="B41315"/>
      <c r="C41315"/>
    </row>
    <row r="41316" spans="1:3" ht="14.4" x14ac:dyDescent="0.3">
      <c r="A41316"/>
      <c r="B41316"/>
      <c r="C41316"/>
    </row>
    <row r="41317" spans="1:3" ht="14.4" x14ac:dyDescent="0.3">
      <c r="A41317"/>
      <c r="B41317"/>
      <c r="C41317"/>
    </row>
    <row r="41318" spans="1:3" ht="14.4" x14ac:dyDescent="0.3">
      <c r="A41318"/>
      <c r="B41318"/>
      <c r="C41318"/>
    </row>
    <row r="41319" spans="1:3" ht="14.4" x14ac:dyDescent="0.3">
      <c r="A41319"/>
      <c r="B41319"/>
      <c r="C41319"/>
    </row>
    <row r="41320" spans="1:3" ht="14.4" x14ac:dyDescent="0.3">
      <c r="A41320"/>
      <c r="B41320"/>
      <c r="C41320"/>
    </row>
    <row r="41321" spans="1:3" ht="14.4" x14ac:dyDescent="0.3">
      <c r="A41321"/>
      <c r="B41321"/>
      <c r="C41321"/>
    </row>
    <row r="41322" spans="1:3" ht="14.4" x14ac:dyDescent="0.3">
      <c r="A41322"/>
      <c r="B41322"/>
      <c r="C41322"/>
    </row>
    <row r="41323" spans="1:3" ht="14.4" x14ac:dyDescent="0.3">
      <c r="A41323"/>
      <c r="B41323"/>
      <c r="C41323"/>
    </row>
    <row r="41324" spans="1:3" ht="14.4" x14ac:dyDescent="0.3">
      <c r="A41324"/>
      <c r="B41324"/>
      <c r="C41324"/>
    </row>
    <row r="41325" spans="1:3" ht="14.4" x14ac:dyDescent="0.3">
      <c r="A41325"/>
      <c r="B41325"/>
      <c r="C41325"/>
    </row>
    <row r="41326" spans="1:3" ht="14.4" x14ac:dyDescent="0.3">
      <c r="A41326"/>
      <c r="B41326"/>
      <c r="C41326"/>
    </row>
    <row r="41327" spans="1:3" ht="14.4" x14ac:dyDescent="0.3">
      <c r="A41327"/>
      <c r="B41327"/>
      <c r="C41327"/>
    </row>
    <row r="41328" spans="1:3" ht="14.4" x14ac:dyDescent="0.3">
      <c r="A41328"/>
      <c r="B41328"/>
      <c r="C41328"/>
    </row>
    <row r="41329" spans="1:3" ht="14.4" x14ac:dyDescent="0.3">
      <c r="A41329"/>
      <c r="B41329"/>
      <c r="C41329"/>
    </row>
    <row r="41330" spans="1:3" ht="14.4" x14ac:dyDescent="0.3">
      <c r="A41330"/>
      <c r="B41330"/>
      <c r="C41330"/>
    </row>
    <row r="41331" spans="1:3" ht="14.4" x14ac:dyDescent="0.3">
      <c r="A41331"/>
      <c r="B41331"/>
      <c r="C41331"/>
    </row>
    <row r="41332" spans="1:3" ht="14.4" x14ac:dyDescent="0.3">
      <c r="A41332"/>
      <c r="B41332"/>
      <c r="C41332"/>
    </row>
    <row r="41333" spans="1:3" ht="14.4" x14ac:dyDescent="0.3">
      <c r="A41333"/>
      <c r="B41333"/>
      <c r="C41333"/>
    </row>
    <row r="41334" spans="1:3" ht="14.4" x14ac:dyDescent="0.3">
      <c r="A41334"/>
      <c r="B41334"/>
      <c r="C41334"/>
    </row>
    <row r="41335" spans="1:3" ht="14.4" x14ac:dyDescent="0.3">
      <c r="A41335"/>
      <c r="B41335"/>
      <c r="C41335"/>
    </row>
    <row r="41336" spans="1:3" ht="14.4" x14ac:dyDescent="0.3">
      <c r="A41336"/>
      <c r="B41336"/>
      <c r="C41336"/>
    </row>
    <row r="41337" spans="1:3" ht="14.4" x14ac:dyDescent="0.3">
      <c r="A41337"/>
      <c r="B41337"/>
      <c r="C41337"/>
    </row>
    <row r="41338" spans="1:3" ht="14.4" x14ac:dyDescent="0.3">
      <c r="A41338"/>
      <c r="B41338"/>
      <c r="C41338"/>
    </row>
    <row r="41339" spans="1:3" ht="14.4" x14ac:dyDescent="0.3">
      <c r="A41339"/>
      <c r="B41339"/>
      <c r="C41339"/>
    </row>
    <row r="41340" spans="1:3" ht="14.4" x14ac:dyDescent="0.3">
      <c r="A41340"/>
      <c r="B41340"/>
      <c r="C41340"/>
    </row>
    <row r="41341" spans="1:3" ht="14.4" x14ac:dyDescent="0.3">
      <c r="A41341"/>
      <c r="B41341"/>
      <c r="C41341"/>
    </row>
    <row r="41342" spans="1:3" ht="14.4" x14ac:dyDescent="0.3">
      <c r="A41342"/>
      <c r="B41342"/>
      <c r="C41342"/>
    </row>
    <row r="41343" spans="1:3" ht="14.4" x14ac:dyDescent="0.3">
      <c r="A41343"/>
      <c r="B41343"/>
      <c r="C41343"/>
    </row>
    <row r="41344" spans="1:3" ht="14.4" x14ac:dyDescent="0.3">
      <c r="A41344"/>
      <c r="B41344"/>
      <c r="C41344"/>
    </row>
    <row r="41345" spans="1:3" ht="14.4" x14ac:dyDescent="0.3">
      <c r="A41345"/>
      <c r="B41345"/>
      <c r="C41345"/>
    </row>
    <row r="41346" spans="1:3" ht="14.4" x14ac:dyDescent="0.3">
      <c r="A41346"/>
      <c r="B41346"/>
      <c r="C41346"/>
    </row>
    <row r="41347" spans="1:3" ht="14.4" x14ac:dyDescent="0.3">
      <c r="A41347"/>
      <c r="B41347"/>
      <c r="C41347"/>
    </row>
    <row r="41348" spans="1:3" ht="14.4" x14ac:dyDescent="0.3">
      <c r="A41348"/>
      <c r="B41348"/>
      <c r="C41348"/>
    </row>
    <row r="41349" spans="1:3" ht="14.4" x14ac:dyDescent="0.3">
      <c r="A41349"/>
      <c r="B41349"/>
      <c r="C41349"/>
    </row>
    <row r="41350" spans="1:3" ht="14.4" x14ac:dyDescent="0.3">
      <c r="A41350"/>
      <c r="B41350"/>
      <c r="C41350"/>
    </row>
    <row r="41351" spans="1:3" ht="14.4" x14ac:dyDescent="0.3">
      <c r="A41351"/>
      <c r="B41351"/>
      <c r="C41351"/>
    </row>
    <row r="41352" spans="1:3" ht="14.4" x14ac:dyDescent="0.3">
      <c r="A41352"/>
      <c r="B41352"/>
      <c r="C41352"/>
    </row>
    <row r="41353" spans="1:3" ht="14.4" x14ac:dyDescent="0.3">
      <c r="A41353"/>
      <c r="B41353"/>
      <c r="C41353"/>
    </row>
    <row r="41354" spans="1:3" ht="14.4" x14ac:dyDescent="0.3">
      <c r="A41354"/>
      <c r="B41354"/>
      <c r="C41354"/>
    </row>
    <row r="41355" spans="1:3" ht="14.4" x14ac:dyDescent="0.3">
      <c r="A41355"/>
      <c r="B41355"/>
      <c r="C41355"/>
    </row>
    <row r="41356" spans="1:3" ht="14.4" x14ac:dyDescent="0.3">
      <c r="A41356"/>
      <c r="B41356"/>
      <c r="C41356"/>
    </row>
    <row r="41357" spans="1:3" ht="14.4" x14ac:dyDescent="0.3">
      <c r="A41357"/>
      <c r="B41357"/>
      <c r="C41357"/>
    </row>
    <row r="41358" spans="1:3" ht="14.4" x14ac:dyDescent="0.3">
      <c r="A41358"/>
      <c r="B41358"/>
      <c r="C41358"/>
    </row>
    <row r="41359" spans="1:3" ht="14.4" x14ac:dyDescent="0.3">
      <c r="A41359"/>
      <c r="B41359"/>
      <c r="C41359"/>
    </row>
    <row r="41360" spans="1:3" ht="14.4" x14ac:dyDescent="0.3">
      <c r="A41360"/>
      <c r="B41360"/>
      <c r="C41360"/>
    </row>
    <row r="41361" spans="1:3" ht="14.4" x14ac:dyDescent="0.3">
      <c r="A41361"/>
      <c r="B41361"/>
      <c r="C41361"/>
    </row>
    <row r="41362" spans="1:3" ht="14.4" x14ac:dyDescent="0.3">
      <c r="A41362"/>
      <c r="B41362"/>
      <c r="C41362"/>
    </row>
    <row r="41363" spans="1:3" ht="14.4" x14ac:dyDescent="0.3">
      <c r="A41363"/>
      <c r="B41363"/>
      <c r="C41363"/>
    </row>
    <row r="41364" spans="1:3" ht="14.4" x14ac:dyDescent="0.3">
      <c r="A41364"/>
      <c r="B41364"/>
      <c r="C41364"/>
    </row>
    <row r="41365" spans="1:3" ht="14.4" x14ac:dyDescent="0.3">
      <c r="A41365"/>
      <c r="B41365"/>
      <c r="C41365"/>
    </row>
    <row r="41366" spans="1:3" ht="14.4" x14ac:dyDescent="0.3">
      <c r="A41366"/>
      <c r="B41366"/>
      <c r="C41366"/>
    </row>
    <row r="41367" spans="1:3" ht="14.4" x14ac:dyDescent="0.3">
      <c r="A41367"/>
      <c r="B41367"/>
      <c r="C41367"/>
    </row>
    <row r="41368" spans="1:3" ht="14.4" x14ac:dyDescent="0.3">
      <c r="A41368"/>
      <c r="B41368"/>
      <c r="C41368"/>
    </row>
    <row r="41369" spans="1:3" ht="14.4" x14ac:dyDescent="0.3">
      <c r="A41369"/>
      <c r="B41369"/>
      <c r="C41369"/>
    </row>
    <row r="41370" spans="1:3" ht="14.4" x14ac:dyDescent="0.3">
      <c r="A41370"/>
      <c r="B41370"/>
      <c r="C41370"/>
    </row>
    <row r="41371" spans="1:3" ht="14.4" x14ac:dyDescent="0.3">
      <c r="A41371"/>
      <c r="B41371"/>
      <c r="C41371"/>
    </row>
    <row r="41372" spans="1:3" ht="14.4" x14ac:dyDescent="0.3">
      <c r="A41372"/>
      <c r="B41372"/>
      <c r="C41372"/>
    </row>
    <row r="41373" spans="1:3" ht="14.4" x14ac:dyDescent="0.3">
      <c r="A41373"/>
      <c r="B41373"/>
      <c r="C41373"/>
    </row>
    <row r="41374" spans="1:3" ht="14.4" x14ac:dyDescent="0.3">
      <c r="A41374"/>
      <c r="B41374"/>
      <c r="C41374"/>
    </row>
    <row r="41375" spans="1:3" ht="14.4" x14ac:dyDescent="0.3">
      <c r="A41375"/>
      <c r="B41375"/>
      <c r="C41375"/>
    </row>
    <row r="41376" spans="1:3" ht="14.4" x14ac:dyDescent="0.3">
      <c r="A41376"/>
      <c r="B41376"/>
      <c r="C41376"/>
    </row>
    <row r="41377" spans="1:3" ht="14.4" x14ac:dyDescent="0.3">
      <c r="A41377"/>
      <c r="B41377"/>
      <c r="C41377"/>
    </row>
    <row r="41378" spans="1:3" ht="14.4" x14ac:dyDescent="0.3">
      <c r="A41378"/>
      <c r="B41378"/>
      <c r="C41378"/>
    </row>
    <row r="41379" spans="1:3" ht="14.4" x14ac:dyDescent="0.3">
      <c r="A41379"/>
      <c r="B41379"/>
      <c r="C41379"/>
    </row>
    <row r="41380" spans="1:3" ht="14.4" x14ac:dyDescent="0.3">
      <c r="A41380"/>
      <c r="B41380"/>
      <c r="C41380"/>
    </row>
    <row r="41381" spans="1:3" ht="14.4" x14ac:dyDescent="0.3">
      <c r="A41381"/>
      <c r="B41381"/>
      <c r="C41381"/>
    </row>
    <row r="41382" spans="1:3" ht="14.4" x14ac:dyDescent="0.3">
      <c r="A41382"/>
      <c r="B41382"/>
      <c r="C41382"/>
    </row>
    <row r="41383" spans="1:3" ht="14.4" x14ac:dyDescent="0.3">
      <c r="A41383"/>
      <c r="B41383"/>
      <c r="C41383"/>
    </row>
    <row r="41384" spans="1:3" ht="14.4" x14ac:dyDescent="0.3">
      <c r="A41384"/>
      <c r="B41384"/>
      <c r="C41384"/>
    </row>
    <row r="41385" spans="1:3" ht="14.4" x14ac:dyDescent="0.3">
      <c r="A41385"/>
      <c r="B41385"/>
      <c r="C41385"/>
    </row>
    <row r="41386" spans="1:3" ht="14.4" x14ac:dyDescent="0.3">
      <c r="A41386"/>
      <c r="B41386"/>
      <c r="C41386"/>
    </row>
    <row r="41387" spans="1:3" ht="14.4" x14ac:dyDescent="0.3">
      <c r="A41387"/>
      <c r="B41387"/>
      <c r="C41387"/>
    </row>
    <row r="41388" spans="1:3" ht="14.4" x14ac:dyDescent="0.3">
      <c r="A41388"/>
      <c r="B41388"/>
      <c r="C41388"/>
    </row>
    <row r="41389" spans="1:3" ht="14.4" x14ac:dyDescent="0.3">
      <c r="A41389"/>
      <c r="B41389"/>
      <c r="C41389"/>
    </row>
    <row r="41390" spans="1:3" ht="14.4" x14ac:dyDescent="0.3">
      <c r="A41390"/>
      <c r="B41390"/>
      <c r="C41390"/>
    </row>
    <row r="41391" spans="1:3" ht="14.4" x14ac:dyDescent="0.3">
      <c r="A41391"/>
      <c r="B41391"/>
      <c r="C41391"/>
    </row>
    <row r="41392" spans="1:3" ht="14.4" x14ac:dyDescent="0.3">
      <c r="A41392"/>
      <c r="B41392"/>
      <c r="C41392"/>
    </row>
    <row r="41393" spans="1:3" ht="14.4" x14ac:dyDescent="0.3">
      <c r="A41393"/>
      <c r="B41393"/>
      <c r="C41393"/>
    </row>
    <row r="41394" spans="1:3" ht="14.4" x14ac:dyDescent="0.3">
      <c r="A41394"/>
      <c r="B41394"/>
      <c r="C41394"/>
    </row>
    <row r="41395" spans="1:3" ht="14.4" x14ac:dyDescent="0.3">
      <c r="A41395"/>
      <c r="B41395"/>
      <c r="C41395"/>
    </row>
    <row r="41396" spans="1:3" ht="14.4" x14ac:dyDescent="0.3">
      <c r="A41396"/>
      <c r="B41396"/>
      <c r="C41396"/>
    </row>
    <row r="41397" spans="1:3" ht="14.4" x14ac:dyDescent="0.3">
      <c r="A41397"/>
      <c r="B41397"/>
      <c r="C41397"/>
    </row>
    <row r="41398" spans="1:3" ht="14.4" x14ac:dyDescent="0.3">
      <c r="A41398"/>
      <c r="B41398"/>
      <c r="C41398"/>
    </row>
    <row r="41399" spans="1:3" ht="14.4" x14ac:dyDescent="0.3">
      <c r="A41399"/>
      <c r="B41399"/>
      <c r="C41399"/>
    </row>
    <row r="41400" spans="1:3" ht="14.4" x14ac:dyDescent="0.3">
      <c r="A41400"/>
      <c r="B41400"/>
      <c r="C41400"/>
    </row>
    <row r="41401" spans="1:3" ht="14.4" x14ac:dyDescent="0.3">
      <c r="A41401"/>
      <c r="B41401"/>
      <c r="C41401"/>
    </row>
    <row r="41402" spans="1:3" ht="14.4" x14ac:dyDescent="0.3">
      <c r="A41402"/>
      <c r="B41402"/>
      <c r="C41402"/>
    </row>
    <row r="41403" spans="1:3" ht="14.4" x14ac:dyDescent="0.3">
      <c r="A41403"/>
      <c r="B41403"/>
      <c r="C41403"/>
    </row>
    <row r="41404" spans="1:3" ht="14.4" x14ac:dyDescent="0.3">
      <c r="A41404"/>
      <c r="B41404"/>
      <c r="C41404"/>
    </row>
    <row r="41405" spans="1:3" ht="14.4" x14ac:dyDescent="0.3">
      <c r="A41405"/>
      <c r="B41405"/>
      <c r="C41405"/>
    </row>
    <row r="41406" spans="1:3" ht="14.4" x14ac:dyDescent="0.3">
      <c r="A41406"/>
      <c r="B41406"/>
      <c r="C41406"/>
    </row>
    <row r="41407" spans="1:3" ht="14.4" x14ac:dyDescent="0.3">
      <c r="A41407"/>
      <c r="B41407"/>
      <c r="C41407"/>
    </row>
    <row r="41408" spans="1:3" ht="14.4" x14ac:dyDescent="0.3">
      <c r="A41408"/>
      <c r="B41408"/>
      <c r="C41408"/>
    </row>
    <row r="41409" spans="1:3" ht="14.4" x14ac:dyDescent="0.3">
      <c r="A41409"/>
      <c r="B41409"/>
      <c r="C41409"/>
    </row>
    <row r="41410" spans="1:3" ht="14.4" x14ac:dyDescent="0.3">
      <c r="A41410"/>
      <c r="B41410"/>
      <c r="C41410"/>
    </row>
    <row r="41411" spans="1:3" ht="14.4" x14ac:dyDescent="0.3">
      <c r="A41411"/>
      <c r="B41411"/>
      <c r="C41411"/>
    </row>
    <row r="41412" spans="1:3" ht="14.4" x14ac:dyDescent="0.3">
      <c r="A41412"/>
      <c r="B41412"/>
      <c r="C41412"/>
    </row>
    <row r="41413" spans="1:3" ht="14.4" x14ac:dyDescent="0.3">
      <c r="A41413"/>
      <c r="B41413"/>
      <c r="C41413"/>
    </row>
    <row r="41414" spans="1:3" ht="14.4" x14ac:dyDescent="0.3">
      <c r="A41414"/>
      <c r="B41414"/>
      <c r="C41414"/>
    </row>
    <row r="41415" spans="1:3" ht="14.4" x14ac:dyDescent="0.3">
      <c r="A41415"/>
      <c r="B41415"/>
      <c r="C41415"/>
    </row>
    <row r="41416" spans="1:3" ht="14.4" x14ac:dyDescent="0.3">
      <c r="A41416"/>
      <c r="B41416"/>
      <c r="C41416"/>
    </row>
    <row r="41417" spans="1:3" ht="14.4" x14ac:dyDescent="0.3">
      <c r="A41417"/>
      <c r="B41417"/>
      <c r="C41417"/>
    </row>
    <row r="41418" spans="1:3" ht="14.4" x14ac:dyDescent="0.3">
      <c r="A41418"/>
      <c r="B41418"/>
      <c r="C41418"/>
    </row>
    <row r="41419" spans="1:3" ht="14.4" x14ac:dyDescent="0.3">
      <c r="A41419"/>
      <c r="B41419"/>
      <c r="C41419"/>
    </row>
    <row r="41420" spans="1:3" ht="14.4" x14ac:dyDescent="0.3">
      <c r="A41420"/>
      <c r="B41420"/>
      <c r="C41420"/>
    </row>
    <row r="41421" spans="1:3" ht="14.4" x14ac:dyDescent="0.3">
      <c r="A41421"/>
      <c r="B41421"/>
      <c r="C41421"/>
    </row>
    <row r="41422" spans="1:3" ht="14.4" x14ac:dyDescent="0.3">
      <c r="A41422"/>
      <c r="B41422"/>
      <c r="C41422"/>
    </row>
    <row r="41423" spans="1:3" ht="14.4" x14ac:dyDescent="0.3">
      <c r="A41423"/>
      <c r="B41423"/>
      <c r="C41423"/>
    </row>
    <row r="41424" spans="1:3" ht="14.4" x14ac:dyDescent="0.3">
      <c r="A41424"/>
      <c r="B41424"/>
      <c r="C41424"/>
    </row>
    <row r="41425" spans="1:3" ht="14.4" x14ac:dyDescent="0.3">
      <c r="A41425"/>
      <c r="B41425"/>
      <c r="C41425"/>
    </row>
    <row r="41426" spans="1:3" ht="14.4" x14ac:dyDescent="0.3">
      <c r="A41426"/>
      <c r="B41426"/>
      <c r="C41426"/>
    </row>
    <row r="41427" spans="1:3" ht="14.4" x14ac:dyDescent="0.3">
      <c r="A41427"/>
      <c r="B41427"/>
      <c r="C41427"/>
    </row>
    <row r="41428" spans="1:3" ht="14.4" x14ac:dyDescent="0.3">
      <c r="A41428"/>
      <c r="B41428"/>
      <c r="C41428"/>
    </row>
    <row r="41429" spans="1:3" ht="14.4" x14ac:dyDescent="0.3">
      <c r="A41429"/>
      <c r="B41429"/>
      <c r="C41429"/>
    </row>
    <row r="41430" spans="1:3" ht="14.4" x14ac:dyDescent="0.3">
      <c r="A41430"/>
      <c r="B41430"/>
      <c r="C41430"/>
    </row>
    <row r="41431" spans="1:3" ht="14.4" x14ac:dyDescent="0.3">
      <c r="A41431"/>
      <c r="B41431"/>
      <c r="C41431"/>
    </row>
    <row r="41432" spans="1:3" ht="14.4" x14ac:dyDescent="0.3">
      <c r="A41432"/>
      <c r="B41432"/>
      <c r="C41432"/>
    </row>
    <row r="41433" spans="1:3" ht="14.4" x14ac:dyDescent="0.3">
      <c r="A41433"/>
      <c r="B41433"/>
      <c r="C41433"/>
    </row>
    <row r="41434" spans="1:3" ht="14.4" x14ac:dyDescent="0.3">
      <c r="A41434"/>
      <c r="B41434"/>
      <c r="C41434"/>
    </row>
    <row r="41435" spans="1:3" ht="14.4" x14ac:dyDescent="0.3">
      <c r="A41435"/>
      <c r="B41435"/>
      <c r="C41435"/>
    </row>
    <row r="41436" spans="1:3" ht="14.4" x14ac:dyDescent="0.3">
      <c r="A41436"/>
      <c r="B41436"/>
      <c r="C41436"/>
    </row>
    <row r="41437" spans="1:3" ht="14.4" x14ac:dyDescent="0.3">
      <c r="A41437"/>
      <c r="B41437"/>
      <c r="C41437"/>
    </row>
    <row r="41438" spans="1:3" ht="14.4" x14ac:dyDescent="0.3">
      <c r="A41438"/>
      <c r="B41438"/>
      <c r="C41438"/>
    </row>
    <row r="41439" spans="1:3" ht="14.4" x14ac:dyDescent="0.3">
      <c r="A41439"/>
      <c r="B41439"/>
      <c r="C41439"/>
    </row>
    <row r="41440" spans="1:3" ht="14.4" x14ac:dyDescent="0.3">
      <c r="A41440"/>
      <c r="B41440"/>
      <c r="C41440"/>
    </row>
    <row r="41441" spans="1:3" ht="14.4" x14ac:dyDescent="0.3">
      <c r="A41441"/>
      <c r="B41441"/>
      <c r="C41441"/>
    </row>
    <row r="41442" spans="1:3" ht="14.4" x14ac:dyDescent="0.3">
      <c r="A41442"/>
      <c r="B41442"/>
      <c r="C41442"/>
    </row>
    <row r="41443" spans="1:3" ht="14.4" x14ac:dyDescent="0.3">
      <c r="A41443"/>
      <c r="B41443"/>
      <c r="C41443"/>
    </row>
    <row r="41444" spans="1:3" ht="14.4" x14ac:dyDescent="0.3">
      <c r="A41444"/>
      <c r="B41444"/>
      <c r="C41444"/>
    </row>
    <row r="41445" spans="1:3" ht="14.4" x14ac:dyDescent="0.3">
      <c r="A41445"/>
      <c r="B41445"/>
      <c r="C41445"/>
    </row>
    <row r="41446" spans="1:3" ht="14.4" x14ac:dyDescent="0.3">
      <c r="A41446"/>
      <c r="B41446"/>
      <c r="C41446"/>
    </row>
    <row r="41447" spans="1:3" ht="14.4" x14ac:dyDescent="0.3">
      <c r="A41447"/>
      <c r="B41447"/>
      <c r="C41447"/>
    </row>
    <row r="41448" spans="1:3" ht="14.4" x14ac:dyDescent="0.3">
      <c r="A41448"/>
      <c r="B41448"/>
      <c r="C41448"/>
    </row>
    <row r="41449" spans="1:3" ht="14.4" x14ac:dyDescent="0.3">
      <c r="A41449"/>
      <c r="B41449"/>
      <c r="C41449"/>
    </row>
    <row r="41450" spans="1:3" ht="14.4" x14ac:dyDescent="0.3">
      <c r="A41450"/>
      <c r="B41450"/>
      <c r="C41450"/>
    </row>
    <row r="41451" spans="1:3" ht="14.4" x14ac:dyDescent="0.3">
      <c r="A41451"/>
      <c r="B41451"/>
      <c r="C41451"/>
    </row>
    <row r="41452" spans="1:3" ht="14.4" x14ac:dyDescent="0.3">
      <c r="A41452"/>
      <c r="B41452"/>
      <c r="C41452"/>
    </row>
    <row r="41453" spans="1:3" ht="14.4" x14ac:dyDescent="0.3">
      <c r="A41453"/>
      <c r="B41453"/>
      <c r="C41453"/>
    </row>
    <row r="41454" spans="1:3" ht="14.4" x14ac:dyDescent="0.3">
      <c r="A41454"/>
      <c r="B41454"/>
      <c r="C41454"/>
    </row>
    <row r="41455" spans="1:3" ht="14.4" x14ac:dyDescent="0.3">
      <c r="A41455"/>
      <c r="B41455"/>
      <c r="C41455"/>
    </row>
    <row r="41456" spans="1:3" ht="14.4" x14ac:dyDescent="0.3">
      <c r="A41456"/>
      <c r="B41456"/>
      <c r="C41456"/>
    </row>
    <row r="41457" spans="1:3" ht="14.4" x14ac:dyDescent="0.3">
      <c r="A41457"/>
      <c r="B41457"/>
      <c r="C41457"/>
    </row>
    <row r="41458" spans="1:3" ht="14.4" x14ac:dyDescent="0.3">
      <c r="A41458"/>
      <c r="B41458"/>
      <c r="C41458"/>
    </row>
    <row r="41459" spans="1:3" ht="14.4" x14ac:dyDescent="0.3">
      <c r="A41459"/>
      <c r="B41459"/>
      <c r="C41459"/>
    </row>
    <row r="41460" spans="1:3" ht="14.4" x14ac:dyDescent="0.3">
      <c r="A41460"/>
      <c r="B41460"/>
      <c r="C41460"/>
    </row>
    <row r="41461" spans="1:3" ht="14.4" x14ac:dyDescent="0.3">
      <c r="A41461"/>
      <c r="B41461"/>
      <c r="C41461"/>
    </row>
    <row r="41462" spans="1:3" ht="14.4" x14ac:dyDescent="0.3">
      <c r="A41462"/>
      <c r="B41462"/>
      <c r="C41462"/>
    </row>
    <row r="41463" spans="1:3" ht="14.4" x14ac:dyDescent="0.3">
      <c r="A41463"/>
      <c r="B41463"/>
      <c r="C41463"/>
    </row>
    <row r="41464" spans="1:3" ht="14.4" x14ac:dyDescent="0.3">
      <c r="A41464"/>
      <c r="B41464"/>
      <c r="C41464"/>
    </row>
    <row r="41465" spans="1:3" ht="14.4" x14ac:dyDescent="0.3">
      <c r="A41465"/>
      <c r="B41465"/>
      <c r="C41465"/>
    </row>
    <row r="41466" spans="1:3" ht="14.4" x14ac:dyDescent="0.3">
      <c r="A41466"/>
      <c r="B41466"/>
      <c r="C41466"/>
    </row>
    <row r="41467" spans="1:3" ht="14.4" x14ac:dyDescent="0.3">
      <c r="A41467"/>
      <c r="B41467"/>
      <c r="C41467"/>
    </row>
    <row r="41468" spans="1:3" ht="14.4" x14ac:dyDescent="0.3">
      <c r="A41468"/>
      <c r="B41468"/>
      <c r="C41468"/>
    </row>
    <row r="41469" spans="1:3" ht="14.4" x14ac:dyDescent="0.3">
      <c r="A41469"/>
      <c r="B41469"/>
      <c r="C41469"/>
    </row>
    <row r="41470" spans="1:3" ht="14.4" x14ac:dyDescent="0.3">
      <c r="A41470"/>
      <c r="B41470"/>
      <c r="C41470"/>
    </row>
    <row r="41471" spans="1:3" ht="14.4" x14ac:dyDescent="0.3">
      <c r="A41471"/>
      <c r="B41471"/>
      <c r="C41471"/>
    </row>
    <row r="41472" spans="1:3" ht="14.4" x14ac:dyDescent="0.3">
      <c r="A41472"/>
      <c r="B41472"/>
      <c r="C41472"/>
    </row>
    <row r="41473" spans="1:3" ht="14.4" x14ac:dyDescent="0.3">
      <c r="A41473"/>
      <c r="B41473"/>
      <c r="C41473"/>
    </row>
    <row r="41474" spans="1:3" ht="14.4" x14ac:dyDescent="0.3">
      <c r="A41474"/>
      <c r="B41474"/>
      <c r="C41474"/>
    </row>
    <row r="41475" spans="1:3" ht="14.4" x14ac:dyDescent="0.3">
      <c r="A41475"/>
      <c r="B41475"/>
      <c r="C41475"/>
    </row>
    <row r="41476" spans="1:3" ht="14.4" x14ac:dyDescent="0.3">
      <c r="A41476"/>
      <c r="B41476"/>
      <c r="C41476"/>
    </row>
    <row r="41477" spans="1:3" ht="14.4" x14ac:dyDescent="0.3">
      <c r="A41477"/>
      <c r="B41477"/>
      <c r="C41477"/>
    </row>
    <row r="41478" spans="1:3" ht="14.4" x14ac:dyDescent="0.3">
      <c r="A41478"/>
      <c r="B41478"/>
      <c r="C41478"/>
    </row>
    <row r="41479" spans="1:3" ht="14.4" x14ac:dyDescent="0.3">
      <c r="A41479"/>
      <c r="B41479"/>
      <c r="C41479"/>
    </row>
    <row r="41480" spans="1:3" ht="14.4" x14ac:dyDescent="0.3">
      <c r="A41480"/>
      <c r="B41480"/>
      <c r="C41480"/>
    </row>
    <row r="41481" spans="1:3" ht="14.4" x14ac:dyDescent="0.3">
      <c r="A41481"/>
      <c r="B41481"/>
      <c r="C41481"/>
    </row>
    <row r="41482" spans="1:3" ht="14.4" x14ac:dyDescent="0.3">
      <c r="A41482"/>
      <c r="B41482"/>
      <c r="C41482"/>
    </row>
    <row r="41483" spans="1:3" ht="14.4" x14ac:dyDescent="0.3">
      <c r="A41483"/>
      <c r="B41483"/>
      <c r="C41483"/>
    </row>
    <row r="41484" spans="1:3" ht="14.4" x14ac:dyDescent="0.3">
      <c r="A41484"/>
      <c r="B41484"/>
      <c r="C41484"/>
    </row>
    <row r="41485" spans="1:3" ht="14.4" x14ac:dyDescent="0.3">
      <c r="A41485"/>
      <c r="B41485"/>
      <c r="C41485"/>
    </row>
    <row r="41486" spans="1:3" ht="14.4" x14ac:dyDescent="0.3">
      <c r="A41486"/>
      <c r="B41486"/>
      <c r="C41486"/>
    </row>
    <row r="41487" spans="1:3" ht="14.4" x14ac:dyDescent="0.3">
      <c r="A41487"/>
      <c r="B41487"/>
      <c r="C41487"/>
    </row>
    <row r="41488" spans="1:3" ht="14.4" x14ac:dyDescent="0.3">
      <c r="A41488"/>
      <c r="B41488"/>
      <c r="C41488"/>
    </row>
    <row r="41489" spans="1:3" ht="14.4" x14ac:dyDescent="0.3">
      <c r="A41489"/>
      <c r="B41489"/>
      <c r="C41489"/>
    </row>
    <row r="41490" spans="1:3" ht="14.4" x14ac:dyDescent="0.3">
      <c r="A41490"/>
      <c r="B41490"/>
      <c r="C41490"/>
    </row>
    <row r="41491" spans="1:3" ht="14.4" x14ac:dyDescent="0.3">
      <c r="A41491"/>
      <c r="B41491"/>
      <c r="C41491"/>
    </row>
    <row r="41492" spans="1:3" ht="14.4" x14ac:dyDescent="0.3">
      <c r="A41492"/>
      <c r="B41492"/>
      <c r="C41492"/>
    </row>
    <row r="41493" spans="1:3" ht="14.4" x14ac:dyDescent="0.3">
      <c r="A41493"/>
      <c r="B41493"/>
      <c r="C41493"/>
    </row>
    <row r="41494" spans="1:3" ht="14.4" x14ac:dyDescent="0.3">
      <c r="A41494"/>
      <c r="B41494"/>
      <c r="C41494"/>
    </row>
    <row r="41495" spans="1:3" ht="14.4" x14ac:dyDescent="0.3">
      <c r="A41495"/>
      <c r="B41495"/>
      <c r="C41495"/>
    </row>
    <row r="41496" spans="1:3" ht="14.4" x14ac:dyDescent="0.3">
      <c r="A41496"/>
      <c r="B41496"/>
      <c r="C41496"/>
    </row>
    <row r="41497" spans="1:3" ht="14.4" x14ac:dyDescent="0.3">
      <c r="A41497"/>
      <c r="B41497"/>
      <c r="C41497"/>
    </row>
    <row r="41498" spans="1:3" ht="14.4" x14ac:dyDescent="0.3">
      <c r="A41498"/>
      <c r="B41498"/>
      <c r="C41498"/>
    </row>
    <row r="41499" spans="1:3" ht="14.4" x14ac:dyDescent="0.3">
      <c r="A41499"/>
      <c r="B41499"/>
      <c r="C41499"/>
    </row>
    <row r="41500" spans="1:3" ht="14.4" x14ac:dyDescent="0.3">
      <c r="A41500"/>
      <c r="B41500"/>
      <c r="C41500"/>
    </row>
    <row r="41501" spans="1:3" ht="14.4" x14ac:dyDescent="0.3">
      <c r="A41501"/>
      <c r="B41501"/>
      <c r="C41501"/>
    </row>
    <row r="41502" spans="1:3" ht="14.4" x14ac:dyDescent="0.3">
      <c r="A41502"/>
      <c r="B41502"/>
      <c r="C41502"/>
    </row>
    <row r="41503" spans="1:3" ht="14.4" x14ac:dyDescent="0.3">
      <c r="A41503"/>
      <c r="B41503"/>
      <c r="C41503"/>
    </row>
    <row r="41504" spans="1:3" ht="14.4" x14ac:dyDescent="0.3">
      <c r="A41504"/>
      <c r="B41504"/>
      <c r="C41504"/>
    </row>
    <row r="41505" spans="1:3" ht="14.4" x14ac:dyDescent="0.3">
      <c r="A41505"/>
      <c r="B41505"/>
      <c r="C41505"/>
    </row>
    <row r="41506" spans="1:3" ht="14.4" x14ac:dyDescent="0.3">
      <c r="A41506"/>
      <c r="B41506"/>
      <c r="C41506"/>
    </row>
    <row r="41507" spans="1:3" ht="14.4" x14ac:dyDescent="0.3">
      <c r="A41507"/>
      <c r="B41507"/>
      <c r="C41507"/>
    </row>
    <row r="41508" spans="1:3" ht="14.4" x14ac:dyDescent="0.3">
      <c r="A41508"/>
      <c r="B41508"/>
      <c r="C41508"/>
    </row>
    <row r="41509" spans="1:3" ht="14.4" x14ac:dyDescent="0.3">
      <c r="A41509"/>
      <c r="B41509"/>
      <c r="C41509"/>
    </row>
    <row r="41510" spans="1:3" ht="14.4" x14ac:dyDescent="0.3">
      <c r="A41510"/>
      <c r="B41510"/>
      <c r="C41510"/>
    </row>
    <row r="41511" spans="1:3" ht="14.4" x14ac:dyDescent="0.3">
      <c r="A41511"/>
      <c r="B41511"/>
      <c r="C41511"/>
    </row>
    <row r="41512" spans="1:3" ht="14.4" x14ac:dyDescent="0.3">
      <c r="A41512"/>
      <c r="B41512"/>
      <c r="C41512"/>
    </row>
    <row r="41513" spans="1:3" ht="14.4" x14ac:dyDescent="0.3">
      <c r="A41513"/>
      <c r="B41513"/>
      <c r="C41513"/>
    </row>
    <row r="41514" spans="1:3" ht="14.4" x14ac:dyDescent="0.3">
      <c r="A41514"/>
      <c r="B41514"/>
      <c r="C41514"/>
    </row>
    <row r="41515" spans="1:3" ht="14.4" x14ac:dyDescent="0.3">
      <c r="A41515"/>
      <c r="B41515"/>
      <c r="C41515"/>
    </row>
    <row r="41516" spans="1:3" ht="14.4" x14ac:dyDescent="0.3">
      <c r="A41516"/>
      <c r="B41516"/>
      <c r="C41516"/>
    </row>
    <row r="41517" spans="1:3" ht="14.4" x14ac:dyDescent="0.3">
      <c r="A41517"/>
      <c r="B41517"/>
      <c r="C41517"/>
    </row>
    <row r="41518" spans="1:3" ht="14.4" x14ac:dyDescent="0.3">
      <c r="A41518"/>
      <c r="B41518"/>
      <c r="C41518"/>
    </row>
    <row r="41519" spans="1:3" ht="14.4" x14ac:dyDescent="0.3">
      <c r="A41519"/>
      <c r="B41519"/>
      <c r="C41519"/>
    </row>
    <row r="41520" spans="1:3" ht="14.4" x14ac:dyDescent="0.3">
      <c r="A41520"/>
      <c r="B41520"/>
      <c r="C41520"/>
    </row>
    <row r="41521" spans="1:3" ht="14.4" x14ac:dyDescent="0.3">
      <c r="A41521"/>
      <c r="B41521"/>
      <c r="C41521"/>
    </row>
    <row r="41522" spans="1:3" ht="14.4" x14ac:dyDescent="0.3">
      <c r="A41522"/>
      <c r="B41522"/>
      <c r="C41522"/>
    </row>
    <row r="41523" spans="1:3" ht="14.4" x14ac:dyDescent="0.3">
      <c r="A41523"/>
      <c r="B41523"/>
      <c r="C41523"/>
    </row>
    <row r="41524" spans="1:3" ht="14.4" x14ac:dyDescent="0.3">
      <c r="A41524"/>
      <c r="B41524"/>
      <c r="C41524"/>
    </row>
    <row r="41525" spans="1:3" ht="14.4" x14ac:dyDescent="0.3">
      <c r="A41525"/>
      <c r="B41525"/>
      <c r="C41525"/>
    </row>
    <row r="41526" spans="1:3" ht="14.4" x14ac:dyDescent="0.3">
      <c r="A41526"/>
      <c r="B41526"/>
      <c r="C41526"/>
    </row>
    <row r="41527" spans="1:3" ht="14.4" x14ac:dyDescent="0.3">
      <c r="A41527"/>
      <c r="B41527"/>
      <c r="C41527"/>
    </row>
    <row r="41528" spans="1:3" ht="14.4" x14ac:dyDescent="0.3">
      <c r="A41528"/>
      <c r="B41528"/>
      <c r="C41528"/>
    </row>
    <row r="41529" spans="1:3" ht="14.4" x14ac:dyDescent="0.3">
      <c r="A41529"/>
      <c r="B41529"/>
      <c r="C41529"/>
    </row>
    <row r="41530" spans="1:3" ht="14.4" x14ac:dyDescent="0.3">
      <c r="A41530"/>
      <c r="B41530"/>
      <c r="C41530"/>
    </row>
    <row r="41531" spans="1:3" ht="14.4" x14ac:dyDescent="0.3">
      <c r="A41531"/>
      <c r="B41531"/>
      <c r="C41531"/>
    </row>
    <row r="41532" spans="1:3" ht="14.4" x14ac:dyDescent="0.3">
      <c r="A41532"/>
      <c r="B41532"/>
      <c r="C41532"/>
    </row>
    <row r="41533" spans="1:3" ht="14.4" x14ac:dyDescent="0.3">
      <c r="A41533"/>
      <c r="B41533"/>
      <c r="C41533"/>
    </row>
    <row r="41534" spans="1:3" ht="14.4" x14ac:dyDescent="0.3">
      <c r="A41534"/>
      <c r="B41534"/>
      <c r="C41534"/>
    </row>
    <row r="41535" spans="1:3" ht="14.4" x14ac:dyDescent="0.3">
      <c r="A41535"/>
      <c r="B41535"/>
      <c r="C41535"/>
    </row>
    <row r="41536" spans="1:3" ht="14.4" x14ac:dyDescent="0.3">
      <c r="A41536"/>
      <c r="B41536"/>
      <c r="C41536"/>
    </row>
    <row r="41537" spans="1:3" ht="14.4" x14ac:dyDescent="0.3">
      <c r="A41537"/>
      <c r="B41537"/>
      <c r="C41537"/>
    </row>
    <row r="41538" spans="1:3" ht="14.4" x14ac:dyDescent="0.3">
      <c r="A41538"/>
      <c r="B41538"/>
      <c r="C41538"/>
    </row>
    <row r="41539" spans="1:3" ht="14.4" x14ac:dyDescent="0.3">
      <c r="A41539"/>
      <c r="B41539"/>
      <c r="C41539"/>
    </row>
    <row r="41540" spans="1:3" ht="14.4" x14ac:dyDescent="0.3">
      <c r="A41540"/>
      <c r="B41540"/>
      <c r="C41540"/>
    </row>
    <row r="41541" spans="1:3" ht="14.4" x14ac:dyDescent="0.3">
      <c r="A41541"/>
      <c r="B41541"/>
      <c r="C41541"/>
    </row>
    <row r="41542" spans="1:3" ht="14.4" x14ac:dyDescent="0.3">
      <c r="A41542"/>
      <c r="B41542"/>
      <c r="C41542"/>
    </row>
    <row r="41543" spans="1:3" ht="14.4" x14ac:dyDescent="0.3">
      <c r="A41543"/>
      <c r="B41543"/>
      <c r="C41543"/>
    </row>
    <row r="41544" spans="1:3" ht="14.4" x14ac:dyDescent="0.3">
      <c r="A41544"/>
      <c r="B41544"/>
      <c r="C41544"/>
    </row>
    <row r="41545" spans="1:3" ht="14.4" x14ac:dyDescent="0.3">
      <c r="A41545"/>
      <c r="B41545"/>
      <c r="C41545"/>
    </row>
    <row r="41546" spans="1:3" ht="14.4" x14ac:dyDescent="0.3">
      <c r="A41546"/>
      <c r="B41546"/>
      <c r="C41546"/>
    </row>
    <row r="41547" spans="1:3" ht="14.4" x14ac:dyDescent="0.3">
      <c r="A41547"/>
      <c r="B41547"/>
      <c r="C41547"/>
    </row>
    <row r="41548" spans="1:3" ht="14.4" x14ac:dyDescent="0.3">
      <c r="A41548"/>
      <c r="B41548"/>
      <c r="C41548"/>
    </row>
    <row r="41549" spans="1:3" ht="14.4" x14ac:dyDescent="0.3">
      <c r="A41549"/>
      <c r="B41549"/>
      <c r="C41549"/>
    </row>
    <row r="41550" spans="1:3" ht="14.4" x14ac:dyDescent="0.3">
      <c r="A41550"/>
      <c r="B41550"/>
      <c r="C41550"/>
    </row>
    <row r="41551" spans="1:3" ht="14.4" x14ac:dyDescent="0.3">
      <c r="A41551"/>
      <c r="B41551"/>
      <c r="C41551"/>
    </row>
    <row r="41552" spans="1:3" ht="14.4" x14ac:dyDescent="0.3">
      <c r="A41552"/>
      <c r="B41552"/>
      <c r="C41552"/>
    </row>
    <row r="41553" spans="1:3" ht="14.4" x14ac:dyDescent="0.3">
      <c r="A41553"/>
      <c r="B41553"/>
      <c r="C41553"/>
    </row>
    <row r="41554" spans="1:3" ht="14.4" x14ac:dyDescent="0.3">
      <c r="A41554"/>
      <c r="B41554"/>
      <c r="C41554"/>
    </row>
    <row r="41555" spans="1:3" ht="14.4" x14ac:dyDescent="0.3">
      <c r="A41555"/>
      <c r="B41555"/>
      <c r="C41555"/>
    </row>
    <row r="41556" spans="1:3" ht="14.4" x14ac:dyDescent="0.3">
      <c r="A41556"/>
      <c r="B41556"/>
      <c r="C41556"/>
    </row>
    <row r="41557" spans="1:3" ht="14.4" x14ac:dyDescent="0.3">
      <c r="A41557"/>
      <c r="B41557"/>
      <c r="C41557"/>
    </row>
    <row r="41558" spans="1:3" ht="14.4" x14ac:dyDescent="0.3">
      <c r="A41558"/>
      <c r="B41558"/>
      <c r="C41558"/>
    </row>
    <row r="41559" spans="1:3" ht="14.4" x14ac:dyDescent="0.3">
      <c r="A41559"/>
      <c r="B41559"/>
      <c r="C41559"/>
    </row>
    <row r="41560" spans="1:3" ht="14.4" x14ac:dyDescent="0.3">
      <c r="A41560"/>
      <c r="B41560"/>
      <c r="C41560"/>
    </row>
    <row r="41561" spans="1:3" ht="14.4" x14ac:dyDescent="0.3">
      <c r="A41561"/>
      <c r="B41561"/>
      <c r="C41561"/>
    </row>
    <row r="41562" spans="1:3" ht="14.4" x14ac:dyDescent="0.3">
      <c r="A41562"/>
      <c r="B41562"/>
      <c r="C41562"/>
    </row>
    <row r="41563" spans="1:3" ht="14.4" x14ac:dyDescent="0.3">
      <c r="A41563"/>
      <c r="B41563"/>
      <c r="C41563"/>
    </row>
    <row r="41564" spans="1:3" ht="14.4" x14ac:dyDescent="0.3">
      <c r="A41564"/>
      <c r="B41564"/>
      <c r="C41564"/>
    </row>
    <row r="41565" spans="1:3" ht="14.4" x14ac:dyDescent="0.3">
      <c r="A41565"/>
      <c r="B41565"/>
      <c r="C41565"/>
    </row>
    <row r="41566" spans="1:3" ht="14.4" x14ac:dyDescent="0.3">
      <c r="A41566"/>
      <c r="B41566"/>
      <c r="C41566"/>
    </row>
    <row r="41567" spans="1:3" ht="14.4" x14ac:dyDescent="0.3">
      <c r="A41567"/>
      <c r="B41567"/>
      <c r="C41567"/>
    </row>
    <row r="41568" spans="1:3" ht="14.4" x14ac:dyDescent="0.3">
      <c r="A41568"/>
      <c r="B41568"/>
      <c r="C41568"/>
    </row>
    <row r="41569" spans="1:3" ht="14.4" x14ac:dyDescent="0.3">
      <c r="A41569"/>
      <c r="B41569"/>
      <c r="C41569"/>
    </row>
    <row r="41570" spans="1:3" ht="14.4" x14ac:dyDescent="0.3">
      <c r="A41570"/>
      <c r="B41570"/>
      <c r="C41570"/>
    </row>
    <row r="41571" spans="1:3" ht="14.4" x14ac:dyDescent="0.3">
      <c r="A41571"/>
      <c r="B41571"/>
      <c r="C41571"/>
    </row>
    <row r="41572" spans="1:3" ht="14.4" x14ac:dyDescent="0.3">
      <c r="A41572"/>
      <c r="B41572"/>
      <c r="C41572"/>
    </row>
    <row r="41573" spans="1:3" ht="14.4" x14ac:dyDescent="0.3">
      <c r="A41573"/>
      <c r="B41573"/>
      <c r="C41573"/>
    </row>
    <row r="41574" spans="1:3" ht="14.4" x14ac:dyDescent="0.3">
      <c r="A41574"/>
      <c r="B41574"/>
      <c r="C41574"/>
    </row>
    <row r="41575" spans="1:3" ht="14.4" x14ac:dyDescent="0.3">
      <c r="A41575"/>
      <c r="B41575"/>
      <c r="C41575"/>
    </row>
    <row r="41576" spans="1:3" ht="14.4" x14ac:dyDescent="0.3">
      <c r="A41576"/>
      <c r="B41576"/>
      <c r="C41576"/>
    </row>
    <row r="41577" spans="1:3" ht="14.4" x14ac:dyDescent="0.3">
      <c r="A41577"/>
      <c r="B41577"/>
      <c r="C41577"/>
    </row>
    <row r="41578" spans="1:3" ht="14.4" x14ac:dyDescent="0.3">
      <c r="A41578"/>
      <c r="B41578"/>
      <c r="C41578"/>
    </row>
    <row r="41579" spans="1:3" ht="14.4" x14ac:dyDescent="0.3">
      <c r="A41579"/>
      <c r="B41579"/>
      <c r="C41579"/>
    </row>
    <row r="41580" spans="1:3" ht="14.4" x14ac:dyDescent="0.3">
      <c r="A41580"/>
      <c r="B41580"/>
      <c r="C41580"/>
    </row>
    <row r="41581" spans="1:3" ht="14.4" x14ac:dyDescent="0.3">
      <c r="A41581"/>
      <c r="B41581"/>
      <c r="C41581"/>
    </row>
    <row r="41582" spans="1:3" ht="14.4" x14ac:dyDescent="0.3">
      <c r="A41582"/>
      <c r="B41582"/>
      <c r="C41582"/>
    </row>
    <row r="41583" spans="1:3" ht="14.4" x14ac:dyDescent="0.3">
      <c r="A41583"/>
      <c r="B41583"/>
      <c r="C41583"/>
    </row>
    <row r="41584" spans="1:3" ht="14.4" x14ac:dyDescent="0.3">
      <c r="A41584"/>
      <c r="B41584"/>
      <c r="C41584"/>
    </row>
    <row r="41585" spans="1:3" ht="14.4" x14ac:dyDescent="0.3">
      <c r="A41585"/>
      <c r="B41585"/>
      <c r="C41585"/>
    </row>
    <row r="41586" spans="1:3" ht="14.4" x14ac:dyDescent="0.3">
      <c r="A41586"/>
      <c r="B41586"/>
      <c r="C41586"/>
    </row>
    <row r="41587" spans="1:3" ht="14.4" x14ac:dyDescent="0.3">
      <c r="A41587"/>
      <c r="B41587"/>
      <c r="C41587"/>
    </row>
    <row r="41588" spans="1:3" ht="14.4" x14ac:dyDescent="0.3">
      <c r="A41588"/>
      <c r="B41588"/>
      <c r="C41588"/>
    </row>
    <row r="41589" spans="1:3" ht="14.4" x14ac:dyDescent="0.3">
      <c r="A41589"/>
      <c r="B41589"/>
      <c r="C41589"/>
    </row>
    <row r="41590" spans="1:3" ht="14.4" x14ac:dyDescent="0.3">
      <c r="A41590"/>
      <c r="B41590"/>
      <c r="C41590"/>
    </row>
    <row r="41591" spans="1:3" ht="14.4" x14ac:dyDescent="0.3">
      <c r="A41591"/>
      <c r="B41591"/>
      <c r="C41591"/>
    </row>
    <row r="41592" spans="1:3" ht="14.4" x14ac:dyDescent="0.3">
      <c r="A41592"/>
      <c r="B41592"/>
      <c r="C41592"/>
    </row>
    <row r="41593" spans="1:3" ht="14.4" x14ac:dyDescent="0.3">
      <c r="A41593"/>
      <c r="B41593"/>
      <c r="C41593"/>
    </row>
    <row r="41594" spans="1:3" ht="14.4" x14ac:dyDescent="0.3">
      <c r="A41594"/>
      <c r="B41594"/>
      <c r="C41594"/>
    </row>
    <row r="41595" spans="1:3" ht="14.4" x14ac:dyDescent="0.3">
      <c r="A41595"/>
      <c r="B41595"/>
      <c r="C41595"/>
    </row>
    <row r="41596" spans="1:3" ht="14.4" x14ac:dyDescent="0.3">
      <c r="A41596"/>
      <c r="B41596"/>
      <c r="C41596"/>
    </row>
    <row r="41597" spans="1:3" ht="14.4" x14ac:dyDescent="0.3">
      <c r="A41597"/>
      <c r="B41597"/>
      <c r="C41597"/>
    </row>
    <row r="41598" spans="1:3" ht="14.4" x14ac:dyDescent="0.3">
      <c r="A41598"/>
      <c r="B41598"/>
      <c r="C41598"/>
    </row>
    <row r="41599" spans="1:3" ht="14.4" x14ac:dyDescent="0.3">
      <c r="A41599"/>
      <c r="B41599"/>
      <c r="C41599"/>
    </row>
    <row r="41600" spans="1:3" ht="14.4" x14ac:dyDescent="0.3">
      <c r="A41600"/>
      <c r="B41600"/>
      <c r="C41600"/>
    </row>
    <row r="41601" spans="1:3" ht="14.4" x14ac:dyDescent="0.3">
      <c r="A41601"/>
      <c r="B41601"/>
      <c r="C41601"/>
    </row>
    <row r="41602" spans="1:3" ht="14.4" x14ac:dyDescent="0.3">
      <c r="A41602"/>
      <c r="B41602"/>
      <c r="C41602"/>
    </row>
    <row r="41603" spans="1:3" ht="14.4" x14ac:dyDescent="0.3">
      <c r="A41603"/>
      <c r="B41603"/>
      <c r="C41603"/>
    </row>
    <row r="41604" spans="1:3" ht="14.4" x14ac:dyDescent="0.3">
      <c r="A41604"/>
      <c r="B41604"/>
      <c r="C41604"/>
    </row>
    <row r="41605" spans="1:3" ht="14.4" x14ac:dyDescent="0.3">
      <c r="A41605"/>
      <c r="B41605"/>
      <c r="C41605"/>
    </row>
    <row r="41606" spans="1:3" ht="14.4" x14ac:dyDescent="0.3">
      <c r="A41606"/>
      <c r="B41606"/>
      <c r="C41606"/>
    </row>
    <row r="41607" spans="1:3" ht="14.4" x14ac:dyDescent="0.3">
      <c r="A41607"/>
      <c r="B41607"/>
      <c r="C41607"/>
    </row>
    <row r="41608" spans="1:3" ht="14.4" x14ac:dyDescent="0.3">
      <c r="A41608"/>
      <c r="B41608"/>
      <c r="C41608"/>
    </row>
    <row r="41609" spans="1:3" ht="14.4" x14ac:dyDescent="0.3">
      <c r="A41609"/>
      <c r="B41609"/>
      <c r="C41609"/>
    </row>
    <row r="41610" spans="1:3" ht="14.4" x14ac:dyDescent="0.3">
      <c r="A41610"/>
      <c r="B41610"/>
      <c r="C41610"/>
    </row>
    <row r="41611" spans="1:3" ht="14.4" x14ac:dyDescent="0.3">
      <c r="A41611"/>
      <c r="B41611"/>
      <c r="C41611"/>
    </row>
    <row r="41612" spans="1:3" ht="14.4" x14ac:dyDescent="0.3">
      <c r="A41612"/>
      <c r="B41612"/>
      <c r="C41612"/>
    </row>
    <row r="41613" spans="1:3" ht="14.4" x14ac:dyDescent="0.3">
      <c r="A41613"/>
      <c r="B41613"/>
      <c r="C41613"/>
    </row>
    <row r="41614" spans="1:3" ht="14.4" x14ac:dyDescent="0.3">
      <c r="A41614"/>
      <c r="B41614"/>
      <c r="C41614"/>
    </row>
    <row r="41615" spans="1:3" ht="14.4" x14ac:dyDescent="0.3">
      <c r="A41615"/>
      <c r="B41615"/>
      <c r="C41615"/>
    </row>
    <row r="41616" spans="1:3" ht="14.4" x14ac:dyDescent="0.3">
      <c r="A41616"/>
      <c r="B41616"/>
      <c r="C41616"/>
    </row>
    <row r="41617" spans="1:3" ht="14.4" x14ac:dyDescent="0.3">
      <c r="A41617"/>
      <c r="B41617"/>
      <c r="C41617"/>
    </row>
    <row r="41618" spans="1:3" ht="14.4" x14ac:dyDescent="0.3">
      <c r="A41618"/>
      <c r="B41618"/>
      <c r="C41618"/>
    </row>
    <row r="41619" spans="1:3" ht="14.4" x14ac:dyDescent="0.3">
      <c r="A41619"/>
      <c r="B41619"/>
      <c r="C41619"/>
    </row>
    <row r="41620" spans="1:3" ht="14.4" x14ac:dyDescent="0.3">
      <c r="A41620"/>
      <c r="B41620"/>
      <c r="C41620"/>
    </row>
    <row r="41621" spans="1:3" ht="14.4" x14ac:dyDescent="0.3">
      <c r="A41621"/>
      <c r="B41621"/>
      <c r="C41621"/>
    </row>
    <row r="41622" spans="1:3" ht="14.4" x14ac:dyDescent="0.3">
      <c r="A41622"/>
      <c r="B41622"/>
      <c r="C41622"/>
    </row>
    <row r="41623" spans="1:3" ht="14.4" x14ac:dyDescent="0.3">
      <c r="A41623"/>
      <c r="B41623"/>
      <c r="C41623"/>
    </row>
    <row r="41624" spans="1:3" ht="14.4" x14ac:dyDescent="0.3">
      <c r="A41624"/>
      <c r="B41624"/>
      <c r="C41624"/>
    </row>
    <row r="41625" spans="1:3" ht="14.4" x14ac:dyDescent="0.3">
      <c r="A41625"/>
      <c r="B41625"/>
      <c r="C41625"/>
    </row>
    <row r="41626" spans="1:3" ht="14.4" x14ac:dyDescent="0.3">
      <c r="A41626"/>
      <c r="B41626"/>
      <c r="C41626"/>
    </row>
    <row r="41627" spans="1:3" ht="14.4" x14ac:dyDescent="0.3">
      <c r="A41627"/>
      <c r="B41627"/>
      <c r="C41627"/>
    </row>
    <row r="41628" spans="1:3" ht="14.4" x14ac:dyDescent="0.3">
      <c r="A41628"/>
      <c r="B41628"/>
      <c r="C41628"/>
    </row>
    <row r="41629" spans="1:3" ht="14.4" x14ac:dyDescent="0.3">
      <c r="A41629"/>
      <c r="B41629"/>
      <c r="C41629"/>
    </row>
    <row r="41630" spans="1:3" ht="14.4" x14ac:dyDescent="0.3">
      <c r="A41630"/>
      <c r="B41630"/>
      <c r="C41630"/>
    </row>
    <row r="41631" spans="1:3" ht="14.4" x14ac:dyDescent="0.3">
      <c r="A41631"/>
      <c r="B41631"/>
      <c r="C41631"/>
    </row>
    <row r="41632" spans="1:3" ht="14.4" x14ac:dyDescent="0.3">
      <c r="A41632"/>
      <c r="B41632"/>
      <c r="C41632"/>
    </row>
    <row r="41633" spans="1:3" ht="14.4" x14ac:dyDescent="0.3">
      <c r="A41633"/>
      <c r="B41633"/>
      <c r="C41633"/>
    </row>
    <row r="41634" spans="1:3" ht="14.4" x14ac:dyDescent="0.3">
      <c r="A41634"/>
      <c r="B41634"/>
      <c r="C41634"/>
    </row>
    <row r="41635" spans="1:3" ht="14.4" x14ac:dyDescent="0.3">
      <c r="A41635"/>
      <c r="B41635"/>
      <c r="C41635"/>
    </row>
    <row r="41636" spans="1:3" ht="14.4" x14ac:dyDescent="0.3">
      <c r="A41636"/>
      <c r="B41636"/>
      <c r="C41636"/>
    </row>
    <row r="41637" spans="1:3" ht="14.4" x14ac:dyDescent="0.3">
      <c r="A41637"/>
      <c r="B41637"/>
      <c r="C41637"/>
    </row>
    <row r="41638" spans="1:3" ht="14.4" x14ac:dyDescent="0.3">
      <c r="A41638"/>
      <c r="B41638"/>
      <c r="C41638"/>
    </row>
    <row r="41639" spans="1:3" ht="14.4" x14ac:dyDescent="0.3">
      <c r="A41639"/>
      <c r="B41639"/>
      <c r="C41639"/>
    </row>
    <row r="41640" spans="1:3" ht="14.4" x14ac:dyDescent="0.3">
      <c r="A41640"/>
      <c r="B41640"/>
      <c r="C41640"/>
    </row>
    <row r="41641" spans="1:3" ht="14.4" x14ac:dyDescent="0.3">
      <c r="A41641"/>
      <c r="B41641"/>
      <c r="C41641"/>
    </row>
    <row r="41642" spans="1:3" ht="14.4" x14ac:dyDescent="0.3">
      <c r="A41642"/>
      <c r="B41642"/>
      <c r="C41642"/>
    </row>
    <row r="41643" spans="1:3" ht="14.4" x14ac:dyDescent="0.3">
      <c r="A41643"/>
      <c r="B41643"/>
      <c r="C41643"/>
    </row>
    <row r="41644" spans="1:3" ht="14.4" x14ac:dyDescent="0.3">
      <c r="A41644"/>
      <c r="B41644"/>
      <c r="C41644"/>
    </row>
    <row r="41645" spans="1:3" ht="14.4" x14ac:dyDescent="0.3">
      <c r="A41645"/>
      <c r="B41645"/>
      <c r="C41645"/>
    </row>
    <row r="41646" spans="1:3" ht="14.4" x14ac:dyDescent="0.3">
      <c r="A41646"/>
      <c r="B41646"/>
      <c r="C41646"/>
    </row>
    <row r="41647" spans="1:3" ht="14.4" x14ac:dyDescent="0.3">
      <c r="A41647"/>
      <c r="B41647"/>
      <c r="C41647"/>
    </row>
    <row r="41648" spans="1:3" ht="14.4" x14ac:dyDescent="0.3">
      <c r="A41648"/>
      <c r="B41648"/>
      <c r="C41648"/>
    </row>
    <row r="41649" spans="1:3" ht="14.4" x14ac:dyDescent="0.3">
      <c r="A41649"/>
      <c r="B41649"/>
      <c r="C41649"/>
    </row>
    <row r="41650" spans="1:3" ht="14.4" x14ac:dyDescent="0.3">
      <c r="A41650"/>
      <c r="B41650"/>
      <c r="C41650"/>
    </row>
    <row r="41651" spans="1:3" ht="14.4" x14ac:dyDescent="0.3">
      <c r="A41651"/>
      <c r="B41651"/>
      <c r="C41651"/>
    </row>
    <row r="41652" spans="1:3" ht="14.4" x14ac:dyDescent="0.3">
      <c r="A41652"/>
      <c r="B41652"/>
      <c r="C41652"/>
    </row>
    <row r="41653" spans="1:3" ht="14.4" x14ac:dyDescent="0.3">
      <c r="A41653"/>
      <c r="B41653"/>
      <c r="C41653"/>
    </row>
    <row r="41654" spans="1:3" ht="14.4" x14ac:dyDescent="0.3">
      <c r="A41654"/>
      <c r="B41654"/>
      <c r="C41654"/>
    </row>
    <row r="41655" spans="1:3" ht="14.4" x14ac:dyDescent="0.3">
      <c r="A41655"/>
      <c r="B41655"/>
      <c r="C41655"/>
    </row>
    <row r="41656" spans="1:3" ht="14.4" x14ac:dyDescent="0.3">
      <c r="A41656"/>
      <c r="B41656"/>
      <c r="C41656"/>
    </row>
    <row r="41657" spans="1:3" ht="14.4" x14ac:dyDescent="0.3">
      <c r="A41657"/>
      <c r="B41657"/>
      <c r="C41657"/>
    </row>
    <row r="41658" spans="1:3" ht="14.4" x14ac:dyDescent="0.3">
      <c r="A41658"/>
      <c r="B41658"/>
      <c r="C41658"/>
    </row>
    <row r="41659" spans="1:3" ht="14.4" x14ac:dyDescent="0.3">
      <c r="A41659"/>
      <c r="B41659"/>
      <c r="C41659"/>
    </row>
    <row r="41660" spans="1:3" ht="14.4" x14ac:dyDescent="0.3">
      <c r="A41660"/>
      <c r="B41660"/>
      <c r="C41660"/>
    </row>
    <row r="41661" spans="1:3" ht="14.4" x14ac:dyDescent="0.3">
      <c r="A41661"/>
      <c r="B41661"/>
      <c r="C41661"/>
    </row>
    <row r="41662" spans="1:3" ht="14.4" x14ac:dyDescent="0.3">
      <c r="A41662"/>
      <c r="B41662"/>
      <c r="C41662"/>
    </row>
    <row r="41663" spans="1:3" ht="14.4" x14ac:dyDescent="0.3">
      <c r="A41663"/>
      <c r="B41663"/>
      <c r="C41663"/>
    </row>
    <row r="41664" spans="1:3" ht="14.4" x14ac:dyDescent="0.3">
      <c r="A41664"/>
      <c r="B41664"/>
      <c r="C41664"/>
    </row>
    <row r="41665" spans="1:3" ht="14.4" x14ac:dyDescent="0.3">
      <c r="A41665"/>
      <c r="B41665"/>
      <c r="C41665"/>
    </row>
    <row r="41666" spans="1:3" ht="14.4" x14ac:dyDescent="0.3">
      <c r="A41666"/>
      <c r="B41666"/>
      <c r="C41666"/>
    </row>
    <row r="41667" spans="1:3" ht="14.4" x14ac:dyDescent="0.3">
      <c r="A41667"/>
      <c r="B41667"/>
      <c r="C41667"/>
    </row>
    <row r="41668" spans="1:3" ht="14.4" x14ac:dyDescent="0.3">
      <c r="A41668"/>
      <c r="B41668"/>
      <c r="C41668"/>
    </row>
    <row r="41669" spans="1:3" ht="14.4" x14ac:dyDescent="0.3">
      <c r="A41669"/>
      <c r="B41669"/>
      <c r="C41669"/>
    </row>
    <row r="41670" spans="1:3" ht="14.4" x14ac:dyDescent="0.3">
      <c r="A41670"/>
      <c r="B41670"/>
      <c r="C41670"/>
    </row>
    <row r="41671" spans="1:3" ht="14.4" x14ac:dyDescent="0.3">
      <c r="A41671"/>
      <c r="B41671"/>
      <c r="C41671"/>
    </row>
    <row r="41672" spans="1:3" ht="14.4" x14ac:dyDescent="0.3">
      <c r="A41672"/>
      <c r="B41672"/>
      <c r="C41672"/>
    </row>
    <row r="41673" spans="1:3" ht="14.4" x14ac:dyDescent="0.3">
      <c r="A41673"/>
      <c r="B41673"/>
      <c r="C41673"/>
    </row>
    <row r="41674" spans="1:3" ht="14.4" x14ac:dyDescent="0.3">
      <c r="A41674"/>
      <c r="B41674"/>
      <c r="C41674"/>
    </row>
    <row r="41675" spans="1:3" ht="14.4" x14ac:dyDescent="0.3">
      <c r="A41675"/>
      <c r="B41675"/>
      <c r="C41675"/>
    </row>
    <row r="41676" spans="1:3" ht="14.4" x14ac:dyDescent="0.3">
      <c r="A41676"/>
      <c r="B41676"/>
      <c r="C41676"/>
    </row>
    <row r="41677" spans="1:3" ht="14.4" x14ac:dyDescent="0.3">
      <c r="A41677"/>
      <c r="B41677"/>
      <c r="C41677"/>
    </row>
    <row r="41678" spans="1:3" ht="14.4" x14ac:dyDescent="0.3">
      <c r="A41678"/>
      <c r="B41678"/>
      <c r="C41678"/>
    </row>
    <row r="41679" spans="1:3" ht="14.4" x14ac:dyDescent="0.3">
      <c r="A41679"/>
      <c r="B41679"/>
      <c r="C41679"/>
    </row>
    <row r="41680" spans="1:3" ht="14.4" x14ac:dyDescent="0.3">
      <c r="A41680"/>
      <c r="B41680"/>
      <c r="C41680"/>
    </row>
    <row r="41681" spans="1:3" ht="14.4" x14ac:dyDescent="0.3">
      <c r="A41681"/>
      <c r="B41681"/>
      <c r="C41681"/>
    </row>
    <row r="41682" spans="1:3" ht="14.4" x14ac:dyDescent="0.3">
      <c r="A41682"/>
      <c r="B41682"/>
      <c r="C41682"/>
    </row>
    <row r="41683" spans="1:3" ht="14.4" x14ac:dyDescent="0.3">
      <c r="A41683"/>
      <c r="B41683"/>
      <c r="C41683"/>
    </row>
    <row r="41684" spans="1:3" ht="14.4" x14ac:dyDescent="0.3">
      <c r="A41684"/>
      <c r="B41684"/>
      <c r="C41684"/>
    </row>
    <row r="41685" spans="1:3" ht="14.4" x14ac:dyDescent="0.3">
      <c r="A41685"/>
      <c r="B41685"/>
      <c r="C41685"/>
    </row>
    <row r="41686" spans="1:3" ht="14.4" x14ac:dyDescent="0.3">
      <c r="A41686"/>
      <c r="B41686"/>
      <c r="C41686"/>
    </row>
    <row r="41687" spans="1:3" ht="14.4" x14ac:dyDescent="0.3">
      <c r="A41687"/>
      <c r="B41687"/>
      <c r="C41687"/>
    </row>
    <row r="41688" spans="1:3" ht="14.4" x14ac:dyDescent="0.3">
      <c r="A41688"/>
      <c r="B41688"/>
      <c r="C41688"/>
    </row>
    <row r="41689" spans="1:3" ht="14.4" x14ac:dyDescent="0.3">
      <c r="A41689"/>
      <c r="B41689"/>
      <c r="C41689"/>
    </row>
    <row r="41690" spans="1:3" ht="14.4" x14ac:dyDescent="0.3">
      <c r="A41690"/>
      <c r="B41690"/>
      <c r="C41690"/>
    </row>
    <row r="41691" spans="1:3" ht="14.4" x14ac:dyDescent="0.3">
      <c r="A41691"/>
      <c r="B41691"/>
      <c r="C41691"/>
    </row>
    <row r="41692" spans="1:3" ht="14.4" x14ac:dyDescent="0.3">
      <c r="A41692"/>
      <c r="B41692"/>
      <c r="C41692"/>
    </row>
    <row r="41693" spans="1:3" ht="14.4" x14ac:dyDescent="0.3">
      <c r="A41693"/>
      <c r="B41693"/>
      <c r="C41693"/>
    </row>
    <row r="41694" spans="1:3" ht="14.4" x14ac:dyDescent="0.3">
      <c r="A41694"/>
      <c r="B41694"/>
      <c r="C41694"/>
    </row>
    <row r="41695" spans="1:3" ht="14.4" x14ac:dyDescent="0.3">
      <c r="A41695"/>
      <c r="B41695"/>
      <c r="C41695"/>
    </row>
    <row r="41696" spans="1:3" ht="14.4" x14ac:dyDescent="0.3">
      <c r="A41696"/>
      <c r="B41696"/>
      <c r="C41696"/>
    </row>
    <row r="41697" spans="1:3" ht="14.4" x14ac:dyDescent="0.3">
      <c r="A41697"/>
      <c r="B41697"/>
      <c r="C41697"/>
    </row>
    <row r="41698" spans="1:3" ht="14.4" x14ac:dyDescent="0.3">
      <c r="A41698"/>
      <c r="B41698"/>
      <c r="C41698"/>
    </row>
    <row r="41699" spans="1:3" ht="14.4" x14ac:dyDescent="0.3">
      <c r="A41699"/>
      <c r="B41699"/>
      <c r="C41699"/>
    </row>
    <row r="41700" spans="1:3" ht="14.4" x14ac:dyDescent="0.3">
      <c r="A41700"/>
      <c r="B41700"/>
      <c r="C41700"/>
    </row>
    <row r="41701" spans="1:3" ht="14.4" x14ac:dyDescent="0.3">
      <c r="A41701"/>
      <c r="B41701"/>
      <c r="C41701"/>
    </row>
    <row r="41702" spans="1:3" ht="14.4" x14ac:dyDescent="0.3">
      <c r="A41702"/>
      <c r="B41702"/>
      <c r="C41702"/>
    </row>
    <row r="41703" spans="1:3" ht="14.4" x14ac:dyDescent="0.3">
      <c r="A41703"/>
      <c r="B41703"/>
      <c r="C41703"/>
    </row>
    <row r="41704" spans="1:3" ht="14.4" x14ac:dyDescent="0.3">
      <c r="A41704"/>
      <c r="B41704"/>
      <c r="C41704"/>
    </row>
    <row r="41705" spans="1:3" ht="14.4" x14ac:dyDescent="0.3">
      <c r="A41705"/>
      <c r="B41705"/>
      <c r="C41705"/>
    </row>
    <row r="41706" spans="1:3" ht="14.4" x14ac:dyDescent="0.3">
      <c r="A41706"/>
      <c r="B41706"/>
      <c r="C41706"/>
    </row>
    <row r="41707" spans="1:3" ht="14.4" x14ac:dyDescent="0.3">
      <c r="A41707"/>
      <c r="B41707"/>
      <c r="C41707"/>
    </row>
    <row r="41708" spans="1:3" ht="14.4" x14ac:dyDescent="0.3">
      <c r="A41708"/>
      <c r="B41708"/>
      <c r="C41708"/>
    </row>
    <row r="41709" spans="1:3" ht="14.4" x14ac:dyDescent="0.3">
      <c r="A41709"/>
      <c r="B41709"/>
      <c r="C41709"/>
    </row>
    <row r="41710" spans="1:3" ht="14.4" x14ac:dyDescent="0.3">
      <c r="A41710"/>
      <c r="B41710"/>
      <c r="C41710"/>
    </row>
    <row r="41711" spans="1:3" ht="14.4" x14ac:dyDescent="0.3">
      <c r="A41711"/>
      <c r="B41711"/>
      <c r="C41711"/>
    </row>
    <row r="41712" spans="1:3" ht="14.4" x14ac:dyDescent="0.3">
      <c r="A41712"/>
      <c r="B41712"/>
      <c r="C41712"/>
    </row>
    <row r="41713" spans="1:3" ht="14.4" x14ac:dyDescent="0.3">
      <c r="A41713"/>
      <c r="B41713"/>
      <c r="C41713"/>
    </row>
    <row r="41714" spans="1:3" ht="14.4" x14ac:dyDescent="0.3">
      <c r="A41714"/>
      <c r="B41714"/>
      <c r="C41714"/>
    </row>
    <row r="41715" spans="1:3" ht="14.4" x14ac:dyDescent="0.3">
      <c r="A41715"/>
      <c r="B41715"/>
      <c r="C41715"/>
    </row>
    <row r="41716" spans="1:3" ht="14.4" x14ac:dyDescent="0.3">
      <c r="A41716"/>
      <c r="B41716"/>
      <c r="C41716"/>
    </row>
    <row r="41717" spans="1:3" ht="14.4" x14ac:dyDescent="0.3">
      <c r="A41717"/>
      <c r="B41717"/>
      <c r="C41717"/>
    </row>
    <row r="41718" spans="1:3" ht="14.4" x14ac:dyDescent="0.3">
      <c r="A41718"/>
      <c r="B41718"/>
      <c r="C41718"/>
    </row>
    <row r="41719" spans="1:3" ht="14.4" x14ac:dyDescent="0.3">
      <c r="A41719"/>
      <c r="B41719"/>
      <c r="C41719"/>
    </row>
    <row r="41720" spans="1:3" ht="14.4" x14ac:dyDescent="0.3">
      <c r="A41720"/>
      <c r="B41720"/>
      <c r="C41720"/>
    </row>
    <row r="41721" spans="1:3" ht="14.4" x14ac:dyDescent="0.3">
      <c r="A41721"/>
      <c r="B41721"/>
      <c r="C41721"/>
    </row>
    <row r="41722" spans="1:3" ht="14.4" x14ac:dyDescent="0.3">
      <c r="A41722"/>
      <c r="B41722"/>
      <c r="C41722"/>
    </row>
    <row r="41723" spans="1:3" ht="14.4" x14ac:dyDescent="0.3">
      <c r="A41723"/>
      <c r="B41723"/>
      <c r="C41723"/>
    </row>
    <row r="41724" spans="1:3" ht="14.4" x14ac:dyDescent="0.3">
      <c r="A41724"/>
      <c r="B41724"/>
      <c r="C41724"/>
    </row>
    <row r="41725" spans="1:3" ht="14.4" x14ac:dyDescent="0.3">
      <c r="A41725"/>
      <c r="B41725"/>
      <c r="C41725"/>
    </row>
    <row r="41726" spans="1:3" ht="14.4" x14ac:dyDescent="0.3">
      <c r="A41726"/>
      <c r="B41726"/>
      <c r="C41726"/>
    </row>
    <row r="41727" spans="1:3" ht="14.4" x14ac:dyDescent="0.3">
      <c r="A41727"/>
      <c r="B41727"/>
      <c r="C41727"/>
    </row>
    <row r="41728" spans="1:3" ht="14.4" x14ac:dyDescent="0.3">
      <c r="A41728"/>
      <c r="B41728"/>
      <c r="C41728"/>
    </row>
    <row r="41729" spans="1:3" ht="14.4" x14ac:dyDescent="0.3">
      <c r="A41729"/>
      <c r="B41729"/>
      <c r="C41729"/>
    </row>
    <row r="41730" spans="1:3" ht="14.4" x14ac:dyDescent="0.3">
      <c r="A41730"/>
      <c r="B41730"/>
      <c r="C41730"/>
    </row>
    <row r="41731" spans="1:3" ht="14.4" x14ac:dyDescent="0.3">
      <c r="A41731"/>
      <c r="B41731"/>
      <c r="C41731"/>
    </row>
    <row r="41732" spans="1:3" ht="14.4" x14ac:dyDescent="0.3">
      <c r="A41732"/>
      <c r="B41732"/>
      <c r="C41732"/>
    </row>
    <row r="41733" spans="1:3" ht="14.4" x14ac:dyDescent="0.3">
      <c r="A41733"/>
      <c r="B41733"/>
      <c r="C41733"/>
    </row>
    <row r="41734" spans="1:3" ht="14.4" x14ac:dyDescent="0.3">
      <c r="A41734"/>
      <c r="B41734"/>
      <c r="C41734"/>
    </row>
    <row r="41735" spans="1:3" ht="14.4" x14ac:dyDescent="0.3">
      <c r="A41735"/>
      <c r="B41735"/>
      <c r="C41735"/>
    </row>
    <row r="41736" spans="1:3" ht="14.4" x14ac:dyDescent="0.3">
      <c r="A41736"/>
      <c r="B41736"/>
      <c r="C41736"/>
    </row>
    <row r="41737" spans="1:3" ht="14.4" x14ac:dyDescent="0.3">
      <c r="A41737"/>
      <c r="B41737"/>
      <c r="C41737"/>
    </row>
    <row r="41738" spans="1:3" ht="14.4" x14ac:dyDescent="0.3">
      <c r="A41738"/>
      <c r="B41738"/>
      <c r="C41738"/>
    </row>
    <row r="41739" spans="1:3" ht="14.4" x14ac:dyDescent="0.3">
      <c r="A41739"/>
      <c r="B41739"/>
      <c r="C41739"/>
    </row>
    <row r="41740" spans="1:3" ht="14.4" x14ac:dyDescent="0.3">
      <c r="A41740"/>
      <c r="B41740"/>
      <c r="C41740"/>
    </row>
    <row r="41741" spans="1:3" ht="14.4" x14ac:dyDescent="0.3">
      <c r="A41741"/>
      <c r="B41741"/>
      <c r="C41741"/>
    </row>
    <row r="41742" spans="1:3" ht="14.4" x14ac:dyDescent="0.3">
      <c r="A41742"/>
      <c r="B41742"/>
      <c r="C41742"/>
    </row>
    <row r="41743" spans="1:3" ht="14.4" x14ac:dyDescent="0.3">
      <c r="A41743"/>
      <c r="B41743"/>
      <c r="C41743"/>
    </row>
    <row r="41744" spans="1:3" ht="14.4" x14ac:dyDescent="0.3">
      <c r="A41744"/>
      <c r="B41744"/>
      <c r="C41744"/>
    </row>
    <row r="41745" spans="1:3" ht="14.4" x14ac:dyDescent="0.3">
      <c r="A41745"/>
      <c r="B41745"/>
      <c r="C41745"/>
    </row>
    <row r="41746" spans="1:3" ht="14.4" x14ac:dyDescent="0.3">
      <c r="A41746"/>
      <c r="B41746"/>
      <c r="C41746"/>
    </row>
    <row r="41747" spans="1:3" ht="14.4" x14ac:dyDescent="0.3">
      <c r="A41747"/>
      <c r="B41747"/>
      <c r="C41747"/>
    </row>
    <row r="41748" spans="1:3" ht="14.4" x14ac:dyDescent="0.3">
      <c r="A41748"/>
      <c r="B41748"/>
      <c r="C41748"/>
    </row>
    <row r="41749" spans="1:3" ht="14.4" x14ac:dyDescent="0.3">
      <c r="A41749"/>
      <c r="B41749"/>
      <c r="C41749"/>
    </row>
    <row r="41750" spans="1:3" ht="14.4" x14ac:dyDescent="0.3">
      <c r="A41750"/>
      <c r="B41750"/>
      <c r="C41750"/>
    </row>
    <row r="41751" spans="1:3" ht="14.4" x14ac:dyDescent="0.3">
      <c r="A41751"/>
      <c r="B41751"/>
      <c r="C41751"/>
    </row>
    <row r="41752" spans="1:3" ht="14.4" x14ac:dyDescent="0.3">
      <c r="A41752"/>
      <c r="B41752"/>
      <c r="C41752"/>
    </row>
    <row r="41753" spans="1:3" ht="14.4" x14ac:dyDescent="0.3">
      <c r="A41753"/>
      <c r="B41753"/>
      <c r="C41753"/>
    </row>
    <row r="41754" spans="1:3" ht="14.4" x14ac:dyDescent="0.3">
      <c r="A41754"/>
      <c r="B41754"/>
      <c r="C41754"/>
    </row>
    <row r="41755" spans="1:3" ht="14.4" x14ac:dyDescent="0.3">
      <c r="A41755"/>
      <c r="B41755"/>
      <c r="C41755"/>
    </row>
    <row r="41756" spans="1:3" ht="14.4" x14ac:dyDescent="0.3">
      <c r="A41756"/>
      <c r="B41756"/>
      <c r="C41756"/>
    </row>
    <row r="41757" spans="1:3" ht="14.4" x14ac:dyDescent="0.3">
      <c r="A41757"/>
      <c r="B41757"/>
      <c r="C41757"/>
    </row>
    <row r="41758" spans="1:3" ht="14.4" x14ac:dyDescent="0.3">
      <c r="A41758"/>
      <c r="B41758"/>
      <c r="C41758"/>
    </row>
    <row r="41759" spans="1:3" ht="14.4" x14ac:dyDescent="0.3">
      <c r="A41759"/>
      <c r="B41759"/>
      <c r="C41759"/>
    </row>
    <row r="41760" spans="1:3" ht="14.4" x14ac:dyDescent="0.3">
      <c r="A41760"/>
      <c r="B41760"/>
      <c r="C41760"/>
    </row>
    <row r="41761" spans="1:3" ht="14.4" x14ac:dyDescent="0.3">
      <c r="A41761"/>
      <c r="B41761"/>
      <c r="C41761"/>
    </row>
    <row r="41762" spans="1:3" ht="14.4" x14ac:dyDescent="0.3">
      <c r="A41762"/>
      <c r="B41762"/>
      <c r="C41762"/>
    </row>
    <row r="41763" spans="1:3" ht="14.4" x14ac:dyDescent="0.3">
      <c r="A41763"/>
      <c r="B41763"/>
      <c r="C41763"/>
    </row>
    <row r="41764" spans="1:3" ht="14.4" x14ac:dyDescent="0.3">
      <c r="A41764"/>
      <c r="B41764"/>
      <c r="C41764"/>
    </row>
    <row r="41765" spans="1:3" ht="14.4" x14ac:dyDescent="0.3">
      <c r="A41765"/>
      <c r="B41765"/>
      <c r="C41765"/>
    </row>
    <row r="41766" spans="1:3" ht="14.4" x14ac:dyDescent="0.3">
      <c r="A41766"/>
      <c r="B41766"/>
      <c r="C41766"/>
    </row>
    <row r="41767" spans="1:3" ht="14.4" x14ac:dyDescent="0.3">
      <c r="A41767"/>
      <c r="B41767"/>
      <c r="C41767"/>
    </row>
    <row r="41768" spans="1:3" ht="14.4" x14ac:dyDescent="0.3">
      <c r="A41768"/>
      <c r="B41768"/>
      <c r="C41768"/>
    </row>
    <row r="41769" spans="1:3" ht="14.4" x14ac:dyDescent="0.3">
      <c r="A41769"/>
      <c r="B41769"/>
      <c r="C41769"/>
    </row>
    <row r="41770" spans="1:3" ht="14.4" x14ac:dyDescent="0.3">
      <c r="A41770"/>
      <c r="B41770"/>
      <c r="C41770"/>
    </row>
    <row r="41771" spans="1:3" ht="14.4" x14ac:dyDescent="0.3">
      <c r="A41771"/>
      <c r="B41771"/>
      <c r="C41771"/>
    </row>
    <row r="41772" spans="1:3" ht="14.4" x14ac:dyDescent="0.3">
      <c r="A41772"/>
      <c r="B41772"/>
      <c r="C41772"/>
    </row>
    <row r="41773" spans="1:3" ht="14.4" x14ac:dyDescent="0.3">
      <c r="A41773"/>
      <c r="B41773"/>
      <c r="C41773"/>
    </row>
    <row r="41774" spans="1:3" ht="14.4" x14ac:dyDescent="0.3">
      <c r="A41774"/>
      <c r="B41774"/>
      <c r="C41774"/>
    </row>
    <row r="41775" spans="1:3" ht="14.4" x14ac:dyDescent="0.3">
      <c r="A41775"/>
      <c r="B41775"/>
      <c r="C41775"/>
    </row>
    <row r="41776" spans="1:3" ht="14.4" x14ac:dyDescent="0.3">
      <c r="A41776"/>
      <c r="B41776"/>
      <c r="C41776"/>
    </row>
    <row r="41777" spans="1:3" ht="14.4" x14ac:dyDescent="0.3">
      <c r="A41777"/>
      <c r="B41777"/>
      <c r="C41777"/>
    </row>
    <row r="41778" spans="1:3" ht="14.4" x14ac:dyDescent="0.3">
      <c r="A41778"/>
      <c r="B41778"/>
      <c r="C41778"/>
    </row>
    <row r="41779" spans="1:3" ht="14.4" x14ac:dyDescent="0.3">
      <c r="A41779"/>
      <c r="B41779"/>
      <c r="C41779"/>
    </row>
    <row r="41780" spans="1:3" ht="14.4" x14ac:dyDescent="0.3">
      <c r="A41780"/>
      <c r="B41780"/>
      <c r="C41780"/>
    </row>
    <row r="41781" spans="1:3" ht="14.4" x14ac:dyDescent="0.3">
      <c r="A41781"/>
      <c r="B41781"/>
      <c r="C41781"/>
    </row>
    <row r="41782" spans="1:3" ht="14.4" x14ac:dyDescent="0.3">
      <c r="A41782"/>
      <c r="B41782"/>
      <c r="C41782"/>
    </row>
    <row r="41783" spans="1:3" ht="14.4" x14ac:dyDescent="0.3">
      <c r="A41783"/>
      <c r="B41783"/>
      <c r="C41783"/>
    </row>
    <row r="41784" spans="1:3" ht="14.4" x14ac:dyDescent="0.3">
      <c r="A41784"/>
      <c r="B41784"/>
      <c r="C41784"/>
    </row>
    <row r="41785" spans="1:3" ht="14.4" x14ac:dyDescent="0.3">
      <c r="A41785"/>
      <c r="B41785"/>
      <c r="C41785"/>
    </row>
    <row r="41786" spans="1:3" ht="14.4" x14ac:dyDescent="0.3">
      <c r="A41786"/>
      <c r="B41786"/>
      <c r="C41786"/>
    </row>
    <row r="41787" spans="1:3" ht="14.4" x14ac:dyDescent="0.3">
      <c r="A41787"/>
      <c r="B41787"/>
      <c r="C41787"/>
    </row>
    <row r="41788" spans="1:3" ht="14.4" x14ac:dyDescent="0.3">
      <c r="A41788"/>
      <c r="B41788"/>
      <c r="C41788"/>
    </row>
    <row r="41789" spans="1:3" ht="14.4" x14ac:dyDescent="0.3">
      <c r="A41789"/>
      <c r="B41789"/>
      <c r="C41789"/>
    </row>
    <row r="41790" spans="1:3" ht="14.4" x14ac:dyDescent="0.3">
      <c r="A41790"/>
      <c r="B41790"/>
      <c r="C41790"/>
    </row>
    <row r="41791" spans="1:3" ht="14.4" x14ac:dyDescent="0.3">
      <c r="A41791"/>
      <c r="B41791"/>
      <c r="C41791"/>
    </row>
    <row r="41792" spans="1:3" ht="14.4" x14ac:dyDescent="0.3">
      <c r="A41792"/>
      <c r="B41792"/>
      <c r="C41792"/>
    </row>
    <row r="41793" spans="1:3" ht="14.4" x14ac:dyDescent="0.3">
      <c r="A41793"/>
      <c r="B41793"/>
      <c r="C41793"/>
    </row>
    <row r="41794" spans="1:3" ht="14.4" x14ac:dyDescent="0.3">
      <c r="A41794"/>
      <c r="B41794"/>
      <c r="C41794"/>
    </row>
    <row r="41795" spans="1:3" ht="14.4" x14ac:dyDescent="0.3">
      <c r="A41795"/>
      <c r="B41795"/>
      <c r="C41795"/>
    </row>
    <row r="41796" spans="1:3" ht="14.4" x14ac:dyDescent="0.3">
      <c r="A41796"/>
      <c r="B41796"/>
      <c r="C41796"/>
    </row>
    <row r="41797" spans="1:3" ht="14.4" x14ac:dyDescent="0.3">
      <c r="A41797"/>
      <c r="B41797"/>
      <c r="C41797"/>
    </row>
    <row r="41798" spans="1:3" ht="14.4" x14ac:dyDescent="0.3">
      <c r="A41798"/>
      <c r="B41798"/>
      <c r="C41798"/>
    </row>
    <row r="41799" spans="1:3" ht="14.4" x14ac:dyDescent="0.3">
      <c r="A41799"/>
      <c r="B41799"/>
      <c r="C41799"/>
    </row>
    <row r="41800" spans="1:3" ht="14.4" x14ac:dyDescent="0.3">
      <c r="A41800"/>
      <c r="B41800"/>
      <c r="C41800"/>
    </row>
    <row r="41801" spans="1:3" ht="14.4" x14ac:dyDescent="0.3">
      <c r="A41801"/>
      <c r="B41801"/>
      <c r="C41801"/>
    </row>
    <row r="41802" spans="1:3" ht="14.4" x14ac:dyDescent="0.3">
      <c r="A41802"/>
      <c r="B41802"/>
      <c r="C41802"/>
    </row>
    <row r="41803" spans="1:3" ht="14.4" x14ac:dyDescent="0.3">
      <c r="A41803"/>
      <c r="B41803"/>
      <c r="C41803"/>
    </row>
    <row r="41804" spans="1:3" ht="14.4" x14ac:dyDescent="0.3">
      <c r="A41804"/>
      <c r="B41804"/>
      <c r="C41804"/>
    </row>
    <row r="41805" spans="1:3" ht="14.4" x14ac:dyDescent="0.3">
      <c r="A41805"/>
      <c r="B41805"/>
      <c r="C41805"/>
    </row>
    <row r="41806" spans="1:3" ht="14.4" x14ac:dyDescent="0.3">
      <c r="A41806"/>
      <c r="B41806"/>
      <c r="C41806"/>
    </row>
    <row r="41807" spans="1:3" ht="14.4" x14ac:dyDescent="0.3">
      <c r="A41807"/>
      <c r="B41807"/>
      <c r="C41807"/>
    </row>
    <row r="41808" spans="1:3" ht="14.4" x14ac:dyDescent="0.3">
      <c r="A41808"/>
      <c r="B41808"/>
      <c r="C41808"/>
    </row>
    <row r="41809" spans="1:3" ht="14.4" x14ac:dyDescent="0.3">
      <c r="A41809"/>
      <c r="B41809"/>
      <c r="C41809"/>
    </row>
    <row r="41810" spans="1:3" ht="14.4" x14ac:dyDescent="0.3">
      <c r="A41810"/>
      <c r="B41810"/>
      <c r="C41810"/>
    </row>
    <row r="41811" spans="1:3" ht="14.4" x14ac:dyDescent="0.3">
      <c r="A41811"/>
      <c r="B41811"/>
      <c r="C41811"/>
    </row>
    <row r="41812" spans="1:3" ht="14.4" x14ac:dyDescent="0.3">
      <c r="A41812"/>
      <c r="B41812"/>
      <c r="C41812"/>
    </row>
    <row r="41813" spans="1:3" ht="14.4" x14ac:dyDescent="0.3">
      <c r="A41813"/>
      <c r="B41813"/>
      <c r="C41813"/>
    </row>
    <row r="41814" spans="1:3" ht="14.4" x14ac:dyDescent="0.3">
      <c r="A41814"/>
      <c r="B41814"/>
      <c r="C41814"/>
    </row>
    <row r="41815" spans="1:3" ht="14.4" x14ac:dyDescent="0.3">
      <c r="A41815"/>
      <c r="B41815"/>
      <c r="C41815"/>
    </row>
    <row r="41816" spans="1:3" ht="14.4" x14ac:dyDescent="0.3">
      <c r="A41816"/>
      <c r="B41816"/>
      <c r="C41816"/>
    </row>
    <row r="41817" spans="1:3" ht="14.4" x14ac:dyDescent="0.3">
      <c r="A41817"/>
      <c r="B41817"/>
      <c r="C41817"/>
    </row>
    <row r="41818" spans="1:3" ht="14.4" x14ac:dyDescent="0.3">
      <c r="A41818"/>
      <c r="B41818"/>
      <c r="C41818"/>
    </row>
    <row r="41819" spans="1:3" ht="14.4" x14ac:dyDescent="0.3">
      <c r="A41819"/>
      <c r="B41819"/>
      <c r="C41819"/>
    </row>
    <row r="41820" spans="1:3" ht="14.4" x14ac:dyDescent="0.3">
      <c r="A41820"/>
      <c r="B41820"/>
      <c r="C41820"/>
    </row>
    <row r="41821" spans="1:3" ht="14.4" x14ac:dyDescent="0.3">
      <c r="A41821"/>
      <c r="B41821"/>
      <c r="C41821"/>
    </row>
    <row r="41822" spans="1:3" ht="14.4" x14ac:dyDescent="0.3">
      <c r="A41822"/>
      <c r="B41822"/>
      <c r="C41822"/>
    </row>
    <row r="41823" spans="1:3" ht="14.4" x14ac:dyDescent="0.3">
      <c r="A41823"/>
      <c r="B41823"/>
      <c r="C41823"/>
    </row>
    <row r="41824" spans="1:3" ht="14.4" x14ac:dyDescent="0.3">
      <c r="A41824"/>
      <c r="B41824"/>
      <c r="C41824"/>
    </row>
    <row r="41825" spans="1:3" ht="14.4" x14ac:dyDescent="0.3">
      <c r="A41825"/>
      <c r="B41825"/>
      <c r="C41825"/>
    </row>
    <row r="41826" spans="1:3" ht="14.4" x14ac:dyDescent="0.3">
      <c r="A41826"/>
      <c r="B41826"/>
      <c r="C41826"/>
    </row>
    <row r="41827" spans="1:3" ht="14.4" x14ac:dyDescent="0.3">
      <c r="A41827"/>
      <c r="B41827"/>
      <c r="C41827"/>
    </row>
    <row r="41828" spans="1:3" ht="14.4" x14ac:dyDescent="0.3">
      <c r="A41828"/>
      <c r="B41828"/>
      <c r="C41828"/>
    </row>
    <row r="41829" spans="1:3" ht="14.4" x14ac:dyDescent="0.3">
      <c r="A41829"/>
      <c r="B41829"/>
      <c r="C41829"/>
    </row>
    <row r="41830" spans="1:3" ht="14.4" x14ac:dyDescent="0.3">
      <c r="A41830"/>
      <c r="B41830"/>
      <c r="C41830"/>
    </row>
    <row r="41831" spans="1:3" ht="14.4" x14ac:dyDescent="0.3">
      <c r="A41831"/>
      <c r="B41831"/>
      <c r="C41831"/>
    </row>
    <row r="41832" spans="1:3" ht="14.4" x14ac:dyDescent="0.3">
      <c r="A41832"/>
      <c r="B41832"/>
      <c r="C41832"/>
    </row>
    <row r="41833" spans="1:3" ht="14.4" x14ac:dyDescent="0.3">
      <c r="A41833"/>
      <c r="B41833"/>
      <c r="C41833"/>
    </row>
    <row r="41834" spans="1:3" ht="14.4" x14ac:dyDescent="0.3">
      <c r="A41834"/>
      <c r="B41834"/>
      <c r="C41834"/>
    </row>
    <row r="41835" spans="1:3" ht="14.4" x14ac:dyDescent="0.3">
      <c r="A41835"/>
      <c r="B41835"/>
      <c r="C41835"/>
    </row>
    <row r="41836" spans="1:3" ht="14.4" x14ac:dyDescent="0.3">
      <c r="A41836"/>
      <c r="B41836"/>
      <c r="C41836"/>
    </row>
    <row r="41837" spans="1:3" ht="14.4" x14ac:dyDescent="0.3">
      <c r="A41837"/>
      <c r="B41837"/>
      <c r="C41837"/>
    </row>
    <row r="41838" spans="1:3" ht="14.4" x14ac:dyDescent="0.3">
      <c r="A41838"/>
      <c r="B41838"/>
      <c r="C41838"/>
    </row>
    <row r="41839" spans="1:3" ht="14.4" x14ac:dyDescent="0.3">
      <c r="A41839"/>
      <c r="B41839"/>
      <c r="C41839"/>
    </row>
    <row r="41840" spans="1:3" ht="14.4" x14ac:dyDescent="0.3">
      <c r="A41840"/>
      <c r="B41840"/>
      <c r="C41840"/>
    </row>
    <row r="41841" spans="1:3" ht="14.4" x14ac:dyDescent="0.3">
      <c r="A41841"/>
      <c r="B41841"/>
      <c r="C41841"/>
    </row>
    <row r="41842" spans="1:3" ht="14.4" x14ac:dyDescent="0.3">
      <c r="A41842"/>
      <c r="B41842"/>
      <c r="C41842"/>
    </row>
    <row r="41843" spans="1:3" ht="14.4" x14ac:dyDescent="0.3">
      <c r="A41843"/>
      <c r="B41843"/>
      <c r="C41843"/>
    </row>
    <row r="41844" spans="1:3" ht="14.4" x14ac:dyDescent="0.3">
      <c r="A41844"/>
      <c r="B41844"/>
      <c r="C41844"/>
    </row>
    <row r="41845" spans="1:3" ht="14.4" x14ac:dyDescent="0.3">
      <c r="A41845"/>
      <c r="B41845"/>
      <c r="C41845"/>
    </row>
    <row r="41846" spans="1:3" ht="14.4" x14ac:dyDescent="0.3">
      <c r="A41846"/>
      <c r="B41846"/>
      <c r="C41846"/>
    </row>
    <row r="41847" spans="1:3" ht="14.4" x14ac:dyDescent="0.3">
      <c r="A41847"/>
      <c r="B41847"/>
      <c r="C41847"/>
    </row>
    <row r="41848" spans="1:3" ht="14.4" x14ac:dyDescent="0.3">
      <c r="A41848"/>
      <c r="B41848"/>
      <c r="C41848"/>
    </row>
    <row r="41849" spans="1:3" ht="14.4" x14ac:dyDescent="0.3">
      <c r="A41849"/>
      <c r="B41849"/>
      <c r="C41849"/>
    </row>
    <row r="41850" spans="1:3" ht="14.4" x14ac:dyDescent="0.3">
      <c r="A41850"/>
      <c r="B41850"/>
      <c r="C41850"/>
    </row>
    <row r="41851" spans="1:3" ht="14.4" x14ac:dyDescent="0.3">
      <c r="A41851"/>
      <c r="B41851"/>
      <c r="C41851"/>
    </row>
    <row r="41852" spans="1:3" ht="14.4" x14ac:dyDescent="0.3">
      <c r="A41852"/>
      <c r="B41852"/>
      <c r="C41852"/>
    </row>
    <row r="41853" spans="1:3" ht="14.4" x14ac:dyDescent="0.3">
      <c r="A41853"/>
      <c r="B41853"/>
      <c r="C41853"/>
    </row>
    <row r="41854" spans="1:3" ht="14.4" x14ac:dyDescent="0.3">
      <c r="A41854"/>
      <c r="B41854"/>
      <c r="C41854"/>
    </row>
    <row r="41855" spans="1:3" ht="14.4" x14ac:dyDescent="0.3">
      <c r="A41855"/>
      <c r="B41855"/>
      <c r="C41855"/>
    </row>
    <row r="41856" spans="1:3" ht="14.4" x14ac:dyDescent="0.3">
      <c r="A41856"/>
      <c r="B41856"/>
      <c r="C41856"/>
    </row>
    <row r="41857" spans="1:3" ht="14.4" x14ac:dyDescent="0.3">
      <c r="A41857"/>
      <c r="B41857"/>
      <c r="C41857"/>
    </row>
    <row r="41858" spans="1:3" ht="14.4" x14ac:dyDescent="0.3">
      <c r="A41858"/>
      <c r="B41858"/>
      <c r="C41858"/>
    </row>
    <row r="41859" spans="1:3" ht="14.4" x14ac:dyDescent="0.3">
      <c r="A41859"/>
      <c r="B41859"/>
      <c r="C41859"/>
    </row>
    <row r="41860" spans="1:3" ht="14.4" x14ac:dyDescent="0.3">
      <c r="A41860"/>
      <c r="B41860"/>
      <c r="C41860"/>
    </row>
    <row r="41861" spans="1:3" ht="14.4" x14ac:dyDescent="0.3">
      <c r="A41861"/>
      <c r="B41861"/>
      <c r="C41861"/>
    </row>
    <row r="41862" spans="1:3" ht="14.4" x14ac:dyDescent="0.3">
      <c r="A41862"/>
      <c r="B41862"/>
      <c r="C41862"/>
    </row>
    <row r="41863" spans="1:3" ht="14.4" x14ac:dyDescent="0.3">
      <c r="A41863"/>
      <c r="B41863"/>
      <c r="C41863"/>
    </row>
    <row r="41864" spans="1:3" ht="14.4" x14ac:dyDescent="0.3">
      <c r="A41864"/>
      <c r="B41864"/>
      <c r="C41864"/>
    </row>
    <row r="41865" spans="1:3" ht="14.4" x14ac:dyDescent="0.3">
      <c r="A41865"/>
      <c r="B41865"/>
      <c r="C41865"/>
    </row>
    <row r="41866" spans="1:3" ht="14.4" x14ac:dyDescent="0.3">
      <c r="A41866"/>
      <c r="B41866"/>
      <c r="C41866"/>
    </row>
    <row r="41867" spans="1:3" ht="14.4" x14ac:dyDescent="0.3">
      <c r="A41867"/>
      <c r="B41867"/>
      <c r="C41867"/>
    </row>
    <row r="41868" spans="1:3" ht="14.4" x14ac:dyDescent="0.3">
      <c r="A41868"/>
      <c r="B41868"/>
      <c r="C41868"/>
    </row>
    <row r="41869" spans="1:3" ht="14.4" x14ac:dyDescent="0.3">
      <c r="A41869"/>
      <c r="B41869"/>
      <c r="C41869"/>
    </row>
    <row r="41870" spans="1:3" ht="14.4" x14ac:dyDescent="0.3">
      <c r="A41870"/>
      <c r="B41870"/>
      <c r="C41870"/>
    </row>
    <row r="41871" spans="1:3" ht="14.4" x14ac:dyDescent="0.3">
      <c r="A41871"/>
      <c r="B41871"/>
      <c r="C41871"/>
    </row>
    <row r="41872" spans="1:3" ht="14.4" x14ac:dyDescent="0.3">
      <c r="A41872"/>
      <c r="B41872"/>
      <c r="C41872"/>
    </row>
    <row r="41873" spans="1:3" ht="14.4" x14ac:dyDescent="0.3">
      <c r="A41873"/>
      <c r="B41873"/>
      <c r="C41873"/>
    </row>
    <row r="41874" spans="1:3" ht="14.4" x14ac:dyDescent="0.3">
      <c r="A41874"/>
      <c r="B41874"/>
      <c r="C41874"/>
    </row>
    <row r="41875" spans="1:3" ht="14.4" x14ac:dyDescent="0.3">
      <c r="A41875"/>
      <c r="B41875"/>
      <c r="C41875"/>
    </row>
    <row r="41876" spans="1:3" ht="14.4" x14ac:dyDescent="0.3">
      <c r="A41876"/>
      <c r="B41876"/>
      <c r="C41876"/>
    </row>
    <row r="41877" spans="1:3" ht="14.4" x14ac:dyDescent="0.3">
      <c r="A41877"/>
      <c r="B41877"/>
      <c r="C41877"/>
    </row>
    <row r="41878" spans="1:3" ht="14.4" x14ac:dyDescent="0.3">
      <c r="A41878"/>
      <c r="B41878"/>
      <c r="C41878"/>
    </row>
    <row r="41879" spans="1:3" ht="14.4" x14ac:dyDescent="0.3">
      <c r="A41879"/>
      <c r="B41879"/>
      <c r="C41879"/>
    </row>
    <row r="41880" spans="1:3" ht="14.4" x14ac:dyDescent="0.3">
      <c r="A41880"/>
      <c r="B41880"/>
      <c r="C41880"/>
    </row>
    <row r="41881" spans="1:3" ht="14.4" x14ac:dyDescent="0.3">
      <c r="A41881"/>
      <c r="B41881"/>
      <c r="C41881"/>
    </row>
    <row r="41882" spans="1:3" ht="14.4" x14ac:dyDescent="0.3">
      <c r="A41882"/>
      <c r="B41882"/>
      <c r="C41882"/>
    </row>
    <row r="41883" spans="1:3" ht="14.4" x14ac:dyDescent="0.3">
      <c r="A41883"/>
      <c r="B41883"/>
      <c r="C41883"/>
    </row>
    <row r="41884" spans="1:3" ht="14.4" x14ac:dyDescent="0.3">
      <c r="A41884"/>
      <c r="B41884"/>
      <c r="C41884"/>
    </row>
    <row r="41885" spans="1:3" ht="14.4" x14ac:dyDescent="0.3">
      <c r="A41885"/>
      <c r="B41885"/>
      <c r="C41885"/>
    </row>
    <row r="41886" spans="1:3" ht="14.4" x14ac:dyDescent="0.3">
      <c r="A41886"/>
      <c r="B41886"/>
      <c r="C41886"/>
    </row>
    <row r="41887" spans="1:3" ht="14.4" x14ac:dyDescent="0.3">
      <c r="A41887"/>
      <c r="B41887"/>
      <c r="C41887"/>
    </row>
    <row r="41888" spans="1:3" ht="14.4" x14ac:dyDescent="0.3">
      <c r="A41888"/>
      <c r="B41888"/>
      <c r="C41888"/>
    </row>
    <row r="41889" spans="1:3" ht="14.4" x14ac:dyDescent="0.3">
      <c r="A41889"/>
      <c r="B41889"/>
      <c r="C41889"/>
    </row>
    <row r="41890" spans="1:3" ht="14.4" x14ac:dyDescent="0.3">
      <c r="A41890"/>
      <c r="B41890"/>
      <c r="C41890"/>
    </row>
    <row r="41891" spans="1:3" ht="14.4" x14ac:dyDescent="0.3">
      <c r="A41891"/>
      <c r="B41891"/>
      <c r="C41891"/>
    </row>
    <row r="41892" spans="1:3" ht="14.4" x14ac:dyDescent="0.3">
      <c r="A41892"/>
      <c r="B41892"/>
      <c r="C41892"/>
    </row>
    <row r="41893" spans="1:3" ht="14.4" x14ac:dyDescent="0.3">
      <c r="A41893"/>
      <c r="B41893"/>
      <c r="C41893"/>
    </row>
    <row r="41894" spans="1:3" ht="14.4" x14ac:dyDescent="0.3">
      <c r="A41894"/>
      <c r="B41894"/>
      <c r="C41894"/>
    </row>
    <row r="41895" spans="1:3" ht="14.4" x14ac:dyDescent="0.3">
      <c r="A41895"/>
      <c r="B41895"/>
      <c r="C41895"/>
    </row>
    <row r="41896" spans="1:3" ht="14.4" x14ac:dyDescent="0.3">
      <c r="A41896"/>
      <c r="B41896"/>
      <c r="C41896"/>
    </row>
    <row r="41897" spans="1:3" ht="14.4" x14ac:dyDescent="0.3">
      <c r="A41897"/>
      <c r="B41897"/>
      <c r="C41897"/>
    </row>
    <row r="41898" spans="1:3" ht="14.4" x14ac:dyDescent="0.3">
      <c r="A41898"/>
      <c r="B41898"/>
      <c r="C41898"/>
    </row>
    <row r="41899" spans="1:3" ht="14.4" x14ac:dyDescent="0.3">
      <c r="A41899"/>
      <c r="B41899"/>
      <c r="C41899"/>
    </row>
    <row r="41900" spans="1:3" ht="14.4" x14ac:dyDescent="0.3">
      <c r="A41900"/>
      <c r="B41900"/>
      <c r="C41900"/>
    </row>
    <row r="41901" spans="1:3" ht="14.4" x14ac:dyDescent="0.3">
      <c r="A41901"/>
      <c r="B41901"/>
      <c r="C41901"/>
    </row>
    <row r="41902" spans="1:3" ht="14.4" x14ac:dyDescent="0.3">
      <c r="A41902"/>
      <c r="B41902"/>
      <c r="C41902"/>
    </row>
    <row r="41903" spans="1:3" ht="14.4" x14ac:dyDescent="0.3">
      <c r="A41903"/>
      <c r="B41903"/>
      <c r="C41903"/>
    </row>
    <row r="41904" spans="1:3" ht="14.4" x14ac:dyDescent="0.3">
      <c r="A41904"/>
      <c r="B41904"/>
      <c r="C41904"/>
    </row>
    <row r="41905" spans="1:3" ht="14.4" x14ac:dyDescent="0.3">
      <c r="A41905"/>
      <c r="B41905"/>
      <c r="C41905"/>
    </row>
    <row r="41906" spans="1:3" ht="14.4" x14ac:dyDescent="0.3">
      <c r="A41906"/>
      <c r="B41906"/>
      <c r="C41906"/>
    </row>
    <row r="41907" spans="1:3" ht="14.4" x14ac:dyDescent="0.3">
      <c r="A41907"/>
      <c r="B41907"/>
      <c r="C41907"/>
    </row>
    <row r="41908" spans="1:3" ht="14.4" x14ac:dyDescent="0.3">
      <c r="A41908"/>
      <c r="B41908"/>
      <c r="C41908"/>
    </row>
    <row r="41909" spans="1:3" ht="14.4" x14ac:dyDescent="0.3">
      <c r="A41909"/>
      <c r="B41909"/>
      <c r="C41909"/>
    </row>
    <row r="41910" spans="1:3" ht="14.4" x14ac:dyDescent="0.3">
      <c r="A41910"/>
      <c r="B41910"/>
      <c r="C41910"/>
    </row>
    <row r="41911" spans="1:3" ht="14.4" x14ac:dyDescent="0.3">
      <c r="A41911"/>
      <c r="B41911"/>
      <c r="C41911"/>
    </row>
    <row r="41912" spans="1:3" ht="14.4" x14ac:dyDescent="0.3">
      <c r="A41912"/>
      <c r="B41912"/>
      <c r="C41912"/>
    </row>
    <row r="41913" spans="1:3" ht="14.4" x14ac:dyDescent="0.3">
      <c r="A41913"/>
      <c r="B41913"/>
      <c r="C41913"/>
    </row>
    <row r="41914" spans="1:3" ht="14.4" x14ac:dyDescent="0.3">
      <c r="A41914"/>
      <c r="B41914"/>
      <c r="C41914"/>
    </row>
    <row r="41915" spans="1:3" ht="14.4" x14ac:dyDescent="0.3">
      <c r="A41915"/>
      <c r="B41915"/>
      <c r="C41915"/>
    </row>
    <row r="41916" spans="1:3" ht="14.4" x14ac:dyDescent="0.3">
      <c r="A41916"/>
      <c r="B41916"/>
      <c r="C41916"/>
    </row>
    <row r="41917" spans="1:3" ht="14.4" x14ac:dyDescent="0.3">
      <c r="A41917"/>
      <c r="B41917"/>
      <c r="C41917"/>
    </row>
    <row r="41918" spans="1:3" ht="14.4" x14ac:dyDescent="0.3">
      <c r="A41918"/>
      <c r="B41918"/>
      <c r="C41918"/>
    </row>
    <row r="41919" spans="1:3" ht="14.4" x14ac:dyDescent="0.3">
      <c r="A41919"/>
      <c r="B41919"/>
      <c r="C41919"/>
    </row>
    <row r="41920" spans="1:3" ht="14.4" x14ac:dyDescent="0.3">
      <c r="A41920"/>
      <c r="B41920"/>
      <c r="C41920"/>
    </row>
    <row r="41921" spans="1:3" ht="14.4" x14ac:dyDescent="0.3">
      <c r="A41921"/>
      <c r="B41921"/>
      <c r="C41921"/>
    </row>
    <row r="41922" spans="1:3" ht="14.4" x14ac:dyDescent="0.3">
      <c r="A41922"/>
      <c r="B41922"/>
      <c r="C41922"/>
    </row>
    <row r="41923" spans="1:3" ht="14.4" x14ac:dyDescent="0.3">
      <c r="A41923"/>
      <c r="B41923"/>
      <c r="C41923"/>
    </row>
    <row r="41924" spans="1:3" ht="14.4" x14ac:dyDescent="0.3">
      <c r="A41924"/>
      <c r="B41924"/>
      <c r="C41924"/>
    </row>
    <row r="41925" spans="1:3" ht="14.4" x14ac:dyDescent="0.3">
      <c r="A41925"/>
      <c r="B41925"/>
      <c r="C41925"/>
    </row>
    <row r="41926" spans="1:3" ht="14.4" x14ac:dyDescent="0.3">
      <c r="A41926"/>
      <c r="B41926"/>
      <c r="C41926"/>
    </row>
    <row r="41927" spans="1:3" ht="14.4" x14ac:dyDescent="0.3">
      <c r="A41927"/>
      <c r="B41927"/>
      <c r="C41927"/>
    </row>
    <row r="41928" spans="1:3" ht="14.4" x14ac:dyDescent="0.3">
      <c r="A41928"/>
      <c r="B41928"/>
      <c r="C41928"/>
    </row>
    <row r="41929" spans="1:3" ht="14.4" x14ac:dyDescent="0.3">
      <c r="A41929"/>
      <c r="B41929"/>
      <c r="C41929"/>
    </row>
    <row r="41930" spans="1:3" ht="14.4" x14ac:dyDescent="0.3">
      <c r="A41930"/>
      <c r="B41930"/>
      <c r="C41930"/>
    </row>
    <row r="41931" spans="1:3" ht="14.4" x14ac:dyDescent="0.3">
      <c r="A41931"/>
      <c r="B41931"/>
      <c r="C41931"/>
    </row>
    <row r="41932" spans="1:3" ht="14.4" x14ac:dyDescent="0.3">
      <c r="A41932"/>
      <c r="B41932"/>
      <c r="C41932"/>
    </row>
    <row r="41933" spans="1:3" ht="14.4" x14ac:dyDescent="0.3">
      <c r="A41933"/>
      <c r="B41933"/>
      <c r="C41933"/>
    </row>
    <row r="41934" spans="1:3" ht="14.4" x14ac:dyDescent="0.3">
      <c r="A41934"/>
      <c r="B41934"/>
      <c r="C41934"/>
    </row>
    <row r="41935" spans="1:3" ht="14.4" x14ac:dyDescent="0.3">
      <c r="A41935"/>
      <c r="B41935"/>
      <c r="C41935"/>
    </row>
    <row r="41936" spans="1:3" ht="14.4" x14ac:dyDescent="0.3">
      <c r="A41936"/>
      <c r="B41936"/>
      <c r="C41936"/>
    </row>
    <row r="41937" spans="1:3" ht="14.4" x14ac:dyDescent="0.3">
      <c r="A41937"/>
      <c r="B41937"/>
      <c r="C41937"/>
    </row>
    <row r="41938" spans="1:3" ht="14.4" x14ac:dyDescent="0.3">
      <c r="A41938"/>
      <c r="B41938"/>
      <c r="C41938"/>
    </row>
    <row r="41939" spans="1:3" ht="14.4" x14ac:dyDescent="0.3">
      <c r="A41939"/>
      <c r="B41939"/>
      <c r="C41939"/>
    </row>
    <row r="41940" spans="1:3" ht="14.4" x14ac:dyDescent="0.3">
      <c r="A41940"/>
      <c r="B41940"/>
      <c r="C41940"/>
    </row>
    <row r="41941" spans="1:3" ht="14.4" x14ac:dyDescent="0.3">
      <c r="A41941"/>
      <c r="B41941"/>
      <c r="C41941"/>
    </row>
    <row r="41942" spans="1:3" ht="14.4" x14ac:dyDescent="0.3">
      <c r="A41942"/>
      <c r="B41942"/>
      <c r="C41942"/>
    </row>
    <row r="41943" spans="1:3" ht="14.4" x14ac:dyDescent="0.3">
      <c r="A41943"/>
      <c r="B41943"/>
      <c r="C41943"/>
    </row>
    <row r="41944" spans="1:3" ht="14.4" x14ac:dyDescent="0.3">
      <c r="A41944"/>
      <c r="B41944"/>
      <c r="C41944"/>
    </row>
    <row r="41945" spans="1:3" ht="14.4" x14ac:dyDescent="0.3">
      <c r="A41945"/>
      <c r="B41945"/>
      <c r="C41945"/>
    </row>
    <row r="41946" spans="1:3" ht="14.4" x14ac:dyDescent="0.3">
      <c r="A41946"/>
      <c r="B41946"/>
      <c r="C41946"/>
    </row>
    <row r="41947" spans="1:3" ht="14.4" x14ac:dyDescent="0.3">
      <c r="A41947"/>
      <c r="B41947"/>
      <c r="C41947"/>
    </row>
    <row r="41948" spans="1:3" ht="14.4" x14ac:dyDescent="0.3">
      <c r="A41948"/>
      <c r="B41948"/>
      <c r="C41948"/>
    </row>
    <row r="41949" spans="1:3" ht="14.4" x14ac:dyDescent="0.3">
      <c r="A41949"/>
      <c r="B41949"/>
      <c r="C41949"/>
    </row>
    <row r="41950" spans="1:3" ht="14.4" x14ac:dyDescent="0.3">
      <c r="A41950"/>
      <c r="B41950"/>
      <c r="C41950"/>
    </row>
    <row r="41951" spans="1:3" ht="14.4" x14ac:dyDescent="0.3">
      <c r="A41951"/>
      <c r="B41951"/>
      <c r="C41951"/>
    </row>
    <row r="41952" spans="1:3" ht="14.4" x14ac:dyDescent="0.3">
      <c r="A41952"/>
      <c r="B41952"/>
      <c r="C41952"/>
    </row>
    <row r="41953" spans="1:3" ht="14.4" x14ac:dyDescent="0.3">
      <c r="A41953"/>
      <c r="B41953"/>
      <c r="C41953"/>
    </row>
    <row r="41954" spans="1:3" ht="14.4" x14ac:dyDescent="0.3">
      <c r="A41954"/>
      <c r="B41954"/>
      <c r="C41954"/>
    </row>
    <row r="41955" spans="1:3" ht="14.4" x14ac:dyDescent="0.3">
      <c r="A41955"/>
      <c r="B41955"/>
      <c r="C41955"/>
    </row>
    <row r="41956" spans="1:3" ht="14.4" x14ac:dyDescent="0.3">
      <c r="A41956"/>
      <c r="B41956"/>
      <c r="C41956"/>
    </row>
    <row r="41957" spans="1:3" ht="14.4" x14ac:dyDescent="0.3">
      <c r="A41957"/>
      <c r="B41957"/>
      <c r="C41957"/>
    </row>
    <row r="41958" spans="1:3" ht="14.4" x14ac:dyDescent="0.3">
      <c r="A41958"/>
      <c r="B41958"/>
      <c r="C41958"/>
    </row>
    <row r="41959" spans="1:3" ht="14.4" x14ac:dyDescent="0.3">
      <c r="A41959"/>
      <c r="B41959"/>
      <c r="C41959"/>
    </row>
    <row r="41960" spans="1:3" ht="14.4" x14ac:dyDescent="0.3">
      <c r="A41960"/>
      <c r="B41960"/>
      <c r="C41960"/>
    </row>
    <row r="41961" spans="1:3" ht="14.4" x14ac:dyDescent="0.3">
      <c r="A41961"/>
      <c r="B41961"/>
      <c r="C41961"/>
    </row>
    <row r="41962" spans="1:3" ht="14.4" x14ac:dyDescent="0.3">
      <c r="A41962"/>
      <c r="B41962"/>
      <c r="C41962"/>
    </row>
    <row r="41963" spans="1:3" ht="14.4" x14ac:dyDescent="0.3">
      <c r="A41963"/>
      <c r="B41963"/>
      <c r="C41963"/>
    </row>
    <row r="41964" spans="1:3" ht="14.4" x14ac:dyDescent="0.3">
      <c r="A41964"/>
      <c r="B41964"/>
      <c r="C41964"/>
    </row>
    <row r="41965" spans="1:3" ht="14.4" x14ac:dyDescent="0.3">
      <c r="A41965"/>
      <c r="B41965"/>
      <c r="C41965"/>
    </row>
    <row r="41966" spans="1:3" ht="14.4" x14ac:dyDescent="0.3">
      <c r="A41966"/>
      <c r="B41966"/>
      <c r="C41966"/>
    </row>
    <row r="41967" spans="1:3" ht="14.4" x14ac:dyDescent="0.3">
      <c r="A41967"/>
      <c r="B41967"/>
      <c r="C41967"/>
    </row>
    <row r="41968" spans="1:3" ht="14.4" x14ac:dyDescent="0.3">
      <c r="A41968"/>
      <c r="B41968"/>
      <c r="C41968"/>
    </row>
    <row r="41969" spans="1:3" ht="14.4" x14ac:dyDescent="0.3">
      <c r="A41969"/>
      <c r="B41969"/>
      <c r="C41969"/>
    </row>
    <row r="41970" spans="1:3" ht="14.4" x14ac:dyDescent="0.3">
      <c r="A41970"/>
      <c r="B41970"/>
      <c r="C41970"/>
    </row>
    <row r="41971" spans="1:3" ht="14.4" x14ac:dyDescent="0.3">
      <c r="A41971"/>
      <c r="B41971"/>
      <c r="C41971"/>
    </row>
    <row r="41972" spans="1:3" ht="14.4" x14ac:dyDescent="0.3">
      <c r="A41972"/>
      <c r="B41972"/>
      <c r="C41972"/>
    </row>
    <row r="41973" spans="1:3" ht="14.4" x14ac:dyDescent="0.3">
      <c r="A41973"/>
      <c r="B41973"/>
      <c r="C41973"/>
    </row>
    <row r="41974" spans="1:3" ht="14.4" x14ac:dyDescent="0.3">
      <c r="A41974"/>
      <c r="B41974"/>
      <c r="C41974"/>
    </row>
    <row r="41975" spans="1:3" ht="14.4" x14ac:dyDescent="0.3">
      <c r="A41975"/>
      <c r="B41975"/>
      <c r="C41975"/>
    </row>
    <row r="41976" spans="1:3" ht="14.4" x14ac:dyDescent="0.3">
      <c r="A41976"/>
      <c r="B41976"/>
      <c r="C41976"/>
    </row>
    <row r="41977" spans="1:3" ht="14.4" x14ac:dyDescent="0.3">
      <c r="A41977"/>
      <c r="B41977"/>
      <c r="C41977"/>
    </row>
    <row r="41978" spans="1:3" ht="14.4" x14ac:dyDescent="0.3">
      <c r="A41978"/>
      <c r="B41978"/>
      <c r="C41978"/>
    </row>
    <row r="41979" spans="1:3" ht="14.4" x14ac:dyDescent="0.3">
      <c r="A41979"/>
      <c r="B41979"/>
      <c r="C41979"/>
    </row>
    <row r="41980" spans="1:3" ht="14.4" x14ac:dyDescent="0.3">
      <c r="A41980"/>
      <c r="B41980"/>
      <c r="C41980"/>
    </row>
    <row r="41981" spans="1:3" ht="14.4" x14ac:dyDescent="0.3">
      <c r="A41981"/>
      <c r="B41981"/>
      <c r="C41981"/>
    </row>
    <row r="41982" spans="1:3" ht="14.4" x14ac:dyDescent="0.3">
      <c r="A41982"/>
      <c r="B41982"/>
      <c r="C41982"/>
    </row>
    <row r="41983" spans="1:3" ht="14.4" x14ac:dyDescent="0.3">
      <c r="A41983"/>
      <c r="B41983"/>
      <c r="C41983"/>
    </row>
    <row r="41984" spans="1:3" ht="14.4" x14ac:dyDescent="0.3">
      <c r="A41984"/>
      <c r="B41984"/>
      <c r="C41984"/>
    </row>
    <row r="41985" spans="1:3" ht="14.4" x14ac:dyDescent="0.3">
      <c r="A41985"/>
      <c r="B41985"/>
      <c r="C41985"/>
    </row>
    <row r="41986" spans="1:3" ht="14.4" x14ac:dyDescent="0.3">
      <c r="A41986"/>
      <c r="B41986"/>
      <c r="C41986"/>
    </row>
    <row r="41987" spans="1:3" ht="14.4" x14ac:dyDescent="0.3">
      <c r="A41987"/>
      <c r="B41987"/>
      <c r="C41987"/>
    </row>
    <row r="41988" spans="1:3" ht="14.4" x14ac:dyDescent="0.3">
      <c r="A41988"/>
      <c r="B41988"/>
      <c r="C41988"/>
    </row>
    <row r="41989" spans="1:3" ht="14.4" x14ac:dyDescent="0.3">
      <c r="A41989"/>
      <c r="B41989"/>
      <c r="C41989"/>
    </row>
    <row r="41990" spans="1:3" ht="14.4" x14ac:dyDescent="0.3">
      <c r="A41990"/>
      <c r="B41990"/>
      <c r="C41990"/>
    </row>
    <row r="41991" spans="1:3" ht="14.4" x14ac:dyDescent="0.3">
      <c r="A41991"/>
      <c r="B41991"/>
      <c r="C41991"/>
    </row>
    <row r="41992" spans="1:3" ht="14.4" x14ac:dyDescent="0.3">
      <c r="A41992"/>
      <c r="B41992"/>
      <c r="C41992"/>
    </row>
    <row r="41993" spans="1:3" ht="14.4" x14ac:dyDescent="0.3">
      <c r="A41993"/>
      <c r="B41993"/>
      <c r="C41993"/>
    </row>
    <row r="41994" spans="1:3" ht="14.4" x14ac:dyDescent="0.3">
      <c r="A41994"/>
      <c r="B41994"/>
      <c r="C41994"/>
    </row>
    <row r="41995" spans="1:3" ht="14.4" x14ac:dyDescent="0.3">
      <c r="A41995"/>
      <c r="B41995"/>
      <c r="C41995"/>
    </row>
    <row r="41996" spans="1:3" ht="14.4" x14ac:dyDescent="0.3">
      <c r="A41996"/>
      <c r="B41996"/>
      <c r="C41996"/>
    </row>
    <row r="41997" spans="1:3" ht="14.4" x14ac:dyDescent="0.3">
      <c r="A41997"/>
      <c r="B41997"/>
      <c r="C41997"/>
    </row>
    <row r="41998" spans="1:3" ht="14.4" x14ac:dyDescent="0.3">
      <c r="A41998"/>
      <c r="B41998"/>
      <c r="C41998"/>
    </row>
    <row r="41999" spans="1:3" ht="14.4" x14ac:dyDescent="0.3">
      <c r="A41999"/>
      <c r="B41999"/>
      <c r="C41999"/>
    </row>
    <row r="42000" spans="1:3" ht="14.4" x14ac:dyDescent="0.3">
      <c r="A42000"/>
      <c r="B42000"/>
      <c r="C42000"/>
    </row>
    <row r="42001" spans="1:3" ht="14.4" x14ac:dyDescent="0.3">
      <c r="A42001"/>
      <c r="B42001"/>
      <c r="C42001"/>
    </row>
    <row r="42002" spans="1:3" ht="14.4" x14ac:dyDescent="0.3">
      <c r="A42002"/>
      <c r="B42002"/>
      <c r="C42002"/>
    </row>
    <row r="42003" spans="1:3" ht="14.4" x14ac:dyDescent="0.3">
      <c r="A42003"/>
      <c r="B42003"/>
      <c r="C42003"/>
    </row>
    <row r="42004" spans="1:3" ht="14.4" x14ac:dyDescent="0.3">
      <c r="A42004"/>
      <c r="B42004"/>
      <c r="C42004"/>
    </row>
    <row r="42005" spans="1:3" ht="14.4" x14ac:dyDescent="0.3">
      <c r="A42005"/>
      <c r="B42005"/>
      <c r="C42005"/>
    </row>
    <row r="42006" spans="1:3" ht="14.4" x14ac:dyDescent="0.3">
      <c r="A42006"/>
      <c r="B42006"/>
      <c r="C42006"/>
    </row>
    <row r="42007" spans="1:3" ht="14.4" x14ac:dyDescent="0.3">
      <c r="A42007"/>
      <c r="B42007"/>
      <c r="C42007"/>
    </row>
    <row r="42008" spans="1:3" ht="14.4" x14ac:dyDescent="0.3">
      <c r="A42008"/>
      <c r="B42008"/>
      <c r="C42008"/>
    </row>
    <row r="42009" spans="1:3" ht="14.4" x14ac:dyDescent="0.3">
      <c r="A42009"/>
      <c r="B42009"/>
      <c r="C42009"/>
    </row>
    <row r="42010" spans="1:3" ht="14.4" x14ac:dyDescent="0.3">
      <c r="A42010"/>
      <c r="B42010"/>
      <c r="C42010"/>
    </row>
    <row r="42011" spans="1:3" ht="14.4" x14ac:dyDescent="0.3">
      <c r="A42011"/>
      <c r="B42011"/>
      <c r="C42011"/>
    </row>
    <row r="42012" spans="1:3" ht="14.4" x14ac:dyDescent="0.3">
      <c r="A42012"/>
      <c r="B42012"/>
      <c r="C42012"/>
    </row>
    <row r="42013" spans="1:3" ht="14.4" x14ac:dyDescent="0.3">
      <c r="A42013"/>
      <c r="B42013"/>
      <c r="C42013"/>
    </row>
    <row r="42014" spans="1:3" ht="14.4" x14ac:dyDescent="0.3">
      <c r="A42014"/>
      <c r="B42014"/>
      <c r="C42014"/>
    </row>
    <row r="42015" spans="1:3" ht="14.4" x14ac:dyDescent="0.3">
      <c r="A42015"/>
      <c r="B42015"/>
      <c r="C42015"/>
    </row>
    <row r="42016" spans="1:3" ht="14.4" x14ac:dyDescent="0.3">
      <c r="A42016"/>
      <c r="B42016"/>
      <c r="C42016"/>
    </row>
    <row r="42017" spans="1:3" ht="14.4" x14ac:dyDescent="0.3">
      <c r="A42017"/>
      <c r="B42017"/>
      <c r="C42017"/>
    </row>
    <row r="42018" spans="1:3" ht="14.4" x14ac:dyDescent="0.3">
      <c r="A42018"/>
      <c r="B42018"/>
      <c r="C42018"/>
    </row>
    <row r="42019" spans="1:3" ht="14.4" x14ac:dyDescent="0.3">
      <c r="A42019"/>
      <c r="B42019"/>
      <c r="C42019"/>
    </row>
    <row r="42020" spans="1:3" ht="14.4" x14ac:dyDescent="0.3">
      <c r="A42020"/>
      <c r="B42020"/>
      <c r="C42020"/>
    </row>
    <row r="42021" spans="1:3" ht="14.4" x14ac:dyDescent="0.3">
      <c r="A42021"/>
      <c r="B42021"/>
      <c r="C42021"/>
    </row>
    <row r="42022" spans="1:3" ht="14.4" x14ac:dyDescent="0.3">
      <c r="A42022"/>
      <c r="B42022"/>
      <c r="C42022"/>
    </row>
    <row r="42023" spans="1:3" ht="14.4" x14ac:dyDescent="0.3">
      <c r="A42023"/>
      <c r="B42023"/>
      <c r="C42023"/>
    </row>
    <row r="42024" spans="1:3" ht="14.4" x14ac:dyDescent="0.3">
      <c r="A42024"/>
      <c r="B42024"/>
      <c r="C42024"/>
    </row>
    <row r="42025" spans="1:3" ht="14.4" x14ac:dyDescent="0.3">
      <c r="A42025"/>
      <c r="B42025"/>
      <c r="C42025"/>
    </row>
    <row r="42026" spans="1:3" ht="14.4" x14ac:dyDescent="0.3">
      <c r="A42026"/>
      <c r="B42026"/>
      <c r="C42026"/>
    </row>
    <row r="42027" spans="1:3" ht="14.4" x14ac:dyDescent="0.3">
      <c r="A42027"/>
      <c r="B42027"/>
      <c r="C42027"/>
    </row>
    <row r="42028" spans="1:3" ht="14.4" x14ac:dyDescent="0.3">
      <c r="A42028"/>
      <c r="B42028"/>
      <c r="C42028"/>
    </row>
    <row r="42029" spans="1:3" ht="14.4" x14ac:dyDescent="0.3">
      <c r="A42029"/>
      <c r="B42029"/>
      <c r="C42029"/>
    </row>
    <row r="42030" spans="1:3" ht="14.4" x14ac:dyDescent="0.3">
      <c r="A42030"/>
      <c r="B42030"/>
      <c r="C42030"/>
    </row>
    <row r="42031" spans="1:3" ht="14.4" x14ac:dyDescent="0.3">
      <c r="A42031"/>
      <c r="B42031"/>
      <c r="C42031"/>
    </row>
    <row r="42032" spans="1:3" ht="14.4" x14ac:dyDescent="0.3">
      <c r="A42032"/>
      <c r="B42032"/>
      <c r="C42032"/>
    </row>
    <row r="42033" spans="1:3" ht="14.4" x14ac:dyDescent="0.3">
      <c r="A42033"/>
      <c r="B42033"/>
      <c r="C42033"/>
    </row>
    <row r="42034" spans="1:3" ht="14.4" x14ac:dyDescent="0.3">
      <c r="A42034"/>
      <c r="B42034"/>
      <c r="C42034"/>
    </row>
    <row r="42035" spans="1:3" ht="14.4" x14ac:dyDescent="0.3">
      <c r="A42035"/>
      <c r="B42035"/>
      <c r="C42035"/>
    </row>
    <row r="42036" spans="1:3" ht="14.4" x14ac:dyDescent="0.3">
      <c r="A42036"/>
      <c r="B42036"/>
      <c r="C42036"/>
    </row>
    <row r="42037" spans="1:3" ht="14.4" x14ac:dyDescent="0.3">
      <c r="A42037"/>
      <c r="B42037"/>
      <c r="C42037"/>
    </row>
    <row r="42038" spans="1:3" ht="14.4" x14ac:dyDescent="0.3">
      <c r="A42038"/>
      <c r="B42038"/>
      <c r="C42038"/>
    </row>
    <row r="42039" spans="1:3" ht="14.4" x14ac:dyDescent="0.3">
      <c r="A42039"/>
      <c r="B42039"/>
      <c r="C42039"/>
    </row>
    <row r="42040" spans="1:3" ht="14.4" x14ac:dyDescent="0.3">
      <c r="A42040"/>
      <c r="B42040"/>
      <c r="C42040"/>
    </row>
    <row r="42041" spans="1:3" ht="14.4" x14ac:dyDescent="0.3">
      <c r="A42041"/>
      <c r="B42041"/>
      <c r="C42041"/>
    </row>
    <row r="42042" spans="1:3" ht="14.4" x14ac:dyDescent="0.3">
      <c r="A42042"/>
      <c r="B42042"/>
      <c r="C42042"/>
    </row>
    <row r="42043" spans="1:3" ht="14.4" x14ac:dyDescent="0.3">
      <c r="A42043"/>
      <c r="B42043"/>
      <c r="C42043"/>
    </row>
    <row r="42044" spans="1:3" ht="14.4" x14ac:dyDescent="0.3">
      <c r="A42044"/>
      <c r="B42044"/>
      <c r="C42044"/>
    </row>
    <row r="42045" spans="1:3" ht="14.4" x14ac:dyDescent="0.3">
      <c r="A42045"/>
      <c r="B42045"/>
      <c r="C42045"/>
    </row>
    <row r="42046" spans="1:3" ht="14.4" x14ac:dyDescent="0.3">
      <c r="A42046"/>
      <c r="B42046"/>
      <c r="C42046"/>
    </row>
    <row r="42047" spans="1:3" ht="14.4" x14ac:dyDescent="0.3">
      <c r="A42047"/>
      <c r="B42047"/>
      <c r="C42047"/>
    </row>
    <row r="42048" spans="1:3" ht="14.4" x14ac:dyDescent="0.3">
      <c r="A42048"/>
      <c r="B42048"/>
      <c r="C42048"/>
    </row>
    <row r="42049" spans="1:3" ht="14.4" x14ac:dyDescent="0.3">
      <c r="A42049"/>
      <c r="B42049"/>
      <c r="C42049"/>
    </row>
    <row r="42050" spans="1:3" ht="14.4" x14ac:dyDescent="0.3">
      <c r="A42050"/>
      <c r="B42050"/>
      <c r="C42050"/>
    </row>
    <row r="42051" spans="1:3" ht="14.4" x14ac:dyDescent="0.3">
      <c r="A42051"/>
      <c r="B42051"/>
      <c r="C42051"/>
    </row>
    <row r="42052" spans="1:3" ht="14.4" x14ac:dyDescent="0.3">
      <c r="A42052"/>
      <c r="B42052"/>
      <c r="C42052"/>
    </row>
    <row r="42053" spans="1:3" ht="14.4" x14ac:dyDescent="0.3">
      <c r="A42053"/>
      <c r="B42053"/>
      <c r="C42053"/>
    </row>
    <row r="42054" spans="1:3" ht="14.4" x14ac:dyDescent="0.3">
      <c r="A42054"/>
      <c r="B42054"/>
      <c r="C42054"/>
    </row>
    <row r="42055" spans="1:3" ht="14.4" x14ac:dyDescent="0.3">
      <c r="A42055"/>
      <c r="B42055"/>
      <c r="C42055"/>
    </row>
    <row r="42056" spans="1:3" ht="14.4" x14ac:dyDescent="0.3">
      <c r="A42056"/>
      <c r="B42056"/>
      <c r="C42056"/>
    </row>
    <row r="42057" spans="1:3" ht="14.4" x14ac:dyDescent="0.3">
      <c r="A42057"/>
      <c r="B42057"/>
      <c r="C42057"/>
    </row>
    <row r="42058" spans="1:3" ht="14.4" x14ac:dyDescent="0.3">
      <c r="A42058"/>
      <c r="B42058"/>
      <c r="C42058"/>
    </row>
    <row r="42059" spans="1:3" ht="14.4" x14ac:dyDescent="0.3">
      <c r="A42059"/>
      <c r="B42059"/>
      <c r="C42059"/>
    </row>
    <row r="42060" spans="1:3" ht="14.4" x14ac:dyDescent="0.3">
      <c r="A42060"/>
      <c r="B42060"/>
      <c r="C42060"/>
    </row>
    <row r="42061" spans="1:3" ht="14.4" x14ac:dyDescent="0.3">
      <c r="A42061"/>
      <c r="B42061"/>
      <c r="C42061"/>
    </row>
    <row r="42062" spans="1:3" ht="14.4" x14ac:dyDescent="0.3">
      <c r="A42062"/>
      <c r="B42062"/>
      <c r="C42062"/>
    </row>
    <row r="42063" spans="1:3" ht="14.4" x14ac:dyDescent="0.3">
      <c r="A42063"/>
      <c r="B42063"/>
      <c r="C42063"/>
    </row>
    <row r="42064" spans="1:3" ht="14.4" x14ac:dyDescent="0.3">
      <c r="A42064"/>
      <c r="B42064"/>
      <c r="C42064"/>
    </row>
    <row r="42065" spans="1:3" ht="14.4" x14ac:dyDescent="0.3">
      <c r="A42065"/>
      <c r="B42065"/>
      <c r="C42065"/>
    </row>
    <row r="42066" spans="1:3" ht="14.4" x14ac:dyDescent="0.3">
      <c r="A42066"/>
      <c r="B42066"/>
      <c r="C42066"/>
    </row>
    <row r="42067" spans="1:3" ht="14.4" x14ac:dyDescent="0.3">
      <c r="A42067"/>
      <c r="B42067"/>
      <c r="C42067"/>
    </row>
    <row r="42068" spans="1:3" ht="14.4" x14ac:dyDescent="0.3">
      <c r="A42068"/>
      <c r="B42068"/>
      <c r="C42068"/>
    </row>
    <row r="42069" spans="1:3" ht="14.4" x14ac:dyDescent="0.3">
      <c r="A42069"/>
      <c r="B42069"/>
      <c r="C42069"/>
    </row>
    <row r="42070" spans="1:3" ht="14.4" x14ac:dyDescent="0.3">
      <c r="A42070"/>
      <c r="B42070"/>
      <c r="C42070"/>
    </row>
    <row r="42071" spans="1:3" ht="14.4" x14ac:dyDescent="0.3">
      <c r="A42071"/>
      <c r="B42071"/>
      <c r="C42071"/>
    </row>
    <row r="42072" spans="1:3" ht="14.4" x14ac:dyDescent="0.3">
      <c r="A42072"/>
      <c r="B42072"/>
      <c r="C42072"/>
    </row>
    <row r="42073" spans="1:3" ht="14.4" x14ac:dyDescent="0.3">
      <c r="A42073"/>
      <c r="B42073"/>
      <c r="C42073"/>
    </row>
    <row r="42074" spans="1:3" ht="14.4" x14ac:dyDescent="0.3">
      <c r="A42074"/>
      <c r="B42074"/>
      <c r="C42074"/>
    </row>
    <row r="42075" spans="1:3" ht="14.4" x14ac:dyDescent="0.3">
      <c r="A42075"/>
      <c r="B42075"/>
      <c r="C42075"/>
    </row>
    <row r="42076" spans="1:3" ht="14.4" x14ac:dyDescent="0.3">
      <c r="A42076"/>
      <c r="B42076"/>
      <c r="C42076"/>
    </row>
    <row r="42077" spans="1:3" ht="14.4" x14ac:dyDescent="0.3">
      <c r="A42077"/>
      <c r="B42077"/>
      <c r="C42077"/>
    </row>
    <row r="42078" spans="1:3" ht="14.4" x14ac:dyDescent="0.3">
      <c r="A42078"/>
      <c r="B42078"/>
      <c r="C42078"/>
    </row>
    <row r="42079" spans="1:3" ht="14.4" x14ac:dyDescent="0.3">
      <c r="A42079"/>
      <c r="B42079"/>
      <c r="C42079"/>
    </row>
    <row r="42080" spans="1:3" ht="14.4" x14ac:dyDescent="0.3">
      <c r="A42080"/>
      <c r="B42080"/>
      <c r="C42080"/>
    </row>
    <row r="42081" spans="1:3" ht="14.4" x14ac:dyDescent="0.3">
      <c r="A42081"/>
      <c r="B42081"/>
      <c r="C42081"/>
    </row>
    <row r="42082" spans="1:3" ht="14.4" x14ac:dyDescent="0.3">
      <c r="A42082"/>
      <c r="B42082"/>
      <c r="C42082"/>
    </row>
    <row r="42083" spans="1:3" ht="14.4" x14ac:dyDescent="0.3">
      <c r="A42083"/>
      <c r="B42083"/>
      <c r="C42083"/>
    </row>
    <row r="42084" spans="1:3" ht="14.4" x14ac:dyDescent="0.3">
      <c r="A42084"/>
      <c r="B42084"/>
      <c r="C42084"/>
    </row>
    <row r="42085" spans="1:3" ht="14.4" x14ac:dyDescent="0.3">
      <c r="A42085"/>
      <c r="B42085"/>
      <c r="C42085"/>
    </row>
    <row r="42086" spans="1:3" ht="14.4" x14ac:dyDescent="0.3">
      <c r="A42086"/>
      <c r="B42086"/>
      <c r="C42086"/>
    </row>
    <row r="42087" spans="1:3" ht="14.4" x14ac:dyDescent="0.3">
      <c r="A42087"/>
      <c r="B42087"/>
      <c r="C42087"/>
    </row>
    <row r="42088" spans="1:3" ht="14.4" x14ac:dyDescent="0.3">
      <c r="A42088"/>
      <c r="B42088"/>
      <c r="C42088"/>
    </row>
    <row r="42089" spans="1:3" ht="14.4" x14ac:dyDescent="0.3">
      <c r="A42089"/>
      <c r="B42089"/>
      <c r="C42089"/>
    </row>
    <row r="42090" spans="1:3" ht="14.4" x14ac:dyDescent="0.3">
      <c r="A42090"/>
      <c r="B42090"/>
      <c r="C42090"/>
    </row>
    <row r="42091" spans="1:3" ht="14.4" x14ac:dyDescent="0.3">
      <c r="A42091"/>
      <c r="B42091"/>
      <c r="C42091"/>
    </row>
    <row r="42092" spans="1:3" ht="14.4" x14ac:dyDescent="0.3">
      <c r="A42092"/>
      <c r="B42092"/>
      <c r="C42092"/>
    </row>
    <row r="42093" spans="1:3" ht="14.4" x14ac:dyDescent="0.3">
      <c r="A42093"/>
      <c r="B42093"/>
      <c r="C42093"/>
    </row>
    <row r="42094" spans="1:3" ht="14.4" x14ac:dyDescent="0.3">
      <c r="A42094"/>
      <c r="B42094"/>
      <c r="C42094"/>
    </row>
    <row r="42095" spans="1:3" ht="14.4" x14ac:dyDescent="0.3">
      <c r="A42095"/>
      <c r="B42095"/>
      <c r="C42095"/>
    </row>
    <row r="42096" spans="1:3" ht="14.4" x14ac:dyDescent="0.3">
      <c r="A42096"/>
      <c r="B42096"/>
      <c r="C42096"/>
    </row>
    <row r="42097" spans="1:3" ht="14.4" x14ac:dyDescent="0.3">
      <c r="A42097"/>
      <c r="B42097"/>
      <c r="C42097"/>
    </row>
    <row r="42098" spans="1:3" ht="14.4" x14ac:dyDescent="0.3">
      <c r="A42098"/>
      <c r="B42098"/>
      <c r="C42098"/>
    </row>
    <row r="42099" spans="1:3" ht="14.4" x14ac:dyDescent="0.3">
      <c r="A42099"/>
      <c r="B42099"/>
      <c r="C42099"/>
    </row>
    <row r="42100" spans="1:3" ht="14.4" x14ac:dyDescent="0.3">
      <c r="A42100"/>
      <c r="B42100"/>
      <c r="C42100"/>
    </row>
    <row r="42101" spans="1:3" ht="14.4" x14ac:dyDescent="0.3">
      <c r="A42101"/>
      <c r="B42101"/>
      <c r="C42101"/>
    </row>
    <row r="42102" spans="1:3" ht="14.4" x14ac:dyDescent="0.3">
      <c r="A42102"/>
      <c r="B42102"/>
      <c r="C42102"/>
    </row>
    <row r="42103" spans="1:3" ht="14.4" x14ac:dyDescent="0.3">
      <c r="A42103"/>
      <c r="B42103"/>
      <c r="C42103"/>
    </row>
    <row r="42104" spans="1:3" ht="14.4" x14ac:dyDescent="0.3">
      <c r="A42104"/>
      <c r="B42104"/>
      <c r="C42104"/>
    </row>
    <row r="42105" spans="1:3" ht="14.4" x14ac:dyDescent="0.3">
      <c r="A42105"/>
      <c r="B42105"/>
      <c r="C42105"/>
    </row>
    <row r="42106" spans="1:3" ht="14.4" x14ac:dyDescent="0.3">
      <c r="A42106"/>
      <c r="B42106"/>
      <c r="C42106"/>
    </row>
    <row r="42107" spans="1:3" ht="14.4" x14ac:dyDescent="0.3">
      <c r="A42107"/>
      <c r="B42107"/>
      <c r="C42107"/>
    </row>
    <row r="42108" spans="1:3" ht="14.4" x14ac:dyDescent="0.3">
      <c r="A42108"/>
      <c r="B42108"/>
      <c r="C42108"/>
    </row>
    <row r="42109" spans="1:3" ht="14.4" x14ac:dyDescent="0.3">
      <c r="A42109"/>
      <c r="B42109"/>
      <c r="C42109"/>
    </row>
    <row r="42110" spans="1:3" ht="14.4" x14ac:dyDescent="0.3">
      <c r="A42110"/>
      <c r="B42110"/>
      <c r="C42110"/>
    </row>
    <row r="42111" spans="1:3" ht="14.4" x14ac:dyDescent="0.3">
      <c r="A42111"/>
      <c r="B42111"/>
      <c r="C42111"/>
    </row>
    <row r="42112" spans="1:3" ht="14.4" x14ac:dyDescent="0.3">
      <c r="A42112"/>
      <c r="B42112"/>
      <c r="C42112"/>
    </row>
    <row r="42113" spans="1:3" ht="14.4" x14ac:dyDescent="0.3">
      <c r="A42113"/>
      <c r="B42113"/>
      <c r="C42113"/>
    </row>
    <row r="42114" spans="1:3" ht="14.4" x14ac:dyDescent="0.3">
      <c r="A42114"/>
      <c r="B42114"/>
      <c r="C42114"/>
    </row>
    <row r="42115" spans="1:3" ht="14.4" x14ac:dyDescent="0.3">
      <c r="A42115"/>
      <c r="B42115"/>
      <c r="C42115"/>
    </row>
    <row r="42116" spans="1:3" ht="14.4" x14ac:dyDescent="0.3">
      <c r="A42116"/>
      <c r="B42116"/>
      <c r="C42116"/>
    </row>
    <row r="42117" spans="1:3" ht="14.4" x14ac:dyDescent="0.3">
      <c r="A42117"/>
      <c r="B42117"/>
      <c r="C42117"/>
    </row>
    <row r="42118" spans="1:3" ht="14.4" x14ac:dyDescent="0.3">
      <c r="A42118"/>
      <c r="B42118"/>
      <c r="C42118"/>
    </row>
    <row r="42119" spans="1:3" ht="14.4" x14ac:dyDescent="0.3">
      <c r="A42119"/>
      <c r="B42119"/>
      <c r="C42119"/>
    </row>
    <row r="42120" spans="1:3" ht="14.4" x14ac:dyDescent="0.3">
      <c r="A42120"/>
      <c r="B42120"/>
      <c r="C42120"/>
    </row>
    <row r="42121" spans="1:3" ht="14.4" x14ac:dyDescent="0.3">
      <c r="A42121"/>
      <c r="B42121"/>
      <c r="C42121"/>
    </row>
    <row r="42122" spans="1:3" ht="14.4" x14ac:dyDescent="0.3">
      <c r="A42122"/>
      <c r="B42122"/>
      <c r="C42122"/>
    </row>
    <row r="42123" spans="1:3" ht="14.4" x14ac:dyDescent="0.3">
      <c r="A42123"/>
      <c r="B42123"/>
      <c r="C42123"/>
    </row>
    <row r="42124" spans="1:3" ht="14.4" x14ac:dyDescent="0.3">
      <c r="A42124"/>
      <c r="B42124"/>
      <c r="C42124"/>
    </row>
    <row r="42125" spans="1:3" ht="14.4" x14ac:dyDescent="0.3">
      <c r="A42125"/>
      <c r="B42125"/>
      <c r="C42125"/>
    </row>
    <row r="42126" spans="1:3" ht="14.4" x14ac:dyDescent="0.3">
      <c r="A42126"/>
      <c r="B42126"/>
      <c r="C42126"/>
    </row>
    <row r="42127" spans="1:3" ht="14.4" x14ac:dyDescent="0.3">
      <c r="A42127"/>
      <c r="B42127"/>
      <c r="C42127"/>
    </row>
    <row r="42128" spans="1:3" ht="14.4" x14ac:dyDescent="0.3">
      <c r="A42128"/>
      <c r="B42128"/>
      <c r="C42128"/>
    </row>
    <row r="42129" spans="1:3" ht="14.4" x14ac:dyDescent="0.3">
      <c r="A42129"/>
      <c r="B42129"/>
      <c r="C42129"/>
    </row>
    <row r="42130" spans="1:3" ht="14.4" x14ac:dyDescent="0.3">
      <c r="A42130"/>
      <c r="B42130"/>
      <c r="C42130"/>
    </row>
    <row r="42131" spans="1:3" ht="14.4" x14ac:dyDescent="0.3">
      <c r="A42131"/>
      <c r="B42131"/>
      <c r="C42131"/>
    </row>
    <row r="42132" spans="1:3" ht="14.4" x14ac:dyDescent="0.3">
      <c r="A42132"/>
      <c r="B42132"/>
      <c r="C42132"/>
    </row>
    <row r="42133" spans="1:3" ht="14.4" x14ac:dyDescent="0.3">
      <c r="A42133"/>
      <c r="B42133"/>
      <c r="C42133"/>
    </row>
    <row r="42134" spans="1:3" ht="14.4" x14ac:dyDescent="0.3">
      <c r="A42134"/>
      <c r="B42134"/>
      <c r="C42134"/>
    </row>
    <row r="42135" spans="1:3" ht="14.4" x14ac:dyDescent="0.3">
      <c r="A42135"/>
      <c r="B42135"/>
      <c r="C42135"/>
    </row>
    <row r="42136" spans="1:3" ht="14.4" x14ac:dyDescent="0.3">
      <c r="A42136"/>
      <c r="B42136"/>
      <c r="C42136"/>
    </row>
    <row r="42137" spans="1:3" ht="14.4" x14ac:dyDescent="0.3">
      <c r="A42137"/>
      <c r="B42137"/>
      <c r="C42137"/>
    </row>
    <row r="42138" spans="1:3" ht="14.4" x14ac:dyDescent="0.3">
      <c r="A42138"/>
      <c r="B42138"/>
      <c r="C42138"/>
    </row>
    <row r="42139" spans="1:3" ht="14.4" x14ac:dyDescent="0.3">
      <c r="A42139"/>
      <c r="B42139"/>
      <c r="C42139"/>
    </row>
    <row r="42140" spans="1:3" ht="14.4" x14ac:dyDescent="0.3">
      <c r="A42140"/>
      <c r="B42140"/>
      <c r="C42140"/>
    </row>
    <row r="42141" spans="1:3" ht="14.4" x14ac:dyDescent="0.3">
      <c r="A42141"/>
      <c r="B42141"/>
      <c r="C42141"/>
    </row>
    <row r="42142" spans="1:3" ht="14.4" x14ac:dyDescent="0.3">
      <c r="A42142"/>
      <c r="B42142"/>
      <c r="C42142"/>
    </row>
    <row r="42143" spans="1:3" ht="14.4" x14ac:dyDescent="0.3">
      <c r="A42143"/>
      <c r="B42143"/>
      <c r="C42143"/>
    </row>
    <row r="42144" spans="1:3" ht="14.4" x14ac:dyDescent="0.3">
      <c r="A42144"/>
      <c r="B42144"/>
      <c r="C42144"/>
    </row>
    <row r="42145" spans="1:3" ht="14.4" x14ac:dyDescent="0.3">
      <c r="A42145"/>
      <c r="B42145"/>
      <c r="C42145"/>
    </row>
    <row r="42146" spans="1:3" ht="14.4" x14ac:dyDescent="0.3">
      <c r="A42146"/>
      <c r="B42146"/>
      <c r="C42146"/>
    </row>
    <row r="42147" spans="1:3" ht="14.4" x14ac:dyDescent="0.3">
      <c r="A42147"/>
      <c r="B42147"/>
      <c r="C42147"/>
    </row>
    <row r="42148" spans="1:3" ht="14.4" x14ac:dyDescent="0.3">
      <c r="A42148"/>
      <c r="B42148"/>
      <c r="C42148"/>
    </row>
    <row r="42149" spans="1:3" ht="14.4" x14ac:dyDescent="0.3">
      <c r="A42149"/>
      <c r="B42149"/>
      <c r="C42149"/>
    </row>
    <row r="42150" spans="1:3" ht="14.4" x14ac:dyDescent="0.3">
      <c r="A42150"/>
      <c r="B42150"/>
      <c r="C42150"/>
    </row>
    <row r="42151" spans="1:3" ht="14.4" x14ac:dyDescent="0.3">
      <c r="A42151"/>
      <c r="B42151"/>
      <c r="C42151"/>
    </row>
    <row r="42152" spans="1:3" ht="14.4" x14ac:dyDescent="0.3">
      <c r="A42152"/>
      <c r="B42152"/>
      <c r="C42152"/>
    </row>
    <row r="42153" spans="1:3" ht="14.4" x14ac:dyDescent="0.3">
      <c r="A42153"/>
      <c r="B42153"/>
      <c r="C42153"/>
    </row>
    <row r="42154" spans="1:3" ht="14.4" x14ac:dyDescent="0.3">
      <c r="A42154"/>
      <c r="B42154"/>
      <c r="C42154"/>
    </row>
    <row r="42155" spans="1:3" ht="14.4" x14ac:dyDescent="0.3">
      <c r="A42155"/>
      <c r="B42155"/>
      <c r="C42155"/>
    </row>
    <row r="42156" spans="1:3" ht="14.4" x14ac:dyDescent="0.3">
      <c r="A42156"/>
      <c r="B42156"/>
      <c r="C42156"/>
    </row>
    <row r="42157" spans="1:3" ht="14.4" x14ac:dyDescent="0.3">
      <c r="A42157"/>
      <c r="B42157"/>
      <c r="C42157"/>
    </row>
    <row r="42158" spans="1:3" ht="14.4" x14ac:dyDescent="0.3">
      <c r="A42158"/>
      <c r="B42158"/>
      <c r="C42158"/>
    </row>
    <row r="42159" spans="1:3" ht="14.4" x14ac:dyDescent="0.3">
      <c r="A42159"/>
      <c r="B42159"/>
      <c r="C42159"/>
    </row>
    <row r="42160" spans="1:3" ht="14.4" x14ac:dyDescent="0.3">
      <c r="A42160"/>
      <c r="B42160"/>
      <c r="C42160"/>
    </row>
    <row r="42161" spans="1:3" ht="14.4" x14ac:dyDescent="0.3">
      <c r="A42161"/>
      <c r="B42161"/>
      <c r="C42161"/>
    </row>
    <row r="42162" spans="1:3" ht="14.4" x14ac:dyDescent="0.3">
      <c r="A42162"/>
      <c r="B42162"/>
      <c r="C42162"/>
    </row>
    <row r="42163" spans="1:3" ht="14.4" x14ac:dyDescent="0.3">
      <c r="A42163"/>
      <c r="B42163"/>
      <c r="C42163"/>
    </row>
    <row r="42164" spans="1:3" ht="14.4" x14ac:dyDescent="0.3">
      <c r="A42164"/>
      <c r="B42164"/>
      <c r="C42164"/>
    </row>
    <row r="42165" spans="1:3" ht="14.4" x14ac:dyDescent="0.3">
      <c r="A42165"/>
      <c r="B42165"/>
      <c r="C42165"/>
    </row>
    <row r="42166" spans="1:3" ht="14.4" x14ac:dyDescent="0.3">
      <c r="A42166"/>
      <c r="B42166"/>
      <c r="C42166"/>
    </row>
    <row r="42167" spans="1:3" ht="14.4" x14ac:dyDescent="0.3">
      <c r="A42167"/>
      <c r="B42167"/>
      <c r="C42167"/>
    </row>
    <row r="42168" spans="1:3" ht="14.4" x14ac:dyDescent="0.3">
      <c r="A42168"/>
      <c r="B42168"/>
      <c r="C42168"/>
    </row>
    <row r="42169" spans="1:3" ht="14.4" x14ac:dyDescent="0.3">
      <c r="A42169"/>
      <c r="B42169"/>
      <c r="C42169"/>
    </row>
    <row r="42170" spans="1:3" ht="14.4" x14ac:dyDescent="0.3">
      <c r="A42170"/>
      <c r="B42170"/>
      <c r="C42170"/>
    </row>
    <row r="42171" spans="1:3" ht="14.4" x14ac:dyDescent="0.3">
      <c r="A42171"/>
      <c r="B42171"/>
      <c r="C42171"/>
    </row>
    <row r="42172" spans="1:3" ht="14.4" x14ac:dyDescent="0.3">
      <c r="A42172"/>
      <c r="B42172"/>
      <c r="C42172"/>
    </row>
    <row r="42173" spans="1:3" ht="14.4" x14ac:dyDescent="0.3">
      <c r="A42173"/>
      <c r="B42173"/>
      <c r="C42173"/>
    </row>
    <row r="42174" spans="1:3" ht="14.4" x14ac:dyDescent="0.3">
      <c r="A42174"/>
      <c r="B42174"/>
      <c r="C42174"/>
    </row>
    <row r="42175" spans="1:3" ht="14.4" x14ac:dyDescent="0.3">
      <c r="A42175"/>
      <c r="B42175"/>
      <c r="C42175"/>
    </row>
    <row r="42176" spans="1:3" ht="14.4" x14ac:dyDescent="0.3">
      <c r="A42176"/>
      <c r="B42176"/>
      <c r="C42176"/>
    </row>
    <row r="42177" spans="1:3" ht="14.4" x14ac:dyDescent="0.3">
      <c r="A42177"/>
      <c r="B42177"/>
      <c r="C42177"/>
    </row>
    <row r="42178" spans="1:3" ht="14.4" x14ac:dyDescent="0.3">
      <c r="A42178"/>
      <c r="B42178"/>
      <c r="C42178"/>
    </row>
    <row r="42179" spans="1:3" ht="14.4" x14ac:dyDescent="0.3">
      <c r="A42179"/>
      <c r="B42179"/>
      <c r="C42179"/>
    </row>
    <row r="42180" spans="1:3" ht="14.4" x14ac:dyDescent="0.3">
      <c r="A42180"/>
      <c r="B42180"/>
      <c r="C42180"/>
    </row>
    <row r="42181" spans="1:3" ht="14.4" x14ac:dyDescent="0.3">
      <c r="A42181"/>
      <c r="B42181"/>
      <c r="C42181"/>
    </row>
    <row r="42182" spans="1:3" ht="14.4" x14ac:dyDescent="0.3">
      <c r="A42182"/>
      <c r="B42182"/>
      <c r="C42182"/>
    </row>
    <row r="42183" spans="1:3" ht="14.4" x14ac:dyDescent="0.3">
      <c r="A42183"/>
      <c r="B42183"/>
      <c r="C42183"/>
    </row>
    <row r="42184" spans="1:3" ht="14.4" x14ac:dyDescent="0.3">
      <c r="A42184"/>
      <c r="B42184"/>
      <c r="C42184"/>
    </row>
    <row r="42185" spans="1:3" ht="14.4" x14ac:dyDescent="0.3">
      <c r="A42185"/>
      <c r="B42185"/>
      <c r="C42185"/>
    </row>
    <row r="42186" spans="1:3" ht="14.4" x14ac:dyDescent="0.3">
      <c r="A42186"/>
      <c r="B42186"/>
      <c r="C42186"/>
    </row>
    <row r="42187" spans="1:3" ht="14.4" x14ac:dyDescent="0.3">
      <c r="A42187"/>
      <c r="B42187"/>
      <c r="C42187"/>
    </row>
    <row r="42188" spans="1:3" ht="14.4" x14ac:dyDescent="0.3">
      <c r="A42188"/>
      <c r="B42188"/>
      <c r="C42188"/>
    </row>
    <row r="42189" spans="1:3" ht="14.4" x14ac:dyDescent="0.3">
      <c r="A42189"/>
      <c r="B42189"/>
      <c r="C42189"/>
    </row>
    <row r="42190" spans="1:3" ht="14.4" x14ac:dyDescent="0.3">
      <c r="A42190"/>
      <c r="B42190"/>
      <c r="C42190"/>
    </row>
    <row r="42191" spans="1:3" ht="14.4" x14ac:dyDescent="0.3">
      <c r="A42191"/>
      <c r="B42191"/>
      <c r="C42191"/>
    </row>
    <row r="42192" spans="1:3" ht="14.4" x14ac:dyDescent="0.3">
      <c r="A42192"/>
      <c r="B42192"/>
      <c r="C42192"/>
    </row>
    <row r="42193" spans="1:3" ht="14.4" x14ac:dyDescent="0.3">
      <c r="A42193"/>
      <c r="B42193"/>
      <c r="C42193"/>
    </row>
    <row r="42194" spans="1:3" ht="14.4" x14ac:dyDescent="0.3">
      <c r="A42194"/>
      <c r="B42194"/>
      <c r="C42194"/>
    </row>
    <row r="42195" spans="1:3" ht="14.4" x14ac:dyDescent="0.3">
      <c r="A42195"/>
      <c r="B42195"/>
      <c r="C42195"/>
    </row>
    <row r="42196" spans="1:3" ht="14.4" x14ac:dyDescent="0.3">
      <c r="A42196"/>
      <c r="B42196"/>
      <c r="C42196"/>
    </row>
    <row r="42197" spans="1:3" ht="14.4" x14ac:dyDescent="0.3">
      <c r="A42197"/>
      <c r="B42197"/>
      <c r="C42197"/>
    </row>
    <row r="42198" spans="1:3" ht="14.4" x14ac:dyDescent="0.3">
      <c r="A42198"/>
      <c r="B42198"/>
      <c r="C42198"/>
    </row>
    <row r="42199" spans="1:3" ht="14.4" x14ac:dyDescent="0.3">
      <c r="A42199"/>
      <c r="B42199"/>
      <c r="C42199"/>
    </row>
    <row r="42200" spans="1:3" ht="14.4" x14ac:dyDescent="0.3">
      <c r="A42200"/>
      <c r="B42200"/>
      <c r="C42200"/>
    </row>
    <row r="42201" spans="1:3" ht="14.4" x14ac:dyDescent="0.3">
      <c r="A42201"/>
      <c r="B42201"/>
      <c r="C42201"/>
    </row>
    <row r="42202" spans="1:3" ht="14.4" x14ac:dyDescent="0.3">
      <c r="A42202"/>
      <c r="B42202"/>
      <c r="C42202"/>
    </row>
    <row r="42203" spans="1:3" ht="14.4" x14ac:dyDescent="0.3">
      <c r="A42203"/>
      <c r="B42203"/>
      <c r="C42203"/>
    </row>
    <row r="42204" spans="1:3" ht="14.4" x14ac:dyDescent="0.3">
      <c r="A42204"/>
      <c r="B42204"/>
      <c r="C42204"/>
    </row>
    <row r="42205" spans="1:3" ht="14.4" x14ac:dyDescent="0.3">
      <c r="A42205"/>
      <c r="B42205"/>
      <c r="C42205"/>
    </row>
    <row r="42206" spans="1:3" ht="14.4" x14ac:dyDescent="0.3">
      <c r="A42206"/>
      <c r="B42206"/>
      <c r="C42206"/>
    </row>
    <row r="42207" spans="1:3" ht="14.4" x14ac:dyDescent="0.3">
      <c r="A42207"/>
      <c r="B42207"/>
      <c r="C42207"/>
    </row>
    <row r="42208" spans="1:3" ht="14.4" x14ac:dyDescent="0.3">
      <c r="A42208"/>
      <c r="B42208"/>
      <c r="C42208"/>
    </row>
    <row r="42209" spans="1:3" ht="14.4" x14ac:dyDescent="0.3">
      <c r="A42209"/>
      <c r="B42209"/>
      <c r="C42209"/>
    </row>
    <row r="42210" spans="1:3" ht="14.4" x14ac:dyDescent="0.3">
      <c r="A42210"/>
      <c r="B42210"/>
      <c r="C42210"/>
    </row>
    <row r="42211" spans="1:3" ht="14.4" x14ac:dyDescent="0.3">
      <c r="A42211"/>
      <c r="B42211"/>
      <c r="C42211"/>
    </row>
    <row r="42212" spans="1:3" ht="14.4" x14ac:dyDescent="0.3">
      <c r="A42212"/>
      <c r="B42212"/>
      <c r="C42212"/>
    </row>
    <row r="42213" spans="1:3" ht="14.4" x14ac:dyDescent="0.3">
      <c r="A42213"/>
      <c r="B42213"/>
      <c r="C42213"/>
    </row>
    <row r="42214" spans="1:3" ht="14.4" x14ac:dyDescent="0.3">
      <c r="A42214"/>
      <c r="B42214"/>
      <c r="C42214"/>
    </row>
    <row r="42215" spans="1:3" ht="14.4" x14ac:dyDescent="0.3">
      <c r="A42215"/>
      <c r="B42215"/>
      <c r="C42215"/>
    </row>
    <row r="42216" spans="1:3" ht="14.4" x14ac:dyDescent="0.3">
      <c r="A42216"/>
      <c r="B42216"/>
      <c r="C42216"/>
    </row>
    <row r="42217" spans="1:3" ht="14.4" x14ac:dyDescent="0.3">
      <c r="A42217"/>
      <c r="B42217"/>
      <c r="C42217"/>
    </row>
    <row r="42218" spans="1:3" ht="14.4" x14ac:dyDescent="0.3">
      <c r="A42218"/>
      <c r="B42218"/>
      <c r="C42218"/>
    </row>
    <row r="42219" spans="1:3" ht="14.4" x14ac:dyDescent="0.3">
      <c r="A42219"/>
      <c r="B42219"/>
      <c r="C42219"/>
    </row>
    <row r="42220" spans="1:3" ht="14.4" x14ac:dyDescent="0.3">
      <c r="A42220"/>
      <c r="B42220"/>
      <c r="C42220"/>
    </row>
    <row r="42221" spans="1:3" ht="14.4" x14ac:dyDescent="0.3">
      <c r="A42221"/>
      <c r="B42221"/>
      <c r="C42221"/>
    </row>
    <row r="42222" spans="1:3" ht="14.4" x14ac:dyDescent="0.3">
      <c r="A42222"/>
      <c r="B42222"/>
      <c r="C42222"/>
    </row>
    <row r="42223" spans="1:3" ht="14.4" x14ac:dyDescent="0.3">
      <c r="A42223"/>
      <c r="B42223"/>
      <c r="C42223"/>
    </row>
    <row r="42224" spans="1:3" ht="14.4" x14ac:dyDescent="0.3">
      <c r="A42224"/>
      <c r="B42224"/>
      <c r="C42224"/>
    </row>
    <row r="42225" spans="1:3" ht="14.4" x14ac:dyDescent="0.3">
      <c r="A42225"/>
      <c r="B42225"/>
      <c r="C42225"/>
    </row>
    <row r="42226" spans="1:3" ht="14.4" x14ac:dyDescent="0.3">
      <c r="A42226"/>
      <c r="B42226"/>
      <c r="C42226"/>
    </row>
    <row r="42227" spans="1:3" ht="14.4" x14ac:dyDescent="0.3">
      <c r="A42227"/>
      <c r="B42227"/>
      <c r="C42227"/>
    </row>
    <row r="42228" spans="1:3" ht="14.4" x14ac:dyDescent="0.3">
      <c r="A42228"/>
      <c r="B42228"/>
      <c r="C42228"/>
    </row>
    <row r="42229" spans="1:3" ht="14.4" x14ac:dyDescent="0.3">
      <c r="A42229"/>
      <c r="B42229"/>
      <c r="C42229"/>
    </row>
    <row r="42230" spans="1:3" ht="14.4" x14ac:dyDescent="0.3">
      <c r="A42230"/>
      <c r="B42230"/>
      <c r="C42230"/>
    </row>
    <row r="42231" spans="1:3" ht="14.4" x14ac:dyDescent="0.3">
      <c r="A42231"/>
      <c r="B42231"/>
      <c r="C42231"/>
    </row>
    <row r="42232" spans="1:3" ht="14.4" x14ac:dyDescent="0.3">
      <c r="A42232"/>
      <c r="B42232"/>
      <c r="C42232"/>
    </row>
    <row r="42233" spans="1:3" ht="14.4" x14ac:dyDescent="0.3">
      <c r="A42233"/>
      <c r="B42233"/>
      <c r="C42233"/>
    </row>
    <row r="42234" spans="1:3" ht="14.4" x14ac:dyDescent="0.3">
      <c r="A42234"/>
      <c r="B42234"/>
      <c r="C42234"/>
    </row>
    <row r="42235" spans="1:3" ht="14.4" x14ac:dyDescent="0.3">
      <c r="A42235"/>
      <c r="B42235"/>
      <c r="C42235"/>
    </row>
    <row r="42236" spans="1:3" ht="14.4" x14ac:dyDescent="0.3">
      <c r="A42236"/>
      <c r="B42236"/>
      <c r="C42236"/>
    </row>
    <row r="42237" spans="1:3" ht="14.4" x14ac:dyDescent="0.3">
      <c r="A42237"/>
      <c r="B42237"/>
      <c r="C42237"/>
    </row>
    <row r="42238" spans="1:3" ht="14.4" x14ac:dyDescent="0.3">
      <c r="A42238"/>
      <c r="B42238"/>
      <c r="C42238"/>
    </row>
    <row r="42239" spans="1:3" ht="14.4" x14ac:dyDescent="0.3">
      <c r="A42239"/>
      <c r="B42239"/>
      <c r="C42239"/>
    </row>
    <row r="42240" spans="1:3" ht="14.4" x14ac:dyDescent="0.3">
      <c r="A42240"/>
      <c r="B42240"/>
      <c r="C42240"/>
    </row>
    <row r="42241" spans="1:3" ht="14.4" x14ac:dyDescent="0.3">
      <c r="A42241"/>
      <c r="B42241"/>
      <c r="C42241"/>
    </row>
    <row r="42242" spans="1:3" ht="14.4" x14ac:dyDescent="0.3">
      <c r="A42242"/>
      <c r="B42242"/>
      <c r="C42242"/>
    </row>
    <row r="42243" spans="1:3" ht="14.4" x14ac:dyDescent="0.3">
      <c r="A42243"/>
      <c r="B42243"/>
      <c r="C42243"/>
    </row>
    <row r="42244" spans="1:3" ht="14.4" x14ac:dyDescent="0.3">
      <c r="A42244"/>
      <c r="B42244"/>
      <c r="C42244"/>
    </row>
    <row r="42245" spans="1:3" ht="14.4" x14ac:dyDescent="0.3">
      <c r="A42245"/>
      <c r="B42245"/>
      <c r="C42245"/>
    </row>
    <row r="42246" spans="1:3" ht="14.4" x14ac:dyDescent="0.3">
      <c r="A42246"/>
      <c r="B42246"/>
      <c r="C42246"/>
    </row>
    <row r="42247" spans="1:3" ht="14.4" x14ac:dyDescent="0.3">
      <c r="A42247"/>
      <c r="B42247"/>
      <c r="C42247"/>
    </row>
    <row r="42248" spans="1:3" ht="14.4" x14ac:dyDescent="0.3">
      <c r="A42248"/>
      <c r="B42248"/>
      <c r="C42248"/>
    </row>
    <row r="42249" spans="1:3" ht="14.4" x14ac:dyDescent="0.3">
      <c r="A42249"/>
      <c r="B42249"/>
      <c r="C42249"/>
    </row>
    <row r="42250" spans="1:3" ht="14.4" x14ac:dyDescent="0.3">
      <c r="A42250"/>
      <c r="B42250"/>
      <c r="C42250"/>
    </row>
    <row r="42251" spans="1:3" ht="14.4" x14ac:dyDescent="0.3">
      <c r="A42251"/>
      <c r="B42251"/>
      <c r="C42251"/>
    </row>
    <row r="42252" spans="1:3" ht="14.4" x14ac:dyDescent="0.3">
      <c r="A42252"/>
      <c r="B42252"/>
      <c r="C42252"/>
    </row>
    <row r="42253" spans="1:3" ht="14.4" x14ac:dyDescent="0.3">
      <c r="A42253"/>
      <c r="B42253"/>
      <c r="C42253"/>
    </row>
    <row r="42254" spans="1:3" ht="14.4" x14ac:dyDescent="0.3">
      <c r="A42254"/>
      <c r="B42254"/>
      <c r="C42254"/>
    </row>
    <row r="42255" spans="1:3" ht="14.4" x14ac:dyDescent="0.3">
      <c r="A42255"/>
      <c r="B42255"/>
      <c r="C42255"/>
    </row>
    <row r="42256" spans="1:3" ht="14.4" x14ac:dyDescent="0.3">
      <c r="A42256"/>
      <c r="B42256"/>
      <c r="C42256"/>
    </row>
    <row r="42257" spans="1:3" ht="14.4" x14ac:dyDescent="0.3">
      <c r="A42257"/>
      <c r="B42257"/>
      <c r="C42257"/>
    </row>
    <row r="42258" spans="1:3" ht="14.4" x14ac:dyDescent="0.3">
      <c r="A42258"/>
      <c r="B42258"/>
      <c r="C42258"/>
    </row>
    <row r="42259" spans="1:3" ht="14.4" x14ac:dyDescent="0.3">
      <c r="A42259"/>
      <c r="B42259"/>
      <c r="C42259"/>
    </row>
    <row r="42260" spans="1:3" ht="14.4" x14ac:dyDescent="0.3">
      <c r="A42260"/>
      <c r="B42260"/>
      <c r="C42260"/>
    </row>
    <row r="42261" spans="1:3" ht="14.4" x14ac:dyDescent="0.3">
      <c r="A42261"/>
      <c r="B42261"/>
      <c r="C42261"/>
    </row>
    <row r="42262" spans="1:3" ht="14.4" x14ac:dyDescent="0.3">
      <c r="A42262"/>
      <c r="B42262"/>
      <c r="C42262"/>
    </row>
    <row r="42263" spans="1:3" ht="14.4" x14ac:dyDescent="0.3">
      <c r="A42263"/>
      <c r="B42263"/>
      <c r="C42263"/>
    </row>
    <row r="42264" spans="1:3" ht="14.4" x14ac:dyDescent="0.3">
      <c r="A42264"/>
      <c r="B42264"/>
      <c r="C42264"/>
    </row>
    <row r="42265" spans="1:3" ht="14.4" x14ac:dyDescent="0.3">
      <c r="A42265"/>
      <c r="B42265"/>
      <c r="C42265"/>
    </row>
    <row r="42266" spans="1:3" ht="14.4" x14ac:dyDescent="0.3">
      <c r="A42266"/>
      <c r="B42266"/>
      <c r="C42266"/>
    </row>
    <row r="42267" spans="1:3" ht="14.4" x14ac:dyDescent="0.3">
      <c r="A42267"/>
      <c r="B42267"/>
      <c r="C42267"/>
    </row>
    <row r="42268" spans="1:3" ht="14.4" x14ac:dyDescent="0.3">
      <c r="A42268"/>
      <c r="B42268"/>
      <c r="C42268"/>
    </row>
    <row r="42269" spans="1:3" ht="14.4" x14ac:dyDescent="0.3">
      <c r="A42269"/>
      <c r="B42269"/>
      <c r="C42269"/>
    </row>
    <row r="42270" spans="1:3" ht="14.4" x14ac:dyDescent="0.3">
      <c r="A42270"/>
      <c r="B42270"/>
      <c r="C42270"/>
    </row>
    <row r="42271" spans="1:3" ht="14.4" x14ac:dyDescent="0.3">
      <c r="A42271"/>
      <c r="B42271"/>
      <c r="C42271"/>
    </row>
    <row r="42272" spans="1:3" ht="14.4" x14ac:dyDescent="0.3">
      <c r="A42272"/>
      <c r="B42272"/>
      <c r="C42272"/>
    </row>
    <row r="42273" spans="1:3" ht="14.4" x14ac:dyDescent="0.3">
      <c r="A42273"/>
      <c r="B42273"/>
      <c r="C42273"/>
    </row>
    <row r="42274" spans="1:3" ht="14.4" x14ac:dyDescent="0.3">
      <c r="A42274"/>
      <c r="B42274"/>
      <c r="C42274"/>
    </row>
    <row r="42275" spans="1:3" ht="14.4" x14ac:dyDescent="0.3">
      <c r="A42275"/>
      <c r="B42275"/>
      <c r="C42275"/>
    </row>
    <row r="42276" spans="1:3" ht="14.4" x14ac:dyDescent="0.3">
      <c r="A42276"/>
      <c r="B42276"/>
      <c r="C42276"/>
    </row>
    <row r="42277" spans="1:3" ht="14.4" x14ac:dyDescent="0.3">
      <c r="A42277"/>
      <c r="B42277"/>
      <c r="C42277"/>
    </row>
    <row r="42278" spans="1:3" ht="14.4" x14ac:dyDescent="0.3">
      <c r="A42278"/>
      <c r="B42278"/>
      <c r="C42278"/>
    </row>
    <row r="42279" spans="1:3" ht="14.4" x14ac:dyDescent="0.3">
      <c r="A42279"/>
      <c r="B42279"/>
      <c r="C42279"/>
    </row>
    <row r="42280" spans="1:3" ht="14.4" x14ac:dyDescent="0.3">
      <c r="A42280"/>
      <c r="B42280"/>
      <c r="C42280"/>
    </row>
    <row r="42281" spans="1:3" ht="14.4" x14ac:dyDescent="0.3">
      <c r="A42281"/>
      <c r="B42281"/>
      <c r="C42281"/>
    </row>
    <row r="42282" spans="1:3" ht="14.4" x14ac:dyDescent="0.3">
      <c r="A42282"/>
      <c r="B42282"/>
      <c r="C42282"/>
    </row>
    <row r="42283" spans="1:3" ht="14.4" x14ac:dyDescent="0.3">
      <c r="A42283"/>
      <c r="B42283"/>
      <c r="C42283"/>
    </row>
    <row r="42284" spans="1:3" ht="14.4" x14ac:dyDescent="0.3">
      <c r="A42284"/>
      <c r="B42284"/>
      <c r="C42284"/>
    </row>
    <row r="42285" spans="1:3" ht="14.4" x14ac:dyDescent="0.3">
      <c r="A42285"/>
      <c r="B42285"/>
      <c r="C42285"/>
    </row>
    <row r="42286" spans="1:3" ht="14.4" x14ac:dyDescent="0.3">
      <c r="A42286"/>
      <c r="B42286"/>
      <c r="C42286"/>
    </row>
    <row r="42287" spans="1:3" ht="14.4" x14ac:dyDescent="0.3">
      <c r="A42287"/>
      <c r="B42287"/>
      <c r="C42287"/>
    </row>
    <row r="42288" spans="1:3" ht="14.4" x14ac:dyDescent="0.3">
      <c r="A42288"/>
      <c r="B42288"/>
      <c r="C42288"/>
    </row>
    <row r="42289" spans="1:3" ht="14.4" x14ac:dyDescent="0.3">
      <c r="A42289"/>
      <c r="B42289"/>
      <c r="C42289"/>
    </row>
    <row r="42290" spans="1:3" ht="14.4" x14ac:dyDescent="0.3">
      <c r="A42290"/>
      <c r="B42290"/>
      <c r="C42290"/>
    </row>
    <row r="42291" spans="1:3" ht="14.4" x14ac:dyDescent="0.3">
      <c r="A42291"/>
      <c r="B42291"/>
      <c r="C42291"/>
    </row>
    <row r="42292" spans="1:3" ht="14.4" x14ac:dyDescent="0.3">
      <c r="A42292"/>
      <c r="B42292"/>
      <c r="C42292"/>
    </row>
    <row r="42293" spans="1:3" ht="14.4" x14ac:dyDescent="0.3">
      <c r="A42293"/>
      <c r="B42293"/>
      <c r="C42293"/>
    </row>
    <row r="42294" spans="1:3" ht="14.4" x14ac:dyDescent="0.3">
      <c r="A42294"/>
      <c r="B42294"/>
      <c r="C42294"/>
    </row>
    <row r="42295" spans="1:3" ht="14.4" x14ac:dyDescent="0.3">
      <c r="A42295"/>
      <c r="B42295"/>
      <c r="C42295"/>
    </row>
    <row r="42296" spans="1:3" ht="14.4" x14ac:dyDescent="0.3">
      <c r="A42296"/>
      <c r="B42296"/>
      <c r="C42296"/>
    </row>
    <row r="42297" spans="1:3" ht="14.4" x14ac:dyDescent="0.3">
      <c r="A42297"/>
      <c r="B42297"/>
      <c r="C42297"/>
    </row>
    <row r="42298" spans="1:3" ht="14.4" x14ac:dyDescent="0.3">
      <c r="A42298"/>
      <c r="B42298"/>
      <c r="C42298"/>
    </row>
    <row r="42299" spans="1:3" ht="14.4" x14ac:dyDescent="0.3">
      <c r="A42299"/>
      <c r="B42299"/>
      <c r="C42299"/>
    </row>
    <row r="42300" spans="1:3" ht="14.4" x14ac:dyDescent="0.3">
      <c r="A42300"/>
      <c r="B42300"/>
      <c r="C42300"/>
    </row>
    <row r="42301" spans="1:3" ht="14.4" x14ac:dyDescent="0.3">
      <c r="A42301"/>
      <c r="B42301"/>
      <c r="C42301"/>
    </row>
    <row r="42302" spans="1:3" ht="14.4" x14ac:dyDescent="0.3">
      <c r="A42302"/>
      <c r="B42302"/>
      <c r="C42302"/>
    </row>
    <row r="42303" spans="1:3" ht="14.4" x14ac:dyDescent="0.3">
      <c r="A42303"/>
      <c r="B42303"/>
      <c r="C42303"/>
    </row>
    <row r="42304" spans="1:3" ht="14.4" x14ac:dyDescent="0.3">
      <c r="A42304"/>
      <c r="B42304"/>
      <c r="C42304"/>
    </row>
    <row r="42305" spans="1:3" ht="14.4" x14ac:dyDescent="0.3">
      <c r="A42305"/>
      <c r="B42305"/>
      <c r="C42305"/>
    </row>
    <row r="42306" spans="1:3" ht="14.4" x14ac:dyDescent="0.3">
      <c r="A42306"/>
      <c r="B42306"/>
      <c r="C42306"/>
    </row>
    <row r="42307" spans="1:3" ht="14.4" x14ac:dyDescent="0.3">
      <c r="A42307"/>
      <c r="B42307"/>
      <c r="C42307"/>
    </row>
    <row r="42308" spans="1:3" ht="14.4" x14ac:dyDescent="0.3">
      <c r="A42308"/>
      <c r="B42308"/>
      <c r="C42308"/>
    </row>
    <row r="42309" spans="1:3" ht="14.4" x14ac:dyDescent="0.3">
      <c r="A42309"/>
      <c r="B42309"/>
      <c r="C42309"/>
    </row>
    <row r="42310" spans="1:3" ht="14.4" x14ac:dyDescent="0.3">
      <c r="A42310"/>
      <c r="B42310"/>
      <c r="C42310"/>
    </row>
    <row r="42311" spans="1:3" ht="14.4" x14ac:dyDescent="0.3">
      <c r="A42311"/>
      <c r="B42311"/>
      <c r="C42311"/>
    </row>
    <row r="42312" spans="1:3" ht="14.4" x14ac:dyDescent="0.3">
      <c r="A42312"/>
      <c r="B42312"/>
      <c r="C42312"/>
    </row>
    <row r="42313" spans="1:3" ht="14.4" x14ac:dyDescent="0.3">
      <c r="A42313"/>
      <c r="B42313"/>
      <c r="C42313"/>
    </row>
    <row r="42314" spans="1:3" ht="14.4" x14ac:dyDescent="0.3">
      <c r="A42314"/>
      <c r="B42314"/>
      <c r="C42314"/>
    </row>
    <row r="42315" spans="1:3" ht="14.4" x14ac:dyDescent="0.3">
      <c r="A42315"/>
      <c r="B42315"/>
      <c r="C42315"/>
    </row>
    <row r="42316" spans="1:3" ht="14.4" x14ac:dyDescent="0.3">
      <c r="A42316"/>
      <c r="B42316"/>
      <c r="C42316"/>
    </row>
    <row r="42317" spans="1:3" ht="14.4" x14ac:dyDescent="0.3">
      <c r="A42317"/>
      <c r="B42317"/>
      <c r="C42317"/>
    </row>
    <row r="42318" spans="1:3" ht="14.4" x14ac:dyDescent="0.3">
      <c r="A42318"/>
      <c r="B42318"/>
      <c r="C42318"/>
    </row>
    <row r="42319" spans="1:3" ht="14.4" x14ac:dyDescent="0.3">
      <c r="A42319"/>
      <c r="B42319"/>
      <c r="C42319"/>
    </row>
    <row r="42320" spans="1:3" ht="14.4" x14ac:dyDescent="0.3">
      <c r="A42320"/>
      <c r="B42320"/>
      <c r="C42320"/>
    </row>
    <row r="42321" spans="1:3" ht="14.4" x14ac:dyDescent="0.3">
      <c r="A42321"/>
      <c r="B42321"/>
      <c r="C42321"/>
    </row>
    <row r="42322" spans="1:3" ht="14.4" x14ac:dyDescent="0.3">
      <c r="A42322"/>
      <c r="B42322"/>
      <c r="C42322"/>
    </row>
    <row r="42323" spans="1:3" ht="14.4" x14ac:dyDescent="0.3">
      <c r="A42323"/>
      <c r="B42323"/>
      <c r="C42323"/>
    </row>
    <row r="42324" spans="1:3" ht="14.4" x14ac:dyDescent="0.3">
      <c r="A42324"/>
      <c r="B42324"/>
      <c r="C42324"/>
    </row>
    <row r="42325" spans="1:3" ht="14.4" x14ac:dyDescent="0.3">
      <c r="A42325"/>
      <c r="B42325"/>
      <c r="C42325"/>
    </row>
    <row r="42326" spans="1:3" ht="14.4" x14ac:dyDescent="0.3">
      <c r="A42326"/>
      <c r="B42326"/>
      <c r="C42326"/>
    </row>
    <row r="42327" spans="1:3" ht="14.4" x14ac:dyDescent="0.3">
      <c r="A42327"/>
      <c r="B42327"/>
      <c r="C42327"/>
    </row>
    <row r="42328" spans="1:3" ht="14.4" x14ac:dyDescent="0.3">
      <c r="A42328"/>
      <c r="B42328"/>
      <c r="C42328"/>
    </row>
    <row r="42329" spans="1:3" ht="14.4" x14ac:dyDescent="0.3">
      <c r="A42329"/>
      <c r="B42329"/>
      <c r="C42329"/>
    </row>
    <row r="42330" spans="1:3" ht="14.4" x14ac:dyDescent="0.3">
      <c r="A42330"/>
      <c r="B42330"/>
      <c r="C42330"/>
    </row>
    <row r="42331" spans="1:3" ht="14.4" x14ac:dyDescent="0.3">
      <c r="A42331"/>
      <c r="B42331"/>
      <c r="C42331"/>
    </row>
    <row r="42332" spans="1:3" ht="14.4" x14ac:dyDescent="0.3">
      <c r="A42332"/>
      <c r="B42332"/>
      <c r="C42332"/>
    </row>
    <row r="42333" spans="1:3" ht="14.4" x14ac:dyDescent="0.3">
      <c r="A42333"/>
      <c r="B42333"/>
      <c r="C42333"/>
    </row>
    <row r="42334" spans="1:3" ht="14.4" x14ac:dyDescent="0.3">
      <c r="A42334"/>
      <c r="B42334"/>
      <c r="C42334"/>
    </row>
    <row r="42335" spans="1:3" ht="14.4" x14ac:dyDescent="0.3">
      <c r="A42335"/>
      <c r="B42335"/>
      <c r="C42335"/>
    </row>
    <row r="42336" spans="1:3" ht="14.4" x14ac:dyDescent="0.3">
      <c r="A42336"/>
      <c r="B42336"/>
      <c r="C42336"/>
    </row>
    <row r="42337" spans="1:3" ht="14.4" x14ac:dyDescent="0.3">
      <c r="A42337"/>
      <c r="B42337"/>
      <c r="C42337"/>
    </row>
    <row r="42338" spans="1:3" ht="14.4" x14ac:dyDescent="0.3">
      <c r="A42338"/>
      <c r="B42338"/>
      <c r="C42338"/>
    </row>
    <row r="42339" spans="1:3" ht="14.4" x14ac:dyDescent="0.3">
      <c r="A42339"/>
      <c r="B42339"/>
      <c r="C42339"/>
    </row>
    <row r="42340" spans="1:3" ht="14.4" x14ac:dyDescent="0.3">
      <c r="A42340"/>
      <c r="B42340"/>
      <c r="C42340"/>
    </row>
    <row r="42341" spans="1:3" ht="14.4" x14ac:dyDescent="0.3">
      <c r="A42341"/>
      <c r="B42341"/>
      <c r="C42341"/>
    </row>
    <row r="42342" spans="1:3" ht="14.4" x14ac:dyDescent="0.3">
      <c r="A42342"/>
      <c r="B42342"/>
      <c r="C42342"/>
    </row>
    <row r="42343" spans="1:3" ht="14.4" x14ac:dyDescent="0.3">
      <c r="A42343"/>
      <c r="B42343"/>
      <c r="C42343"/>
    </row>
    <row r="42344" spans="1:3" ht="14.4" x14ac:dyDescent="0.3">
      <c r="A42344"/>
      <c r="B42344"/>
      <c r="C42344"/>
    </row>
    <row r="42345" spans="1:3" ht="14.4" x14ac:dyDescent="0.3">
      <c r="A42345"/>
      <c r="B42345"/>
      <c r="C42345"/>
    </row>
    <row r="42346" spans="1:3" ht="14.4" x14ac:dyDescent="0.3">
      <c r="A42346"/>
      <c r="B42346"/>
      <c r="C42346"/>
    </row>
    <row r="42347" spans="1:3" ht="14.4" x14ac:dyDescent="0.3">
      <c r="A42347"/>
      <c r="B42347"/>
      <c r="C42347"/>
    </row>
    <row r="42348" spans="1:3" ht="14.4" x14ac:dyDescent="0.3">
      <c r="A42348"/>
      <c r="B42348"/>
      <c r="C42348"/>
    </row>
    <row r="42349" spans="1:3" ht="14.4" x14ac:dyDescent="0.3">
      <c r="A42349"/>
      <c r="B42349"/>
      <c r="C42349"/>
    </row>
    <row r="42350" spans="1:3" ht="14.4" x14ac:dyDescent="0.3">
      <c r="A42350"/>
      <c r="B42350"/>
      <c r="C42350"/>
    </row>
    <row r="42351" spans="1:3" ht="14.4" x14ac:dyDescent="0.3">
      <c r="A42351"/>
      <c r="B42351"/>
      <c r="C42351"/>
    </row>
    <row r="42352" spans="1:3" ht="14.4" x14ac:dyDescent="0.3">
      <c r="A42352"/>
      <c r="B42352"/>
      <c r="C42352"/>
    </row>
    <row r="42353" spans="1:3" ht="14.4" x14ac:dyDescent="0.3">
      <c r="A42353"/>
      <c r="B42353"/>
      <c r="C42353"/>
    </row>
    <row r="42354" spans="1:3" ht="14.4" x14ac:dyDescent="0.3">
      <c r="A42354"/>
      <c r="B42354"/>
      <c r="C42354"/>
    </row>
    <row r="42355" spans="1:3" ht="14.4" x14ac:dyDescent="0.3">
      <c r="A42355"/>
      <c r="B42355"/>
      <c r="C42355"/>
    </row>
    <row r="42356" spans="1:3" ht="14.4" x14ac:dyDescent="0.3">
      <c r="A42356"/>
      <c r="B42356"/>
      <c r="C42356"/>
    </row>
    <row r="42357" spans="1:3" ht="14.4" x14ac:dyDescent="0.3">
      <c r="A42357"/>
      <c r="B42357"/>
      <c r="C42357"/>
    </row>
    <row r="42358" spans="1:3" ht="14.4" x14ac:dyDescent="0.3">
      <c r="A42358"/>
      <c r="B42358"/>
      <c r="C42358"/>
    </row>
    <row r="42359" spans="1:3" ht="14.4" x14ac:dyDescent="0.3">
      <c r="A42359"/>
      <c r="B42359"/>
      <c r="C42359"/>
    </row>
    <row r="42360" spans="1:3" ht="14.4" x14ac:dyDescent="0.3">
      <c r="A42360"/>
      <c r="B42360"/>
      <c r="C42360"/>
    </row>
    <row r="42361" spans="1:3" ht="14.4" x14ac:dyDescent="0.3">
      <c r="A42361"/>
      <c r="B42361"/>
      <c r="C42361"/>
    </row>
    <row r="42362" spans="1:3" ht="14.4" x14ac:dyDescent="0.3">
      <c r="A42362"/>
      <c r="B42362"/>
      <c r="C42362"/>
    </row>
    <row r="42363" spans="1:3" ht="14.4" x14ac:dyDescent="0.3">
      <c r="A42363"/>
      <c r="B42363"/>
      <c r="C42363"/>
    </row>
    <row r="42364" spans="1:3" ht="14.4" x14ac:dyDescent="0.3">
      <c r="A42364"/>
      <c r="B42364"/>
      <c r="C42364"/>
    </row>
    <row r="42365" spans="1:3" ht="14.4" x14ac:dyDescent="0.3">
      <c r="A42365"/>
      <c r="B42365"/>
      <c r="C42365"/>
    </row>
    <row r="42366" spans="1:3" ht="14.4" x14ac:dyDescent="0.3">
      <c r="A42366"/>
      <c r="B42366"/>
      <c r="C42366"/>
    </row>
    <row r="42367" spans="1:3" ht="14.4" x14ac:dyDescent="0.3">
      <c r="A42367"/>
      <c r="B42367"/>
      <c r="C42367"/>
    </row>
    <row r="42368" spans="1:3" ht="14.4" x14ac:dyDescent="0.3">
      <c r="A42368"/>
      <c r="B42368"/>
      <c r="C42368"/>
    </row>
    <row r="42369" spans="1:3" ht="14.4" x14ac:dyDescent="0.3">
      <c r="A42369"/>
      <c r="B42369"/>
      <c r="C42369"/>
    </row>
    <row r="42370" spans="1:3" ht="14.4" x14ac:dyDescent="0.3">
      <c r="A42370"/>
      <c r="B42370"/>
      <c r="C42370"/>
    </row>
    <row r="42371" spans="1:3" ht="14.4" x14ac:dyDescent="0.3">
      <c r="A42371"/>
      <c r="B42371"/>
      <c r="C42371"/>
    </row>
    <row r="42372" spans="1:3" ht="14.4" x14ac:dyDescent="0.3">
      <c r="A42372"/>
      <c r="B42372"/>
      <c r="C42372"/>
    </row>
    <row r="42373" spans="1:3" ht="14.4" x14ac:dyDescent="0.3">
      <c r="A42373"/>
      <c r="B42373"/>
      <c r="C42373"/>
    </row>
    <row r="42374" spans="1:3" ht="14.4" x14ac:dyDescent="0.3">
      <c r="A42374"/>
      <c r="B42374"/>
      <c r="C42374"/>
    </row>
    <row r="42375" spans="1:3" ht="14.4" x14ac:dyDescent="0.3">
      <c r="A42375"/>
      <c r="B42375"/>
      <c r="C42375"/>
    </row>
    <row r="42376" spans="1:3" ht="14.4" x14ac:dyDescent="0.3">
      <c r="A42376"/>
      <c r="B42376"/>
      <c r="C42376"/>
    </row>
    <row r="42377" spans="1:3" ht="14.4" x14ac:dyDescent="0.3">
      <c r="A42377"/>
      <c r="B42377"/>
      <c r="C42377"/>
    </row>
    <row r="42378" spans="1:3" ht="14.4" x14ac:dyDescent="0.3">
      <c r="A42378"/>
      <c r="B42378"/>
      <c r="C42378"/>
    </row>
    <row r="42379" spans="1:3" ht="14.4" x14ac:dyDescent="0.3">
      <c r="A42379"/>
      <c r="B42379"/>
      <c r="C42379"/>
    </row>
    <row r="42380" spans="1:3" ht="14.4" x14ac:dyDescent="0.3">
      <c r="A42380"/>
      <c r="B42380"/>
      <c r="C42380"/>
    </row>
    <row r="42381" spans="1:3" ht="14.4" x14ac:dyDescent="0.3">
      <c r="A42381"/>
      <c r="B42381"/>
      <c r="C42381"/>
    </row>
    <row r="42382" spans="1:3" ht="14.4" x14ac:dyDescent="0.3">
      <c r="A42382"/>
      <c r="B42382"/>
      <c r="C42382"/>
    </row>
    <row r="42383" spans="1:3" ht="14.4" x14ac:dyDescent="0.3">
      <c r="A42383"/>
      <c r="B42383"/>
      <c r="C42383"/>
    </row>
    <row r="42384" spans="1:3" ht="14.4" x14ac:dyDescent="0.3">
      <c r="A42384"/>
      <c r="B42384"/>
      <c r="C42384"/>
    </row>
    <row r="42385" spans="1:3" ht="14.4" x14ac:dyDescent="0.3">
      <c r="A42385"/>
      <c r="B42385"/>
      <c r="C42385"/>
    </row>
    <row r="42386" spans="1:3" ht="14.4" x14ac:dyDescent="0.3">
      <c r="A42386"/>
      <c r="B42386"/>
      <c r="C42386"/>
    </row>
    <row r="42387" spans="1:3" ht="14.4" x14ac:dyDescent="0.3">
      <c r="A42387"/>
      <c r="B42387"/>
      <c r="C42387"/>
    </row>
    <row r="42388" spans="1:3" ht="14.4" x14ac:dyDescent="0.3">
      <c r="A42388"/>
      <c r="B42388"/>
      <c r="C42388"/>
    </row>
    <row r="42389" spans="1:3" ht="14.4" x14ac:dyDescent="0.3">
      <c r="A42389"/>
      <c r="B42389"/>
      <c r="C42389"/>
    </row>
    <row r="42390" spans="1:3" ht="14.4" x14ac:dyDescent="0.3">
      <c r="A42390"/>
      <c r="B42390"/>
      <c r="C42390"/>
    </row>
    <row r="42391" spans="1:3" ht="14.4" x14ac:dyDescent="0.3">
      <c r="A42391"/>
      <c r="B42391"/>
      <c r="C42391"/>
    </row>
    <row r="42392" spans="1:3" ht="14.4" x14ac:dyDescent="0.3">
      <c r="A42392"/>
      <c r="B42392"/>
      <c r="C42392"/>
    </row>
    <row r="42393" spans="1:3" ht="14.4" x14ac:dyDescent="0.3">
      <c r="A42393"/>
      <c r="B42393"/>
      <c r="C42393"/>
    </row>
    <row r="42394" spans="1:3" ht="14.4" x14ac:dyDescent="0.3">
      <c r="A42394"/>
      <c r="B42394"/>
      <c r="C42394"/>
    </row>
    <row r="42395" spans="1:3" ht="14.4" x14ac:dyDescent="0.3">
      <c r="A42395"/>
      <c r="B42395"/>
      <c r="C42395"/>
    </row>
    <row r="42396" spans="1:3" ht="14.4" x14ac:dyDescent="0.3">
      <c r="A42396"/>
      <c r="B42396"/>
      <c r="C42396"/>
    </row>
    <row r="42397" spans="1:3" ht="14.4" x14ac:dyDescent="0.3">
      <c r="A42397"/>
      <c r="B42397"/>
      <c r="C42397"/>
    </row>
    <row r="42398" spans="1:3" ht="14.4" x14ac:dyDescent="0.3">
      <c r="A42398"/>
      <c r="B42398"/>
      <c r="C42398"/>
    </row>
    <row r="42399" spans="1:3" ht="14.4" x14ac:dyDescent="0.3">
      <c r="A42399"/>
      <c r="B42399"/>
      <c r="C42399"/>
    </row>
    <row r="42400" spans="1:3" ht="14.4" x14ac:dyDescent="0.3">
      <c r="A42400"/>
      <c r="B42400"/>
      <c r="C42400"/>
    </row>
    <row r="42401" spans="1:3" ht="14.4" x14ac:dyDescent="0.3">
      <c r="A42401"/>
      <c r="B42401"/>
      <c r="C42401"/>
    </row>
    <row r="42402" spans="1:3" ht="14.4" x14ac:dyDescent="0.3">
      <c r="A42402"/>
      <c r="B42402"/>
      <c r="C42402"/>
    </row>
    <row r="42403" spans="1:3" ht="14.4" x14ac:dyDescent="0.3">
      <c r="A42403"/>
      <c r="B42403"/>
      <c r="C42403"/>
    </row>
    <row r="42404" spans="1:3" ht="14.4" x14ac:dyDescent="0.3">
      <c r="A42404"/>
      <c r="B42404"/>
      <c r="C42404"/>
    </row>
    <row r="42405" spans="1:3" ht="14.4" x14ac:dyDescent="0.3">
      <c r="A42405"/>
      <c r="B42405"/>
      <c r="C42405"/>
    </row>
    <row r="42406" spans="1:3" ht="14.4" x14ac:dyDescent="0.3">
      <c r="A42406"/>
      <c r="B42406"/>
      <c r="C42406"/>
    </row>
    <row r="42407" spans="1:3" ht="14.4" x14ac:dyDescent="0.3">
      <c r="A42407"/>
      <c r="B42407"/>
      <c r="C42407"/>
    </row>
    <row r="42408" spans="1:3" ht="14.4" x14ac:dyDescent="0.3">
      <c r="A42408"/>
      <c r="B42408"/>
      <c r="C42408"/>
    </row>
    <row r="42409" spans="1:3" ht="14.4" x14ac:dyDescent="0.3">
      <c r="A42409"/>
      <c r="B42409"/>
      <c r="C42409"/>
    </row>
    <row r="42410" spans="1:3" ht="14.4" x14ac:dyDescent="0.3">
      <c r="A42410"/>
      <c r="B42410"/>
      <c r="C42410"/>
    </row>
    <row r="42411" spans="1:3" ht="14.4" x14ac:dyDescent="0.3">
      <c r="A42411"/>
      <c r="B42411"/>
      <c r="C42411"/>
    </row>
    <row r="42412" spans="1:3" ht="14.4" x14ac:dyDescent="0.3">
      <c r="A42412"/>
      <c r="B42412"/>
      <c r="C42412"/>
    </row>
    <row r="42413" spans="1:3" ht="14.4" x14ac:dyDescent="0.3">
      <c r="A42413"/>
      <c r="B42413"/>
      <c r="C42413"/>
    </row>
    <row r="42414" spans="1:3" ht="14.4" x14ac:dyDescent="0.3">
      <c r="A42414"/>
      <c r="B42414"/>
      <c r="C42414"/>
    </row>
    <row r="42415" spans="1:3" ht="14.4" x14ac:dyDescent="0.3">
      <c r="A42415"/>
      <c r="B42415"/>
      <c r="C42415"/>
    </row>
    <row r="42416" spans="1:3" ht="14.4" x14ac:dyDescent="0.3">
      <c r="A42416"/>
      <c r="B42416"/>
      <c r="C42416"/>
    </row>
    <row r="42417" spans="1:3" ht="14.4" x14ac:dyDescent="0.3">
      <c r="A42417"/>
      <c r="B42417"/>
      <c r="C42417"/>
    </row>
    <row r="42418" spans="1:3" ht="14.4" x14ac:dyDescent="0.3">
      <c r="A42418"/>
      <c r="B42418"/>
      <c r="C42418"/>
    </row>
    <row r="42419" spans="1:3" ht="14.4" x14ac:dyDescent="0.3">
      <c r="A42419"/>
      <c r="B42419"/>
      <c r="C42419"/>
    </row>
    <row r="42420" spans="1:3" ht="14.4" x14ac:dyDescent="0.3">
      <c r="A42420"/>
      <c r="B42420"/>
      <c r="C42420"/>
    </row>
    <row r="42421" spans="1:3" ht="14.4" x14ac:dyDescent="0.3">
      <c r="A42421"/>
      <c r="B42421"/>
      <c r="C42421"/>
    </row>
    <row r="42422" spans="1:3" ht="14.4" x14ac:dyDescent="0.3">
      <c r="A42422"/>
      <c r="B42422"/>
      <c r="C42422"/>
    </row>
    <row r="42423" spans="1:3" ht="14.4" x14ac:dyDescent="0.3">
      <c r="A42423"/>
      <c r="B42423"/>
      <c r="C42423"/>
    </row>
    <row r="42424" spans="1:3" ht="14.4" x14ac:dyDescent="0.3">
      <c r="A42424"/>
      <c r="B42424"/>
      <c r="C42424"/>
    </row>
    <row r="42425" spans="1:3" ht="14.4" x14ac:dyDescent="0.3">
      <c r="A42425"/>
      <c r="B42425"/>
      <c r="C42425"/>
    </row>
    <row r="42426" spans="1:3" ht="14.4" x14ac:dyDescent="0.3">
      <c r="A42426"/>
      <c r="B42426"/>
      <c r="C42426"/>
    </row>
    <row r="42427" spans="1:3" ht="14.4" x14ac:dyDescent="0.3">
      <c r="A42427"/>
      <c r="B42427"/>
      <c r="C42427"/>
    </row>
    <row r="42428" spans="1:3" ht="14.4" x14ac:dyDescent="0.3">
      <c r="A42428"/>
      <c r="B42428"/>
      <c r="C42428"/>
    </row>
    <row r="42429" spans="1:3" ht="14.4" x14ac:dyDescent="0.3">
      <c r="A42429"/>
      <c r="B42429"/>
      <c r="C42429"/>
    </row>
    <row r="42430" spans="1:3" ht="14.4" x14ac:dyDescent="0.3">
      <c r="A42430"/>
      <c r="B42430"/>
      <c r="C42430"/>
    </row>
    <row r="42431" spans="1:3" ht="14.4" x14ac:dyDescent="0.3">
      <c r="A42431"/>
      <c r="B42431"/>
      <c r="C42431"/>
    </row>
    <row r="42432" spans="1:3" ht="14.4" x14ac:dyDescent="0.3">
      <c r="A42432"/>
      <c r="B42432"/>
      <c r="C42432"/>
    </row>
    <row r="42433" spans="1:3" ht="14.4" x14ac:dyDescent="0.3">
      <c r="A42433"/>
      <c r="B42433"/>
      <c r="C42433"/>
    </row>
    <row r="42434" spans="1:3" ht="14.4" x14ac:dyDescent="0.3">
      <c r="A42434"/>
      <c r="B42434"/>
      <c r="C42434"/>
    </row>
    <row r="42435" spans="1:3" ht="14.4" x14ac:dyDescent="0.3">
      <c r="A42435"/>
      <c r="B42435"/>
      <c r="C42435"/>
    </row>
    <row r="42436" spans="1:3" ht="14.4" x14ac:dyDescent="0.3">
      <c r="A42436"/>
      <c r="B42436"/>
      <c r="C42436"/>
    </row>
    <row r="42437" spans="1:3" ht="14.4" x14ac:dyDescent="0.3">
      <c r="A42437"/>
      <c r="B42437"/>
      <c r="C42437"/>
    </row>
    <row r="42438" spans="1:3" ht="14.4" x14ac:dyDescent="0.3">
      <c r="A42438"/>
      <c r="B42438"/>
      <c r="C42438"/>
    </row>
    <row r="42439" spans="1:3" ht="14.4" x14ac:dyDescent="0.3">
      <c r="A42439"/>
      <c r="B42439"/>
      <c r="C42439"/>
    </row>
    <row r="42440" spans="1:3" ht="14.4" x14ac:dyDescent="0.3">
      <c r="A42440"/>
      <c r="B42440"/>
      <c r="C42440"/>
    </row>
    <row r="42441" spans="1:3" ht="14.4" x14ac:dyDescent="0.3">
      <c r="A42441"/>
      <c r="B42441"/>
      <c r="C42441"/>
    </row>
    <row r="42442" spans="1:3" ht="14.4" x14ac:dyDescent="0.3">
      <c r="A42442"/>
      <c r="B42442"/>
      <c r="C42442"/>
    </row>
    <row r="42443" spans="1:3" ht="14.4" x14ac:dyDescent="0.3">
      <c r="A42443"/>
      <c r="B42443"/>
      <c r="C42443"/>
    </row>
    <row r="42444" spans="1:3" ht="14.4" x14ac:dyDescent="0.3">
      <c r="A42444"/>
      <c r="B42444"/>
      <c r="C42444"/>
    </row>
    <row r="42445" spans="1:3" ht="14.4" x14ac:dyDescent="0.3">
      <c r="A42445"/>
      <c r="B42445"/>
      <c r="C42445"/>
    </row>
    <row r="42446" spans="1:3" ht="14.4" x14ac:dyDescent="0.3">
      <c r="A42446"/>
      <c r="B42446"/>
      <c r="C42446"/>
    </row>
    <row r="42447" spans="1:3" ht="14.4" x14ac:dyDescent="0.3">
      <c r="A42447"/>
      <c r="B42447"/>
      <c r="C42447"/>
    </row>
    <row r="42448" spans="1:3" ht="14.4" x14ac:dyDescent="0.3">
      <c r="A42448"/>
      <c r="B42448"/>
      <c r="C42448"/>
    </row>
    <row r="42449" spans="1:3" ht="14.4" x14ac:dyDescent="0.3">
      <c r="A42449"/>
      <c r="B42449"/>
      <c r="C42449"/>
    </row>
    <row r="42450" spans="1:3" ht="14.4" x14ac:dyDescent="0.3">
      <c r="A42450"/>
      <c r="B42450"/>
      <c r="C42450"/>
    </row>
    <row r="42451" spans="1:3" ht="14.4" x14ac:dyDescent="0.3">
      <c r="A42451"/>
      <c r="B42451"/>
      <c r="C42451"/>
    </row>
    <row r="42452" spans="1:3" ht="14.4" x14ac:dyDescent="0.3">
      <c r="A42452"/>
      <c r="B42452"/>
      <c r="C42452"/>
    </row>
    <row r="42453" spans="1:3" ht="14.4" x14ac:dyDescent="0.3">
      <c r="A42453"/>
      <c r="B42453"/>
      <c r="C42453"/>
    </row>
    <row r="42454" spans="1:3" ht="14.4" x14ac:dyDescent="0.3">
      <c r="A42454"/>
      <c r="B42454"/>
      <c r="C42454"/>
    </row>
    <row r="42455" spans="1:3" ht="14.4" x14ac:dyDescent="0.3">
      <c r="A42455"/>
      <c r="B42455"/>
      <c r="C42455"/>
    </row>
    <row r="42456" spans="1:3" ht="14.4" x14ac:dyDescent="0.3">
      <c r="A42456"/>
      <c r="B42456"/>
      <c r="C42456"/>
    </row>
    <row r="42457" spans="1:3" ht="14.4" x14ac:dyDescent="0.3">
      <c r="A42457"/>
      <c r="B42457"/>
      <c r="C42457"/>
    </row>
    <row r="42458" spans="1:3" ht="14.4" x14ac:dyDescent="0.3">
      <c r="A42458"/>
      <c r="B42458"/>
      <c r="C42458"/>
    </row>
    <row r="42459" spans="1:3" ht="14.4" x14ac:dyDescent="0.3">
      <c r="A42459"/>
      <c r="B42459"/>
      <c r="C42459"/>
    </row>
    <row r="42460" spans="1:3" ht="14.4" x14ac:dyDescent="0.3">
      <c r="A42460"/>
      <c r="B42460"/>
      <c r="C42460"/>
    </row>
    <row r="42461" spans="1:3" ht="14.4" x14ac:dyDescent="0.3">
      <c r="A42461"/>
      <c r="B42461"/>
      <c r="C42461"/>
    </row>
    <row r="42462" spans="1:3" ht="14.4" x14ac:dyDescent="0.3">
      <c r="A42462"/>
      <c r="B42462"/>
      <c r="C42462"/>
    </row>
    <row r="42463" spans="1:3" ht="14.4" x14ac:dyDescent="0.3">
      <c r="A42463"/>
      <c r="B42463"/>
      <c r="C42463"/>
    </row>
    <row r="42464" spans="1:3" ht="14.4" x14ac:dyDescent="0.3">
      <c r="A42464"/>
      <c r="B42464"/>
      <c r="C42464"/>
    </row>
    <row r="42465" spans="1:3" ht="14.4" x14ac:dyDescent="0.3">
      <c r="A42465"/>
      <c r="B42465"/>
      <c r="C42465"/>
    </row>
    <row r="42466" spans="1:3" ht="14.4" x14ac:dyDescent="0.3">
      <c r="A42466"/>
      <c r="B42466"/>
      <c r="C42466"/>
    </row>
    <row r="42467" spans="1:3" ht="14.4" x14ac:dyDescent="0.3">
      <c r="A42467"/>
      <c r="B42467"/>
      <c r="C42467"/>
    </row>
    <row r="42468" spans="1:3" ht="14.4" x14ac:dyDescent="0.3">
      <c r="A42468"/>
      <c r="B42468"/>
      <c r="C42468"/>
    </row>
    <row r="42469" spans="1:3" ht="14.4" x14ac:dyDescent="0.3">
      <c r="A42469"/>
      <c r="B42469"/>
      <c r="C42469"/>
    </row>
    <row r="42470" spans="1:3" ht="14.4" x14ac:dyDescent="0.3">
      <c r="A42470"/>
      <c r="B42470"/>
      <c r="C42470"/>
    </row>
    <row r="42471" spans="1:3" ht="14.4" x14ac:dyDescent="0.3">
      <c r="A42471"/>
      <c r="B42471"/>
      <c r="C42471"/>
    </row>
    <row r="42472" spans="1:3" ht="14.4" x14ac:dyDescent="0.3">
      <c r="A42472"/>
      <c r="B42472"/>
      <c r="C42472"/>
    </row>
    <row r="42473" spans="1:3" ht="14.4" x14ac:dyDescent="0.3">
      <c r="A42473"/>
      <c r="B42473"/>
      <c r="C42473"/>
    </row>
    <row r="42474" spans="1:3" ht="14.4" x14ac:dyDescent="0.3">
      <c r="A42474"/>
      <c r="B42474"/>
      <c r="C42474"/>
    </row>
    <row r="42475" spans="1:3" ht="14.4" x14ac:dyDescent="0.3">
      <c r="A42475"/>
      <c r="B42475"/>
      <c r="C42475"/>
    </row>
    <row r="42476" spans="1:3" ht="14.4" x14ac:dyDescent="0.3">
      <c r="A42476"/>
      <c r="B42476"/>
      <c r="C42476"/>
    </row>
    <row r="42477" spans="1:3" ht="14.4" x14ac:dyDescent="0.3">
      <c r="A42477"/>
      <c r="B42477"/>
      <c r="C42477"/>
    </row>
    <row r="42478" spans="1:3" ht="14.4" x14ac:dyDescent="0.3">
      <c r="A42478"/>
      <c r="B42478"/>
      <c r="C42478"/>
    </row>
    <row r="42479" spans="1:3" ht="14.4" x14ac:dyDescent="0.3">
      <c r="A42479"/>
      <c r="B42479"/>
      <c r="C42479"/>
    </row>
    <row r="42480" spans="1:3" ht="14.4" x14ac:dyDescent="0.3">
      <c r="A42480"/>
      <c r="B42480"/>
      <c r="C42480"/>
    </row>
    <row r="42481" spans="1:3" ht="14.4" x14ac:dyDescent="0.3">
      <c r="A42481"/>
      <c r="B42481"/>
      <c r="C42481"/>
    </row>
    <row r="42482" spans="1:3" ht="14.4" x14ac:dyDescent="0.3">
      <c r="A42482"/>
      <c r="B42482"/>
      <c r="C42482"/>
    </row>
    <row r="42483" spans="1:3" ht="14.4" x14ac:dyDescent="0.3">
      <c r="A42483"/>
      <c r="B42483"/>
      <c r="C42483"/>
    </row>
    <row r="42484" spans="1:3" ht="14.4" x14ac:dyDescent="0.3">
      <c r="A42484"/>
      <c r="B42484"/>
      <c r="C42484"/>
    </row>
    <row r="42485" spans="1:3" ht="14.4" x14ac:dyDescent="0.3">
      <c r="A42485"/>
      <c r="B42485"/>
      <c r="C42485"/>
    </row>
    <row r="42486" spans="1:3" ht="14.4" x14ac:dyDescent="0.3">
      <c r="A42486"/>
      <c r="B42486"/>
      <c r="C42486"/>
    </row>
    <row r="42487" spans="1:3" ht="14.4" x14ac:dyDescent="0.3">
      <c r="A42487"/>
      <c r="B42487"/>
      <c r="C42487"/>
    </row>
    <row r="42488" spans="1:3" ht="14.4" x14ac:dyDescent="0.3">
      <c r="A42488"/>
      <c r="B42488"/>
      <c r="C42488"/>
    </row>
    <row r="42489" spans="1:3" ht="14.4" x14ac:dyDescent="0.3">
      <c r="A42489"/>
      <c r="B42489"/>
      <c r="C42489"/>
    </row>
    <row r="42490" spans="1:3" ht="14.4" x14ac:dyDescent="0.3">
      <c r="A42490"/>
      <c r="B42490"/>
      <c r="C42490"/>
    </row>
    <row r="42491" spans="1:3" ht="14.4" x14ac:dyDescent="0.3">
      <c r="A42491"/>
      <c r="B42491"/>
      <c r="C42491"/>
    </row>
    <row r="42492" spans="1:3" ht="14.4" x14ac:dyDescent="0.3">
      <c r="A42492"/>
      <c r="B42492"/>
      <c r="C42492"/>
    </row>
    <row r="42493" spans="1:3" ht="14.4" x14ac:dyDescent="0.3">
      <c r="A42493"/>
      <c r="B42493"/>
      <c r="C42493"/>
    </row>
    <row r="42494" spans="1:3" ht="14.4" x14ac:dyDescent="0.3">
      <c r="A42494"/>
      <c r="B42494"/>
      <c r="C42494"/>
    </row>
    <row r="42495" spans="1:3" ht="14.4" x14ac:dyDescent="0.3">
      <c r="A42495"/>
      <c r="B42495"/>
      <c r="C42495"/>
    </row>
    <row r="42496" spans="1:3" ht="14.4" x14ac:dyDescent="0.3">
      <c r="A42496"/>
      <c r="B42496"/>
      <c r="C42496"/>
    </row>
    <row r="42497" spans="1:3" ht="14.4" x14ac:dyDescent="0.3">
      <c r="A42497"/>
      <c r="B42497"/>
      <c r="C42497"/>
    </row>
    <row r="42498" spans="1:3" ht="14.4" x14ac:dyDescent="0.3">
      <c r="A42498"/>
      <c r="B42498"/>
      <c r="C42498"/>
    </row>
    <row r="42499" spans="1:3" ht="14.4" x14ac:dyDescent="0.3">
      <c r="A42499"/>
      <c r="B42499"/>
      <c r="C42499"/>
    </row>
    <row r="42500" spans="1:3" ht="14.4" x14ac:dyDescent="0.3">
      <c r="A42500"/>
      <c r="B42500"/>
      <c r="C42500"/>
    </row>
    <row r="42501" spans="1:3" ht="14.4" x14ac:dyDescent="0.3">
      <c r="A42501"/>
      <c r="B42501"/>
      <c r="C42501"/>
    </row>
    <row r="42502" spans="1:3" ht="14.4" x14ac:dyDescent="0.3">
      <c r="A42502"/>
      <c r="B42502"/>
      <c r="C42502"/>
    </row>
    <row r="42503" spans="1:3" ht="14.4" x14ac:dyDescent="0.3">
      <c r="A42503"/>
      <c r="B42503"/>
      <c r="C42503"/>
    </row>
    <row r="42504" spans="1:3" ht="14.4" x14ac:dyDescent="0.3">
      <c r="A42504"/>
      <c r="B42504"/>
      <c r="C42504"/>
    </row>
    <row r="42505" spans="1:3" ht="14.4" x14ac:dyDescent="0.3">
      <c r="A42505"/>
      <c r="B42505"/>
      <c r="C42505"/>
    </row>
    <row r="42506" spans="1:3" ht="14.4" x14ac:dyDescent="0.3">
      <c r="A42506"/>
      <c r="B42506"/>
      <c r="C42506"/>
    </row>
    <row r="42507" spans="1:3" ht="14.4" x14ac:dyDescent="0.3">
      <c r="A42507"/>
      <c r="B42507"/>
      <c r="C42507"/>
    </row>
    <row r="42508" spans="1:3" ht="14.4" x14ac:dyDescent="0.3">
      <c r="A42508"/>
      <c r="B42508"/>
      <c r="C42508"/>
    </row>
    <row r="42509" spans="1:3" ht="14.4" x14ac:dyDescent="0.3">
      <c r="A42509"/>
      <c r="B42509"/>
      <c r="C42509"/>
    </row>
    <row r="42510" spans="1:3" ht="14.4" x14ac:dyDescent="0.3">
      <c r="A42510"/>
      <c r="B42510"/>
      <c r="C42510"/>
    </row>
    <row r="42511" spans="1:3" ht="14.4" x14ac:dyDescent="0.3">
      <c r="A42511"/>
      <c r="B42511"/>
      <c r="C42511"/>
    </row>
    <row r="42512" spans="1:3" ht="14.4" x14ac:dyDescent="0.3">
      <c r="A42512"/>
      <c r="B42512"/>
      <c r="C42512"/>
    </row>
    <row r="42513" spans="1:3" ht="14.4" x14ac:dyDescent="0.3">
      <c r="A42513"/>
      <c r="B42513"/>
      <c r="C42513"/>
    </row>
    <row r="42514" spans="1:3" ht="14.4" x14ac:dyDescent="0.3">
      <c r="A42514"/>
      <c r="B42514"/>
      <c r="C42514"/>
    </row>
    <row r="42515" spans="1:3" ht="14.4" x14ac:dyDescent="0.3">
      <c r="A42515"/>
      <c r="B42515"/>
      <c r="C42515"/>
    </row>
    <row r="42516" spans="1:3" ht="14.4" x14ac:dyDescent="0.3">
      <c r="A42516"/>
      <c r="B42516"/>
      <c r="C42516"/>
    </row>
    <row r="42517" spans="1:3" ht="14.4" x14ac:dyDescent="0.3">
      <c r="A42517"/>
      <c r="B42517"/>
      <c r="C42517"/>
    </row>
    <row r="42518" spans="1:3" ht="14.4" x14ac:dyDescent="0.3">
      <c r="A42518"/>
      <c r="B42518"/>
      <c r="C42518"/>
    </row>
    <row r="42519" spans="1:3" ht="14.4" x14ac:dyDescent="0.3">
      <c r="A42519"/>
      <c r="B42519"/>
      <c r="C42519"/>
    </row>
    <row r="42520" spans="1:3" ht="14.4" x14ac:dyDescent="0.3">
      <c r="A42520"/>
      <c r="B42520"/>
      <c r="C42520"/>
    </row>
    <row r="42521" spans="1:3" ht="14.4" x14ac:dyDescent="0.3">
      <c r="A42521"/>
      <c r="B42521"/>
      <c r="C42521"/>
    </row>
    <row r="42522" spans="1:3" ht="14.4" x14ac:dyDescent="0.3">
      <c r="A42522"/>
      <c r="B42522"/>
      <c r="C42522"/>
    </row>
    <row r="42523" spans="1:3" ht="14.4" x14ac:dyDescent="0.3">
      <c r="A42523"/>
      <c r="B42523"/>
      <c r="C42523"/>
    </row>
    <row r="42524" spans="1:3" ht="14.4" x14ac:dyDescent="0.3">
      <c r="A42524"/>
      <c r="B42524"/>
      <c r="C42524"/>
    </row>
    <row r="42525" spans="1:3" ht="14.4" x14ac:dyDescent="0.3">
      <c r="A42525"/>
      <c r="B42525"/>
      <c r="C42525"/>
    </row>
    <row r="42526" spans="1:3" ht="14.4" x14ac:dyDescent="0.3">
      <c r="A42526"/>
      <c r="B42526"/>
      <c r="C42526"/>
    </row>
    <row r="42527" spans="1:3" ht="14.4" x14ac:dyDescent="0.3">
      <c r="A42527"/>
      <c r="B42527"/>
      <c r="C42527"/>
    </row>
    <row r="42528" spans="1:3" ht="14.4" x14ac:dyDescent="0.3">
      <c r="A42528"/>
      <c r="B42528"/>
      <c r="C42528"/>
    </row>
    <row r="42529" spans="1:3" ht="14.4" x14ac:dyDescent="0.3">
      <c r="A42529"/>
      <c r="B42529"/>
      <c r="C42529"/>
    </row>
    <row r="42530" spans="1:3" ht="14.4" x14ac:dyDescent="0.3">
      <c r="A42530"/>
      <c r="B42530"/>
      <c r="C42530"/>
    </row>
    <row r="42531" spans="1:3" ht="14.4" x14ac:dyDescent="0.3">
      <c r="A42531"/>
      <c r="B42531"/>
      <c r="C42531"/>
    </row>
    <row r="42532" spans="1:3" ht="14.4" x14ac:dyDescent="0.3">
      <c r="A42532"/>
      <c r="B42532"/>
      <c r="C42532"/>
    </row>
    <row r="42533" spans="1:3" ht="14.4" x14ac:dyDescent="0.3">
      <c r="A42533"/>
      <c r="B42533"/>
      <c r="C42533"/>
    </row>
    <row r="42534" spans="1:3" ht="14.4" x14ac:dyDescent="0.3">
      <c r="A42534"/>
      <c r="B42534"/>
      <c r="C42534"/>
    </row>
    <row r="42535" spans="1:3" ht="14.4" x14ac:dyDescent="0.3">
      <c r="A42535"/>
      <c r="B42535"/>
      <c r="C42535"/>
    </row>
    <row r="42536" spans="1:3" ht="14.4" x14ac:dyDescent="0.3">
      <c r="A42536"/>
      <c r="B42536"/>
      <c r="C42536"/>
    </row>
    <row r="42537" spans="1:3" ht="14.4" x14ac:dyDescent="0.3">
      <c r="A42537"/>
      <c r="B42537"/>
      <c r="C42537"/>
    </row>
    <row r="42538" spans="1:3" ht="14.4" x14ac:dyDescent="0.3">
      <c r="A42538"/>
      <c r="B42538"/>
      <c r="C42538"/>
    </row>
    <row r="42539" spans="1:3" ht="14.4" x14ac:dyDescent="0.3">
      <c r="A42539"/>
      <c r="B42539"/>
      <c r="C42539"/>
    </row>
    <row r="42540" spans="1:3" ht="14.4" x14ac:dyDescent="0.3">
      <c r="A42540"/>
      <c r="B42540"/>
      <c r="C42540"/>
    </row>
    <row r="42541" spans="1:3" ht="14.4" x14ac:dyDescent="0.3">
      <c r="A42541"/>
      <c r="B42541"/>
      <c r="C42541"/>
    </row>
    <row r="42542" spans="1:3" ht="14.4" x14ac:dyDescent="0.3">
      <c r="A42542"/>
      <c r="B42542"/>
      <c r="C42542"/>
    </row>
    <row r="42543" spans="1:3" ht="14.4" x14ac:dyDescent="0.3">
      <c r="A42543"/>
      <c r="B42543"/>
      <c r="C42543"/>
    </row>
    <row r="42544" spans="1:3" ht="14.4" x14ac:dyDescent="0.3">
      <c r="A42544"/>
      <c r="B42544"/>
      <c r="C42544"/>
    </row>
    <row r="42545" spans="1:3" ht="14.4" x14ac:dyDescent="0.3">
      <c r="A42545"/>
      <c r="B42545"/>
      <c r="C42545"/>
    </row>
    <row r="42546" spans="1:3" ht="14.4" x14ac:dyDescent="0.3">
      <c r="A42546"/>
      <c r="B42546"/>
      <c r="C42546"/>
    </row>
    <row r="42547" spans="1:3" ht="14.4" x14ac:dyDescent="0.3">
      <c r="A42547"/>
      <c r="B42547"/>
      <c r="C42547"/>
    </row>
    <row r="42548" spans="1:3" ht="14.4" x14ac:dyDescent="0.3">
      <c r="A42548"/>
      <c r="B42548"/>
      <c r="C42548"/>
    </row>
    <row r="42549" spans="1:3" ht="14.4" x14ac:dyDescent="0.3">
      <c r="A42549"/>
      <c r="B42549"/>
      <c r="C42549"/>
    </row>
    <row r="42550" spans="1:3" ht="14.4" x14ac:dyDescent="0.3">
      <c r="A42550"/>
      <c r="B42550"/>
      <c r="C42550"/>
    </row>
    <row r="42551" spans="1:3" ht="14.4" x14ac:dyDescent="0.3">
      <c r="A42551"/>
      <c r="B42551"/>
      <c r="C42551"/>
    </row>
    <row r="42552" spans="1:3" ht="14.4" x14ac:dyDescent="0.3">
      <c r="A42552"/>
      <c r="B42552"/>
      <c r="C42552"/>
    </row>
    <row r="42553" spans="1:3" ht="14.4" x14ac:dyDescent="0.3">
      <c r="A42553"/>
      <c r="B42553"/>
      <c r="C42553"/>
    </row>
    <row r="42554" spans="1:3" ht="14.4" x14ac:dyDescent="0.3">
      <c r="A42554"/>
      <c r="B42554"/>
      <c r="C42554"/>
    </row>
    <row r="42555" spans="1:3" ht="14.4" x14ac:dyDescent="0.3">
      <c r="A42555"/>
      <c r="B42555"/>
      <c r="C42555"/>
    </row>
    <row r="42556" spans="1:3" ht="14.4" x14ac:dyDescent="0.3">
      <c r="A42556"/>
      <c r="B42556"/>
      <c r="C42556"/>
    </row>
    <row r="42557" spans="1:3" ht="14.4" x14ac:dyDescent="0.3">
      <c r="A42557"/>
      <c r="B42557"/>
      <c r="C42557"/>
    </row>
    <row r="42558" spans="1:3" ht="14.4" x14ac:dyDescent="0.3">
      <c r="A42558"/>
      <c r="B42558"/>
      <c r="C42558"/>
    </row>
    <row r="42559" spans="1:3" ht="14.4" x14ac:dyDescent="0.3">
      <c r="A42559"/>
      <c r="B42559"/>
      <c r="C42559"/>
    </row>
    <row r="42560" spans="1:3" ht="14.4" x14ac:dyDescent="0.3">
      <c r="A42560"/>
      <c r="B42560"/>
      <c r="C42560"/>
    </row>
    <row r="42561" spans="1:3" ht="14.4" x14ac:dyDescent="0.3">
      <c r="A42561"/>
      <c r="B42561"/>
      <c r="C42561"/>
    </row>
    <row r="42562" spans="1:3" ht="14.4" x14ac:dyDescent="0.3">
      <c r="A42562"/>
      <c r="B42562"/>
      <c r="C42562"/>
    </row>
    <row r="42563" spans="1:3" ht="14.4" x14ac:dyDescent="0.3">
      <c r="A42563"/>
      <c r="B42563"/>
      <c r="C42563"/>
    </row>
    <row r="42564" spans="1:3" ht="14.4" x14ac:dyDescent="0.3">
      <c r="A42564"/>
      <c r="B42564"/>
      <c r="C42564"/>
    </row>
    <row r="42565" spans="1:3" ht="14.4" x14ac:dyDescent="0.3">
      <c r="A42565"/>
      <c r="B42565"/>
      <c r="C42565"/>
    </row>
    <row r="42566" spans="1:3" ht="14.4" x14ac:dyDescent="0.3">
      <c r="A42566"/>
      <c r="B42566"/>
      <c r="C42566"/>
    </row>
    <row r="42567" spans="1:3" ht="14.4" x14ac:dyDescent="0.3">
      <c r="A42567"/>
      <c r="B42567"/>
      <c r="C42567"/>
    </row>
    <row r="42568" spans="1:3" ht="14.4" x14ac:dyDescent="0.3">
      <c r="A42568"/>
      <c r="B42568"/>
      <c r="C42568"/>
    </row>
    <row r="42569" spans="1:3" ht="14.4" x14ac:dyDescent="0.3">
      <c r="A42569"/>
      <c r="B42569"/>
      <c r="C42569"/>
    </row>
    <row r="42570" spans="1:3" ht="14.4" x14ac:dyDescent="0.3">
      <c r="A42570"/>
      <c r="B42570"/>
      <c r="C42570"/>
    </row>
    <row r="42571" spans="1:3" ht="14.4" x14ac:dyDescent="0.3">
      <c r="A42571"/>
      <c r="B42571"/>
      <c r="C42571"/>
    </row>
    <row r="42572" spans="1:3" ht="14.4" x14ac:dyDescent="0.3">
      <c r="A42572"/>
      <c r="B42572"/>
      <c r="C42572"/>
    </row>
    <row r="42573" spans="1:3" ht="14.4" x14ac:dyDescent="0.3">
      <c r="A42573"/>
      <c r="B42573"/>
      <c r="C42573"/>
    </row>
    <row r="42574" spans="1:3" ht="14.4" x14ac:dyDescent="0.3">
      <c r="A42574"/>
      <c r="B42574"/>
      <c r="C42574"/>
    </row>
    <row r="42575" spans="1:3" ht="14.4" x14ac:dyDescent="0.3">
      <c r="A42575"/>
      <c r="B42575"/>
      <c r="C42575"/>
    </row>
    <row r="42576" spans="1:3" ht="14.4" x14ac:dyDescent="0.3">
      <c r="A42576"/>
      <c r="B42576"/>
      <c r="C42576"/>
    </row>
    <row r="42577" spans="1:3" ht="14.4" x14ac:dyDescent="0.3">
      <c r="A42577"/>
      <c r="B42577"/>
      <c r="C42577"/>
    </row>
    <row r="42578" spans="1:3" ht="14.4" x14ac:dyDescent="0.3">
      <c r="A42578"/>
      <c r="B42578"/>
      <c r="C42578"/>
    </row>
    <row r="42579" spans="1:3" ht="14.4" x14ac:dyDescent="0.3">
      <c r="A42579"/>
      <c r="B42579"/>
      <c r="C42579"/>
    </row>
    <row r="42580" spans="1:3" ht="14.4" x14ac:dyDescent="0.3">
      <c r="A42580"/>
      <c r="B42580"/>
      <c r="C42580"/>
    </row>
    <row r="42581" spans="1:3" ht="14.4" x14ac:dyDescent="0.3">
      <c r="A42581"/>
      <c r="B42581"/>
      <c r="C42581"/>
    </row>
    <row r="42582" spans="1:3" ht="14.4" x14ac:dyDescent="0.3">
      <c r="A42582"/>
      <c r="B42582"/>
      <c r="C42582"/>
    </row>
    <row r="42583" spans="1:3" ht="14.4" x14ac:dyDescent="0.3">
      <c r="A42583"/>
      <c r="B42583"/>
      <c r="C42583"/>
    </row>
    <row r="42584" spans="1:3" ht="14.4" x14ac:dyDescent="0.3">
      <c r="A42584"/>
      <c r="B42584"/>
      <c r="C42584"/>
    </row>
    <row r="42585" spans="1:3" ht="14.4" x14ac:dyDescent="0.3">
      <c r="A42585"/>
      <c r="B42585"/>
      <c r="C42585"/>
    </row>
    <row r="42586" spans="1:3" ht="14.4" x14ac:dyDescent="0.3">
      <c r="A42586"/>
      <c r="B42586"/>
      <c r="C42586"/>
    </row>
    <row r="42587" spans="1:3" ht="14.4" x14ac:dyDescent="0.3">
      <c r="A42587"/>
      <c r="B42587"/>
      <c r="C42587"/>
    </row>
    <row r="42588" spans="1:3" ht="14.4" x14ac:dyDescent="0.3">
      <c r="A42588"/>
      <c r="B42588"/>
      <c r="C42588"/>
    </row>
    <row r="42589" spans="1:3" ht="14.4" x14ac:dyDescent="0.3">
      <c r="A42589"/>
      <c r="B42589"/>
      <c r="C42589"/>
    </row>
    <row r="42590" spans="1:3" ht="14.4" x14ac:dyDescent="0.3">
      <c r="A42590"/>
      <c r="B42590"/>
      <c r="C42590"/>
    </row>
    <row r="42591" spans="1:3" ht="14.4" x14ac:dyDescent="0.3">
      <c r="A42591"/>
      <c r="B42591"/>
      <c r="C42591"/>
    </row>
    <row r="42592" spans="1:3" ht="14.4" x14ac:dyDescent="0.3">
      <c r="A42592"/>
      <c r="B42592"/>
      <c r="C42592"/>
    </row>
    <row r="42593" spans="1:3" ht="14.4" x14ac:dyDescent="0.3">
      <c r="A42593"/>
      <c r="B42593"/>
      <c r="C42593"/>
    </row>
    <row r="42594" spans="1:3" ht="14.4" x14ac:dyDescent="0.3">
      <c r="A42594"/>
      <c r="B42594"/>
      <c r="C42594"/>
    </row>
    <row r="42595" spans="1:3" ht="14.4" x14ac:dyDescent="0.3">
      <c r="A42595"/>
      <c r="B42595"/>
      <c r="C42595"/>
    </row>
    <row r="42596" spans="1:3" ht="14.4" x14ac:dyDescent="0.3">
      <c r="A42596"/>
      <c r="B42596"/>
      <c r="C42596"/>
    </row>
    <row r="42597" spans="1:3" ht="14.4" x14ac:dyDescent="0.3">
      <c r="A42597"/>
      <c r="B42597"/>
      <c r="C42597"/>
    </row>
    <row r="42598" spans="1:3" ht="14.4" x14ac:dyDescent="0.3">
      <c r="A42598"/>
      <c r="B42598"/>
      <c r="C42598"/>
    </row>
    <row r="42599" spans="1:3" ht="14.4" x14ac:dyDescent="0.3">
      <c r="A42599"/>
      <c r="B42599"/>
      <c r="C42599"/>
    </row>
    <row r="42600" spans="1:3" ht="14.4" x14ac:dyDescent="0.3">
      <c r="A42600"/>
      <c r="B42600"/>
      <c r="C42600"/>
    </row>
    <row r="42601" spans="1:3" ht="14.4" x14ac:dyDescent="0.3">
      <c r="A42601"/>
      <c r="B42601"/>
      <c r="C42601"/>
    </row>
    <row r="42602" spans="1:3" ht="14.4" x14ac:dyDescent="0.3">
      <c r="A42602"/>
      <c r="B42602"/>
      <c r="C42602"/>
    </row>
    <row r="42603" spans="1:3" ht="14.4" x14ac:dyDescent="0.3">
      <c r="A42603"/>
      <c r="B42603"/>
      <c r="C42603"/>
    </row>
    <row r="42604" spans="1:3" ht="14.4" x14ac:dyDescent="0.3">
      <c r="A42604"/>
      <c r="B42604"/>
      <c r="C42604"/>
    </row>
    <row r="42605" spans="1:3" ht="14.4" x14ac:dyDescent="0.3">
      <c r="A42605"/>
      <c r="B42605"/>
      <c r="C42605"/>
    </row>
    <row r="42606" spans="1:3" ht="14.4" x14ac:dyDescent="0.3">
      <c r="A42606"/>
      <c r="B42606"/>
      <c r="C42606"/>
    </row>
    <row r="42607" spans="1:3" ht="14.4" x14ac:dyDescent="0.3">
      <c r="A42607"/>
      <c r="B42607"/>
      <c r="C42607"/>
    </row>
    <row r="42608" spans="1:3" ht="14.4" x14ac:dyDescent="0.3">
      <c r="A42608"/>
      <c r="B42608"/>
      <c r="C42608"/>
    </row>
    <row r="42609" spans="1:3" ht="14.4" x14ac:dyDescent="0.3">
      <c r="A42609"/>
      <c r="B42609"/>
      <c r="C42609"/>
    </row>
    <row r="42610" spans="1:3" ht="14.4" x14ac:dyDescent="0.3">
      <c r="A42610"/>
      <c r="B42610"/>
      <c r="C42610"/>
    </row>
    <row r="42611" spans="1:3" ht="14.4" x14ac:dyDescent="0.3">
      <c r="A42611"/>
      <c r="B42611"/>
      <c r="C42611"/>
    </row>
    <row r="42612" spans="1:3" ht="14.4" x14ac:dyDescent="0.3">
      <c r="A42612"/>
      <c r="B42612"/>
      <c r="C42612"/>
    </row>
    <row r="42613" spans="1:3" ht="14.4" x14ac:dyDescent="0.3">
      <c r="A42613"/>
      <c r="B42613"/>
      <c r="C42613"/>
    </row>
    <row r="42614" spans="1:3" ht="14.4" x14ac:dyDescent="0.3">
      <c r="A42614"/>
      <c r="B42614"/>
      <c r="C42614"/>
    </row>
    <row r="42615" spans="1:3" ht="14.4" x14ac:dyDescent="0.3">
      <c r="A42615"/>
      <c r="B42615"/>
      <c r="C42615"/>
    </row>
    <row r="42616" spans="1:3" ht="14.4" x14ac:dyDescent="0.3">
      <c r="A42616"/>
      <c r="B42616"/>
      <c r="C42616"/>
    </row>
    <row r="42617" spans="1:3" ht="14.4" x14ac:dyDescent="0.3">
      <c r="A42617"/>
      <c r="B42617"/>
      <c r="C42617"/>
    </row>
    <row r="42618" spans="1:3" ht="14.4" x14ac:dyDescent="0.3">
      <c r="A42618"/>
      <c r="B42618"/>
      <c r="C42618"/>
    </row>
    <row r="42619" spans="1:3" ht="14.4" x14ac:dyDescent="0.3">
      <c r="A42619"/>
      <c r="B42619"/>
      <c r="C42619"/>
    </row>
    <row r="42620" spans="1:3" ht="14.4" x14ac:dyDescent="0.3">
      <c r="A42620"/>
      <c r="B42620"/>
      <c r="C42620"/>
    </row>
    <row r="42621" spans="1:3" ht="14.4" x14ac:dyDescent="0.3">
      <c r="A42621"/>
      <c r="B42621"/>
      <c r="C42621"/>
    </row>
    <row r="42622" spans="1:3" ht="14.4" x14ac:dyDescent="0.3">
      <c r="A42622"/>
      <c r="B42622"/>
      <c r="C42622"/>
    </row>
    <row r="42623" spans="1:3" ht="14.4" x14ac:dyDescent="0.3">
      <c r="A42623"/>
      <c r="B42623"/>
      <c r="C42623"/>
    </row>
    <row r="42624" spans="1:3" ht="14.4" x14ac:dyDescent="0.3">
      <c r="A42624"/>
      <c r="B42624"/>
      <c r="C42624"/>
    </row>
    <row r="42625" spans="1:3" ht="14.4" x14ac:dyDescent="0.3">
      <c r="A42625"/>
      <c r="B42625"/>
      <c r="C42625"/>
    </row>
    <row r="42626" spans="1:3" ht="14.4" x14ac:dyDescent="0.3">
      <c r="A42626"/>
      <c r="B42626"/>
      <c r="C42626"/>
    </row>
    <row r="42627" spans="1:3" ht="14.4" x14ac:dyDescent="0.3">
      <c r="A42627"/>
      <c r="B42627"/>
      <c r="C42627"/>
    </row>
    <row r="42628" spans="1:3" ht="14.4" x14ac:dyDescent="0.3">
      <c r="A42628"/>
      <c r="B42628"/>
      <c r="C42628"/>
    </row>
    <row r="42629" spans="1:3" ht="14.4" x14ac:dyDescent="0.3">
      <c r="A42629"/>
      <c r="B42629"/>
      <c r="C42629"/>
    </row>
    <row r="42630" spans="1:3" ht="14.4" x14ac:dyDescent="0.3">
      <c r="A42630"/>
      <c r="B42630"/>
      <c r="C42630"/>
    </row>
    <row r="42631" spans="1:3" ht="14.4" x14ac:dyDescent="0.3">
      <c r="A42631"/>
      <c r="B42631"/>
      <c r="C42631"/>
    </row>
    <row r="42632" spans="1:3" ht="14.4" x14ac:dyDescent="0.3">
      <c r="A42632"/>
      <c r="B42632"/>
      <c r="C42632"/>
    </row>
    <row r="42633" spans="1:3" ht="14.4" x14ac:dyDescent="0.3">
      <c r="A42633"/>
      <c r="B42633"/>
      <c r="C42633"/>
    </row>
    <row r="42634" spans="1:3" ht="14.4" x14ac:dyDescent="0.3">
      <c r="A42634"/>
      <c r="B42634"/>
      <c r="C42634"/>
    </row>
    <row r="42635" spans="1:3" ht="14.4" x14ac:dyDescent="0.3">
      <c r="A42635"/>
      <c r="B42635"/>
      <c r="C42635"/>
    </row>
    <row r="42636" spans="1:3" ht="14.4" x14ac:dyDescent="0.3">
      <c r="A42636"/>
      <c r="B42636"/>
      <c r="C42636"/>
    </row>
    <row r="42637" spans="1:3" ht="14.4" x14ac:dyDescent="0.3">
      <c r="A42637"/>
      <c r="B42637"/>
      <c r="C42637"/>
    </row>
    <row r="42638" spans="1:3" ht="14.4" x14ac:dyDescent="0.3">
      <c r="A42638"/>
      <c r="B42638"/>
      <c r="C42638"/>
    </row>
    <row r="42639" spans="1:3" ht="14.4" x14ac:dyDescent="0.3">
      <c r="A42639"/>
      <c r="B42639"/>
      <c r="C42639"/>
    </row>
    <row r="42640" spans="1:3" ht="14.4" x14ac:dyDescent="0.3">
      <c r="A42640"/>
      <c r="B42640"/>
      <c r="C42640"/>
    </row>
    <row r="42641" spans="1:3" ht="14.4" x14ac:dyDescent="0.3">
      <c r="A42641"/>
      <c r="B42641"/>
      <c r="C42641"/>
    </row>
    <row r="42642" spans="1:3" ht="14.4" x14ac:dyDescent="0.3">
      <c r="A42642"/>
      <c r="B42642"/>
      <c r="C42642"/>
    </row>
    <row r="42643" spans="1:3" ht="14.4" x14ac:dyDescent="0.3">
      <c r="A42643"/>
      <c r="B42643"/>
      <c r="C42643"/>
    </row>
    <row r="42644" spans="1:3" ht="14.4" x14ac:dyDescent="0.3">
      <c r="A42644"/>
      <c r="B42644"/>
      <c r="C42644"/>
    </row>
    <row r="42645" spans="1:3" ht="14.4" x14ac:dyDescent="0.3">
      <c r="A42645"/>
      <c r="B42645"/>
      <c r="C42645"/>
    </row>
    <row r="42646" spans="1:3" ht="14.4" x14ac:dyDescent="0.3">
      <c r="A42646"/>
      <c r="B42646"/>
      <c r="C42646"/>
    </row>
    <row r="42647" spans="1:3" ht="14.4" x14ac:dyDescent="0.3">
      <c r="A42647"/>
      <c r="B42647"/>
      <c r="C42647"/>
    </row>
    <row r="42648" spans="1:3" ht="14.4" x14ac:dyDescent="0.3">
      <c r="A42648"/>
      <c r="B42648"/>
      <c r="C42648"/>
    </row>
    <row r="42649" spans="1:3" ht="14.4" x14ac:dyDescent="0.3">
      <c r="A42649"/>
      <c r="B42649"/>
      <c r="C42649"/>
    </row>
    <row r="42650" spans="1:3" ht="14.4" x14ac:dyDescent="0.3">
      <c r="A42650"/>
      <c r="B42650"/>
      <c r="C42650"/>
    </row>
    <row r="42651" spans="1:3" ht="14.4" x14ac:dyDescent="0.3">
      <c r="A42651"/>
      <c r="B42651"/>
      <c r="C42651"/>
    </row>
    <row r="42652" spans="1:3" ht="14.4" x14ac:dyDescent="0.3">
      <c r="A42652"/>
      <c r="B42652"/>
      <c r="C42652"/>
    </row>
    <row r="42653" spans="1:3" ht="14.4" x14ac:dyDescent="0.3">
      <c r="A42653"/>
      <c r="B42653"/>
      <c r="C42653"/>
    </row>
    <row r="42654" spans="1:3" ht="14.4" x14ac:dyDescent="0.3">
      <c r="A42654"/>
      <c r="B42654"/>
      <c r="C42654"/>
    </row>
    <row r="42655" spans="1:3" ht="14.4" x14ac:dyDescent="0.3">
      <c r="A42655"/>
      <c r="B42655"/>
      <c r="C42655"/>
    </row>
    <row r="42656" spans="1:3" ht="14.4" x14ac:dyDescent="0.3">
      <c r="A42656"/>
      <c r="B42656"/>
      <c r="C42656"/>
    </row>
    <row r="42657" spans="1:3" ht="14.4" x14ac:dyDescent="0.3">
      <c r="A42657"/>
      <c r="B42657"/>
      <c r="C42657"/>
    </row>
    <row r="42658" spans="1:3" ht="14.4" x14ac:dyDescent="0.3">
      <c r="A42658"/>
      <c r="B42658"/>
      <c r="C42658"/>
    </row>
    <row r="42659" spans="1:3" ht="14.4" x14ac:dyDescent="0.3">
      <c r="A42659"/>
      <c r="B42659"/>
      <c r="C42659"/>
    </row>
    <row r="42660" spans="1:3" ht="14.4" x14ac:dyDescent="0.3">
      <c r="A42660"/>
      <c r="B42660"/>
      <c r="C42660"/>
    </row>
    <row r="42661" spans="1:3" ht="14.4" x14ac:dyDescent="0.3">
      <c r="A42661"/>
      <c r="B42661"/>
      <c r="C42661"/>
    </row>
    <row r="42662" spans="1:3" ht="14.4" x14ac:dyDescent="0.3">
      <c r="A42662"/>
      <c r="B42662"/>
      <c r="C42662"/>
    </row>
    <row r="42663" spans="1:3" ht="14.4" x14ac:dyDescent="0.3">
      <c r="A42663"/>
      <c r="B42663"/>
      <c r="C42663"/>
    </row>
    <row r="42664" spans="1:3" ht="14.4" x14ac:dyDescent="0.3">
      <c r="A42664"/>
      <c r="B42664"/>
      <c r="C42664"/>
    </row>
    <row r="42665" spans="1:3" ht="14.4" x14ac:dyDescent="0.3">
      <c r="A42665"/>
      <c r="B42665"/>
      <c r="C42665"/>
    </row>
    <row r="42666" spans="1:3" ht="14.4" x14ac:dyDescent="0.3">
      <c r="A42666"/>
      <c r="B42666"/>
      <c r="C42666"/>
    </row>
    <row r="42667" spans="1:3" ht="14.4" x14ac:dyDescent="0.3">
      <c r="A42667"/>
      <c r="B42667"/>
      <c r="C42667"/>
    </row>
    <row r="42668" spans="1:3" ht="14.4" x14ac:dyDescent="0.3">
      <c r="A42668"/>
      <c r="B42668"/>
      <c r="C42668"/>
    </row>
    <row r="42669" spans="1:3" ht="14.4" x14ac:dyDescent="0.3">
      <c r="A42669"/>
      <c r="B42669"/>
      <c r="C42669"/>
    </row>
    <row r="42670" spans="1:3" ht="14.4" x14ac:dyDescent="0.3">
      <c r="A42670"/>
      <c r="B42670"/>
      <c r="C42670"/>
    </row>
    <row r="42671" spans="1:3" ht="14.4" x14ac:dyDescent="0.3">
      <c r="A42671"/>
      <c r="B42671"/>
      <c r="C42671"/>
    </row>
    <row r="42672" spans="1:3" ht="14.4" x14ac:dyDescent="0.3">
      <c r="A42672"/>
      <c r="B42672"/>
      <c r="C42672"/>
    </row>
    <row r="42673" spans="1:3" ht="14.4" x14ac:dyDescent="0.3">
      <c r="A42673"/>
      <c r="B42673"/>
      <c r="C42673"/>
    </row>
    <row r="42674" spans="1:3" ht="14.4" x14ac:dyDescent="0.3">
      <c r="A42674"/>
      <c r="B42674"/>
      <c r="C42674"/>
    </row>
    <row r="42675" spans="1:3" ht="14.4" x14ac:dyDescent="0.3">
      <c r="A42675"/>
      <c r="B42675"/>
      <c r="C42675"/>
    </row>
    <row r="42676" spans="1:3" ht="14.4" x14ac:dyDescent="0.3">
      <c r="A42676"/>
      <c r="B42676"/>
      <c r="C42676"/>
    </row>
    <row r="42677" spans="1:3" ht="14.4" x14ac:dyDescent="0.3">
      <c r="A42677"/>
      <c r="B42677"/>
      <c r="C42677"/>
    </row>
    <row r="42678" spans="1:3" ht="14.4" x14ac:dyDescent="0.3">
      <c r="A42678"/>
      <c r="B42678"/>
      <c r="C42678"/>
    </row>
    <row r="42679" spans="1:3" ht="14.4" x14ac:dyDescent="0.3">
      <c r="A42679"/>
      <c r="B42679"/>
      <c r="C42679"/>
    </row>
    <row r="42680" spans="1:3" ht="14.4" x14ac:dyDescent="0.3">
      <c r="A42680"/>
      <c r="B42680"/>
      <c r="C42680"/>
    </row>
    <row r="42681" spans="1:3" ht="14.4" x14ac:dyDescent="0.3">
      <c r="A42681"/>
      <c r="B42681"/>
      <c r="C42681"/>
    </row>
    <row r="42682" spans="1:3" ht="14.4" x14ac:dyDescent="0.3">
      <c r="A42682"/>
      <c r="B42682"/>
      <c r="C42682"/>
    </row>
    <row r="42683" spans="1:3" ht="14.4" x14ac:dyDescent="0.3">
      <c r="A42683"/>
      <c r="B42683"/>
      <c r="C42683"/>
    </row>
    <row r="42684" spans="1:3" ht="14.4" x14ac:dyDescent="0.3">
      <c r="A42684"/>
      <c r="B42684"/>
      <c r="C42684"/>
    </row>
    <row r="42685" spans="1:3" ht="14.4" x14ac:dyDescent="0.3">
      <c r="A42685"/>
      <c r="B42685"/>
      <c r="C42685"/>
    </row>
    <row r="42686" spans="1:3" ht="14.4" x14ac:dyDescent="0.3">
      <c r="A42686"/>
      <c r="B42686"/>
      <c r="C42686"/>
    </row>
    <row r="42687" spans="1:3" ht="14.4" x14ac:dyDescent="0.3">
      <c r="A42687"/>
      <c r="B42687"/>
      <c r="C42687"/>
    </row>
    <row r="42688" spans="1:3" ht="14.4" x14ac:dyDescent="0.3">
      <c r="A42688"/>
      <c r="B42688"/>
      <c r="C42688"/>
    </row>
    <row r="42689" spans="1:3" ht="14.4" x14ac:dyDescent="0.3">
      <c r="A42689"/>
      <c r="B42689"/>
      <c r="C42689"/>
    </row>
    <row r="42690" spans="1:3" ht="14.4" x14ac:dyDescent="0.3">
      <c r="A42690"/>
      <c r="B42690"/>
      <c r="C42690"/>
    </row>
    <row r="42691" spans="1:3" ht="14.4" x14ac:dyDescent="0.3">
      <c r="A42691"/>
      <c r="B42691"/>
      <c r="C42691"/>
    </row>
    <row r="42692" spans="1:3" ht="14.4" x14ac:dyDescent="0.3">
      <c r="A42692"/>
      <c r="B42692"/>
      <c r="C42692"/>
    </row>
    <row r="42693" spans="1:3" ht="14.4" x14ac:dyDescent="0.3">
      <c r="A42693"/>
      <c r="B42693"/>
      <c r="C42693"/>
    </row>
    <row r="42694" spans="1:3" ht="14.4" x14ac:dyDescent="0.3">
      <c r="A42694"/>
      <c r="B42694"/>
      <c r="C42694"/>
    </row>
    <row r="42695" spans="1:3" ht="14.4" x14ac:dyDescent="0.3">
      <c r="A42695"/>
      <c r="B42695"/>
      <c r="C42695"/>
    </row>
    <row r="42696" spans="1:3" ht="14.4" x14ac:dyDescent="0.3">
      <c r="A42696"/>
      <c r="B42696"/>
      <c r="C42696"/>
    </row>
    <row r="42697" spans="1:3" ht="14.4" x14ac:dyDescent="0.3">
      <c r="A42697"/>
      <c r="B42697"/>
      <c r="C42697"/>
    </row>
    <row r="42698" spans="1:3" ht="14.4" x14ac:dyDescent="0.3">
      <c r="A42698"/>
      <c r="B42698"/>
      <c r="C42698"/>
    </row>
    <row r="42699" spans="1:3" ht="14.4" x14ac:dyDescent="0.3">
      <c r="A42699"/>
      <c r="B42699"/>
      <c r="C42699"/>
    </row>
    <row r="42700" spans="1:3" ht="14.4" x14ac:dyDescent="0.3">
      <c r="A42700"/>
      <c r="B42700"/>
      <c r="C42700"/>
    </row>
    <row r="42701" spans="1:3" ht="14.4" x14ac:dyDescent="0.3">
      <c r="A42701"/>
      <c r="B42701"/>
      <c r="C42701"/>
    </row>
    <row r="42702" spans="1:3" ht="14.4" x14ac:dyDescent="0.3">
      <c r="A42702"/>
      <c r="B42702"/>
      <c r="C42702"/>
    </row>
    <row r="42703" spans="1:3" ht="14.4" x14ac:dyDescent="0.3">
      <c r="A42703"/>
      <c r="B42703"/>
      <c r="C42703"/>
    </row>
    <row r="42704" spans="1:3" ht="14.4" x14ac:dyDescent="0.3">
      <c r="A42704"/>
      <c r="B42704"/>
      <c r="C42704"/>
    </row>
    <row r="42705" spans="1:3" ht="14.4" x14ac:dyDescent="0.3">
      <c r="A42705"/>
      <c r="B42705"/>
      <c r="C42705"/>
    </row>
    <row r="42706" spans="1:3" ht="14.4" x14ac:dyDescent="0.3">
      <c r="A42706"/>
      <c r="B42706"/>
      <c r="C42706"/>
    </row>
    <row r="42707" spans="1:3" ht="14.4" x14ac:dyDescent="0.3">
      <c r="A42707"/>
      <c r="B42707"/>
      <c r="C42707"/>
    </row>
    <row r="42708" spans="1:3" ht="14.4" x14ac:dyDescent="0.3">
      <c r="A42708"/>
      <c r="B42708"/>
      <c r="C42708"/>
    </row>
    <row r="42709" spans="1:3" ht="14.4" x14ac:dyDescent="0.3">
      <c r="A42709"/>
      <c r="B42709"/>
      <c r="C42709"/>
    </row>
    <row r="42710" spans="1:3" ht="14.4" x14ac:dyDescent="0.3">
      <c r="A42710"/>
      <c r="B42710"/>
      <c r="C42710"/>
    </row>
    <row r="42711" spans="1:3" ht="14.4" x14ac:dyDescent="0.3">
      <c r="A42711"/>
      <c r="B42711"/>
      <c r="C42711"/>
    </row>
    <row r="42712" spans="1:3" ht="14.4" x14ac:dyDescent="0.3">
      <c r="A42712"/>
      <c r="B42712"/>
      <c r="C42712"/>
    </row>
    <row r="42713" spans="1:3" ht="14.4" x14ac:dyDescent="0.3">
      <c r="A42713"/>
      <c r="B42713"/>
      <c r="C42713"/>
    </row>
    <row r="42714" spans="1:3" ht="14.4" x14ac:dyDescent="0.3">
      <c r="A42714"/>
      <c r="B42714"/>
      <c r="C42714"/>
    </row>
    <row r="42715" spans="1:3" ht="14.4" x14ac:dyDescent="0.3">
      <c r="A42715"/>
      <c r="B42715"/>
      <c r="C42715"/>
    </row>
    <row r="42716" spans="1:3" ht="14.4" x14ac:dyDescent="0.3">
      <c r="A42716"/>
      <c r="B42716"/>
      <c r="C42716"/>
    </row>
    <row r="42717" spans="1:3" ht="14.4" x14ac:dyDescent="0.3">
      <c r="A42717"/>
      <c r="B42717"/>
      <c r="C42717"/>
    </row>
    <row r="42718" spans="1:3" ht="14.4" x14ac:dyDescent="0.3">
      <c r="A42718"/>
      <c r="B42718"/>
      <c r="C42718"/>
    </row>
    <row r="42719" spans="1:3" ht="14.4" x14ac:dyDescent="0.3">
      <c r="A42719"/>
      <c r="B42719"/>
      <c r="C42719"/>
    </row>
    <row r="42720" spans="1:3" ht="14.4" x14ac:dyDescent="0.3">
      <c r="A42720"/>
      <c r="B42720"/>
      <c r="C42720"/>
    </row>
    <row r="42721" spans="1:3" ht="14.4" x14ac:dyDescent="0.3">
      <c r="A42721"/>
      <c r="B42721"/>
      <c r="C42721"/>
    </row>
    <row r="42722" spans="1:3" ht="14.4" x14ac:dyDescent="0.3">
      <c r="A42722"/>
      <c r="B42722"/>
      <c r="C42722"/>
    </row>
    <row r="42723" spans="1:3" ht="14.4" x14ac:dyDescent="0.3">
      <c r="A42723"/>
      <c r="B42723"/>
      <c r="C42723"/>
    </row>
    <row r="42724" spans="1:3" ht="14.4" x14ac:dyDescent="0.3">
      <c r="A42724"/>
      <c r="B42724"/>
      <c r="C42724"/>
    </row>
    <row r="42725" spans="1:3" ht="14.4" x14ac:dyDescent="0.3">
      <c r="A42725"/>
      <c r="B42725"/>
      <c r="C42725"/>
    </row>
    <row r="42726" spans="1:3" ht="14.4" x14ac:dyDescent="0.3">
      <c r="A42726"/>
      <c r="B42726"/>
      <c r="C42726"/>
    </row>
    <row r="42727" spans="1:3" ht="14.4" x14ac:dyDescent="0.3">
      <c r="A42727"/>
      <c r="B42727"/>
      <c r="C42727"/>
    </row>
    <row r="42728" spans="1:3" ht="14.4" x14ac:dyDescent="0.3">
      <c r="A42728"/>
      <c r="B42728"/>
      <c r="C42728"/>
    </row>
    <row r="42729" spans="1:3" ht="14.4" x14ac:dyDescent="0.3">
      <c r="A42729"/>
      <c r="B42729"/>
      <c r="C42729"/>
    </row>
    <row r="42730" spans="1:3" ht="14.4" x14ac:dyDescent="0.3">
      <c r="A42730"/>
      <c r="B42730"/>
      <c r="C42730"/>
    </row>
    <row r="42731" spans="1:3" ht="14.4" x14ac:dyDescent="0.3">
      <c r="A42731"/>
      <c r="B42731"/>
      <c r="C42731"/>
    </row>
    <row r="42732" spans="1:3" ht="14.4" x14ac:dyDescent="0.3">
      <c r="A42732"/>
      <c r="B42732"/>
      <c r="C42732"/>
    </row>
    <row r="42733" spans="1:3" ht="14.4" x14ac:dyDescent="0.3">
      <c r="A42733"/>
      <c r="B42733"/>
      <c r="C42733"/>
    </row>
    <row r="42734" spans="1:3" ht="14.4" x14ac:dyDescent="0.3">
      <c r="A42734"/>
      <c r="B42734"/>
      <c r="C42734"/>
    </row>
    <row r="42735" spans="1:3" ht="14.4" x14ac:dyDescent="0.3">
      <c r="A42735"/>
      <c r="B42735"/>
      <c r="C42735"/>
    </row>
    <row r="42736" spans="1:3" ht="14.4" x14ac:dyDescent="0.3">
      <c r="A42736"/>
      <c r="B42736"/>
      <c r="C42736"/>
    </row>
    <row r="42737" spans="1:3" ht="14.4" x14ac:dyDescent="0.3">
      <c r="A42737"/>
      <c r="B42737"/>
      <c r="C42737"/>
    </row>
    <row r="42738" spans="1:3" ht="14.4" x14ac:dyDescent="0.3">
      <c r="A42738"/>
      <c r="B42738"/>
      <c r="C42738"/>
    </row>
    <row r="42739" spans="1:3" ht="14.4" x14ac:dyDescent="0.3">
      <c r="A42739"/>
      <c r="B42739"/>
      <c r="C42739"/>
    </row>
    <row r="42740" spans="1:3" ht="14.4" x14ac:dyDescent="0.3">
      <c r="A42740"/>
      <c r="B42740"/>
      <c r="C42740"/>
    </row>
    <row r="42741" spans="1:3" ht="14.4" x14ac:dyDescent="0.3">
      <c r="A42741"/>
      <c r="B42741"/>
      <c r="C42741"/>
    </row>
    <row r="42742" spans="1:3" ht="14.4" x14ac:dyDescent="0.3">
      <c r="A42742"/>
      <c r="B42742"/>
      <c r="C42742"/>
    </row>
    <row r="42743" spans="1:3" ht="14.4" x14ac:dyDescent="0.3">
      <c r="A42743"/>
      <c r="B42743"/>
      <c r="C42743"/>
    </row>
    <row r="42744" spans="1:3" ht="14.4" x14ac:dyDescent="0.3">
      <c r="A42744"/>
      <c r="B42744"/>
      <c r="C42744"/>
    </row>
    <row r="42745" spans="1:3" ht="14.4" x14ac:dyDescent="0.3">
      <c r="A42745"/>
      <c r="B42745"/>
      <c r="C42745"/>
    </row>
    <row r="42746" spans="1:3" ht="14.4" x14ac:dyDescent="0.3">
      <c r="A42746"/>
      <c r="B42746"/>
      <c r="C42746"/>
    </row>
    <row r="42747" spans="1:3" ht="14.4" x14ac:dyDescent="0.3">
      <c r="A42747"/>
      <c r="B42747"/>
      <c r="C42747"/>
    </row>
    <row r="42748" spans="1:3" ht="14.4" x14ac:dyDescent="0.3">
      <c r="A42748"/>
      <c r="B42748"/>
      <c r="C42748"/>
    </row>
    <row r="42749" spans="1:3" ht="14.4" x14ac:dyDescent="0.3">
      <c r="A42749"/>
      <c r="B42749"/>
      <c r="C42749"/>
    </row>
    <row r="42750" spans="1:3" ht="14.4" x14ac:dyDescent="0.3">
      <c r="A42750"/>
      <c r="B42750"/>
      <c r="C42750"/>
    </row>
    <row r="42751" spans="1:3" ht="14.4" x14ac:dyDescent="0.3">
      <c r="A42751"/>
      <c r="B42751"/>
      <c r="C42751"/>
    </row>
    <row r="42752" spans="1:3" ht="14.4" x14ac:dyDescent="0.3">
      <c r="A42752"/>
      <c r="B42752"/>
      <c r="C42752"/>
    </row>
    <row r="42753" spans="1:3" ht="14.4" x14ac:dyDescent="0.3">
      <c r="A42753"/>
      <c r="B42753"/>
      <c r="C42753"/>
    </row>
    <row r="42754" spans="1:3" ht="14.4" x14ac:dyDescent="0.3">
      <c r="A42754"/>
      <c r="B42754"/>
      <c r="C42754"/>
    </row>
    <row r="42755" spans="1:3" ht="14.4" x14ac:dyDescent="0.3">
      <c r="A42755"/>
      <c r="B42755"/>
      <c r="C42755"/>
    </row>
    <row r="42756" spans="1:3" ht="14.4" x14ac:dyDescent="0.3">
      <c r="A42756"/>
      <c r="B42756"/>
      <c r="C42756"/>
    </row>
    <row r="42757" spans="1:3" ht="14.4" x14ac:dyDescent="0.3">
      <c r="A42757"/>
      <c r="B42757"/>
      <c r="C42757"/>
    </row>
    <row r="42758" spans="1:3" ht="14.4" x14ac:dyDescent="0.3">
      <c r="A42758"/>
      <c r="B42758"/>
      <c r="C42758"/>
    </row>
    <row r="42759" spans="1:3" ht="14.4" x14ac:dyDescent="0.3">
      <c r="A42759"/>
      <c r="B42759"/>
      <c r="C42759"/>
    </row>
    <row r="42760" spans="1:3" ht="14.4" x14ac:dyDescent="0.3">
      <c r="A42760"/>
      <c r="B42760"/>
      <c r="C42760"/>
    </row>
    <row r="42761" spans="1:3" ht="14.4" x14ac:dyDescent="0.3">
      <c r="A42761"/>
      <c r="B42761"/>
      <c r="C42761"/>
    </row>
    <row r="42762" spans="1:3" ht="14.4" x14ac:dyDescent="0.3">
      <c r="A42762"/>
      <c r="B42762"/>
      <c r="C42762"/>
    </row>
    <row r="42763" spans="1:3" ht="14.4" x14ac:dyDescent="0.3">
      <c r="A42763"/>
      <c r="B42763"/>
      <c r="C42763"/>
    </row>
    <row r="42764" spans="1:3" ht="14.4" x14ac:dyDescent="0.3">
      <c r="A42764"/>
      <c r="B42764"/>
      <c r="C42764"/>
    </row>
    <row r="42765" spans="1:3" ht="14.4" x14ac:dyDescent="0.3">
      <c r="A42765"/>
      <c r="B42765"/>
      <c r="C42765"/>
    </row>
    <row r="42766" spans="1:3" ht="14.4" x14ac:dyDescent="0.3">
      <c r="A42766"/>
      <c r="B42766"/>
      <c r="C42766"/>
    </row>
    <row r="42767" spans="1:3" ht="14.4" x14ac:dyDescent="0.3">
      <c r="A42767"/>
      <c r="B42767"/>
      <c r="C42767"/>
    </row>
    <row r="42768" spans="1:3" ht="14.4" x14ac:dyDescent="0.3">
      <c r="A42768"/>
      <c r="B42768"/>
      <c r="C42768"/>
    </row>
    <row r="42769" spans="1:3" ht="14.4" x14ac:dyDescent="0.3">
      <c r="A42769"/>
      <c r="B42769"/>
      <c r="C42769"/>
    </row>
    <row r="42770" spans="1:3" ht="14.4" x14ac:dyDescent="0.3">
      <c r="A42770"/>
      <c r="B42770"/>
      <c r="C42770"/>
    </row>
    <row r="42771" spans="1:3" ht="14.4" x14ac:dyDescent="0.3">
      <c r="A42771"/>
      <c r="B42771"/>
      <c r="C42771"/>
    </row>
    <row r="42772" spans="1:3" ht="14.4" x14ac:dyDescent="0.3">
      <c r="A42772"/>
      <c r="B42772"/>
      <c r="C42772"/>
    </row>
    <row r="42773" spans="1:3" ht="14.4" x14ac:dyDescent="0.3">
      <c r="A42773"/>
      <c r="B42773"/>
      <c r="C42773"/>
    </row>
    <row r="42774" spans="1:3" ht="14.4" x14ac:dyDescent="0.3">
      <c r="A42774"/>
      <c r="B42774"/>
      <c r="C42774"/>
    </row>
    <row r="42775" spans="1:3" ht="14.4" x14ac:dyDescent="0.3">
      <c r="A42775"/>
      <c r="B42775"/>
      <c r="C42775"/>
    </row>
    <row r="42776" spans="1:3" ht="14.4" x14ac:dyDescent="0.3">
      <c r="A42776"/>
      <c r="B42776"/>
      <c r="C42776"/>
    </row>
    <row r="42777" spans="1:3" ht="14.4" x14ac:dyDescent="0.3">
      <c r="A42777"/>
      <c r="B42777"/>
      <c r="C42777"/>
    </row>
    <row r="42778" spans="1:3" ht="14.4" x14ac:dyDescent="0.3">
      <c r="A42778"/>
      <c r="B42778"/>
      <c r="C42778"/>
    </row>
    <row r="42779" spans="1:3" ht="14.4" x14ac:dyDescent="0.3">
      <c r="A42779"/>
      <c r="B42779"/>
      <c r="C42779"/>
    </row>
    <row r="42780" spans="1:3" ht="14.4" x14ac:dyDescent="0.3">
      <c r="A42780"/>
      <c r="B42780"/>
      <c r="C42780"/>
    </row>
    <row r="42781" spans="1:3" ht="14.4" x14ac:dyDescent="0.3">
      <c r="A42781"/>
      <c r="B42781"/>
      <c r="C42781"/>
    </row>
    <row r="42782" spans="1:3" ht="14.4" x14ac:dyDescent="0.3">
      <c r="A42782"/>
      <c r="B42782"/>
      <c r="C42782"/>
    </row>
    <row r="42783" spans="1:3" ht="14.4" x14ac:dyDescent="0.3">
      <c r="A42783"/>
      <c r="B42783"/>
      <c r="C42783"/>
    </row>
    <row r="42784" spans="1:3" ht="14.4" x14ac:dyDescent="0.3">
      <c r="A42784"/>
      <c r="B42784"/>
      <c r="C42784"/>
    </row>
    <row r="42785" spans="1:3" ht="14.4" x14ac:dyDescent="0.3">
      <c r="A42785"/>
      <c r="B42785"/>
      <c r="C42785"/>
    </row>
    <row r="42786" spans="1:3" ht="14.4" x14ac:dyDescent="0.3">
      <c r="A42786"/>
      <c r="B42786"/>
      <c r="C42786"/>
    </row>
    <row r="42787" spans="1:3" ht="14.4" x14ac:dyDescent="0.3">
      <c r="A42787"/>
      <c r="B42787"/>
      <c r="C42787"/>
    </row>
    <row r="42788" spans="1:3" ht="14.4" x14ac:dyDescent="0.3">
      <c r="A42788"/>
      <c r="B42788"/>
      <c r="C42788"/>
    </row>
    <row r="42789" spans="1:3" ht="14.4" x14ac:dyDescent="0.3">
      <c r="A42789"/>
      <c r="B42789"/>
      <c r="C42789"/>
    </row>
    <row r="42790" spans="1:3" ht="14.4" x14ac:dyDescent="0.3">
      <c r="A42790"/>
      <c r="B42790"/>
      <c r="C42790"/>
    </row>
    <row r="42791" spans="1:3" ht="14.4" x14ac:dyDescent="0.3">
      <c r="A42791"/>
      <c r="B42791"/>
      <c r="C42791"/>
    </row>
    <row r="42792" spans="1:3" ht="14.4" x14ac:dyDescent="0.3">
      <c r="A42792"/>
      <c r="B42792"/>
      <c r="C42792"/>
    </row>
    <row r="42793" spans="1:3" ht="14.4" x14ac:dyDescent="0.3">
      <c r="A42793"/>
      <c r="B42793"/>
      <c r="C42793"/>
    </row>
    <row r="42794" spans="1:3" ht="14.4" x14ac:dyDescent="0.3">
      <c r="A42794"/>
      <c r="B42794"/>
      <c r="C42794"/>
    </row>
    <row r="42795" spans="1:3" ht="14.4" x14ac:dyDescent="0.3">
      <c r="A42795"/>
      <c r="B42795"/>
      <c r="C42795"/>
    </row>
    <row r="42796" spans="1:3" ht="14.4" x14ac:dyDescent="0.3">
      <c r="A42796"/>
      <c r="B42796"/>
      <c r="C42796"/>
    </row>
    <row r="42797" spans="1:3" ht="14.4" x14ac:dyDescent="0.3">
      <c r="A42797"/>
      <c r="B42797"/>
      <c r="C42797"/>
    </row>
    <row r="42798" spans="1:3" ht="14.4" x14ac:dyDescent="0.3">
      <c r="A42798"/>
      <c r="B42798"/>
      <c r="C42798"/>
    </row>
    <row r="42799" spans="1:3" ht="14.4" x14ac:dyDescent="0.3">
      <c r="A42799"/>
      <c r="B42799"/>
      <c r="C42799"/>
    </row>
    <row r="42800" spans="1:3" ht="14.4" x14ac:dyDescent="0.3">
      <c r="A42800"/>
      <c r="B42800"/>
      <c r="C42800"/>
    </row>
    <row r="42801" spans="1:3" ht="14.4" x14ac:dyDescent="0.3">
      <c r="A42801"/>
      <c r="B42801"/>
      <c r="C42801"/>
    </row>
    <row r="42802" spans="1:3" ht="14.4" x14ac:dyDescent="0.3">
      <c r="A42802"/>
      <c r="B42802"/>
      <c r="C42802"/>
    </row>
    <row r="42803" spans="1:3" ht="14.4" x14ac:dyDescent="0.3">
      <c r="A42803"/>
      <c r="B42803"/>
      <c r="C42803"/>
    </row>
    <row r="42804" spans="1:3" ht="14.4" x14ac:dyDescent="0.3">
      <c r="A42804"/>
      <c r="B42804"/>
      <c r="C42804"/>
    </row>
    <row r="42805" spans="1:3" ht="14.4" x14ac:dyDescent="0.3">
      <c r="A42805"/>
      <c r="B42805"/>
      <c r="C42805"/>
    </row>
    <row r="42806" spans="1:3" ht="14.4" x14ac:dyDescent="0.3">
      <c r="A42806"/>
      <c r="B42806"/>
      <c r="C42806"/>
    </row>
    <row r="42807" spans="1:3" ht="14.4" x14ac:dyDescent="0.3">
      <c r="A42807"/>
      <c r="B42807"/>
      <c r="C42807"/>
    </row>
    <row r="42808" spans="1:3" ht="14.4" x14ac:dyDescent="0.3">
      <c r="A42808"/>
      <c r="B42808"/>
      <c r="C42808"/>
    </row>
    <row r="42809" spans="1:3" ht="14.4" x14ac:dyDescent="0.3">
      <c r="A42809"/>
      <c r="B42809"/>
      <c r="C42809"/>
    </row>
    <row r="42810" spans="1:3" ht="14.4" x14ac:dyDescent="0.3">
      <c r="A42810"/>
      <c r="B42810"/>
      <c r="C42810"/>
    </row>
    <row r="42811" spans="1:3" ht="14.4" x14ac:dyDescent="0.3">
      <c r="A42811"/>
      <c r="B42811"/>
      <c r="C42811"/>
    </row>
    <row r="42812" spans="1:3" ht="14.4" x14ac:dyDescent="0.3">
      <c r="A42812"/>
      <c r="B42812"/>
      <c r="C42812"/>
    </row>
    <row r="42813" spans="1:3" ht="14.4" x14ac:dyDescent="0.3">
      <c r="A42813"/>
      <c r="B42813"/>
      <c r="C42813"/>
    </row>
    <row r="42814" spans="1:3" ht="14.4" x14ac:dyDescent="0.3">
      <c r="A42814"/>
      <c r="B42814"/>
      <c r="C42814"/>
    </row>
    <row r="42815" spans="1:3" ht="14.4" x14ac:dyDescent="0.3">
      <c r="A42815"/>
      <c r="B42815"/>
      <c r="C42815"/>
    </row>
    <row r="42816" spans="1:3" ht="14.4" x14ac:dyDescent="0.3">
      <c r="A42816"/>
      <c r="B42816"/>
      <c r="C42816"/>
    </row>
    <row r="42817" spans="1:3" ht="14.4" x14ac:dyDescent="0.3">
      <c r="A42817"/>
      <c r="B42817"/>
      <c r="C42817"/>
    </row>
    <row r="42818" spans="1:3" ht="14.4" x14ac:dyDescent="0.3">
      <c r="A42818"/>
      <c r="B42818"/>
      <c r="C42818"/>
    </row>
    <row r="42819" spans="1:3" ht="14.4" x14ac:dyDescent="0.3">
      <c r="A42819"/>
      <c r="B42819"/>
      <c r="C42819"/>
    </row>
    <row r="42820" spans="1:3" ht="14.4" x14ac:dyDescent="0.3">
      <c r="A42820"/>
      <c r="B42820"/>
      <c r="C42820"/>
    </row>
    <row r="42821" spans="1:3" ht="14.4" x14ac:dyDescent="0.3">
      <c r="A42821"/>
      <c r="B42821"/>
      <c r="C42821"/>
    </row>
    <row r="42822" spans="1:3" ht="14.4" x14ac:dyDescent="0.3">
      <c r="A42822"/>
      <c r="B42822"/>
      <c r="C42822"/>
    </row>
    <row r="42823" spans="1:3" ht="14.4" x14ac:dyDescent="0.3">
      <c r="A42823"/>
      <c r="B42823"/>
      <c r="C42823"/>
    </row>
    <row r="42824" spans="1:3" ht="14.4" x14ac:dyDescent="0.3">
      <c r="A42824"/>
      <c r="B42824"/>
      <c r="C42824"/>
    </row>
    <row r="42825" spans="1:3" ht="14.4" x14ac:dyDescent="0.3">
      <c r="A42825"/>
      <c r="B42825"/>
      <c r="C42825"/>
    </row>
    <row r="42826" spans="1:3" ht="14.4" x14ac:dyDescent="0.3">
      <c r="A42826"/>
      <c r="B42826"/>
      <c r="C42826"/>
    </row>
    <row r="42827" spans="1:3" ht="14.4" x14ac:dyDescent="0.3">
      <c r="A42827"/>
      <c r="B42827"/>
      <c r="C42827"/>
    </row>
    <row r="42828" spans="1:3" ht="14.4" x14ac:dyDescent="0.3">
      <c r="A42828"/>
      <c r="B42828"/>
      <c r="C42828"/>
    </row>
    <row r="42829" spans="1:3" ht="14.4" x14ac:dyDescent="0.3">
      <c r="A42829"/>
      <c r="B42829"/>
      <c r="C42829"/>
    </row>
    <row r="42830" spans="1:3" ht="14.4" x14ac:dyDescent="0.3">
      <c r="A42830"/>
      <c r="B42830"/>
      <c r="C42830"/>
    </row>
    <row r="42831" spans="1:3" ht="14.4" x14ac:dyDescent="0.3">
      <c r="A42831"/>
      <c r="B42831"/>
      <c r="C42831"/>
    </row>
    <row r="42832" spans="1:3" ht="14.4" x14ac:dyDescent="0.3">
      <c r="A42832"/>
      <c r="B42832"/>
      <c r="C42832"/>
    </row>
    <row r="42833" spans="1:3" ht="14.4" x14ac:dyDescent="0.3">
      <c r="A42833"/>
      <c r="B42833"/>
      <c r="C42833"/>
    </row>
    <row r="42834" spans="1:3" ht="14.4" x14ac:dyDescent="0.3">
      <c r="A42834"/>
      <c r="B42834"/>
      <c r="C42834"/>
    </row>
    <row r="42835" spans="1:3" ht="14.4" x14ac:dyDescent="0.3">
      <c r="A42835"/>
      <c r="B42835"/>
      <c r="C42835"/>
    </row>
    <row r="42836" spans="1:3" ht="14.4" x14ac:dyDescent="0.3">
      <c r="A42836"/>
      <c r="B42836"/>
      <c r="C42836"/>
    </row>
    <row r="42837" spans="1:3" ht="14.4" x14ac:dyDescent="0.3">
      <c r="A42837"/>
      <c r="B42837"/>
      <c r="C42837"/>
    </row>
    <row r="42838" spans="1:3" ht="14.4" x14ac:dyDescent="0.3">
      <c r="A42838"/>
      <c r="B42838"/>
      <c r="C42838"/>
    </row>
    <row r="42839" spans="1:3" ht="14.4" x14ac:dyDescent="0.3">
      <c r="A42839"/>
      <c r="B42839"/>
      <c r="C42839"/>
    </row>
    <row r="42840" spans="1:3" ht="14.4" x14ac:dyDescent="0.3">
      <c r="A42840"/>
      <c r="B42840"/>
      <c r="C42840"/>
    </row>
    <row r="42841" spans="1:3" ht="14.4" x14ac:dyDescent="0.3">
      <c r="A42841"/>
      <c r="B42841"/>
      <c r="C42841"/>
    </row>
    <row r="42842" spans="1:3" ht="14.4" x14ac:dyDescent="0.3">
      <c r="A42842"/>
      <c r="B42842"/>
      <c r="C42842"/>
    </row>
    <row r="42843" spans="1:3" ht="14.4" x14ac:dyDescent="0.3">
      <c r="A42843"/>
      <c r="B42843"/>
      <c r="C42843"/>
    </row>
    <row r="42844" spans="1:3" ht="14.4" x14ac:dyDescent="0.3">
      <c r="A42844"/>
      <c r="B42844"/>
      <c r="C42844"/>
    </row>
    <row r="42845" spans="1:3" ht="14.4" x14ac:dyDescent="0.3">
      <c r="A42845"/>
      <c r="B42845"/>
      <c r="C42845"/>
    </row>
    <row r="42846" spans="1:3" ht="14.4" x14ac:dyDescent="0.3">
      <c r="A42846"/>
      <c r="B42846"/>
      <c r="C42846"/>
    </row>
    <row r="42847" spans="1:3" ht="14.4" x14ac:dyDescent="0.3">
      <c r="A42847"/>
      <c r="B42847"/>
      <c r="C42847"/>
    </row>
    <row r="42848" spans="1:3" ht="14.4" x14ac:dyDescent="0.3">
      <c r="A42848"/>
      <c r="B42848"/>
      <c r="C42848"/>
    </row>
    <row r="42849" spans="1:3" ht="14.4" x14ac:dyDescent="0.3">
      <c r="A42849"/>
      <c r="B42849"/>
      <c r="C42849"/>
    </row>
    <row r="42850" spans="1:3" ht="14.4" x14ac:dyDescent="0.3">
      <c r="A42850"/>
      <c r="B42850"/>
      <c r="C42850"/>
    </row>
    <row r="42851" spans="1:3" ht="14.4" x14ac:dyDescent="0.3">
      <c r="A42851"/>
      <c r="B42851"/>
      <c r="C42851"/>
    </row>
    <row r="42852" spans="1:3" ht="14.4" x14ac:dyDescent="0.3">
      <c r="A42852"/>
      <c r="B42852"/>
      <c r="C42852"/>
    </row>
    <row r="42853" spans="1:3" ht="14.4" x14ac:dyDescent="0.3">
      <c r="A42853"/>
      <c r="B42853"/>
      <c r="C42853"/>
    </row>
    <row r="42854" spans="1:3" ht="14.4" x14ac:dyDescent="0.3">
      <c r="A42854"/>
      <c r="B42854"/>
      <c r="C42854"/>
    </row>
    <row r="42855" spans="1:3" ht="14.4" x14ac:dyDescent="0.3">
      <c r="A42855"/>
      <c r="B42855"/>
      <c r="C42855"/>
    </row>
    <row r="42856" spans="1:3" ht="14.4" x14ac:dyDescent="0.3">
      <c r="A42856"/>
      <c r="B42856"/>
      <c r="C42856"/>
    </row>
    <row r="42857" spans="1:3" ht="14.4" x14ac:dyDescent="0.3">
      <c r="A42857"/>
      <c r="B42857"/>
      <c r="C42857"/>
    </row>
    <row r="42858" spans="1:3" ht="14.4" x14ac:dyDescent="0.3">
      <c r="A42858"/>
      <c r="B42858"/>
      <c r="C42858"/>
    </row>
    <row r="42859" spans="1:3" ht="14.4" x14ac:dyDescent="0.3">
      <c r="A42859"/>
      <c r="B42859"/>
      <c r="C42859"/>
    </row>
    <row r="42860" spans="1:3" ht="14.4" x14ac:dyDescent="0.3">
      <c r="A42860"/>
      <c r="B42860"/>
      <c r="C42860"/>
    </row>
    <row r="42861" spans="1:3" ht="14.4" x14ac:dyDescent="0.3">
      <c r="A42861"/>
      <c r="B42861"/>
      <c r="C42861"/>
    </row>
    <row r="42862" spans="1:3" ht="14.4" x14ac:dyDescent="0.3">
      <c r="A42862"/>
      <c r="B42862"/>
      <c r="C42862"/>
    </row>
    <row r="42863" spans="1:3" ht="14.4" x14ac:dyDescent="0.3">
      <c r="A42863"/>
      <c r="B42863"/>
      <c r="C42863"/>
    </row>
    <row r="42864" spans="1:3" ht="14.4" x14ac:dyDescent="0.3">
      <c r="A42864"/>
      <c r="B42864"/>
      <c r="C42864"/>
    </row>
    <row r="42865" spans="1:3" ht="14.4" x14ac:dyDescent="0.3">
      <c r="A42865"/>
      <c r="B42865"/>
      <c r="C42865"/>
    </row>
    <row r="42866" spans="1:3" ht="14.4" x14ac:dyDescent="0.3">
      <c r="A42866"/>
      <c r="B42866"/>
      <c r="C42866"/>
    </row>
    <row r="42867" spans="1:3" ht="14.4" x14ac:dyDescent="0.3">
      <c r="A42867"/>
      <c r="B42867"/>
      <c r="C42867"/>
    </row>
    <row r="42868" spans="1:3" ht="14.4" x14ac:dyDescent="0.3">
      <c r="A42868"/>
      <c r="B42868"/>
      <c r="C42868"/>
    </row>
    <row r="42869" spans="1:3" ht="14.4" x14ac:dyDescent="0.3">
      <c r="A42869"/>
      <c r="B42869"/>
      <c r="C42869"/>
    </row>
    <row r="42870" spans="1:3" ht="14.4" x14ac:dyDescent="0.3">
      <c r="A42870"/>
      <c r="B42870"/>
      <c r="C42870"/>
    </row>
    <row r="42871" spans="1:3" ht="14.4" x14ac:dyDescent="0.3">
      <c r="A42871"/>
      <c r="B42871"/>
      <c r="C42871"/>
    </row>
    <row r="42872" spans="1:3" ht="14.4" x14ac:dyDescent="0.3">
      <c r="A42872"/>
      <c r="B42872"/>
      <c r="C42872"/>
    </row>
    <row r="42873" spans="1:3" ht="14.4" x14ac:dyDescent="0.3">
      <c r="A42873"/>
      <c r="B42873"/>
      <c r="C42873"/>
    </row>
    <row r="42874" spans="1:3" ht="14.4" x14ac:dyDescent="0.3">
      <c r="A42874"/>
      <c r="B42874"/>
      <c r="C42874"/>
    </row>
    <row r="42875" spans="1:3" ht="14.4" x14ac:dyDescent="0.3">
      <c r="A42875"/>
      <c r="B42875"/>
      <c r="C42875"/>
    </row>
    <row r="42876" spans="1:3" ht="14.4" x14ac:dyDescent="0.3">
      <c r="A42876"/>
      <c r="B42876"/>
      <c r="C42876"/>
    </row>
    <row r="42877" spans="1:3" ht="14.4" x14ac:dyDescent="0.3">
      <c r="A42877"/>
      <c r="B42877"/>
      <c r="C42877"/>
    </row>
    <row r="42878" spans="1:3" ht="14.4" x14ac:dyDescent="0.3">
      <c r="A42878"/>
      <c r="B42878"/>
      <c r="C42878"/>
    </row>
    <row r="42879" spans="1:3" ht="14.4" x14ac:dyDescent="0.3">
      <c r="A42879"/>
      <c r="B42879"/>
      <c r="C42879"/>
    </row>
    <row r="42880" spans="1:3" ht="14.4" x14ac:dyDescent="0.3">
      <c r="A42880"/>
      <c r="B42880"/>
      <c r="C42880"/>
    </row>
    <row r="42881" spans="1:3" ht="14.4" x14ac:dyDescent="0.3">
      <c r="A42881"/>
      <c r="B42881"/>
      <c r="C42881"/>
    </row>
    <row r="42882" spans="1:3" ht="14.4" x14ac:dyDescent="0.3">
      <c r="A42882"/>
      <c r="B42882"/>
      <c r="C42882"/>
    </row>
    <row r="42883" spans="1:3" ht="14.4" x14ac:dyDescent="0.3">
      <c r="A42883"/>
      <c r="B42883"/>
      <c r="C42883"/>
    </row>
    <row r="42884" spans="1:3" ht="14.4" x14ac:dyDescent="0.3">
      <c r="A42884"/>
      <c r="B42884"/>
      <c r="C42884"/>
    </row>
    <row r="42885" spans="1:3" ht="14.4" x14ac:dyDescent="0.3">
      <c r="A42885"/>
      <c r="B42885"/>
      <c r="C42885"/>
    </row>
    <row r="42886" spans="1:3" ht="14.4" x14ac:dyDescent="0.3">
      <c r="A42886"/>
      <c r="B42886"/>
      <c r="C42886"/>
    </row>
    <row r="42887" spans="1:3" ht="14.4" x14ac:dyDescent="0.3">
      <c r="A42887"/>
      <c r="B42887"/>
      <c r="C42887"/>
    </row>
    <row r="42888" spans="1:3" ht="14.4" x14ac:dyDescent="0.3">
      <c r="A42888"/>
      <c r="B42888"/>
      <c r="C42888"/>
    </row>
    <row r="42889" spans="1:3" ht="14.4" x14ac:dyDescent="0.3">
      <c r="A42889"/>
      <c r="B42889"/>
      <c r="C42889"/>
    </row>
    <row r="42890" spans="1:3" ht="14.4" x14ac:dyDescent="0.3">
      <c r="A42890"/>
      <c r="B42890"/>
      <c r="C42890"/>
    </row>
    <row r="42891" spans="1:3" ht="14.4" x14ac:dyDescent="0.3">
      <c r="A42891"/>
      <c r="B42891"/>
      <c r="C42891"/>
    </row>
    <row r="42892" spans="1:3" ht="14.4" x14ac:dyDescent="0.3">
      <c r="A42892"/>
      <c r="B42892"/>
      <c r="C42892"/>
    </row>
    <row r="42893" spans="1:3" ht="14.4" x14ac:dyDescent="0.3">
      <c r="A42893"/>
      <c r="B42893"/>
      <c r="C42893"/>
    </row>
    <row r="42894" spans="1:3" ht="14.4" x14ac:dyDescent="0.3">
      <c r="A42894"/>
      <c r="B42894"/>
      <c r="C42894"/>
    </row>
    <row r="42895" spans="1:3" ht="14.4" x14ac:dyDescent="0.3">
      <c r="A42895"/>
      <c r="B42895"/>
      <c r="C42895"/>
    </row>
    <row r="42896" spans="1:3" ht="14.4" x14ac:dyDescent="0.3">
      <c r="A42896"/>
      <c r="B42896"/>
      <c r="C42896"/>
    </row>
    <row r="42897" spans="1:3" ht="14.4" x14ac:dyDescent="0.3">
      <c r="A42897"/>
      <c r="B42897"/>
      <c r="C42897"/>
    </row>
    <row r="42898" spans="1:3" ht="14.4" x14ac:dyDescent="0.3">
      <c r="A42898"/>
      <c r="B42898"/>
      <c r="C42898"/>
    </row>
    <row r="42899" spans="1:3" ht="14.4" x14ac:dyDescent="0.3">
      <c r="A42899"/>
      <c r="B42899"/>
      <c r="C42899"/>
    </row>
    <row r="42900" spans="1:3" ht="14.4" x14ac:dyDescent="0.3">
      <c r="A42900"/>
      <c r="B42900"/>
      <c r="C42900"/>
    </row>
    <row r="42901" spans="1:3" ht="14.4" x14ac:dyDescent="0.3">
      <c r="A42901"/>
      <c r="B42901"/>
      <c r="C42901"/>
    </row>
    <row r="42902" spans="1:3" ht="14.4" x14ac:dyDescent="0.3">
      <c r="A42902"/>
      <c r="B42902"/>
      <c r="C42902"/>
    </row>
    <row r="42903" spans="1:3" ht="14.4" x14ac:dyDescent="0.3">
      <c r="A42903"/>
      <c r="B42903"/>
      <c r="C42903"/>
    </row>
    <row r="42904" spans="1:3" ht="14.4" x14ac:dyDescent="0.3">
      <c r="A42904"/>
      <c r="B42904"/>
      <c r="C42904"/>
    </row>
    <row r="42905" spans="1:3" ht="14.4" x14ac:dyDescent="0.3">
      <c r="A42905"/>
      <c r="B42905"/>
      <c r="C42905"/>
    </row>
    <row r="42906" spans="1:3" ht="14.4" x14ac:dyDescent="0.3">
      <c r="A42906"/>
      <c r="B42906"/>
      <c r="C42906"/>
    </row>
    <row r="42907" spans="1:3" ht="14.4" x14ac:dyDescent="0.3">
      <c r="A42907"/>
      <c r="B42907"/>
      <c r="C42907"/>
    </row>
    <row r="42908" spans="1:3" ht="14.4" x14ac:dyDescent="0.3">
      <c r="A42908"/>
      <c r="B42908"/>
      <c r="C42908"/>
    </row>
    <row r="42909" spans="1:3" ht="14.4" x14ac:dyDescent="0.3">
      <c r="A42909"/>
      <c r="B42909"/>
      <c r="C42909"/>
    </row>
    <row r="42910" spans="1:3" ht="14.4" x14ac:dyDescent="0.3">
      <c r="A42910"/>
      <c r="B42910"/>
      <c r="C42910"/>
    </row>
    <row r="42911" spans="1:3" ht="14.4" x14ac:dyDescent="0.3">
      <c r="A42911"/>
      <c r="B42911"/>
      <c r="C42911"/>
    </row>
    <row r="42912" spans="1:3" ht="14.4" x14ac:dyDescent="0.3">
      <c r="A42912"/>
      <c r="B42912"/>
      <c r="C42912"/>
    </row>
    <row r="42913" spans="1:3" ht="14.4" x14ac:dyDescent="0.3">
      <c r="A42913"/>
      <c r="B42913"/>
      <c r="C42913"/>
    </row>
    <row r="42914" spans="1:3" ht="14.4" x14ac:dyDescent="0.3">
      <c r="A42914"/>
      <c r="B42914"/>
      <c r="C42914"/>
    </row>
    <row r="42915" spans="1:3" ht="14.4" x14ac:dyDescent="0.3">
      <c r="A42915"/>
      <c r="B42915"/>
      <c r="C42915"/>
    </row>
    <row r="42916" spans="1:3" ht="14.4" x14ac:dyDescent="0.3">
      <c r="A42916"/>
      <c r="B42916"/>
      <c r="C42916"/>
    </row>
    <row r="42917" spans="1:3" ht="14.4" x14ac:dyDescent="0.3">
      <c r="A42917"/>
      <c r="B42917"/>
      <c r="C42917"/>
    </row>
    <row r="42918" spans="1:3" ht="14.4" x14ac:dyDescent="0.3">
      <c r="A42918"/>
      <c r="B42918"/>
      <c r="C42918"/>
    </row>
    <row r="42919" spans="1:3" ht="14.4" x14ac:dyDescent="0.3">
      <c r="A42919"/>
      <c r="B42919"/>
      <c r="C42919"/>
    </row>
    <row r="42920" spans="1:3" ht="14.4" x14ac:dyDescent="0.3">
      <c r="A42920"/>
      <c r="B42920"/>
      <c r="C42920"/>
    </row>
    <row r="42921" spans="1:3" ht="14.4" x14ac:dyDescent="0.3">
      <c r="A42921"/>
      <c r="B42921"/>
      <c r="C42921"/>
    </row>
    <row r="42922" spans="1:3" ht="14.4" x14ac:dyDescent="0.3">
      <c r="A42922"/>
      <c r="B42922"/>
      <c r="C42922"/>
    </row>
    <row r="42923" spans="1:3" ht="14.4" x14ac:dyDescent="0.3">
      <c r="A42923"/>
      <c r="B42923"/>
      <c r="C42923"/>
    </row>
    <row r="42924" spans="1:3" ht="14.4" x14ac:dyDescent="0.3">
      <c r="A42924"/>
      <c r="B42924"/>
      <c r="C42924"/>
    </row>
    <row r="42925" spans="1:3" ht="14.4" x14ac:dyDescent="0.3">
      <c r="A42925"/>
      <c r="B42925"/>
      <c r="C42925"/>
    </row>
    <row r="42926" spans="1:3" ht="14.4" x14ac:dyDescent="0.3">
      <c r="A42926"/>
      <c r="B42926"/>
      <c r="C42926"/>
    </row>
    <row r="42927" spans="1:3" ht="14.4" x14ac:dyDescent="0.3">
      <c r="A42927"/>
      <c r="B42927"/>
      <c r="C42927"/>
    </row>
    <row r="42928" spans="1:3" ht="14.4" x14ac:dyDescent="0.3">
      <c r="A42928"/>
      <c r="B42928"/>
      <c r="C42928"/>
    </row>
    <row r="42929" spans="1:3" ht="14.4" x14ac:dyDescent="0.3">
      <c r="A42929"/>
      <c r="B42929"/>
      <c r="C42929"/>
    </row>
    <row r="42930" spans="1:3" ht="14.4" x14ac:dyDescent="0.3">
      <c r="A42930"/>
      <c r="B42930"/>
      <c r="C42930"/>
    </row>
    <row r="42931" spans="1:3" ht="14.4" x14ac:dyDescent="0.3">
      <c r="A42931"/>
      <c r="B42931"/>
      <c r="C42931"/>
    </row>
    <row r="42932" spans="1:3" ht="14.4" x14ac:dyDescent="0.3">
      <c r="A42932"/>
      <c r="B42932"/>
      <c r="C42932"/>
    </row>
    <row r="42933" spans="1:3" ht="14.4" x14ac:dyDescent="0.3">
      <c r="A42933"/>
      <c r="B42933"/>
      <c r="C42933"/>
    </row>
    <row r="42934" spans="1:3" ht="14.4" x14ac:dyDescent="0.3">
      <c r="A42934"/>
      <c r="B42934"/>
      <c r="C42934"/>
    </row>
    <row r="42935" spans="1:3" ht="14.4" x14ac:dyDescent="0.3">
      <c r="A42935"/>
      <c r="B42935"/>
      <c r="C42935"/>
    </row>
    <row r="42936" spans="1:3" ht="14.4" x14ac:dyDescent="0.3">
      <c r="A42936"/>
      <c r="B42936"/>
      <c r="C42936"/>
    </row>
    <row r="42937" spans="1:3" ht="14.4" x14ac:dyDescent="0.3">
      <c r="A42937"/>
      <c r="B42937"/>
      <c r="C42937"/>
    </row>
    <row r="42938" spans="1:3" ht="14.4" x14ac:dyDescent="0.3">
      <c r="A42938"/>
      <c r="B42938"/>
      <c r="C42938"/>
    </row>
    <row r="42939" spans="1:3" ht="14.4" x14ac:dyDescent="0.3">
      <c r="A42939"/>
      <c r="B42939"/>
      <c r="C42939"/>
    </row>
    <row r="42940" spans="1:3" ht="14.4" x14ac:dyDescent="0.3">
      <c r="A42940"/>
      <c r="B42940"/>
      <c r="C42940"/>
    </row>
    <row r="42941" spans="1:3" ht="14.4" x14ac:dyDescent="0.3">
      <c r="A42941"/>
      <c r="B42941"/>
      <c r="C42941"/>
    </row>
    <row r="42942" spans="1:3" ht="14.4" x14ac:dyDescent="0.3">
      <c r="A42942"/>
      <c r="B42942"/>
      <c r="C42942"/>
    </row>
    <row r="42943" spans="1:3" ht="14.4" x14ac:dyDescent="0.3">
      <c r="A42943"/>
      <c r="B42943"/>
      <c r="C42943"/>
    </row>
    <row r="42944" spans="1:3" ht="14.4" x14ac:dyDescent="0.3">
      <c r="A42944"/>
      <c r="B42944"/>
      <c r="C42944"/>
    </row>
    <row r="42945" spans="1:3" ht="14.4" x14ac:dyDescent="0.3">
      <c r="A42945"/>
      <c r="B42945"/>
      <c r="C42945"/>
    </row>
    <row r="42946" spans="1:3" ht="14.4" x14ac:dyDescent="0.3">
      <c r="A42946"/>
      <c r="B42946"/>
      <c r="C42946"/>
    </row>
    <row r="42947" spans="1:3" ht="14.4" x14ac:dyDescent="0.3">
      <c r="A42947"/>
      <c r="B42947"/>
      <c r="C42947"/>
    </row>
    <row r="42948" spans="1:3" ht="14.4" x14ac:dyDescent="0.3">
      <c r="A42948"/>
      <c r="B42948"/>
      <c r="C42948"/>
    </row>
    <row r="42949" spans="1:3" ht="14.4" x14ac:dyDescent="0.3">
      <c r="A42949"/>
      <c r="B42949"/>
      <c r="C42949"/>
    </row>
    <row r="42950" spans="1:3" ht="14.4" x14ac:dyDescent="0.3">
      <c r="A42950"/>
      <c r="B42950"/>
      <c r="C42950"/>
    </row>
    <row r="42951" spans="1:3" ht="14.4" x14ac:dyDescent="0.3">
      <c r="A42951"/>
      <c r="B42951"/>
      <c r="C42951"/>
    </row>
    <row r="42952" spans="1:3" ht="14.4" x14ac:dyDescent="0.3">
      <c r="A42952"/>
      <c r="B42952"/>
      <c r="C42952"/>
    </row>
    <row r="42953" spans="1:3" ht="14.4" x14ac:dyDescent="0.3">
      <c r="A42953"/>
      <c r="B42953"/>
      <c r="C42953"/>
    </row>
    <row r="42954" spans="1:3" ht="14.4" x14ac:dyDescent="0.3">
      <c r="A42954"/>
      <c r="B42954"/>
      <c r="C42954"/>
    </row>
    <row r="42955" spans="1:3" ht="14.4" x14ac:dyDescent="0.3">
      <c r="A42955"/>
      <c r="B42955"/>
      <c r="C42955"/>
    </row>
    <row r="42956" spans="1:3" ht="14.4" x14ac:dyDescent="0.3">
      <c r="A42956"/>
      <c r="B42956"/>
      <c r="C42956"/>
    </row>
    <row r="42957" spans="1:3" ht="14.4" x14ac:dyDescent="0.3">
      <c r="A42957"/>
      <c r="B42957"/>
      <c r="C42957"/>
    </row>
    <row r="42958" spans="1:3" ht="14.4" x14ac:dyDescent="0.3">
      <c r="A42958"/>
      <c r="B42958"/>
      <c r="C42958"/>
    </row>
    <row r="42959" spans="1:3" ht="14.4" x14ac:dyDescent="0.3">
      <c r="A42959"/>
      <c r="B42959"/>
      <c r="C42959"/>
    </row>
    <row r="42960" spans="1:3" ht="14.4" x14ac:dyDescent="0.3">
      <c r="A42960"/>
      <c r="B42960"/>
      <c r="C42960"/>
    </row>
    <row r="42961" spans="1:3" ht="14.4" x14ac:dyDescent="0.3">
      <c r="A42961"/>
      <c r="B42961"/>
      <c r="C42961"/>
    </row>
    <row r="42962" spans="1:3" ht="14.4" x14ac:dyDescent="0.3">
      <c r="A42962"/>
      <c r="B42962"/>
      <c r="C42962"/>
    </row>
    <row r="42963" spans="1:3" ht="14.4" x14ac:dyDescent="0.3">
      <c r="A42963"/>
      <c r="B42963"/>
      <c r="C42963"/>
    </row>
    <row r="42964" spans="1:3" ht="14.4" x14ac:dyDescent="0.3">
      <c r="A42964"/>
      <c r="B42964"/>
      <c r="C42964"/>
    </row>
    <row r="42965" spans="1:3" ht="14.4" x14ac:dyDescent="0.3">
      <c r="A42965"/>
      <c r="B42965"/>
      <c r="C42965"/>
    </row>
    <row r="42966" spans="1:3" ht="14.4" x14ac:dyDescent="0.3">
      <c r="A42966"/>
      <c r="B42966"/>
      <c r="C42966"/>
    </row>
    <row r="42967" spans="1:3" ht="14.4" x14ac:dyDescent="0.3">
      <c r="A42967"/>
      <c r="B42967"/>
      <c r="C42967"/>
    </row>
    <row r="42968" spans="1:3" ht="14.4" x14ac:dyDescent="0.3">
      <c r="A42968"/>
      <c r="B42968"/>
      <c r="C42968"/>
    </row>
    <row r="42969" spans="1:3" ht="14.4" x14ac:dyDescent="0.3">
      <c r="A42969"/>
      <c r="B42969"/>
      <c r="C42969"/>
    </row>
    <row r="42970" spans="1:3" ht="14.4" x14ac:dyDescent="0.3">
      <c r="A42970"/>
      <c r="B42970"/>
      <c r="C42970"/>
    </row>
    <row r="42971" spans="1:3" ht="14.4" x14ac:dyDescent="0.3">
      <c r="A42971"/>
      <c r="B42971"/>
      <c r="C42971"/>
    </row>
    <row r="42972" spans="1:3" ht="14.4" x14ac:dyDescent="0.3">
      <c r="A42972"/>
      <c r="B42972"/>
      <c r="C42972"/>
    </row>
    <row r="42973" spans="1:3" ht="14.4" x14ac:dyDescent="0.3">
      <c r="A42973"/>
      <c r="B42973"/>
      <c r="C42973"/>
    </row>
    <row r="42974" spans="1:3" ht="14.4" x14ac:dyDescent="0.3">
      <c r="A42974"/>
      <c r="B42974"/>
      <c r="C42974"/>
    </row>
    <row r="42975" spans="1:3" ht="14.4" x14ac:dyDescent="0.3">
      <c r="A42975"/>
      <c r="B42975"/>
      <c r="C42975"/>
    </row>
    <row r="42976" spans="1:3" ht="14.4" x14ac:dyDescent="0.3">
      <c r="A42976"/>
      <c r="B42976"/>
      <c r="C42976"/>
    </row>
    <row r="42977" spans="1:3" ht="14.4" x14ac:dyDescent="0.3">
      <c r="A42977"/>
      <c r="B42977"/>
      <c r="C42977"/>
    </row>
    <row r="42978" spans="1:3" ht="14.4" x14ac:dyDescent="0.3">
      <c r="A42978"/>
      <c r="B42978"/>
      <c r="C42978"/>
    </row>
    <row r="42979" spans="1:3" ht="14.4" x14ac:dyDescent="0.3">
      <c r="A42979"/>
      <c r="B42979"/>
      <c r="C42979"/>
    </row>
    <row r="42980" spans="1:3" ht="14.4" x14ac:dyDescent="0.3">
      <c r="A42980"/>
      <c r="B42980"/>
      <c r="C42980"/>
    </row>
    <row r="42981" spans="1:3" ht="14.4" x14ac:dyDescent="0.3">
      <c r="A42981"/>
      <c r="B42981"/>
      <c r="C42981"/>
    </row>
    <row r="42982" spans="1:3" ht="14.4" x14ac:dyDescent="0.3">
      <c r="A42982"/>
      <c r="B42982"/>
      <c r="C42982"/>
    </row>
    <row r="42983" spans="1:3" ht="14.4" x14ac:dyDescent="0.3">
      <c r="A42983"/>
      <c r="B42983"/>
      <c r="C42983"/>
    </row>
    <row r="42984" spans="1:3" ht="14.4" x14ac:dyDescent="0.3">
      <c r="A42984"/>
      <c r="B42984"/>
      <c r="C42984"/>
    </row>
    <row r="42985" spans="1:3" ht="14.4" x14ac:dyDescent="0.3">
      <c r="A42985"/>
      <c r="B42985"/>
      <c r="C42985"/>
    </row>
    <row r="42986" spans="1:3" ht="14.4" x14ac:dyDescent="0.3">
      <c r="A42986"/>
      <c r="B42986"/>
      <c r="C42986"/>
    </row>
    <row r="42987" spans="1:3" ht="14.4" x14ac:dyDescent="0.3">
      <c r="A42987"/>
      <c r="B42987"/>
      <c r="C42987"/>
    </row>
    <row r="42988" spans="1:3" ht="14.4" x14ac:dyDescent="0.3">
      <c r="A42988"/>
      <c r="B42988"/>
      <c r="C42988"/>
    </row>
    <row r="42989" spans="1:3" ht="14.4" x14ac:dyDescent="0.3">
      <c r="A42989"/>
      <c r="B42989"/>
      <c r="C42989"/>
    </row>
    <row r="42990" spans="1:3" ht="14.4" x14ac:dyDescent="0.3">
      <c r="A42990"/>
      <c r="B42990"/>
      <c r="C42990"/>
    </row>
    <row r="42991" spans="1:3" ht="14.4" x14ac:dyDescent="0.3">
      <c r="A42991"/>
      <c r="B42991"/>
      <c r="C42991"/>
    </row>
    <row r="42992" spans="1:3" ht="14.4" x14ac:dyDescent="0.3">
      <c r="A42992"/>
      <c r="B42992"/>
      <c r="C42992"/>
    </row>
    <row r="42993" spans="1:3" ht="14.4" x14ac:dyDescent="0.3">
      <c r="A42993"/>
      <c r="B42993"/>
      <c r="C42993"/>
    </row>
    <row r="42994" spans="1:3" ht="14.4" x14ac:dyDescent="0.3">
      <c r="A42994"/>
      <c r="B42994"/>
      <c r="C42994"/>
    </row>
    <row r="42995" spans="1:3" ht="14.4" x14ac:dyDescent="0.3">
      <c r="A42995"/>
      <c r="B42995"/>
      <c r="C42995"/>
    </row>
    <row r="42996" spans="1:3" ht="14.4" x14ac:dyDescent="0.3">
      <c r="A42996"/>
      <c r="B42996"/>
      <c r="C42996"/>
    </row>
    <row r="42997" spans="1:3" ht="14.4" x14ac:dyDescent="0.3">
      <c r="A42997"/>
      <c r="B42997"/>
      <c r="C42997"/>
    </row>
    <row r="42998" spans="1:3" ht="14.4" x14ac:dyDescent="0.3">
      <c r="A42998"/>
      <c r="B42998"/>
      <c r="C42998"/>
    </row>
    <row r="42999" spans="1:3" ht="14.4" x14ac:dyDescent="0.3">
      <c r="A42999"/>
      <c r="B42999"/>
      <c r="C42999"/>
    </row>
    <row r="43000" spans="1:3" ht="14.4" x14ac:dyDescent="0.3">
      <c r="A43000"/>
      <c r="B43000"/>
      <c r="C43000"/>
    </row>
    <row r="43001" spans="1:3" ht="14.4" x14ac:dyDescent="0.3">
      <c r="A43001"/>
      <c r="B43001"/>
      <c r="C43001"/>
    </row>
    <row r="43002" spans="1:3" ht="14.4" x14ac:dyDescent="0.3">
      <c r="A43002"/>
      <c r="B43002"/>
      <c r="C43002"/>
    </row>
    <row r="43003" spans="1:3" ht="14.4" x14ac:dyDescent="0.3">
      <c r="A43003"/>
      <c r="B43003"/>
      <c r="C43003"/>
    </row>
    <row r="43004" spans="1:3" ht="14.4" x14ac:dyDescent="0.3">
      <c r="A43004"/>
      <c r="B43004"/>
      <c r="C43004"/>
    </row>
    <row r="43005" spans="1:3" ht="14.4" x14ac:dyDescent="0.3">
      <c r="A43005"/>
      <c r="B43005"/>
      <c r="C43005"/>
    </row>
    <row r="43006" spans="1:3" ht="14.4" x14ac:dyDescent="0.3">
      <c r="A43006"/>
      <c r="B43006"/>
      <c r="C43006"/>
    </row>
    <row r="43007" spans="1:3" ht="14.4" x14ac:dyDescent="0.3">
      <c r="A43007"/>
      <c r="B43007"/>
      <c r="C43007"/>
    </row>
    <row r="43008" spans="1:3" ht="14.4" x14ac:dyDescent="0.3">
      <c r="A43008"/>
      <c r="B43008"/>
      <c r="C43008"/>
    </row>
    <row r="43009" spans="1:3" ht="14.4" x14ac:dyDescent="0.3">
      <c r="A43009"/>
      <c r="B43009"/>
      <c r="C43009"/>
    </row>
    <row r="43010" spans="1:3" ht="14.4" x14ac:dyDescent="0.3">
      <c r="A43010"/>
      <c r="B43010"/>
      <c r="C43010"/>
    </row>
    <row r="43011" spans="1:3" ht="14.4" x14ac:dyDescent="0.3">
      <c r="A43011"/>
      <c r="B43011"/>
      <c r="C43011"/>
    </row>
    <row r="43012" spans="1:3" ht="14.4" x14ac:dyDescent="0.3">
      <c r="A43012"/>
      <c r="B43012"/>
      <c r="C43012"/>
    </row>
    <row r="43013" spans="1:3" ht="14.4" x14ac:dyDescent="0.3">
      <c r="A43013"/>
      <c r="B43013"/>
      <c r="C43013"/>
    </row>
    <row r="43014" spans="1:3" ht="14.4" x14ac:dyDescent="0.3">
      <c r="A43014"/>
      <c r="B43014"/>
      <c r="C43014"/>
    </row>
    <row r="43015" spans="1:3" ht="14.4" x14ac:dyDescent="0.3">
      <c r="A43015"/>
      <c r="B43015"/>
      <c r="C43015"/>
    </row>
    <row r="43016" spans="1:3" ht="14.4" x14ac:dyDescent="0.3">
      <c r="A43016"/>
      <c r="B43016"/>
      <c r="C43016"/>
    </row>
    <row r="43017" spans="1:3" ht="14.4" x14ac:dyDescent="0.3">
      <c r="A43017"/>
      <c r="B43017"/>
      <c r="C43017"/>
    </row>
    <row r="43018" spans="1:3" ht="14.4" x14ac:dyDescent="0.3">
      <c r="A43018"/>
      <c r="B43018"/>
      <c r="C43018"/>
    </row>
    <row r="43019" spans="1:3" ht="14.4" x14ac:dyDescent="0.3">
      <c r="A43019"/>
      <c r="B43019"/>
      <c r="C43019"/>
    </row>
    <row r="43020" spans="1:3" ht="14.4" x14ac:dyDescent="0.3">
      <c r="A43020"/>
      <c r="B43020"/>
      <c r="C43020"/>
    </row>
    <row r="43021" spans="1:3" ht="14.4" x14ac:dyDescent="0.3">
      <c r="A43021"/>
      <c r="B43021"/>
      <c r="C43021"/>
    </row>
    <row r="43022" spans="1:3" ht="14.4" x14ac:dyDescent="0.3">
      <c r="A43022"/>
      <c r="B43022"/>
      <c r="C43022"/>
    </row>
    <row r="43023" spans="1:3" ht="14.4" x14ac:dyDescent="0.3">
      <c r="A43023"/>
      <c r="B43023"/>
      <c r="C43023"/>
    </row>
    <row r="43024" spans="1:3" ht="14.4" x14ac:dyDescent="0.3">
      <c r="A43024"/>
      <c r="B43024"/>
      <c r="C43024"/>
    </row>
    <row r="43025" spans="1:3" ht="14.4" x14ac:dyDescent="0.3">
      <c r="A43025"/>
      <c r="B43025"/>
      <c r="C43025"/>
    </row>
    <row r="43026" spans="1:3" ht="14.4" x14ac:dyDescent="0.3">
      <c r="A43026"/>
      <c r="B43026"/>
      <c r="C43026"/>
    </row>
    <row r="43027" spans="1:3" ht="14.4" x14ac:dyDescent="0.3">
      <c r="A43027"/>
      <c r="B43027"/>
      <c r="C43027"/>
    </row>
    <row r="43028" spans="1:3" ht="14.4" x14ac:dyDescent="0.3">
      <c r="A43028"/>
      <c r="B43028"/>
      <c r="C43028"/>
    </row>
    <row r="43029" spans="1:3" ht="14.4" x14ac:dyDescent="0.3">
      <c r="A43029"/>
      <c r="B43029"/>
      <c r="C43029"/>
    </row>
    <row r="43030" spans="1:3" ht="14.4" x14ac:dyDescent="0.3">
      <c r="A43030"/>
      <c r="B43030"/>
      <c r="C43030"/>
    </row>
    <row r="43031" spans="1:3" ht="14.4" x14ac:dyDescent="0.3">
      <c r="A43031"/>
      <c r="B43031"/>
      <c r="C43031"/>
    </row>
    <row r="43032" spans="1:3" ht="14.4" x14ac:dyDescent="0.3">
      <c r="A43032"/>
      <c r="B43032"/>
      <c r="C43032"/>
    </row>
    <row r="43033" spans="1:3" ht="14.4" x14ac:dyDescent="0.3">
      <c r="A43033"/>
      <c r="B43033"/>
      <c r="C43033"/>
    </row>
    <row r="43034" spans="1:3" ht="14.4" x14ac:dyDescent="0.3">
      <c r="A43034"/>
      <c r="B43034"/>
      <c r="C43034"/>
    </row>
    <row r="43035" spans="1:3" ht="14.4" x14ac:dyDescent="0.3">
      <c r="A43035"/>
      <c r="B43035"/>
      <c r="C43035"/>
    </row>
    <row r="43036" spans="1:3" ht="14.4" x14ac:dyDescent="0.3">
      <c r="A43036"/>
      <c r="B43036"/>
      <c r="C43036"/>
    </row>
    <row r="43037" spans="1:3" ht="14.4" x14ac:dyDescent="0.3">
      <c r="A43037"/>
      <c r="B43037"/>
      <c r="C43037"/>
    </row>
    <row r="43038" spans="1:3" ht="14.4" x14ac:dyDescent="0.3">
      <c r="A43038"/>
      <c r="B43038"/>
      <c r="C43038"/>
    </row>
    <row r="43039" spans="1:3" ht="14.4" x14ac:dyDescent="0.3">
      <c r="A43039"/>
      <c r="B43039"/>
      <c r="C43039"/>
    </row>
    <row r="43040" spans="1:3" ht="14.4" x14ac:dyDescent="0.3">
      <c r="A43040"/>
      <c r="B43040"/>
      <c r="C43040"/>
    </row>
    <row r="43041" spans="1:3" ht="14.4" x14ac:dyDescent="0.3">
      <c r="A43041"/>
      <c r="B43041"/>
      <c r="C43041"/>
    </row>
    <row r="43042" spans="1:3" ht="14.4" x14ac:dyDescent="0.3">
      <c r="A43042"/>
      <c r="B43042"/>
      <c r="C43042"/>
    </row>
    <row r="43043" spans="1:3" ht="14.4" x14ac:dyDescent="0.3">
      <c r="A43043"/>
      <c r="B43043"/>
      <c r="C43043"/>
    </row>
    <row r="43044" spans="1:3" ht="14.4" x14ac:dyDescent="0.3">
      <c r="A43044"/>
      <c r="B43044"/>
      <c r="C43044"/>
    </row>
    <row r="43045" spans="1:3" ht="14.4" x14ac:dyDescent="0.3">
      <c r="A43045"/>
      <c r="B43045"/>
      <c r="C43045"/>
    </row>
    <row r="43046" spans="1:3" ht="14.4" x14ac:dyDescent="0.3">
      <c r="A43046"/>
      <c r="B43046"/>
      <c r="C43046"/>
    </row>
    <row r="43047" spans="1:3" ht="14.4" x14ac:dyDescent="0.3">
      <c r="A43047"/>
      <c r="B43047"/>
      <c r="C43047"/>
    </row>
    <row r="43048" spans="1:3" ht="14.4" x14ac:dyDescent="0.3">
      <c r="A43048"/>
      <c r="B43048"/>
      <c r="C43048"/>
    </row>
    <row r="43049" spans="1:3" ht="14.4" x14ac:dyDescent="0.3">
      <c r="A43049"/>
      <c r="B43049"/>
      <c r="C43049"/>
    </row>
    <row r="43050" spans="1:3" ht="14.4" x14ac:dyDescent="0.3">
      <c r="A43050"/>
      <c r="B43050"/>
      <c r="C43050"/>
    </row>
    <row r="43051" spans="1:3" ht="14.4" x14ac:dyDescent="0.3">
      <c r="A43051"/>
      <c r="B43051"/>
      <c r="C43051"/>
    </row>
    <row r="43052" spans="1:3" ht="14.4" x14ac:dyDescent="0.3">
      <c r="A43052"/>
      <c r="B43052"/>
      <c r="C43052"/>
    </row>
    <row r="43053" spans="1:3" ht="14.4" x14ac:dyDescent="0.3">
      <c r="A43053"/>
      <c r="B43053"/>
      <c r="C43053"/>
    </row>
    <row r="43054" spans="1:3" ht="14.4" x14ac:dyDescent="0.3">
      <c r="A43054"/>
      <c r="B43054"/>
      <c r="C43054"/>
    </row>
    <row r="43055" spans="1:3" ht="14.4" x14ac:dyDescent="0.3">
      <c r="A43055"/>
      <c r="B43055"/>
      <c r="C43055"/>
    </row>
    <row r="43056" spans="1:3" ht="14.4" x14ac:dyDescent="0.3">
      <c r="A43056"/>
      <c r="B43056"/>
      <c r="C43056"/>
    </row>
    <row r="43057" spans="1:3" ht="14.4" x14ac:dyDescent="0.3">
      <c r="A43057"/>
      <c r="B43057"/>
      <c r="C43057"/>
    </row>
    <row r="43058" spans="1:3" ht="14.4" x14ac:dyDescent="0.3">
      <c r="A43058"/>
      <c r="B43058"/>
      <c r="C43058"/>
    </row>
    <row r="43059" spans="1:3" ht="14.4" x14ac:dyDescent="0.3">
      <c r="A43059"/>
      <c r="B43059"/>
      <c r="C43059"/>
    </row>
    <row r="43060" spans="1:3" ht="14.4" x14ac:dyDescent="0.3">
      <c r="A43060"/>
      <c r="B43060"/>
      <c r="C43060"/>
    </row>
    <row r="43061" spans="1:3" ht="14.4" x14ac:dyDescent="0.3">
      <c r="A43061"/>
      <c r="B43061"/>
      <c r="C43061"/>
    </row>
    <row r="43062" spans="1:3" ht="14.4" x14ac:dyDescent="0.3">
      <c r="A43062"/>
      <c r="B43062"/>
      <c r="C43062"/>
    </row>
    <row r="43063" spans="1:3" ht="14.4" x14ac:dyDescent="0.3">
      <c r="A43063"/>
      <c r="B43063"/>
      <c r="C43063"/>
    </row>
    <row r="43064" spans="1:3" ht="14.4" x14ac:dyDescent="0.3">
      <c r="A43064"/>
      <c r="B43064"/>
      <c r="C43064"/>
    </row>
    <row r="43065" spans="1:3" ht="14.4" x14ac:dyDescent="0.3">
      <c r="A43065"/>
      <c r="B43065"/>
      <c r="C43065"/>
    </row>
    <row r="43066" spans="1:3" ht="14.4" x14ac:dyDescent="0.3">
      <c r="A43066"/>
      <c r="B43066"/>
      <c r="C43066"/>
    </row>
    <row r="43067" spans="1:3" ht="14.4" x14ac:dyDescent="0.3">
      <c r="A43067"/>
      <c r="B43067"/>
      <c r="C43067"/>
    </row>
    <row r="43068" spans="1:3" ht="14.4" x14ac:dyDescent="0.3">
      <c r="A43068"/>
      <c r="B43068"/>
      <c r="C43068"/>
    </row>
    <row r="43069" spans="1:3" ht="14.4" x14ac:dyDescent="0.3">
      <c r="A43069"/>
      <c r="B43069"/>
      <c r="C43069"/>
    </row>
    <row r="43070" spans="1:3" ht="14.4" x14ac:dyDescent="0.3">
      <c r="A43070"/>
      <c r="B43070"/>
      <c r="C43070"/>
    </row>
    <row r="43071" spans="1:3" ht="14.4" x14ac:dyDescent="0.3">
      <c r="A43071"/>
      <c r="B43071"/>
      <c r="C43071"/>
    </row>
    <row r="43072" spans="1:3" ht="14.4" x14ac:dyDescent="0.3">
      <c r="A43072"/>
      <c r="B43072"/>
      <c r="C43072"/>
    </row>
    <row r="43073" spans="1:3" ht="14.4" x14ac:dyDescent="0.3">
      <c r="A43073"/>
      <c r="B43073"/>
      <c r="C43073"/>
    </row>
    <row r="43074" spans="1:3" ht="14.4" x14ac:dyDescent="0.3">
      <c r="A43074"/>
      <c r="B43074"/>
      <c r="C43074"/>
    </row>
    <row r="43075" spans="1:3" ht="14.4" x14ac:dyDescent="0.3">
      <c r="A43075"/>
      <c r="B43075"/>
      <c r="C43075"/>
    </row>
    <row r="43076" spans="1:3" ht="14.4" x14ac:dyDescent="0.3">
      <c r="A43076"/>
      <c r="B43076"/>
      <c r="C43076"/>
    </row>
    <row r="43077" spans="1:3" ht="14.4" x14ac:dyDescent="0.3">
      <c r="A43077"/>
      <c r="B43077"/>
      <c r="C43077"/>
    </row>
    <row r="43078" spans="1:3" ht="14.4" x14ac:dyDescent="0.3">
      <c r="A43078"/>
      <c r="B43078"/>
      <c r="C43078"/>
    </row>
    <row r="43079" spans="1:3" ht="14.4" x14ac:dyDescent="0.3">
      <c r="A43079"/>
      <c r="B43079"/>
      <c r="C43079"/>
    </row>
    <row r="43080" spans="1:3" ht="14.4" x14ac:dyDescent="0.3">
      <c r="A43080"/>
      <c r="B43080"/>
      <c r="C43080"/>
    </row>
    <row r="43081" spans="1:3" ht="14.4" x14ac:dyDescent="0.3">
      <c r="A43081"/>
      <c r="B43081"/>
      <c r="C43081"/>
    </row>
    <row r="43082" spans="1:3" ht="14.4" x14ac:dyDescent="0.3">
      <c r="A43082"/>
      <c r="B43082"/>
      <c r="C43082"/>
    </row>
    <row r="43083" spans="1:3" ht="14.4" x14ac:dyDescent="0.3">
      <c r="A43083"/>
      <c r="B43083"/>
      <c r="C43083"/>
    </row>
    <row r="43084" spans="1:3" ht="14.4" x14ac:dyDescent="0.3">
      <c r="A43084"/>
      <c r="B43084"/>
      <c r="C43084"/>
    </row>
    <row r="43085" spans="1:3" ht="14.4" x14ac:dyDescent="0.3">
      <c r="A43085"/>
      <c r="B43085"/>
      <c r="C43085"/>
    </row>
    <row r="43086" spans="1:3" ht="14.4" x14ac:dyDescent="0.3">
      <c r="A43086"/>
      <c r="B43086"/>
      <c r="C43086"/>
    </row>
    <row r="43087" spans="1:3" ht="14.4" x14ac:dyDescent="0.3">
      <c r="A43087"/>
      <c r="B43087"/>
      <c r="C43087"/>
    </row>
    <row r="43088" spans="1:3" ht="14.4" x14ac:dyDescent="0.3">
      <c r="A43088"/>
      <c r="B43088"/>
      <c r="C43088"/>
    </row>
    <row r="43089" spans="1:3" ht="14.4" x14ac:dyDescent="0.3">
      <c r="A43089"/>
      <c r="B43089"/>
      <c r="C43089"/>
    </row>
    <row r="43090" spans="1:3" ht="14.4" x14ac:dyDescent="0.3">
      <c r="A43090"/>
      <c r="B43090"/>
      <c r="C43090"/>
    </row>
    <row r="43091" spans="1:3" ht="14.4" x14ac:dyDescent="0.3">
      <c r="A43091"/>
      <c r="B43091"/>
      <c r="C43091"/>
    </row>
    <row r="43092" spans="1:3" ht="14.4" x14ac:dyDescent="0.3">
      <c r="A43092"/>
      <c r="B43092"/>
      <c r="C43092"/>
    </row>
    <row r="43093" spans="1:3" ht="14.4" x14ac:dyDescent="0.3">
      <c r="A43093"/>
      <c r="B43093"/>
      <c r="C43093"/>
    </row>
    <row r="43094" spans="1:3" ht="14.4" x14ac:dyDescent="0.3">
      <c r="A43094"/>
      <c r="B43094"/>
      <c r="C43094"/>
    </row>
    <row r="43095" spans="1:3" ht="14.4" x14ac:dyDescent="0.3">
      <c r="A43095"/>
      <c r="B43095"/>
      <c r="C43095"/>
    </row>
    <row r="43096" spans="1:3" ht="14.4" x14ac:dyDescent="0.3">
      <c r="A43096"/>
      <c r="B43096"/>
      <c r="C43096"/>
    </row>
    <row r="43097" spans="1:3" ht="14.4" x14ac:dyDescent="0.3">
      <c r="A43097"/>
      <c r="B43097"/>
      <c r="C43097"/>
    </row>
    <row r="43098" spans="1:3" ht="14.4" x14ac:dyDescent="0.3">
      <c r="A43098"/>
      <c r="B43098"/>
      <c r="C43098"/>
    </row>
    <row r="43099" spans="1:3" ht="14.4" x14ac:dyDescent="0.3">
      <c r="A43099"/>
      <c r="B43099"/>
      <c r="C43099"/>
    </row>
    <row r="43100" spans="1:3" ht="14.4" x14ac:dyDescent="0.3">
      <c r="A43100"/>
      <c r="B43100"/>
      <c r="C43100"/>
    </row>
    <row r="43101" spans="1:3" ht="14.4" x14ac:dyDescent="0.3">
      <c r="A43101"/>
      <c r="B43101"/>
      <c r="C43101"/>
    </row>
    <row r="43102" spans="1:3" ht="14.4" x14ac:dyDescent="0.3">
      <c r="A43102"/>
      <c r="B43102"/>
      <c r="C43102"/>
    </row>
    <row r="43103" spans="1:3" ht="14.4" x14ac:dyDescent="0.3">
      <c r="A43103"/>
      <c r="B43103"/>
      <c r="C43103"/>
    </row>
    <row r="43104" spans="1:3" ht="14.4" x14ac:dyDescent="0.3">
      <c r="A43104"/>
      <c r="B43104"/>
      <c r="C43104"/>
    </row>
    <row r="43105" spans="1:3" ht="14.4" x14ac:dyDescent="0.3">
      <c r="A43105"/>
      <c r="B43105"/>
      <c r="C43105"/>
    </row>
    <row r="43106" spans="1:3" ht="14.4" x14ac:dyDescent="0.3">
      <c r="A43106"/>
      <c r="B43106"/>
      <c r="C43106"/>
    </row>
    <row r="43107" spans="1:3" ht="14.4" x14ac:dyDescent="0.3">
      <c r="A43107"/>
      <c r="B43107"/>
      <c r="C43107"/>
    </row>
    <row r="43108" spans="1:3" ht="14.4" x14ac:dyDescent="0.3">
      <c r="A43108"/>
      <c r="B43108"/>
      <c r="C43108"/>
    </row>
    <row r="43109" spans="1:3" ht="14.4" x14ac:dyDescent="0.3">
      <c r="A43109"/>
      <c r="B43109"/>
      <c r="C43109"/>
    </row>
    <row r="43110" spans="1:3" ht="14.4" x14ac:dyDescent="0.3">
      <c r="A43110"/>
      <c r="B43110"/>
      <c r="C43110"/>
    </row>
    <row r="43111" spans="1:3" ht="14.4" x14ac:dyDescent="0.3">
      <c r="A43111"/>
      <c r="B43111"/>
      <c r="C43111"/>
    </row>
    <row r="43112" spans="1:3" ht="14.4" x14ac:dyDescent="0.3">
      <c r="A43112"/>
      <c r="B43112"/>
      <c r="C43112"/>
    </row>
    <row r="43113" spans="1:3" ht="14.4" x14ac:dyDescent="0.3">
      <c r="A43113"/>
      <c r="B43113"/>
      <c r="C43113"/>
    </row>
    <row r="43114" spans="1:3" ht="14.4" x14ac:dyDescent="0.3">
      <c r="A43114"/>
      <c r="B43114"/>
      <c r="C43114"/>
    </row>
    <row r="43115" spans="1:3" ht="14.4" x14ac:dyDescent="0.3">
      <c r="A43115"/>
      <c r="B43115"/>
      <c r="C43115"/>
    </row>
    <row r="43116" spans="1:3" ht="14.4" x14ac:dyDescent="0.3">
      <c r="A43116"/>
      <c r="B43116"/>
      <c r="C43116"/>
    </row>
    <row r="43117" spans="1:3" ht="14.4" x14ac:dyDescent="0.3">
      <c r="A43117"/>
      <c r="B43117"/>
      <c r="C43117"/>
    </row>
    <row r="43118" spans="1:3" ht="14.4" x14ac:dyDescent="0.3">
      <c r="A43118"/>
      <c r="B43118"/>
      <c r="C43118"/>
    </row>
    <row r="43119" spans="1:3" ht="14.4" x14ac:dyDescent="0.3">
      <c r="A43119"/>
      <c r="B43119"/>
      <c r="C43119"/>
    </row>
    <row r="43120" spans="1:3" ht="14.4" x14ac:dyDescent="0.3">
      <c r="A43120"/>
      <c r="B43120"/>
      <c r="C43120"/>
    </row>
    <row r="43121" spans="1:3" ht="14.4" x14ac:dyDescent="0.3">
      <c r="A43121"/>
      <c r="B43121"/>
      <c r="C43121"/>
    </row>
    <row r="43122" spans="1:3" ht="14.4" x14ac:dyDescent="0.3">
      <c r="A43122"/>
      <c r="B43122"/>
      <c r="C43122"/>
    </row>
    <row r="43123" spans="1:3" ht="14.4" x14ac:dyDescent="0.3">
      <c r="A43123"/>
      <c r="B43123"/>
      <c r="C43123"/>
    </row>
    <row r="43124" spans="1:3" ht="14.4" x14ac:dyDescent="0.3">
      <c r="A43124"/>
      <c r="B43124"/>
      <c r="C43124"/>
    </row>
    <row r="43125" spans="1:3" ht="14.4" x14ac:dyDescent="0.3">
      <c r="A43125"/>
      <c r="B43125"/>
      <c r="C43125"/>
    </row>
    <row r="43126" spans="1:3" ht="14.4" x14ac:dyDescent="0.3">
      <c r="A43126"/>
      <c r="B43126"/>
      <c r="C43126"/>
    </row>
    <row r="43127" spans="1:3" ht="14.4" x14ac:dyDescent="0.3">
      <c r="A43127"/>
      <c r="B43127"/>
      <c r="C43127"/>
    </row>
    <row r="43128" spans="1:3" ht="14.4" x14ac:dyDescent="0.3">
      <c r="A43128"/>
      <c r="B43128"/>
      <c r="C43128"/>
    </row>
    <row r="43129" spans="1:3" ht="14.4" x14ac:dyDescent="0.3">
      <c r="A43129"/>
      <c r="B43129"/>
      <c r="C43129"/>
    </row>
    <row r="43130" spans="1:3" ht="14.4" x14ac:dyDescent="0.3">
      <c r="A43130"/>
      <c r="B43130"/>
      <c r="C43130"/>
    </row>
    <row r="43131" spans="1:3" ht="14.4" x14ac:dyDescent="0.3">
      <c r="A43131"/>
      <c r="B43131"/>
      <c r="C43131"/>
    </row>
    <row r="43132" spans="1:3" ht="14.4" x14ac:dyDescent="0.3">
      <c r="A43132"/>
      <c r="B43132"/>
      <c r="C43132"/>
    </row>
    <row r="43133" spans="1:3" ht="14.4" x14ac:dyDescent="0.3">
      <c r="A43133"/>
      <c r="B43133"/>
      <c r="C43133"/>
    </row>
    <row r="43134" spans="1:3" ht="14.4" x14ac:dyDescent="0.3">
      <c r="A43134"/>
      <c r="B43134"/>
      <c r="C43134"/>
    </row>
    <row r="43135" spans="1:3" ht="14.4" x14ac:dyDescent="0.3">
      <c r="A43135"/>
      <c r="B43135"/>
      <c r="C43135"/>
    </row>
    <row r="43136" spans="1:3" ht="14.4" x14ac:dyDescent="0.3">
      <c r="A43136"/>
      <c r="B43136"/>
      <c r="C43136"/>
    </row>
    <row r="43137" spans="1:3" ht="14.4" x14ac:dyDescent="0.3">
      <c r="A43137"/>
      <c r="B43137"/>
      <c r="C43137"/>
    </row>
    <row r="43138" spans="1:3" ht="14.4" x14ac:dyDescent="0.3">
      <c r="A43138"/>
      <c r="B43138"/>
      <c r="C43138"/>
    </row>
    <row r="43139" spans="1:3" ht="14.4" x14ac:dyDescent="0.3">
      <c r="A43139"/>
      <c r="B43139"/>
      <c r="C43139"/>
    </row>
    <row r="43140" spans="1:3" ht="14.4" x14ac:dyDescent="0.3">
      <c r="A43140"/>
      <c r="B43140"/>
      <c r="C43140"/>
    </row>
    <row r="43141" spans="1:3" ht="14.4" x14ac:dyDescent="0.3">
      <c r="A43141"/>
      <c r="B43141"/>
      <c r="C43141"/>
    </row>
    <row r="43142" spans="1:3" ht="14.4" x14ac:dyDescent="0.3">
      <c r="A43142"/>
      <c r="B43142"/>
      <c r="C43142"/>
    </row>
    <row r="43143" spans="1:3" ht="14.4" x14ac:dyDescent="0.3">
      <c r="A43143"/>
      <c r="B43143"/>
      <c r="C43143"/>
    </row>
    <row r="43144" spans="1:3" ht="14.4" x14ac:dyDescent="0.3">
      <c r="A43144"/>
      <c r="B43144"/>
      <c r="C43144"/>
    </row>
    <row r="43145" spans="1:3" ht="14.4" x14ac:dyDescent="0.3">
      <c r="A43145"/>
      <c r="B43145"/>
      <c r="C43145"/>
    </row>
    <row r="43146" spans="1:3" ht="14.4" x14ac:dyDescent="0.3">
      <c r="A43146"/>
      <c r="B43146"/>
      <c r="C43146"/>
    </row>
    <row r="43147" spans="1:3" ht="14.4" x14ac:dyDescent="0.3">
      <c r="A43147"/>
      <c r="B43147"/>
      <c r="C43147"/>
    </row>
    <row r="43148" spans="1:3" ht="14.4" x14ac:dyDescent="0.3">
      <c r="A43148"/>
      <c r="B43148"/>
      <c r="C43148"/>
    </row>
    <row r="43149" spans="1:3" ht="14.4" x14ac:dyDescent="0.3">
      <c r="A43149"/>
      <c r="B43149"/>
      <c r="C43149"/>
    </row>
    <row r="43150" spans="1:3" ht="14.4" x14ac:dyDescent="0.3">
      <c r="A43150"/>
      <c r="B43150"/>
      <c r="C43150"/>
    </row>
    <row r="43151" spans="1:3" ht="14.4" x14ac:dyDescent="0.3">
      <c r="A43151"/>
      <c r="B43151"/>
      <c r="C43151"/>
    </row>
    <row r="43152" spans="1:3" ht="14.4" x14ac:dyDescent="0.3">
      <c r="A43152"/>
      <c r="B43152"/>
      <c r="C43152"/>
    </row>
    <row r="43153" spans="1:3" ht="14.4" x14ac:dyDescent="0.3">
      <c r="A43153"/>
      <c r="B43153"/>
      <c r="C43153"/>
    </row>
    <row r="43154" spans="1:3" ht="14.4" x14ac:dyDescent="0.3">
      <c r="A43154"/>
      <c r="B43154"/>
      <c r="C43154"/>
    </row>
    <row r="43155" spans="1:3" ht="14.4" x14ac:dyDescent="0.3">
      <c r="A43155"/>
      <c r="B43155"/>
      <c r="C43155"/>
    </row>
    <row r="43156" spans="1:3" ht="14.4" x14ac:dyDescent="0.3">
      <c r="A43156"/>
      <c r="B43156"/>
      <c r="C43156"/>
    </row>
    <row r="43157" spans="1:3" ht="14.4" x14ac:dyDescent="0.3">
      <c r="A43157"/>
      <c r="B43157"/>
      <c r="C43157"/>
    </row>
    <row r="43158" spans="1:3" ht="14.4" x14ac:dyDescent="0.3">
      <c r="A43158"/>
      <c r="B43158"/>
      <c r="C43158"/>
    </row>
    <row r="43159" spans="1:3" ht="14.4" x14ac:dyDescent="0.3">
      <c r="A43159"/>
      <c r="B43159"/>
      <c r="C43159"/>
    </row>
    <row r="43160" spans="1:3" ht="14.4" x14ac:dyDescent="0.3">
      <c r="A43160"/>
      <c r="B43160"/>
      <c r="C43160"/>
    </row>
    <row r="43161" spans="1:3" ht="14.4" x14ac:dyDescent="0.3">
      <c r="A43161"/>
      <c r="B43161"/>
      <c r="C43161"/>
    </row>
    <row r="43162" spans="1:3" ht="14.4" x14ac:dyDescent="0.3">
      <c r="A43162"/>
      <c r="B43162"/>
      <c r="C43162"/>
    </row>
    <row r="43163" spans="1:3" ht="14.4" x14ac:dyDescent="0.3">
      <c r="A43163"/>
      <c r="B43163"/>
      <c r="C43163"/>
    </row>
    <row r="43164" spans="1:3" ht="14.4" x14ac:dyDescent="0.3">
      <c r="A43164"/>
      <c r="B43164"/>
      <c r="C43164"/>
    </row>
    <row r="43165" spans="1:3" ht="14.4" x14ac:dyDescent="0.3">
      <c r="A43165"/>
      <c r="B43165"/>
      <c r="C43165"/>
    </row>
    <row r="43166" spans="1:3" ht="14.4" x14ac:dyDescent="0.3">
      <c r="A43166"/>
      <c r="B43166"/>
      <c r="C43166"/>
    </row>
    <row r="43167" spans="1:3" ht="14.4" x14ac:dyDescent="0.3">
      <c r="A43167"/>
      <c r="B43167"/>
      <c r="C43167"/>
    </row>
    <row r="43168" spans="1:3" ht="14.4" x14ac:dyDescent="0.3">
      <c r="A43168"/>
      <c r="B43168"/>
      <c r="C43168"/>
    </row>
    <row r="43169" spans="1:3" ht="14.4" x14ac:dyDescent="0.3">
      <c r="A43169"/>
      <c r="B43169"/>
      <c r="C43169"/>
    </row>
    <row r="43170" spans="1:3" ht="14.4" x14ac:dyDescent="0.3">
      <c r="A43170"/>
      <c r="B43170"/>
      <c r="C43170"/>
    </row>
    <row r="43171" spans="1:3" ht="14.4" x14ac:dyDescent="0.3">
      <c r="A43171"/>
      <c r="B43171"/>
      <c r="C43171"/>
    </row>
    <row r="43172" spans="1:3" ht="14.4" x14ac:dyDescent="0.3">
      <c r="A43172"/>
      <c r="B43172"/>
      <c r="C43172"/>
    </row>
    <row r="43173" spans="1:3" ht="14.4" x14ac:dyDescent="0.3">
      <c r="A43173"/>
      <c r="B43173"/>
      <c r="C43173"/>
    </row>
    <row r="43174" spans="1:3" ht="14.4" x14ac:dyDescent="0.3">
      <c r="A43174"/>
      <c r="B43174"/>
      <c r="C43174"/>
    </row>
    <row r="43175" spans="1:3" ht="14.4" x14ac:dyDescent="0.3">
      <c r="A43175"/>
      <c r="B43175"/>
      <c r="C43175"/>
    </row>
    <row r="43176" spans="1:3" ht="14.4" x14ac:dyDescent="0.3">
      <c r="A43176"/>
      <c r="B43176"/>
      <c r="C43176"/>
    </row>
    <row r="43177" spans="1:3" ht="14.4" x14ac:dyDescent="0.3">
      <c r="A43177"/>
      <c r="B43177"/>
      <c r="C43177"/>
    </row>
    <row r="43178" spans="1:3" ht="14.4" x14ac:dyDescent="0.3">
      <c r="A43178"/>
      <c r="B43178"/>
      <c r="C43178"/>
    </row>
    <row r="43179" spans="1:3" ht="14.4" x14ac:dyDescent="0.3">
      <c r="A43179"/>
      <c r="B43179"/>
      <c r="C43179"/>
    </row>
    <row r="43180" spans="1:3" ht="14.4" x14ac:dyDescent="0.3">
      <c r="A43180"/>
      <c r="B43180"/>
      <c r="C43180"/>
    </row>
    <row r="43181" spans="1:3" ht="14.4" x14ac:dyDescent="0.3">
      <c r="A43181"/>
      <c r="B43181"/>
      <c r="C43181"/>
    </row>
    <row r="43182" spans="1:3" ht="14.4" x14ac:dyDescent="0.3">
      <c r="A43182"/>
      <c r="B43182"/>
      <c r="C43182"/>
    </row>
    <row r="43183" spans="1:3" ht="14.4" x14ac:dyDescent="0.3">
      <c r="A43183"/>
      <c r="B43183"/>
      <c r="C43183"/>
    </row>
    <row r="43184" spans="1:3" ht="14.4" x14ac:dyDescent="0.3">
      <c r="A43184"/>
      <c r="B43184"/>
      <c r="C43184"/>
    </row>
    <row r="43185" spans="1:3" ht="14.4" x14ac:dyDescent="0.3">
      <c r="A43185"/>
      <c r="B43185"/>
      <c r="C43185"/>
    </row>
    <row r="43186" spans="1:3" ht="14.4" x14ac:dyDescent="0.3">
      <c r="A43186"/>
      <c r="B43186"/>
      <c r="C43186"/>
    </row>
    <row r="43187" spans="1:3" ht="14.4" x14ac:dyDescent="0.3">
      <c r="A43187"/>
      <c r="B43187"/>
      <c r="C43187"/>
    </row>
    <row r="43188" spans="1:3" ht="14.4" x14ac:dyDescent="0.3">
      <c r="A43188"/>
      <c r="B43188"/>
      <c r="C43188"/>
    </row>
    <row r="43189" spans="1:3" ht="14.4" x14ac:dyDescent="0.3">
      <c r="A43189"/>
      <c r="B43189"/>
      <c r="C43189"/>
    </row>
    <row r="43190" spans="1:3" ht="14.4" x14ac:dyDescent="0.3">
      <c r="A43190"/>
      <c r="B43190"/>
      <c r="C43190"/>
    </row>
    <row r="43191" spans="1:3" ht="14.4" x14ac:dyDescent="0.3">
      <c r="A43191"/>
      <c r="B43191"/>
      <c r="C43191"/>
    </row>
    <row r="43192" spans="1:3" ht="14.4" x14ac:dyDescent="0.3">
      <c r="A43192"/>
      <c r="B43192"/>
      <c r="C43192"/>
    </row>
    <row r="43193" spans="1:3" ht="14.4" x14ac:dyDescent="0.3">
      <c r="A43193"/>
      <c r="B43193"/>
      <c r="C43193"/>
    </row>
    <row r="43194" spans="1:3" ht="14.4" x14ac:dyDescent="0.3">
      <c r="A43194"/>
      <c r="B43194"/>
      <c r="C43194"/>
    </row>
    <row r="43195" spans="1:3" ht="14.4" x14ac:dyDescent="0.3">
      <c r="A43195"/>
      <c r="B43195"/>
      <c r="C43195"/>
    </row>
    <row r="43196" spans="1:3" ht="14.4" x14ac:dyDescent="0.3">
      <c r="A43196"/>
      <c r="B43196"/>
      <c r="C43196"/>
    </row>
    <row r="43197" spans="1:3" ht="14.4" x14ac:dyDescent="0.3">
      <c r="A43197"/>
      <c r="B43197"/>
      <c r="C43197"/>
    </row>
    <row r="43198" spans="1:3" ht="14.4" x14ac:dyDescent="0.3">
      <c r="A43198"/>
      <c r="B43198"/>
      <c r="C43198"/>
    </row>
    <row r="43199" spans="1:3" ht="14.4" x14ac:dyDescent="0.3">
      <c r="A43199"/>
      <c r="B43199"/>
      <c r="C43199"/>
    </row>
    <row r="43200" spans="1:3" ht="14.4" x14ac:dyDescent="0.3">
      <c r="A43200"/>
      <c r="B43200"/>
      <c r="C43200"/>
    </row>
    <row r="43201" spans="1:3" ht="14.4" x14ac:dyDescent="0.3">
      <c r="A43201"/>
      <c r="B43201"/>
      <c r="C43201"/>
    </row>
    <row r="43202" spans="1:3" ht="14.4" x14ac:dyDescent="0.3">
      <c r="A43202"/>
      <c r="B43202"/>
      <c r="C43202"/>
    </row>
    <row r="43203" spans="1:3" ht="14.4" x14ac:dyDescent="0.3">
      <c r="A43203"/>
      <c r="B43203"/>
      <c r="C43203"/>
    </row>
    <row r="43204" spans="1:3" ht="14.4" x14ac:dyDescent="0.3">
      <c r="A43204"/>
      <c r="B43204"/>
      <c r="C43204"/>
    </row>
    <row r="43205" spans="1:3" ht="14.4" x14ac:dyDescent="0.3">
      <c r="A43205"/>
      <c r="B43205"/>
      <c r="C43205"/>
    </row>
    <row r="43206" spans="1:3" ht="14.4" x14ac:dyDescent="0.3">
      <c r="A43206"/>
      <c r="B43206"/>
      <c r="C43206"/>
    </row>
    <row r="43207" spans="1:3" ht="14.4" x14ac:dyDescent="0.3">
      <c r="A43207"/>
      <c r="B43207"/>
      <c r="C43207"/>
    </row>
    <row r="43208" spans="1:3" ht="14.4" x14ac:dyDescent="0.3">
      <c r="A43208"/>
      <c r="B43208"/>
      <c r="C43208"/>
    </row>
    <row r="43209" spans="1:3" ht="14.4" x14ac:dyDescent="0.3">
      <c r="A43209"/>
      <c r="B43209"/>
      <c r="C43209"/>
    </row>
    <row r="43210" spans="1:3" ht="14.4" x14ac:dyDescent="0.3">
      <c r="A43210"/>
      <c r="B43210"/>
      <c r="C43210"/>
    </row>
    <row r="43211" spans="1:3" ht="14.4" x14ac:dyDescent="0.3">
      <c r="A43211"/>
      <c r="B43211"/>
      <c r="C43211"/>
    </row>
    <row r="43212" spans="1:3" ht="14.4" x14ac:dyDescent="0.3">
      <c r="A43212"/>
      <c r="B43212"/>
      <c r="C43212"/>
    </row>
    <row r="43213" spans="1:3" ht="14.4" x14ac:dyDescent="0.3">
      <c r="A43213"/>
      <c r="B43213"/>
      <c r="C43213"/>
    </row>
    <row r="43214" spans="1:3" ht="14.4" x14ac:dyDescent="0.3">
      <c r="A43214"/>
      <c r="B43214"/>
      <c r="C43214"/>
    </row>
    <row r="43215" spans="1:3" ht="14.4" x14ac:dyDescent="0.3">
      <c r="A43215"/>
      <c r="B43215"/>
      <c r="C43215"/>
    </row>
    <row r="43216" spans="1:3" ht="14.4" x14ac:dyDescent="0.3">
      <c r="A43216"/>
      <c r="B43216"/>
      <c r="C43216"/>
    </row>
    <row r="43217" spans="1:3" ht="14.4" x14ac:dyDescent="0.3">
      <c r="A43217"/>
      <c r="B43217"/>
      <c r="C43217"/>
    </row>
    <row r="43218" spans="1:3" ht="14.4" x14ac:dyDescent="0.3">
      <c r="A43218"/>
      <c r="B43218"/>
      <c r="C43218"/>
    </row>
    <row r="43219" spans="1:3" ht="14.4" x14ac:dyDescent="0.3">
      <c r="A43219"/>
      <c r="B43219"/>
      <c r="C43219"/>
    </row>
    <row r="43220" spans="1:3" ht="14.4" x14ac:dyDescent="0.3">
      <c r="A43220"/>
      <c r="B43220"/>
      <c r="C43220"/>
    </row>
    <row r="43221" spans="1:3" ht="14.4" x14ac:dyDescent="0.3">
      <c r="A43221"/>
      <c r="B43221"/>
      <c r="C43221"/>
    </row>
    <row r="43222" spans="1:3" ht="14.4" x14ac:dyDescent="0.3">
      <c r="A43222"/>
      <c r="B43222"/>
      <c r="C43222"/>
    </row>
    <row r="43223" spans="1:3" ht="14.4" x14ac:dyDescent="0.3">
      <c r="A43223"/>
      <c r="B43223"/>
      <c r="C43223"/>
    </row>
    <row r="43224" spans="1:3" ht="14.4" x14ac:dyDescent="0.3">
      <c r="A43224"/>
      <c r="B43224"/>
      <c r="C43224"/>
    </row>
    <row r="43225" spans="1:3" ht="14.4" x14ac:dyDescent="0.3">
      <c r="A43225"/>
      <c r="B43225"/>
      <c r="C43225"/>
    </row>
    <row r="43226" spans="1:3" ht="14.4" x14ac:dyDescent="0.3">
      <c r="A43226"/>
      <c r="B43226"/>
      <c r="C43226"/>
    </row>
    <row r="43227" spans="1:3" ht="14.4" x14ac:dyDescent="0.3">
      <c r="A43227"/>
      <c r="B43227"/>
      <c r="C43227"/>
    </row>
    <row r="43228" spans="1:3" ht="14.4" x14ac:dyDescent="0.3">
      <c r="A43228"/>
      <c r="B43228"/>
      <c r="C43228"/>
    </row>
    <row r="43229" spans="1:3" ht="14.4" x14ac:dyDescent="0.3">
      <c r="A43229"/>
      <c r="B43229"/>
      <c r="C43229"/>
    </row>
    <row r="43230" spans="1:3" ht="14.4" x14ac:dyDescent="0.3">
      <c r="A43230"/>
      <c r="B43230"/>
      <c r="C43230"/>
    </row>
    <row r="43231" spans="1:3" ht="14.4" x14ac:dyDescent="0.3">
      <c r="A43231"/>
      <c r="B43231"/>
      <c r="C43231"/>
    </row>
    <row r="43232" spans="1:3" ht="14.4" x14ac:dyDescent="0.3">
      <c r="A43232"/>
      <c r="B43232"/>
      <c r="C43232"/>
    </row>
    <row r="43233" spans="1:3" ht="14.4" x14ac:dyDescent="0.3">
      <c r="A43233"/>
      <c r="B43233"/>
      <c r="C43233"/>
    </row>
    <row r="43234" spans="1:3" ht="14.4" x14ac:dyDescent="0.3">
      <c r="A43234"/>
      <c r="B43234"/>
      <c r="C43234"/>
    </row>
    <row r="43235" spans="1:3" ht="14.4" x14ac:dyDescent="0.3">
      <c r="A43235"/>
      <c r="B43235"/>
      <c r="C43235"/>
    </row>
    <row r="43236" spans="1:3" ht="14.4" x14ac:dyDescent="0.3">
      <c r="A43236"/>
      <c r="B43236"/>
      <c r="C43236"/>
    </row>
    <row r="43237" spans="1:3" ht="14.4" x14ac:dyDescent="0.3">
      <c r="A43237"/>
      <c r="B43237"/>
      <c r="C43237"/>
    </row>
    <row r="43238" spans="1:3" ht="14.4" x14ac:dyDescent="0.3">
      <c r="A43238"/>
      <c r="B43238"/>
      <c r="C43238"/>
    </row>
    <row r="43239" spans="1:3" ht="14.4" x14ac:dyDescent="0.3">
      <c r="A43239"/>
      <c r="B43239"/>
      <c r="C43239"/>
    </row>
    <row r="43240" spans="1:3" ht="14.4" x14ac:dyDescent="0.3">
      <c r="A43240"/>
      <c r="B43240"/>
      <c r="C43240"/>
    </row>
    <row r="43241" spans="1:3" ht="14.4" x14ac:dyDescent="0.3">
      <c r="A43241"/>
      <c r="B43241"/>
      <c r="C43241"/>
    </row>
    <row r="43242" spans="1:3" ht="14.4" x14ac:dyDescent="0.3">
      <c r="A43242"/>
      <c r="B43242"/>
      <c r="C43242"/>
    </row>
    <row r="43243" spans="1:3" ht="14.4" x14ac:dyDescent="0.3">
      <c r="A43243"/>
      <c r="B43243"/>
      <c r="C43243"/>
    </row>
    <row r="43244" spans="1:3" ht="14.4" x14ac:dyDescent="0.3">
      <c r="A43244"/>
      <c r="B43244"/>
      <c r="C43244"/>
    </row>
    <row r="43245" spans="1:3" ht="14.4" x14ac:dyDescent="0.3">
      <c r="A43245"/>
      <c r="B43245"/>
      <c r="C43245"/>
    </row>
    <row r="43246" spans="1:3" ht="14.4" x14ac:dyDescent="0.3">
      <c r="A43246"/>
      <c r="B43246"/>
      <c r="C43246"/>
    </row>
    <row r="43247" spans="1:3" ht="14.4" x14ac:dyDescent="0.3">
      <c r="A43247"/>
      <c r="B43247"/>
      <c r="C43247"/>
    </row>
    <row r="43248" spans="1:3" ht="14.4" x14ac:dyDescent="0.3">
      <c r="A43248"/>
      <c r="B43248"/>
      <c r="C43248"/>
    </row>
    <row r="43249" spans="1:3" ht="14.4" x14ac:dyDescent="0.3">
      <c r="A43249"/>
      <c r="B43249"/>
      <c r="C43249"/>
    </row>
    <row r="43250" spans="1:3" ht="14.4" x14ac:dyDescent="0.3">
      <c r="A43250"/>
      <c r="B43250"/>
      <c r="C43250"/>
    </row>
    <row r="43251" spans="1:3" ht="14.4" x14ac:dyDescent="0.3">
      <c r="A43251"/>
      <c r="B43251"/>
      <c r="C43251"/>
    </row>
    <row r="43252" spans="1:3" ht="14.4" x14ac:dyDescent="0.3">
      <c r="A43252"/>
      <c r="B43252"/>
      <c r="C43252"/>
    </row>
    <row r="43253" spans="1:3" ht="14.4" x14ac:dyDescent="0.3">
      <c r="A43253"/>
      <c r="B43253"/>
      <c r="C43253"/>
    </row>
    <row r="43254" spans="1:3" ht="14.4" x14ac:dyDescent="0.3">
      <c r="A43254"/>
      <c r="B43254"/>
      <c r="C43254"/>
    </row>
    <row r="43255" spans="1:3" ht="14.4" x14ac:dyDescent="0.3">
      <c r="A43255"/>
      <c r="B43255"/>
      <c r="C43255"/>
    </row>
    <row r="43256" spans="1:3" ht="14.4" x14ac:dyDescent="0.3">
      <c r="A43256"/>
      <c r="B43256"/>
      <c r="C43256"/>
    </row>
    <row r="43257" spans="1:3" ht="14.4" x14ac:dyDescent="0.3">
      <c r="A43257"/>
      <c r="B43257"/>
      <c r="C43257"/>
    </row>
    <row r="43258" spans="1:3" ht="14.4" x14ac:dyDescent="0.3">
      <c r="A43258"/>
      <c r="B43258"/>
      <c r="C43258"/>
    </row>
    <row r="43259" spans="1:3" ht="14.4" x14ac:dyDescent="0.3">
      <c r="A43259"/>
      <c r="B43259"/>
      <c r="C43259"/>
    </row>
    <row r="43260" spans="1:3" ht="14.4" x14ac:dyDescent="0.3">
      <c r="A43260"/>
      <c r="B43260"/>
      <c r="C43260"/>
    </row>
    <row r="43261" spans="1:3" ht="14.4" x14ac:dyDescent="0.3">
      <c r="A43261"/>
      <c r="B43261"/>
      <c r="C43261"/>
    </row>
    <row r="43262" spans="1:3" ht="14.4" x14ac:dyDescent="0.3">
      <c r="A43262"/>
      <c r="B43262"/>
      <c r="C43262"/>
    </row>
    <row r="43263" spans="1:3" ht="14.4" x14ac:dyDescent="0.3">
      <c r="A43263"/>
      <c r="B43263"/>
      <c r="C43263"/>
    </row>
    <row r="43264" spans="1:3" ht="14.4" x14ac:dyDescent="0.3">
      <c r="A43264"/>
      <c r="B43264"/>
      <c r="C43264"/>
    </row>
    <row r="43265" spans="1:3" ht="14.4" x14ac:dyDescent="0.3">
      <c r="A43265"/>
      <c r="B43265"/>
      <c r="C43265"/>
    </row>
    <row r="43266" spans="1:3" ht="14.4" x14ac:dyDescent="0.3">
      <c r="A43266"/>
      <c r="B43266"/>
      <c r="C43266"/>
    </row>
    <row r="43267" spans="1:3" ht="14.4" x14ac:dyDescent="0.3">
      <c r="A43267"/>
      <c r="B43267"/>
      <c r="C43267"/>
    </row>
    <row r="43268" spans="1:3" ht="14.4" x14ac:dyDescent="0.3">
      <c r="A43268"/>
      <c r="B43268"/>
      <c r="C43268"/>
    </row>
    <row r="43269" spans="1:3" ht="14.4" x14ac:dyDescent="0.3">
      <c r="A43269"/>
      <c r="B43269"/>
      <c r="C43269"/>
    </row>
    <row r="43270" spans="1:3" ht="14.4" x14ac:dyDescent="0.3">
      <c r="A43270"/>
      <c r="B43270"/>
      <c r="C43270"/>
    </row>
    <row r="43271" spans="1:3" ht="14.4" x14ac:dyDescent="0.3">
      <c r="A43271"/>
      <c r="B43271"/>
      <c r="C43271"/>
    </row>
    <row r="43272" spans="1:3" ht="14.4" x14ac:dyDescent="0.3">
      <c r="A43272"/>
      <c r="B43272"/>
      <c r="C43272"/>
    </row>
    <row r="43273" spans="1:3" ht="14.4" x14ac:dyDescent="0.3">
      <c r="A43273"/>
      <c r="B43273"/>
      <c r="C43273"/>
    </row>
    <row r="43274" spans="1:3" ht="14.4" x14ac:dyDescent="0.3">
      <c r="A43274"/>
      <c r="B43274"/>
      <c r="C43274"/>
    </row>
    <row r="43275" spans="1:3" ht="14.4" x14ac:dyDescent="0.3">
      <c r="A43275"/>
      <c r="B43275"/>
      <c r="C43275"/>
    </row>
    <row r="43276" spans="1:3" ht="14.4" x14ac:dyDescent="0.3">
      <c r="A43276"/>
      <c r="B43276"/>
      <c r="C43276"/>
    </row>
    <row r="43277" spans="1:3" ht="14.4" x14ac:dyDescent="0.3">
      <c r="A43277"/>
      <c r="B43277"/>
      <c r="C43277"/>
    </row>
    <row r="43278" spans="1:3" ht="14.4" x14ac:dyDescent="0.3">
      <c r="A43278"/>
      <c r="B43278"/>
      <c r="C43278"/>
    </row>
    <row r="43279" spans="1:3" ht="14.4" x14ac:dyDescent="0.3">
      <c r="A43279"/>
      <c r="B43279"/>
      <c r="C43279"/>
    </row>
    <row r="43280" spans="1:3" ht="14.4" x14ac:dyDescent="0.3">
      <c r="A43280"/>
      <c r="B43280"/>
      <c r="C43280"/>
    </row>
    <row r="43281" spans="1:3" ht="14.4" x14ac:dyDescent="0.3">
      <c r="A43281"/>
      <c r="B43281"/>
      <c r="C43281"/>
    </row>
    <row r="43282" spans="1:3" ht="14.4" x14ac:dyDescent="0.3">
      <c r="A43282"/>
      <c r="B43282"/>
      <c r="C43282"/>
    </row>
    <row r="43283" spans="1:3" ht="14.4" x14ac:dyDescent="0.3">
      <c r="A43283"/>
      <c r="B43283"/>
      <c r="C43283"/>
    </row>
    <row r="43284" spans="1:3" ht="14.4" x14ac:dyDescent="0.3">
      <c r="A43284"/>
      <c r="B43284"/>
      <c r="C43284"/>
    </row>
    <row r="43285" spans="1:3" ht="14.4" x14ac:dyDescent="0.3">
      <c r="A43285"/>
      <c r="B43285"/>
      <c r="C43285"/>
    </row>
    <row r="43286" spans="1:3" ht="14.4" x14ac:dyDescent="0.3">
      <c r="A43286"/>
      <c r="B43286"/>
      <c r="C43286"/>
    </row>
    <row r="43287" spans="1:3" ht="14.4" x14ac:dyDescent="0.3">
      <c r="A43287"/>
      <c r="B43287"/>
      <c r="C43287"/>
    </row>
    <row r="43288" spans="1:3" ht="14.4" x14ac:dyDescent="0.3">
      <c r="A43288"/>
      <c r="B43288"/>
      <c r="C43288"/>
    </row>
    <row r="43289" spans="1:3" ht="14.4" x14ac:dyDescent="0.3">
      <c r="A43289"/>
      <c r="B43289"/>
      <c r="C43289"/>
    </row>
    <row r="43290" spans="1:3" ht="14.4" x14ac:dyDescent="0.3">
      <c r="A43290"/>
      <c r="B43290"/>
      <c r="C43290"/>
    </row>
    <row r="43291" spans="1:3" ht="14.4" x14ac:dyDescent="0.3">
      <c r="A43291"/>
      <c r="B43291"/>
      <c r="C43291"/>
    </row>
    <row r="43292" spans="1:3" ht="14.4" x14ac:dyDescent="0.3">
      <c r="A43292"/>
      <c r="B43292"/>
      <c r="C43292"/>
    </row>
    <row r="43293" spans="1:3" ht="14.4" x14ac:dyDescent="0.3">
      <c r="A43293"/>
      <c r="B43293"/>
      <c r="C43293"/>
    </row>
    <row r="43294" spans="1:3" ht="14.4" x14ac:dyDescent="0.3">
      <c r="A43294"/>
      <c r="B43294"/>
      <c r="C43294"/>
    </row>
    <row r="43295" spans="1:3" ht="14.4" x14ac:dyDescent="0.3">
      <c r="A43295"/>
      <c r="B43295"/>
      <c r="C43295"/>
    </row>
    <row r="43296" spans="1:3" ht="14.4" x14ac:dyDescent="0.3">
      <c r="A43296"/>
      <c r="B43296"/>
      <c r="C43296"/>
    </row>
    <row r="43297" spans="1:3" ht="14.4" x14ac:dyDescent="0.3">
      <c r="A43297"/>
      <c r="B43297"/>
      <c r="C43297"/>
    </row>
    <row r="43298" spans="1:3" ht="14.4" x14ac:dyDescent="0.3">
      <c r="A43298"/>
      <c r="B43298"/>
      <c r="C43298"/>
    </row>
    <row r="43299" spans="1:3" ht="14.4" x14ac:dyDescent="0.3">
      <c r="A43299"/>
      <c r="B43299"/>
      <c r="C43299"/>
    </row>
    <row r="43300" spans="1:3" ht="14.4" x14ac:dyDescent="0.3">
      <c r="A43300"/>
      <c r="B43300"/>
      <c r="C43300"/>
    </row>
    <row r="43301" spans="1:3" ht="14.4" x14ac:dyDescent="0.3">
      <c r="A43301"/>
      <c r="B43301"/>
      <c r="C43301"/>
    </row>
    <row r="43302" spans="1:3" ht="14.4" x14ac:dyDescent="0.3">
      <c r="A43302"/>
      <c r="B43302"/>
      <c r="C43302"/>
    </row>
    <row r="43303" spans="1:3" ht="14.4" x14ac:dyDescent="0.3">
      <c r="A43303"/>
      <c r="B43303"/>
      <c r="C43303"/>
    </row>
    <row r="43304" spans="1:3" ht="14.4" x14ac:dyDescent="0.3">
      <c r="A43304"/>
      <c r="B43304"/>
      <c r="C43304"/>
    </row>
    <row r="43305" spans="1:3" ht="14.4" x14ac:dyDescent="0.3">
      <c r="A43305"/>
      <c r="B43305"/>
      <c r="C43305"/>
    </row>
    <row r="43306" spans="1:3" ht="14.4" x14ac:dyDescent="0.3">
      <c r="A43306"/>
      <c r="B43306"/>
      <c r="C43306"/>
    </row>
    <row r="43307" spans="1:3" ht="14.4" x14ac:dyDescent="0.3">
      <c r="A43307"/>
      <c r="B43307"/>
      <c r="C43307"/>
    </row>
    <row r="43308" spans="1:3" ht="14.4" x14ac:dyDescent="0.3">
      <c r="A43308"/>
      <c r="B43308"/>
      <c r="C43308"/>
    </row>
    <row r="43309" spans="1:3" ht="14.4" x14ac:dyDescent="0.3">
      <c r="A43309"/>
      <c r="B43309"/>
      <c r="C43309"/>
    </row>
    <row r="43310" spans="1:3" ht="14.4" x14ac:dyDescent="0.3">
      <c r="A43310"/>
      <c r="B43310"/>
      <c r="C43310"/>
    </row>
    <row r="43311" spans="1:3" ht="14.4" x14ac:dyDescent="0.3">
      <c r="A43311"/>
      <c r="B43311"/>
      <c r="C43311"/>
    </row>
    <row r="43312" spans="1:3" ht="14.4" x14ac:dyDescent="0.3">
      <c r="A43312"/>
      <c r="B43312"/>
      <c r="C43312"/>
    </row>
    <row r="43313" spans="1:3" ht="14.4" x14ac:dyDescent="0.3">
      <c r="A43313"/>
      <c r="B43313"/>
      <c r="C43313"/>
    </row>
    <row r="43314" spans="1:3" ht="14.4" x14ac:dyDescent="0.3">
      <c r="A43314"/>
      <c r="B43314"/>
      <c r="C43314"/>
    </row>
    <row r="43315" spans="1:3" ht="14.4" x14ac:dyDescent="0.3">
      <c r="A43315"/>
      <c r="B43315"/>
      <c r="C43315"/>
    </row>
    <row r="43316" spans="1:3" ht="14.4" x14ac:dyDescent="0.3">
      <c r="A43316"/>
      <c r="B43316"/>
      <c r="C43316"/>
    </row>
    <row r="43317" spans="1:3" ht="14.4" x14ac:dyDescent="0.3">
      <c r="A43317"/>
      <c r="B43317"/>
      <c r="C43317"/>
    </row>
    <row r="43318" spans="1:3" ht="14.4" x14ac:dyDescent="0.3">
      <c r="A43318"/>
      <c r="B43318"/>
      <c r="C43318"/>
    </row>
    <row r="43319" spans="1:3" ht="14.4" x14ac:dyDescent="0.3">
      <c r="A43319"/>
      <c r="B43319"/>
      <c r="C43319"/>
    </row>
    <row r="43320" spans="1:3" ht="14.4" x14ac:dyDescent="0.3">
      <c r="A43320"/>
      <c r="B43320"/>
      <c r="C43320"/>
    </row>
    <row r="43321" spans="1:3" ht="14.4" x14ac:dyDescent="0.3">
      <c r="A43321"/>
      <c r="B43321"/>
      <c r="C43321"/>
    </row>
    <row r="43322" spans="1:3" ht="14.4" x14ac:dyDescent="0.3">
      <c r="A43322"/>
      <c r="B43322"/>
      <c r="C43322"/>
    </row>
    <row r="43323" spans="1:3" ht="14.4" x14ac:dyDescent="0.3">
      <c r="A43323"/>
      <c r="B43323"/>
      <c r="C43323"/>
    </row>
    <row r="43324" spans="1:3" ht="14.4" x14ac:dyDescent="0.3">
      <c r="A43324"/>
      <c r="B43324"/>
      <c r="C43324"/>
    </row>
    <row r="43325" spans="1:3" ht="14.4" x14ac:dyDescent="0.3">
      <c r="A43325"/>
      <c r="B43325"/>
      <c r="C43325"/>
    </row>
    <row r="43326" spans="1:3" ht="14.4" x14ac:dyDescent="0.3">
      <c r="A43326"/>
      <c r="B43326"/>
      <c r="C43326"/>
    </row>
    <row r="43327" spans="1:3" ht="14.4" x14ac:dyDescent="0.3">
      <c r="A43327"/>
      <c r="B43327"/>
      <c r="C43327"/>
    </row>
    <row r="43328" spans="1:3" ht="14.4" x14ac:dyDescent="0.3">
      <c r="A43328"/>
      <c r="B43328"/>
      <c r="C43328"/>
    </row>
    <row r="43329" spans="1:3" ht="14.4" x14ac:dyDescent="0.3">
      <c r="A43329"/>
      <c r="B43329"/>
      <c r="C43329"/>
    </row>
    <row r="43330" spans="1:3" ht="14.4" x14ac:dyDescent="0.3">
      <c r="A43330"/>
      <c r="B43330"/>
      <c r="C43330"/>
    </row>
    <row r="43331" spans="1:3" ht="14.4" x14ac:dyDescent="0.3">
      <c r="A43331"/>
      <c r="B43331"/>
      <c r="C43331"/>
    </row>
    <row r="43332" spans="1:3" ht="14.4" x14ac:dyDescent="0.3">
      <c r="A43332"/>
      <c r="B43332"/>
      <c r="C43332"/>
    </row>
    <row r="43333" spans="1:3" ht="14.4" x14ac:dyDescent="0.3">
      <c r="A43333"/>
      <c r="B43333"/>
      <c r="C43333"/>
    </row>
    <row r="43334" spans="1:3" ht="14.4" x14ac:dyDescent="0.3">
      <c r="A43334"/>
      <c r="B43334"/>
      <c r="C43334"/>
    </row>
    <row r="43335" spans="1:3" ht="14.4" x14ac:dyDescent="0.3">
      <c r="A43335"/>
      <c r="B43335"/>
      <c r="C43335"/>
    </row>
    <row r="43336" spans="1:3" ht="14.4" x14ac:dyDescent="0.3">
      <c r="A43336"/>
      <c r="B43336"/>
      <c r="C43336"/>
    </row>
    <row r="43337" spans="1:3" ht="14.4" x14ac:dyDescent="0.3">
      <c r="A43337"/>
      <c r="B43337"/>
      <c r="C43337"/>
    </row>
    <row r="43338" spans="1:3" ht="14.4" x14ac:dyDescent="0.3">
      <c r="A43338"/>
      <c r="B43338"/>
      <c r="C43338"/>
    </row>
    <row r="43339" spans="1:3" ht="14.4" x14ac:dyDescent="0.3">
      <c r="A43339"/>
      <c r="B43339"/>
      <c r="C43339"/>
    </row>
    <row r="43340" spans="1:3" ht="14.4" x14ac:dyDescent="0.3">
      <c r="A43340"/>
      <c r="B43340"/>
      <c r="C43340"/>
    </row>
    <row r="43341" spans="1:3" ht="14.4" x14ac:dyDescent="0.3">
      <c r="A43341"/>
      <c r="B43341"/>
      <c r="C43341"/>
    </row>
    <row r="43342" spans="1:3" ht="14.4" x14ac:dyDescent="0.3">
      <c r="A43342"/>
      <c r="B43342"/>
      <c r="C43342"/>
    </row>
    <row r="43343" spans="1:3" ht="14.4" x14ac:dyDescent="0.3">
      <c r="A43343"/>
      <c r="B43343"/>
      <c r="C43343"/>
    </row>
    <row r="43344" spans="1:3" ht="14.4" x14ac:dyDescent="0.3">
      <c r="A43344"/>
      <c r="B43344"/>
      <c r="C43344"/>
    </row>
    <row r="43345" spans="1:3" ht="14.4" x14ac:dyDescent="0.3">
      <c r="A43345"/>
      <c r="B43345"/>
      <c r="C43345"/>
    </row>
    <row r="43346" spans="1:3" ht="14.4" x14ac:dyDescent="0.3">
      <c r="A43346"/>
      <c r="B43346"/>
      <c r="C43346"/>
    </row>
    <row r="43347" spans="1:3" ht="14.4" x14ac:dyDescent="0.3">
      <c r="A43347"/>
      <c r="B43347"/>
      <c r="C43347"/>
    </row>
    <row r="43348" spans="1:3" ht="14.4" x14ac:dyDescent="0.3">
      <c r="A43348"/>
      <c r="B43348"/>
      <c r="C43348"/>
    </row>
    <row r="43349" spans="1:3" ht="14.4" x14ac:dyDescent="0.3">
      <c r="A43349"/>
      <c r="B43349"/>
      <c r="C43349"/>
    </row>
    <row r="43350" spans="1:3" ht="14.4" x14ac:dyDescent="0.3">
      <c r="A43350"/>
      <c r="B43350"/>
      <c r="C43350"/>
    </row>
    <row r="43351" spans="1:3" ht="14.4" x14ac:dyDescent="0.3">
      <c r="A43351"/>
      <c r="B43351"/>
      <c r="C43351"/>
    </row>
    <row r="43352" spans="1:3" ht="14.4" x14ac:dyDescent="0.3">
      <c r="A43352"/>
      <c r="B43352"/>
      <c r="C43352"/>
    </row>
    <row r="43353" spans="1:3" ht="14.4" x14ac:dyDescent="0.3">
      <c r="A43353"/>
      <c r="B43353"/>
      <c r="C43353"/>
    </row>
    <row r="43354" spans="1:3" ht="14.4" x14ac:dyDescent="0.3">
      <c r="A43354"/>
      <c r="B43354"/>
      <c r="C43354"/>
    </row>
    <row r="43355" spans="1:3" ht="14.4" x14ac:dyDescent="0.3">
      <c r="A43355"/>
      <c r="B43355"/>
      <c r="C43355"/>
    </row>
    <row r="43356" spans="1:3" ht="14.4" x14ac:dyDescent="0.3">
      <c r="A43356"/>
      <c r="B43356"/>
      <c r="C43356"/>
    </row>
    <row r="43357" spans="1:3" ht="14.4" x14ac:dyDescent="0.3">
      <c r="A43357"/>
      <c r="B43357"/>
      <c r="C43357"/>
    </row>
    <row r="43358" spans="1:3" ht="14.4" x14ac:dyDescent="0.3">
      <c r="A43358"/>
      <c r="B43358"/>
      <c r="C43358"/>
    </row>
    <row r="43359" spans="1:3" ht="14.4" x14ac:dyDescent="0.3">
      <c r="A43359"/>
      <c r="B43359"/>
      <c r="C43359"/>
    </row>
    <row r="43360" spans="1:3" ht="14.4" x14ac:dyDescent="0.3">
      <c r="A43360"/>
      <c r="B43360"/>
      <c r="C43360"/>
    </row>
    <row r="43361" spans="1:3" ht="14.4" x14ac:dyDescent="0.3">
      <c r="A43361"/>
      <c r="B43361"/>
      <c r="C43361"/>
    </row>
    <row r="43362" spans="1:3" ht="14.4" x14ac:dyDescent="0.3">
      <c r="A43362"/>
      <c r="B43362"/>
      <c r="C43362"/>
    </row>
    <row r="43363" spans="1:3" ht="14.4" x14ac:dyDescent="0.3">
      <c r="A43363"/>
      <c r="B43363"/>
      <c r="C43363"/>
    </row>
    <row r="43364" spans="1:3" ht="14.4" x14ac:dyDescent="0.3">
      <c r="A43364"/>
      <c r="B43364"/>
      <c r="C43364"/>
    </row>
    <row r="43365" spans="1:3" ht="14.4" x14ac:dyDescent="0.3">
      <c r="A43365"/>
      <c r="B43365"/>
      <c r="C43365"/>
    </row>
    <row r="43366" spans="1:3" ht="14.4" x14ac:dyDescent="0.3">
      <c r="A43366"/>
      <c r="B43366"/>
      <c r="C43366"/>
    </row>
    <row r="43367" spans="1:3" ht="14.4" x14ac:dyDescent="0.3">
      <c r="A43367"/>
      <c r="B43367"/>
      <c r="C43367"/>
    </row>
    <row r="43368" spans="1:3" ht="14.4" x14ac:dyDescent="0.3">
      <c r="A43368"/>
      <c r="B43368"/>
      <c r="C43368"/>
    </row>
    <row r="43369" spans="1:3" ht="14.4" x14ac:dyDescent="0.3">
      <c r="A43369"/>
      <c r="B43369"/>
      <c r="C43369"/>
    </row>
    <row r="43370" spans="1:3" ht="14.4" x14ac:dyDescent="0.3">
      <c r="A43370"/>
      <c r="B43370"/>
      <c r="C43370"/>
    </row>
    <row r="43371" spans="1:3" ht="14.4" x14ac:dyDescent="0.3">
      <c r="A43371"/>
      <c r="B43371"/>
      <c r="C43371"/>
    </row>
    <row r="43372" spans="1:3" ht="14.4" x14ac:dyDescent="0.3">
      <c r="A43372"/>
      <c r="B43372"/>
      <c r="C43372"/>
    </row>
    <row r="43373" spans="1:3" ht="14.4" x14ac:dyDescent="0.3">
      <c r="A43373"/>
      <c r="B43373"/>
      <c r="C43373"/>
    </row>
    <row r="43374" spans="1:3" ht="14.4" x14ac:dyDescent="0.3">
      <c r="A43374"/>
      <c r="B43374"/>
      <c r="C43374"/>
    </row>
    <row r="43375" spans="1:3" ht="14.4" x14ac:dyDescent="0.3">
      <c r="A43375"/>
      <c r="B43375"/>
      <c r="C43375"/>
    </row>
    <row r="43376" spans="1:3" ht="14.4" x14ac:dyDescent="0.3">
      <c r="A43376"/>
      <c r="B43376"/>
      <c r="C43376"/>
    </row>
    <row r="43377" spans="1:3" ht="14.4" x14ac:dyDescent="0.3">
      <c r="A43377"/>
      <c r="B43377"/>
      <c r="C43377"/>
    </row>
    <row r="43378" spans="1:3" ht="14.4" x14ac:dyDescent="0.3">
      <c r="A43378"/>
      <c r="B43378"/>
      <c r="C43378"/>
    </row>
    <row r="43379" spans="1:3" ht="14.4" x14ac:dyDescent="0.3">
      <c r="A43379"/>
      <c r="B43379"/>
      <c r="C43379"/>
    </row>
    <row r="43380" spans="1:3" ht="14.4" x14ac:dyDescent="0.3">
      <c r="A43380"/>
      <c r="B43380"/>
      <c r="C43380"/>
    </row>
    <row r="43381" spans="1:3" ht="14.4" x14ac:dyDescent="0.3">
      <c r="A43381"/>
      <c r="B43381"/>
      <c r="C43381"/>
    </row>
    <row r="43382" spans="1:3" ht="14.4" x14ac:dyDescent="0.3">
      <c r="A43382"/>
      <c r="B43382"/>
      <c r="C43382"/>
    </row>
    <row r="43383" spans="1:3" ht="14.4" x14ac:dyDescent="0.3">
      <c r="A43383"/>
      <c r="B43383"/>
      <c r="C43383"/>
    </row>
    <row r="43384" spans="1:3" ht="14.4" x14ac:dyDescent="0.3">
      <c r="A43384"/>
      <c r="B43384"/>
      <c r="C43384"/>
    </row>
    <row r="43385" spans="1:3" ht="14.4" x14ac:dyDescent="0.3">
      <c r="A43385"/>
      <c r="B43385"/>
      <c r="C43385"/>
    </row>
    <row r="43386" spans="1:3" ht="14.4" x14ac:dyDescent="0.3">
      <c r="A43386"/>
      <c r="B43386"/>
      <c r="C43386"/>
    </row>
    <row r="43387" spans="1:3" ht="14.4" x14ac:dyDescent="0.3">
      <c r="A43387"/>
      <c r="B43387"/>
      <c r="C43387"/>
    </row>
    <row r="43388" spans="1:3" ht="14.4" x14ac:dyDescent="0.3">
      <c r="A43388"/>
      <c r="B43388"/>
      <c r="C43388"/>
    </row>
    <row r="43389" spans="1:3" ht="14.4" x14ac:dyDescent="0.3">
      <c r="A43389"/>
      <c r="B43389"/>
      <c r="C43389"/>
    </row>
    <row r="43390" spans="1:3" ht="14.4" x14ac:dyDescent="0.3">
      <c r="A43390"/>
      <c r="B43390"/>
      <c r="C43390"/>
    </row>
    <row r="43391" spans="1:3" ht="14.4" x14ac:dyDescent="0.3">
      <c r="A43391"/>
      <c r="B43391"/>
      <c r="C43391"/>
    </row>
    <row r="43392" spans="1:3" ht="14.4" x14ac:dyDescent="0.3">
      <c r="A43392"/>
      <c r="B43392"/>
      <c r="C43392"/>
    </row>
    <row r="43393" spans="1:3" ht="14.4" x14ac:dyDescent="0.3">
      <c r="A43393"/>
      <c r="B43393"/>
      <c r="C43393"/>
    </row>
    <row r="43394" spans="1:3" ht="14.4" x14ac:dyDescent="0.3">
      <c r="A43394"/>
      <c r="B43394"/>
      <c r="C43394"/>
    </row>
    <row r="43395" spans="1:3" ht="14.4" x14ac:dyDescent="0.3">
      <c r="A43395"/>
      <c r="B43395"/>
      <c r="C43395"/>
    </row>
    <row r="43396" spans="1:3" ht="14.4" x14ac:dyDescent="0.3">
      <c r="A43396"/>
      <c r="B43396"/>
      <c r="C43396"/>
    </row>
    <row r="43397" spans="1:3" ht="14.4" x14ac:dyDescent="0.3">
      <c r="A43397"/>
      <c r="B43397"/>
      <c r="C43397"/>
    </row>
    <row r="43398" spans="1:3" ht="14.4" x14ac:dyDescent="0.3">
      <c r="A43398"/>
      <c r="B43398"/>
      <c r="C43398"/>
    </row>
    <row r="43399" spans="1:3" ht="14.4" x14ac:dyDescent="0.3">
      <c r="A43399"/>
      <c r="B43399"/>
      <c r="C43399"/>
    </row>
    <row r="43400" spans="1:3" ht="14.4" x14ac:dyDescent="0.3">
      <c r="A43400"/>
      <c r="B43400"/>
      <c r="C43400"/>
    </row>
    <row r="43401" spans="1:3" ht="14.4" x14ac:dyDescent="0.3">
      <c r="A43401"/>
      <c r="B43401"/>
      <c r="C43401"/>
    </row>
    <row r="43402" spans="1:3" ht="14.4" x14ac:dyDescent="0.3">
      <c r="A43402"/>
      <c r="B43402"/>
      <c r="C43402"/>
    </row>
    <row r="43403" spans="1:3" ht="14.4" x14ac:dyDescent="0.3">
      <c r="A43403"/>
      <c r="B43403"/>
      <c r="C43403"/>
    </row>
    <row r="43404" spans="1:3" ht="14.4" x14ac:dyDescent="0.3">
      <c r="A43404"/>
      <c r="B43404"/>
      <c r="C43404"/>
    </row>
    <row r="43405" spans="1:3" ht="14.4" x14ac:dyDescent="0.3">
      <c r="A43405"/>
      <c r="B43405"/>
      <c r="C43405"/>
    </row>
    <row r="43406" spans="1:3" ht="14.4" x14ac:dyDescent="0.3">
      <c r="A43406"/>
      <c r="B43406"/>
      <c r="C43406"/>
    </row>
    <row r="43407" spans="1:3" ht="14.4" x14ac:dyDescent="0.3">
      <c r="A43407"/>
      <c r="B43407"/>
      <c r="C43407"/>
    </row>
    <row r="43408" spans="1:3" ht="14.4" x14ac:dyDescent="0.3">
      <c r="A43408"/>
      <c r="B43408"/>
      <c r="C43408"/>
    </row>
    <row r="43409" spans="1:3" ht="14.4" x14ac:dyDescent="0.3">
      <c r="A43409"/>
      <c r="B43409"/>
      <c r="C43409"/>
    </row>
    <row r="43410" spans="1:3" ht="14.4" x14ac:dyDescent="0.3">
      <c r="A43410"/>
      <c r="B43410"/>
      <c r="C43410"/>
    </row>
    <row r="43411" spans="1:3" ht="14.4" x14ac:dyDescent="0.3">
      <c r="A43411"/>
      <c r="B43411"/>
      <c r="C43411"/>
    </row>
    <row r="43412" spans="1:3" ht="14.4" x14ac:dyDescent="0.3">
      <c r="A43412"/>
      <c r="B43412"/>
      <c r="C43412"/>
    </row>
    <row r="43413" spans="1:3" ht="14.4" x14ac:dyDescent="0.3">
      <c r="A43413"/>
      <c r="B43413"/>
      <c r="C43413"/>
    </row>
    <row r="43414" spans="1:3" ht="14.4" x14ac:dyDescent="0.3">
      <c r="A43414"/>
      <c r="B43414"/>
      <c r="C43414"/>
    </row>
    <row r="43415" spans="1:3" ht="14.4" x14ac:dyDescent="0.3">
      <c r="A43415"/>
      <c r="B43415"/>
      <c r="C43415"/>
    </row>
    <row r="43416" spans="1:3" ht="14.4" x14ac:dyDescent="0.3">
      <c r="A43416"/>
      <c r="B43416"/>
      <c r="C43416"/>
    </row>
    <row r="43417" spans="1:3" ht="14.4" x14ac:dyDescent="0.3">
      <c r="A43417"/>
      <c r="B43417"/>
      <c r="C43417"/>
    </row>
    <row r="43418" spans="1:3" ht="14.4" x14ac:dyDescent="0.3">
      <c r="A43418"/>
      <c r="B43418"/>
      <c r="C43418"/>
    </row>
    <row r="43419" spans="1:3" ht="14.4" x14ac:dyDescent="0.3">
      <c r="A43419"/>
      <c r="B43419"/>
      <c r="C43419"/>
    </row>
    <row r="43420" spans="1:3" ht="14.4" x14ac:dyDescent="0.3">
      <c r="A43420"/>
      <c r="B43420"/>
      <c r="C43420"/>
    </row>
    <row r="43421" spans="1:3" ht="14.4" x14ac:dyDescent="0.3">
      <c r="A43421"/>
      <c r="B43421"/>
      <c r="C43421"/>
    </row>
    <row r="43422" spans="1:3" ht="14.4" x14ac:dyDescent="0.3">
      <c r="A43422"/>
      <c r="B43422"/>
      <c r="C43422"/>
    </row>
    <row r="43423" spans="1:3" ht="14.4" x14ac:dyDescent="0.3">
      <c r="A43423"/>
      <c r="B43423"/>
      <c r="C43423"/>
    </row>
    <row r="43424" spans="1:3" ht="14.4" x14ac:dyDescent="0.3">
      <c r="A43424"/>
      <c r="B43424"/>
      <c r="C43424"/>
    </row>
    <row r="43425" spans="1:3" ht="14.4" x14ac:dyDescent="0.3">
      <c r="A43425"/>
      <c r="B43425"/>
      <c r="C43425"/>
    </row>
    <row r="43426" spans="1:3" ht="14.4" x14ac:dyDescent="0.3">
      <c r="A43426"/>
      <c r="B43426"/>
      <c r="C43426"/>
    </row>
    <row r="43427" spans="1:3" ht="14.4" x14ac:dyDescent="0.3">
      <c r="A43427"/>
      <c r="B43427"/>
      <c r="C43427"/>
    </row>
    <row r="43428" spans="1:3" ht="14.4" x14ac:dyDescent="0.3">
      <c r="A43428"/>
      <c r="B43428"/>
      <c r="C43428"/>
    </row>
    <row r="43429" spans="1:3" ht="14.4" x14ac:dyDescent="0.3">
      <c r="A43429"/>
      <c r="B43429"/>
      <c r="C43429"/>
    </row>
    <row r="43430" spans="1:3" ht="14.4" x14ac:dyDescent="0.3">
      <c r="A43430"/>
      <c r="B43430"/>
      <c r="C43430"/>
    </row>
    <row r="43431" spans="1:3" ht="14.4" x14ac:dyDescent="0.3">
      <c r="A43431"/>
      <c r="B43431"/>
      <c r="C43431"/>
    </row>
    <row r="43432" spans="1:3" ht="14.4" x14ac:dyDescent="0.3">
      <c r="A43432"/>
      <c r="B43432"/>
      <c r="C43432"/>
    </row>
    <row r="43433" spans="1:3" ht="14.4" x14ac:dyDescent="0.3">
      <c r="A43433"/>
      <c r="B43433"/>
      <c r="C43433"/>
    </row>
    <row r="43434" spans="1:3" ht="14.4" x14ac:dyDescent="0.3">
      <c r="A43434"/>
      <c r="B43434"/>
      <c r="C43434"/>
    </row>
    <row r="43435" spans="1:3" ht="14.4" x14ac:dyDescent="0.3">
      <c r="A43435"/>
      <c r="B43435"/>
      <c r="C43435"/>
    </row>
    <row r="43436" spans="1:3" ht="14.4" x14ac:dyDescent="0.3">
      <c r="A43436"/>
      <c r="B43436"/>
      <c r="C43436"/>
    </row>
    <row r="43437" spans="1:3" ht="14.4" x14ac:dyDescent="0.3">
      <c r="A43437"/>
      <c r="B43437"/>
      <c r="C43437"/>
    </row>
    <row r="43438" spans="1:3" ht="14.4" x14ac:dyDescent="0.3">
      <c r="A43438"/>
      <c r="B43438"/>
      <c r="C43438"/>
    </row>
    <row r="43439" spans="1:3" ht="14.4" x14ac:dyDescent="0.3">
      <c r="A43439"/>
      <c r="B43439"/>
      <c r="C43439"/>
    </row>
    <row r="43440" spans="1:3" ht="14.4" x14ac:dyDescent="0.3">
      <c r="A43440"/>
      <c r="B43440"/>
      <c r="C43440"/>
    </row>
    <row r="43441" spans="1:3" ht="14.4" x14ac:dyDescent="0.3">
      <c r="A43441"/>
      <c r="B43441"/>
      <c r="C43441"/>
    </row>
    <row r="43442" spans="1:3" ht="14.4" x14ac:dyDescent="0.3">
      <c r="A43442"/>
      <c r="B43442"/>
      <c r="C43442"/>
    </row>
    <row r="43443" spans="1:3" ht="14.4" x14ac:dyDescent="0.3">
      <c r="A43443"/>
      <c r="B43443"/>
      <c r="C43443"/>
    </row>
    <row r="43444" spans="1:3" ht="14.4" x14ac:dyDescent="0.3">
      <c r="A43444"/>
      <c r="B43444"/>
      <c r="C43444"/>
    </row>
    <row r="43445" spans="1:3" ht="14.4" x14ac:dyDescent="0.3">
      <c r="A43445"/>
      <c r="B43445"/>
      <c r="C43445"/>
    </row>
    <row r="43446" spans="1:3" ht="14.4" x14ac:dyDescent="0.3">
      <c r="A43446"/>
      <c r="B43446"/>
      <c r="C43446"/>
    </row>
    <row r="43447" spans="1:3" ht="14.4" x14ac:dyDescent="0.3">
      <c r="A43447"/>
      <c r="B43447"/>
      <c r="C43447"/>
    </row>
    <row r="43448" spans="1:3" ht="14.4" x14ac:dyDescent="0.3">
      <c r="A43448"/>
      <c r="B43448"/>
      <c r="C43448"/>
    </row>
    <row r="43449" spans="1:3" ht="14.4" x14ac:dyDescent="0.3">
      <c r="A43449"/>
      <c r="B43449"/>
      <c r="C43449"/>
    </row>
    <row r="43450" spans="1:3" ht="14.4" x14ac:dyDescent="0.3">
      <c r="A43450"/>
      <c r="B43450"/>
      <c r="C43450"/>
    </row>
    <row r="43451" spans="1:3" ht="14.4" x14ac:dyDescent="0.3">
      <c r="A43451"/>
      <c r="B43451"/>
      <c r="C43451"/>
    </row>
    <row r="43452" spans="1:3" ht="14.4" x14ac:dyDescent="0.3">
      <c r="A43452"/>
      <c r="B43452"/>
      <c r="C43452"/>
    </row>
    <row r="43453" spans="1:3" ht="14.4" x14ac:dyDescent="0.3">
      <c r="A43453"/>
      <c r="B43453"/>
      <c r="C43453"/>
    </row>
    <row r="43454" spans="1:3" ht="14.4" x14ac:dyDescent="0.3">
      <c r="A43454"/>
      <c r="B43454"/>
      <c r="C43454"/>
    </row>
    <row r="43455" spans="1:3" ht="14.4" x14ac:dyDescent="0.3">
      <c r="A43455"/>
      <c r="B43455"/>
      <c r="C43455"/>
    </row>
    <row r="43456" spans="1:3" ht="14.4" x14ac:dyDescent="0.3">
      <c r="A43456"/>
      <c r="B43456"/>
      <c r="C43456"/>
    </row>
    <row r="43457" spans="1:3" ht="14.4" x14ac:dyDescent="0.3">
      <c r="A43457"/>
      <c r="B43457"/>
      <c r="C43457"/>
    </row>
    <row r="43458" spans="1:3" ht="14.4" x14ac:dyDescent="0.3">
      <c r="A43458"/>
      <c r="B43458"/>
      <c r="C43458"/>
    </row>
    <row r="43459" spans="1:3" ht="14.4" x14ac:dyDescent="0.3">
      <c r="A43459"/>
      <c r="B43459"/>
      <c r="C43459"/>
    </row>
    <row r="43460" spans="1:3" ht="14.4" x14ac:dyDescent="0.3">
      <c r="A43460"/>
      <c r="B43460"/>
      <c r="C43460"/>
    </row>
    <row r="43461" spans="1:3" ht="14.4" x14ac:dyDescent="0.3">
      <c r="A43461"/>
      <c r="B43461"/>
      <c r="C43461"/>
    </row>
    <row r="43462" spans="1:3" ht="14.4" x14ac:dyDescent="0.3">
      <c r="A43462"/>
      <c r="B43462"/>
      <c r="C43462"/>
    </row>
    <row r="43463" spans="1:3" ht="14.4" x14ac:dyDescent="0.3">
      <c r="A43463"/>
      <c r="B43463"/>
      <c r="C43463"/>
    </row>
    <row r="43464" spans="1:3" ht="14.4" x14ac:dyDescent="0.3">
      <c r="A43464"/>
      <c r="B43464"/>
      <c r="C43464"/>
    </row>
    <row r="43465" spans="1:3" ht="14.4" x14ac:dyDescent="0.3">
      <c r="A43465"/>
      <c r="B43465"/>
      <c r="C43465"/>
    </row>
    <row r="43466" spans="1:3" ht="14.4" x14ac:dyDescent="0.3">
      <c r="A43466"/>
      <c r="B43466"/>
      <c r="C43466"/>
    </row>
    <row r="43467" spans="1:3" ht="14.4" x14ac:dyDescent="0.3">
      <c r="A43467"/>
      <c r="B43467"/>
      <c r="C43467"/>
    </row>
    <row r="43468" spans="1:3" ht="14.4" x14ac:dyDescent="0.3">
      <c r="A43468"/>
      <c r="B43468"/>
      <c r="C43468"/>
    </row>
    <row r="43469" spans="1:3" ht="14.4" x14ac:dyDescent="0.3">
      <c r="A43469"/>
      <c r="B43469"/>
      <c r="C43469"/>
    </row>
    <row r="43470" spans="1:3" ht="14.4" x14ac:dyDescent="0.3">
      <c r="A43470"/>
      <c r="B43470"/>
      <c r="C43470"/>
    </row>
    <row r="43471" spans="1:3" ht="14.4" x14ac:dyDescent="0.3">
      <c r="A43471"/>
      <c r="B43471"/>
      <c r="C43471"/>
    </row>
    <row r="43472" spans="1:3" ht="14.4" x14ac:dyDescent="0.3">
      <c r="A43472"/>
      <c r="B43472"/>
      <c r="C43472"/>
    </row>
    <row r="43473" spans="1:3" ht="14.4" x14ac:dyDescent="0.3">
      <c r="A43473"/>
      <c r="B43473"/>
      <c r="C43473"/>
    </row>
    <row r="43474" spans="1:3" ht="14.4" x14ac:dyDescent="0.3">
      <c r="A43474"/>
      <c r="B43474"/>
      <c r="C43474"/>
    </row>
    <row r="43475" spans="1:3" ht="14.4" x14ac:dyDescent="0.3">
      <c r="A43475"/>
      <c r="B43475"/>
      <c r="C43475"/>
    </row>
    <row r="43476" spans="1:3" ht="14.4" x14ac:dyDescent="0.3">
      <c r="A43476"/>
      <c r="B43476"/>
      <c r="C43476"/>
    </row>
    <row r="43477" spans="1:3" ht="14.4" x14ac:dyDescent="0.3">
      <c r="A43477"/>
      <c r="B43477"/>
      <c r="C43477"/>
    </row>
    <row r="43478" spans="1:3" ht="14.4" x14ac:dyDescent="0.3">
      <c r="A43478"/>
      <c r="B43478"/>
      <c r="C43478"/>
    </row>
    <row r="43479" spans="1:3" ht="14.4" x14ac:dyDescent="0.3">
      <c r="A43479"/>
      <c r="B43479"/>
      <c r="C43479"/>
    </row>
    <row r="43480" spans="1:3" ht="14.4" x14ac:dyDescent="0.3">
      <c r="A43480"/>
      <c r="B43480"/>
      <c r="C43480"/>
    </row>
    <row r="43481" spans="1:3" ht="14.4" x14ac:dyDescent="0.3">
      <c r="A43481"/>
      <c r="B43481"/>
      <c r="C43481"/>
    </row>
    <row r="43482" spans="1:3" ht="14.4" x14ac:dyDescent="0.3">
      <c r="A43482"/>
      <c r="B43482"/>
      <c r="C43482"/>
    </row>
    <row r="43483" spans="1:3" ht="14.4" x14ac:dyDescent="0.3">
      <c r="A43483"/>
      <c r="B43483"/>
      <c r="C43483"/>
    </row>
    <row r="43484" spans="1:3" ht="14.4" x14ac:dyDescent="0.3">
      <c r="A43484"/>
      <c r="B43484"/>
      <c r="C43484"/>
    </row>
    <row r="43485" spans="1:3" ht="14.4" x14ac:dyDescent="0.3">
      <c r="A43485"/>
      <c r="B43485"/>
      <c r="C43485"/>
    </row>
    <row r="43486" spans="1:3" ht="14.4" x14ac:dyDescent="0.3">
      <c r="A43486"/>
      <c r="B43486"/>
      <c r="C43486"/>
    </row>
    <row r="43487" spans="1:3" ht="14.4" x14ac:dyDescent="0.3">
      <c r="A43487"/>
      <c r="B43487"/>
      <c r="C43487"/>
    </row>
    <row r="43488" spans="1:3" ht="14.4" x14ac:dyDescent="0.3">
      <c r="A43488"/>
      <c r="B43488"/>
      <c r="C43488"/>
    </row>
    <row r="43489" spans="1:3" ht="14.4" x14ac:dyDescent="0.3">
      <c r="A43489"/>
      <c r="B43489"/>
      <c r="C43489"/>
    </row>
    <row r="43490" spans="1:3" ht="14.4" x14ac:dyDescent="0.3">
      <c r="A43490"/>
      <c r="B43490"/>
      <c r="C43490"/>
    </row>
    <row r="43491" spans="1:3" ht="14.4" x14ac:dyDescent="0.3">
      <c r="A43491"/>
      <c r="B43491"/>
      <c r="C43491"/>
    </row>
    <row r="43492" spans="1:3" ht="14.4" x14ac:dyDescent="0.3">
      <c r="A43492"/>
      <c r="B43492"/>
      <c r="C43492"/>
    </row>
    <row r="43493" spans="1:3" ht="14.4" x14ac:dyDescent="0.3">
      <c r="A43493"/>
      <c r="B43493"/>
      <c r="C43493"/>
    </row>
    <row r="43494" spans="1:3" ht="14.4" x14ac:dyDescent="0.3">
      <c r="A43494"/>
      <c r="B43494"/>
      <c r="C43494"/>
    </row>
    <row r="43495" spans="1:3" ht="14.4" x14ac:dyDescent="0.3">
      <c r="A43495"/>
      <c r="B43495"/>
      <c r="C43495"/>
    </row>
    <row r="43496" spans="1:3" ht="14.4" x14ac:dyDescent="0.3">
      <c r="A43496"/>
      <c r="B43496"/>
      <c r="C43496"/>
    </row>
    <row r="43497" spans="1:3" ht="14.4" x14ac:dyDescent="0.3">
      <c r="A43497"/>
      <c r="B43497"/>
      <c r="C43497"/>
    </row>
    <row r="43498" spans="1:3" ht="14.4" x14ac:dyDescent="0.3">
      <c r="A43498"/>
      <c r="B43498"/>
      <c r="C43498"/>
    </row>
    <row r="43499" spans="1:3" ht="14.4" x14ac:dyDescent="0.3">
      <c r="A43499"/>
      <c r="B43499"/>
      <c r="C43499"/>
    </row>
    <row r="43500" spans="1:3" ht="14.4" x14ac:dyDescent="0.3">
      <c r="A43500"/>
      <c r="B43500"/>
      <c r="C43500"/>
    </row>
    <row r="43501" spans="1:3" ht="14.4" x14ac:dyDescent="0.3">
      <c r="A43501"/>
      <c r="B43501"/>
      <c r="C43501"/>
    </row>
    <row r="43502" spans="1:3" ht="14.4" x14ac:dyDescent="0.3">
      <c r="A43502"/>
      <c r="B43502"/>
      <c r="C43502"/>
    </row>
    <row r="43503" spans="1:3" ht="14.4" x14ac:dyDescent="0.3">
      <c r="A43503"/>
      <c r="B43503"/>
      <c r="C43503"/>
    </row>
    <row r="43504" spans="1:3" ht="14.4" x14ac:dyDescent="0.3">
      <c r="A43504"/>
      <c r="B43504"/>
      <c r="C43504"/>
    </row>
    <row r="43505" spans="1:3" ht="14.4" x14ac:dyDescent="0.3">
      <c r="A43505"/>
      <c r="B43505"/>
      <c r="C43505"/>
    </row>
    <row r="43506" spans="1:3" ht="14.4" x14ac:dyDescent="0.3">
      <c r="A43506"/>
      <c r="B43506"/>
      <c r="C43506"/>
    </row>
    <row r="43507" spans="1:3" ht="14.4" x14ac:dyDescent="0.3">
      <c r="A43507"/>
      <c r="B43507"/>
      <c r="C43507"/>
    </row>
    <row r="43508" spans="1:3" ht="14.4" x14ac:dyDescent="0.3">
      <c r="A43508"/>
      <c r="B43508"/>
      <c r="C43508"/>
    </row>
    <row r="43509" spans="1:3" ht="14.4" x14ac:dyDescent="0.3">
      <c r="A43509"/>
      <c r="B43509"/>
      <c r="C43509"/>
    </row>
    <row r="43510" spans="1:3" ht="14.4" x14ac:dyDescent="0.3">
      <c r="A43510"/>
      <c r="B43510"/>
      <c r="C43510"/>
    </row>
    <row r="43511" spans="1:3" ht="14.4" x14ac:dyDescent="0.3">
      <c r="A43511"/>
      <c r="B43511"/>
      <c r="C43511"/>
    </row>
    <row r="43512" spans="1:3" ht="14.4" x14ac:dyDescent="0.3">
      <c r="A43512"/>
      <c r="B43512"/>
      <c r="C43512"/>
    </row>
    <row r="43513" spans="1:3" ht="14.4" x14ac:dyDescent="0.3">
      <c r="A43513"/>
      <c r="B43513"/>
      <c r="C43513"/>
    </row>
    <row r="43514" spans="1:3" ht="14.4" x14ac:dyDescent="0.3">
      <c r="A43514"/>
      <c r="B43514"/>
      <c r="C43514"/>
    </row>
    <row r="43515" spans="1:3" ht="14.4" x14ac:dyDescent="0.3">
      <c r="A43515"/>
      <c r="B43515"/>
      <c r="C43515"/>
    </row>
    <row r="43516" spans="1:3" ht="14.4" x14ac:dyDescent="0.3">
      <c r="A43516"/>
      <c r="B43516"/>
      <c r="C43516"/>
    </row>
    <row r="43517" spans="1:3" ht="14.4" x14ac:dyDescent="0.3">
      <c r="A43517"/>
      <c r="B43517"/>
      <c r="C43517"/>
    </row>
    <row r="43518" spans="1:3" ht="14.4" x14ac:dyDescent="0.3">
      <c r="A43518"/>
      <c r="B43518"/>
      <c r="C43518"/>
    </row>
    <row r="43519" spans="1:3" ht="14.4" x14ac:dyDescent="0.3">
      <c r="A43519"/>
      <c r="B43519"/>
      <c r="C43519"/>
    </row>
    <row r="43520" spans="1:3" ht="14.4" x14ac:dyDescent="0.3">
      <c r="A43520"/>
      <c r="B43520"/>
      <c r="C43520"/>
    </row>
    <row r="43521" spans="1:3" ht="14.4" x14ac:dyDescent="0.3">
      <c r="A43521"/>
      <c r="B43521"/>
      <c r="C43521"/>
    </row>
    <row r="43522" spans="1:3" ht="14.4" x14ac:dyDescent="0.3">
      <c r="A43522"/>
      <c r="B43522"/>
      <c r="C43522"/>
    </row>
    <row r="43523" spans="1:3" ht="14.4" x14ac:dyDescent="0.3">
      <c r="A43523"/>
      <c r="B43523"/>
      <c r="C43523"/>
    </row>
    <row r="43524" spans="1:3" ht="14.4" x14ac:dyDescent="0.3">
      <c r="A43524"/>
      <c r="B43524"/>
      <c r="C43524"/>
    </row>
    <row r="43525" spans="1:3" ht="14.4" x14ac:dyDescent="0.3">
      <c r="A43525"/>
      <c r="B43525"/>
      <c r="C43525"/>
    </row>
    <row r="43526" spans="1:3" ht="14.4" x14ac:dyDescent="0.3">
      <c r="A43526"/>
      <c r="B43526"/>
      <c r="C43526"/>
    </row>
    <row r="43527" spans="1:3" ht="14.4" x14ac:dyDescent="0.3">
      <c r="A43527"/>
      <c r="B43527"/>
      <c r="C43527"/>
    </row>
    <row r="43528" spans="1:3" ht="14.4" x14ac:dyDescent="0.3">
      <c r="A43528"/>
      <c r="B43528"/>
      <c r="C43528"/>
    </row>
    <row r="43529" spans="1:3" ht="14.4" x14ac:dyDescent="0.3">
      <c r="A43529"/>
      <c r="B43529"/>
      <c r="C43529"/>
    </row>
    <row r="43530" spans="1:3" ht="14.4" x14ac:dyDescent="0.3">
      <c r="A43530"/>
      <c r="B43530"/>
      <c r="C43530"/>
    </row>
    <row r="43531" spans="1:3" ht="14.4" x14ac:dyDescent="0.3">
      <c r="A43531"/>
      <c r="B43531"/>
      <c r="C43531"/>
    </row>
    <row r="43532" spans="1:3" ht="14.4" x14ac:dyDescent="0.3">
      <c r="A43532"/>
      <c r="B43532"/>
      <c r="C43532"/>
    </row>
    <row r="43533" spans="1:3" ht="14.4" x14ac:dyDescent="0.3">
      <c r="A43533"/>
      <c r="B43533"/>
      <c r="C43533"/>
    </row>
    <row r="43534" spans="1:3" ht="14.4" x14ac:dyDescent="0.3">
      <c r="A43534"/>
      <c r="B43534"/>
      <c r="C43534"/>
    </row>
    <row r="43535" spans="1:3" ht="14.4" x14ac:dyDescent="0.3">
      <c r="A43535"/>
      <c r="B43535"/>
      <c r="C43535"/>
    </row>
    <row r="43536" spans="1:3" ht="14.4" x14ac:dyDescent="0.3">
      <c r="A43536"/>
      <c r="B43536"/>
      <c r="C43536"/>
    </row>
    <row r="43537" spans="1:3" ht="14.4" x14ac:dyDescent="0.3">
      <c r="A43537"/>
      <c r="B43537"/>
      <c r="C43537"/>
    </row>
    <row r="43538" spans="1:3" ht="14.4" x14ac:dyDescent="0.3">
      <c r="A43538"/>
      <c r="B43538"/>
      <c r="C43538"/>
    </row>
    <row r="43539" spans="1:3" ht="14.4" x14ac:dyDescent="0.3">
      <c r="A43539"/>
      <c r="B43539"/>
      <c r="C43539"/>
    </row>
    <row r="43540" spans="1:3" ht="14.4" x14ac:dyDescent="0.3">
      <c r="A43540"/>
      <c r="B43540"/>
      <c r="C43540"/>
    </row>
    <row r="43541" spans="1:3" ht="14.4" x14ac:dyDescent="0.3">
      <c r="A43541"/>
      <c r="B43541"/>
      <c r="C43541"/>
    </row>
    <row r="43542" spans="1:3" ht="14.4" x14ac:dyDescent="0.3">
      <c r="A43542"/>
      <c r="B43542"/>
      <c r="C43542"/>
    </row>
    <row r="43543" spans="1:3" ht="14.4" x14ac:dyDescent="0.3">
      <c r="A43543"/>
      <c r="B43543"/>
      <c r="C43543"/>
    </row>
    <row r="43544" spans="1:3" ht="14.4" x14ac:dyDescent="0.3">
      <c r="A43544"/>
      <c r="B43544"/>
      <c r="C43544"/>
    </row>
    <row r="43545" spans="1:3" ht="14.4" x14ac:dyDescent="0.3">
      <c r="A43545"/>
      <c r="B43545"/>
      <c r="C43545"/>
    </row>
    <row r="43546" spans="1:3" ht="14.4" x14ac:dyDescent="0.3">
      <c r="A43546"/>
      <c r="B43546"/>
      <c r="C43546"/>
    </row>
    <row r="43547" spans="1:3" ht="14.4" x14ac:dyDescent="0.3">
      <c r="A43547"/>
      <c r="B43547"/>
      <c r="C43547"/>
    </row>
    <row r="43548" spans="1:3" ht="14.4" x14ac:dyDescent="0.3">
      <c r="A43548"/>
      <c r="B43548"/>
      <c r="C43548"/>
    </row>
    <row r="43549" spans="1:3" ht="14.4" x14ac:dyDescent="0.3">
      <c r="A43549"/>
      <c r="B43549"/>
      <c r="C43549"/>
    </row>
    <row r="43550" spans="1:3" ht="14.4" x14ac:dyDescent="0.3">
      <c r="A43550"/>
      <c r="B43550"/>
      <c r="C43550"/>
    </row>
    <row r="43551" spans="1:3" ht="14.4" x14ac:dyDescent="0.3">
      <c r="A43551"/>
      <c r="B43551"/>
      <c r="C43551"/>
    </row>
    <row r="43552" spans="1:3" ht="14.4" x14ac:dyDescent="0.3">
      <c r="A43552"/>
      <c r="B43552"/>
      <c r="C43552"/>
    </row>
    <row r="43553" spans="1:3" ht="14.4" x14ac:dyDescent="0.3">
      <c r="A43553"/>
      <c r="B43553"/>
      <c r="C43553"/>
    </row>
    <row r="43554" spans="1:3" ht="14.4" x14ac:dyDescent="0.3">
      <c r="A43554"/>
      <c r="B43554"/>
      <c r="C43554"/>
    </row>
    <row r="43555" spans="1:3" ht="14.4" x14ac:dyDescent="0.3">
      <c r="A43555"/>
      <c r="B43555"/>
      <c r="C43555"/>
    </row>
    <row r="43556" spans="1:3" ht="14.4" x14ac:dyDescent="0.3">
      <c r="A43556"/>
      <c r="B43556"/>
      <c r="C43556"/>
    </row>
    <row r="43557" spans="1:3" ht="14.4" x14ac:dyDescent="0.3">
      <c r="A43557"/>
      <c r="B43557"/>
      <c r="C43557"/>
    </row>
    <row r="43558" spans="1:3" ht="14.4" x14ac:dyDescent="0.3">
      <c r="A43558"/>
      <c r="B43558"/>
      <c r="C43558"/>
    </row>
    <row r="43559" spans="1:3" ht="14.4" x14ac:dyDescent="0.3">
      <c r="A43559"/>
      <c r="B43559"/>
      <c r="C43559"/>
    </row>
    <row r="43560" spans="1:3" ht="14.4" x14ac:dyDescent="0.3">
      <c r="A43560"/>
      <c r="B43560"/>
      <c r="C43560"/>
    </row>
    <row r="43561" spans="1:3" ht="14.4" x14ac:dyDescent="0.3">
      <c r="A43561"/>
      <c r="B43561"/>
      <c r="C43561"/>
    </row>
    <row r="43562" spans="1:3" ht="14.4" x14ac:dyDescent="0.3">
      <c r="A43562"/>
      <c r="B43562"/>
      <c r="C43562"/>
    </row>
    <row r="43563" spans="1:3" ht="14.4" x14ac:dyDescent="0.3">
      <c r="A43563"/>
      <c r="B43563"/>
      <c r="C43563"/>
    </row>
    <row r="43564" spans="1:3" ht="14.4" x14ac:dyDescent="0.3">
      <c r="A43564"/>
      <c r="B43564"/>
      <c r="C43564"/>
    </row>
    <row r="43565" spans="1:3" ht="14.4" x14ac:dyDescent="0.3">
      <c r="A43565"/>
      <c r="B43565"/>
      <c r="C43565"/>
    </row>
    <row r="43566" spans="1:3" ht="14.4" x14ac:dyDescent="0.3">
      <c r="A43566"/>
      <c r="B43566"/>
      <c r="C43566"/>
    </row>
    <row r="43567" spans="1:3" ht="14.4" x14ac:dyDescent="0.3">
      <c r="A43567"/>
      <c r="B43567"/>
      <c r="C43567"/>
    </row>
    <row r="43568" spans="1:3" ht="14.4" x14ac:dyDescent="0.3">
      <c r="A43568"/>
      <c r="B43568"/>
      <c r="C43568"/>
    </row>
    <row r="43569" spans="1:3" ht="14.4" x14ac:dyDescent="0.3">
      <c r="A43569"/>
      <c r="B43569"/>
      <c r="C43569"/>
    </row>
    <row r="43570" spans="1:3" ht="14.4" x14ac:dyDescent="0.3">
      <c r="A43570"/>
      <c r="B43570"/>
      <c r="C43570"/>
    </row>
    <row r="43571" spans="1:3" ht="14.4" x14ac:dyDescent="0.3">
      <c r="A43571"/>
      <c r="B43571"/>
      <c r="C43571"/>
    </row>
    <row r="43572" spans="1:3" ht="14.4" x14ac:dyDescent="0.3">
      <c r="A43572"/>
      <c r="B43572"/>
      <c r="C43572"/>
    </row>
    <row r="43573" spans="1:3" ht="14.4" x14ac:dyDescent="0.3">
      <c r="A43573"/>
      <c r="B43573"/>
      <c r="C43573"/>
    </row>
    <row r="43574" spans="1:3" ht="14.4" x14ac:dyDescent="0.3">
      <c r="A43574"/>
      <c r="B43574"/>
      <c r="C43574"/>
    </row>
    <row r="43575" spans="1:3" ht="14.4" x14ac:dyDescent="0.3">
      <c r="A43575"/>
      <c r="B43575"/>
      <c r="C43575"/>
    </row>
    <row r="43576" spans="1:3" ht="14.4" x14ac:dyDescent="0.3">
      <c r="A43576"/>
      <c r="B43576"/>
      <c r="C43576"/>
    </row>
    <row r="43577" spans="1:3" ht="14.4" x14ac:dyDescent="0.3">
      <c r="A43577"/>
      <c r="B43577"/>
      <c r="C43577"/>
    </row>
    <row r="43578" spans="1:3" ht="14.4" x14ac:dyDescent="0.3">
      <c r="A43578"/>
      <c r="B43578"/>
      <c r="C43578"/>
    </row>
    <row r="43579" spans="1:3" ht="14.4" x14ac:dyDescent="0.3">
      <c r="A43579"/>
      <c r="B43579"/>
      <c r="C43579"/>
    </row>
    <row r="43580" spans="1:3" ht="14.4" x14ac:dyDescent="0.3">
      <c r="A43580"/>
      <c r="B43580"/>
      <c r="C43580"/>
    </row>
    <row r="43581" spans="1:3" ht="14.4" x14ac:dyDescent="0.3">
      <c r="A43581"/>
      <c r="B43581"/>
      <c r="C43581"/>
    </row>
    <row r="43582" spans="1:3" ht="14.4" x14ac:dyDescent="0.3">
      <c r="A43582"/>
      <c r="B43582"/>
      <c r="C43582"/>
    </row>
    <row r="43583" spans="1:3" ht="14.4" x14ac:dyDescent="0.3">
      <c r="A43583"/>
      <c r="B43583"/>
      <c r="C43583"/>
    </row>
    <row r="43584" spans="1:3" ht="14.4" x14ac:dyDescent="0.3">
      <c r="A43584"/>
      <c r="B43584"/>
      <c r="C43584"/>
    </row>
    <row r="43585" spans="1:3" ht="14.4" x14ac:dyDescent="0.3">
      <c r="A43585"/>
      <c r="B43585"/>
      <c r="C43585"/>
    </row>
    <row r="43586" spans="1:3" ht="14.4" x14ac:dyDescent="0.3">
      <c r="A43586"/>
      <c r="B43586"/>
      <c r="C43586"/>
    </row>
    <row r="43587" spans="1:3" ht="14.4" x14ac:dyDescent="0.3">
      <c r="A43587"/>
      <c r="B43587"/>
      <c r="C43587"/>
    </row>
    <row r="43588" spans="1:3" ht="14.4" x14ac:dyDescent="0.3">
      <c r="A43588"/>
      <c r="B43588"/>
      <c r="C43588"/>
    </row>
    <row r="43589" spans="1:3" ht="14.4" x14ac:dyDescent="0.3">
      <c r="A43589"/>
      <c r="B43589"/>
      <c r="C43589"/>
    </row>
    <row r="43590" spans="1:3" ht="14.4" x14ac:dyDescent="0.3">
      <c r="A43590"/>
      <c r="B43590"/>
      <c r="C43590"/>
    </row>
    <row r="43591" spans="1:3" ht="14.4" x14ac:dyDescent="0.3">
      <c r="A43591"/>
      <c r="B43591"/>
      <c r="C43591"/>
    </row>
    <row r="43592" spans="1:3" ht="14.4" x14ac:dyDescent="0.3">
      <c r="A43592"/>
      <c r="B43592"/>
      <c r="C43592"/>
    </row>
    <row r="43593" spans="1:3" ht="14.4" x14ac:dyDescent="0.3">
      <c r="A43593"/>
      <c r="B43593"/>
      <c r="C43593"/>
    </row>
    <row r="43594" spans="1:3" ht="14.4" x14ac:dyDescent="0.3">
      <c r="A43594"/>
      <c r="B43594"/>
      <c r="C43594"/>
    </row>
    <row r="43595" spans="1:3" ht="14.4" x14ac:dyDescent="0.3">
      <c r="A43595"/>
      <c r="B43595"/>
      <c r="C43595"/>
    </row>
    <row r="43596" spans="1:3" ht="14.4" x14ac:dyDescent="0.3">
      <c r="A43596"/>
      <c r="B43596"/>
      <c r="C43596"/>
    </row>
    <row r="43597" spans="1:3" ht="14.4" x14ac:dyDescent="0.3">
      <c r="A43597"/>
      <c r="B43597"/>
      <c r="C43597"/>
    </row>
    <row r="43598" spans="1:3" ht="14.4" x14ac:dyDescent="0.3">
      <c r="A43598"/>
      <c r="B43598"/>
      <c r="C43598"/>
    </row>
    <row r="43599" spans="1:3" ht="14.4" x14ac:dyDescent="0.3">
      <c r="A43599"/>
      <c r="B43599"/>
      <c r="C43599"/>
    </row>
    <row r="43600" spans="1:3" ht="14.4" x14ac:dyDescent="0.3">
      <c r="A43600"/>
      <c r="B43600"/>
      <c r="C43600"/>
    </row>
    <row r="43601" spans="1:3" ht="14.4" x14ac:dyDescent="0.3">
      <c r="A43601"/>
      <c r="B43601"/>
      <c r="C43601"/>
    </row>
    <row r="43602" spans="1:3" ht="14.4" x14ac:dyDescent="0.3">
      <c r="A43602"/>
      <c r="B43602"/>
      <c r="C43602"/>
    </row>
    <row r="43603" spans="1:3" ht="14.4" x14ac:dyDescent="0.3">
      <c r="A43603"/>
      <c r="B43603"/>
      <c r="C43603"/>
    </row>
    <row r="43604" spans="1:3" ht="14.4" x14ac:dyDescent="0.3">
      <c r="A43604"/>
      <c r="B43604"/>
      <c r="C43604"/>
    </row>
    <row r="43605" spans="1:3" ht="14.4" x14ac:dyDescent="0.3">
      <c r="A43605"/>
      <c r="B43605"/>
      <c r="C43605"/>
    </row>
    <row r="43606" spans="1:3" ht="14.4" x14ac:dyDescent="0.3">
      <c r="A43606"/>
      <c r="B43606"/>
      <c r="C43606"/>
    </row>
    <row r="43607" spans="1:3" ht="14.4" x14ac:dyDescent="0.3">
      <c r="A43607"/>
      <c r="B43607"/>
      <c r="C43607"/>
    </row>
    <row r="43608" spans="1:3" ht="14.4" x14ac:dyDescent="0.3">
      <c r="A43608"/>
      <c r="B43608"/>
      <c r="C43608"/>
    </row>
    <row r="43609" spans="1:3" ht="14.4" x14ac:dyDescent="0.3">
      <c r="A43609"/>
      <c r="B43609"/>
      <c r="C43609"/>
    </row>
    <row r="43610" spans="1:3" ht="14.4" x14ac:dyDescent="0.3">
      <c r="A43610"/>
      <c r="B43610"/>
      <c r="C43610"/>
    </row>
    <row r="43611" spans="1:3" ht="14.4" x14ac:dyDescent="0.3">
      <c r="A43611"/>
      <c r="B43611"/>
      <c r="C43611"/>
    </row>
    <row r="43612" spans="1:3" ht="14.4" x14ac:dyDescent="0.3">
      <c r="A43612"/>
      <c r="B43612"/>
      <c r="C43612"/>
    </row>
    <row r="43613" spans="1:3" ht="14.4" x14ac:dyDescent="0.3">
      <c r="A43613"/>
      <c r="B43613"/>
      <c r="C43613"/>
    </row>
    <row r="43614" spans="1:3" ht="14.4" x14ac:dyDescent="0.3">
      <c r="A43614"/>
      <c r="B43614"/>
      <c r="C43614"/>
    </row>
    <row r="43615" spans="1:3" ht="14.4" x14ac:dyDescent="0.3">
      <c r="A43615"/>
      <c r="B43615"/>
      <c r="C43615"/>
    </row>
    <row r="43616" spans="1:3" ht="14.4" x14ac:dyDescent="0.3">
      <c r="A43616"/>
      <c r="B43616"/>
      <c r="C43616"/>
    </row>
    <row r="43617" spans="1:3" ht="14.4" x14ac:dyDescent="0.3">
      <c r="A43617"/>
      <c r="B43617"/>
      <c r="C43617"/>
    </row>
    <row r="43618" spans="1:3" ht="14.4" x14ac:dyDescent="0.3">
      <c r="A43618"/>
      <c r="B43618"/>
      <c r="C43618"/>
    </row>
    <row r="43619" spans="1:3" ht="14.4" x14ac:dyDescent="0.3">
      <c r="A43619"/>
      <c r="B43619"/>
      <c r="C43619"/>
    </row>
    <row r="43620" spans="1:3" ht="14.4" x14ac:dyDescent="0.3">
      <c r="A43620"/>
      <c r="B43620"/>
      <c r="C43620"/>
    </row>
    <row r="43621" spans="1:3" ht="14.4" x14ac:dyDescent="0.3">
      <c r="A43621"/>
      <c r="B43621"/>
      <c r="C43621"/>
    </row>
    <row r="43622" spans="1:3" ht="14.4" x14ac:dyDescent="0.3">
      <c r="A43622"/>
      <c r="B43622"/>
      <c r="C43622"/>
    </row>
    <row r="43623" spans="1:3" ht="14.4" x14ac:dyDescent="0.3">
      <c r="A43623"/>
      <c r="B43623"/>
      <c r="C43623"/>
    </row>
    <row r="43624" spans="1:3" ht="14.4" x14ac:dyDescent="0.3">
      <c r="A43624"/>
      <c r="B43624"/>
      <c r="C43624"/>
    </row>
    <row r="43625" spans="1:3" ht="14.4" x14ac:dyDescent="0.3">
      <c r="A43625"/>
      <c r="B43625"/>
      <c r="C43625"/>
    </row>
    <row r="43626" spans="1:3" ht="14.4" x14ac:dyDescent="0.3">
      <c r="A43626"/>
      <c r="B43626"/>
      <c r="C43626"/>
    </row>
    <row r="43627" spans="1:3" ht="14.4" x14ac:dyDescent="0.3">
      <c r="A43627"/>
      <c r="B43627"/>
      <c r="C43627"/>
    </row>
    <row r="43628" spans="1:3" ht="14.4" x14ac:dyDescent="0.3">
      <c r="A43628"/>
      <c r="B43628"/>
      <c r="C43628"/>
    </row>
    <row r="43629" spans="1:3" ht="14.4" x14ac:dyDescent="0.3">
      <c r="A43629"/>
      <c r="B43629"/>
      <c r="C43629"/>
    </row>
    <row r="43630" spans="1:3" ht="14.4" x14ac:dyDescent="0.3">
      <c r="A43630"/>
      <c r="B43630"/>
      <c r="C43630"/>
    </row>
    <row r="43631" spans="1:3" ht="14.4" x14ac:dyDescent="0.3">
      <c r="A43631"/>
      <c r="B43631"/>
      <c r="C43631"/>
    </row>
    <row r="43632" spans="1:3" ht="14.4" x14ac:dyDescent="0.3">
      <c r="A43632"/>
      <c r="B43632"/>
      <c r="C43632"/>
    </row>
    <row r="43633" spans="1:3" ht="14.4" x14ac:dyDescent="0.3">
      <c r="A43633"/>
      <c r="B43633"/>
      <c r="C43633"/>
    </row>
    <row r="43634" spans="1:3" ht="14.4" x14ac:dyDescent="0.3">
      <c r="A43634"/>
      <c r="B43634"/>
      <c r="C43634"/>
    </row>
    <row r="43635" spans="1:3" ht="14.4" x14ac:dyDescent="0.3">
      <c r="A43635"/>
      <c r="B43635"/>
      <c r="C43635"/>
    </row>
    <row r="43636" spans="1:3" ht="14.4" x14ac:dyDescent="0.3">
      <c r="A43636"/>
      <c r="B43636"/>
      <c r="C43636"/>
    </row>
    <row r="43637" spans="1:3" ht="14.4" x14ac:dyDescent="0.3">
      <c r="A43637"/>
      <c r="B43637"/>
      <c r="C43637"/>
    </row>
    <row r="43638" spans="1:3" ht="14.4" x14ac:dyDescent="0.3">
      <c r="A43638"/>
      <c r="B43638"/>
      <c r="C43638"/>
    </row>
    <row r="43639" spans="1:3" ht="14.4" x14ac:dyDescent="0.3">
      <c r="A43639"/>
      <c r="B43639"/>
      <c r="C43639"/>
    </row>
    <row r="43640" spans="1:3" ht="14.4" x14ac:dyDescent="0.3">
      <c r="A43640"/>
      <c r="B43640"/>
      <c r="C43640"/>
    </row>
    <row r="43641" spans="1:3" ht="14.4" x14ac:dyDescent="0.3">
      <c r="A43641"/>
      <c r="B43641"/>
      <c r="C43641"/>
    </row>
    <row r="43642" spans="1:3" ht="14.4" x14ac:dyDescent="0.3">
      <c r="A43642"/>
      <c r="B43642"/>
      <c r="C43642"/>
    </row>
    <row r="43643" spans="1:3" ht="14.4" x14ac:dyDescent="0.3">
      <c r="A43643"/>
      <c r="B43643"/>
      <c r="C43643"/>
    </row>
    <row r="43644" spans="1:3" ht="14.4" x14ac:dyDescent="0.3">
      <c r="A43644"/>
      <c r="B43644"/>
      <c r="C43644"/>
    </row>
    <row r="43645" spans="1:3" ht="14.4" x14ac:dyDescent="0.3">
      <c r="A43645"/>
      <c r="B43645"/>
      <c r="C43645"/>
    </row>
    <row r="43646" spans="1:3" ht="14.4" x14ac:dyDescent="0.3">
      <c r="A43646"/>
      <c r="B43646"/>
      <c r="C43646"/>
    </row>
    <row r="43647" spans="1:3" ht="14.4" x14ac:dyDescent="0.3">
      <c r="A43647"/>
      <c r="B43647"/>
      <c r="C43647"/>
    </row>
    <row r="43648" spans="1:3" ht="14.4" x14ac:dyDescent="0.3">
      <c r="A43648"/>
      <c r="B43648"/>
      <c r="C43648"/>
    </row>
    <row r="43649" spans="1:3" ht="14.4" x14ac:dyDescent="0.3">
      <c r="A43649"/>
      <c r="B43649"/>
      <c r="C43649"/>
    </row>
    <row r="43650" spans="1:3" ht="14.4" x14ac:dyDescent="0.3">
      <c r="A43650"/>
      <c r="B43650"/>
      <c r="C43650"/>
    </row>
    <row r="43651" spans="1:3" ht="14.4" x14ac:dyDescent="0.3">
      <c r="A43651"/>
      <c r="B43651"/>
      <c r="C43651"/>
    </row>
    <row r="43652" spans="1:3" ht="14.4" x14ac:dyDescent="0.3">
      <c r="A43652"/>
      <c r="B43652"/>
      <c r="C43652"/>
    </row>
    <row r="43653" spans="1:3" ht="14.4" x14ac:dyDescent="0.3">
      <c r="A43653"/>
      <c r="B43653"/>
      <c r="C43653"/>
    </row>
    <row r="43654" spans="1:3" ht="14.4" x14ac:dyDescent="0.3">
      <c r="A43654"/>
      <c r="B43654"/>
      <c r="C43654"/>
    </row>
    <row r="43655" spans="1:3" ht="14.4" x14ac:dyDescent="0.3">
      <c r="A43655"/>
      <c r="B43655"/>
      <c r="C43655"/>
    </row>
    <row r="43656" spans="1:3" ht="14.4" x14ac:dyDescent="0.3">
      <c r="A43656"/>
      <c r="B43656"/>
      <c r="C43656"/>
    </row>
    <row r="43657" spans="1:3" ht="14.4" x14ac:dyDescent="0.3">
      <c r="A43657"/>
      <c r="B43657"/>
      <c r="C43657"/>
    </row>
    <row r="43658" spans="1:3" ht="14.4" x14ac:dyDescent="0.3">
      <c r="A43658"/>
      <c r="B43658"/>
      <c r="C43658"/>
    </row>
    <row r="43659" spans="1:3" ht="14.4" x14ac:dyDescent="0.3">
      <c r="A43659"/>
      <c r="B43659"/>
      <c r="C43659"/>
    </row>
    <row r="43660" spans="1:3" ht="14.4" x14ac:dyDescent="0.3">
      <c r="A43660"/>
      <c r="B43660"/>
      <c r="C43660"/>
    </row>
    <row r="43661" spans="1:3" ht="14.4" x14ac:dyDescent="0.3">
      <c r="A43661"/>
      <c r="B43661"/>
      <c r="C43661"/>
    </row>
    <row r="43662" spans="1:3" ht="14.4" x14ac:dyDescent="0.3">
      <c r="A43662"/>
      <c r="B43662"/>
      <c r="C43662"/>
    </row>
    <row r="43663" spans="1:3" ht="14.4" x14ac:dyDescent="0.3">
      <c r="A43663"/>
      <c r="B43663"/>
      <c r="C43663"/>
    </row>
    <row r="43664" spans="1:3" ht="14.4" x14ac:dyDescent="0.3">
      <c r="A43664"/>
      <c r="B43664"/>
      <c r="C43664"/>
    </row>
    <row r="43665" spans="1:3" ht="14.4" x14ac:dyDescent="0.3">
      <c r="A43665"/>
      <c r="B43665"/>
      <c r="C43665"/>
    </row>
    <row r="43666" spans="1:3" ht="14.4" x14ac:dyDescent="0.3">
      <c r="A43666"/>
      <c r="B43666"/>
      <c r="C43666"/>
    </row>
    <row r="43667" spans="1:3" ht="14.4" x14ac:dyDescent="0.3">
      <c r="A43667"/>
      <c r="B43667"/>
      <c r="C43667"/>
    </row>
    <row r="43668" spans="1:3" ht="14.4" x14ac:dyDescent="0.3">
      <c r="A43668"/>
      <c r="B43668"/>
      <c r="C43668"/>
    </row>
    <row r="43669" spans="1:3" ht="14.4" x14ac:dyDescent="0.3">
      <c r="A43669"/>
      <c r="B43669"/>
      <c r="C43669"/>
    </row>
    <row r="43670" spans="1:3" ht="14.4" x14ac:dyDescent="0.3">
      <c r="A43670"/>
      <c r="B43670"/>
      <c r="C43670"/>
    </row>
    <row r="43671" spans="1:3" ht="14.4" x14ac:dyDescent="0.3">
      <c r="A43671"/>
      <c r="B43671"/>
      <c r="C43671"/>
    </row>
    <row r="43672" spans="1:3" ht="14.4" x14ac:dyDescent="0.3">
      <c r="A43672"/>
      <c r="B43672"/>
      <c r="C43672"/>
    </row>
    <row r="43673" spans="1:3" ht="14.4" x14ac:dyDescent="0.3">
      <c r="A43673"/>
      <c r="B43673"/>
      <c r="C43673"/>
    </row>
    <row r="43674" spans="1:3" ht="14.4" x14ac:dyDescent="0.3">
      <c r="A43674"/>
      <c r="B43674"/>
      <c r="C43674"/>
    </row>
    <row r="43675" spans="1:3" ht="14.4" x14ac:dyDescent="0.3">
      <c r="A43675"/>
      <c r="B43675"/>
      <c r="C43675"/>
    </row>
    <row r="43676" spans="1:3" ht="14.4" x14ac:dyDescent="0.3">
      <c r="A43676"/>
      <c r="B43676"/>
      <c r="C43676"/>
    </row>
    <row r="43677" spans="1:3" ht="14.4" x14ac:dyDescent="0.3">
      <c r="A43677"/>
      <c r="B43677"/>
      <c r="C43677"/>
    </row>
    <row r="43678" spans="1:3" ht="14.4" x14ac:dyDescent="0.3">
      <c r="A43678"/>
      <c r="B43678"/>
      <c r="C43678"/>
    </row>
    <row r="43679" spans="1:3" ht="14.4" x14ac:dyDescent="0.3">
      <c r="A43679"/>
      <c r="B43679"/>
      <c r="C43679"/>
    </row>
    <row r="43680" spans="1:3" ht="14.4" x14ac:dyDescent="0.3">
      <c r="A43680"/>
      <c r="B43680"/>
      <c r="C43680"/>
    </row>
    <row r="43681" spans="1:3" ht="14.4" x14ac:dyDescent="0.3">
      <c r="A43681"/>
      <c r="B43681"/>
      <c r="C43681"/>
    </row>
    <row r="43682" spans="1:3" ht="14.4" x14ac:dyDescent="0.3">
      <c r="A43682"/>
      <c r="B43682"/>
      <c r="C43682"/>
    </row>
    <row r="43683" spans="1:3" ht="14.4" x14ac:dyDescent="0.3">
      <c r="A43683"/>
      <c r="B43683"/>
      <c r="C43683"/>
    </row>
    <row r="43684" spans="1:3" ht="14.4" x14ac:dyDescent="0.3">
      <c r="A43684"/>
      <c r="B43684"/>
      <c r="C43684"/>
    </row>
    <row r="43685" spans="1:3" ht="14.4" x14ac:dyDescent="0.3">
      <c r="A43685"/>
      <c r="B43685"/>
      <c r="C43685"/>
    </row>
    <row r="43686" spans="1:3" ht="14.4" x14ac:dyDescent="0.3">
      <c r="A43686"/>
      <c r="B43686"/>
      <c r="C43686"/>
    </row>
    <row r="43687" spans="1:3" ht="14.4" x14ac:dyDescent="0.3">
      <c r="A43687"/>
      <c r="B43687"/>
      <c r="C43687"/>
    </row>
    <row r="43688" spans="1:3" ht="14.4" x14ac:dyDescent="0.3">
      <c r="A43688"/>
      <c r="B43688"/>
      <c r="C43688"/>
    </row>
    <row r="43689" spans="1:3" ht="14.4" x14ac:dyDescent="0.3">
      <c r="A43689"/>
      <c r="B43689"/>
      <c r="C43689"/>
    </row>
    <row r="43690" spans="1:3" ht="14.4" x14ac:dyDescent="0.3">
      <c r="A43690"/>
      <c r="B43690"/>
      <c r="C43690"/>
    </row>
    <row r="43691" spans="1:3" ht="14.4" x14ac:dyDescent="0.3">
      <c r="A43691"/>
      <c r="B43691"/>
      <c r="C43691"/>
    </row>
    <row r="43692" spans="1:3" ht="14.4" x14ac:dyDescent="0.3">
      <c r="A43692"/>
      <c r="B43692"/>
      <c r="C43692"/>
    </row>
    <row r="43693" spans="1:3" ht="14.4" x14ac:dyDescent="0.3">
      <c r="A43693"/>
      <c r="B43693"/>
      <c r="C43693"/>
    </row>
    <row r="43694" spans="1:3" ht="14.4" x14ac:dyDescent="0.3">
      <c r="A43694"/>
      <c r="B43694"/>
      <c r="C43694"/>
    </row>
    <row r="43695" spans="1:3" ht="14.4" x14ac:dyDescent="0.3">
      <c r="A43695"/>
      <c r="B43695"/>
      <c r="C43695"/>
    </row>
    <row r="43696" spans="1:3" ht="14.4" x14ac:dyDescent="0.3">
      <c r="A43696"/>
      <c r="B43696"/>
      <c r="C43696"/>
    </row>
    <row r="43697" spans="1:3" ht="14.4" x14ac:dyDescent="0.3">
      <c r="A43697"/>
      <c r="B43697"/>
      <c r="C43697"/>
    </row>
    <row r="43698" spans="1:3" ht="14.4" x14ac:dyDescent="0.3">
      <c r="A43698"/>
      <c r="B43698"/>
      <c r="C43698"/>
    </row>
    <row r="43699" spans="1:3" ht="14.4" x14ac:dyDescent="0.3">
      <c r="A43699"/>
      <c r="B43699"/>
      <c r="C43699"/>
    </row>
    <row r="43700" spans="1:3" ht="14.4" x14ac:dyDescent="0.3">
      <c r="A43700"/>
      <c r="B43700"/>
      <c r="C43700"/>
    </row>
    <row r="43701" spans="1:3" ht="14.4" x14ac:dyDescent="0.3">
      <c r="A43701"/>
      <c r="B43701"/>
      <c r="C43701"/>
    </row>
    <row r="43702" spans="1:3" ht="14.4" x14ac:dyDescent="0.3">
      <c r="A43702"/>
      <c r="B43702"/>
      <c r="C43702"/>
    </row>
    <row r="43703" spans="1:3" ht="14.4" x14ac:dyDescent="0.3">
      <c r="A43703"/>
      <c r="B43703"/>
      <c r="C43703"/>
    </row>
    <row r="43704" spans="1:3" ht="14.4" x14ac:dyDescent="0.3">
      <c r="A43704"/>
      <c r="B43704"/>
      <c r="C43704"/>
    </row>
    <row r="43705" spans="1:3" ht="14.4" x14ac:dyDescent="0.3">
      <c r="A43705"/>
      <c r="B43705"/>
      <c r="C43705"/>
    </row>
    <row r="43706" spans="1:3" ht="14.4" x14ac:dyDescent="0.3">
      <c r="A43706"/>
      <c r="B43706"/>
      <c r="C43706"/>
    </row>
    <row r="43707" spans="1:3" ht="14.4" x14ac:dyDescent="0.3">
      <c r="A43707"/>
      <c r="B43707"/>
      <c r="C43707"/>
    </row>
    <row r="43708" spans="1:3" ht="14.4" x14ac:dyDescent="0.3">
      <c r="A43708"/>
      <c r="B43708"/>
      <c r="C43708"/>
    </row>
    <row r="43709" spans="1:3" ht="14.4" x14ac:dyDescent="0.3">
      <c r="A43709"/>
      <c r="B43709"/>
      <c r="C43709"/>
    </row>
    <row r="43710" spans="1:3" ht="14.4" x14ac:dyDescent="0.3">
      <c r="A43710"/>
      <c r="B43710"/>
      <c r="C43710"/>
    </row>
    <row r="43711" spans="1:3" ht="14.4" x14ac:dyDescent="0.3">
      <c r="A43711"/>
      <c r="B43711"/>
      <c r="C43711"/>
    </row>
    <row r="43712" spans="1:3" ht="14.4" x14ac:dyDescent="0.3">
      <c r="A43712"/>
      <c r="B43712"/>
      <c r="C43712"/>
    </row>
    <row r="43713" spans="1:3" ht="14.4" x14ac:dyDescent="0.3">
      <c r="A43713"/>
      <c r="B43713"/>
      <c r="C43713"/>
    </row>
    <row r="43714" spans="1:3" ht="14.4" x14ac:dyDescent="0.3">
      <c r="A43714"/>
      <c r="B43714"/>
      <c r="C43714"/>
    </row>
    <row r="43715" spans="1:3" ht="14.4" x14ac:dyDescent="0.3">
      <c r="A43715"/>
      <c r="B43715"/>
      <c r="C43715"/>
    </row>
    <row r="43716" spans="1:3" ht="14.4" x14ac:dyDescent="0.3">
      <c r="A43716"/>
      <c r="B43716"/>
      <c r="C43716"/>
    </row>
    <row r="43717" spans="1:3" ht="14.4" x14ac:dyDescent="0.3">
      <c r="A43717"/>
      <c r="B43717"/>
      <c r="C43717"/>
    </row>
    <row r="43718" spans="1:3" ht="14.4" x14ac:dyDescent="0.3">
      <c r="A43718"/>
      <c r="B43718"/>
      <c r="C43718"/>
    </row>
    <row r="43719" spans="1:3" ht="14.4" x14ac:dyDescent="0.3">
      <c r="A43719"/>
      <c r="B43719"/>
      <c r="C43719"/>
    </row>
    <row r="43720" spans="1:3" ht="14.4" x14ac:dyDescent="0.3">
      <c r="A43720"/>
      <c r="B43720"/>
      <c r="C43720"/>
    </row>
    <row r="43721" spans="1:3" ht="14.4" x14ac:dyDescent="0.3">
      <c r="A43721"/>
      <c r="B43721"/>
      <c r="C43721"/>
    </row>
    <row r="43722" spans="1:3" ht="14.4" x14ac:dyDescent="0.3">
      <c r="A43722"/>
      <c r="B43722"/>
      <c r="C43722"/>
    </row>
    <row r="43723" spans="1:3" ht="14.4" x14ac:dyDescent="0.3">
      <c r="A43723"/>
      <c r="B43723"/>
      <c r="C43723"/>
    </row>
    <row r="43724" spans="1:3" ht="14.4" x14ac:dyDescent="0.3">
      <c r="A43724"/>
      <c r="B43724"/>
      <c r="C43724"/>
    </row>
    <row r="43725" spans="1:3" ht="14.4" x14ac:dyDescent="0.3">
      <c r="A43725"/>
      <c r="B43725"/>
      <c r="C43725"/>
    </row>
    <row r="43726" spans="1:3" ht="14.4" x14ac:dyDescent="0.3">
      <c r="A43726"/>
      <c r="B43726"/>
      <c r="C43726"/>
    </row>
    <row r="43727" spans="1:3" ht="14.4" x14ac:dyDescent="0.3">
      <c r="A43727"/>
      <c r="B43727"/>
      <c r="C43727"/>
    </row>
    <row r="43728" spans="1:3" ht="14.4" x14ac:dyDescent="0.3">
      <c r="A43728"/>
      <c r="B43728"/>
      <c r="C43728"/>
    </row>
    <row r="43729" spans="1:3" ht="14.4" x14ac:dyDescent="0.3">
      <c r="A43729"/>
      <c r="B43729"/>
      <c r="C43729"/>
    </row>
    <row r="43730" spans="1:3" ht="14.4" x14ac:dyDescent="0.3">
      <c r="A43730"/>
      <c r="B43730"/>
      <c r="C43730"/>
    </row>
    <row r="43731" spans="1:3" ht="14.4" x14ac:dyDescent="0.3">
      <c r="A43731"/>
      <c r="B43731"/>
      <c r="C43731"/>
    </row>
    <row r="43732" spans="1:3" ht="14.4" x14ac:dyDescent="0.3">
      <c r="A43732"/>
      <c r="B43732"/>
      <c r="C43732"/>
    </row>
    <row r="43733" spans="1:3" ht="14.4" x14ac:dyDescent="0.3">
      <c r="A43733"/>
      <c r="B43733"/>
      <c r="C43733"/>
    </row>
    <row r="43734" spans="1:3" ht="14.4" x14ac:dyDescent="0.3">
      <c r="A43734"/>
      <c r="B43734"/>
      <c r="C43734"/>
    </row>
    <row r="43735" spans="1:3" ht="14.4" x14ac:dyDescent="0.3">
      <c r="A43735"/>
      <c r="B43735"/>
      <c r="C43735"/>
    </row>
    <row r="43736" spans="1:3" ht="14.4" x14ac:dyDescent="0.3">
      <c r="A43736"/>
      <c r="B43736"/>
      <c r="C43736"/>
    </row>
    <row r="43737" spans="1:3" ht="14.4" x14ac:dyDescent="0.3">
      <c r="A43737"/>
      <c r="B43737"/>
      <c r="C43737"/>
    </row>
    <row r="43738" spans="1:3" ht="14.4" x14ac:dyDescent="0.3">
      <c r="A43738"/>
      <c r="B43738"/>
      <c r="C43738"/>
    </row>
    <row r="43739" spans="1:3" ht="14.4" x14ac:dyDescent="0.3">
      <c r="A43739"/>
      <c r="B43739"/>
      <c r="C43739"/>
    </row>
    <row r="43740" spans="1:3" ht="14.4" x14ac:dyDescent="0.3">
      <c r="A43740"/>
      <c r="B43740"/>
      <c r="C43740"/>
    </row>
    <row r="43741" spans="1:3" ht="14.4" x14ac:dyDescent="0.3">
      <c r="A43741"/>
      <c r="B43741"/>
      <c r="C43741"/>
    </row>
    <row r="43742" spans="1:3" ht="14.4" x14ac:dyDescent="0.3">
      <c r="A43742"/>
      <c r="B43742"/>
      <c r="C43742"/>
    </row>
    <row r="43743" spans="1:3" ht="14.4" x14ac:dyDescent="0.3">
      <c r="A43743"/>
      <c r="B43743"/>
      <c r="C43743"/>
    </row>
    <row r="43744" spans="1:3" ht="14.4" x14ac:dyDescent="0.3">
      <c r="A43744"/>
      <c r="B43744"/>
      <c r="C43744"/>
    </row>
    <row r="43745" spans="1:3" ht="14.4" x14ac:dyDescent="0.3">
      <c r="A43745"/>
      <c r="B43745"/>
      <c r="C43745"/>
    </row>
    <row r="43746" spans="1:3" ht="14.4" x14ac:dyDescent="0.3">
      <c r="A43746"/>
      <c r="B43746"/>
      <c r="C43746"/>
    </row>
    <row r="43747" spans="1:3" ht="14.4" x14ac:dyDescent="0.3">
      <c r="A43747"/>
      <c r="B43747"/>
      <c r="C43747"/>
    </row>
    <row r="43748" spans="1:3" ht="14.4" x14ac:dyDescent="0.3">
      <c r="A43748"/>
      <c r="B43748"/>
      <c r="C43748"/>
    </row>
    <row r="43749" spans="1:3" ht="14.4" x14ac:dyDescent="0.3">
      <c r="A43749"/>
      <c r="B43749"/>
      <c r="C43749"/>
    </row>
    <row r="43750" spans="1:3" ht="14.4" x14ac:dyDescent="0.3">
      <c r="A43750"/>
      <c r="B43750"/>
      <c r="C43750"/>
    </row>
    <row r="43751" spans="1:3" ht="14.4" x14ac:dyDescent="0.3">
      <c r="A43751"/>
      <c r="B43751"/>
      <c r="C43751"/>
    </row>
    <row r="43752" spans="1:3" ht="14.4" x14ac:dyDescent="0.3">
      <c r="A43752"/>
      <c r="B43752"/>
      <c r="C43752"/>
    </row>
    <row r="43753" spans="1:3" ht="14.4" x14ac:dyDescent="0.3">
      <c r="A43753"/>
      <c r="B43753"/>
      <c r="C43753"/>
    </row>
    <row r="43754" spans="1:3" ht="14.4" x14ac:dyDescent="0.3">
      <c r="A43754"/>
      <c r="B43754"/>
      <c r="C43754"/>
    </row>
    <row r="43755" spans="1:3" ht="14.4" x14ac:dyDescent="0.3">
      <c r="A43755"/>
      <c r="B43755"/>
      <c r="C43755"/>
    </row>
    <row r="43756" spans="1:3" ht="14.4" x14ac:dyDescent="0.3">
      <c r="A43756"/>
      <c r="B43756"/>
      <c r="C43756"/>
    </row>
    <row r="43757" spans="1:3" ht="14.4" x14ac:dyDescent="0.3">
      <c r="A43757"/>
      <c r="B43757"/>
      <c r="C43757"/>
    </row>
    <row r="43758" spans="1:3" ht="14.4" x14ac:dyDescent="0.3">
      <c r="A43758"/>
      <c r="B43758"/>
      <c r="C43758"/>
    </row>
    <row r="43759" spans="1:3" ht="14.4" x14ac:dyDescent="0.3">
      <c r="A43759"/>
      <c r="B43759"/>
      <c r="C43759"/>
    </row>
    <row r="43760" spans="1:3" ht="14.4" x14ac:dyDescent="0.3">
      <c r="A43760"/>
      <c r="B43760"/>
      <c r="C43760"/>
    </row>
    <row r="43761" spans="1:3" ht="14.4" x14ac:dyDescent="0.3">
      <c r="A43761"/>
      <c r="B43761"/>
      <c r="C43761"/>
    </row>
    <row r="43762" spans="1:3" ht="14.4" x14ac:dyDescent="0.3">
      <c r="A43762"/>
      <c r="B43762"/>
      <c r="C43762"/>
    </row>
    <row r="43763" spans="1:3" ht="14.4" x14ac:dyDescent="0.3">
      <c r="A43763"/>
      <c r="B43763"/>
      <c r="C43763"/>
    </row>
    <row r="43764" spans="1:3" ht="14.4" x14ac:dyDescent="0.3">
      <c r="A43764"/>
      <c r="B43764"/>
      <c r="C43764"/>
    </row>
    <row r="43765" spans="1:3" ht="14.4" x14ac:dyDescent="0.3">
      <c r="A43765"/>
      <c r="B43765"/>
      <c r="C43765"/>
    </row>
    <row r="43766" spans="1:3" ht="14.4" x14ac:dyDescent="0.3">
      <c r="A43766"/>
      <c r="B43766"/>
      <c r="C43766"/>
    </row>
    <row r="43767" spans="1:3" ht="14.4" x14ac:dyDescent="0.3">
      <c r="A43767"/>
      <c r="B43767"/>
      <c r="C43767"/>
    </row>
    <row r="43768" spans="1:3" ht="14.4" x14ac:dyDescent="0.3">
      <c r="A43768"/>
      <c r="B43768"/>
      <c r="C43768"/>
    </row>
    <row r="43769" spans="1:3" ht="14.4" x14ac:dyDescent="0.3">
      <c r="A43769"/>
      <c r="B43769"/>
      <c r="C43769"/>
    </row>
    <row r="43770" spans="1:3" ht="14.4" x14ac:dyDescent="0.3">
      <c r="A43770"/>
      <c r="B43770"/>
      <c r="C43770"/>
    </row>
    <row r="43771" spans="1:3" ht="14.4" x14ac:dyDescent="0.3">
      <c r="A43771"/>
      <c r="B43771"/>
      <c r="C43771"/>
    </row>
    <row r="43772" spans="1:3" ht="14.4" x14ac:dyDescent="0.3">
      <c r="A43772"/>
      <c r="B43772"/>
      <c r="C43772"/>
    </row>
    <row r="43773" spans="1:3" ht="14.4" x14ac:dyDescent="0.3">
      <c r="A43773"/>
      <c r="B43773"/>
      <c r="C43773"/>
    </row>
    <row r="43774" spans="1:3" ht="14.4" x14ac:dyDescent="0.3">
      <c r="A43774"/>
      <c r="B43774"/>
      <c r="C43774"/>
    </row>
    <row r="43775" spans="1:3" ht="14.4" x14ac:dyDescent="0.3">
      <c r="A43775"/>
      <c r="B43775"/>
      <c r="C43775"/>
    </row>
    <row r="43776" spans="1:3" ht="14.4" x14ac:dyDescent="0.3">
      <c r="A43776"/>
      <c r="B43776"/>
      <c r="C43776"/>
    </row>
    <row r="43777" spans="1:3" ht="14.4" x14ac:dyDescent="0.3">
      <c r="A43777"/>
      <c r="B43777"/>
      <c r="C43777"/>
    </row>
    <row r="43778" spans="1:3" ht="14.4" x14ac:dyDescent="0.3">
      <c r="A43778"/>
      <c r="B43778"/>
      <c r="C43778"/>
    </row>
    <row r="43779" spans="1:3" ht="14.4" x14ac:dyDescent="0.3">
      <c r="A43779"/>
      <c r="B43779"/>
      <c r="C43779"/>
    </row>
    <row r="43780" spans="1:3" ht="14.4" x14ac:dyDescent="0.3">
      <c r="A43780"/>
      <c r="B43780"/>
      <c r="C43780"/>
    </row>
    <row r="43781" spans="1:3" ht="14.4" x14ac:dyDescent="0.3">
      <c r="A43781"/>
      <c r="B43781"/>
      <c r="C43781"/>
    </row>
    <row r="43782" spans="1:3" ht="14.4" x14ac:dyDescent="0.3">
      <c r="A43782"/>
      <c r="B43782"/>
      <c r="C43782"/>
    </row>
    <row r="43783" spans="1:3" ht="14.4" x14ac:dyDescent="0.3">
      <c r="A43783"/>
      <c r="B43783"/>
      <c r="C43783"/>
    </row>
    <row r="43784" spans="1:3" ht="14.4" x14ac:dyDescent="0.3">
      <c r="A43784"/>
      <c r="B43784"/>
      <c r="C43784"/>
    </row>
    <row r="43785" spans="1:3" ht="14.4" x14ac:dyDescent="0.3">
      <c r="A43785"/>
      <c r="B43785"/>
      <c r="C43785"/>
    </row>
    <row r="43786" spans="1:3" ht="14.4" x14ac:dyDescent="0.3">
      <c r="A43786"/>
      <c r="B43786"/>
      <c r="C43786"/>
    </row>
    <row r="43787" spans="1:3" ht="14.4" x14ac:dyDescent="0.3">
      <c r="A43787"/>
      <c r="B43787"/>
      <c r="C43787"/>
    </row>
    <row r="43788" spans="1:3" ht="14.4" x14ac:dyDescent="0.3">
      <c r="A43788"/>
      <c r="B43788"/>
      <c r="C43788"/>
    </row>
    <row r="43789" spans="1:3" ht="14.4" x14ac:dyDescent="0.3">
      <c r="A43789"/>
      <c r="B43789"/>
      <c r="C43789"/>
    </row>
    <row r="43790" spans="1:3" ht="14.4" x14ac:dyDescent="0.3">
      <c r="A43790"/>
      <c r="B43790"/>
      <c r="C43790"/>
    </row>
    <row r="43791" spans="1:3" ht="14.4" x14ac:dyDescent="0.3">
      <c r="A43791"/>
      <c r="B43791"/>
      <c r="C43791"/>
    </row>
    <row r="43792" spans="1:3" ht="14.4" x14ac:dyDescent="0.3">
      <c r="A43792"/>
      <c r="B43792"/>
      <c r="C43792"/>
    </row>
    <row r="43793" spans="1:3" ht="14.4" x14ac:dyDescent="0.3">
      <c r="A43793"/>
      <c r="B43793"/>
      <c r="C43793"/>
    </row>
    <row r="43794" spans="1:3" ht="14.4" x14ac:dyDescent="0.3">
      <c r="A43794"/>
      <c r="B43794"/>
      <c r="C43794"/>
    </row>
    <row r="43795" spans="1:3" ht="14.4" x14ac:dyDescent="0.3">
      <c r="A43795"/>
      <c r="B43795"/>
      <c r="C43795"/>
    </row>
    <row r="43796" spans="1:3" ht="14.4" x14ac:dyDescent="0.3">
      <c r="A43796"/>
      <c r="B43796"/>
      <c r="C43796"/>
    </row>
    <row r="43797" spans="1:3" ht="14.4" x14ac:dyDescent="0.3">
      <c r="A43797"/>
      <c r="B43797"/>
      <c r="C43797"/>
    </row>
    <row r="43798" spans="1:3" ht="14.4" x14ac:dyDescent="0.3">
      <c r="A43798"/>
      <c r="B43798"/>
      <c r="C43798"/>
    </row>
    <row r="43799" spans="1:3" ht="14.4" x14ac:dyDescent="0.3">
      <c r="A43799"/>
      <c r="B43799"/>
      <c r="C43799"/>
    </row>
    <row r="43800" spans="1:3" ht="14.4" x14ac:dyDescent="0.3">
      <c r="A43800"/>
      <c r="B43800"/>
      <c r="C43800"/>
    </row>
    <row r="43801" spans="1:3" ht="14.4" x14ac:dyDescent="0.3">
      <c r="A43801"/>
      <c r="B43801"/>
      <c r="C43801"/>
    </row>
    <row r="43802" spans="1:3" ht="14.4" x14ac:dyDescent="0.3">
      <c r="A43802"/>
      <c r="B43802"/>
      <c r="C43802"/>
    </row>
    <row r="43803" spans="1:3" ht="14.4" x14ac:dyDescent="0.3">
      <c r="A43803"/>
      <c r="B43803"/>
      <c r="C43803"/>
    </row>
    <row r="43804" spans="1:3" ht="14.4" x14ac:dyDescent="0.3">
      <c r="A43804"/>
      <c r="B43804"/>
      <c r="C43804"/>
    </row>
    <row r="43805" spans="1:3" ht="14.4" x14ac:dyDescent="0.3">
      <c r="A43805"/>
      <c r="B43805"/>
      <c r="C43805"/>
    </row>
    <row r="43806" spans="1:3" ht="14.4" x14ac:dyDescent="0.3">
      <c r="A43806"/>
      <c r="B43806"/>
      <c r="C43806"/>
    </row>
    <row r="43807" spans="1:3" ht="14.4" x14ac:dyDescent="0.3">
      <c r="A43807"/>
      <c r="B43807"/>
      <c r="C43807"/>
    </row>
    <row r="43808" spans="1:3" ht="14.4" x14ac:dyDescent="0.3">
      <c r="A43808"/>
      <c r="B43808"/>
      <c r="C43808"/>
    </row>
    <row r="43809" spans="1:3" ht="14.4" x14ac:dyDescent="0.3">
      <c r="A43809"/>
      <c r="B43809"/>
      <c r="C43809"/>
    </row>
    <row r="43810" spans="1:3" ht="14.4" x14ac:dyDescent="0.3">
      <c r="A43810"/>
      <c r="B43810"/>
      <c r="C43810"/>
    </row>
    <row r="43811" spans="1:3" ht="14.4" x14ac:dyDescent="0.3">
      <c r="A43811"/>
      <c r="B43811"/>
      <c r="C43811"/>
    </row>
    <row r="43812" spans="1:3" ht="14.4" x14ac:dyDescent="0.3">
      <c r="A43812"/>
      <c r="B43812"/>
      <c r="C43812"/>
    </row>
    <row r="43813" spans="1:3" ht="14.4" x14ac:dyDescent="0.3">
      <c r="A43813"/>
      <c r="B43813"/>
      <c r="C43813"/>
    </row>
    <row r="43814" spans="1:3" ht="14.4" x14ac:dyDescent="0.3">
      <c r="A43814"/>
      <c r="B43814"/>
      <c r="C43814"/>
    </row>
    <row r="43815" spans="1:3" ht="14.4" x14ac:dyDescent="0.3">
      <c r="A43815"/>
      <c r="B43815"/>
      <c r="C43815"/>
    </row>
    <row r="43816" spans="1:3" ht="14.4" x14ac:dyDescent="0.3">
      <c r="A43816"/>
      <c r="B43816"/>
      <c r="C43816"/>
    </row>
    <row r="43817" spans="1:3" ht="14.4" x14ac:dyDescent="0.3">
      <c r="A43817"/>
      <c r="B43817"/>
      <c r="C43817"/>
    </row>
    <row r="43818" spans="1:3" ht="14.4" x14ac:dyDescent="0.3">
      <c r="A43818"/>
      <c r="B43818"/>
      <c r="C43818"/>
    </row>
    <row r="43819" spans="1:3" ht="14.4" x14ac:dyDescent="0.3">
      <c r="A43819"/>
      <c r="B43819"/>
      <c r="C43819"/>
    </row>
    <row r="43820" spans="1:3" ht="14.4" x14ac:dyDescent="0.3">
      <c r="A43820"/>
      <c r="B43820"/>
      <c r="C43820"/>
    </row>
    <row r="43821" spans="1:3" ht="14.4" x14ac:dyDescent="0.3">
      <c r="A43821"/>
      <c r="B43821"/>
      <c r="C43821"/>
    </row>
    <row r="43822" spans="1:3" ht="14.4" x14ac:dyDescent="0.3">
      <c r="A43822"/>
      <c r="B43822"/>
      <c r="C43822"/>
    </row>
    <row r="43823" spans="1:3" ht="14.4" x14ac:dyDescent="0.3">
      <c r="A43823"/>
      <c r="B43823"/>
      <c r="C43823"/>
    </row>
    <row r="43824" spans="1:3" ht="14.4" x14ac:dyDescent="0.3">
      <c r="A43824"/>
      <c r="B43824"/>
      <c r="C43824"/>
    </row>
    <row r="43825" spans="1:3" ht="14.4" x14ac:dyDescent="0.3">
      <c r="A43825"/>
      <c r="B43825"/>
      <c r="C43825"/>
    </row>
    <row r="43826" spans="1:3" ht="14.4" x14ac:dyDescent="0.3">
      <c r="A43826"/>
      <c r="B43826"/>
      <c r="C43826"/>
    </row>
    <row r="43827" spans="1:3" ht="14.4" x14ac:dyDescent="0.3">
      <c r="A43827"/>
      <c r="B43827"/>
      <c r="C43827"/>
    </row>
    <row r="43828" spans="1:3" ht="14.4" x14ac:dyDescent="0.3">
      <c r="A43828"/>
      <c r="B43828"/>
      <c r="C43828"/>
    </row>
    <row r="43829" spans="1:3" ht="14.4" x14ac:dyDescent="0.3">
      <c r="A43829"/>
      <c r="B43829"/>
      <c r="C43829"/>
    </row>
    <row r="43830" spans="1:3" ht="14.4" x14ac:dyDescent="0.3">
      <c r="A43830"/>
      <c r="B43830"/>
      <c r="C43830"/>
    </row>
    <row r="43831" spans="1:3" ht="14.4" x14ac:dyDescent="0.3">
      <c r="A43831"/>
      <c r="B43831"/>
      <c r="C43831"/>
    </row>
    <row r="43832" spans="1:3" ht="14.4" x14ac:dyDescent="0.3">
      <c r="A43832"/>
      <c r="B43832"/>
      <c r="C43832"/>
    </row>
    <row r="43833" spans="1:3" ht="14.4" x14ac:dyDescent="0.3">
      <c r="A43833"/>
      <c r="B43833"/>
      <c r="C43833"/>
    </row>
    <row r="43834" spans="1:3" ht="14.4" x14ac:dyDescent="0.3">
      <c r="A43834"/>
      <c r="B43834"/>
      <c r="C43834"/>
    </row>
    <row r="43835" spans="1:3" ht="14.4" x14ac:dyDescent="0.3">
      <c r="A43835"/>
      <c r="B43835"/>
      <c r="C43835"/>
    </row>
    <row r="43836" spans="1:3" ht="14.4" x14ac:dyDescent="0.3">
      <c r="A43836"/>
      <c r="B43836"/>
      <c r="C43836"/>
    </row>
    <row r="43837" spans="1:3" ht="14.4" x14ac:dyDescent="0.3">
      <c r="A43837"/>
      <c r="B43837"/>
      <c r="C43837"/>
    </row>
    <row r="43838" spans="1:3" ht="14.4" x14ac:dyDescent="0.3">
      <c r="A43838"/>
      <c r="B43838"/>
      <c r="C43838"/>
    </row>
    <row r="43839" spans="1:3" ht="14.4" x14ac:dyDescent="0.3">
      <c r="A43839"/>
      <c r="B43839"/>
      <c r="C43839"/>
    </row>
    <row r="43840" spans="1:3" ht="14.4" x14ac:dyDescent="0.3">
      <c r="A43840"/>
      <c r="B43840"/>
      <c r="C43840"/>
    </row>
    <row r="43841" spans="1:3" ht="14.4" x14ac:dyDescent="0.3">
      <c r="A43841"/>
      <c r="B43841"/>
      <c r="C43841"/>
    </row>
    <row r="43842" spans="1:3" ht="14.4" x14ac:dyDescent="0.3">
      <c r="A43842"/>
      <c r="B43842"/>
      <c r="C43842"/>
    </row>
    <row r="43843" spans="1:3" ht="14.4" x14ac:dyDescent="0.3">
      <c r="A43843"/>
      <c r="B43843"/>
      <c r="C43843"/>
    </row>
    <row r="43844" spans="1:3" ht="14.4" x14ac:dyDescent="0.3">
      <c r="A43844"/>
      <c r="B43844"/>
      <c r="C43844"/>
    </row>
    <row r="43845" spans="1:3" ht="14.4" x14ac:dyDescent="0.3">
      <c r="A43845"/>
      <c r="B43845"/>
      <c r="C43845"/>
    </row>
    <row r="43846" spans="1:3" ht="14.4" x14ac:dyDescent="0.3">
      <c r="A43846"/>
      <c r="B43846"/>
      <c r="C43846"/>
    </row>
    <row r="43847" spans="1:3" ht="14.4" x14ac:dyDescent="0.3">
      <c r="A43847"/>
      <c r="B43847"/>
      <c r="C43847"/>
    </row>
    <row r="43848" spans="1:3" ht="14.4" x14ac:dyDescent="0.3">
      <c r="A43848"/>
      <c r="B43848"/>
      <c r="C43848"/>
    </row>
    <row r="43849" spans="1:3" ht="14.4" x14ac:dyDescent="0.3">
      <c r="A43849"/>
      <c r="B43849"/>
      <c r="C43849"/>
    </row>
    <row r="43850" spans="1:3" ht="14.4" x14ac:dyDescent="0.3">
      <c r="A43850"/>
      <c r="B43850"/>
      <c r="C43850"/>
    </row>
    <row r="43851" spans="1:3" ht="14.4" x14ac:dyDescent="0.3">
      <c r="A43851"/>
      <c r="B43851"/>
      <c r="C43851"/>
    </row>
    <row r="43852" spans="1:3" ht="14.4" x14ac:dyDescent="0.3">
      <c r="A43852"/>
      <c r="B43852"/>
      <c r="C43852"/>
    </row>
    <row r="43853" spans="1:3" ht="14.4" x14ac:dyDescent="0.3">
      <c r="A43853"/>
      <c r="B43853"/>
      <c r="C43853"/>
    </row>
    <row r="43854" spans="1:3" ht="14.4" x14ac:dyDescent="0.3">
      <c r="A43854"/>
      <c r="B43854"/>
      <c r="C43854"/>
    </row>
    <row r="43855" spans="1:3" ht="14.4" x14ac:dyDescent="0.3">
      <c r="A43855"/>
      <c r="B43855"/>
      <c r="C43855"/>
    </row>
    <row r="43856" spans="1:3" ht="14.4" x14ac:dyDescent="0.3">
      <c r="A43856"/>
      <c r="B43856"/>
      <c r="C43856"/>
    </row>
    <row r="43857" spans="1:3" ht="14.4" x14ac:dyDescent="0.3">
      <c r="A43857"/>
      <c r="B43857"/>
      <c r="C43857"/>
    </row>
    <row r="43858" spans="1:3" ht="14.4" x14ac:dyDescent="0.3">
      <c r="A43858"/>
      <c r="B43858"/>
      <c r="C43858"/>
    </row>
    <row r="43859" spans="1:3" ht="14.4" x14ac:dyDescent="0.3">
      <c r="A43859"/>
      <c r="B43859"/>
      <c r="C43859"/>
    </row>
    <row r="43860" spans="1:3" ht="14.4" x14ac:dyDescent="0.3">
      <c r="A43860"/>
      <c r="B43860"/>
      <c r="C43860"/>
    </row>
    <row r="43861" spans="1:3" ht="14.4" x14ac:dyDescent="0.3">
      <c r="A43861"/>
      <c r="B43861"/>
      <c r="C43861"/>
    </row>
    <row r="43862" spans="1:3" ht="14.4" x14ac:dyDescent="0.3">
      <c r="A43862"/>
      <c r="B43862"/>
      <c r="C43862"/>
    </row>
    <row r="43863" spans="1:3" ht="14.4" x14ac:dyDescent="0.3">
      <c r="A43863"/>
      <c r="B43863"/>
      <c r="C43863"/>
    </row>
    <row r="43864" spans="1:3" ht="14.4" x14ac:dyDescent="0.3">
      <c r="A43864"/>
      <c r="B43864"/>
      <c r="C43864"/>
    </row>
    <row r="43865" spans="1:3" ht="14.4" x14ac:dyDescent="0.3">
      <c r="A43865"/>
      <c r="B43865"/>
      <c r="C43865"/>
    </row>
    <row r="43866" spans="1:3" ht="14.4" x14ac:dyDescent="0.3">
      <c r="A43866"/>
      <c r="B43866"/>
      <c r="C43866"/>
    </row>
    <row r="43867" spans="1:3" ht="14.4" x14ac:dyDescent="0.3">
      <c r="A43867"/>
      <c r="B43867"/>
      <c r="C43867"/>
    </row>
    <row r="43868" spans="1:3" ht="14.4" x14ac:dyDescent="0.3">
      <c r="A43868"/>
      <c r="B43868"/>
      <c r="C43868"/>
    </row>
    <row r="43869" spans="1:3" ht="14.4" x14ac:dyDescent="0.3">
      <c r="A43869"/>
      <c r="B43869"/>
      <c r="C43869"/>
    </row>
    <row r="43870" spans="1:3" ht="14.4" x14ac:dyDescent="0.3">
      <c r="A43870"/>
      <c r="B43870"/>
      <c r="C43870"/>
    </row>
    <row r="43871" spans="1:3" ht="14.4" x14ac:dyDescent="0.3">
      <c r="A43871"/>
      <c r="B43871"/>
      <c r="C43871"/>
    </row>
    <row r="43872" spans="1:3" ht="14.4" x14ac:dyDescent="0.3">
      <c r="A43872"/>
      <c r="B43872"/>
      <c r="C43872"/>
    </row>
    <row r="43873" spans="1:3" ht="14.4" x14ac:dyDescent="0.3">
      <c r="A43873"/>
      <c r="B43873"/>
      <c r="C43873"/>
    </row>
    <row r="43874" spans="1:3" ht="14.4" x14ac:dyDescent="0.3">
      <c r="A43874"/>
      <c r="B43874"/>
      <c r="C43874"/>
    </row>
    <row r="43875" spans="1:3" ht="14.4" x14ac:dyDescent="0.3">
      <c r="A43875"/>
      <c r="B43875"/>
      <c r="C43875"/>
    </row>
    <row r="43876" spans="1:3" ht="14.4" x14ac:dyDescent="0.3">
      <c r="A43876"/>
      <c r="B43876"/>
      <c r="C43876"/>
    </row>
    <row r="43877" spans="1:3" ht="14.4" x14ac:dyDescent="0.3">
      <c r="A43877"/>
      <c r="B43877"/>
      <c r="C43877"/>
    </row>
    <row r="43878" spans="1:3" ht="14.4" x14ac:dyDescent="0.3">
      <c r="A43878"/>
      <c r="B43878"/>
      <c r="C43878"/>
    </row>
    <row r="43879" spans="1:3" ht="14.4" x14ac:dyDescent="0.3">
      <c r="A43879"/>
      <c r="B43879"/>
      <c r="C43879"/>
    </row>
    <row r="43880" spans="1:3" ht="14.4" x14ac:dyDescent="0.3">
      <c r="A43880"/>
      <c r="B43880"/>
      <c r="C43880"/>
    </row>
    <row r="43881" spans="1:3" ht="14.4" x14ac:dyDescent="0.3">
      <c r="A43881"/>
      <c r="B43881"/>
      <c r="C43881"/>
    </row>
    <row r="43882" spans="1:3" ht="14.4" x14ac:dyDescent="0.3">
      <c r="A43882"/>
      <c r="B43882"/>
      <c r="C43882"/>
    </row>
    <row r="43883" spans="1:3" ht="14.4" x14ac:dyDescent="0.3">
      <c r="A43883"/>
      <c r="B43883"/>
      <c r="C43883"/>
    </row>
    <row r="43884" spans="1:3" ht="14.4" x14ac:dyDescent="0.3">
      <c r="A43884"/>
      <c r="B43884"/>
      <c r="C43884"/>
    </row>
    <row r="43885" spans="1:3" ht="14.4" x14ac:dyDescent="0.3">
      <c r="A43885"/>
      <c r="B43885"/>
      <c r="C43885"/>
    </row>
    <row r="43886" spans="1:3" ht="14.4" x14ac:dyDescent="0.3">
      <c r="A43886"/>
      <c r="B43886"/>
      <c r="C43886"/>
    </row>
    <row r="43887" spans="1:3" ht="14.4" x14ac:dyDescent="0.3">
      <c r="A43887"/>
      <c r="B43887"/>
      <c r="C43887"/>
    </row>
    <row r="43888" spans="1:3" ht="14.4" x14ac:dyDescent="0.3">
      <c r="A43888"/>
      <c r="B43888"/>
      <c r="C43888"/>
    </row>
    <row r="43889" spans="1:3" ht="14.4" x14ac:dyDescent="0.3">
      <c r="A43889"/>
      <c r="B43889"/>
      <c r="C43889"/>
    </row>
    <row r="43890" spans="1:3" ht="14.4" x14ac:dyDescent="0.3">
      <c r="A43890"/>
      <c r="B43890"/>
      <c r="C43890"/>
    </row>
    <row r="43891" spans="1:3" ht="14.4" x14ac:dyDescent="0.3">
      <c r="A43891"/>
      <c r="B43891"/>
      <c r="C43891"/>
    </row>
    <row r="43892" spans="1:3" ht="14.4" x14ac:dyDescent="0.3">
      <c r="A43892"/>
      <c r="B43892"/>
      <c r="C43892"/>
    </row>
    <row r="43893" spans="1:3" ht="14.4" x14ac:dyDescent="0.3">
      <c r="A43893"/>
      <c r="B43893"/>
      <c r="C43893"/>
    </row>
    <row r="43894" spans="1:3" ht="14.4" x14ac:dyDescent="0.3">
      <c r="A43894"/>
      <c r="B43894"/>
      <c r="C43894"/>
    </row>
    <row r="43895" spans="1:3" ht="14.4" x14ac:dyDescent="0.3">
      <c r="A43895"/>
      <c r="B43895"/>
      <c r="C43895"/>
    </row>
    <row r="43896" spans="1:3" ht="14.4" x14ac:dyDescent="0.3">
      <c r="A43896"/>
      <c r="B43896"/>
      <c r="C43896"/>
    </row>
    <row r="43897" spans="1:3" ht="14.4" x14ac:dyDescent="0.3">
      <c r="A43897"/>
      <c r="B43897"/>
      <c r="C43897"/>
    </row>
    <row r="43898" spans="1:3" ht="14.4" x14ac:dyDescent="0.3">
      <c r="A43898"/>
      <c r="B43898"/>
      <c r="C43898"/>
    </row>
    <row r="43899" spans="1:3" ht="14.4" x14ac:dyDescent="0.3">
      <c r="A43899"/>
      <c r="B43899"/>
      <c r="C43899"/>
    </row>
    <row r="43900" spans="1:3" ht="14.4" x14ac:dyDescent="0.3">
      <c r="A43900"/>
      <c r="B43900"/>
      <c r="C43900"/>
    </row>
    <row r="43901" spans="1:3" ht="14.4" x14ac:dyDescent="0.3">
      <c r="A43901"/>
      <c r="B43901"/>
      <c r="C43901"/>
    </row>
    <row r="43902" spans="1:3" ht="14.4" x14ac:dyDescent="0.3">
      <c r="A43902"/>
      <c r="B43902"/>
      <c r="C43902"/>
    </row>
    <row r="43903" spans="1:3" ht="14.4" x14ac:dyDescent="0.3">
      <c r="A43903"/>
      <c r="B43903"/>
      <c r="C43903"/>
    </row>
    <row r="43904" spans="1:3" ht="14.4" x14ac:dyDescent="0.3">
      <c r="A43904"/>
      <c r="B43904"/>
      <c r="C43904"/>
    </row>
    <row r="43905" spans="1:3" ht="14.4" x14ac:dyDescent="0.3">
      <c r="A43905"/>
      <c r="B43905"/>
      <c r="C43905"/>
    </row>
    <row r="43906" spans="1:3" ht="14.4" x14ac:dyDescent="0.3">
      <c r="A43906"/>
      <c r="B43906"/>
      <c r="C43906"/>
    </row>
    <row r="43907" spans="1:3" ht="14.4" x14ac:dyDescent="0.3">
      <c r="A43907"/>
      <c r="B43907"/>
      <c r="C43907"/>
    </row>
    <row r="43908" spans="1:3" ht="14.4" x14ac:dyDescent="0.3">
      <c r="A43908"/>
      <c r="B43908"/>
      <c r="C43908"/>
    </row>
    <row r="43909" spans="1:3" ht="14.4" x14ac:dyDescent="0.3">
      <c r="A43909"/>
      <c r="B43909"/>
      <c r="C43909"/>
    </row>
    <row r="43910" spans="1:3" ht="14.4" x14ac:dyDescent="0.3">
      <c r="A43910"/>
      <c r="B43910"/>
      <c r="C43910"/>
    </row>
    <row r="43911" spans="1:3" ht="14.4" x14ac:dyDescent="0.3">
      <c r="A43911"/>
      <c r="B43911"/>
      <c r="C43911"/>
    </row>
    <row r="43912" spans="1:3" ht="14.4" x14ac:dyDescent="0.3">
      <c r="A43912"/>
      <c r="B43912"/>
      <c r="C43912"/>
    </row>
    <row r="43913" spans="1:3" ht="14.4" x14ac:dyDescent="0.3">
      <c r="A43913"/>
      <c r="B43913"/>
      <c r="C43913"/>
    </row>
    <row r="43914" spans="1:3" ht="14.4" x14ac:dyDescent="0.3">
      <c r="A43914"/>
      <c r="B43914"/>
      <c r="C43914"/>
    </row>
    <row r="43915" spans="1:3" ht="14.4" x14ac:dyDescent="0.3">
      <c r="A43915"/>
      <c r="B43915"/>
      <c r="C43915"/>
    </row>
    <row r="43916" spans="1:3" ht="14.4" x14ac:dyDescent="0.3">
      <c r="A43916"/>
      <c r="B43916"/>
      <c r="C43916"/>
    </row>
    <row r="43917" spans="1:3" ht="14.4" x14ac:dyDescent="0.3">
      <c r="A43917"/>
      <c r="B43917"/>
      <c r="C43917"/>
    </row>
    <row r="43918" spans="1:3" ht="14.4" x14ac:dyDescent="0.3">
      <c r="A43918"/>
      <c r="B43918"/>
      <c r="C43918"/>
    </row>
    <row r="43919" spans="1:3" ht="14.4" x14ac:dyDescent="0.3">
      <c r="A43919"/>
      <c r="B43919"/>
      <c r="C43919"/>
    </row>
    <row r="43920" spans="1:3" ht="14.4" x14ac:dyDescent="0.3">
      <c r="A43920"/>
      <c r="B43920"/>
      <c r="C43920"/>
    </row>
    <row r="43921" spans="1:3" ht="14.4" x14ac:dyDescent="0.3">
      <c r="A43921"/>
      <c r="B43921"/>
      <c r="C43921"/>
    </row>
    <row r="43922" spans="1:3" ht="14.4" x14ac:dyDescent="0.3">
      <c r="A43922"/>
      <c r="B43922"/>
      <c r="C43922"/>
    </row>
    <row r="43923" spans="1:3" ht="14.4" x14ac:dyDescent="0.3">
      <c r="A43923"/>
      <c r="B43923"/>
      <c r="C43923"/>
    </row>
    <row r="43924" spans="1:3" ht="14.4" x14ac:dyDescent="0.3">
      <c r="A43924"/>
      <c r="B43924"/>
      <c r="C43924"/>
    </row>
    <row r="43925" spans="1:3" ht="14.4" x14ac:dyDescent="0.3">
      <c r="A43925"/>
      <c r="B43925"/>
      <c r="C43925"/>
    </row>
    <row r="43926" spans="1:3" ht="14.4" x14ac:dyDescent="0.3">
      <c r="A43926"/>
      <c r="B43926"/>
      <c r="C43926"/>
    </row>
    <row r="43927" spans="1:3" ht="14.4" x14ac:dyDescent="0.3">
      <c r="A43927"/>
      <c r="B43927"/>
      <c r="C43927"/>
    </row>
    <row r="43928" spans="1:3" ht="14.4" x14ac:dyDescent="0.3">
      <c r="A43928"/>
      <c r="B43928"/>
      <c r="C43928"/>
    </row>
    <row r="43929" spans="1:3" ht="14.4" x14ac:dyDescent="0.3">
      <c r="A43929"/>
      <c r="B43929"/>
      <c r="C43929"/>
    </row>
    <row r="43930" spans="1:3" ht="14.4" x14ac:dyDescent="0.3">
      <c r="A43930"/>
      <c r="B43930"/>
      <c r="C43930"/>
    </row>
    <row r="43931" spans="1:3" ht="14.4" x14ac:dyDescent="0.3">
      <c r="A43931"/>
      <c r="B43931"/>
      <c r="C43931"/>
    </row>
    <row r="43932" spans="1:3" ht="14.4" x14ac:dyDescent="0.3">
      <c r="A43932"/>
      <c r="B43932"/>
      <c r="C43932"/>
    </row>
    <row r="43933" spans="1:3" ht="14.4" x14ac:dyDescent="0.3">
      <c r="A43933"/>
      <c r="B43933"/>
      <c r="C43933"/>
    </row>
    <row r="43934" spans="1:3" ht="14.4" x14ac:dyDescent="0.3">
      <c r="A43934"/>
      <c r="B43934"/>
      <c r="C43934"/>
    </row>
    <row r="43935" spans="1:3" ht="14.4" x14ac:dyDescent="0.3">
      <c r="A43935"/>
      <c r="B43935"/>
      <c r="C43935"/>
    </row>
    <row r="43936" spans="1:3" ht="14.4" x14ac:dyDescent="0.3">
      <c r="A43936"/>
      <c r="B43936"/>
      <c r="C43936"/>
    </row>
    <row r="43937" spans="1:3" ht="14.4" x14ac:dyDescent="0.3">
      <c r="A43937"/>
      <c r="B43937"/>
      <c r="C43937"/>
    </row>
    <row r="43938" spans="1:3" ht="14.4" x14ac:dyDescent="0.3">
      <c r="A43938"/>
      <c r="B43938"/>
      <c r="C43938"/>
    </row>
    <row r="43939" spans="1:3" ht="14.4" x14ac:dyDescent="0.3">
      <c r="A43939"/>
      <c r="B43939"/>
      <c r="C43939"/>
    </row>
    <row r="43940" spans="1:3" ht="14.4" x14ac:dyDescent="0.3">
      <c r="A43940"/>
      <c r="B43940"/>
      <c r="C43940"/>
    </row>
    <row r="43941" spans="1:3" ht="14.4" x14ac:dyDescent="0.3">
      <c r="A43941"/>
      <c r="B43941"/>
      <c r="C43941"/>
    </row>
    <row r="43942" spans="1:3" ht="14.4" x14ac:dyDescent="0.3">
      <c r="A43942"/>
      <c r="B43942"/>
      <c r="C43942"/>
    </row>
    <row r="43943" spans="1:3" ht="14.4" x14ac:dyDescent="0.3">
      <c r="A43943"/>
      <c r="B43943"/>
      <c r="C43943"/>
    </row>
    <row r="43944" spans="1:3" ht="14.4" x14ac:dyDescent="0.3">
      <c r="A43944"/>
      <c r="B43944"/>
      <c r="C43944"/>
    </row>
    <row r="43945" spans="1:3" ht="14.4" x14ac:dyDescent="0.3">
      <c r="A43945"/>
      <c r="B43945"/>
      <c r="C43945"/>
    </row>
    <row r="43946" spans="1:3" ht="14.4" x14ac:dyDescent="0.3">
      <c r="A43946"/>
      <c r="B43946"/>
      <c r="C43946"/>
    </row>
    <row r="43947" spans="1:3" ht="14.4" x14ac:dyDescent="0.3">
      <c r="A43947"/>
      <c r="B43947"/>
      <c r="C43947"/>
    </row>
    <row r="43948" spans="1:3" ht="14.4" x14ac:dyDescent="0.3">
      <c r="A43948"/>
      <c r="B43948"/>
      <c r="C43948"/>
    </row>
    <row r="43949" spans="1:3" ht="14.4" x14ac:dyDescent="0.3">
      <c r="A43949"/>
      <c r="B43949"/>
      <c r="C43949"/>
    </row>
    <row r="43950" spans="1:3" ht="14.4" x14ac:dyDescent="0.3">
      <c r="A43950"/>
      <c r="B43950"/>
      <c r="C43950"/>
    </row>
    <row r="43951" spans="1:3" ht="14.4" x14ac:dyDescent="0.3">
      <c r="A43951"/>
      <c r="B43951"/>
      <c r="C43951"/>
    </row>
    <row r="43952" spans="1:3" ht="14.4" x14ac:dyDescent="0.3">
      <c r="A43952"/>
      <c r="B43952"/>
      <c r="C43952"/>
    </row>
    <row r="43953" spans="1:3" ht="14.4" x14ac:dyDescent="0.3">
      <c r="A43953"/>
      <c r="B43953"/>
      <c r="C43953"/>
    </row>
    <row r="43954" spans="1:3" ht="14.4" x14ac:dyDescent="0.3">
      <c r="A43954"/>
      <c r="B43954"/>
      <c r="C43954"/>
    </row>
    <row r="43955" spans="1:3" ht="14.4" x14ac:dyDescent="0.3">
      <c r="A43955"/>
      <c r="B43955"/>
      <c r="C43955"/>
    </row>
    <row r="43956" spans="1:3" ht="14.4" x14ac:dyDescent="0.3">
      <c r="A43956"/>
      <c r="B43956"/>
      <c r="C43956"/>
    </row>
    <row r="43957" spans="1:3" ht="14.4" x14ac:dyDescent="0.3">
      <c r="A43957"/>
      <c r="B43957"/>
      <c r="C43957"/>
    </row>
    <row r="43958" spans="1:3" ht="14.4" x14ac:dyDescent="0.3">
      <c r="A43958"/>
      <c r="B43958"/>
      <c r="C43958"/>
    </row>
    <row r="43959" spans="1:3" ht="14.4" x14ac:dyDescent="0.3">
      <c r="A43959"/>
      <c r="B43959"/>
      <c r="C43959"/>
    </row>
    <row r="43960" spans="1:3" ht="14.4" x14ac:dyDescent="0.3">
      <c r="A43960"/>
      <c r="B43960"/>
      <c r="C43960"/>
    </row>
    <row r="43961" spans="1:3" ht="14.4" x14ac:dyDescent="0.3">
      <c r="A43961"/>
      <c r="B43961"/>
      <c r="C43961"/>
    </row>
    <row r="43962" spans="1:3" ht="14.4" x14ac:dyDescent="0.3">
      <c r="A43962"/>
      <c r="B43962"/>
      <c r="C43962"/>
    </row>
    <row r="43963" spans="1:3" ht="14.4" x14ac:dyDescent="0.3">
      <c r="A43963"/>
      <c r="B43963"/>
      <c r="C43963"/>
    </row>
    <row r="43964" spans="1:3" ht="14.4" x14ac:dyDescent="0.3">
      <c r="A43964"/>
      <c r="B43964"/>
      <c r="C43964"/>
    </row>
    <row r="43965" spans="1:3" ht="14.4" x14ac:dyDescent="0.3">
      <c r="A43965"/>
      <c r="B43965"/>
      <c r="C43965"/>
    </row>
    <row r="43966" spans="1:3" ht="14.4" x14ac:dyDescent="0.3">
      <c r="A43966"/>
      <c r="B43966"/>
      <c r="C43966"/>
    </row>
    <row r="43967" spans="1:3" ht="14.4" x14ac:dyDescent="0.3">
      <c r="A43967"/>
      <c r="B43967"/>
      <c r="C43967"/>
    </row>
    <row r="43968" spans="1:3" ht="14.4" x14ac:dyDescent="0.3">
      <c r="A43968"/>
      <c r="B43968"/>
      <c r="C43968"/>
    </row>
    <row r="43969" spans="1:3" ht="14.4" x14ac:dyDescent="0.3">
      <c r="A43969"/>
      <c r="B43969"/>
      <c r="C43969"/>
    </row>
    <row r="43970" spans="1:3" ht="14.4" x14ac:dyDescent="0.3">
      <c r="A43970"/>
      <c r="B43970"/>
      <c r="C43970"/>
    </row>
    <row r="43971" spans="1:3" ht="14.4" x14ac:dyDescent="0.3">
      <c r="A43971"/>
      <c r="B43971"/>
      <c r="C43971"/>
    </row>
    <row r="43972" spans="1:3" ht="14.4" x14ac:dyDescent="0.3">
      <c r="A43972"/>
      <c r="B43972"/>
      <c r="C43972"/>
    </row>
    <row r="43973" spans="1:3" ht="14.4" x14ac:dyDescent="0.3">
      <c r="A43973"/>
      <c r="B43973"/>
      <c r="C43973"/>
    </row>
    <row r="43974" spans="1:3" ht="14.4" x14ac:dyDescent="0.3">
      <c r="A43974"/>
      <c r="B43974"/>
      <c r="C43974"/>
    </row>
    <row r="43975" spans="1:3" ht="14.4" x14ac:dyDescent="0.3">
      <c r="A43975"/>
      <c r="B43975"/>
      <c r="C43975"/>
    </row>
    <row r="43976" spans="1:3" ht="14.4" x14ac:dyDescent="0.3">
      <c r="A43976"/>
      <c r="B43976"/>
      <c r="C43976"/>
    </row>
    <row r="43977" spans="1:3" ht="14.4" x14ac:dyDescent="0.3">
      <c r="A43977"/>
      <c r="B43977"/>
      <c r="C43977"/>
    </row>
    <row r="43978" spans="1:3" ht="14.4" x14ac:dyDescent="0.3">
      <c r="A43978"/>
      <c r="B43978"/>
      <c r="C43978"/>
    </row>
    <row r="43979" spans="1:3" ht="14.4" x14ac:dyDescent="0.3">
      <c r="A43979"/>
      <c r="B43979"/>
      <c r="C43979"/>
    </row>
    <row r="43980" spans="1:3" ht="14.4" x14ac:dyDescent="0.3">
      <c r="A43980"/>
      <c r="B43980"/>
      <c r="C43980"/>
    </row>
    <row r="43981" spans="1:3" ht="14.4" x14ac:dyDescent="0.3">
      <c r="A43981"/>
      <c r="B43981"/>
      <c r="C43981"/>
    </row>
    <row r="43982" spans="1:3" ht="14.4" x14ac:dyDescent="0.3">
      <c r="A43982"/>
      <c r="B43982"/>
      <c r="C43982"/>
    </row>
    <row r="43983" spans="1:3" ht="14.4" x14ac:dyDescent="0.3">
      <c r="A43983"/>
      <c r="B43983"/>
      <c r="C43983"/>
    </row>
    <row r="43984" spans="1:3" ht="14.4" x14ac:dyDescent="0.3">
      <c r="A43984"/>
      <c r="B43984"/>
      <c r="C43984"/>
    </row>
    <row r="43985" spans="1:3" ht="14.4" x14ac:dyDescent="0.3">
      <c r="A43985"/>
      <c r="B43985"/>
      <c r="C43985"/>
    </row>
    <row r="43986" spans="1:3" ht="14.4" x14ac:dyDescent="0.3">
      <c r="A43986"/>
      <c r="B43986"/>
      <c r="C43986"/>
    </row>
    <row r="43987" spans="1:3" ht="14.4" x14ac:dyDescent="0.3">
      <c r="A43987"/>
      <c r="B43987"/>
      <c r="C43987"/>
    </row>
    <row r="43988" spans="1:3" ht="14.4" x14ac:dyDescent="0.3">
      <c r="A43988"/>
      <c r="B43988"/>
      <c r="C43988"/>
    </row>
    <row r="43989" spans="1:3" ht="14.4" x14ac:dyDescent="0.3">
      <c r="A43989"/>
      <c r="B43989"/>
      <c r="C43989"/>
    </row>
    <row r="43990" spans="1:3" ht="14.4" x14ac:dyDescent="0.3">
      <c r="A43990"/>
      <c r="B43990"/>
      <c r="C43990"/>
    </row>
    <row r="43991" spans="1:3" ht="14.4" x14ac:dyDescent="0.3">
      <c r="A43991"/>
      <c r="B43991"/>
      <c r="C43991"/>
    </row>
    <row r="43992" spans="1:3" ht="14.4" x14ac:dyDescent="0.3">
      <c r="A43992"/>
      <c r="B43992"/>
      <c r="C43992"/>
    </row>
    <row r="43993" spans="1:3" ht="14.4" x14ac:dyDescent="0.3">
      <c r="A43993"/>
      <c r="B43993"/>
      <c r="C43993"/>
    </row>
    <row r="43994" spans="1:3" ht="14.4" x14ac:dyDescent="0.3">
      <c r="A43994"/>
      <c r="B43994"/>
      <c r="C43994"/>
    </row>
    <row r="43995" spans="1:3" ht="14.4" x14ac:dyDescent="0.3">
      <c r="A43995"/>
      <c r="B43995"/>
      <c r="C43995"/>
    </row>
    <row r="43996" spans="1:3" ht="14.4" x14ac:dyDescent="0.3">
      <c r="A43996"/>
      <c r="B43996"/>
      <c r="C43996"/>
    </row>
    <row r="43997" spans="1:3" ht="14.4" x14ac:dyDescent="0.3">
      <c r="A43997"/>
      <c r="B43997"/>
      <c r="C43997"/>
    </row>
    <row r="43998" spans="1:3" ht="14.4" x14ac:dyDescent="0.3">
      <c r="A43998"/>
      <c r="B43998"/>
      <c r="C43998"/>
    </row>
    <row r="43999" spans="1:3" ht="14.4" x14ac:dyDescent="0.3">
      <c r="A43999"/>
      <c r="B43999"/>
      <c r="C43999"/>
    </row>
    <row r="44000" spans="1:3" ht="14.4" x14ac:dyDescent="0.3">
      <c r="A44000"/>
      <c r="B44000"/>
      <c r="C44000"/>
    </row>
    <row r="44001" spans="1:3" ht="14.4" x14ac:dyDescent="0.3">
      <c r="A44001"/>
      <c r="B44001"/>
      <c r="C44001"/>
    </row>
    <row r="44002" spans="1:3" ht="14.4" x14ac:dyDescent="0.3">
      <c r="A44002"/>
      <c r="B44002"/>
      <c r="C44002"/>
    </row>
    <row r="44003" spans="1:3" ht="14.4" x14ac:dyDescent="0.3">
      <c r="A44003"/>
      <c r="B44003"/>
      <c r="C44003"/>
    </row>
    <row r="44004" spans="1:3" ht="14.4" x14ac:dyDescent="0.3">
      <c r="A44004"/>
      <c r="B44004"/>
      <c r="C44004"/>
    </row>
    <row r="44005" spans="1:3" ht="14.4" x14ac:dyDescent="0.3">
      <c r="A44005"/>
      <c r="B44005"/>
      <c r="C44005"/>
    </row>
    <row r="44006" spans="1:3" ht="14.4" x14ac:dyDescent="0.3">
      <c r="A44006"/>
      <c r="B44006"/>
      <c r="C44006"/>
    </row>
    <row r="44007" spans="1:3" ht="14.4" x14ac:dyDescent="0.3">
      <c r="A44007"/>
      <c r="B44007"/>
      <c r="C44007"/>
    </row>
    <row r="44008" spans="1:3" ht="14.4" x14ac:dyDescent="0.3">
      <c r="A44008"/>
      <c r="B44008"/>
      <c r="C44008"/>
    </row>
    <row r="44009" spans="1:3" ht="14.4" x14ac:dyDescent="0.3">
      <c r="A44009"/>
      <c r="B44009"/>
      <c r="C44009"/>
    </row>
    <row r="44010" spans="1:3" ht="14.4" x14ac:dyDescent="0.3">
      <c r="A44010"/>
      <c r="B44010"/>
      <c r="C44010"/>
    </row>
    <row r="44011" spans="1:3" ht="14.4" x14ac:dyDescent="0.3">
      <c r="A44011"/>
      <c r="B44011"/>
      <c r="C44011"/>
    </row>
    <row r="44012" spans="1:3" ht="14.4" x14ac:dyDescent="0.3">
      <c r="A44012"/>
      <c r="B44012"/>
      <c r="C44012"/>
    </row>
    <row r="44013" spans="1:3" ht="14.4" x14ac:dyDescent="0.3">
      <c r="A44013"/>
      <c r="B44013"/>
      <c r="C44013"/>
    </row>
    <row r="44014" spans="1:3" ht="14.4" x14ac:dyDescent="0.3">
      <c r="A44014"/>
      <c r="B44014"/>
      <c r="C44014"/>
    </row>
    <row r="44015" spans="1:3" ht="14.4" x14ac:dyDescent="0.3">
      <c r="A44015"/>
      <c r="B44015"/>
      <c r="C44015"/>
    </row>
    <row r="44016" spans="1:3" ht="14.4" x14ac:dyDescent="0.3">
      <c r="A44016"/>
      <c r="B44016"/>
      <c r="C44016"/>
    </row>
    <row r="44017" spans="1:3" ht="14.4" x14ac:dyDescent="0.3">
      <c r="A44017"/>
      <c r="B44017"/>
      <c r="C44017"/>
    </row>
    <row r="44018" spans="1:3" ht="14.4" x14ac:dyDescent="0.3">
      <c r="A44018"/>
      <c r="B44018"/>
      <c r="C44018"/>
    </row>
    <row r="44019" spans="1:3" ht="14.4" x14ac:dyDescent="0.3">
      <c r="A44019"/>
      <c r="B44019"/>
      <c r="C44019"/>
    </row>
    <row r="44020" spans="1:3" ht="14.4" x14ac:dyDescent="0.3">
      <c r="A44020"/>
      <c r="B44020"/>
      <c r="C44020"/>
    </row>
    <row r="44021" spans="1:3" ht="14.4" x14ac:dyDescent="0.3">
      <c r="A44021"/>
      <c r="B44021"/>
      <c r="C44021"/>
    </row>
    <row r="44022" spans="1:3" ht="14.4" x14ac:dyDescent="0.3">
      <c r="A44022"/>
      <c r="B44022"/>
      <c r="C44022"/>
    </row>
    <row r="44023" spans="1:3" ht="14.4" x14ac:dyDescent="0.3">
      <c r="A44023"/>
      <c r="B44023"/>
      <c r="C44023"/>
    </row>
    <row r="44024" spans="1:3" ht="14.4" x14ac:dyDescent="0.3">
      <c r="A44024"/>
      <c r="B44024"/>
      <c r="C44024"/>
    </row>
    <row r="44025" spans="1:3" ht="14.4" x14ac:dyDescent="0.3">
      <c r="A44025"/>
      <c r="B44025"/>
      <c r="C44025"/>
    </row>
    <row r="44026" spans="1:3" ht="14.4" x14ac:dyDescent="0.3">
      <c r="A44026"/>
      <c r="B44026"/>
      <c r="C44026"/>
    </row>
    <row r="44027" spans="1:3" ht="14.4" x14ac:dyDescent="0.3">
      <c r="A44027"/>
      <c r="B44027"/>
      <c r="C44027"/>
    </row>
    <row r="44028" spans="1:3" ht="14.4" x14ac:dyDescent="0.3">
      <c r="A44028"/>
      <c r="B44028"/>
      <c r="C44028"/>
    </row>
    <row r="44029" spans="1:3" ht="14.4" x14ac:dyDescent="0.3">
      <c r="A44029"/>
      <c r="B44029"/>
      <c r="C44029"/>
    </row>
    <row r="44030" spans="1:3" ht="14.4" x14ac:dyDescent="0.3">
      <c r="A44030"/>
      <c r="B44030"/>
      <c r="C44030"/>
    </row>
    <row r="44031" spans="1:3" ht="14.4" x14ac:dyDescent="0.3">
      <c r="A44031"/>
      <c r="B44031"/>
      <c r="C44031"/>
    </row>
    <row r="44032" spans="1:3" ht="14.4" x14ac:dyDescent="0.3">
      <c r="A44032"/>
      <c r="B44032"/>
      <c r="C44032"/>
    </row>
    <row r="44033" spans="1:3" ht="14.4" x14ac:dyDescent="0.3">
      <c r="A44033"/>
      <c r="B44033"/>
      <c r="C44033"/>
    </row>
    <row r="44034" spans="1:3" ht="14.4" x14ac:dyDescent="0.3">
      <c r="A44034"/>
      <c r="B44034"/>
      <c r="C44034"/>
    </row>
    <row r="44035" spans="1:3" ht="14.4" x14ac:dyDescent="0.3">
      <c r="A44035"/>
      <c r="B44035"/>
      <c r="C44035"/>
    </row>
    <row r="44036" spans="1:3" ht="14.4" x14ac:dyDescent="0.3">
      <c r="A44036"/>
      <c r="B44036"/>
      <c r="C44036"/>
    </row>
    <row r="44037" spans="1:3" ht="14.4" x14ac:dyDescent="0.3">
      <c r="A44037"/>
      <c r="B44037"/>
      <c r="C44037"/>
    </row>
    <row r="44038" spans="1:3" ht="14.4" x14ac:dyDescent="0.3">
      <c r="A44038"/>
      <c r="B44038"/>
      <c r="C44038"/>
    </row>
    <row r="44039" spans="1:3" ht="14.4" x14ac:dyDescent="0.3">
      <c r="A44039"/>
      <c r="B44039"/>
      <c r="C44039"/>
    </row>
    <row r="44040" spans="1:3" ht="14.4" x14ac:dyDescent="0.3">
      <c r="A44040"/>
      <c r="B44040"/>
      <c r="C44040"/>
    </row>
    <row r="44041" spans="1:3" ht="14.4" x14ac:dyDescent="0.3">
      <c r="A44041"/>
      <c r="B44041"/>
      <c r="C44041"/>
    </row>
    <row r="44042" spans="1:3" ht="14.4" x14ac:dyDescent="0.3">
      <c r="A44042"/>
      <c r="B44042"/>
      <c r="C44042"/>
    </row>
    <row r="44043" spans="1:3" ht="14.4" x14ac:dyDescent="0.3">
      <c r="A44043"/>
      <c r="B44043"/>
      <c r="C44043"/>
    </row>
    <row r="44044" spans="1:3" ht="14.4" x14ac:dyDescent="0.3">
      <c r="A44044"/>
      <c r="B44044"/>
      <c r="C44044"/>
    </row>
    <row r="44045" spans="1:3" ht="14.4" x14ac:dyDescent="0.3">
      <c r="A44045"/>
      <c r="B44045"/>
      <c r="C44045"/>
    </row>
    <row r="44046" spans="1:3" ht="14.4" x14ac:dyDescent="0.3">
      <c r="A44046"/>
      <c r="B44046"/>
      <c r="C44046"/>
    </row>
    <row r="44047" spans="1:3" ht="14.4" x14ac:dyDescent="0.3">
      <c r="A44047"/>
      <c r="B44047"/>
      <c r="C44047"/>
    </row>
    <row r="44048" spans="1:3" ht="14.4" x14ac:dyDescent="0.3">
      <c r="A44048"/>
      <c r="B44048"/>
      <c r="C44048"/>
    </row>
    <row r="44049" spans="1:3" ht="14.4" x14ac:dyDescent="0.3">
      <c r="A44049"/>
      <c r="B44049"/>
      <c r="C44049"/>
    </row>
    <row r="44050" spans="1:3" ht="14.4" x14ac:dyDescent="0.3">
      <c r="A44050"/>
      <c r="B44050"/>
      <c r="C44050"/>
    </row>
    <row r="44051" spans="1:3" ht="14.4" x14ac:dyDescent="0.3">
      <c r="A44051"/>
      <c r="B44051"/>
      <c r="C44051"/>
    </row>
    <row r="44052" spans="1:3" ht="14.4" x14ac:dyDescent="0.3">
      <c r="A44052"/>
      <c r="B44052"/>
      <c r="C44052"/>
    </row>
    <row r="44053" spans="1:3" ht="14.4" x14ac:dyDescent="0.3">
      <c r="A44053"/>
      <c r="B44053"/>
      <c r="C44053"/>
    </row>
    <row r="44054" spans="1:3" ht="14.4" x14ac:dyDescent="0.3">
      <c r="A44054"/>
      <c r="B44054"/>
      <c r="C44054"/>
    </row>
    <row r="44055" spans="1:3" ht="14.4" x14ac:dyDescent="0.3">
      <c r="A44055"/>
      <c r="B44055"/>
      <c r="C44055"/>
    </row>
    <row r="44056" spans="1:3" ht="14.4" x14ac:dyDescent="0.3">
      <c r="A44056"/>
      <c r="B44056"/>
      <c r="C44056"/>
    </row>
    <row r="44057" spans="1:3" ht="14.4" x14ac:dyDescent="0.3">
      <c r="A44057"/>
      <c r="B44057"/>
      <c r="C44057"/>
    </row>
    <row r="44058" spans="1:3" ht="14.4" x14ac:dyDescent="0.3">
      <c r="A44058"/>
      <c r="B44058"/>
      <c r="C44058"/>
    </row>
    <row r="44059" spans="1:3" ht="14.4" x14ac:dyDescent="0.3">
      <c r="A44059"/>
      <c r="B44059"/>
      <c r="C44059"/>
    </row>
    <row r="44060" spans="1:3" ht="14.4" x14ac:dyDescent="0.3">
      <c r="A44060"/>
      <c r="B44060"/>
      <c r="C44060"/>
    </row>
    <row r="44061" spans="1:3" ht="14.4" x14ac:dyDescent="0.3">
      <c r="A44061"/>
      <c r="B44061"/>
      <c r="C44061"/>
    </row>
    <row r="44062" spans="1:3" ht="14.4" x14ac:dyDescent="0.3">
      <c r="A44062"/>
      <c r="B44062"/>
      <c r="C44062"/>
    </row>
    <row r="44063" spans="1:3" ht="14.4" x14ac:dyDescent="0.3">
      <c r="A44063"/>
      <c r="B44063"/>
      <c r="C44063"/>
    </row>
    <row r="44064" spans="1:3" ht="14.4" x14ac:dyDescent="0.3">
      <c r="A44064"/>
      <c r="B44064"/>
      <c r="C44064"/>
    </row>
    <row r="44065" spans="1:3" ht="14.4" x14ac:dyDescent="0.3">
      <c r="A44065"/>
      <c r="B44065"/>
      <c r="C44065"/>
    </row>
    <row r="44066" spans="1:3" ht="14.4" x14ac:dyDescent="0.3">
      <c r="A44066"/>
      <c r="B44066"/>
      <c r="C44066"/>
    </row>
    <row r="44067" spans="1:3" ht="14.4" x14ac:dyDescent="0.3">
      <c r="A44067"/>
      <c r="B44067"/>
      <c r="C44067"/>
    </row>
    <row r="44068" spans="1:3" ht="14.4" x14ac:dyDescent="0.3">
      <c r="A44068"/>
      <c r="B44068"/>
      <c r="C44068"/>
    </row>
    <row r="44069" spans="1:3" ht="14.4" x14ac:dyDescent="0.3">
      <c r="A44069"/>
      <c r="B44069"/>
      <c r="C44069"/>
    </row>
    <row r="44070" spans="1:3" ht="14.4" x14ac:dyDescent="0.3">
      <c r="A44070"/>
      <c r="B44070"/>
      <c r="C44070"/>
    </row>
    <row r="44071" spans="1:3" ht="14.4" x14ac:dyDescent="0.3">
      <c r="A44071"/>
      <c r="B44071"/>
      <c r="C44071"/>
    </row>
    <row r="44072" spans="1:3" ht="14.4" x14ac:dyDescent="0.3">
      <c r="A44072"/>
      <c r="B44072"/>
      <c r="C44072"/>
    </row>
    <row r="44073" spans="1:3" ht="14.4" x14ac:dyDescent="0.3">
      <c r="A44073"/>
      <c r="B44073"/>
      <c r="C44073"/>
    </row>
    <row r="44074" spans="1:3" ht="14.4" x14ac:dyDescent="0.3">
      <c r="A44074"/>
      <c r="B44074"/>
      <c r="C44074"/>
    </row>
    <row r="44075" spans="1:3" ht="14.4" x14ac:dyDescent="0.3">
      <c r="A44075"/>
      <c r="B44075"/>
      <c r="C44075"/>
    </row>
    <row r="44076" spans="1:3" ht="14.4" x14ac:dyDescent="0.3">
      <c r="A44076"/>
      <c r="B44076"/>
      <c r="C44076"/>
    </row>
    <row r="44077" spans="1:3" ht="14.4" x14ac:dyDescent="0.3">
      <c r="A44077"/>
      <c r="B44077"/>
      <c r="C44077"/>
    </row>
    <row r="44078" spans="1:3" ht="14.4" x14ac:dyDescent="0.3">
      <c r="A44078"/>
      <c r="B44078"/>
      <c r="C44078"/>
    </row>
    <row r="44079" spans="1:3" ht="14.4" x14ac:dyDescent="0.3">
      <c r="A44079"/>
      <c r="B44079"/>
      <c r="C44079"/>
    </row>
    <row r="44080" spans="1:3" ht="14.4" x14ac:dyDescent="0.3">
      <c r="A44080"/>
      <c r="B44080"/>
      <c r="C44080"/>
    </row>
    <row r="44081" spans="1:3" ht="14.4" x14ac:dyDescent="0.3">
      <c r="A44081"/>
      <c r="B44081"/>
      <c r="C44081"/>
    </row>
    <row r="44082" spans="1:3" ht="14.4" x14ac:dyDescent="0.3">
      <c r="A44082"/>
      <c r="B44082"/>
      <c r="C44082"/>
    </row>
    <row r="44083" spans="1:3" ht="14.4" x14ac:dyDescent="0.3">
      <c r="A44083"/>
      <c r="B44083"/>
      <c r="C44083"/>
    </row>
    <row r="44084" spans="1:3" ht="14.4" x14ac:dyDescent="0.3">
      <c r="A44084"/>
      <c r="B44084"/>
      <c r="C44084"/>
    </row>
    <row r="44085" spans="1:3" ht="14.4" x14ac:dyDescent="0.3">
      <c r="A44085"/>
      <c r="B44085"/>
      <c r="C44085"/>
    </row>
    <row r="44086" spans="1:3" ht="14.4" x14ac:dyDescent="0.3">
      <c r="A44086"/>
      <c r="B44086"/>
      <c r="C44086"/>
    </row>
    <row r="44087" spans="1:3" ht="14.4" x14ac:dyDescent="0.3">
      <c r="A44087"/>
      <c r="B44087"/>
      <c r="C44087"/>
    </row>
    <row r="44088" spans="1:3" ht="14.4" x14ac:dyDescent="0.3">
      <c r="A44088"/>
      <c r="B44088"/>
      <c r="C44088"/>
    </row>
    <row r="44089" spans="1:3" ht="14.4" x14ac:dyDescent="0.3">
      <c r="A44089"/>
      <c r="B44089"/>
      <c r="C44089"/>
    </row>
    <row r="44090" spans="1:3" ht="14.4" x14ac:dyDescent="0.3">
      <c r="A44090"/>
      <c r="B44090"/>
      <c r="C44090"/>
    </row>
    <row r="44091" spans="1:3" ht="14.4" x14ac:dyDescent="0.3">
      <c r="A44091"/>
      <c r="B44091"/>
      <c r="C44091"/>
    </row>
    <row r="44092" spans="1:3" ht="14.4" x14ac:dyDescent="0.3">
      <c r="A44092"/>
      <c r="B44092"/>
      <c r="C44092"/>
    </row>
    <row r="44093" spans="1:3" ht="14.4" x14ac:dyDescent="0.3">
      <c r="A44093"/>
      <c r="B44093"/>
      <c r="C44093"/>
    </row>
    <row r="44094" spans="1:3" ht="14.4" x14ac:dyDescent="0.3">
      <c r="A44094"/>
      <c r="B44094"/>
      <c r="C44094"/>
    </row>
    <row r="44095" spans="1:3" ht="14.4" x14ac:dyDescent="0.3">
      <c r="A44095"/>
      <c r="B44095"/>
      <c r="C44095"/>
    </row>
    <row r="44096" spans="1:3" ht="14.4" x14ac:dyDescent="0.3">
      <c r="A44096"/>
      <c r="B44096"/>
      <c r="C44096"/>
    </row>
    <row r="44097" spans="1:3" ht="14.4" x14ac:dyDescent="0.3">
      <c r="A44097"/>
      <c r="B44097"/>
      <c r="C44097"/>
    </row>
    <row r="44098" spans="1:3" ht="14.4" x14ac:dyDescent="0.3">
      <c r="A44098"/>
      <c r="B44098"/>
      <c r="C44098"/>
    </row>
    <row r="44099" spans="1:3" ht="14.4" x14ac:dyDescent="0.3">
      <c r="A44099"/>
      <c r="B44099"/>
      <c r="C44099"/>
    </row>
    <row r="44100" spans="1:3" ht="14.4" x14ac:dyDescent="0.3">
      <c r="A44100"/>
      <c r="B44100"/>
      <c r="C44100"/>
    </row>
    <row r="44101" spans="1:3" ht="14.4" x14ac:dyDescent="0.3">
      <c r="A44101"/>
      <c r="B44101"/>
      <c r="C44101"/>
    </row>
    <row r="44102" spans="1:3" ht="14.4" x14ac:dyDescent="0.3">
      <c r="A44102"/>
      <c r="B44102"/>
      <c r="C44102"/>
    </row>
    <row r="44103" spans="1:3" ht="14.4" x14ac:dyDescent="0.3">
      <c r="A44103"/>
      <c r="B44103"/>
      <c r="C44103"/>
    </row>
    <row r="44104" spans="1:3" ht="14.4" x14ac:dyDescent="0.3">
      <c r="A44104"/>
      <c r="B44104"/>
      <c r="C44104"/>
    </row>
    <row r="44105" spans="1:3" ht="14.4" x14ac:dyDescent="0.3">
      <c r="A44105"/>
      <c r="B44105"/>
      <c r="C44105"/>
    </row>
    <row r="44106" spans="1:3" ht="14.4" x14ac:dyDescent="0.3">
      <c r="A44106"/>
      <c r="B44106"/>
      <c r="C44106"/>
    </row>
    <row r="44107" spans="1:3" ht="14.4" x14ac:dyDescent="0.3">
      <c r="A44107"/>
      <c r="B44107"/>
      <c r="C44107"/>
    </row>
    <row r="44108" spans="1:3" ht="14.4" x14ac:dyDescent="0.3">
      <c r="A44108"/>
      <c r="B44108"/>
      <c r="C44108"/>
    </row>
    <row r="44109" spans="1:3" ht="14.4" x14ac:dyDescent="0.3">
      <c r="A44109"/>
      <c r="B44109"/>
      <c r="C44109"/>
    </row>
    <row r="44110" spans="1:3" ht="14.4" x14ac:dyDescent="0.3">
      <c r="A44110"/>
      <c r="B44110"/>
      <c r="C44110"/>
    </row>
    <row r="44111" spans="1:3" ht="14.4" x14ac:dyDescent="0.3">
      <c r="A44111"/>
      <c r="B44111"/>
      <c r="C44111"/>
    </row>
    <row r="44112" spans="1:3" ht="14.4" x14ac:dyDescent="0.3">
      <c r="A44112"/>
      <c r="B44112"/>
      <c r="C44112"/>
    </row>
    <row r="44113" spans="1:3" ht="14.4" x14ac:dyDescent="0.3">
      <c r="A44113"/>
      <c r="B44113"/>
      <c r="C44113"/>
    </row>
    <row r="44114" spans="1:3" ht="14.4" x14ac:dyDescent="0.3">
      <c r="A44114"/>
      <c r="B44114"/>
      <c r="C44114"/>
    </row>
    <row r="44115" spans="1:3" ht="14.4" x14ac:dyDescent="0.3">
      <c r="A44115"/>
      <c r="B44115"/>
      <c r="C44115"/>
    </row>
    <row r="44116" spans="1:3" ht="14.4" x14ac:dyDescent="0.3">
      <c r="A44116"/>
      <c r="B44116"/>
      <c r="C44116"/>
    </row>
    <row r="44117" spans="1:3" ht="14.4" x14ac:dyDescent="0.3">
      <c r="A44117"/>
      <c r="B44117"/>
      <c r="C44117"/>
    </row>
    <row r="44118" spans="1:3" ht="14.4" x14ac:dyDescent="0.3">
      <c r="A44118"/>
      <c r="B44118"/>
      <c r="C44118"/>
    </row>
    <row r="44119" spans="1:3" ht="14.4" x14ac:dyDescent="0.3">
      <c r="A44119"/>
      <c r="B44119"/>
      <c r="C44119"/>
    </row>
    <row r="44120" spans="1:3" ht="14.4" x14ac:dyDescent="0.3">
      <c r="A44120"/>
      <c r="B44120"/>
      <c r="C44120"/>
    </row>
    <row r="44121" spans="1:3" ht="14.4" x14ac:dyDescent="0.3">
      <c r="A44121"/>
      <c r="B44121"/>
      <c r="C44121"/>
    </row>
    <row r="44122" spans="1:3" ht="14.4" x14ac:dyDescent="0.3">
      <c r="A44122"/>
      <c r="B44122"/>
      <c r="C44122"/>
    </row>
    <row r="44123" spans="1:3" ht="14.4" x14ac:dyDescent="0.3">
      <c r="A44123"/>
      <c r="B44123"/>
      <c r="C44123"/>
    </row>
    <row r="44124" spans="1:3" ht="14.4" x14ac:dyDescent="0.3">
      <c r="A44124"/>
      <c r="B44124"/>
      <c r="C44124"/>
    </row>
    <row r="44125" spans="1:3" ht="14.4" x14ac:dyDescent="0.3">
      <c r="A44125"/>
      <c r="B44125"/>
      <c r="C44125"/>
    </row>
    <row r="44126" spans="1:3" ht="14.4" x14ac:dyDescent="0.3">
      <c r="A44126"/>
      <c r="B44126"/>
      <c r="C44126"/>
    </row>
    <row r="44127" spans="1:3" ht="14.4" x14ac:dyDescent="0.3">
      <c r="A44127"/>
      <c r="B44127"/>
      <c r="C44127"/>
    </row>
    <row r="44128" spans="1:3" ht="14.4" x14ac:dyDescent="0.3">
      <c r="A44128"/>
      <c r="B44128"/>
      <c r="C44128"/>
    </row>
    <row r="44129" spans="1:3" ht="14.4" x14ac:dyDescent="0.3">
      <c r="A44129"/>
      <c r="B44129"/>
      <c r="C44129"/>
    </row>
    <row r="44130" spans="1:3" ht="14.4" x14ac:dyDescent="0.3">
      <c r="A44130"/>
      <c r="B44130"/>
      <c r="C44130"/>
    </row>
    <row r="44131" spans="1:3" ht="14.4" x14ac:dyDescent="0.3">
      <c r="A44131"/>
      <c r="B44131"/>
      <c r="C44131"/>
    </row>
    <row r="44132" spans="1:3" ht="14.4" x14ac:dyDescent="0.3">
      <c r="A44132"/>
      <c r="B44132"/>
      <c r="C44132"/>
    </row>
    <row r="44133" spans="1:3" ht="14.4" x14ac:dyDescent="0.3">
      <c r="A44133"/>
      <c r="B44133"/>
      <c r="C44133"/>
    </row>
    <row r="44134" spans="1:3" ht="14.4" x14ac:dyDescent="0.3">
      <c r="A44134"/>
      <c r="B44134"/>
      <c r="C44134"/>
    </row>
    <row r="44135" spans="1:3" ht="14.4" x14ac:dyDescent="0.3">
      <c r="A44135"/>
      <c r="B44135"/>
      <c r="C44135"/>
    </row>
    <row r="44136" spans="1:3" ht="14.4" x14ac:dyDescent="0.3">
      <c r="A44136"/>
      <c r="B44136"/>
      <c r="C44136"/>
    </row>
    <row r="44137" spans="1:3" ht="14.4" x14ac:dyDescent="0.3">
      <c r="A44137"/>
      <c r="B44137"/>
      <c r="C44137"/>
    </row>
    <row r="44138" spans="1:3" ht="14.4" x14ac:dyDescent="0.3">
      <c r="A44138"/>
      <c r="B44138"/>
      <c r="C44138"/>
    </row>
    <row r="44139" spans="1:3" ht="14.4" x14ac:dyDescent="0.3">
      <c r="A44139"/>
      <c r="B44139"/>
      <c r="C44139"/>
    </row>
    <row r="44140" spans="1:3" ht="14.4" x14ac:dyDescent="0.3">
      <c r="A44140"/>
      <c r="B44140"/>
      <c r="C44140"/>
    </row>
    <row r="44141" spans="1:3" ht="14.4" x14ac:dyDescent="0.3">
      <c r="A44141"/>
      <c r="B44141"/>
      <c r="C44141"/>
    </row>
    <row r="44142" spans="1:3" ht="14.4" x14ac:dyDescent="0.3">
      <c r="A44142"/>
      <c r="B44142"/>
      <c r="C44142"/>
    </row>
    <row r="44143" spans="1:3" ht="14.4" x14ac:dyDescent="0.3">
      <c r="A44143"/>
      <c r="B44143"/>
      <c r="C44143"/>
    </row>
    <row r="44144" spans="1:3" ht="14.4" x14ac:dyDescent="0.3">
      <c r="A44144"/>
      <c r="B44144"/>
      <c r="C44144"/>
    </row>
    <row r="44145" spans="1:3" ht="14.4" x14ac:dyDescent="0.3">
      <c r="A44145"/>
      <c r="B44145"/>
      <c r="C44145"/>
    </row>
    <row r="44146" spans="1:3" ht="14.4" x14ac:dyDescent="0.3">
      <c r="A44146"/>
      <c r="B44146"/>
      <c r="C44146"/>
    </row>
    <row r="44147" spans="1:3" ht="14.4" x14ac:dyDescent="0.3">
      <c r="A44147"/>
      <c r="B44147"/>
      <c r="C44147"/>
    </row>
    <row r="44148" spans="1:3" ht="14.4" x14ac:dyDescent="0.3">
      <c r="A44148"/>
      <c r="B44148"/>
      <c r="C44148"/>
    </row>
    <row r="44149" spans="1:3" ht="14.4" x14ac:dyDescent="0.3">
      <c r="A44149"/>
      <c r="B44149"/>
      <c r="C44149"/>
    </row>
    <row r="44150" spans="1:3" ht="14.4" x14ac:dyDescent="0.3">
      <c r="A44150"/>
      <c r="B44150"/>
      <c r="C44150"/>
    </row>
    <row r="44151" spans="1:3" ht="14.4" x14ac:dyDescent="0.3">
      <c r="A44151"/>
      <c r="B44151"/>
      <c r="C44151"/>
    </row>
    <row r="44152" spans="1:3" ht="14.4" x14ac:dyDescent="0.3">
      <c r="A44152"/>
      <c r="B44152"/>
      <c r="C44152"/>
    </row>
    <row r="44153" spans="1:3" ht="14.4" x14ac:dyDescent="0.3">
      <c r="A44153"/>
      <c r="B44153"/>
      <c r="C44153"/>
    </row>
    <row r="44154" spans="1:3" ht="14.4" x14ac:dyDescent="0.3">
      <c r="A44154"/>
      <c r="B44154"/>
      <c r="C44154"/>
    </row>
    <row r="44155" spans="1:3" ht="14.4" x14ac:dyDescent="0.3">
      <c r="A44155"/>
      <c r="B44155"/>
      <c r="C44155"/>
    </row>
    <row r="44156" spans="1:3" ht="14.4" x14ac:dyDescent="0.3">
      <c r="A44156"/>
      <c r="B44156"/>
      <c r="C44156"/>
    </row>
    <row r="44157" spans="1:3" ht="14.4" x14ac:dyDescent="0.3">
      <c r="A44157"/>
      <c r="B44157"/>
      <c r="C44157"/>
    </row>
    <row r="44158" spans="1:3" ht="14.4" x14ac:dyDescent="0.3">
      <c r="A44158"/>
      <c r="B44158"/>
      <c r="C44158"/>
    </row>
    <row r="44159" spans="1:3" ht="14.4" x14ac:dyDescent="0.3">
      <c r="A44159"/>
      <c r="B44159"/>
      <c r="C44159"/>
    </row>
    <row r="44160" spans="1:3" ht="14.4" x14ac:dyDescent="0.3">
      <c r="A44160"/>
      <c r="B44160"/>
      <c r="C44160"/>
    </row>
    <row r="44161" spans="1:3" ht="14.4" x14ac:dyDescent="0.3">
      <c r="A44161"/>
      <c r="B44161"/>
      <c r="C44161"/>
    </row>
    <row r="44162" spans="1:3" ht="14.4" x14ac:dyDescent="0.3">
      <c r="A44162"/>
      <c r="B44162"/>
      <c r="C44162"/>
    </row>
    <row r="44163" spans="1:3" ht="14.4" x14ac:dyDescent="0.3">
      <c r="A44163"/>
      <c r="B44163"/>
      <c r="C44163"/>
    </row>
    <row r="44164" spans="1:3" ht="14.4" x14ac:dyDescent="0.3">
      <c r="A44164"/>
      <c r="B44164"/>
      <c r="C44164"/>
    </row>
    <row r="44165" spans="1:3" ht="14.4" x14ac:dyDescent="0.3">
      <c r="A44165"/>
      <c r="B44165"/>
      <c r="C44165"/>
    </row>
    <row r="44166" spans="1:3" ht="14.4" x14ac:dyDescent="0.3">
      <c r="A44166"/>
      <c r="B44166"/>
      <c r="C44166"/>
    </row>
    <row r="44167" spans="1:3" ht="14.4" x14ac:dyDescent="0.3">
      <c r="A44167"/>
      <c r="B44167"/>
      <c r="C44167"/>
    </row>
    <row r="44168" spans="1:3" ht="14.4" x14ac:dyDescent="0.3">
      <c r="A44168"/>
      <c r="B44168"/>
      <c r="C44168"/>
    </row>
    <row r="44169" spans="1:3" ht="14.4" x14ac:dyDescent="0.3">
      <c r="A44169"/>
      <c r="B44169"/>
      <c r="C44169"/>
    </row>
    <row r="44170" spans="1:3" ht="14.4" x14ac:dyDescent="0.3">
      <c r="A44170"/>
      <c r="B44170"/>
      <c r="C44170"/>
    </row>
    <row r="44171" spans="1:3" ht="14.4" x14ac:dyDescent="0.3">
      <c r="A44171"/>
      <c r="B44171"/>
      <c r="C44171"/>
    </row>
    <row r="44172" spans="1:3" ht="14.4" x14ac:dyDescent="0.3">
      <c r="A44172"/>
      <c r="B44172"/>
      <c r="C44172"/>
    </row>
    <row r="44173" spans="1:3" ht="14.4" x14ac:dyDescent="0.3">
      <c r="A44173"/>
      <c r="B44173"/>
      <c r="C44173"/>
    </row>
    <row r="44174" spans="1:3" ht="14.4" x14ac:dyDescent="0.3">
      <c r="A44174"/>
      <c r="B44174"/>
      <c r="C44174"/>
    </row>
    <row r="44175" spans="1:3" ht="14.4" x14ac:dyDescent="0.3">
      <c r="A44175"/>
      <c r="B44175"/>
      <c r="C44175"/>
    </row>
    <row r="44176" spans="1:3" ht="14.4" x14ac:dyDescent="0.3">
      <c r="A44176"/>
      <c r="B44176"/>
      <c r="C44176"/>
    </row>
    <row r="44177" spans="1:3" ht="14.4" x14ac:dyDescent="0.3">
      <c r="A44177"/>
      <c r="B44177"/>
      <c r="C44177"/>
    </row>
    <row r="44178" spans="1:3" ht="14.4" x14ac:dyDescent="0.3">
      <c r="A44178"/>
      <c r="B44178"/>
      <c r="C44178"/>
    </row>
    <row r="44179" spans="1:3" ht="14.4" x14ac:dyDescent="0.3">
      <c r="A44179"/>
      <c r="B44179"/>
      <c r="C44179"/>
    </row>
    <row r="44180" spans="1:3" ht="14.4" x14ac:dyDescent="0.3">
      <c r="A44180"/>
      <c r="B44180"/>
      <c r="C44180"/>
    </row>
    <row r="44181" spans="1:3" ht="14.4" x14ac:dyDescent="0.3">
      <c r="A44181"/>
      <c r="B44181"/>
      <c r="C44181"/>
    </row>
    <row r="44182" spans="1:3" ht="14.4" x14ac:dyDescent="0.3">
      <c r="A44182"/>
      <c r="B44182"/>
      <c r="C44182"/>
    </row>
    <row r="44183" spans="1:3" ht="14.4" x14ac:dyDescent="0.3">
      <c r="A44183"/>
      <c r="B44183"/>
      <c r="C44183"/>
    </row>
    <row r="44184" spans="1:3" ht="14.4" x14ac:dyDescent="0.3">
      <c r="A44184"/>
      <c r="B44184"/>
      <c r="C44184"/>
    </row>
    <row r="44185" spans="1:3" ht="14.4" x14ac:dyDescent="0.3">
      <c r="A44185"/>
      <c r="B44185"/>
      <c r="C44185"/>
    </row>
    <row r="44186" spans="1:3" ht="14.4" x14ac:dyDescent="0.3">
      <c r="A44186"/>
      <c r="B44186"/>
      <c r="C44186"/>
    </row>
    <row r="44187" spans="1:3" ht="14.4" x14ac:dyDescent="0.3">
      <c r="A44187"/>
      <c r="B44187"/>
      <c r="C44187"/>
    </row>
    <row r="44188" spans="1:3" ht="14.4" x14ac:dyDescent="0.3">
      <c r="A44188"/>
      <c r="B44188"/>
      <c r="C44188"/>
    </row>
    <row r="44189" spans="1:3" ht="14.4" x14ac:dyDescent="0.3">
      <c r="A44189"/>
      <c r="B44189"/>
      <c r="C44189"/>
    </row>
    <row r="44190" spans="1:3" ht="14.4" x14ac:dyDescent="0.3">
      <c r="A44190"/>
      <c r="B44190"/>
      <c r="C44190"/>
    </row>
    <row r="44191" spans="1:3" ht="14.4" x14ac:dyDescent="0.3">
      <c r="A44191"/>
      <c r="B44191"/>
      <c r="C44191"/>
    </row>
    <row r="44192" spans="1:3" ht="14.4" x14ac:dyDescent="0.3">
      <c r="A44192"/>
      <c r="B44192"/>
      <c r="C44192"/>
    </row>
    <row r="44193" spans="1:3" ht="14.4" x14ac:dyDescent="0.3">
      <c r="A44193"/>
      <c r="B44193"/>
      <c r="C44193"/>
    </row>
    <row r="44194" spans="1:3" ht="14.4" x14ac:dyDescent="0.3">
      <c r="A44194"/>
      <c r="B44194"/>
      <c r="C44194"/>
    </row>
    <row r="44195" spans="1:3" ht="14.4" x14ac:dyDescent="0.3">
      <c r="A44195"/>
      <c r="B44195"/>
      <c r="C44195"/>
    </row>
    <row r="44196" spans="1:3" ht="14.4" x14ac:dyDescent="0.3">
      <c r="A44196"/>
      <c r="B44196"/>
      <c r="C44196"/>
    </row>
    <row r="44197" spans="1:3" ht="14.4" x14ac:dyDescent="0.3">
      <c r="A44197"/>
      <c r="B44197"/>
      <c r="C44197"/>
    </row>
    <row r="44198" spans="1:3" ht="14.4" x14ac:dyDescent="0.3">
      <c r="A44198"/>
      <c r="B44198"/>
      <c r="C44198"/>
    </row>
    <row r="44199" spans="1:3" ht="14.4" x14ac:dyDescent="0.3">
      <c r="A44199"/>
      <c r="B44199"/>
      <c r="C44199"/>
    </row>
    <row r="44200" spans="1:3" ht="14.4" x14ac:dyDescent="0.3">
      <c r="A44200"/>
      <c r="B44200"/>
      <c r="C44200"/>
    </row>
    <row r="44201" spans="1:3" ht="14.4" x14ac:dyDescent="0.3">
      <c r="A44201"/>
      <c r="B44201"/>
      <c r="C44201"/>
    </row>
    <row r="44202" spans="1:3" ht="14.4" x14ac:dyDescent="0.3">
      <c r="A44202"/>
      <c r="B44202"/>
      <c r="C44202"/>
    </row>
    <row r="44203" spans="1:3" ht="14.4" x14ac:dyDescent="0.3">
      <c r="A44203"/>
      <c r="B44203"/>
      <c r="C44203"/>
    </row>
    <row r="44204" spans="1:3" ht="14.4" x14ac:dyDescent="0.3">
      <c r="A44204"/>
      <c r="B44204"/>
      <c r="C44204"/>
    </row>
    <row r="44205" spans="1:3" ht="14.4" x14ac:dyDescent="0.3">
      <c r="A44205"/>
      <c r="B44205"/>
      <c r="C44205"/>
    </row>
    <row r="44206" spans="1:3" ht="14.4" x14ac:dyDescent="0.3">
      <c r="A44206"/>
      <c r="B44206"/>
      <c r="C44206"/>
    </row>
    <row r="44207" spans="1:3" ht="14.4" x14ac:dyDescent="0.3">
      <c r="A44207"/>
      <c r="B44207"/>
      <c r="C44207"/>
    </row>
    <row r="44208" spans="1:3" ht="14.4" x14ac:dyDescent="0.3">
      <c r="A44208"/>
      <c r="B44208"/>
      <c r="C44208"/>
    </row>
    <row r="44209" spans="1:3" ht="14.4" x14ac:dyDescent="0.3">
      <c r="A44209"/>
      <c r="B44209"/>
      <c r="C44209"/>
    </row>
    <row r="44210" spans="1:3" ht="14.4" x14ac:dyDescent="0.3">
      <c r="A44210"/>
      <c r="B44210"/>
      <c r="C44210"/>
    </row>
    <row r="44211" spans="1:3" ht="14.4" x14ac:dyDescent="0.3">
      <c r="A44211"/>
      <c r="B44211"/>
      <c r="C44211"/>
    </row>
    <row r="44212" spans="1:3" ht="14.4" x14ac:dyDescent="0.3">
      <c r="A44212"/>
      <c r="B44212"/>
      <c r="C44212"/>
    </row>
    <row r="44213" spans="1:3" ht="14.4" x14ac:dyDescent="0.3">
      <c r="A44213"/>
      <c r="B44213"/>
      <c r="C44213"/>
    </row>
    <row r="44214" spans="1:3" ht="14.4" x14ac:dyDescent="0.3">
      <c r="A44214"/>
      <c r="B44214"/>
      <c r="C44214"/>
    </row>
    <row r="44215" spans="1:3" ht="14.4" x14ac:dyDescent="0.3">
      <c r="A44215"/>
      <c r="B44215"/>
      <c r="C44215"/>
    </row>
    <row r="44216" spans="1:3" ht="14.4" x14ac:dyDescent="0.3">
      <c r="A44216"/>
      <c r="B44216"/>
      <c r="C44216"/>
    </row>
    <row r="44217" spans="1:3" ht="14.4" x14ac:dyDescent="0.3">
      <c r="A44217"/>
      <c r="B44217"/>
      <c r="C44217"/>
    </row>
    <row r="44218" spans="1:3" ht="14.4" x14ac:dyDescent="0.3">
      <c r="A44218"/>
      <c r="B44218"/>
      <c r="C44218"/>
    </row>
    <row r="44219" spans="1:3" ht="14.4" x14ac:dyDescent="0.3">
      <c r="A44219"/>
      <c r="B44219"/>
      <c r="C44219"/>
    </row>
    <row r="44220" spans="1:3" ht="14.4" x14ac:dyDescent="0.3">
      <c r="A44220"/>
      <c r="B44220"/>
      <c r="C44220"/>
    </row>
    <row r="44221" spans="1:3" ht="14.4" x14ac:dyDescent="0.3">
      <c r="A44221"/>
      <c r="B44221"/>
      <c r="C44221"/>
    </row>
    <row r="44222" spans="1:3" ht="14.4" x14ac:dyDescent="0.3">
      <c r="A44222"/>
      <c r="B44222"/>
      <c r="C44222"/>
    </row>
    <row r="44223" spans="1:3" ht="14.4" x14ac:dyDescent="0.3">
      <c r="A44223"/>
      <c r="B44223"/>
      <c r="C44223"/>
    </row>
    <row r="44224" spans="1:3" ht="14.4" x14ac:dyDescent="0.3">
      <c r="A44224"/>
      <c r="B44224"/>
      <c r="C44224"/>
    </row>
    <row r="44225" spans="1:3" ht="14.4" x14ac:dyDescent="0.3">
      <c r="A44225"/>
      <c r="B44225"/>
      <c r="C44225"/>
    </row>
    <row r="44226" spans="1:3" ht="14.4" x14ac:dyDescent="0.3">
      <c r="A44226"/>
      <c r="B44226"/>
      <c r="C44226"/>
    </row>
    <row r="44227" spans="1:3" ht="14.4" x14ac:dyDescent="0.3">
      <c r="A44227"/>
      <c r="B44227"/>
      <c r="C44227"/>
    </row>
    <row r="44228" spans="1:3" ht="14.4" x14ac:dyDescent="0.3">
      <c r="A44228"/>
      <c r="B44228"/>
      <c r="C44228"/>
    </row>
    <row r="44229" spans="1:3" ht="14.4" x14ac:dyDescent="0.3">
      <c r="A44229"/>
      <c r="B44229"/>
      <c r="C44229"/>
    </row>
    <row r="44230" spans="1:3" ht="14.4" x14ac:dyDescent="0.3">
      <c r="A44230"/>
      <c r="B44230"/>
      <c r="C44230"/>
    </row>
    <row r="44231" spans="1:3" ht="14.4" x14ac:dyDescent="0.3">
      <c r="A44231"/>
      <c r="B44231"/>
      <c r="C44231"/>
    </row>
    <row r="44232" spans="1:3" ht="14.4" x14ac:dyDescent="0.3">
      <c r="A44232"/>
      <c r="B44232"/>
      <c r="C44232"/>
    </row>
    <row r="44233" spans="1:3" ht="14.4" x14ac:dyDescent="0.3">
      <c r="A44233"/>
      <c r="B44233"/>
      <c r="C44233"/>
    </row>
    <row r="44234" spans="1:3" ht="14.4" x14ac:dyDescent="0.3">
      <c r="A44234"/>
      <c r="B44234"/>
      <c r="C44234"/>
    </row>
    <row r="44235" spans="1:3" ht="14.4" x14ac:dyDescent="0.3">
      <c r="A44235"/>
      <c r="B44235"/>
      <c r="C44235"/>
    </row>
    <row r="44236" spans="1:3" ht="14.4" x14ac:dyDescent="0.3">
      <c r="A44236"/>
      <c r="B44236"/>
      <c r="C44236"/>
    </row>
    <row r="44237" spans="1:3" ht="14.4" x14ac:dyDescent="0.3">
      <c r="A44237"/>
      <c r="B44237"/>
      <c r="C44237"/>
    </row>
    <row r="44238" spans="1:3" ht="14.4" x14ac:dyDescent="0.3">
      <c r="A44238"/>
      <c r="B44238"/>
      <c r="C44238"/>
    </row>
    <row r="44239" spans="1:3" ht="14.4" x14ac:dyDescent="0.3">
      <c r="A44239"/>
      <c r="B44239"/>
      <c r="C44239"/>
    </row>
    <row r="44240" spans="1:3" ht="14.4" x14ac:dyDescent="0.3">
      <c r="A44240"/>
      <c r="B44240"/>
      <c r="C44240"/>
    </row>
    <row r="44241" spans="1:3" ht="14.4" x14ac:dyDescent="0.3">
      <c r="A44241"/>
      <c r="B44241"/>
      <c r="C44241"/>
    </row>
    <row r="44242" spans="1:3" ht="14.4" x14ac:dyDescent="0.3">
      <c r="A44242"/>
      <c r="B44242"/>
      <c r="C44242"/>
    </row>
    <row r="44243" spans="1:3" ht="14.4" x14ac:dyDescent="0.3">
      <c r="A44243"/>
      <c r="B44243"/>
      <c r="C44243"/>
    </row>
    <row r="44244" spans="1:3" ht="14.4" x14ac:dyDescent="0.3">
      <c r="A44244"/>
      <c r="B44244"/>
      <c r="C44244"/>
    </row>
    <row r="44245" spans="1:3" ht="14.4" x14ac:dyDescent="0.3">
      <c r="A44245"/>
      <c r="B44245"/>
      <c r="C44245"/>
    </row>
    <row r="44246" spans="1:3" ht="14.4" x14ac:dyDescent="0.3">
      <c r="A44246"/>
      <c r="B44246"/>
      <c r="C44246"/>
    </row>
    <row r="44247" spans="1:3" ht="14.4" x14ac:dyDescent="0.3">
      <c r="A44247"/>
      <c r="B44247"/>
      <c r="C44247"/>
    </row>
    <row r="44248" spans="1:3" ht="14.4" x14ac:dyDescent="0.3">
      <c r="A44248"/>
      <c r="B44248"/>
      <c r="C44248"/>
    </row>
    <row r="44249" spans="1:3" ht="14.4" x14ac:dyDescent="0.3">
      <c r="A44249"/>
      <c r="B44249"/>
      <c r="C44249"/>
    </row>
    <row r="44250" spans="1:3" ht="14.4" x14ac:dyDescent="0.3">
      <c r="A44250"/>
      <c r="B44250"/>
      <c r="C44250"/>
    </row>
    <row r="44251" spans="1:3" ht="14.4" x14ac:dyDescent="0.3">
      <c r="A44251"/>
      <c r="B44251"/>
      <c r="C44251"/>
    </row>
    <row r="44252" spans="1:3" ht="14.4" x14ac:dyDescent="0.3">
      <c r="A44252"/>
      <c r="B44252"/>
      <c r="C44252"/>
    </row>
    <row r="44253" spans="1:3" ht="14.4" x14ac:dyDescent="0.3">
      <c r="A44253"/>
      <c r="B44253"/>
      <c r="C44253"/>
    </row>
    <row r="44254" spans="1:3" ht="14.4" x14ac:dyDescent="0.3">
      <c r="A44254"/>
      <c r="B44254"/>
      <c r="C44254"/>
    </row>
    <row r="44255" spans="1:3" ht="14.4" x14ac:dyDescent="0.3">
      <c r="A44255"/>
      <c r="B44255"/>
      <c r="C44255"/>
    </row>
    <row r="44256" spans="1:3" ht="14.4" x14ac:dyDescent="0.3">
      <c r="A44256"/>
      <c r="B44256"/>
      <c r="C44256"/>
    </row>
    <row r="44257" spans="1:3" ht="14.4" x14ac:dyDescent="0.3">
      <c r="A44257"/>
      <c r="B44257"/>
      <c r="C44257"/>
    </row>
    <row r="44258" spans="1:3" ht="14.4" x14ac:dyDescent="0.3">
      <c r="A44258"/>
      <c r="B44258"/>
      <c r="C44258"/>
    </row>
    <row r="44259" spans="1:3" ht="14.4" x14ac:dyDescent="0.3">
      <c r="A44259"/>
      <c r="B44259"/>
      <c r="C44259"/>
    </row>
    <row r="44260" spans="1:3" ht="14.4" x14ac:dyDescent="0.3">
      <c r="A44260"/>
      <c r="B44260"/>
      <c r="C44260"/>
    </row>
    <row r="44261" spans="1:3" ht="14.4" x14ac:dyDescent="0.3">
      <c r="A44261"/>
      <c r="B44261"/>
      <c r="C44261"/>
    </row>
    <row r="44262" spans="1:3" ht="14.4" x14ac:dyDescent="0.3">
      <c r="A44262"/>
      <c r="B44262"/>
      <c r="C44262"/>
    </row>
    <row r="44263" spans="1:3" ht="14.4" x14ac:dyDescent="0.3">
      <c r="A44263"/>
      <c r="B44263"/>
      <c r="C44263"/>
    </row>
    <row r="44264" spans="1:3" ht="14.4" x14ac:dyDescent="0.3">
      <c r="A44264"/>
      <c r="B44264"/>
      <c r="C44264"/>
    </row>
    <row r="44265" spans="1:3" ht="14.4" x14ac:dyDescent="0.3">
      <c r="A44265"/>
      <c r="B44265"/>
      <c r="C44265"/>
    </row>
    <row r="44266" spans="1:3" ht="14.4" x14ac:dyDescent="0.3">
      <c r="A44266"/>
      <c r="B44266"/>
      <c r="C44266"/>
    </row>
    <row r="44267" spans="1:3" ht="14.4" x14ac:dyDescent="0.3">
      <c r="A44267"/>
      <c r="B44267"/>
      <c r="C44267"/>
    </row>
    <row r="44268" spans="1:3" ht="14.4" x14ac:dyDescent="0.3">
      <c r="A44268"/>
      <c r="B44268"/>
      <c r="C44268"/>
    </row>
    <row r="44269" spans="1:3" ht="14.4" x14ac:dyDescent="0.3">
      <c r="A44269"/>
      <c r="B44269"/>
      <c r="C44269"/>
    </row>
    <row r="44270" spans="1:3" ht="14.4" x14ac:dyDescent="0.3">
      <c r="A44270"/>
      <c r="B44270"/>
      <c r="C44270"/>
    </row>
    <row r="44271" spans="1:3" ht="14.4" x14ac:dyDescent="0.3">
      <c r="A44271"/>
      <c r="B44271"/>
      <c r="C44271"/>
    </row>
    <row r="44272" spans="1:3" ht="14.4" x14ac:dyDescent="0.3">
      <c r="A44272"/>
      <c r="B44272"/>
      <c r="C44272"/>
    </row>
    <row r="44273" spans="1:3" ht="14.4" x14ac:dyDescent="0.3">
      <c r="A44273"/>
      <c r="B44273"/>
      <c r="C44273"/>
    </row>
    <row r="44274" spans="1:3" ht="14.4" x14ac:dyDescent="0.3">
      <c r="A44274"/>
      <c r="B44274"/>
      <c r="C44274"/>
    </row>
    <row r="44275" spans="1:3" ht="14.4" x14ac:dyDescent="0.3">
      <c r="A44275"/>
      <c r="B44275"/>
      <c r="C44275"/>
    </row>
    <row r="44276" spans="1:3" ht="14.4" x14ac:dyDescent="0.3">
      <c r="A44276"/>
      <c r="B44276"/>
      <c r="C44276"/>
    </row>
    <row r="44277" spans="1:3" ht="14.4" x14ac:dyDescent="0.3">
      <c r="A44277"/>
      <c r="B44277"/>
      <c r="C44277"/>
    </row>
    <row r="44278" spans="1:3" ht="14.4" x14ac:dyDescent="0.3">
      <c r="A44278"/>
      <c r="B44278"/>
      <c r="C44278"/>
    </row>
    <row r="44279" spans="1:3" ht="14.4" x14ac:dyDescent="0.3">
      <c r="A44279"/>
      <c r="B44279"/>
      <c r="C44279"/>
    </row>
    <row r="44280" spans="1:3" ht="14.4" x14ac:dyDescent="0.3">
      <c r="A44280"/>
      <c r="B44280"/>
      <c r="C44280"/>
    </row>
    <row r="44281" spans="1:3" ht="14.4" x14ac:dyDescent="0.3">
      <c r="A44281"/>
      <c r="B44281"/>
      <c r="C44281"/>
    </row>
    <row r="44282" spans="1:3" ht="14.4" x14ac:dyDescent="0.3">
      <c r="A44282"/>
      <c r="B44282"/>
      <c r="C44282"/>
    </row>
    <row r="44283" spans="1:3" ht="14.4" x14ac:dyDescent="0.3">
      <c r="A44283"/>
      <c r="B44283"/>
      <c r="C44283"/>
    </row>
    <row r="44284" spans="1:3" ht="14.4" x14ac:dyDescent="0.3">
      <c r="A44284"/>
      <c r="B44284"/>
      <c r="C44284"/>
    </row>
    <row r="44285" spans="1:3" ht="14.4" x14ac:dyDescent="0.3">
      <c r="A44285"/>
      <c r="B44285"/>
      <c r="C44285"/>
    </row>
    <row r="44286" spans="1:3" ht="14.4" x14ac:dyDescent="0.3">
      <c r="A44286"/>
      <c r="B44286"/>
      <c r="C44286"/>
    </row>
    <row r="44287" spans="1:3" ht="14.4" x14ac:dyDescent="0.3">
      <c r="A44287"/>
      <c r="B44287"/>
      <c r="C44287"/>
    </row>
    <row r="44288" spans="1:3" ht="14.4" x14ac:dyDescent="0.3">
      <c r="A44288"/>
      <c r="B44288"/>
      <c r="C44288"/>
    </row>
    <row r="44289" spans="1:3" ht="14.4" x14ac:dyDescent="0.3">
      <c r="A44289"/>
      <c r="B44289"/>
      <c r="C44289"/>
    </row>
    <row r="44290" spans="1:3" ht="14.4" x14ac:dyDescent="0.3">
      <c r="A44290"/>
      <c r="B44290"/>
      <c r="C44290"/>
    </row>
    <row r="44291" spans="1:3" ht="14.4" x14ac:dyDescent="0.3">
      <c r="A44291"/>
      <c r="B44291"/>
      <c r="C44291"/>
    </row>
    <row r="44292" spans="1:3" ht="14.4" x14ac:dyDescent="0.3">
      <c r="A44292"/>
      <c r="B44292"/>
      <c r="C44292"/>
    </row>
    <row r="44293" spans="1:3" ht="14.4" x14ac:dyDescent="0.3">
      <c r="A44293"/>
      <c r="B44293"/>
      <c r="C44293"/>
    </row>
    <row r="44294" spans="1:3" ht="14.4" x14ac:dyDescent="0.3">
      <c r="A44294"/>
      <c r="B44294"/>
      <c r="C44294"/>
    </row>
    <row r="44295" spans="1:3" ht="14.4" x14ac:dyDescent="0.3">
      <c r="A44295"/>
      <c r="B44295"/>
      <c r="C44295"/>
    </row>
    <row r="44296" spans="1:3" ht="14.4" x14ac:dyDescent="0.3">
      <c r="A44296"/>
      <c r="B44296"/>
      <c r="C44296"/>
    </row>
    <row r="44297" spans="1:3" ht="14.4" x14ac:dyDescent="0.3">
      <c r="A44297"/>
      <c r="B44297"/>
      <c r="C44297"/>
    </row>
    <row r="44298" spans="1:3" ht="14.4" x14ac:dyDescent="0.3">
      <c r="A44298"/>
      <c r="B44298"/>
      <c r="C44298"/>
    </row>
    <row r="44299" spans="1:3" ht="14.4" x14ac:dyDescent="0.3">
      <c r="A44299"/>
      <c r="B44299"/>
      <c r="C44299"/>
    </row>
    <row r="44300" spans="1:3" ht="14.4" x14ac:dyDescent="0.3">
      <c r="A44300"/>
      <c r="B44300"/>
      <c r="C44300"/>
    </row>
    <row r="44301" spans="1:3" ht="14.4" x14ac:dyDescent="0.3">
      <c r="A44301"/>
      <c r="B44301"/>
      <c r="C44301"/>
    </row>
    <row r="44302" spans="1:3" ht="14.4" x14ac:dyDescent="0.3">
      <c r="A44302"/>
      <c r="B44302"/>
      <c r="C44302"/>
    </row>
    <row r="44303" spans="1:3" ht="14.4" x14ac:dyDescent="0.3">
      <c r="A44303"/>
      <c r="B44303"/>
      <c r="C44303"/>
    </row>
    <row r="44304" spans="1:3" ht="14.4" x14ac:dyDescent="0.3">
      <c r="A44304"/>
      <c r="B44304"/>
      <c r="C44304"/>
    </row>
    <row r="44305" spans="1:3" ht="14.4" x14ac:dyDescent="0.3">
      <c r="A44305"/>
      <c r="B44305"/>
      <c r="C44305"/>
    </row>
    <row r="44306" spans="1:3" ht="14.4" x14ac:dyDescent="0.3">
      <c r="A44306"/>
      <c r="B44306"/>
      <c r="C44306"/>
    </row>
    <row r="44307" spans="1:3" ht="14.4" x14ac:dyDescent="0.3">
      <c r="A44307"/>
      <c r="B44307"/>
      <c r="C44307"/>
    </row>
    <row r="44308" spans="1:3" ht="14.4" x14ac:dyDescent="0.3">
      <c r="A44308"/>
      <c r="B44308"/>
      <c r="C44308"/>
    </row>
    <row r="44309" spans="1:3" ht="14.4" x14ac:dyDescent="0.3">
      <c r="A44309"/>
      <c r="B44309"/>
      <c r="C44309"/>
    </row>
    <row r="44310" spans="1:3" ht="14.4" x14ac:dyDescent="0.3">
      <c r="A44310"/>
      <c r="B44310"/>
      <c r="C44310"/>
    </row>
    <row r="44311" spans="1:3" ht="14.4" x14ac:dyDescent="0.3">
      <c r="A44311"/>
      <c r="B44311"/>
      <c r="C44311"/>
    </row>
    <row r="44312" spans="1:3" ht="14.4" x14ac:dyDescent="0.3">
      <c r="A44312"/>
      <c r="B44312"/>
      <c r="C44312"/>
    </row>
    <row r="44313" spans="1:3" ht="14.4" x14ac:dyDescent="0.3">
      <c r="A44313"/>
      <c r="B44313"/>
      <c r="C44313"/>
    </row>
    <row r="44314" spans="1:3" ht="14.4" x14ac:dyDescent="0.3">
      <c r="A44314"/>
      <c r="B44314"/>
      <c r="C44314"/>
    </row>
    <row r="44315" spans="1:3" ht="14.4" x14ac:dyDescent="0.3">
      <c r="A44315"/>
      <c r="B44315"/>
      <c r="C44315"/>
    </row>
    <row r="44316" spans="1:3" ht="14.4" x14ac:dyDescent="0.3">
      <c r="A44316"/>
      <c r="B44316"/>
      <c r="C44316"/>
    </row>
    <row r="44317" spans="1:3" ht="14.4" x14ac:dyDescent="0.3">
      <c r="A44317"/>
      <c r="B44317"/>
      <c r="C44317"/>
    </row>
    <row r="44318" spans="1:3" ht="14.4" x14ac:dyDescent="0.3">
      <c r="A44318"/>
      <c r="B44318"/>
      <c r="C44318"/>
    </row>
    <row r="44319" spans="1:3" ht="14.4" x14ac:dyDescent="0.3">
      <c r="A44319"/>
      <c r="B44319"/>
      <c r="C44319"/>
    </row>
    <row r="44320" spans="1:3" ht="14.4" x14ac:dyDescent="0.3">
      <c r="A44320"/>
      <c r="B44320"/>
      <c r="C44320"/>
    </row>
    <row r="44321" spans="1:3" ht="14.4" x14ac:dyDescent="0.3">
      <c r="A44321"/>
      <c r="B44321"/>
      <c r="C44321"/>
    </row>
    <row r="44322" spans="1:3" ht="14.4" x14ac:dyDescent="0.3">
      <c r="A44322"/>
      <c r="B44322"/>
      <c r="C44322"/>
    </row>
    <row r="44323" spans="1:3" ht="14.4" x14ac:dyDescent="0.3">
      <c r="A44323"/>
      <c r="B44323"/>
      <c r="C44323"/>
    </row>
    <row r="44324" spans="1:3" ht="14.4" x14ac:dyDescent="0.3">
      <c r="A44324"/>
      <c r="B44324"/>
      <c r="C44324"/>
    </row>
    <row r="44325" spans="1:3" ht="14.4" x14ac:dyDescent="0.3">
      <c r="A44325"/>
      <c r="B44325"/>
      <c r="C44325"/>
    </row>
    <row r="44326" spans="1:3" ht="14.4" x14ac:dyDescent="0.3">
      <c r="A44326"/>
      <c r="B44326"/>
      <c r="C44326"/>
    </row>
    <row r="44327" spans="1:3" ht="14.4" x14ac:dyDescent="0.3">
      <c r="A44327"/>
      <c r="B44327"/>
      <c r="C44327"/>
    </row>
    <row r="44328" spans="1:3" ht="14.4" x14ac:dyDescent="0.3">
      <c r="A44328"/>
      <c r="B44328"/>
      <c r="C44328"/>
    </row>
    <row r="44329" spans="1:3" ht="14.4" x14ac:dyDescent="0.3">
      <c r="A44329"/>
      <c r="B44329"/>
      <c r="C44329"/>
    </row>
    <row r="44330" spans="1:3" ht="14.4" x14ac:dyDescent="0.3">
      <c r="A44330"/>
      <c r="B44330"/>
      <c r="C44330"/>
    </row>
    <row r="44331" spans="1:3" ht="14.4" x14ac:dyDescent="0.3">
      <c r="A44331"/>
      <c r="B44331"/>
      <c r="C44331"/>
    </row>
    <row r="44332" spans="1:3" ht="14.4" x14ac:dyDescent="0.3">
      <c r="A44332"/>
      <c r="B44332"/>
      <c r="C44332"/>
    </row>
    <row r="44333" spans="1:3" ht="14.4" x14ac:dyDescent="0.3">
      <c r="A44333"/>
      <c r="B44333"/>
      <c r="C44333"/>
    </row>
    <row r="44334" spans="1:3" ht="14.4" x14ac:dyDescent="0.3">
      <c r="A44334"/>
      <c r="B44334"/>
      <c r="C44334"/>
    </row>
    <row r="44335" spans="1:3" ht="14.4" x14ac:dyDescent="0.3">
      <c r="A44335"/>
      <c r="B44335"/>
      <c r="C44335"/>
    </row>
    <row r="44336" spans="1:3" ht="14.4" x14ac:dyDescent="0.3">
      <c r="A44336"/>
      <c r="B44336"/>
      <c r="C44336"/>
    </row>
    <row r="44337" spans="1:3" ht="14.4" x14ac:dyDescent="0.3">
      <c r="A44337"/>
      <c r="B44337"/>
      <c r="C44337"/>
    </row>
    <row r="44338" spans="1:3" ht="14.4" x14ac:dyDescent="0.3">
      <c r="A44338"/>
      <c r="B44338"/>
      <c r="C44338"/>
    </row>
    <row r="44339" spans="1:3" ht="14.4" x14ac:dyDescent="0.3">
      <c r="A44339"/>
      <c r="B44339"/>
      <c r="C44339"/>
    </row>
    <row r="44340" spans="1:3" ht="14.4" x14ac:dyDescent="0.3">
      <c r="A44340"/>
      <c r="B44340"/>
      <c r="C44340"/>
    </row>
    <row r="44341" spans="1:3" ht="14.4" x14ac:dyDescent="0.3">
      <c r="A44341"/>
      <c r="B44341"/>
      <c r="C44341"/>
    </row>
    <row r="44342" spans="1:3" ht="14.4" x14ac:dyDescent="0.3">
      <c r="A44342"/>
      <c r="B44342"/>
      <c r="C44342"/>
    </row>
    <row r="44343" spans="1:3" ht="14.4" x14ac:dyDescent="0.3">
      <c r="A44343"/>
      <c r="B44343"/>
      <c r="C44343"/>
    </row>
    <row r="44344" spans="1:3" ht="14.4" x14ac:dyDescent="0.3">
      <c r="A44344"/>
      <c r="B44344"/>
      <c r="C44344"/>
    </row>
    <row r="44345" spans="1:3" ht="14.4" x14ac:dyDescent="0.3">
      <c r="A44345"/>
      <c r="B44345"/>
      <c r="C44345"/>
    </row>
    <row r="44346" spans="1:3" ht="14.4" x14ac:dyDescent="0.3">
      <c r="A44346"/>
      <c r="B44346"/>
      <c r="C44346"/>
    </row>
    <row r="44347" spans="1:3" ht="14.4" x14ac:dyDescent="0.3">
      <c r="A44347"/>
      <c r="B44347"/>
      <c r="C44347"/>
    </row>
    <row r="44348" spans="1:3" ht="14.4" x14ac:dyDescent="0.3">
      <c r="A44348"/>
      <c r="B44348"/>
      <c r="C44348"/>
    </row>
    <row r="44349" spans="1:3" ht="14.4" x14ac:dyDescent="0.3">
      <c r="A44349"/>
      <c r="B44349"/>
      <c r="C44349"/>
    </row>
    <row r="44350" spans="1:3" ht="14.4" x14ac:dyDescent="0.3">
      <c r="A44350"/>
      <c r="B44350"/>
      <c r="C44350"/>
    </row>
    <row r="44351" spans="1:3" ht="14.4" x14ac:dyDescent="0.3">
      <c r="A44351"/>
      <c r="B44351"/>
      <c r="C44351"/>
    </row>
    <row r="44352" spans="1:3" ht="14.4" x14ac:dyDescent="0.3">
      <c r="A44352"/>
      <c r="B44352"/>
      <c r="C44352"/>
    </row>
    <row r="44353" spans="1:3" ht="14.4" x14ac:dyDescent="0.3">
      <c r="A44353"/>
      <c r="B44353"/>
      <c r="C44353"/>
    </row>
    <row r="44354" spans="1:3" ht="14.4" x14ac:dyDescent="0.3">
      <c r="A44354"/>
      <c r="B44354"/>
      <c r="C44354"/>
    </row>
    <row r="44355" spans="1:3" ht="14.4" x14ac:dyDescent="0.3">
      <c r="A44355"/>
      <c r="B44355"/>
      <c r="C44355"/>
    </row>
    <row r="44356" spans="1:3" ht="14.4" x14ac:dyDescent="0.3">
      <c r="A44356"/>
      <c r="B44356"/>
      <c r="C44356"/>
    </row>
    <row r="44357" spans="1:3" ht="14.4" x14ac:dyDescent="0.3">
      <c r="A44357"/>
      <c r="B44357"/>
      <c r="C44357"/>
    </row>
    <row r="44358" spans="1:3" ht="14.4" x14ac:dyDescent="0.3">
      <c r="A44358"/>
      <c r="B44358"/>
      <c r="C44358"/>
    </row>
    <row r="44359" spans="1:3" ht="14.4" x14ac:dyDescent="0.3">
      <c r="A44359"/>
      <c r="B44359"/>
      <c r="C44359"/>
    </row>
    <row r="44360" spans="1:3" ht="14.4" x14ac:dyDescent="0.3">
      <c r="A44360"/>
      <c r="B44360"/>
      <c r="C44360"/>
    </row>
    <row r="44361" spans="1:3" ht="14.4" x14ac:dyDescent="0.3">
      <c r="A44361"/>
      <c r="B44361"/>
      <c r="C44361"/>
    </row>
    <row r="44362" spans="1:3" ht="14.4" x14ac:dyDescent="0.3">
      <c r="A44362"/>
      <c r="B44362"/>
      <c r="C44362"/>
    </row>
    <row r="44363" spans="1:3" ht="14.4" x14ac:dyDescent="0.3">
      <c r="A44363"/>
      <c r="B44363"/>
      <c r="C44363"/>
    </row>
    <row r="44364" spans="1:3" ht="14.4" x14ac:dyDescent="0.3">
      <c r="A44364"/>
      <c r="B44364"/>
      <c r="C44364"/>
    </row>
    <row r="44365" spans="1:3" ht="14.4" x14ac:dyDescent="0.3">
      <c r="A44365"/>
      <c r="B44365"/>
      <c r="C44365"/>
    </row>
    <row r="44366" spans="1:3" ht="14.4" x14ac:dyDescent="0.3">
      <c r="A44366"/>
      <c r="B44366"/>
      <c r="C44366"/>
    </row>
    <row r="44367" spans="1:3" ht="14.4" x14ac:dyDescent="0.3">
      <c r="A44367"/>
      <c r="B44367"/>
      <c r="C44367"/>
    </row>
    <row r="44368" spans="1:3" ht="14.4" x14ac:dyDescent="0.3">
      <c r="A44368"/>
      <c r="B44368"/>
      <c r="C44368"/>
    </row>
    <row r="44369" spans="1:3" ht="14.4" x14ac:dyDescent="0.3">
      <c r="A44369"/>
      <c r="B44369"/>
      <c r="C44369"/>
    </row>
    <row r="44370" spans="1:3" ht="14.4" x14ac:dyDescent="0.3">
      <c r="A44370"/>
      <c r="B44370"/>
      <c r="C44370"/>
    </row>
    <row r="44371" spans="1:3" ht="14.4" x14ac:dyDescent="0.3">
      <c r="A44371"/>
      <c r="B44371"/>
      <c r="C44371"/>
    </row>
    <row r="44372" spans="1:3" ht="14.4" x14ac:dyDescent="0.3">
      <c r="A44372"/>
      <c r="B44372"/>
      <c r="C44372"/>
    </row>
    <row r="44373" spans="1:3" ht="14.4" x14ac:dyDescent="0.3">
      <c r="A44373"/>
      <c r="B44373"/>
      <c r="C44373"/>
    </row>
    <row r="44374" spans="1:3" ht="14.4" x14ac:dyDescent="0.3">
      <c r="A44374"/>
      <c r="B44374"/>
      <c r="C44374"/>
    </row>
    <row r="44375" spans="1:3" ht="14.4" x14ac:dyDescent="0.3">
      <c r="A44375"/>
      <c r="B44375"/>
      <c r="C44375"/>
    </row>
    <row r="44376" spans="1:3" ht="14.4" x14ac:dyDescent="0.3">
      <c r="A44376"/>
      <c r="B44376"/>
      <c r="C44376"/>
    </row>
    <row r="44377" spans="1:3" ht="14.4" x14ac:dyDescent="0.3">
      <c r="A44377"/>
      <c r="B44377"/>
      <c r="C44377"/>
    </row>
    <row r="44378" spans="1:3" ht="14.4" x14ac:dyDescent="0.3">
      <c r="A44378"/>
      <c r="B44378"/>
      <c r="C44378"/>
    </row>
    <row r="44379" spans="1:3" ht="14.4" x14ac:dyDescent="0.3">
      <c r="A44379"/>
      <c r="B44379"/>
      <c r="C44379"/>
    </row>
    <row r="44380" spans="1:3" ht="14.4" x14ac:dyDescent="0.3">
      <c r="A44380"/>
      <c r="B44380"/>
      <c r="C44380"/>
    </row>
    <row r="44381" spans="1:3" ht="14.4" x14ac:dyDescent="0.3">
      <c r="A44381"/>
      <c r="B44381"/>
      <c r="C44381"/>
    </row>
    <row r="44382" spans="1:3" ht="14.4" x14ac:dyDescent="0.3">
      <c r="A44382"/>
      <c r="B44382"/>
      <c r="C44382"/>
    </row>
    <row r="44383" spans="1:3" ht="14.4" x14ac:dyDescent="0.3">
      <c r="A44383"/>
      <c r="B44383"/>
      <c r="C44383"/>
    </row>
    <row r="44384" spans="1:3" ht="14.4" x14ac:dyDescent="0.3">
      <c r="A44384"/>
      <c r="B44384"/>
      <c r="C44384"/>
    </row>
    <row r="44385" spans="1:3" ht="14.4" x14ac:dyDescent="0.3">
      <c r="A44385"/>
      <c r="B44385"/>
      <c r="C44385"/>
    </row>
    <row r="44386" spans="1:3" ht="14.4" x14ac:dyDescent="0.3">
      <c r="A44386"/>
      <c r="B44386"/>
      <c r="C44386"/>
    </row>
    <row r="44387" spans="1:3" ht="14.4" x14ac:dyDescent="0.3">
      <c r="A44387"/>
      <c r="B44387"/>
      <c r="C44387"/>
    </row>
    <row r="44388" spans="1:3" ht="14.4" x14ac:dyDescent="0.3">
      <c r="A44388"/>
      <c r="B44388"/>
      <c r="C44388"/>
    </row>
    <row r="44389" spans="1:3" ht="14.4" x14ac:dyDescent="0.3">
      <c r="A44389"/>
      <c r="B44389"/>
      <c r="C44389"/>
    </row>
    <row r="44390" spans="1:3" ht="14.4" x14ac:dyDescent="0.3">
      <c r="A44390"/>
      <c r="B44390"/>
      <c r="C44390"/>
    </row>
    <row r="44391" spans="1:3" ht="14.4" x14ac:dyDescent="0.3">
      <c r="A44391"/>
      <c r="B44391"/>
      <c r="C44391"/>
    </row>
    <row r="44392" spans="1:3" ht="14.4" x14ac:dyDescent="0.3">
      <c r="A44392"/>
      <c r="B44392"/>
      <c r="C44392"/>
    </row>
    <row r="44393" spans="1:3" ht="14.4" x14ac:dyDescent="0.3">
      <c r="A44393"/>
      <c r="B44393"/>
      <c r="C44393"/>
    </row>
    <row r="44394" spans="1:3" ht="14.4" x14ac:dyDescent="0.3">
      <c r="A44394"/>
      <c r="B44394"/>
      <c r="C44394"/>
    </row>
    <row r="44395" spans="1:3" ht="14.4" x14ac:dyDescent="0.3">
      <c r="A44395"/>
      <c r="B44395"/>
      <c r="C44395"/>
    </row>
    <row r="44396" spans="1:3" ht="14.4" x14ac:dyDescent="0.3">
      <c r="A44396"/>
      <c r="B44396"/>
      <c r="C44396"/>
    </row>
    <row r="44397" spans="1:3" ht="14.4" x14ac:dyDescent="0.3">
      <c r="A44397"/>
      <c r="B44397"/>
      <c r="C44397"/>
    </row>
    <row r="44398" spans="1:3" ht="14.4" x14ac:dyDescent="0.3">
      <c r="A44398"/>
      <c r="B44398"/>
      <c r="C44398"/>
    </row>
    <row r="44399" spans="1:3" ht="14.4" x14ac:dyDescent="0.3">
      <c r="A44399"/>
      <c r="B44399"/>
      <c r="C44399"/>
    </row>
    <row r="44400" spans="1:3" ht="14.4" x14ac:dyDescent="0.3">
      <c r="A44400"/>
      <c r="B44400"/>
      <c r="C44400"/>
    </row>
    <row r="44401" spans="1:3" ht="14.4" x14ac:dyDescent="0.3">
      <c r="A44401"/>
      <c r="B44401"/>
      <c r="C44401"/>
    </row>
    <row r="44402" spans="1:3" ht="14.4" x14ac:dyDescent="0.3">
      <c r="A44402"/>
      <c r="B44402"/>
      <c r="C44402"/>
    </row>
    <row r="44403" spans="1:3" ht="14.4" x14ac:dyDescent="0.3">
      <c r="A44403"/>
      <c r="B44403"/>
      <c r="C44403"/>
    </row>
    <row r="44404" spans="1:3" ht="14.4" x14ac:dyDescent="0.3">
      <c r="A44404"/>
      <c r="B44404"/>
      <c r="C44404"/>
    </row>
    <row r="44405" spans="1:3" ht="14.4" x14ac:dyDescent="0.3">
      <c r="A44405"/>
      <c r="B44405"/>
      <c r="C44405"/>
    </row>
    <row r="44406" spans="1:3" ht="14.4" x14ac:dyDescent="0.3">
      <c r="A44406"/>
      <c r="B44406"/>
      <c r="C44406"/>
    </row>
    <row r="44407" spans="1:3" ht="14.4" x14ac:dyDescent="0.3">
      <c r="A44407"/>
      <c r="B44407"/>
      <c r="C44407"/>
    </row>
    <row r="44408" spans="1:3" ht="14.4" x14ac:dyDescent="0.3">
      <c r="A44408"/>
      <c r="B44408"/>
      <c r="C44408"/>
    </row>
    <row r="44409" spans="1:3" ht="14.4" x14ac:dyDescent="0.3">
      <c r="A44409"/>
      <c r="B44409"/>
      <c r="C44409"/>
    </row>
    <row r="44410" spans="1:3" ht="14.4" x14ac:dyDescent="0.3">
      <c r="A44410"/>
      <c r="B44410"/>
      <c r="C44410"/>
    </row>
    <row r="44411" spans="1:3" ht="14.4" x14ac:dyDescent="0.3">
      <c r="A44411"/>
      <c r="B44411"/>
      <c r="C44411"/>
    </row>
    <row r="44412" spans="1:3" ht="14.4" x14ac:dyDescent="0.3">
      <c r="A44412"/>
      <c r="B44412"/>
      <c r="C44412"/>
    </row>
    <row r="44413" spans="1:3" ht="14.4" x14ac:dyDescent="0.3">
      <c r="A44413"/>
      <c r="B44413"/>
      <c r="C44413"/>
    </row>
    <row r="44414" spans="1:3" ht="14.4" x14ac:dyDescent="0.3">
      <c r="A44414"/>
      <c r="B44414"/>
      <c r="C44414"/>
    </row>
    <row r="44415" spans="1:3" ht="14.4" x14ac:dyDescent="0.3">
      <c r="A44415"/>
      <c r="B44415"/>
      <c r="C44415"/>
    </row>
    <row r="44416" spans="1:3" ht="14.4" x14ac:dyDescent="0.3">
      <c r="A44416"/>
      <c r="B44416"/>
      <c r="C44416"/>
    </row>
    <row r="44417" spans="1:3" ht="14.4" x14ac:dyDescent="0.3">
      <c r="A44417"/>
      <c r="B44417"/>
      <c r="C44417"/>
    </row>
    <row r="44418" spans="1:3" ht="14.4" x14ac:dyDescent="0.3">
      <c r="A44418"/>
      <c r="B44418"/>
      <c r="C44418"/>
    </row>
    <row r="44419" spans="1:3" ht="14.4" x14ac:dyDescent="0.3">
      <c r="A44419"/>
      <c r="B44419"/>
      <c r="C44419"/>
    </row>
    <row r="44420" spans="1:3" ht="14.4" x14ac:dyDescent="0.3">
      <c r="A44420"/>
      <c r="B44420"/>
      <c r="C44420"/>
    </row>
    <row r="44421" spans="1:3" ht="14.4" x14ac:dyDescent="0.3">
      <c r="A44421"/>
      <c r="B44421"/>
      <c r="C44421"/>
    </row>
    <row r="44422" spans="1:3" ht="14.4" x14ac:dyDescent="0.3">
      <c r="A44422"/>
      <c r="B44422"/>
      <c r="C44422"/>
    </row>
    <row r="44423" spans="1:3" ht="14.4" x14ac:dyDescent="0.3">
      <c r="A44423"/>
      <c r="B44423"/>
      <c r="C44423"/>
    </row>
    <row r="44424" spans="1:3" ht="14.4" x14ac:dyDescent="0.3">
      <c r="A44424"/>
      <c r="B44424"/>
      <c r="C44424"/>
    </row>
    <row r="44425" spans="1:3" ht="14.4" x14ac:dyDescent="0.3">
      <c r="A44425"/>
      <c r="B44425"/>
      <c r="C44425"/>
    </row>
    <row r="44426" spans="1:3" ht="14.4" x14ac:dyDescent="0.3">
      <c r="A44426"/>
      <c r="B44426"/>
      <c r="C44426"/>
    </row>
    <row r="44427" spans="1:3" ht="14.4" x14ac:dyDescent="0.3">
      <c r="A44427"/>
      <c r="B44427"/>
      <c r="C44427"/>
    </row>
    <row r="44428" spans="1:3" ht="14.4" x14ac:dyDescent="0.3">
      <c r="A44428"/>
      <c r="B44428"/>
      <c r="C44428"/>
    </row>
    <row r="44429" spans="1:3" ht="14.4" x14ac:dyDescent="0.3">
      <c r="A44429"/>
      <c r="B44429"/>
      <c r="C44429"/>
    </row>
    <row r="44430" spans="1:3" ht="14.4" x14ac:dyDescent="0.3">
      <c r="A44430"/>
      <c r="B44430"/>
      <c r="C44430"/>
    </row>
    <row r="44431" spans="1:3" ht="14.4" x14ac:dyDescent="0.3">
      <c r="A44431"/>
      <c r="B44431"/>
      <c r="C44431"/>
    </row>
    <row r="44432" spans="1:3" ht="14.4" x14ac:dyDescent="0.3">
      <c r="A44432"/>
      <c r="B44432"/>
      <c r="C44432"/>
    </row>
    <row r="44433" spans="1:3" ht="14.4" x14ac:dyDescent="0.3">
      <c r="A44433"/>
      <c r="B44433"/>
      <c r="C44433"/>
    </row>
    <row r="44434" spans="1:3" ht="14.4" x14ac:dyDescent="0.3">
      <c r="A44434"/>
      <c r="B44434"/>
      <c r="C44434"/>
    </row>
    <row r="44435" spans="1:3" ht="14.4" x14ac:dyDescent="0.3">
      <c r="A44435"/>
      <c r="B44435"/>
      <c r="C44435"/>
    </row>
    <row r="44436" spans="1:3" ht="14.4" x14ac:dyDescent="0.3">
      <c r="A44436"/>
      <c r="B44436"/>
      <c r="C44436"/>
    </row>
    <row r="44437" spans="1:3" ht="14.4" x14ac:dyDescent="0.3">
      <c r="A44437"/>
      <c r="B44437"/>
      <c r="C44437"/>
    </row>
    <row r="44438" spans="1:3" ht="14.4" x14ac:dyDescent="0.3">
      <c r="A44438"/>
      <c r="B44438"/>
      <c r="C44438"/>
    </row>
    <row r="44439" spans="1:3" ht="14.4" x14ac:dyDescent="0.3">
      <c r="A44439"/>
      <c r="B44439"/>
      <c r="C44439"/>
    </row>
    <row r="44440" spans="1:3" ht="14.4" x14ac:dyDescent="0.3">
      <c r="A44440"/>
      <c r="B44440"/>
      <c r="C44440"/>
    </row>
    <row r="44441" spans="1:3" ht="14.4" x14ac:dyDescent="0.3">
      <c r="A44441"/>
      <c r="B44441"/>
      <c r="C44441"/>
    </row>
    <row r="44442" spans="1:3" ht="14.4" x14ac:dyDescent="0.3">
      <c r="A44442"/>
      <c r="B44442"/>
      <c r="C44442"/>
    </row>
    <row r="44443" spans="1:3" ht="14.4" x14ac:dyDescent="0.3">
      <c r="A44443"/>
      <c r="B44443"/>
      <c r="C44443"/>
    </row>
    <row r="44444" spans="1:3" ht="14.4" x14ac:dyDescent="0.3">
      <c r="A44444"/>
      <c r="B44444"/>
      <c r="C44444"/>
    </row>
    <row r="44445" spans="1:3" ht="14.4" x14ac:dyDescent="0.3">
      <c r="A44445"/>
      <c r="B44445"/>
      <c r="C44445"/>
    </row>
    <row r="44446" spans="1:3" ht="14.4" x14ac:dyDescent="0.3">
      <c r="A44446"/>
      <c r="B44446"/>
      <c r="C44446"/>
    </row>
    <row r="44447" spans="1:3" ht="14.4" x14ac:dyDescent="0.3">
      <c r="A44447"/>
      <c r="B44447"/>
      <c r="C44447"/>
    </row>
    <row r="44448" spans="1:3" ht="14.4" x14ac:dyDescent="0.3">
      <c r="A44448"/>
      <c r="B44448"/>
      <c r="C44448"/>
    </row>
    <row r="44449" spans="1:3" ht="14.4" x14ac:dyDescent="0.3">
      <c r="A44449"/>
      <c r="B44449"/>
      <c r="C44449"/>
    </row>
    <row r="44450" spans="1:3" ht="14.4" x14ac:dyDescent="0.3">
      <c r="A44450"/>
      <c r="B44450"/>
      <c r="C44450"/>
    </row>
    <row r="44451" spans="1:3" ht="14.4" x14ac:dyDescent="0.3">
      <c r="A44451"/>
      <c r="B44451"/>
      <c r="C44451"/>
    </row>
    <row r="44452" spans="1:3" ht="14.4" x14ac:dyDescent="0.3">
      <c r="A44452"/>
      <c r="B44452"/>
      <c r="C44452"/>
    </row>
    <row r="44453" spans="1:3" ht="14.4" x14ac:dyDescent="0.3">
      <c r="A44453"/>
      <c r="B44453"/>
      <c r="C44453"/>
    </row>
    <row r="44454" spans="1:3" ht="14.4" x14ac:dyDescent="0.3">
      <c r="A44454"/>
      <c r="B44454"/>
      <c r="C44454"/>
    </row>
    <row r="44455" spans="1:3" ht="14.4" x14ac:dyDescent="0.3">
      <c r="A44455"/>
      <c r="B44455"/>
      <c r="C44455"/>
    </row>
    <row r="44456" spans="1:3" ht="14.4" x14ac:dyDescent="0.3">
      <c r="A44456"/>
      <c r="B44456"/>
      <c r="C44456"/>
    </row>
    <row r="44457" spans="1:3" ht="14.4" x14ac:dyDescent="0.3">
      <c r="A44457"/>
      <c r="B44457"/>
      <c r="C44457"/>
    </row>
    <row r="44458" spans="1:3" ht="14.4" x14ac:dyDescent="0.3">
      <c r="A44458"/>
      <c r="B44458"/>
      <c r="C44458"/>
    </row>
    <row r="44459" spans="1:3" ht="14.4" x14ac:dyDescent="0.3">
      <c r="A44459"/>
      <c r="B44459"/>
      <c r="C44459"/>
    </row>
    <row r="44460" spans="1:3" ht="14.4" x14ac:dyDescent="0.3">
      <c r="A44460"/>
      <c r="B44460"/>
      <c r="C44460"/>
    </row>
    <row r="44461" spans="1:3" ht="14.4" x14ac:dyDescent="0.3">
      <c r="A44461"/>
      <c r="B44461"/>
      <c r="C44461"/>
    </row>
    <row r="44462" spans="1:3" ht="14.4" x14ac:dyDescent="0.3">
      <c r="A44462"/>
      <c r="B44462"/>
      <c r="C44462"/>
    </row>
    <row r="44463" spans="1:3" ht="14.4" x14ac:dyDescent="0.3">
      <c r="A44463"/>
      <c r="B44463"/>
      <c r="C44463"/>
    </row>
    <row r="44464" spans="1:3" ht="14.4" x14ac:dyDescent="0.3">
      <c r="A44464"/>
      <c r="B44464"/>
      <c r="C44464"/>
    </row>
    <row r="44465" spans="1:3" ht="14.4" x14ac:dyDescent="0.3">
      <c r="A44465"/>
      <c r="B44465"/>
      <c r="C44465"/>
    </row>
    <row r="44466" spans="1:3" ht="14.4" x14ac:dyDescent="0.3">
      <c r="A44466"/>
      <c r="B44466"/>
      <c r="C44466"/>
    </row>
    <row r="44467" spans="1:3" ht="14.4" x14ac:dyDescent="0.3">
      <c r="A44467"/>
      <c r="B44467"/>
      <c r="C44467"/>
    </row>
    <row r="44468" spans="1:3" ht="14.4" x14ac:dyDescent="0.3">
      <c r="A44468"/>
      <c r="B44468"/>
      <c r="C44468"/>
    </row>
    <row r="44469" spans="1:3" ht="14.4" x14ac:dyDescent="0.3">
      <c r="A44469"/>
      <c r="B44469"/>
      <c r="C44469"/>
    </row>
    <row r="44470" spans="1:3" ht="14.4" x14ac:dyDescent="0.3">
      <c r="A44470"/>
      <c r="B44470"/>
      <c r="C44470"/>
    </row>
    <row r="44471" spans="1:3" ht="14.4" x14ac:dyDescent="0.3">
      <c r="A44471"/>
      <c r="B44471"/>
      <c r="C44471"/>
    </row>
    <row r="44472" spans="1:3" ht="14.4" x14ac:dyDescent="0.3">
      <c r="A44472"/>
      <c r="B44472"/>
      <c r="C44472"/>
    </row>
    <row r="44473" spans="1:3" ht="14.4" x14ac:dyDescent="0.3">
      <c r="A44473"/>
      <c r="B44473"/>
      <c r="C44473"/>
    </row>
    <row r="44474" spans="1:3" ht="14.4" x14ac:dyDescent="0.3">
      <c r="A44474"/>
      <c r="B44474"/>
      <c r="C44474"/>
    </row>
    <row r="44475" spans="1:3" ht="14.4" x14ac:dyDescent="0.3">
      <c r="A44475"/>
      <c r="B44475"/>
      <c r="C44475"/>
    </row>
    <row r="44476" spans="1:3" ht="14.4" x14ac:dyDescent="0.3">
      <c r="A44476"/>
      <c r="B44476"/>
      <c r="C44476"/>
    </row>
    <row r="44477" spans="1:3" ht="14.4" x14ac:dyDescent="0.3">
      <c r="A44477"/>
      <c r="B44477"/>
      <c r="C44477"/>
    </row>
    <row r="44478" spans="1:3" ht="14.4" x14ac:dyDescent="0.3">
      <c r="A44478"/>
      <c r="B44478"/>
      <c r="C44478"/>
    </row>
    <row r="44479" spans="1:3" ht="14.4" x14ac:dyDescent="0.3">
      <c r="A44479"/>
      <c r="B44479"/>
      <c r="C44479"/>
    </row>
    <row r="44480" spans="1:3" ht="14.4" x14ac:dyDescent="0.3">
      <c r="A44480"/>
      <c r="B44480"/>
      <c r="C44480"/>
    </row>
    <row r="44481" spans="1:3" ht="14.4" x14ac:dyDescent="0.3">
      <c r="A44481"/>
      <c r="B44481"/>
      <c r="C44481"/>
    </row>
    <row r="44482" spans="1:3" ht="14.4" x14ac:dyDescent="0.3">
      <c r="A44482"/>
      <c r="B44482"/>
      <c r="C44482"/>
    </row>
    <row r="44483" spans="1:3" ht="14.4" x14ac:dyDescent="0.3">
      <c r="A44483"/>
      <c r="B44483"/>
      <c r="C44483"/>
    </row>
    <row r="44484" spans="1:3" ht="14.4" x14ac:dyDescent="0.3">
      <c r="A44484"/>
      <c r="B44484"/>
      <c r="C44484"/>
    </row>
    <row r="44485" spans="1:3" ht="14.4" x14ac:dyDescent="0.3">
      <c r="A44485"/>
      <c r="B44485"/>
      <c r="C44485"/>
    </row>
    <row r="44486" spans="1:3" ht="14.4" x14ac:dyDescent="0.3">
      <c r="A44486"/>
      <c r="B44486"/>
      <c r="C44486"/>
    </row>
    <row r="44487" spans="1:3" ht="14.4" x14ac:dyDescent="0.3">
      <c r="A44487"/>
      <c r="B44487"/>
      <c r="C44487"/>
    </row>
    <row r="44488" spans="1:3" ht="14.4" x14ac:dyDescent="0.3">
      <c r="A44488"/>
      <c r="B44488"/>
      <c r="C44488"/>
    </row>
    <row r="44489" spans="1:3" ht="14.4" x14ac:dyDescent="0.3">
      <c r="A44489"/>
      <c r="B44489"/>
      <c r="C44489"/>
    </row>
    <row r="44490" spans="1:3" ht="14.4" x14ac:dyDescent="0.3">
      <c r="A44490"/>
      <c r="B44490"/>
      <c r="C44490"/>
    </row>
    <row r="44491" spans="1:3" ht="14.4" x14ac:dyDescent="0.3">
      <c r="A44491"/>
      <c r="B44491"/>
      <c r="C44491"/>
    </row>
    <row r="44492" spans="1:3" ht="14.4" x14ac:dyDescent="0.3">
      <c r="A44492"/>
      <c r="B44492"/>
      <c r="C44492"/>
    </row>
    <row r="44493" spans="1:3" ht="14.4" x14ac:dyDescent="0.3">
      <c r="A44493"/>
      <c r="B44493"/>
      <c r="C44493"/>
    </row>
    <row r="44494" spans="1:3" ht="14.4" x14ac:dyDescent="0.3">
      <c r="A44494"/>
      <c r="B44494"/>
      <c r="C44494"/>
    </row>
    <row r="44495" spans="1:3" ht="14.4" x14ac:dyDescent="0.3">
      <c r="A44495"/>
      <c r="B44495"/>
      <c r="C44495"/>
    </row>
    <row r="44496" spans="1:3" ht="14.4" x14ac:dyDescent="0.3">
      <c r="A44496"/>
      <c r="B44496"/>
      <c r="C44496"/>
    </row>
    <row r="44497" spans="1:3" ht="14.4" x14ac:dyDescent="0.3">
      <c r="A44497"/>
      <c r="B44497"/>
      <c r="C44497"/>
    </row>
    <row r="44498" spans="1:3" ht="14.4" x14ac:dyDescent="0.3">
      <c r="A44498"/>
      <c r="B44498"/>
      <c r="C44498"/>
    </row>
    <row r="44499" spans="1:3" ht="14.4" x14ac:dyDescent="0.3">
      <c r="A44499"/>
      <c r="B44499"/>
      <c r="C44499"/>
    </row>
    <row r="44500" spans="1:3" ht="14.4" x14ac:dyDescent="0.3">
      <c r="A44500"/>
      <c r="B44500"/>
      <c r="C44500"/>
    </row>
    <row r="44501" spans="1:3" ht="14.4" x14ac:dyDescent="0.3">
      <c r="A44501"/>
      <c r="B44501"/>
      <c r="C44501"/>
    </row>
    <row r="44502" spans="1:3" ht="14.4" x14ac:dyDescent="0.3">
      <c r="A44502"/>
      <c r="B44502"/>
      <c r="C44502"/>
    </row>
    <row r="44503" spans="1:3" ht="14.4" x14ac:dyDescent="0.3">
      <c r="A44503"/>
      <c r="B44503"/>
      <c r="C44503"/>
    </row>
    <row r="44504" spans="1:3" ht="14.4" x14ac:dyDescent="0.3">
      <c r="A44504"/>
      <c r="B44504"/>
      <c r="C44504"/>
    </row>
    <row r="44505" spans="1:3" ht="14.4" x14ac:dyDescent="0.3">
      <c r="A44505"/>
      <c r="B44505"/>
      <c r="C44505"/>
    </row>
    <row r="44506" spans="1:3" ht="14.4" x14ac:dyDescent="0.3">
      <c r="A44506"/>
      <c r="B44506"/>
      <c r="C44506"/>
    </row>
    <row r="44507" spans="1:3" ht="14.4" x14ac:dyDescent="0.3">
      <c r="A44507"/>
      <c r="B44507"/>
      <c r="C44507"/>
    </row>
    <row r="44508" spans="1:3" ht="14.4" x14ac:dyDescent="0.3">
      <c r="A44508"/>
      <c r="B44508"/>
      <c r="C44508"/>
    </row>
    <row r="44509" spans="1:3" ht="14.4" x14ac:dyDescent="0.3">
      <c r="A44509"/>
      <c r="B44509"/>
      <c r="C44509"/>
    </row>
    <row r="44510" spans="1:3" ht="14.4" x14ac:dyDescent="0.3">
      <c r="A44510"/>
      <c r="B44510"/>
      <c r="C44510"/>
    </row>
    <row r="44511" spans="1:3" ht="14.4" x14ac:dyDescent="0.3">
      <c r="A44511"/>
      <c r="B44511"/>
      <c r="C44511"/>
    </row>
    <row r="44512" spans="1:3" ht="14.4" x14ac:dyDescent="0.3">
      <c r="A44512"/>
      <c r="B44512"/>
      <c r="C44512"/>
    </row>
    <row r="44513" spans="1:3" ht="14.4" x14ac:dyDescent="0.3">
      <c r="A44513"/>
      <c r="B44513"/>
      <c r="C44513"/>
    </row>
    <row r="44514" spans="1:3" ht="14.4" x14ac:dyDescent="0.3">
      <c r="A44514"/>
      <c r="B44514"/>
      <c r="C44514"/>
    </row>
    <row r="44515" spans="1:3" ht="14.4" x14ac:dyDescent="0.3">
      <c r="A44515"/>
      <c r="B44515"/>
      <c r="C44515"/>
    </row>
    <row r="44516" spans="1:3" ht="14.4" x14ac:dyDescent="0.3">
      <c r="A44516"/>
      <c r="B44516"/>
      <c r="C44516"/>
    </row>
    <row r="44517" spans="1:3" ht="14.4" x14ac:dyDescent="0.3">
      <c r="A44517"/>
      <c r="B44517"/>
      <c r="C44517"/>
    </row>
    <row r="44518" spans="1:3" ht="14.4" x14ac:dyDescent="0.3">
      <c r="A44518"/>
      <c r="B44518"/>
      <c r="C44518"/>
    </row>
    <row r="44519" spans="1:3" ht="14.4" x14ac:dyDescent="0.3">
      <c r="A44519"/>
      <c r="B44519"/>
      <c r="C44519"/>
    </row>
    <row r="44520" spans="1:3" ht="14.4" x14ac:dyDescent="0.3">
      <c r="A44520"/>
      <c r="B44520"/>
      <c r="C44520"/>
    </row>
    <row r="44521" spans="1:3" ht="14.4" x14ac:dyDescent="0.3">
      <c r="A44521"/>
      <c r="B44521"/>
      <c r="C44521"/>
    </row>
    <row r="44522" spans="1:3" ht="14.4" x14ac:dyDescent="0.3">
      <c r="A44522"/>
      <c r="B44522"/>
      <c r="C44522"/>
    </row>
    <row r="44523" spans="1:3" ht="14.4" x14ac:dyDescent="0.3">
      <c r="A44523"/>
      <c r="B44523"/>
      <c r="C44523"/>
    </row>
    <row r="44524" spans="1:3" ht="14.4" x14ac:dyDescent="0.3">
      <c r="A44524"/>
      <c r="B44524"/>
      <c r="C44524"/>
    </row>
    <row r="44525" spans="1:3" ht="14.4" x14ac:dyDescent="0.3">
      <c r="A44525"/>
      <c r="B44525"/>
      <c r="C44525"/>
    </row>
    <row r="44526" spans="1:3" ht="14.4" x14ac:dyDescent="0.3">
      <c r="A44526"/>
      <c r="B44526"/>
      <c r="C44526"/>
    </row>
    <row r="44527" spans="1:3" ht="14.4" x14ac:dyDescent="0.3">
      <c r="A44527"/>
      <c r="B44527"/>
      <c r="C44527"/>
    </row>
    <row r="44528" spans="1:3" ht="14.4" x14ac:dyDescent="0.3">
      <c r="A44528"/>
      <c r="B44528"/>
      <c r="C44528"/>
    </row>
    <row r="44529" spans="1:3" ht="14.4" x14ac:dyDescent="0.3">
      <c r="A44529"/>
      <c r="B44529"/>
      <c r="C44529"/>
    </row>
    <row r="44530" spans="1:3" ht="14.4" x14ac:dyDescent="0.3">
      <c r="A44530"/>
      <c r="B44530"/>
      <c r="C44530"/>
    </row>
    <row r="44531" spans="1:3" ht="14.4" x14ac:dyDescent="0.3">
      <c r="A44531"/>
      <c r="B44531"/>
      <c r="C44531"/>
    </row>
    <row r="44532" spans="1:3" ht="14.4" x14ac:dyDescent="0.3">
      <c r="A44532"/>
      <c r="B44532"/>
      <c r="C44532"/>
    </row>
    <row r="44533" spans="1:3" ht="14.4" x14ac:dyDescent="0.3">
      <c r="A44533"/>
      <c r="B44533"/>
      <c r="C44533"/>
    </row>
    <row r="44534" spans="1:3" ht="14.4" x14ac:dyDescent="0.3">
      <c r="A44534"/>
      <c r="B44534"/>
      <c r="C44534"/>
    </row>
    <row r="44535" spans="1:3" ht="14.4" x14ac:dyDescent="0.3">
      <c r="A44535"/>
      <c r="B44535"/>
      <c r="C44535"/>
    </row>
    <row r="44536" spans="1:3" ht="14.4" x14ac:dyDescent="0.3">
      <c r="A44536"/>
      <c r="B44536"/>
      <c r="C44536"/>
    </row>
    <row r="44537" spans="1:3" ht="14.4" x14ac:dyDescent="0.3">
      <c r="A44537"/>
      <c r="B44537"/>
      <c r="C44537"/>
    </row>
    <row r="44538" spans="1:3" ht="14.4" x14ac:dyDescent="0.3">
      <c r="A44538"/>
      <c r="B44538"/>
      <c r="C44538"/>
    </row>
    <row r="44539" spans="1:3" ht="14.4" x14ac:dyDescent="0.3">
      <c r="A44539"/>
      <c r="B44539"/>
      <c r="C44539"/>
    </row>
    <row r="44540" spans="1:3" ht="14.4" x14ac:dyDescent="0.3">
      <c r="A44540"/>
      <c r="B44540"/>
      <c r="C44540"/>
    </row>
    <row r="44541" spans="1:3" ht="14.4" x14ac:dyDescent="0.3">
      <c r="A44541"/>
      <c r="B44541"/>
      <c r="C44541"/>
    </row>
    <row r="44542" spans="1:3" ht="14.4" x14ac:dyDescent="0.3">
      <c r="A44542"/>
      <c r="B44542"/>
      <c r="C44542"/>
    </row>
    <row r="44543" spans="1:3" ht="14.4" x14ac:dyDescent="0.3">
      <c r="A44543"/>
      <c r="B44543"/>
      <c r="C44543"/>
    </row>
    <row r="44544" spans="1:3" ht="14.4" x14ac:dyDescent="0.3">
      <c r="A44544"/>
      <c r="B44544"/>
      <c r="C44544"/>
    </row>
    <row r="44545" spans="1:3" ht="14.4" x14ac:dyDescent="0.3">
      <c r="A44545"/>
      <c r="B44545"/>
      <c r="C44545"/>
    </row>
    <row r="44546" spans="1:3" ht="14.4" x14ac:dyDescent="0.3">
      <c r="A44546"/>
      <c r="B44546"/>
      <c r="C44546"/>
    </row>
    <row r="44547" spans="1:3" ht="14.4" x14ac:dyDescent="0.3">
      <c r="A44547"/>
      <c r="B44547"/>
      <c r="C44547"/>
    </row>
    <row r="44548" spans="1:3" ht="14.4" x14ac:dyDescent="0.3">
      <c r="A44548"/>
      <c r="B44548"/>
      <c r="C44548"/>
    </row>
    <row r="44549" spans="1:3" ht="14.4" x14ac:dyDescent="0.3">
      <c r="A44549"/>
      <c r="B44549"/>
      <c r="C44549"/>
    </row>
    <row r="44550" spans="1:3" ht="14.4" x14ac:dyDescent="0.3">
      <c r="A44550"/>
      <c r="B44550"/>
      <c r="C44550"/>
    </row>
    <row r="44551" spans="1:3" ht="14.4" x14ac:dyDescent="0.3">
      <c r="A44551"/>
      <c r="B44551"/>
      <c r="C44551"/>
    </row>
    <row r="44552" spans="1:3" ht="14.4" x14ac:dyDescent="0.3">
      <c r="A44552"/>
      <c r="B44552"/>
      <c r="C44552"/>
    </row>
    <row r="44553" spans="1:3" ht="14.4" x14ac:dyDescent="0.3">
      <c r="A44553"/>
      <c r="B44553"/>
      <c r="C44553"/>
    </row>
    <row r="44554" spans="1:3" ht="14.4" x14ac:dyDescent="0.3">
      <c r="A44554"/>
      <c r="B44554"/>
      <c r="C44554"/>
    </row>
    <row r="44555" spans="1:3" ht="14.4" x14ac:dyDescent="0.3">
      <c r="A44555"/>
      <c r="B44555"/>
      <c r="C44555"/>
    </row>
    <row r="44556" spans="1:3" ht="14.4" x14ac:dyDescent="0.3">
      <c r="A44556"/>
      <c r="B44556"/>
      <c r="C44556"/>
    </row>
    <row r="44557" spans="1:3" ht="14.4" x14ac:dyDescent="0.3">
      <c r="A44557"/>
      <c r="B44557"/>
      <c r="C44557"/>
    </row>
    <row r="44558" spans="1:3" ht="14.4" x14ac:dyDescent="0.3">
      <c r="A44558"/>
      <c r="B44558"/>
      <c r="C44558"/>
    </row>
    <row r="44559" spans="1:3" ht="14.4" x14ac:dyDescent="0.3">
      <c r="A44559"/>
      <c r="B44559"/>
      <c r="C44559"/>
    </row>
    <row r="44560" spans="1:3" ht="14.4" x14ac:dyDescent="0.3">
      <c r="A44560"/>
      <c r="B44560"/>
      <c r="C44560"/>
    </row>
    <row r="44561" spans="1:3" ht="14.4" x14ac:dyDescent="0.3">
      <c r="A44561"/>
      <c r="B44561"/>
      <c r="C44561"/>
    </row>
    <row r="44562" spans="1:3" ht="14.4" x14ac:dyDescent="0.3">
      <c r="A44562"/>
      <c r="B44562"/>
      <c r="C44562"/>
    </row>
    <row r="44563" spans="1:3" ht="14.4" x14ac:dyDescent="0.3">
      <c r="A44563"/>
      <c r="B44563"/>
      <c r="C44563"/>
    </row>
    <row r="44564" spans="1:3" ht="14.4" x14ac:dyDescent="0.3">
      <c r="A44564"/>
      <c r="B44564"/>
      <c r="C44564"/>
    </row>
    <row r="44565" spans="1:3" ht="14.4" x14ac:dyDescent="0.3">
      <c r="A44565"/>
      <c r="B44565"/>
      <c r="C44565"/>
    </row>
    <row r="44566" spans="1:3" ht="14.4" x14ac:dyDescent="0.3">
      <c r="A44566"/>
      <c r="B44566"/>
      <c r="C44566"/>
    </row>
    <row r="44567" spans="1:3" ht="14.4" x14ac:dyDescent="0.3">
      <c r="A44567"/>
      <c r="B44567"/>
      <c r="C44567"/>
    </row>
    <row r="44568" spans="1:3" ht="14.4" x14ac:dyDescent="0.3">
      <c r="A44568"/>
      <c r="B44568"/>
      <c r="C44568"/>
    </row>
    <row r="44569" spans="1:3" ht="14.4" x14ac:dyDescent="0.3">
      <c r="A44569"/>
      <c r="B44569"/>
      <c r="C44569"/>
    </row>
    <row r="44570" spans="1:3" ht="14.4" x14ac:dyDescent="0.3">
      <c r="A44570"/>
      <c r="B44570"/>
      <c r="C44570"/>
    </row>
    <row r="44571" spans="1:3" ht="14.4" x14ac:dyDescent="0.3">
      <c r="A44571"/>
      <c r="B44571"/>
      <c r="C44571"/>
    </row>
    <row r="44572" spans="1:3" ht="14.4" x14ac:dyDescent="0.3">
      <c r="A44572"/>
      <c r="B44572"/>
      <c r="C44572"/>
    </row>
    <row r="44573" spans="1:3" ht="14.4" x14ac:dyDescent="0.3">
      <c r="A44573"/>
      <c r="B44573"/>
      <c r="C44573"/>
    </row>
    <row r="44574" spans="1:3" ht="14.4" x14ac:dyDescent="0.3">
      <c r="A44574"/>
      <c r="B44574"/>
      <c r="C44574"/>
    </row>
    <row r="44575" spans="1:3" ht="14.4" x14ac:dyDescent="0.3">
      <c r="A44575"/>
      <c r="B44575"/>
      <c r="C44575"/>
    </row>
    <row r="44576" spans="1:3" ht="14.4" x14ac:dyDescent="0.3">
      <c r="A44576"/>
      <c r="B44576"/>
      <c r="C44576"/>
    </row>
    <row r="44577" spans="1:3" ht="14.4" x14ac:dyDescent="0.3">
      <c r="A44577"/>
      <c r="B44577"/>
      <c r="C44577"/>
    </row>
    <row r="44578" spans="1:3" ht="14.4" x14ac:dyDescent="0.3">
      <c r="A44578"/>
      <c r="B44578"/>
      <c r="C44578"/>
    </row>
    <row r="44579" spans="1:3" ht="14.4" x14ac:dyDescent="0.3">
      <c r="A44579"/>
      <c r="B44579"/>
      <c r="C44579"/>
    </row>
    <row r="44580" spans="1:3" ht="14.4" x14ac:dyDescent="0.3">
      <c r="A44580"/>
      <c r="B44580"/>
      <c r="C44580"/>
    </row>
    <row r="44581" spans="1:3" ht="14.4" x14ac:dyDescent="0.3">
      <c r="A44581"/>
      <c r="B44581"/>
      <c r="C44581"/>
    </row>
    <row r="44582" spans="1:3" ht="14.4" x14ac:dyDescent="0.3">
      <c r="A44582"/>
      <c r="B44582"/>
      <c r="C44582"/>
    </row>
    <row r="44583" spans="1:3" ht="14.4" x14ac:dyDescent="0.3">
      <c r="A44583"/>
      <c r="B44583"/>
      <c r="C44583"/>
    </row>
    <row r="44584" spans="1:3" ht="14.4" x14ac:dyDescent="0.3">
      <c r="A44584"/>
      <c r="B44584"/>
      <c r="C44584"/>
    </row>
    <row r="44585" spans="1:3" ht="14.4" x14ac:dyDescent="0.3">
      <c r="A44585"/>
      <c r="B44585"/>
      <c r="C44585"/>
    </row>
    <row r="44586" spans="1:3" ht="14.4" x14ac:dyDescent="0.3">
      <c r="A44586"/>
      <c r="B44586"/>
      <c r="C44586"/>
    </row>
    <row r="44587" spans="1:3" ht="14.4" x14ac:dyDescent="0.3">
      <c r="A44587"/>
      <c r="B44587"/>
      <c r="C44587"/>
    </row>
    <row r="44588" spans="1:3" ht="14.4" x14ac:dyDescent="0.3">
      <c r="A44588"/>
      <c r="B44588"/>
      <c r="C44588"/>
    </row>
    <row r="44589" spans="1:3" ht="14.4" x14ac:dyDescent="0.3">
      <c r="A44589"/>
      <c r="B44589"/>
      <c r="C44589"/>
    </row>
    <row r="44590" spans="1:3" ht="14.4" x14ac:dyDescent="0.3">
      <c r="A44590"/>
      <c r="B44590"/>
      <c r="C44590"/>
    </row>
    <row r="44591" spans="1:3" ht="14.4" x14ac:dyDescent="0.3">
      <c r="A44591"/>
      <c r="B44591"/>
      <c r="C44591"/>
    </row>
    <row r="44592" spans="1:3" ht="14.4" x14ac:dyDescent="0.3">
      <c r="A44592"/>
      <c r="B44592"/>
      <c r="C44592"/>
    </row>
    <row r="44593" spans="1:3" ht="14.4" x14ac:dyDescent="0.3">
      <c r="A44593"/>
      <c r="B44593"/>
      <c r="C44593"/>
    </row>
    <row r="44594" spans="1:3" ht="14.4" x14ac:dyDescent="0.3">
      <c r="A44594"/>
      <c r="B44594"/>
      <c r="C44594"/>
    </row>
    <row r="44595" spans="1:3" ht="14.4" x14ac:dyDescent="0.3">
      <c r="A44595"/>
      <c r="B44595"/>
      <c r="C44595"/>
    </row>
    <row r="44596" spans="1:3" ht="14.4" x14ac:dyDescent="0.3">
      <c r="A44596"/>
      <c r="B44596"/>
      <c r="C44596"/>
    </row>
    <row r="44597" spans="1:3" ht="14.4" x14ac:dyDescent="0.3">
      <c r="A44597"/>
      <c r="B44597"/>
      <c r="C44597"/>
    </row>
    <row r="44598" spans="1:3" ht="14.4" x14ac:dyDescent="0.3">
      <c r="A44598"/>
      <c r="B44598"/>
      <c r="C44598"/>
    </row>
    <row r="44599" spans="1:3" ht="14.4" x14ac:dyDescent="0.3">
      <c r="A44599"/>
      <c r="B44599"/>
      <c r="C44599"/>
    </row>
    <row r="44600" spans="1:3" ht="14.4" x14ac:dyDescent="0.3">
      <c r="A44600"/>
      <c r="B44600"/>
      <c r="C44600"/>
    </row>
    <row r="44601" spans="1:3" ht="14.4" x14ac:dyDescent="0.3">
      <c r="A44601"/>
      <c r="B44601"/>
      <c r="C44601"/>
    </row>
    <row r="44602" spans="1:3" ht="14.4" x14ac:dyDescent="0.3">
      <c r="A44602"/>
      <c r="B44602"/>
      <c r="C44602"/>
    </row>
    <row r="44603" spans="1:3" ht="14.4" x14ac:dyDescent="0.3">
      <c r="A44603"/>
      <c r="B44603"/>
      <c r="C44603"/>
    </row>
    <row r="44604" spans="1:3" ht="14.4" x14ac:dyDescent="0.3">
      <c r="A44604"/>
      <c r="B44604"/>
      <c r="C44604"/>
    </row>
    <row r="44605" spans="1:3" ht="14.4" x14ac:dyDescent="0.3">
      <c r="A44605"/>
      <c r="B44605"/>
      <c r="C44605"/>
    </row>
    <row r="44606" spans="1:3" ht="14.4" x14ac:dyDescent="0.3">
      <c r="A44606"/>
      <c r="B44606"/>
      <c r="C44606"/>
    </row>
    <row r="44607" spans="1:3" ht="14.4" x14ac:dyDescent="0.3">
      <c r="A44607"/>
      <c r="B44607"/>
      <c r="C44607"/>
    </row>
    <row r="44608" spans="1:3" ht="14.4" x14ac:dyDescent="0.3">
      <c r="A44608"/>
      <c r="B44608"/>
      <c r="C44608"/>
    </row>
    <row r="44609" spans="1:3" ht="14.4" x14ac:dyDescent="0.3">
      <c r="A44609"/>
      <c r="B44609"/>
      <c r="C44609"/>
    </row>
    <row r="44610" spans="1:3" ht="14.4" x14ac:dyDescent="0.3">
      <c r="A44610"/>
      <c r="B44610"/>
      <c r="C44610"/>
    </row>
    <row r="44611" spans="1:3" ht="14.4" x14ac:dyDescent="0.3">
      <c r="A44611"/>
      <c r="B44611"/>
      <c r="C44611"/>
    </row>
    <row r="44612" spans="1:3" ht="14.4" x14ac:dyDescent="0.3">
      <c r="A44612"/>
      <c r="B44612"/>
      <c r="C44612"/>
    </row>
    <row r="44613" spans="1:3" ht="14.4" x14ac:dyDescent="0.3">
      <c r="A44613"/>
      <c r="B44613"/>
      <c r="C44613"/>
    </row>
    <row r="44614" spans="1:3" ht="14.4" x14ac:dyDescent="0.3">
      <c r="A44614"/>
      <c r="B44614"/>
      <c r="C44614"/>
    </row>
    <row r="44615" spans="1:3" ht="14.4" x14ac:dyDescent="0.3">
      <c r="A44615"/>
      <c r="B44615"/>
      <c r="C44615"/>
    </row>
    <row r="44616" spans="1:3" ht="14.4" x14ac:dyDescent="0.3">
      <c r="A44616"/>
      <c r="B44616"/>
      <c r="C44616"/>
    </row>
    <row r="44617" spans="1:3" ht="14.4" x14ac:dyDescent="0.3">
      <c r="A44617"/>
      <c r="B44617"/>
      <c r="C44617"/>
    </row>
    <row r="44618" spans="1:3" ht="14.4" x14ac:dyDescent="0.3">
      <c r="A44618"/>
      <c r="B44618"/>
      <c r="C44618"/>
    </row>
    <row r="44619" spans="1:3" ht="14.4" x14ac:dyDescent="0.3">
      <c r="A44619"/>
      <c r="B44619"/>
      <c r="C44619"/>
    </row>
    <row r="44620" spans="1:3" ht="14.4" x14ac:dyDescent="0.3">
      <c r="A44620"/>
      <c r="B44620"/>
      <c r="C44620"/>
    </row>
    <row r="44621" spans="1:3" ht="14.4" x14ac:dyDescent="0.3">
      <c r="A44621"/>
      <c r="B44621"/>
      <c r="C44621"/>
    </row>
    <row r="44622" spans="1:3" ht="14.4" x14ac:dyDescent="0.3">
      <c r="A44622"/>
      <c r="B44622"/>
      <c r="C44622"/>
    </row>
    <row r="44623" spans="1:3" ht="14.4" x14ac:dyDescent="0.3">
      <c r="A44623"/>
      <c r="B44623"/>
      <c r="C44623"/>
    </row>
    <row r="44624" spans="1:3" ht="14.4" x14ac:dyDescent="0.3">
      <c r="A44624"/>
      <c r="B44624"/>
      <c r="C44624"/>
    </row>
    <row r="44625" spans="1:3" ht="14.4" x14ac:dyDescent="0.3">
      <c r="A44625"/>
      <c r="B44625"/>
      <c r="C44625"/>
    </row>
    <row r="44626" spans="1:3" ht="14.4" x14ac:dyDescent="0.3">
      <c r="A44626"/>
      <c r="B44626"/>
      <c r="C44626"/>
    </row>
    <row r="44627" spans="1:3" ht="14.4" x14ac:dyDescent="0.3">
      <c r="A44627"/>
      <c r="B44627"/>
      <c r="C44627"/>
    </row>
    <row r="44628" spans="1:3" ht="14.4" x14ac:dyDescent="0.3">
      <c r="A44628"/>
      <c r="B44628"/>
      <c r="C44628"/>
    </row>
    <row r="44629" spans="1:3" ht="14.4" x14ac:dyDescent="0.3">
      <c r="A44629"/>
      <c r="B44629"/>
      <c r="C44629"/>
    </row>
    <row r="44630" spans="1:3" ht="14.4" x14ac:dyDescent="0.3">
      <c r="A44630"/>
      <c r="B44630"/>
      <c r="C44630"/>
    </row>
    <row r="44631" spans="1:3" ht="14.4" x14ac:dyDescent="0.3">
      <c r="A44631"/>
      <c r="B44631"/>
      <c r="C44631"/>
    </row>
    <row r="44632" spans="1:3" ht="14.4" x14ac:dyDescent="0.3">
      <c r="A44632"/>
      <c r="B44632"/>
      <c r="C44632"/>
    </row>
    <row r="44633" spans="1:3" ht="14.4" x14ac:dyDescent="0.3">
      <c r="A44633"/>
      <c r="B44633"/>
      <c r="C44633"/>
    </row>
    <row r="44634" spans="1:3" ht="14.4" x14ac:dyDescent="0.3">
      <c r="A44634"/>
      <c r="B44634"/>
      <c r="C44634"/>
    </row>
    <row r="44635" spans="1:3" ht="14.4" x14ac:dyDescent="0.3">
      <c r="A44635"/>
      <c r="B44635"/>
      <c r="C44635"/>
    </row>
    <row r="44636" spans="1:3" ht="14.4" x14ac:dyDescent="0.3">
      <c r="A44636"/>
      <c r="B44636"/>
      <c r="C44636"/>
    </row>
    <row r="44637" spans="1:3" ht="14.4" x14ac:dyDescent="0.3">
      <c r="A44637"/>
      <c r="B44637"/>
      <c r="C44637"/>
    </row>
    <row r="44638" spans="1:3" ht="14.4" x14ac:dyDescent="0.3">
      <c r="A44638"/>
      <c r="B44638"/>
      <c r="C44638"/>
    </row>
    <row r="44639" spans="1:3" ht="14.4" x14ac:dyDescent="0.3">
      <c r="A44639"/>
      <c r="B44639"/>
      <c r="C44639"/>
    </row>
    <row r="44640" spans="1:3" ht="14.4" x14ac:dyDescent="0.3">
      <c r="A44640"/>
      <c r="B44640"/>
      <c r="C44640"/>
    </row>
    <row r="44641" spans="1:3" ht="14.4" x14ac:dyDescent="0.3">
      <c r="A44641"/>
      <c r="B44641"/>
      <c r="C44641"/>
    </row>
    <row r="44642" spans="1:3" ht="14.4" x14ac:dyDescent="0.3">
      <c r="A44642"/>
      <c r="B44642"/>
      <c r="C44642"/>
    </row>
    <row r="44643" spans="1:3" ht="14.4" x14ac:dyDescent="0.3">
      <c r="A44643"/>
      <c r="B44643"/>
      <c r="C44643"/>
    </row>
    <row r="44644" spans="1:3" ht="14.4" x14ac:dyDescent="0.3">
      <c r="A44644"/>
      <c r="B44644"/>
      <c r="C44644"/>
    </row>
    <row r="44645" spans="1:3" ht="14.4" x14ac:dyDescent="0.3">
      <c r="A44645"/>
      <c r="B44645"/>
      <c r="C44645"/>
    </row>
    <row r="44646" spans="1:3" ht="14.4" x14ac:dyDescent="0.3">
      <c r="A44646"/>
      <c r="B44646"/>
      <c r="C44646"/>
    </row>
    <row r="44647" spans="1:3" ht="14.4" x14ac:dyDescent="0.3">
      <c r="A44647"/>
      <c r="B44647"/>
      <c r="C44647"/>
    </row>
    <row r="44648" spans="1:3" ht="14.4" x14ac:dyDescent="0.3">
      <c r="A44648"/>
      <c r="B44648"/>
      <c r="C44648"/>
    </row>
    <row r="44649" spans="1:3" ht="14.4" x14ac:dyDescent="0.3">
      <c r="A44649"/>
      <c r="B44649"/>
      <c r="C44649"/>
    </row>
    <row r="44650" spans="1:3" ht="14.4" x14ac:dyDescent="0.3">
      <c r="A44650"/>
      <c r="B44650"/>
      <c r="C44650"/>
    </row>
    <row r="44651" spans="1:3" ht="14.4" x14ac:dyDescent="0.3">
      <c r="A44651"/>
      <c r="B44651"/>
      <c r="C44651"/>
    </row>
    <row r="44652" spans="1:3" ht="14.4" x14ac:dyDescent="0.3">
      <c r="A44652"/>
      <c r="B44652"/>
      <c r="C44652"/>
    </row>
    <row r="44653" spans="1:3" ht="14.4" x14ac:dyDescent="0.3">
      <c r="A44653"/>
      <c r="B44653"/>
      <c r="C44653"/>
    </row>
    <row r="44654" spans="1:3" ht="14.4" x14ac:dyDescent="0.3">
      <c r="A44654"/>
      <c r="B44654"/>
      <c r="C44654"/>
    </row>
    <row r="44655" spans="1:3" ht="14.4" x14ac:dyDescent="0.3">
      <c r="A44655"/>
      <c r="B44655"/>
      <c r="C44655"/>
    </row>
    <row r="44656" spans="1:3" ht="14.4" x14ac:dyDescent="0.3">
      <c r="A44656"/>
      <c r="B44656"/>
      <c r="C44656"/>
    </row>
    <row r="44657" spans="1:3" ht="14.4" x14ac:dyDescent="0.3">
      <c r="A44657"/>
      <c r="B44657"/>
      <c r="C44657"/>
    </row>
    <row r="44658" spans="1:3" ht="14.4" x14ac:dyDescent="0.3">
      <c r="A44658"/>
      <c r="B44658"/>
      <c r="C44658"/>
    </row>
    <row r="44659" spans="1:3" ht="14.4" x14ac:dyDescent="0.3">
      <c r="A44659"/>
      <c r="B44659"/>
      <c r="C44659"/>
    </row>
    <row r="44660" spans="1:3" ht="14.4" x14ac:dyDescent="0.3">
      <c r="A44660"/>
      <c r="B44660"/>
      <c r="C44660"/>
    </row>
    <row r="44661" spans="1:3" ht="14.4" x14ac:dyDescent="0.3">
      <c r="A44661"/>
      <c r="B44661"/>
      <c r="C44661"/>
    </row>
    <row r="44662" spans="1:3" ht="14.4" x14ac:dyDescent="0.3">
      <c r="A44662"/>
      <c r="B44662"/>
      <c r="C44662"/>
    </row>
    <row r="44663" spans="1:3" ht="14.4" x14ac:dyDescent="0.3">
      <c r="A44663"/>
      <c r="B44663"/>
      <c r="C44663"/>
    </row>
    <row r="44664" spans="1:3" ht="14.4" x14ac:dyDescent="0.3">
      <c r="A44664"/>
      <c r="B44664"/>
      <c r="C44664"/>
    </row>
    <row r="44665" spans="1:3" ht="14.4" x14ac:dyDescent="0.3">
      <c r="A44665"/>
      <c r="B44665"/>
      <c r="C44665"/>
    </row>
    <row r="44666" spans="1:3" ht="14.4" x14ac:dyDescent="0.3">
      <c r="A44666"/>
      <c r="B44666"/>
      <c r="C44666"/>
    </row>
    <row r="44667" spans="1:3" ht="14.4" x14ac:dyDescent="0.3">
      <c r="A44667"/>
      <c r="B44667"/>
      <c r="C44667"/>
    </row>
    <row r="44668" spans="1:3" ht="14.4" x14ac:dyDescent="0.3">
      <c r="A44668"/>
      <c r="B44668"/>
      <c r="C44668"/>
    </row>
    <row r="44669" spans="1:3" ht="14.4" x14ac:dyDescent="0.3">
      <c r="A44669"/>
      <c r="B44669"/>
      <c r="C44669"/>
    </row>
    <row r="44670" spans="1:3" ht="14.4" x14ac:dyDescent="0.3">
      <c r="A44670"/>
      <c r="B44670"/>
      <c r="C44670"/>
    </row>
    <row r="44671" spans="1:3" ht="14.4" x14ac:dyDescent="0.3">
      <c r="A44671"/>
      <c r="B44671"/>
      <c r="C44671"/>
    </row>
    <row r="44672" spans="1:3" ht="14.4" x14ac:dyDescent="0.3">
      <c r="A44672"/>
      <c r="B44672"/>
      <c r="C44672"/>
    </row>
    <row r="44673" spans="1:3" ht="14.4" x14ac:dyDescent="0.3">
      <c r="A44673"/>
      <c r="B44673"/>
      <c r="C44673"/>
    </row>
    <row r="44674" spans="1:3" ht="14.4" x14ac:dyDescent="0.3">
      <c r="A44674"/>
      <c r="B44674"/>
      <c r="C44674"/>
    </row>
    <row r="44675" spans="1:3" ht="14.4" x14ac:dyDescent="0.3">
      <c r="A44675"/>
      <c r="B44675"/>
      <c r="C44675"/>
    </row>
    <row r="44676" spans="1:3" ht="14.4" x14ac:dyDescent="0.3">
      <c r="A44676"/>
      <c r="B44676"/>
      <c r="C44676"/>
    </row>
    <row r="44677" spans="1:3" ht="14.4" x14ac:dyDescent="0.3">
      <c r="A44677"/>
      <c r="B44677"/>
      <c r="C44677"/>
    </row>
    <row r="44678" spans="1:3" ht="14.4" x14ac:dyDescent="0.3">
      <c r="A44678"/>
      <c r="B44678"/>
      <c r="C44678"/>
    </row>
    <row r="44679" spans="1:3" ht="14.4" x14ac:dyDescent="0.3">
      <c r="A44679"/>
      <c r="B44679"/>
      <c r="C44679"/>
    </row>
    <row r="44680" spans="1:3" ht="14.4" x14ac:dyDescent="0.3">
      <c r="A44680"/>
      <c r="B44680"/>
      <c r="C44680"/>
    </row>
    <row r="44681" spans="1:3" ht="14.4" x14ac:dyDescent="0.3">
      <c r="A44681"/>
      <c r="B44681"/>
      <c r="C44681"/>
    </row>
    <row r="44682" spans="1:3" ht="14.4" x14ac:dyDescent="0.3">
      <c r="A44682"/>
      <c r="B44682"/>
      <c r="C44682"/>
    </row>
    <row r="44683" spans="1:3" ht="14.4" x14ac:dyDescent="0.3">
      <c r="A44683"/>
      <c r="B44683"/>
      <c r="C44683"/>
    </row>
    <row r="44684" spans="1:3" ht="14.4" x14ac:dyDescent="0.3">
      <c r="A44684"/>
      <c r="B44684"/>
      <c r="C44684"/>
    </row>
    <row r="44685" spans="1:3" ht="14.4" x14ac:dyDescent="0.3">
      <c r="A44685"/>
      <c r="B44685"/>
      <c r="C44685"/>
    </row>
    <row r="44686" spans="1:3" ht="14.4" x14ac:dyDescent="0.3">
      <c r="A44686"/>
      <c r="B44686"/>
      <c r="C44686"/>
    </row>
    <row r="44687" spans="1:3" ht="14.4" x14ac:dyDescent="0.3">
      <c r="A44687"/>
      <c r="B44687"/>
      <c r="C44687"/>
    </row>
    <row r="44688" spans="1:3" ht="14.4" x14ac:dyDescent="0.3">
      <c r="A44688"/>
      <c r="B44688"/>
      <c r="C44688"/>
    </row>
    <row r="44689" spans="1:3" ht="14.4" x14ac:dyDescent="0.3">
      <c r="A44689"/>
      <c r="B44689"/>
      <c r="C44689"/>
    </row>
    <row r="44690" spans="1:3" ht="14.4" x14ac:dyDescent="0.3">
      <c r="A44690"/>
      <c r="B44690"/>
      <c r="C44690"/>
    </row>
    <row r="44691" spans="1:3" ht="14.4" x14ac:dyDescent="0.3">
      <c r="A44691"/>
      <c r="B44691"/>
      <c r="C44691"/>
    </row>
    <row r="44692" spans="1:3" ht="14.4" x14ac:dyDescent="0.3">
      <c r="A44692"/>
      <c r="B44692"/>
      <c r="C44692"/>
    </row>
    <row r="44693" spans="1:3" ht="14.4" x14ac:dyDescent="0.3">
      <c r="A44693"/>
      <c r="B44693"/>
      <c r="C44693"/>
    </row>
    <row r="44694" spans="1:3" ht="14.4" x14ac:dyDescent="0.3">
      <c r="A44694"/>
      <c r="B44694"/>
      <c r="C44694"/>
    </row>
    <row r="44695" spans="1:3" ht="14.4" x14ac:dyDescent="0.3">
      <c r="A44695"/>
      <c r="B44695"/>
      <c r="C44695"/>
    </row>
    <row r="44696" spans="1:3" ht="14.4" x14ac:dyDescent="0.3">
      <c r="A44696"/>
      <c r="B44696"/>
      <c r="C44696"/>
    </row>
    <row r="44697" spans="1:3" ht="14.4" x14ac:dyDescent="0.3">
      <c r="A44697"/>
      <c r="B44697"/>
      <c r="C44697"/>
    </row>
    <row r="44698" spans="1:3" ht="14.4" x14ac:dyDescent="0.3">
      <c r="A44698"/>
      <c r="B44698"/>
      <c r="C44698"/>
    </row>
    <row r="44699" spans="1:3" ht="14.4" x14ac:dyDescent="0.3">
      <c r="A44699"/>
      <c r="B44699"/>
      <c r="C44699"/>
    </row>
    <row r="44700" spans="1:3" ht="14.4" x14ac:dyDescent="0.3">
      <c r="A44700"/>
      <c r="B44700"/>
      <c r="C44700"/>
    </row>
    <row r="44701" spans="1:3" ht="14.4" x14ac:dyDescent="0.3">
      <c r="A44701"/>
      <c r="B44701"/>
      <c r="C44701"/>
    </row>
    <row r="44702" spans="1:3" ht="14.4" x14ac:dyDescent="0.3">
      <c r="A44702"/>
      <c r="B44702"/>
      <c r="C44702"/>
    </row>
    <row r="44703" spans="1:3" ht="14.4" x14ac:dyDescent="0.3">
      <c r="A44703"/>
      <c r="B44703"/>
      <c r="C44703"/>
    </row>
    <row r="44704" spans="1:3" ht="14.4" x14ac:dyDescent="0.3">
      <c r="A44704"/>
      <c r="B44704"/>
      <c r="C44704"/>
    </row>
    <row r="44705" spans="1:3" ht="14.4" x14ac:dyDescent="0.3">
      <c r="A44705"/>
      <c r="B44705"/>
      <c r="C44705"/>
    </row>
    <row r="44706" spans="1:3" ht="14.4" x14ac:dyDescent="0.3">
      <c r="A44706"/>
      <c r="B44706"/>
      <c r="C44706"/>
    </row>
    <row r="44707" spans="1:3" ht="14.4" x14ac:dyDescent="0.3">
      <c r="A44707"/>
      <c r="B44707"/>
      <c r="C44707"/>
    </row>
    <row r="44708" spans="1:3" ht="14.4" x14ac:dyDescent="0.3">
      <c r="A44708"/>
      <c r="B44708"/>
      <c r="C44708"/>
    </row>
    <row r="44709" spans="1:3" ht="14.4" x14ac:dyDescent="0.3">
      <c r="A44709"/>
      <c r="B44709"/>
      <c r="C44709"/>
    </row>
    <row r="44710" spans="1:3" ht="14.4" x14ac:dyDescent="0.3">
      <c r="A44710"/>
      <c r="B44710"/>
      <c r="C44710"/>
    </row>
    <row r="44711" spans="1:3" ht="14.4" x14ac:dyDescent="0.3">
      <c r="A44711"/>
      <c r="B44711"/>
      <c r="C44711"/>
    </row>
    <row r="44712" spans="1:3" ht="14.4" x14ac:dyDescent="0.3">
      <c r="A44712"/>
      <c r="B44712"/>
      <c r="C44712"/>
    </row>
    <row r="44713" spans="1:3" ht="14.4" x14ac:dyDescent="0.3">
      <c r="A44713"/>
      <c r="B44713"/>
      <c r="C44713"/>
    </row>
    <row r="44714" spans="1:3" ht="14.4" x14ac:dyDescent="0.3">
      <c r="A44714"/>
      <c r="B44714"/>
      <c r="C44714"/>
    </row>
    <row r="44715" spans="1:3" ht="14.4" x14ac:dyDescent="0.3">
      <c r="A44715"/>
      <c r="B44715"/>
      <c r="C44715"/>
    </row>
    <row r="44716" spans="1:3" ht="14.4" x14ac:dyDescent="0.3">
      <c r="A44716"/>
      <c r="B44716"/>
      <c r="C44716"/>
    </row>
    <row r="44717" spans="1:3" ht="14.4" x14ac:dyDescent="0.3">
      <c r="A44717"/>
      <c r="B44717"/>
      <c r="C44717"/>
    </row>
    <row r="44718" spans="1:3" ht="14.4" x14ac:dyDescent="0.3">
      <c r="A44718"/>
      <c r="B44718"/>
      <c r="C44718"/>
    </row>
    <row r="44719" spans="1:3" ht="14.4" x14ac:dyDescent="0.3">
      <c r="A44719"/>
      <c r="B44719"/>
      <c r="C44719"/>
    </row>
    <row r="44720" spans="1:3" ht="14.4" x14ac:dyDescent="0.3">
      <c r="A44720"/>
      <c r="B44720"/>
      <c r="C44720"/>
    </row>
    <row r="44721" spans="1:3" ht="14.4" x14ac:dyDescent="0.3">
      <c r="A44721"/>
      <c r="B44721"/>
      <c r="C44721"/>
    </row>
    <row r="44722" spans="1:3" ht="14.4" x14ac:dyDescent="0.3">
      <c r="A44722"/>
      <c r="B44722"/>
      <c r="C44722"/>
    </row>
    <row r="44723" spans="1:3" ht="14.4" x14ac:dyDescent="0.3">
      <c r="A44723"/>
      <c r="B44723"/>
      <c r="C44723"/>
    </row>
    <row r="44724" spans="1:3" ht="14.4" x14ac:dyDescent="0.3">
      <c r="A44724"/>
      <c r="B44724"/>
      <c r="C44724"/>
    </row>
    <row r="44725" spans="1:3" ht="14.4" x14ac:dyDescent="0.3">
      <c r="A44725"/>
      <c r="B44725"/>
      <c r="C44725"/>
    </row>
    <row r="44726" spans="1:3" ht="14.4" x14ac:dyDescent="0.3">
      <c r="A44726"/>
      <c r="B44726"/>
      <c r="C44726"/>
    </row>
    <row r="44727" spans="1:3" ht="14.4" x14ac:dyDescent="0.3">
      <c r="A44727"/>
      <c r="B44727"/>
      <c r="C44727"/>
    </row>
    <row r="44728" spans="1:3" ht="14.4" x14ac:dyDescent="0.3">
      <c r="A44728"/>
      <c r="B44728"/>
      <c r="C44728"/>
    </row>
    <row r="44729" spans="1:3" ht="14.4" x14ac:dyDescent="0.3">
      <c r="A44729"/>
      <c r="B44729"/>
      <c r="C44729"/>
    </row>
    <row r="44730" spans="1:3" ht="14.4" x14ac:dyDescent="0.3">
      <c r="A44730"/>
      <c r="B44730"/>
      <c r="C44730"/>
    </row>
    <row r="44731" spans="1:3" ht="14.4" x14ac:dyDescent="0.3">
      <c r="A44731"/>
      <c r="B44731"/>
      <c r="C44731"/>
    </row>
    <row r="44732" spans="1:3" ht="14.4" x14ac:dyDescent="0.3">
      <c r="A44732"/>
      <c r="B44732"/>
      <c r="C44732"/>
    </row>
    <row r="44733" spans="1:3" ht="14.4" x14ac:dyDescent="0.3">
      <c r="A44733"/>
      <c r="B44733"/>
      <c r="C44733"/>
    </row>
    <row r="44734" spans="1:3" ht="14.4" x14ac:dyDescent="0.3">
      <c r="A44734"/>
      <c r="B44734"/>
      <c r="C44734"/>
    </row>
    <row r="44735" spans="1:3" ht="14.4" x14ac:dyDescent="0.3">
      <c r="A44735"/>
      <c r="B44735"/>
      <c r="C44735"/>
    </row>
    <row r="44736" spans="1:3" ht="14.4" x14ac:dyDescent="0.3">
      <c r="A44736"/>
      <c r="B44736"/>
      <c r="C44736"/>
    </row>
    <row r="44737" spans="1:3" ht="14.4" x14ac:dyDescent="0.3">
      <c r="A44737"/>
      <c r="B44737"/>
      <c r="C44737"/>
    </row>
    <row r="44738" spans="1:3" ht="14.4" x14ac:dyDescent="0.3">
      <c r="A44738"/>
      <c r="B44738"/>
      <c r="C44738"/>
    </row>
    <row r="44739" spans="1:3" ht="14.4" x14ac:dyDescent="0.3">
      <c r="A44739"/>
      <c r="B44739"/>
      <c r="C44739"/>
    </row>
    <row r="44740" spans="1:3" ht="14.4" x14ac:dyDescent="0.3">
      <c r="A44740"/>
      <c r="B44740"/>
      <c r="C44740"/>
    </row>
    <row r="44741" spans="1:3" ht="14.4" x14ac:dyDescent="0.3">
      <c r="A44741"/>
      <c r="B44741"/>
      <c r="C44741"/>
    </row>
    <row r="44742" spans="1:3" ht="14.4" x14ac:dyDescent="0.3">
      <c r="A44742"/>
      <c r="B44742"/>
      <c r="C44742"/>
    </row>
    <row r="44743" spans="1:3" ht="14.4" x14ac:dyDescent="0.3">
      <c r="A44743"/>
      <c r="B44743"/>
      <c r="C44743"/>
    </row>
    <row r="44744" spans="1:3" ht="14.4" x14ac:dyDescent="0.3">
      <c r="A44744"/>
      <c r="B44744"/>
      <c r="C44744"/>
    </row>
    <row r="44745" spans="1:3" ht="14.4" x14ac:dyDescent="0.3">
      <c r="A44745"/>
      <c r="B44745"/>
      <c r="C44745"/>
    </row>
    <row r="44746" spans="1:3" ht="14.4" x14ac:dyDescent="0.3">
      <c r="A44746"/>
      <c r="B44746"/>
      <c r="C44746"/>
    </row>
    <row r="44747" spans="1:3" ht="14.4" x14ac:dyDescent="0.3">
      <c r="A44747"/>
      <c r="B44747"/>
      <c r="C44747"/>
    </row>
    <row r="44748" spans="1:3" ht="14.4" x14ac:dyDescent="0.3">
      <c r="A44748"/>
      <c r="B44748"/>
      <c r="C44748"/>
    </row>
    <row r="44749" spans="1:3" ht="14.4" x14ac:dyDescent="0.3">
      <c r="A44749"/>
      <c r="B44749"/>
      <c r="C44749"/>
    </row>
    <row r="44750" spans="1:3" ht="14.4" x14ac:dyDescent="0.3">
      <c r="A44750"/>
      <c r="B44750"/>
      <c r="C44750"/>
    </row>
    <row r="44751" spans="1:3" ht="14.4" x14ac:dyDescent="0.3">
      <c r="A44751"/>
      <c r="B44751"/>
      <c r="C44751"/>
    </row>
    <row r="44752" spans="1:3" ht="14.4" x14ac:dyDescent="0.3">
      <c r="A44752"/>
      <c r="B44752"/>
      <c r="C44752"/>
    </row>
    <row r="44753" spans="1:3" ht="14.4" x14ac:dyDescent="0.3">
      <c r="A44753"/>
      <c r="B44753"/>
      <c r="C44753"/>
    </row>
    <row r="44754" spans="1:3" ht="14.4" x14ac:dyDescent="0.3">
      <c r="A44754"/>
      <c r="B44754"/>
      <c r="C44754"/>
    </row>
    <row r="44755" spans="1:3" ht="14.4" x14ac:dyDescent="0.3">
      <c r="A44755"/>
      <c r="B44755"/>
      <c r="C44755"/>
    </row>
    <row r="44756" spans="1:3" ht="14.4" x14ac:dyDescent="0.3">
      <c r="A44756"/>
      <c r="B44756"/>
      <c r="C44756"/>
    </row>
    <row r="44757" spans="1:3" ht="14.4" x14ac:dyDescent="0.3">
      <c r="A44757"/>
      <c r="B44757"/>
      <c r="C44757"/>
    </row>
    <row r="44758" spans="1:3" ht="14.4" x14ac:dyDescent="0.3">
      <c r="A44758"/>
      <c r="B44758"/>
      <c r="C44758"/>
    </row>
    <row r="44759" spans="1:3" ht="14.4" x14ac:dyDescent="0.3">
      <c r="A44759"/>
      <c r="B44759"/>
      <c r="C44759"/>
    </row>
    <row r="44760" spans="1:3" ht="14.4" x14ac:dyDescent="0.3">
      <c r="A44760"/>
      <c r="B44760"/>
      <c r="C44760"/>
    </row>
    <row r="44761" spans="1:3" ht="14.4" x14ac:dyDescent="0.3">
      <c r="A44761"/>
      <c r="B44761"/>
      <c r="C44761"/>
    </row>
    <row r="44762" spans="1:3" ht="14.4" x14ac:dyDescent="0.3">
      <c r="A44762"/>
      <c r="B44762"/>
      <c r="C44762"/>
    </row>
    <row r="44763" spans="1:3" ht="14.4" x14ac:dyDescent="0.3">
      <c r="A44763"/>
      <c r="B44763"/>
      <c r="C44763"/>
    </row>
    <row r="44764" spans="1:3" ht="14.4" x14ac:dyDescent="0.3">
      <c r="A44764"/>
      <c r="B44764"/>
      <c r="C44764"/>
    </row>
    <row r="44765" spans="1:3" ht="14.4" x14ac:dyDescent="0.3">
      <c r="A44765"/>
      <c r="B44765"/>
      <c r="C44765"/>
    </row>
    <row r="44766" spans="1:3" ht="14.4" x14ac:dyDescent="0.3">
      <c r="A44766"/>
      <c r="B44766"/>
      <c r="C44766"/>
    </row>
    <row r="44767" spans="1:3" ht="14.4" x14ac:dyDescent="0.3">
      <c r="A44767"/>
      <c r="B44767"/>
      <c r="C44767"/>
    </row>
    <row r="44768" spans="1:3" ht="14.4" x14ac:dyDescent="0.3">
      <c r="A44768"/>
      <c r="B44768"/>
      <c r="C44768"/>
    </row>
    <row r="44769" spans="1:3" ht="14.4" x14ac:dyDescent="0.3">
      <c r="A44769"/>
      <c r="B44769"/>
      <c r="C44769"/>
    </row>
    <row r="44770" spans="1:3" ht="14.4" x14ac:dyDescent="0.3">
      <c r="A44770"/>
      <c r="B44770"/>
      <c r="C44770"/>
    </row>
    <row r="44771" spans="1:3" ht="14.4" x14ac:dyDescent="0.3">
      <c r="A44771"/>
      <c r="B44771"/>
      <c r="C44771"/>
    </row>
    <row r="44772" spans="1:3" ht="14.4" x14ac:dyDescent="0.3">
      <c r="A44772"/>
      <c r="B44772"/>
      <c r="C44772"/>
    </row>
    <row r="44773" spans="1:3" ht="14.4" x14ac:dyDescent="0.3">
      <c r="A44773"/>
      <c r="B44773"/>
      <c r="C44773"/>
    </row>
    <row r="44774" spans="1:3" ht="14.4" x14ac:dyDescent="0.3">
      <c r="A44774"/>
      <c r="B44774"/>
      <c r="C44774"/>
    </row>
    <row r="44775" spans="1:3" ht="14.4" x14ac:dyDescent="0.3">
      <c r="A44775"/>
      <c r="B44775"/>
      <c r="C44775"/>
    </row>
    <row r="44776" spans="1:3" ht="14.4" x14ac:dyDescent="0.3">
      <c r="A44776"/>
      <c r="B44776"/>
      <c r="C44776"/>
    </row>
    <row r="44777" spans="1:3" ht="14.4" x14ac:dyDescent="0.3">
      <c r="A44777"/>
      <c r="B44777"/>
      <c r="C44777"/>
    </row>
    <row r="44778" spans="1:3" ht="14.4" x14ac:dyDescent="0.3">
      <c r="A44778"/>
      <c r="B44778"/>
      <c r="C44778"/>
    </row>
    <row r="44779" spans="1:3" ht="14.4" x14ac:dyDescent="0.3">
      <c r="A44779"/>
      <c r="B44779"/>
      <c r="C44779"/>
    </row>
    <row r="44780" spans="1:3" ht="14.4" x14ac:dyDescent="0.3">
      <c r="A44780"/>
      <c r="B44780"/>
      <c r="C44780"/>
    </row>
    <row r="44781" spans="1:3" ht="14.4" x14ac:dyDescent="0.3">
      <c r="A44781"/>
      <c r="B44781"/>
      <c r="C44781"/>
    </row>
    <row r="44782" spans="1:3" ht="14.4" x14ac:dyDescent="0.3">
      <c r="A44782"/>
      <c r="B44782"/>
      <c r="C44782"/>
    </row>
    <row r="44783" spans="1:3" ht="14.4" x14ac:dyDescent="0.3">
      <c r="A44783"/>
      <c r="B44783"/>
      <c r="C44783"/>
    </row>
    <row r="44784" spans="1:3" ht="14.4" x14ac:dyDescent="0.3">
      <c r="A44784"/>
      <c r="B44784"/>
      <c r="C44784"/>
    </row>
    <row r="44785" spans="1:3" ht="14.4" x14ac:dyDescent="0.3">
      <c r="A44785"/>
      <c r="B44785"/>
      <c r="C44785"/>
    </row>
    <row r="44786" spans="1:3" ht="14.4" x14ac:dyDescent="0.3">
      <c r="A44786"/>
      <c r="B44786"/>
      <c r="C44786"/>
    </row>
    <row r="44787" spans="1:3" ht="14.4" x14ac:dyDescent="0.3">
      <c r="A44787"/>
      <c r="B44787"/>
      <c r="C44787"/>
    </row>
    <row r="44788" spans="1:3" ht="14.4" x14ac:dyDescent="0.3">
      <c r="A44788"/>
      <c r="B44788"/>
      <c r="C44788"/>
    </row>
    <row r="44789" spans="1:3" ht="14.4" x14ac:dyDescent="0.3">
      <c r="A44789"/>
      <c r="B44789"/>
      <c r="C44789"/>
    </row>
    <row r="44790" spans="1:3" ht="14.4" x14ac:dyDescent="0.3">
      <c r="A44790"/>
      <c r="B44790"/>
      <c r="C44790"/>
    </row>
    <row r="44791" spans="1:3" ht="14.4" x14ac:dyDescent="0.3">
      <c r="A44791"/>
      <c r="B44791"/>
      <c r="C44791"/>
    </row>
    <row r="44792" spans="1:3" ht="14.4" x14ac:dyDescent="0.3">
      <c r="A44792"/>
      <c r="B44792"/>
      <c r="C44792"/>
    </row>
    <row r="44793" spans="1:3" ht="14.4" x14ac:dyDescent="0.3">
      <c r="A44793"/>
      <c r="B44793"/>
      <c r="C44793"/>
    </row>
    <row r="44794" spans="1:3" ht="14.4" x14ac:dyDescent="0.3">
      <c r="A44794"/>
      <c r="B44794"/>
      <c r="C44794"/>
    </row>
    <row r="44795" spans="1:3" ht="14.4" x14ac:dyDescent="0.3">
      <c r="A44795"/>
      <c r="B44795"/>
      <c r="C44795"/>
    </row>
    <row r="44796" spans="1:3" ht="14.4" x14ac:dyDescent="0.3">
      <c r="A44796"/>
      <c r="B44796"/>
      <c r="C44796"/>
    </row>
    <row r="44797" spans="1:3" ht="14.4" x14ac:dyDescent="0.3">
      <c r="A44797"/>
      <c r="B44797"/>
      <c r="C44797"/>
    </row>
    <row r="44798" spans="1:3" ht="14.4" x14ac:dyDescent="0.3">
      <c r="A44798"/>
      <c r="B44798"/>
      <c r="C44798"/>
    </row>
    <row r="44799" spans="1:3" ht="14.4" x14ac:dyDescent="0.3">
      <c r="A44799"/>
      <c r="B44799"/>
      <c r="C44799"/>
    </row>
    <row r="44800" spans="1:3" ht="14.4" x14ac:dyDescent="0.3">
      <c r="A44800"/>
      <c r="B44800"/>
      <c r="C44800"/>
    </row>
    <row r="44801" spans="1:3" ht="14.4" x14ac:dyDescent="0.3">
      <c r="A44801"/>
      <c r="B44801"/>
      <c r="C44801"/>
    </row>
    <row r="44802" spans="1:3" ht="14.4" x14ac:dyDescent="0.3">
      <c r="A44802"/>
      <c r="B44802"/>
      <c r="C44802"/>
    </row>
    <row r="44803" spans="1:3" ht="14.4" x14ac:dyDescent="0.3">
      <c r="A44803"/>
      <c r="B44803"/>
      <c r="C44803"/>
    </row>
    <row r="44804" spans="1:3" ht="14.4" x14ac:dyDescent="0.3">
      <c r="A44804"/>
      <c r="B44804"/>
      <c r="C44804"/>
    </row>
    <row r="44805" spans="1:3" ht="14.4" x14ac:dyDescent="0.3">
      <c r="A44805"/>
      <c r="B44805"/>
      <c r="C44805"/>
    </row>
    <row r="44806" spans="1:3" ht="14.4" x14ac:dyDescent="0.3">
      <c r="A44806"/>
      <c r="B44806"/>
      <c r="C44806"/>
    </row>
    <row r="44807" spans="1:3" ht="14.4" x14ac:dyDescent="0.3">
      <c r="A44807"/>
      <c r="B44807"/>
      <c r="C44807"/>
    </row>
    <row r="44808" spans="1:3" ht="14.4" x14ac:dyDescent="0.3">
      <c r="A44808"/>
      <c r="B44808"/>
      <c r="C44808"/>
    </row>
    <row r="44809" spans="1:3" ht="14.4" x14ac:dyDescent="0.3">
      <c r="A44809"/>
      <c r="B44809"/>
      <c r="C44809"/>
    </row>
    <row r="44810" spans="1:3" ht="14.4" x14ac:dyDescent="0.3">
      <c r="A44810"/>
      <c r="B44810"/>
      <c r="C44810"/>
    </row>
    <row r="44811" spans="1:3" ht="14.4" x14ac:dyDescent="0.3">
      <c r="A44811"/>
      <c r="B44811"/>
      <c r="C44811"/>
    </row>
    <row r="44812" spans="1:3" ht="14.4" x14ac:dyDescent="0.3">
      <c r="A44812"/>
      <c r="B44812"/>
      <c r="C44812"/>
    </row>
    <row r="44813" spans="1:3" ht="14.4" x14ac:dyDescent="0.3">
      <c r="A44813"/>
      <c r="B44813"/>
      <c r="C44813"/>
    </row>
    <row r="44814" spans="1:3" ht="14.4" x14ac:dyDescent="0.3">
      <c r="A44814"/>
      <c r="B44814"/>
      <c r="C44814"/>
    </row>
    <row r="44815" spans="1:3" ht="14.4" x14ac:dyDescent="0.3">
      <c r="A44815"/>
      <c r="B44815"/>
      <c r="C44815"/>
    </row>
    <row r="44816" spans="1:3" ht="14.4" x14ac:dyDescent="0.3">
      <c r="A44816"/>
      <c r="B44816"/>
      <c r="C44816"/>
    </row>
    <row r="44817" spans="1:3" ht="14.4" x14ac:dyDescent="0.3">
      <c r="A44817"/>
      <c r="B44817"/>
      <c r="C44817"/>
    </row>
    <row r="44818" spans="1:3" ht="14.4" x14ac:dyDescent="0.3">
      <c r="A44818"/>
      <c r="B44818"/>
      <c r="C44818"/>
    </row>
    <row r="44819" spans="1:3" ht="14.4" x14ac:dyDescent="0.3">
      <c r="A44819"/>
      <c r="B44819"/>
      <c r="C44819"/>
    </row>
    <row r="44820" spans="1:3" ht="14.4" x14ac:dyDescent="0.3">
      <c r="A44820"/>
      <c r="B44820"/>
      <c r="C44820"/>
    </row>
    <row r="44821" spans="1:3" ht="14.4" x14ac:dyDescent="0.3">
      <c r="A44821"/>
      <c r="B44821"/>
      <c r="C44821"/>
    </row>
    <row r="44822" spans="1:3" ht="14.4" x14ac:dyDescent="0.3">
      <c r="A44822"/>
      <c r="B44822"/>
      <c r="C44822"/>
    </row>
    <row r="44823" spans="1:3" ht="14.4" x14ac:dyDescent="0.3">
      <c r="A44823"/>
      <c r="B44823"/>
      <c r="C44823"/>
    </row>
    <row r="44824" spans="1:3" ht="14.4" x14ac:dyDescent="0.3">
      <c r="A44824"/>
      <c r="B44824"/>
      <c r="C44824"/>
    </row>
    <row r="44825" spans="1:3" ht="14.4" x14ac:dyDescent="0.3">
      <c r="A44825"/>
      <c r="B44825"/>
      <c r="C44825"/>
    </row>
    <row r="44826" spans="1:3" ht="14.4" x14ac:dyDescent="0.3">
      <c r="A44826"/>
      <c r="B44826"/>
      <c r="C44826"/>
    </row>
    <row r="44827" spans="1:3" ht="14.4" x14ac:dyDescent="0.3">
      <c r="A44827"/>
      <c r="B44827"/>
      <c r="C44827"/>
    </row>
    <row r="44828" spans="1:3" ht="14.4" x14ac:dyDescent="0.3">
      <c r="A44828"/>
      <c r="B44828"/>
      <c r="C44828"/>
    </row>
    <row r="44829" spans="1:3" ht="14.4" x14ac:dyDescent="0.3">
      <c r="A44829"/>
      <c r="B44829"/>
      <c r="C44829"/>
    </row>
    <row r="44830" spans="1:3" ht="14.4" x14ac:dyDescent="0.3">
      <c r="A44830"/>
      <c r="B44830"/>
      <c r="C44830"/>
    </row>
    <row r="44831" spans="1:3" ht="14.4" x14ac:dyDescent="0.3">
      <c r="A44831"/>
      <c r="B44831"/>
      <c r="C44831"/>
    </row>
    <row r="44832" spans="1:3" ht="14.4" x14ac:dyDescent="0.3">
      <c r="A44832"/>
      <c r="B44832"/>
      <c r="C44832"/>
    </row>
    <row r="44833" spans="1:3" ht="14.4" x14ac:dyDescent="0.3">
      <c r="A44833"/>
      <c r="B44833"/>
      <c r="C44833"/>
    </row>
    <row r="44834" spans="1:3" ht="14.4" x14ac:dyDescent="0.3">
      <c r="A44834"/>
      <c r="B44834"/>
      <c r="C44834"/>
    </row>
    <row r="44835" spans="1:3" ht="14.4" x14ac:dyDescent="0.3">
      <c r="A44835"/>
      <c r="B44835"/>
      <c r="C44835"/>
    </row>
    <row r="44836" spans="1:3" ht="14.4" x14ac:dyDescent="0.3">
      <c r="A44836"/>
      <c r="B44836"/>
      <c r="C44836"/>
    </row>
    <row r="44837" spans="1:3" ht="14.4" x14ac:dyDescent="0.3">
      <c r="A44837"/>
      <c r="B44837"/>
      <c r="C44837"/>
    </row>
    <row r="44838" spans="1:3" ht="14.4" x14ac:dyDescent="0.3">
      <c r="A44838"/>
      <c r="B44838"/>
      <c r="C44838"/>
    </row>
    <row r="44839" spans="1:3" ht="14.4" x14ac:dyDescent="0.3">
      <c r="A44839"/>
      <c r="B44839"/>
      <c r="C44839"/>
    </row>
    <row r="44840" spans="1:3" ht="14.4" x14ac:dyDescent="0.3">
      <c r="A44840"/>
      <c r="B44840"/>
      <c r="C44840"/>
    </row>
    <row r="44841" spans="1:3" ht="14.4" x14ac:dyDescent="0.3">
      <c r="A44841"/>
      <c r="B44841"/>
      <c r="C44841"/>
    </row>
    <row r="44842" spans="1:3" ht="14.4" x14ac:dyDescent="0.3">
      <c r="A44842"/>
      <c r="B44842"/>
      <c r="C44842"/>
    </row>
    <row r="44843" spans="1:3" ht="14.4" x14ac:dyDescent="0.3">
      <c r="A44843"/>
      <c r="B44843"/>
      <c r="C44843"/>
    </row>
    <row r="44844" spans="1:3" ht="14.4" x14ac:dyDescent="0.3">
      <c r="A44844"/>
      <c r="B44844"/>
      <c r="C44844"/>
    </row>
    <row r="44845" spans="1:3" ht="14.4" x14ac:dyDescent="0.3">
      <c r="A44845"/>
      <c r="B44845"/>
      <c r="C44845"/>
    </row>
    <row r="44846" spans="1:3" ht="14.4" x14ac:dyDescent="0.3">
      <c r="A44846"/>
      <c r="B44846"/>
      <c r="C44846"/>
    </row>
    <row r="44847" spans="1:3" ht="14.4" x14ac:dyDescent="0.3">
      <c r="A44847"/>
      <c r="B44847"/>
      <c r="C44847"/>
    </row>
    <row r="44848" spans="1:3" ht="14.4" x14ac:dyDescent="0.3">
      <c r="A44848"/>
      <c r="B44848"/>
      <c r="C44848"/>
    </row>
    <row r="44849" spans="1:3" ht="14.4" x14ac:dyDescent="0.3">
      <c r="A44849"/>
      <c r="B44849"/>
      <c r="C44849"/>
    </row>
    <row r="44850" spans="1:3" ht="14.4" x14ac:dyDescent="0.3">
      <c r="A44850"/>
      <c r="B44850"/>
      <c r="C44850"/>
    </row>
    <row r="44851" spans="1:3" ht="14.4" x14ac:dyDescent="0.3">
      <c r="A44851"/>
      <c r="B44851"/>
      <c r="C44851"/>
    </row>
    <row r="44852" spans="1:3" ht="14.4" x14ac:dyDescent="0.3">
      <c r="A44852"/>
      <c r="B44852"/>
      <c r="C44852"/>
    </row>
    <row r="44853" spans="1:3" ht="14.4" x14ac:dyDescent="0.3">
      <c r="A44853"/>
      <c r="B44853"/>
      <c r="C44853"/>
    </row>
    <row r="44854" spans="1:3" ht="14.4" x14ac:dyDescent="0.3">
      <c r="A44854"/>
      <c r="B44854"/>
      <c r="C44854"/>
    </row>
    <row r="44855" spans="1:3" ht="14.4" x14ac:dyDescent="0.3">
      <c r="A44855"/>
      <c r="B44855"/>
      <c r="C44855"/>
    </row>
    <row r="44856" spans="1:3" ht="14.4" x14ac:dyDescent="0.3">
      <c r="A44856"/>
      <c r="B44856"/>
      <c r="C44856"/>
    </row>
    <row r="44857" spans="1:3" ht="14.4" x14ac:dyDescent="0.3">
      <c r="A44857"/>
      <c r="B44857"/>
      <c r="C44857"/>
    </row>
    <row r="44858" spans="1:3" ht="14.4" x14ac:dyDescent="0.3">
      <c r="A44858"/>
      <c r="B44858"/>
      <c r="C44858"/>
    </row>
    <row r="44859" spans="1:3" ht="14.4" x14ac:dyDescent="0.3">
      <c r="A44859"/>
      <c r="B44859"/>
      <c r="C44859"/>
    </row>
    <row r="44860" spans="1:3" ht="14.4" x14ac:dyDescent="0.3">
      <c r="A44860"/>
      <c r="B44860"/>
      <c r="C44860"/>
    </row>
    <row r="44861" spans="1:3" ht="14.4" x14ac:dyDescent="0.3">
      <c r="A44861"/>
      <c r="B44861"/>
      <c r="C44861"/>
    </row>
    <row r="44862" spans="1:3" ht="14.4" x14ac:dyDescent="0.3">
      <c r="A44862"/>
      <c r="B44862"/>
      <c r="C44862"/>
    </row>
    <row r="44863" spans="1:3" ht="14.4" x14ac:dyDescent="0.3">
      <c r="A44863"/>
      <c r="B44863"/>
      <c r="C44863"/>
    </row>
    <row r="44864" spans="1:3" ht="14.4" x14ac:dyDescent="0.3">
      <c r="A44864"/>
      <c r="B44864"/>
      <c r="C44864"/>
    </row>
    <row r="44865" spans="1:3" ht="14.4" x14ac:dyDescent="0.3">
      <c r="A44865"/>
      <c r="B44865"/>
      <c r="C44865"/>
    </row>
    <row r="44866" spans="1:3" ht="14.4" x14ac:dyDescent="0.3">
      <c r="A44866"/>
      <c r="B44866"/>
      <c r="C44866"/>
    </row>
    <row r="44867" spans="1:3" ht="14.4" x14ac:dyDescent="0.3">
      <c r="A44867"/>
      <c r="B44867"/>
      <c r="C44867"/>
    </row>
    <row r="44868" spans="1:3" ht="14.4" x14ac:dyDescent="0.3">
      <c r="A44868"/>
      <c r="B44868"/>
      <c r="C44868"/>
    </row>
    <row r="44869" spans="1:3" ht="14.4" x14ac:dyDescent="0.3">
      <c r="A44869"/>
      <c r="B44869"/>
      <c r="C44869"/>
    </row>
    <row r="44870" spans="1:3" ht="14.4" x14ac:dyDescent="0.3">
      <c r="A44870"/>
      <c r="B44870"/>
      <c r="C44870"/>
    </row>
    <row r="44871" spans="1:3" ht="14.4" x14ac:dyDescent="0.3">
      <c r="A44871"/>
      <c r="B44871"/>
      <c r="C44871"/>
    </row>
    <row r="44872" spans="1:3" ht="14.4" x14ac:dyDescent="0.3">
      <c r="A44872"/>
      <c r="B44872"/>
      <c r="C44872"/>
    </row>
    <row r="44873" spans="1:3" ht="14.4" x14ac:dyDescent="0.3">
      <c r="A44873"/>
      <c r="B44873"/>
      <c r="C44873"/>
    </row>
    <row r="44874" spans="1:3" ht="14.4" x14ac:dyDescent="0.3">
      <c r="A44874"/>
      <c r="B44874"/>
      <c r="C44874"/>
    </row>
    <row r="44875" spans="1:3" ht="14.4" x14ac:dyDescent="0.3">
      <c r="A44875"/>
      <c r="B44875"/>
      <c r="C44875"/>
    </row>
    <row r="44876" spans="1:3" ht="14.4" x14ac:dyDescent="0.3">
      <c r="A44876"/>
      <c r="B44876"/>
      <c r="C44876"/>
    </row>
    <row r="44877" spans="1:3" ht="14.4" x14ac:dyDescent="0.3">
      <c r="A44877"/>
      <c r="B44877"/>
      <c r="C44877"/>
    </row>
    <row r="44878" spans="1:3" ht="14.4" x14ac:dyDescent="0.3">
      <c r="A44878"/>
      <c r="B44878"/>
      <c r="C44878"/>
    </row>
    <row r="44879" spans="1:3" ht="14.4" x14ac:dyDescent="0.3">
      <c r="A44879"/>
      <c r="B44879"/>
      <c r="C44879"/>
    </row>
    <row r="44880" spans="1:3" ht="14.4" x14ac:dyDescent="0.3">
      <c r="A44880"/>
      <c r="B44880"/>
      <c r="C44880"/>
    </row>
    <row r="44881" spans="1:3" ht="14.4" x14ac:dyDescent="0.3">
      <c r="A44881"/>
      <c r="B44881"/>
      <c r="C44881"/>
    </row>
    <row r="44882" spans="1:3" ht="14.4" x14ac:dyDescent="0.3">
      <c r="A44882"/>
      <c r="B44882"/>
      <c r="C44882"/>
    </row>
    <row r="44883" spans="1:3" ht="14.4" x14ac:dyDescent="0.3">
      <c r="A44883"/>
      <c r="B44883"/>
      <c r="C44883"/>
    </row>
    <row r="44884" spans="1:3" ht="14.4" x14ac:dyDescent="0.3">
      <c r="A44884"/>
      <c r="B44884"/>
      <c r="C44884"/>
    </row>
    <row r="44885" spans="1:3" ht="14.4" x14ac:dyDescent="0.3">
      <c r="A44885"/>
      <c r="B44885"/>
      <c r="C44885"/>
    </row>
    <row r="44886" spans="1:3" ht="14.4" x14ac:dyDescent="0.3">
      <c r="A44886"/>
      <c r="B44886"/>
      <c r="C44886"/>
    </row>
    <row r="44887" spans="1:3" ht="14.4" x14ac:dyDescent="0.3">
      <c r="A44887"/>
      <c r="B44887"/>
      <c r="C44887"/>
    </row>
    <row r="44888" spans="1:3" ht="14.4" x14ac:dyDescent="0.3">
      <c r="A44888"/>
      <c r="B44888"/>
      <c r="C44888"/>
    </row>
    <row r="44889" spans="1:3" ht="14.4" x14ac:dyDescent="0.3">
      <c r="A44889"/>
      <c r="B44889"/>
      <c r="C44889"/>
    </row>
    <row r="44890" spans="1:3" ht="14.4" x14ac:dyDescent="0.3">
      <c r="A44890"/>
      <c r="B44890"/>
      <c r="C44890"/>
    </row>
    <row r="44891" spans="1:3" ht="14.4" x14ac:dyDescent="0.3">
      <c r="A44891"/>
      <c r="B44891"/>
      <c r="C44891"/>
    </row>
    <row r="44892" spans="1:3" ht="14.4" x14ac:dyDescent="0.3">
      <c r="A44892"/>
      <c r="B44892"/>
      <c r="C44892"/>
    </row>
    <row r="44893" spans="1:3" ht="14.4" x14ac:dyDescent="0.3">
      <c r="A44893"/>
      <c r="B44893"/>
      <c r="C44893"/>
    </row>
    <row r="44894" spans="1:3" ht="14.4" x14ac:dyDescent="0.3">
      <c r="A44894"/>
      <c r="B44894"/>
      <c r="C44894"/>
    </row>
    <row r="44895" spans="1:3" ht="14.4" x14ac:dyDescent="0.3">
      <c r="A44895"/>
      <c r="B44895"/>
      <c r="C44895"/>
    </row>
    <row r="44896" spans="1:3" ht="14.4" x14ac:dyDescent="0.3">
      <c r="A44896"/>
      <c r="B44896"/>
      <c r="C44896"/>
    </row>
    <row r="44897" spans="1:3" ht="14.4" x14ac:dyDescent="0.3">
      <c r="A44897"/>
      <c r="B44897"/>
      <c r="C44897"/>
    </row>
    <row r="44898" spans="1:3" ht="14.4" x14ac:dyDescent="0.3">
      <c r="A44898"/>
      <c r="B44898"/>
      <c r="C44898"/>
    </row>
    <row r="44899" spans="1:3" ht="14.4" x14ac:dyDescent="0.3">
      <c r="A44899"/>
      <c r="B44899"/>
      <c r="C44899"/>
    </row>
    <row r="44900" spans="1:3" ht="14.4" x14ac:dyDescent="0.3">
      <c r="A44900"/>
      <c r="B44900"/>
      <c r="C44900"/>
    </row>
    <row r="44901" spans="1:3" ht="14.4" x14ac:dyDescent="0.3">
      <c r="A44901"/>
      <c r="B44901"/>
      <c r="C44901"/>
    </row>
    <row r="44902" spans="1:3" ht="14.4" x14ac:dyDescent="0.3">
      <c r="A44902"/>
      <c r="B44902"/>
      <c r="C44902"/>
    </row>
    <row r="44903" spans="1:3" ht="14.4" x14ac:dyDescent="0.3">
      <c r="A44903"/>
      <c r="B44903"/>
      <c r="C44903"/>
    </row>
    <row r="44904" spans="1:3" ht="14.4" x14ac:dyDescent="0.3">
      <c r="A44904"/>
      <c r="B44904"/>
      <c r="C44904"/>
    </row>
    <row r="44905" spans="1:3" ht="14.4" x14ac:dyDescent="0.3">
      <c r="A44905"/>
      <c r="B44905"/>
      <c r="C44905"/>
    </row>
    <row r="44906" spans="1:3" ht="14.4" x14ac:dyDescent="0.3">
      <c r="A44906"/>
      <c r="B44906"/>
      <c r="C44906"/>
    </row>
    <row r="44907" spans="1:3" ht="14.4" x14ac:dyDescent="0.3">
      <c r="A44907"/>
      <c r="B44907"/>
      <c r="C44907"/>
    </row>
    <row r="44908" spans="1:3" ht="14.4" x14ac:dyDescent="0.3">
      <c r="A44908"/>
      <c r="B44908"/>
      <c r="C44908"/>
    </row>
    <row r="44909" spans="1:3" ht="14.4" x14ac:dyDescent="0.3">
      <c r="A44909"/>
      <c r="B44909"/>
      <c r="C44909"/>
    </row>
    <row r="44910" spans="1:3" ht="14.4" x14ac:dyDescent="0.3">
      <c r="A44910"/>
      <c r="B44910"/>
      <c r="C44910"/>
    </row>
    <row r="44911" spans="1:3" ht="14.4" x14ac:dyDescent="0.3">
      <c r="A44911"/>
      <c r="B44911"/>
      <c r="C44911"/>
    </row>
    <row r="44912" spans="1:3" ht="14.4" x14ac:dyDescent="0.3">
      <c r="A44912"/>
      <c r="B44912"/>
      <c r="C44912"/>
    </row>
    <row r="44913" spans="1:3" ht="14.4" x14ac:dyDescent="0.3">
      <c r="A44913"/>
      <c r="B44913"/>
      <c r="C44913"/>
    </row>
    <row r="44914" spans="1:3" ht="14.4" x14ac:dyDescent="0.3">
      <c r="A44914"/>
      <c r="B44914"/>
      <c r="C44914"/>
    </row>
    <row r="44915" spans="1:3" ht="14.4" x14ac:dyDescent="0.3">
      <c r="A44915"/>
      <c r="B44915"/>
      <c r="C44915"/>
    </row>
    <row r="44916" spans="1:3" ht="14.4" x14ac:dyDescent="0.3">
      <c r="A44916"/>
      <c r="B44916"/>
      <c r="C44916"/>
    </row>
    <row r="44917" spans="1:3" ht="14.4" x14ac:dyDescent="0.3">
      <c r="A44917"/>
      <c r="B44917"/>
      <c r="C44917"/>
    </row>
    <row r="44918" spans="1:3" ht="14.4" x14ac:dyDescent="0.3">
      <c r="A44918"/>
      <c r="B44918"/>
      <c r="C44918"/>
    </row>
    <row r="44919" spans="1:3" ht="14.4" x14ac:dyDescent="0.3">
      <c r="A44919"/>
      <c r="B44919"/>
      <c r="C44919"/>
    </row>
    <row r="44920" spans="1:3" ht="14.4" x14ac:dyDescent="0.3">
      <c r="A44920"/>
      <c r="B44920"/>
      <c r="C44920"/>
    </row>
    <row r="44921" spans="1:3" ht="14.4" x14ac:dyDescent="0.3">
      <c r="A44921"/>
      <c r="B44921"/>
      <c r="C44921"/>
    </row>
    <row r="44922" spans="1:3" ht="14.4" x14ac:dyDescent="0.3">
      <c r="A44922"/>
      <c r="B44922"/>
      <c r="C44922"/>
    </row>
    <row r="44923" spans="1:3" ht="14.4" x14ac:dyDescent="0.3">
      <c r="A44923"/>
      <c r="B44923"/>
      <c r="C44923"/>
    </row>
    <row r="44924" spans="1:3" ht="14.4" x14ac:dyDescent="0.3">
      <c r="A44924"/>
      <c r="B44924"/>
      <c r="C44924"/>
    </row>
    <row r="44925" spans="1:3" ht="14.4" x14ac:dyDescent="0.3">
      <c r="A44925"/>
      <c r="B44925"/>
      <c r="C44925"/>
    </row>
    <row r="44926" spans="1:3" ht="14.4" x14ac:dyDescent="0.3">
      <c r="A44926"/>
      <c r="B44926"/>
      <c r="C44926"/>
    </row>
    <row r="44927" spans="1:3" ht="14.4" x14ac:dyDescent="0.3">
      <c r="A44927"/>
      <c r="B44927"/>
      <c r="C44927"/>
    </row>
    <row r="44928" spans="1:3" ht="14.4" x14ac:dyDescent="0.3">
      <c r="A44928"/>
      <c r="B44928"/>
      <c r="C44928"/>
    </row>
    <row r="44929" spans="1:3" ht="14.4" x14ac:dyDescent="0.3">
      <c r="A44929"/>
      <c r="B44929"/>
      <c r="C44929"/>
    </row>
    <row r="44930" spans="1:3" ht="14.4" x14ac:dyDescent="0.3">
      <c r="A44930"/>
      <c r="B44930"/>
      <c r="C44930"/>
    </row>
    <row r="44931" spans="1:3" ht="14.4" x14ac:dyDescent="0.3">
      <c r="A44931"/>
      <c r="B44931"/>
      <c r="C44931"/>
    </row>
    <row r="44932" spans="1:3" ht="14.4" x14ac:dyDescent="0.3">
      <c r="A44932"/>
      <c r="B44932"/>
      <c r="C44932"/>
    </row>
    <row r="44933" spans="1:3" ht="14.4" x14ac:dyDescent="0.3">
      <c r="A44933"/>
      <c r="B44933"/>
      <c r="C44933"/>
    </row>
    <row r="44934" spans="1:3" ht="14.4" x14ac:dyDescent="0.3">
      <c r="A44934"/>
      <c r="B44934"/>
      <c r="C44934"/>
    </row>
    <row r="44935" spans="1:3" ht="14.4" x14ac:dyDescent="0.3">
      <c r="A44935"/>
      <c r="B44935"/>
      <c r="C44935"/>
    </row>
    <row r="44936" spans="1:3" ht="14.4" x14ac:dyDescent="0.3">
      <c r="A44936"/>
      <c r="B44936"/>
      <c r="C44936"/>
    </row>
    <row r="44937" spans="1:3" ht="14.4" x14ac:dyDescent="0.3">
      <c r="A44937"/>
      <c r="B44937"/>
      <c r="C44937"/>
    </row>
    <row r="44938" spans="1:3" ht="14.4" x14ac:dyDescent="0.3">
      <c r="A44938"/>
      <c r="B44938"/>
      <c r="C44938"/>
    </row>
    <row r="44939" spans="1:3" ht="14.4" x14ac:dyDescent="0.3">
      <c r="A44939"/>
      <c r="B44939"/>
      <c r="C44939"/>
    </row>
    <row r="44940" spans="1:3" ht="14.4" x14ac:dyDescent="0.3">
      <c r="A44940"/>
      <c r="B44940"/>
      <c r="C44940"/>
    </row>
    <row r="44941" spans="1:3" ht="14.4" x14ac:dyDescent="0.3">
      <c r="A44941"/>
      <c r="B44941"/>
      <c r="C44941"/>
    </row>
    <row r="44942" spans="1:3" ht="14.4" x14ac:dyDescent="0.3">
      <c r="A44942"/>
      <c r="B44942"/>
      <c r="C44942"/>
    </row>
    <row r="44943" spans="1:3" ht="14.4" x14ac:dyDescent="0.3">
      <c r="A44943"/>
      <c r="B44943"/>
      <c r="C44943"/>
    </row>
    <row r="44944" spans="1:3" ht="14.4" x14ac:dyDescent="0.3">
      <c r="A44944"/>
      <c r="B44944"/>
      <c r="C44944"/>
    </row>
    <row r="44945" spans="1:3" ht="14.4" x14ac:dyDescent="0.3">
      <c r="A44945"/>
      <c r="B44945"/>
      <c r="C44945"/>
    </row>
    <row r="44946" spans="1:3" ht="14.4" x14ac:dyDescent="0.3">
      <c r="A44946"/>
      <c r="B44946"/>
      <c r="C44946"/>
    </row>
    <row r="44947" spans="1:3" ht="14.4" x14ac:dyDescent="0.3">
      <c r="A44947"/>
      <c r="B44947"/>
      <c r="C44947"/>
    </row>
    <row r="44948" spans="1:3" ht="14.4" x14ac:dyDescent="0.3">
      <c r="A44948"/>
      <c r="B44948"/>
      <c r="C44948"/>
    </row>
    <row r="44949" spans="1:3" ht="14.4" x14ac:dyDescent="0.3">
      <c r="A44949"/>
      <c r="B44949"/>
      <c r="C44949"/>
    </row>
    <row r="44950" spans="1:3" ht="14.4" x14ac:dyDescent="0.3">
      <c r="A44950"/>
      <c r="B44950"/>
      <c r="C44950"/>
    </row>
    <row r="44951" spans="1:3" ht="14.4" x14ac:dyDescent="0.3">
      <c r="A44951"/>
      <c r="B44951"/>
      <c r="C44951"/>
    </row>
    <row r="44952" spans="1:3" ht="14.4" x14ac:dyDescent="0.3">
      <c r="A44952"/>
      <c r="B44952"/>
      <c r="C44952"/>
    </row>
    <row r="44953" spans="1:3" ht="14.4" x14ac:dyDescent="0.3">
      <c r="A44953"/>
      <c r="B44953"/>
      <c r="C44953"/>
    </row>
    <row r="44954" spans="1:3" ht="14.4" x14ac:dyDescent="0.3">
      <c r="A44954"/>
      <c r="B44954"/>
      <c r="C44954"/>
    </row>
    <row r="44955" spans="1:3" ht="14.4" x14ac:dyDescent="0.3">
      <c r="A44955"/>
      <c r="B44955"/>
      <c r="C44955"/>
    </row>
    <row r="44956" spans="1:3" ht="14.4" x14ac:dyDescent="0.3">
      <c r="A44956"/>
      <c r="B44956"/>
      <c r="C44956"/>
    </row>
    <row r="44957" spans="1:3" ht="14.4" x14ac:dyDescent="0.3">
      <c r="A44957"/>
      <c r="B44957"/>
      <c r="C44957"/>
    </row>
    <row r="44958" spans="1:3" ht="14.4" x14ac:dyDescent="0.3">
      <c r="A44958"/>
      <c r="B44958"/>
      <c r="C44958"/>
    </row>
    <row r="44959" spans="1:3" ht="14.4" x14ac:dyDescent="0.3">
      <c r="A44959"/>
      <c r="B44959"/>
      <c r="C44959"/>
    </row>
    <row r="44960" spans="1:3" ht="14.4" x14ac:dyDescent="0.3">
      <c r="A44960"/>
      <c r="B44960"/>
      <c r="C44960"/>
    </row>
    <row r="44961" spans="1:3" ht="14.4" x14ac:dyDescent="0.3">
      <c r="A44961"/>
      <c r="B44961"/>
      <c r="C44961"/>
    </row>
    <row r="44962" spans="1:3" ht="14.4" x14ac:dyDescent="0.3">
      <c r="A44962"/>
      <c r="B44962"/>
      <c r="C44962"/>
    </row>
    <row r="44963" spans="1:3" ht="14.4" x14ac:dyDescent="0.3">
      <c r="A44963"/>
      <c r="B44963"/>
      <c r="C44963"/>
    </row>
    <row r="44964" spans="1:3" ht="14.4" x14ac:dyDescent="0.3">
      <c r="A44964"/>
      <c r="B44964"/>
      <c r="C44964"/>
    </row>
    <row r="44965" spans="1:3" ht="14.4" x14ac:dyDescent="0.3">
      <c r="A44965"/>
      <c r="B44965"/>
      <c r="C44965"/>
    </row>
    <row r="44966" spans="1:3" ht="14.4" x14ac:dyDescent="0.3">
      <c r="A44966"/>
      <c r="B44966"/>
      <c r="C44966"/>
    </row>
    <row r="44967" spans="1:3" ht="14.4" x14ac:dyDescent="0.3">
      <c r="A44967"/>
      <c r="B44967"/>
      <c r="C44967"/>
    </row>
    <row r="44968" spans="1:3" ht="14.4" x14ac:dyDescent="0.3">
      <c r="A44968"/>
      <c r="B44968"/>
      <c r="C44968"/>
    </row>
    <row r="44969" spans="1:3" ht="14.4" x14ac:dyDescent="0.3">
      <c r="A44969"/>
      <c r="B44969"/>
      <c r="C44969"/>
    </row>
    <row r="44970" spans="1:3" ht="14.4" x14ac:dyDescent="0.3">
      <c r="A44970"/>
      <c r="B44970"/>
      <c r="C44970"/>
    </row>
    <row r="44971" spans="1:3" ht="14.4" x14ac:dyDescent="0.3">
      <c r="A44971"/>
      <c r="B44971"/>
      <c r="C44971"/>
    </row>
    <row r="44972" spans="1:3" ht="14.4" x14ac:dyDescent="0.3">
      <c r="A44972"/>
      <c r="B44972"/>
      <c r="C44972"/>
    </row>
    <row r="44973" spans="1:3" ht="14.4" x14ac:dyDescent="0.3">
      <c r="A44973"/>
      <c r="B44973"/>
      <c r="C44973"/>
    </row>
    <row r="44974" spans="1:3" ht="14.4" x14ac:dyDescent="0.3">
      <c r="A44974"/>
      <c r="B44974"/>
      <c r="C44974"/>
    </row>
    <row r="44975" spans="1:3" ht="14.4" x14ac:dyDescent="0.3">
      <c r="A44975"/>
      <c r="B44975"/>
      <c r="C44975"/>
    </row>
    <row r="44976" spans="1:3" ht="14.4" x14ac:dyDescent="0.3">
      <c r="A44976"/>
      <c r="B44976"/>
      <c r="C44976"/>
    </row>
    <row r="44977" spans="1:3" ht="14.4" x14ac:dyDescent="0.3">
      <c r="A44977"/>
      <c r="B44977"/>
      <c r="C44977"/>
    </row>
    <row r="44978" spans="1:3" ht="14.4" x14ac:dyDescent="0.3">
      <c r="A44978"/>
      <c r="B44978"/>
      <c r="C44978"/>
    </row>
    <row r="44979" spans="1:3" ht="14.4" x14ac:dyDescent="0.3">
      <c r="A44979"/>
      <c r="B44979"/>
      <c r="C44979"/>
    </row>
    <row r="44980" spans="1:3" ht="14.4" x14ac:dyDescent="0.3">
      <c r="A44980"/>
      <c r="B44980"/>
      <c r="C44980"/>
    </row>
    <row r="44981" spans="1:3" ht="14.4" x14ac:dyDescent="0.3">
      <c r="A44981"/>
      <c r="B44981"/>
      <c r="C44981"/>
    </row>
    <row r="44982" spans="1:3" ht="14.4" x14ac:dyDescent="0.3">
      <c r="A44982"/>
      <c r="B44982"/>
      <c r="C44982"/>
    </row>
    <row r="44983" spans="1:3" ht="14.4" x14ac:dyDescent="0.3">
      <c r="A44983"/>
      <c r="B44983"/>
      <c r="C44983"/>
    </row>
    <row r="44984" spans="1:3" ht="14.4" x14ac:dyDescent="0.3">
      <c r="A44984"/>
      <c r="B44984"/>
      <c r="C44984"/>
    </row>
    <row r="44985" spans="1:3" ht="14.4" x14ac:dyDescent="0.3">
      <c r="A44985"/>
      <c r="B44985"/>
      <c r="C44985"/>
    </row>
    <row r="44986" spans="1:3" ht="14.4" x14ac:dyDescent="0.3">
      <c r="A44986"/>
      <c r="B44986"/>
      <c r="C44986"/>
    </row>
    <row r="44987" spans="1:3" ht="14.4" x14ac:dyDescent="0.3">
      <c r="A44987"/>
      <c r="B44987"/>
      <c r="C44987"/>
    </row>
    <row r="44988" spans="1:3" ht="14.4" x14ac:dyDescent="0.3">
      <c r="A44988"/>
      <c r="B44988"/>
      <c r="C44988"/>
    </row>
    <row r="44989" spans="1:3" ht="14.4" x14ac:dyDescent="0.3">
      <c r="A44989"/>
      <c r="B44989"/>
      <c r="C44989"/>
    </row>
    <row r="44990" spans="1:3" ht="14.4" x14ac:dyDescent="0.3">
      <c r="A44990"/>
      <c r="B44990"/>
      <c r="C44990"/>
    </row>
    <row r="44991" spans="1:3" ht="14.4" x14ac:dyDescent="0.3">
      <c r="A44991"/>
      <c r="B44991"/>
      <c r="C44991"/>
    </row>
    <row r="44992" spans="1:3" ht="14.4" x14ac:dyDescent="0.3">
      <c r="A44992"/>
      <c r="B44992"/>
      <c r="C44992"/>
    </row>
    <row r="44993" spans="1:3" ht="14.4" x14ac:dyDescent="0.3">
      <c r="A44993"/>
      <c r="B44993"/>
      <c r="C44993"/>
    </row>
    <row r="44994" spans="1:3" ht="14.4" x14ac:dyDescent="0.3">
      <c r="A44994"/>
      <c r="B44994"/>
      <c r="C44994"/>
    </row>
    <row r="44995" spans="1:3" ht="14.4" x14ac:dyDescent="0.3">
      <c r="A44995"/>
      <c r="B44995"/>
      <c r="C44995"/>
    </row>
    <row r="44996" spans="1:3" ht="14.4" x14ac:dyDescent="0.3">
      <c r="A44996"/>
      <c r="B44996"/>
      <c r="C44996"/>
    </row>
    <row r="44997" spans="1:3" ht="14.4" x14ac:dyDescent="0.3">
      <c r="A44997"/>
      <c r="B44997"/>
      <c r="C44997"/>
    </row>
    <row r="44998" spans="1:3" ht="14.4" x14ac:dyDescent="0.3">
      <c r="A44998"/>
      <c r="B44998"/>
      <c r="C44998"/>
    </row>
    <row r="44999" spans="1:3" ht="14.4" x14ac:dyDescent="0.3">
      <c r="A44999"/>
      <c r="B44999"/>
      <c r="C44999"/>
    </row>
    <row r="45000" spans="1:3" ht="14.4" x14ac:dyDescent="0.3">
      <c r="A45000"/>
      <c r="B45000"/>
      <c r="C45000"/>
    </row>
    <row r="45001" spans="1:3" ht="14.4" x14ac:dyDescent="0.3">
      <c r="A45001"/>
      <c r="B45001"/>
      <c r="C45001"/>
    </row>
    <row r="45002" spans="1:3" ht="14.4" x14ac:dyDescent="0.3">
      <c r="A45002"/>
      <c r="B45002"/>
      <c r="C45002"/>
    </row>
    <row r="45003" spans="1:3" ht="14.4" x14ac:dyDescent="0.3">
      <c r="A45003"/>
      <c r="B45003"/>
      <c r="C45003"/>
    </row>
    <row r="45004" spans="1:3" ht="14.4" x14ac:dyDescent="0.3">
      <c r="A45004"/>
      <c r="B45004"/>
      <c r="C45004"/>
    </row>
    <row r="45005" spans="1:3" ht="14.4" x14ac:dyDescent="0.3">
      <c r="A45005"/>
      <c r="B45005"/>
      <c r="C45005"/>
    </row>
    <row r="45006" spans="1:3" ht="14.4" x14ac:dyDescent="0.3">
      <c r="A45006"/>
      <c r="B45006"/>
      <c r="C45006"/>
    </row>
    <row r="45007" spans="1:3" ht="14.4" x14ac:dyDescent="0.3">
      <c r="A45007"/>
      <c r="B45007"/>
      <c r="C45007"/>
    </row>
    <row r="45008" spans="1:3" ht="14.4" x14ac:dyDescent="0.3">
      <c r="A45008"/>
      <c r="B45008"/>
      <c r="C45008"/>
    </row>
    <row r="45009" spans="1:3" ht="14.4" x14ac:dyDescent="0.3">
      <c r="A45009"/>
      <c r="B45009"/>
      <c r="C45009"/>
    </row>
    <row r="45010" spans="1:3" ht="14.4" x14ac:dyDescent="0.3">
      <c r="A45010"/>
      <c r="B45010"/>
      <c r="C45010"/>
    </row>
    <row r="45011" spans="1:3" ht="14.4" x14ac:dyDescent="0.3">
      <c r="A45011"/>
      <c r="B45011"/>
      <c r="C45011"/>
    </row>
    <row r="45012" spans="1:3" ht="14.4" x14ac:dyDescent="0.3">
      <c r="A45012"/>
      <c r="B45012"/>
      <c r="C45012"/>
    </row>
    <row r="45013" spans="1:3" ht="14.4" x14ac:dyDescent="0.3">
      <c r="A45013"/>
      <c r="B45013"/>
      <c r="C45013"/>
    </row>
    <row r="45014" spans="1:3" ht="14.4" x14ac:dyDescent="0.3">
      <c r="A45014"/>
      <c r="B45014"/>
      <c r="C45014"/>
    </row>
    <row r="45015" spans="1:3" ht="14.4" x14ac:dyDescent="0.3">
      <c r="A45015"/>
      <c r="B45015"/>
      <c r="C45015"/>
    </row>
    <row r="45016" spans="1:3" ht="14.4" x14ac:dyDescent="0.3">
      <c r="A45016"/>
      <c r="B45016"/>
      <c r="C45016"/>
    </row>
    <row r="45017" spans="1:3" ht="14.4" x14ac:dyDescent="0.3">
      <c r="A45017"/>
      <c r="B45017"/>
      <c r="C45017"/>
    </row>
    <row r="45018" spans="1:3" ht="14.4" x14ac:dyDescent="0.3">
      <c r="A45018"/>
      <c r="B45018"/>
      <c r="C45018"/>
    </row>
    <row r="45019" spans="1:3" ht="14.4" x14ac:dyDescent="0.3">
      <c r="A45019"/>
      <c r="B45019"/>
      <c r="C45019"/>
    </row>
    <row r="45020" spans="1:3" ht="14.4" x14ac:dyDescent="0.3">
      <c r="A45020"/>
      <c r="B45020"/>
      <c r="C45020"/>
    </row>
    <row r="45021" spans="1:3" ht="14.4" x14ac:dyDescent="0.3">
      <c r="A45021"/>
      <c r="B45021"/>
      <c r="C45021"/>
    </row>
    <row r="45022" spans="1:3" ht="14.4" x14ac:dyDescent="0.3">
      <c r="A45022"/>
      <c r="B45022"/>
      <c r="C45022"/>
    </row>
    <row r="45023" spans="1:3" ht="14.4" x14ac:dyDescent="0.3">
      <c r="A45023"/>
      <c r="B45023"/>
      <c r="C45023"/>
    </row>
    <row r="45024" spans="1:3" ht="14.4" x14ac:dyDescent="0.3">
      <c r="A45024"/>
      <c r="B45024"/>
      <c r="C45024"/>
    </row>
    <row r="45025" spans="1:3" ht="14.4" x14ac:dyDescent="0.3">
      <c r="A45025"/>
      <c r="B45025"/>
      <c r="C45025"/>
    </row>
    <row r="45026" spans="1:3" ht="14.4" x14ac:dyDescent="0.3">
      <c r="A45026"/>
      <c r="B45026"/>
      <c r="C45026"/>
    </row>
    <row r="45027" spans="1:3" ht="14.4" x14ac:dyDescent="0.3">
      <c r="A45027"/>
      <c r="B45027"/>
      <c r="C45027"/>
    </row>
    <row r="45028" spans="1:3" ht="14.4" x14ac:dyDescent="0.3">
      <c r="A45028"/>
      <c r="B45028"/>
      <c r="C45028"/>
    </row>
    <row r="45029" spans="1:3" ht="14.4" x14ac:dyDescent="0.3">
      <c r="A45029"/>
      <c r="B45029"/>
      <c r="C45029"/>
    </row>
    <row r="45030" spans="1:3" ht="14.4" x14ac:dyDescent="0.3">
      <c r="A45030"/>
      <c r="B45030"/>
      <c r="C45030"/>
    </row>
    <row r="45031" spans="1:3" ht="14.4" x14ac:dyDescent="0.3">
      <c r="A45031"/>
      <c r="B45031"/>
      <c r="C45031"/>
    </row>
    <row r="45032" spans="1:3" ht="14.4" x14ac:dyDescent="0.3">
      <c r="A45032"/>
      <c r="B45032"/>
      <c r="C45032"/>
    </row>
    <row r="45033" spans="1:3" ht="14.4" x14ac:dyDescent="0.3">
      <c r="A45033"/>
      <c r="B45033"/>
      <c r="C45033"/>
    </row>
    <row r="45034" spans="1:3" ht="14.4" x14ac:dyDescent="0.3">
      <c r="A45034"/>
      <c r="B45034"/>
      <c r="C45034"/>
    </row>
    <row r="45035" spans="1:3" ht="14.4" x14ac:dyDescent="0.3">
      <c r="A45035"/>
      <c r="B45035"/>
      <c r="C45035"/>
    </row>
    <row r="45036" spans="1:3" ht="14.4" x14ac:dyDescent="0.3">
      <c r="A45036"/>
      <c r="B45036"/>
      <c r="C45036"/>
    </row>
    <row r="45037" spans="1:3" ht="14.4" x14ac:dyDescent="0.3">
      <c r="A45037"/>
      <c r="B45037"/>
      <c r="C45037"/>
    </row>
    <row r="45038" spans="1:3" ht="14.4" x14ac:dyDescent="0.3">
      <c r="A45038"/>
      <c r="B45038"/>
      <c r="C45038"/>
    </row>
    <row r="45039" spans="1:3" ht="14.4" x14ac:dyDescent="0.3">
      <c r="A45039"/>
      <c r="B45039"/>
      <c r="C45039"/>
    </row>
    <row r="45040" spans="1:3" ht="14.4" x14ac:dyDescent="0.3">
      <c r="A45040"/>
      <c r="B45040"/>
      <c r="C45040"/>
    </row>
    <row r="45041" spans="1:3" ht="14.4" x14ac:dyDescent="0.3">
      <c r="A45041"/>
      <c r="B45041"/>
      <c r="C45041"/>
    </row>
    <row r="45042" spans="1:3" ht="14.4" x14ac:dyDescent="0.3">
      <c r="A45042"/>
      <c r="B45042"/>
      <c r="C45042"/>
    </row>
    <row r="45043" spans="1:3" ht="14.4" x14ac:dyDescent="0.3">
      <c r="A45043"/>
      <c r="B45043"/>
      <c r="C45043"/>
    </row>
    <row r="45044" spans="1:3" ht="14.4" x14ac:dyDescent="0.3">
      <c r="A45044"/>
      <c r="B45044"/>
      <c r="C45044"/>
    </row>
    <row r="45045" spans="1:3" ht="14.4" x14ac:dyDescent="0.3">
      <c r="A45045"/>
      <c r="B45045"/>
      <c r="C45045"/>
    </row>
    <row r="45046" spans="1:3" ht="14.4" x14ac:dyDescent="0.3">
      <c r="A45046"/>
      <c r="B45046"/>
      <c r="C45046"/>
    </row>
    <row r="45047" spans="1:3" ht="14.4" x14ac:dyDescent="0.3">
      <c r="A45047"/>
      <c r="B45047"/>
      <c r="C45047"/>
    </row>
    <row r="45048" spans="1:3" ht="14.4" x14ac:dyDescent="0.3">
      <c r="A45048"/>
      <c r="B45048"/>
      <c r="C45048"/>
    </row>
    <row r="45049" spans="1:3" ht="14.4" x14ac:dyDescent="0.3">
      <c r="A45049"/>
      <c r="B45049"/>
      <c r="C45049"/>
    </row>
    <row r="45050" spans="1:3" ht="14.4" x14ac:dyDescent="0.3">
      <c r="A45050"/>
      <c r="B45050"/>
      <c r="C45050"/>
    </row>
    <row r="45051" spans="1:3" ht="14.4" x14ac:dyDescent="0.3">
      <c r="A45051"/>
      <c r="B45051"/>
      <c r="C45051"/>
    </row>
    <row r="45052" spans="1:3" ht="14.4" x14ac:dyDescent="0.3">
      <c r="A45052"/>
      <c r="B45052"/>
      <c r="C45052"/>
    </row>
    <row r="45053" spans="1:3" ht="14.4" x14ac:dyDescent="0.3">
      <c r="A45053"/>
      <c r="B45053"/>
      <c r="C45053"/>
    </row>
    <row r="45054" spans="1:3" ht="14.4" x14ac:dyDescent="0.3">
      <c r="A45054"/>
      <c r="B45054"/>
      <c r="C45054"/>
    </row>
    <row r="45055" spans="1:3" ht="14.4" x14ac:dyDescent="0.3">
      <c r="A45055"/>
      <c r="B45055"/>
      <c r="C45055"/>
    </row>
    <row r="45056" spans="1:3" ht="14.4" x14ac:dyDescent="0.3">
      <c r="A45056"/>
      <c r="B45056"/>
      <c r="C45056"/>
    </row>
    <row r="45057" spans="1:3" ht="14.4" x14ac:dyDescent="0.3">
      <c r="A45057"/>
      <c r="B45057"/>
      <c r="C45057"/>
    </row>
    <row r="45058" spans="1:3" ht="14.4" x14ac:dyDescent="0.3">
      <c r="A45058"/>
      <c r="B45058"/>
      <c r="C45058"/>
    </row>
    <row r="45059" spans="1:3" ht="14.4" x14ac:dyDescent="0.3">
      <c r="A45059"/>
      <c r="B45059"/>
      <c r="C45059"/>
    </row>
    <row r="45060" spans="1:3" ht="14.4" x14ac:dyDescent="0.3">
      <c r="A45060"/>
      <c r="B45060"/>
      <c r="C45060"/>
    </row>
    <row r="45061" spans="1:3" ht="14.4" x14ac:dyDescent="0.3">
      <c r="A45061"/>
      <c r="B45061"/>
      <c r="C45061"/>
    </row>
    <row r="45062" spans="1:3" ht="14.4" x14ac:dyDescent="0.3">
      <c r="A45062"/>
      <c r="B45062"/>
      <c r="C45062"/>
    </row>
    <row r="45063" spans="1:3" ht="14.4" x14ac:dyDescent="0.3">
      <c r="A45063"/>
      <c r="B45063"/>
      <c r="C45063"/>
    </row>
    <row r="45064" spans="1:3" ht="14.4" x14ac:dyDescent="0.3">
      <c r="A45064"/>
      <c r="B45064"/>
      <c r="C45064"/>
    </row>
    <row r="45065" spans="1:3" ht="14.4" x14ac:dyDescent="0.3">
      <c r="A45065"/>
      <c r="B45065"/>
      <c r="C45065"/>
    </row>
    <row r="45066" spans="1:3" ht="14.4" x14ac:dyDescent="0.3">
      <c r="A45066"/>
      <c r="B45066"/>
      <c r="C45066"/>
    </row>
    <row r="45067" spans="1:3" ht="14.4" x14ac:dyDescent="0.3">
      <c r="A45067"/>
      <c r="B45067"/>
      <c r="C45067"/>
    </row>
    <row r="45068" spans="1:3" ht="14.4" x14ac:dyDescent="0.3">
      <c r="A45068"/>
      <c r="B45068"/>
      <c r="C45068"/>
    </row>
    <row r="45069" spans="1:3" ht="14.4" x14ac:dyDescent="0.3">
      <c r="A45069"/>
      <c r="B45069"/>
      <c r="C45069"/>
    </row>
    <row r="45070" spans="1:3" ht="14.4" x14ac:dyDescent="0.3">
      <c r="A45070"/>
      <c r="B45070"/>
      <c r="C45070"/>
    </row>
    <row r="45071" spans="1:3" ht="14.4" x14ac:dyDescent="0.3">
      <c r="A45071"/>
      <c r="B45071"/>
      <c r="C45071"/>
    </row>
    <row r="45072" spans="1:3" ht="14.4" x14ac:dyDescent="0.3">
      <c r="A45072"/>
      <c r="B45072"/>
      <c r="C45072"/>
    </row>
    <row r="45073" spans="1:3" ht="14.4" x14ac:dyDescent="0.3">
      <c r="A45073"/>
      <c r="B45073"/>
      <c r="C45073"/>
    </row>
    <row r="45074" spans="1:3" ht="14.4" x14ac:dyDescent="0.3">
      <c r="A45074"/>
      <c r="B45074"/>
      <c r="C45074"/>
    </row>
    <row r="45075" spans="1:3" ht="14.4" x14ac:dyDescent="0.3">
      <c r="A45075"/>
      <c r="B45075"/>
      <c r="C45075"/>
    </row>
    <row r="45076" spans="1:3" ht="14.4" x14ac:dyDescent="0.3">
      <c r="A45076"/>
      <c r="B45076"/>
      <c r="C45076"/>
    </row>
    <row r="45077" spans="1:3" ht="14.4" x14ac:dyDescent="0.3">
      <c r="A45077"/>
      <c r="B45077"/>
      <c r="C45077"/>
    </row>
    <row r="45078" spans="1:3" ht="14.4" x14ac:dyDescent="0.3">
      <c r="A45078"/>
      <c r="B45078"/>
      <c r="C45078"/>
    </row>
    <row r="45079" spans="1:3" ht="14.4" x14ac:dyDescent="0.3">
      <c r="A45079"/>
      <c r="B45079"/>
      <c r="C45079"/>
    </row>
    <row r="45080" spans="1:3" ht="14.4" x14ac:dyDescent="0.3">
      <c r="A45080"/>
      <c r="B45080"/>
      <c r="C45080"/>
    </row>
    <row r="45081" spans="1:3" ht="14.4" x14ac:dyDescent="0.3">
      <c r="A45081"/>
      <c r="B45081"/>
      <c r="C45081"/>
    </row>
    <row r="45082" spans="1:3" ht="14.4" x14ac:dyDescent="0.3">
      <c r="A45082"/>
      <c r="B45082"/>
      <c r="C45082"/>
    </row>
    <row r="45083" spans="1:3" ht="14.4" x14ac:dyDescent="0.3">
      <c r="A45083"/>
      <c r="B45083"/>
      <c r="C45083"/>
    </row>
    <row r="45084" spans="1:3" ht="14.4" x14ac:dyDescent="0.3">
      <c r="A45084"/>
      <c r="B45084"/>
      <c r="C45084"/>
    </row>
    <row r="45085" spans="1:3" ht="14.4" x14ac:dyDescent="0.3">
      <c r="A45085"/>
      <c r="B45085"/>
      <c r="C45085"/>
    </row>
    <row r="45086" spans="1:3" ht="14.4" x14ac:dyDescent="0.3">
      <c r="A45086"/>
      <c r="B45086"/>
      <c r="C45086"/>
    </row>
    <row r="45087" spans="1:3" ht="14.4" x14ac:dyDescent="0.3">
      <c r="A45087"/>
      <c r="B45087"/>
      <c r="C45087"/>
    </row>
    <row r="45088" spans="1:3" ht="14.4" x14ac:dyDescent="0.3">
      <c r="A45088"/>
      <c r="B45088"/>
      <c r="C45088"/>
    </row>
    <row r="45089" spans="1:3" ht="14.4" x14ac:dyDescent="0.3">
      <c r="A45089"/>
      <c r="B45089"/>
      <c r="C45089"/>
    </row>
    <row r="45090" spans="1:3" ht="14.4" x14ac:dyDescent="0.3">
      <c r="A45090"/>
      <c r="B45090"/>
      <c r="C45090"/>
    </row>
    <row r="45091" spans="1:3" ht="14.4" x14ac:dyDescent="0.3">
      <c r="A45091"/>
      <c r="B45091"/>
      <c r="C45091"/>
    </row>
    <row r="45092" spans="1:3" ht="14.4" x14ac:dyDescent="0.3">
      <c r="A45092"/>
      <c r="B45092"/>
      <c r="C45092"/>
    </row>
    <row r="45093" spans="1:3" ht="14.4" x14ac:dyDescent="0.3">
      <c r="A45093"/>
      <c r="B45093"/>
      <c r="C45093"/>
    </row>
    <row r="45094" spans="1:3" ht="14.4" x14ac:dyDescent="0.3">
      <c r="A45094"/>
      <c r="B45094"/>
      <c r="C45094"/>
    </row>
    <row r="45095" spans="1:3" ht="14.4" x14ac:dyDescent="0.3">
      <c r="A45095"/>
      <c r="B45095"/>
      <c r="C45095"/>
    </row>
    <row r="45096" spans="1:3" ht="14.4" x14ac:dyDescent="0.3">
      <c r="A45096"/>
      <c r="B45096"/>
      <c r="C45096"/>
    </row>
    <row r="45097" spans="1:3" ht="14.4" x14ac:dyDescent="0.3">
      <c r="A45097"/>
      <c r="B45097"/>
      <c r="C45097"/>
    </row>
    <row r="45098" spans="1:3" ht="14.4" x14ac:dyDescent="0.3">
      <c r="A45098"/>
      <c r="B45098"/>
      <c r="C45098"/>
    </row>
    <row r="45099" spans="1:3" ht="14.4" x14ac:dyDescent="0.3">
      <c r="A45099"/>
      <c r="B45099"/>
      <c r="C45099"/>
    </row>
    <row r="45100" spans="1:3" ht="14.4" x14ac:dyDescent="0.3">
      <c r="A45100"/>
      <c r="B45100"/>
      <c r="C45100"/>
    </row>
    <row r="45101" spans="1:3" ht="14.4" x14ac:dyDescent="0.3">
      <c r="A45101"/>
      <c r="B45101"/>
      <c r="C45101"/>
    </row>
    <row r="45102" spans="1:3" ht="14.4" x14ac:dyDescent="0.3">
      <c r="A45102"/>
      <c r="B45102"/>
      <c r="C45102"/>
    </row>
    <row r="45103" spans="1:3" ht="14.4" x14ac:dyDescent="0.3">
      <c r="A45103"/>
      <c r="B45103"/>
      <c r="C45103"/>
    </row>
    <row r="45104" spans="1:3" ht="14.4" x14ac:dyDescent="0.3">
      <c r="A45104"/>
      <c r="B45104"/>
      <c r="C45104"/>
    </row>
    <row r="45105" spans="1:3" ht="14.4" x14ac:dyDescent="0.3">
      <c r="A45105"/>
      <c r="B45105"/>
      <c r="C45105"/>
    </row>
    <row r="45106" spans="1:3" ht="14.4" x14ac:dyDescent="0.3">
      <c r="A45106"/>
      <c r="B45106"/>
      <c r="C45106"/>
    </row>
    <row r="45107" spans="1:3" ht="14.4" x14ac:dyDescent="0.3">
      <c r="A45107"/>
      <c r="B45107"/>
      <c r="C45107"/>
    </row>
    <row r="45108" spans="1:3" ht="14.4" x14ac:dyDescent="0.3">
      <c r="A45108"/>
      <c r="B45108"/>
      <c r="C45108"/>
    </row>
    <row r="45109" spans="1:3" ht="14.4" x14ac:dyDescent="0.3">
      <c r="A45109"/>
      <c r="B45109"/>
      <c r="C45109"/>
    </row>
    <row r="45110" spans="1:3" ht="14.4" x14ac:dyDescent="0.3">
      <c r="A45110"/>
      <c r="B45110"/>
      <c r="C45110"/>
    </row>
    <row r="45111" spans="1:3" ht="14.4" x14ac:dyDescent="0.3">
      <c r="A45111"/>
      <c r="B45111"/>
      <c r="C45111"/>
    </row>
    <row r="45112" spans="1:3" ht="14.4" x14ac:dyDescent="0.3">
      <c r="A45112"/>
      <c r="B45112"/>
      <c r="C45112"/>
    </row>
    <row r="45113" spans="1:3" ht="14.4" x14ac:dyDescent="0.3">
      <c r="A45113"/>
      <c r="B45113"/>
      <c r="C45113"/>
    </row>
    <row r="45114" spans="1:3" ht="14.4" x14ac:dyDescent="0.3">
      <c r="A45114"/>
      <c r="B45114"/>
      <c r="C45114"/>
    </row>
    <row r="45115" spans="1:3" ht="14.4" x14ac:dyDescent="0.3">
      <c r="A45115"/>
      <c r="B45115"/>
      <c r="C45115"/>
    </row>
    <row r="45116" spans="1:3" ht="14.4" x14ac:dyDescent="0.3">
      <c r="A45116"/>
      <c r="B45116"/>
      <c r="C45116"/>
    </row>
    <row r="45117" spans="1:3" ht="14.4" x14ac:dyDescent="0.3">
      <c r="A45117"/>
      <c r="B45117"/>
      <c r="C45117"/>
    </row>
    <row r="45118" spans="1:3" ht="14.4" x14ac:dyDescent="0.3">
      <c r="A45118"/>
      <c r="B45118"/>
      <c r="C45118"/>
    </row>
    <row r="45119" spans="1:3" ht="14.4" x14ac:dyDescent="0.3">
      <c r="A45119"/>
      <c r="B45119"/>
      <c r="C45119"/>
    </row>
    <row r="45120" spans="1:3" ht="14.4" x14ac:dyDescent="0.3">
      <c r="A45120"/>
      <c r="B45120"/>
      <c r="C45120"/>
    </row>
    <row r="45121" spans="1:3" ht="14.4" x14ac:dyDescent="0.3">
      <c r="A45121"/>
      <c r="B45121"/>
      <c r="C45121"/>
    </row>
    <row r="45122" spans="1:3" ht="14.4" x14ac:dyDescent="0.3">
      <c r="A45122"/>
      <c r="B45122"/>
      <c r="C45122"/>
    </row>
    <row r="45123" spans="1:3" ht="14.4" x14ac:dyDescent="0.3">
      <c r="A45123"/>
      <c r="B45123"/>
      <c r="C45123"/>
    </row>
    <row r="45124" spans="1:3" ht="14.4" x14ac:dyDescent="0.3">
      <c r="A45124"/>
      <c r="B45124"/>
      <c r="C45124"/>
    </row>
    <row r="45125" spans="1:3" ht="14.4" x14ac:dyDescent="0.3">
      <c r="A45125"/>
      <c r="B45125"/>
      <c r="C45125"/>
    </row>
    <row r="45126" spans="1:3" ht="14.4" x14ac:dyDescent="0.3">
      <c r="A45126"/>
      <c r="B45126"/>
      <c r="C45126"/>
    </row>
    <row r="45127" spans="1:3" ht="14.4" x14ac:dyDescent="0.3">
      <c r="A45127"/>
      <c r="B45127"/>
      <c r="C45127"/>
    </row>
    <row r="45128" spans="1:3" ht="14.4" x14ac:dyDescent="0.3">
      <c r="A45128"/>
      <c r="B45128"/>
      <c r="C45128"/>
    </row>
    <row r="45129" spans="1:3" ht="14.4" x14ac:dyDescent="0.3">
      <c r="A45129"/>
      <c r="B45129"/>
      <c r="C45129"/>
    </row>
    <row r="45130" spans="1:3" ht="14.4" x14ac:dyDescent="0.3">
      <c r="A45130"/>
      <c r="B45130"/>
      <c r="C45130"/>
    </row>
    <row r="45131" spans="1:3" ht="14.4" x14ac:dyDescent="0.3">
      <c r="A45131"/>
      <c r="B45131"/>
      <c r="C45131"/>
    </row>
    <row r="45132" spans="1:3" ht="14.4" x14ac:dyDescent="0.3">
      <c r="A45132"/>
      <c r="B45132"/>
      <c r="C45132"/>
    </row>
    <row r="45133" spans="1:3" ht="14.4" x14ac:dyDescent="0.3">
      <c r="A45133"/>
      <c r="B45133"/>
      <c r="C45133"/>
    </row>
    <row r="45134" spans="1:3" ht="14.4" x14ac:dyDescent="0.3">
      <c r="A45134"/>
      <c r="B45134"/>
      <c r="C45134"/>
    </row>
    <row r="45135" spans="1:3" ht="14.4" x14ac:dyDescent="0.3">
      <c r="A45135"/>
      <c r="B45135"/>
      <c r="C45135"/>
    </row>
    <row r="45136" spans="1:3" ht="14.4" x14ac:dyDescent="0.3">
      <c r="A45136"/>
      <c r="B45136"/>
      <c r="C45136"/>
    </row>
    <row r="45137" spans="1:3" ht="14.4" x14ac:dyDescent="0.3">
      <c r="A45137"/>
      <c r="B45137"/>
      <c r="C45137"/>
    </row>
    <row r="45138" spans="1:3" ht="14.4" x14ac:dyDescent="0.3">
      <c r="A45138"/>
      <c r="B45138"/>
      <c r="C45138"/>
    </row>
    <row r="45139" spans="1:3" ht="14.4" x14ac:dyDescent="0.3">
      <c r="A45139"/>
      <c r="B45139"/>
      <c r="C45139"/>
    </row>
    <row r="45140" spans="1:3" ht="14.4" x14ac:dyDescent="0.3">
      <c r="A45140"/>
      <c r="B45140"/>
      <c r="C45140"/>
    </row>
    <row r="45141" spans="1:3" ht="14.4" x14ac:dyDescent="0.3">
      <c r="A45141"/>
      <c r="B45141"/>
      <c r="C45141"/>
    </row>
    <row r="45142" spans="1:3" ht="14.4" x14ac:dyDescent="0.3">
      <c r="A45142"/>
      <c r="B45142"/>
      <c r="C45142"/>
    </row>
    <row r="45143" spans="1:3" ht="14.4" x14ac:dyDescent="0.3">
      <c r="A45143"/>
      <c r="B45143"/>
      <c r="C45143"/>
    </row>
    <row r="45144" spans="1:3" ht="14.4" x14ac:dyDescent="0.3">
      <c r="A45144"/>
      <c r="B45144"/>
      <c r="C45144"/>
    </row>
    <row r="45145" spans="1:3" ht="14.4" x14ac:dyDescent="0.3">
      <c r="A45145"/>
      <c r="B45145"/>
      <c r="C45145"/>
    </row>
    <row r="45146" spans="1:3" ht="14.4" x14ac:dyDescent="0.3">
      <c r="A45146"/>
      <c r="B45146"/>
      <c r="C45146"/>
    </row>
    <row r="45147" spans="1:3" ht="14.4" x14ac:dyDescent="0.3">
      <c r="A45147"/>
      <c r="B45147"/>
      <c r="C45147"/>
    </row>
    <row r="45148" spans="1:3" ht="14.4" x14ac:dyDescent="0.3">
      <c r="A45148"/>
      <c r="B45148"/>
      <c r="C45148"/>
    </row>
    <row r="45149" spans="1:3" ht="14.4" x14ac:dyDescent="0.3">
      <c r="A45149"/>
      <c r="B45149"/>
      <c r="C45149"/>
    </row>
    <row r="45150" spans="1:3" ht="14.4" x14ac:dyDescent="0.3">
      <c r="A45150"/>
      <c r="B45150"/>
      <c r="C45150"/>
    </row>
    <row r="45151" spans="1:3" ht="14.4" x14ac:dyDescent="0.3">
      <c r="A45151"/>
      <c r="B45151"/>
      <c r="C45151"/>
    </row>
    <row r="45152" spans="1:3" ht="14.4" x14ac:dyDescent="0.3">
      <c r="A45152"/>
      <c r="B45152"/>
      <c r="C45152"/>
    </row>
    <row r="45153" spans="1:3" ht="14.4" x14ac:dyDescent="0.3">
      <c r="A45153"/>
      <c r="B45153"/>
      <c r="C45153"/>
    </row>
    <row r="45154" spans="1:3" ht="14.4" x14ac:dyDescent="0.3">
      <c r="A45154"/>
      <c r="B45154"/>
      <c r="C45154"/>
    </row>
    <row r="45155" spans="1:3" ht="14.4" x14ac:dyDescent="0.3">
      <c r="A45155"/>
      <c r="B45155"/>
      <c r="C45155"/>
    </row>
    <row r="45156" spans="1:3" ht="14.4" x14ac:dyDescent="0.3">
      <c r="A45156"/>
      <c r="B45156"/>
      <c r="C45156"/>
    </row>
    <row r="45157" spans="1:3" ht="14.4" x14ac:dyDescent="0.3">
      <c r="A45157"/>
      <c r="B45157"/>
      <c r="C45157"/>
    </row>
    <row r="45158" spans="1:3" ht="14.4" x14ac:dyDescent="0.3">
      <c r="A45158"/>
      <c r="B45158"/>
      <c r="C45158"/>
    </row>
    <row r="45159" spans="1:3" ht="14.4" x14ac:dyDescent="0.3">
      <c r="A45159"/>
      <c r="B45159"/>
      <c r="C45159"/>
    </row>
    <row r="45160" spans="1:3" ht="14.4" x14ac:dyDescent="0.3">
      <c r="A45160"/>
      <c r="B45160"/>
      <c r="C45160"/>
    </row>
    <row r="45161" spans="1:3" ht="14.4" x14ac:dyDescent="0.3">
      <c r="A45161"/>
      <c r="B45161"/>
      <c r="C45161"/>
    </row>
    <row r="45162" spans="1:3" ht="14.4" x14ac:dyDescent="0.3">
      <c r="A45162"/>
      <c r="B45162"/>
      <c r="C45162"/>
    </row>
    <row r="45163" spans="1:3" ht="14.4" x14ac:dyDescent="0.3">
      <c r="A45163"/>
      <c r="B45163"/>
      <c r="C45163"/>
    </row>
    <row r="45164" spans="1:3" ht="14.4" x14ac:dyDescent="0.3">
      <c r="A45164"/>
      <c r="B45164"/>
      <c r="C45164"/>
    </row>
    <row r="45165" spans="1:3" ht="14.4" x14ac:dyDescent="0.3">
      <c r="A45165"/>
      <c r="B45165"/>
      <c r="C45165"/>
    </row>
    <row r="45166" spans="1:3" ht="14.4" x14ac:dyDescent="0.3">
      <c r="A45166"/>
      <c r="B45166"/>
      <c r="C45166"/>
    </row>
    <row r="45167" spans="1:3" ht="14.4" x14ac:dyDescent="0.3">
      <c r="A45167"/>
      <c r="B45167"/>
      <c r="C45167"/>
    </row>
    <row r="45168" spans="1:3" ht="14.4" x14ac:dyDescent="0.3">
      <c r="A45168"/>
      <c r="B45168"/>
      <c r="C45168"/>
    </row>
    <row r="45169" spans="1:3" ht="14.4" x14ac:dyDescent="0.3">
      <c r="A45169"/>
      <c r="B45169"/>
      <c r="C45169"/>
    </row>
    <row r="45170" spans="1:3" ht="14.4" x14ac:dyDescent="0.3">
      <c r="A45170"/>
      <c r="B45170"/>
      <c r="C45170"/>
    </row>
    <row r="45171" spans="1:3" ht="14.4" x14ac:dyDescent="0.3">
      <c r="A45171"/>
      <c r="B45171"/>
      <c r="C45171"/>
    </row>
    <row r="45172" spans="1:3" ht="14.4" x14ac:dyDescent="0.3">
      <c r="A45172"/>
      <c r="B45172"/>
      <c r="C45172"/>
    </row>
    <row r="45173" spans="1:3" ht="14.4" x14ac:dyDescent="0.3">
      <c r="A45173"/>
      <c r="B45173"/>
      <c r="C45173"/>
    </row>
    <row r="45174" spans="1:3" ht="14.4" x14ac:dyDescent="0.3">
      <c r="A45174"/>
      <c r="B45174"/>
      <c r="C45174"/>
    </row>
    <row r="45175" spans="1:3" ht="14.4" x14ac:dyDescent="0.3">
      <c r="A45175"/>
      <c r="B45175"/>
      <c r="C45175"/>
    </row>
    <row r="45176" spans="1:3" ht="14.4" x14ac:dyDescent="0.3">
      <c r="A45176"/>
      <c r="B45176"/>
      <c r="C45176"/>
    </row>
    <row r="45177" spans="1:3" ht="14.4" x14ac:dyDescent="0.3">
      <c r="A45177"/>
      <c r="B45177"/>
      <c r="C45177"/>
    </row>
    <row r="45178" spans="1:3" ht="14.4" x14ac:dyDescent="0.3">
      <c r="A45178"/>
      <c r="B45178"/>
      <c r="C45178"/>
    </row>
    <row r="45179" spans="1:3" ht="14.4" x14ac:dyDescent="0.3">
      <c r="A45179"/>
      <c r="B45179"/>
      <c r="C45179"/>
    </row>
    <row r="45180" spans="1:3" ht="14.4" x14ac:dyDescent="0.3">
      <c r="A45180"/>
      <c r="B45180"/>
      <c r="C45180"/>
    </row>
    <row r="45181" spans="1:3" ht="14.4" x14ac:dyDescent="0.3">
      <c r="A45181"/>
      <c r="B45181"/>
      <c r="C45181"/>
    </row>
    <row r="45182" spans="1:3" ht="14.4" x14ac:dyDescent="0.3">
      <c r="A45182"/>
      <c r="B45182"/>
      <c r="C45182"/>
    </row>
    <row r="45183" spans="1:3" ht="14.4" x14ac:dyDescent="0.3">
      <c r="A45183"/>
      <c r="B45183"/>
      <c r="C45183"/>
    </row>
    <row r="45184" spans="1:3" ht="14.4" x14ac:dyDescent="0.3">
      <c r="A45184"/>
      <c r="B45184"/>
      <c r="C45184"/>
    </row>
    <row r="45185" spans="1:3" ht="14.4" x14ac:dyDescent="0.3">
      <c r="A45185"/>
      <c r="B45185"/>
      <c r="C45185"/>
    </row>
    <row r="45186" spans="1:3" ht="14.4" x14ac:dyDescent="0.3">
      <c r="A45186"/>
      <c r="B45186"/>
      <c r="C45186"/>
    </row>
    <row r="45187" spans="1:3" ht="14.4" x14ac:dyDescent="0.3">
      <c r="A45187"/>
      <c r="B45187"/>
      <c r="C45187"/>
    </row>
    <row r="45188" spans="1:3" ht="14.4" x14ac:dyDescent="0.3">
      <c r="A45188"/>
      <c r="B45188"/>
      <c r="C45188"/>
    </row>
    <row r="45189" spans="1:3" ht="14.4" x14ac:dyDescent="0.3">
      <c r="A45189"/>
      <c r="B45189"/>
      <c r="C45189"/>
    </row>
    <row r="45190" spans="1:3" ht="14.4" x14ac:dyDescent="0.3">
      <c r="A45190"/>
      <c r="B45190"/>
      <c r="C45190"/>
    </row>
    <row r="45191" spans="1:3" ht="14.4" x14ac:dyDescent="0.3">
      <c r="A45191"/>
      <c r="B45191"/>
      <c r="C45191"/>
    </row>
    <row r="45192" spans="1:3" ht="14.4" x14ac:dyDescent="0.3">
      <c r="A45192"/>
      <c r="B45192"/>
      <c r="C45192"/>
    </row>
    <row r="45193" spans="1:3" ht="14.4" x14ac:dyDescent="0.3">
      <c r="A45193"/>
      <c r="B45193"/>
      <c r="C45193"/>
    </row>
    <row r="45194" spans="1:3" ht="14.4" x14ac:dyDescent="0.3">
      <c r="A45194"/>
      <c r="B45194"/>
      <c r="C45194"/>
    </row>
    <row r="45195" spans="1:3" ht="14.4" x14ac:dyDescent="0.3">
      <c r="A45195"/>
      <c r="B45195"/>
      <c r="C45195"/>
    </row>
    <row r="45196" spans="1:3" ht="14.4" x14ac:dyDescent="0.3">
      <c r="A45196"/>
      <c r="B45196"/>
      <c r="C45196"/>
    </row>
    <row r="45197" spans="1:3" ht="14.4" x14ac:dyDescent="0.3">
      <c r="A45197"/>
      <c r="B45197"/>
      <c r="C45197"/>
    </row>
    <row r="45198" spans="1:3" ht="14.4" x14ac:dyDescent="0.3">
      <c r="A45198"/>
      <c r="B45198"/>
      <c r="C45198"/>
    </row>
    <row r="45199" spans="1:3" ht="14.4" x14ac:dyDescent="0.3">
      <c r="A45199"/>
      <c r="B45199"/>
      <c r="C45199"/>
    </row>
    <row r="45200" spans="1:3" ht="14.4" x14ac:dyDescent="0.3">
      <c r="A45200"/>
      <c r="B45200"/>
      <c r="C45200"/>
    </row>
    <row r="45201" spans="1:3" ht="14.4" x14ac:dyDescent="0.3">
      <c r="A45201"/>
      <c r="B45201"/>
      <c r="C45201"/>
    </row>
    <row r="45202" spans="1:3" ht="14.4" x14ac:dyDescent="0.3">
      <c r="A45202"/>
      <c r="B45202"/>
      <c r="C45202"/>
    </row>
    <row r="45203" spans="1:3" ht="14.4" x14ac:dyDescent="0.3">
      <c r="A45203"/>
      <c r="B45203"/>
      <c r="C45203"/>
    </row>
    <row r="45204" spans="1:3" ht="14.4" x14ac:dyDescent="0.3">
      <c r="A45204"/>
      <c r="B45204"/>
      <c r="C45204"/>
    </row>
    <row r="45205" spans="1:3" ht="14.4" x14ac:dyDescent="0.3">
      <c r="A45205"/>
      <c r="B45205"/>
      <c r="C45205"/>
    </row>
    <row r="45206" spans="1:3" ht="14.4" x14ac:dyDescent="0.3">
      <c r="A45206"/>
      <c r="B45206"/>
      <c r="C45206"/>
    </row>
    <row r="45207" spans="1:3" ht="14.4" x14ac:dyDescent="0.3">
      <c r="A45207"/>
      <c r="B45207"/>
      <c r="C45207"/>
    </row>
    <row r="45208" spans="1:3" ht="14.4" x14ac:dyDescent="0.3">
      <c r="A45208"/>
      <c r="B45208"/>
      <c r="C45208"/>
    </row>
    <row r="45209" spans="1:3" ht="14.4" x14ac:dyDescent="0.3">
      <c r="A45209"/>
      <c r="B45209"/>
      <c r="C45209"/>
    </row>
    <row r="45210" spans="1:3" ht="14.4" x14ac:dyDescent="0.3">
      <c r="A45210"/>
      <c r="B45210"/>
      <c r="C45210"/>
    </row>
    <row r="45211" spans="1:3" ht="14.4" x14ac:dyDescent="0.3">
      <c r="A45211"/>
      <c r="B45211"/>
      <c r="C45211"/>
    </row>
    <row r="45212" spans="1:3" ht="14.4" x14ac:dyDescent="0.3">
      <c r="A45212"/>
      <c r="B45212"/>
      <c r="C45212"/>
    </row>
    <row r="45213" spans="1:3" ht="14.4" x14ac:dyDescent="0.3">
      <c r="A45213"/>
      <c r="B45213"/>
      <c r="C45213"/>
    </row>
    <row r="45214" spans="1:3" ht="14.4" x14ac:dyDescent="0.3">
      <c r="A45214"/>
      <c r="B45214"/>
      <c r="C45214"/>
    </row>
    <row r="45215" spans="1:3" ht="14.4" x14ac:dyDescent="0.3">
      <c r="A45215"/>
      <c r="B45215"/>
      <c r="C45215"/>
    </row>
    <row r="45216" spans="1:3" ht="14.4" x14ac:dyDescent="0.3">
      <c r="A45216"/>
      <c r="B45216"/>
      <c r="C45216"/>
    </row>
    <row r="45217" spans="1:3" ht="14.4" x14ac:dyDescent="0.3">
      <c r="A45217"/>
      <c r="B45217"/>
      <c r="C45217"/>
    </row>
    <row r="45218" spans="1:3" ht="14.4" x14ac:dyDescent="0.3">
      <c r="A45218"/>
      <c r="B45218"/>
      <c r="C45218"/>
    </row>
    <row r="45219" spans="1:3" ht="14.4" x14ac:dyDescent="0.3">
      <c r="A45219"/>
      <c r="B45219"/>
      <c r="C45219"/>
    </row>
    <row r="45220" spans="1:3" ht="14.4" x14ac:dyDescent="0.3">
      <c r="A45220"/>
      <c r="B45220"/>
      <c r="C45220"/>
    </row>
    <row r="45221" spans="1:3" ht="14.4" x14ac:dyDescent="0.3">
      <c r="A45221"/>
      <c r="B45221"/>
      <c r="C45221"/>
    </row>
    <row r="45222" spans="1:3" ht="14.4" x14ac:dyDescent="0.3">
      <c r="A45222"/>
      <c r="B45222"/>
      <c r="C45222"/>
    </row>
    <row r="45223" spans="1:3" ht="14.4" x14ac:dyDescent="0.3">
      <c r="A45223"/>
      <c r="B45223"/>
      <c r="C45223"/>
    </row>
    <row r="45224" spans="1:3" ht="14.4" x14ac:dyDescent="0.3">
      <c r="A45224"/>
      <c r="B45224"/>
      <c r="C45224"/>
    </row>
    <row r="45225" spans="1:3" ht="14.4" x14ac:dyDescent="0.3">
      <c r="A45225"/>
      <c r="B45225"/>
      <c r="C45225"/>
    </row>
    <row r="45226" spans="1:3" ht="14.4" x14ac:dyDescent="0.3">
      <c r="A45226"/>
      <c r="B45226"/>
      <c r="C45226"/>
    </row>
    <row r="45227" spans="1:3" ht="14.4" x14ac:dyDescent="0.3">
      <c r="A45227"/>
      <c r="B45227"/>
      <c r="C45227"/>
    </row>
    <row r="45228" spans="1:3" ht="14.4" x14ac:dyDescent="0.3">
      <c r="A45228"/>
      <c r="B45228"/>
      <c r="C45228"/>
    </row>
    <row r="45229" spans="1:3" ht="14.4" x14ac:dyDescent="0.3">
      <c r="A45229"/>
      <c r="B45229"/>
      <c r="C45229"/>
    </row>
    <row r="45230" spans="1:3" ht="14.4" x14ac:dyDescent="0.3">
      <c r="A45230"/>
      <c r="B45230"/>
      <c r="C45230"/>
    </row>
    <row r="45231" spans="1:3" ht="14.4" x14ac:dyDescent="0.3">
      <c r="A45231"/>
      <c r="B45231"/>
      <c r="C45231"/>
    </row>
    <row r="45232" spans="1:3" ht="14.4" x14ac:dyDescent="0.3">
      <c r="A45232"/>
      <c r="B45232"/>
      <c r="C45232"/>
    </row>
    <row r="45233" spans="1:3" ht="14.4" x14ac:dyDescent="0.3">
      <c r="A45233"/>
      <c r="B45233"/>
      <c r="C45233"/>
    </row>
    <row r="45234" spans="1:3" ht="14.4" x14ac:dyDescent="0.3">
      <c r="A45234"/>
      <c r="B45234"/>
      <c r="C45234"/>
    </row>
    <row r="45235" spans="1:3" ht="14.4" x14ac:dyDescent="0.3">
      <c r="A45235"/>
      <c r="B45235"/>
      <c r="C45235"/>
    </row>
    <row r="45236" spans="1:3" ht="14.4" x14ac:dyDescent="0.3">
      <c r="A45236"/>
      <c r="B45236"/>
      <c r="C45236"/>
    </row>
    <row r="45237" spans="1:3" ht="14.4" x14ac:dyDescent="0.3">
      <c r="A45237"/>
      <c r="B45237"/>
      <c r="C45237"/>
    </row>
    <row r="45238" spans="1:3" ht="14.4" x14ac:dyDescent="0.3">
      <c r="A45238"/>
      <c r="B45238"/>
      <c r="C45238"/>
    </row>
    <row r="45239" spans="1:3" ht="14.4" x14ac:dyDescent="0.3">
      <c r="A45239"/>
      <c r="B45239"/>
      <c r="C45239"/>
    </row>
    <row r="45240" spans="1:3" ht="14.4" x14ac:dyDescent="0.3">
      <c r="A45240"/>
      <c r="B45240"/>
      <c r="C45240"/>
    </row>
    <row r="45241" spans="1:3" ht="14.4" x14ac:dyDescent="0.3">
      <c r="A45241"/>
      <c r="B45241"/>
      <c r="C45241"/>
    </row>
    <row r="45242" spans="1:3" ht="14.4" x14ac:dyDescent="0.3">
      <c r="A45242"/>
      <c r="B45242"/>
      <c r="C45242"/>
    </row>
    <row r="45243" spans="1:3" ht="14.4" x14ac:dyDescent="0.3">
      <c r="A45243"/>
      <c r="B45243"/>
      <c r="C45243"/>
    </row>
    <row r="45244" spans="1:3" ht="14.4" x14ac:dyDescent="0.3">
      <c r="A45244"/>
      <c r="B45244"/>
      <c r="C45244"/>
    </row>
    <row r="45245" spans="1:3" ht="14.4" x14ac:dyDescent="0.3">
      <c r="A45245"/>
      <c r="B45245"/>
      <c r="C45245"/>
    </row>
    <row r="45246" spans="1:3" ht="14.4" x14ac:dyDescent="0.3">
      <c r="A45246"/>
      <c r="B45246"/>
      <c r="C45246"/>
    </row>
    <row r="45247" spans="1:3" ht="14.4" x14ac:dyDescent="0.3">
      <c r="A45247"/>
      <c r="B45247"/>
      <c r="C45247"/>
    </row>
    <row r="45248" spans="1:3" ht="14.4" x14ac:dyDescent="0.3">
      <c r="A45248"/>
      <c r="B45248"/>
      <c r="C45248"/>
    </row>
    <row r="45249" spans="1:3" ht="14.4" x14ac:dyDescent="0.3">
      <c r="A45249"/>
      <c r="B45249"/>
      <c r="C45249"/>
    </row>
    <row r="45250" spans="1:3" ht="14.4" x14ac:dyDescent="0.3">
      <c r="A45250"/>
      <c r="B45250"/>
      <c r="C45250"/>
    </row>
    <row r="45251" spans="1:3" ht="14.4" x14ac:dyDescent="0.3">
      <c r="A45251"/>
      <c r="B45251"/>
      <c r="C45251"/>
    </row>
    <row r="45252" spans="1:3" ht="14.4" x14ac:dyDescent="0.3">
      <c r="A45252"/>
      <c r="B45252"/>
      <c r="C45252"/>
    </row>
    <row r="45253" spans="1:3" ht="14.4" x14ac:dyDescent="0.3">
      <c r="A45253"/>
      <c r="B45253"/>
      <c r="C45253"/>
    </row>
    <row r="45254" spans="1:3" ht="14.4" x14ac:dyDescent="0.3">
      <c r="A45254"/>
      <c r="B45254"/>
      <c r="C45254"/>
    </row>
    <row r="45255" spans="1:3" ht="14.4" x14ac:dyDescent="0.3">
      <c r="A45255"/>
      <c r="B45255"/>
      <c r="C45255"/>
    </row>
    <row r="45256" spans="1:3" ht="14.4" x14ac:dyDescent="0.3">
      <c r="A45256"/>
      <c r="B45256"/>
      <c r="C45256"/>
    </row>
    <row r="45257" spans="1:3" ht="14.4" x14ac:dyDescent="0.3">
      <c r="A45257"/>
      <c r="B45257"/>
      <c r="C45257"/>
    </row>
    <row r="45258" spans="1:3" ht="14.4" x14ac:dyDescent="0.3">
      <c r="A45258"/>
      <c r="B45258"/>
      <c r="C45258"/>
    </row>
    <row r="45259" spans="1:3" ht="14.4" x14ac:dyDescent="0.3">
      <c r="A45259"/>
      <c r="B45259"/>
      <c r="C45259"/>
    </row>
    <row r="45260" spans="1:3" ht="14.4" x14ac:dyDescent="0.3">
      <c r="A45260"/>
      <c r="B45260"/>
      <c r="C45260"/>
    </row>
    <row r="45261" spans="1:3" ht="14.4" x14ac:dyDescent="0.3">
      <c r="A45261"/>
      <c r="B45261"/>
      <c r="C45261"/>
    </row>
    <row r="45262" spans="1:3" ht="14.4" x14ac:dyDescent="0.3">
      <c r="A45262"/>
      <c r="B45262"/>
      <c r="C45262"/>
    </row>
    <row r="45263" spans="1:3" ht="14.4" x14ac:dyDescent="0.3">
      <c r="A45263"/>
      <c r="B45263"/>
      <c r="C45263"/>
    </row>
    <row r="45264" spans="1:3" ht="14.4" x14ac:dyDescent="0.3">
      <c r="A45264"/>
      <c r="B45264"/>
      <c r="C45264"/>
    </row>
    <row r="45265" spans="1:3" ht="14.4" x14ac:dyDescent="0.3">
      <c r="A45265"/>
      <c r="B45265"/>
      <c r="C45265"/>
    </row>
    <row r="45266" spans="1:3" ht="14.4" x14ac:dyDescent="0.3">
      <c r="A45266"/>
      <c r="B45266"/>
      <c r="C45266"/>
    </row>
    <row r="45267" spans="1:3" ht="14.4" x14ac:dyDescent="0.3">
      <c r="A45267"/>
      <c r="B45267"/>
      <c r="C45267"/>
    </row>
    <row r="45268" spans="1:3" ht="14.4" x14ac:dyDescent="0.3">
      <c r="A45268"/>
      <c r="B45268"/>
      <c r="C45268"/>
    </row>
    <row r="45269" spans="1:3" ht="14.4" x14ac:dyDescent="0.3">
      <c r="A45269"/>
      <c r="B45269"/>
      <c r="C45269"/>
    </row>
    <row r="45270" spans="1:3" ht="14.4" x14ac:dyDescent="0.3">
      <c r="A45270"/>
      <c r="B45270"/>
      <c r="C45270"/>
    </row>
    <row r="45271" spans="1:3" ht="14.4" x14ac:dyDescent="0.3">
      <c r="A45271"/>
      <c r="B45271"/>
      <c r="C45271"/>
    </row>
    <row r="45272" spans="1:3" ht="14.4" x14ac:dyDescent="0.3">
      <c r="A45272"/>
      <c r="B45272"/>
      <c r="C45272"/>
    </row>
    <row r="45273" spans="1:3" ht="14.4" x14ac:dyDescent="0.3">
      <c r="A45273"/>
      <c r="B45273"/>
      <c r="C45273"/>
    </row>
    <row r="45274" spans="1:3" ht="14.4" x14ac:dyDescent="0.3">
      <c r="A45274"/>
      <c r="B45274"/>
      <c r="C45274"/>
    </row>
    <row r="45275" spans="1:3" ht="14.4" x14ac:dyDescent="0.3">
      <c r="A45275"/>
      <c r="B45275"/>
      <c r="C45275"/>
    </row>
    <row r="45276" spans="1:3" ht="14.4" x14ac:dyDescent="0.3">
      <c r="A45276"/>
      <c r="B45276"/>
      <c r="C45276"/>
    </row>
    <row r="45277" spans="1:3" ht="14.4" x14ac:dyDescent="0.3">
      <c r="A45277"/>
      <c r="B45277"/>
      <c r="C45277"/>
    </row>
    <row r="45278" spans="1:3" ht="14.4" x14ac:dyDescent="0.3">
      <c r="A45278"/>
      <c r="B45278"/>
      <c r="C45278"/>
    </row>
    <row r="45279" spans="1:3" ht="14.4" x14ac:dyDescent="0.3">
      <c r="A45279"/>
      <c r="B45279"/>
      <c r="C45279"/>
    </row>
    <row r="45280" spans="1:3" ht="14.4" x14ac:dyDescent="0.3">
      <c r="A45280"/>
      <c r="B45280"/>
      <c r="C45280"/>
    </row>
    <row r="45281" spans="1:3" ht="14.4" x14ac:dyDescent="0.3">
      <c r="A45281"/>
      <c r="B45281"/>
      <c r="C45281"/>
    </row>
    <row r="45282" spans="1:3" ht="14.4" x14ac:dyDescent="0.3">
      <c r="A45282"/>
      <c r="B45282"/>
      <c r="C45282"/>
    </row>
    <row r="45283" spans="1:3" ht="14.4" x14ac:dyDescent="0.3">
      <c r="A45283"/>
      <c r="B45283"/>
      <c r="C45283"/>
    </row>
    <row r="45284" spans="1:3" ht="14.4" x14ac:dyDescent="0.3">
      <c r="A45284"/>
      <c r="B45284"/>
      <c r="C45284"/>
    </row>
    <row r="45285" spans="1:3" ht="14.4" x14ac:dyDescent="0.3">
      <c r="A45285"/>
      <c r="B45285"/>
      <c r="C45285"/>
    </row>
    <row r="45286" spans="1:3" ht="14.4" x14ac:dyDescent="0.3">
      <c r="A45286"/>
      <c r="B45286"/>
      <c r="C45286"/>
    </row>
    <row r="45287" spans="1:3" ht="14.4" x14ac:dyDescent="0.3">
      <c r="A45287"/>
      <c r="B45287"/>
      <c r="C45287"/>
    </row>
    <row r="45288" spans="1:3" ht="14.4" x14ac:dyDescent="0.3">
      <c r="A45288"/>
      <c r="B45288"/>
      <c r="C45288"/>
    </row>
    <row r="45289" spans="1:3" ht="14.4" x14ac:dyDescent="0.3">
      <c r="A45289"/>
      <c r="B45289"/>
      <c r="C45289"/>
    </row>
    <row r="45290" spans="1:3" ht="14.4" x14ac:dyDescent="0.3">
      <c r="A45290"/>
      <c r="B45290"/>
      <c r="C45290"/>
    </row>
    <row r="45291" spans="1:3" ht="14.4" x14ac:dyDescent="0.3">
      <c r="A45291"/>
      <c r="B45291"/>
      <c r="C45291"/>
    </row>
    <row r="45292" spans="1:3" ht="14.4" x14ac:dyDescent="0.3">
      <c r="A45292"/>
      <c r="B45292"/>
      <c r="C45292"/>
    </row>
    <row r="45293" spans="1:3" ht="14.4" x14ac:dyDescent="0.3">
      <c r="A45293"/>
      <c r="B45293"/>
      <c r="C45293"/>
    </row>
    <row r="45294" spans="1:3" ht="14.4" x14ac:dyDescent="0.3">
      <c r="A45294"/>
      <c r="B45294"/>
      <c r="C45294"/>
    </row>
    <row r="45295" spans="1:3" ht="14.4" x14ac:dyDescent="0.3">
      <c r="A45295"/>
      <c r="B45295"/>
      <c r="C45295"/>
    </row>
    <row r="45296" spans="1:3" ht="14.4" x14ac:dyDescent="0.3">
      <c r="A45296"/>
      <c r="B45296"/>
      <c r="C45296"/>
    </row>
    <row r="45297" spans="1:3" ht="14.4" x14ac:dyDescent="0.3">
      <c r="A45297"/>
      <c r="B45297"/>
      <c r="C45297"/>
    </row>
    <row r="45298" spans="1:3" ht="14.4" x14ac:dyDescent="0.3">
      <c r="A45298"/>
      <c r="B45298"/>
      <c r="C45298"/>
    </row>
    <row r="45299" spans="1:3" ht="14.4" x14ac:dyDescent="0.3">
      <c r="A45299"/>
      <c r="B45299"/>
      <c r="C45299"/>
    </row>
    <row r="45300" spans="1:3" ht="14.4" x14ac:dyDescent="0.3">
      <c r="A45300"/>
      <c r="B45300"/>
      <c r="C45300"/>
    </row>
    <row r="45301" spans="1:3" ht="14.4" x14ac:dyDescent="0.3">
      <c r="A45301"/>
      <c r="B45301"/>
      <c r="C45301"/>
    </row>
    <row r="45302" spans="1:3" ht="14.4" x14ac:dyDescent="0.3">
      <c r="A45302"/>
      <c r="B45302"/>
      <c r="C45302"/>
    </row>
    <row r="45303" spans="1:3" ht="14.4" x14ac:dyDescent="0.3">
      <c r="A45303"/>
      <c r="B45303"/>
      <c r="C45303"/>
    </row>
    <row r="45304" spans="1:3" ht="14.4" x14ac:dyDescent="0.3">
      <c r="A45304"/>
      <c r="B45304"/>
      <c r="C45304"/>
    </row>
    <row r="45305" spans="1:3" ht="14.4" x14ac:dyDescent="0.3">
      <c r="A45305"/>
      <c r="B45305"/>
      <c r="C45305"/>
    </row>
    <row r="45306" spans="1:3" ht="14.4" x14ac:dyDescent="0.3">
      <c r="A45306"/>
      <c r="B45306"/>
      <c r="C45306"/>
    </row>
    <row r="45307" spans="1:3" ht="14.4" x14ac:dyDescent="0.3">
      <c r="A45307"/>
      <c r="B45307"/>
      <c r="C45307"/>
    </row>
    <row r="45308" spans="1:3" ht="14.4" x14ac:dyDescent="0.3">
      <c r="A45308"/>
      <c r="B45308"/>
      <c r="C45308"/>
    </row>
    <row r="45309" spans="1:3" ht="14.4" x14ac:dyDescent="0.3">
      <c r="A45309"/>
      <c r="B45309"/>
      <c r="C45309"/>
    </row>
    <row r="45310" spans="1:3" ht="14.4" x14ac:dyDescent="0.3">
      <c r="A45310"/>
      <c r="B45310"/>
      <c r="C45310"/>
    </row>
    <row r="45311" spans="1:3" ht="14.4" x14ac:dyDescent="0.3">
      <c r="A45311"/>
      <c r="B45311"/>
      <c r="C45311"/>
    </row>
    <row r="45312" spans="1:3" ht="14.4" x14ac:dyDescent="0.3">
      <c r="A45312"/>
      <c r="B45312"/>
      <c r="C45312"/>
    </row>
    <row r="45313" spans="1:3" ht="14.4" x14ac:dyDescent="0.3">
      <c r="A45313"/>
      <c r="B45313"/>
      <c r="C45313"/>
    </row>
    <row r="45314" spans="1:3" ht="14.4" x14ac:dyDescent="0.3">
      <c r="A45314"/>
      <c r="B45314"/>
      <c r="C45314"/>
    </row>
    <row r="45315" spans="1:3" ht="14.4" x14ac:dyDescent="0.3">
      <c r="A45315"/>
      <c r="B45315"/>
      <c r="C45315"/>
    </row>
    <row r="45316" spans="1:3" ht="14.4" x14ac:dyDescent="0.3">
      <c r="A45316"/>
      <c r="B45316"/>
      <c r="C45316"/>
    </row>
    <row r="45317" spans="1:3" ht="14.4" x14ac:dyDescent="0.3">
      <c r="A45317"/>
      <c r="B45317"/>
      <c r="C45317"/>
    </row>
    <row r="45318" spans="1:3" ht="14.4" x14ac:dyDescent="0.3">
      <c r="A45318"/>
      <c r="B45318"/>
      <c r="C45318"/>
    </row>
    <row r="45319" spans="1:3" ht="14.4" x14ac:dyDescent="0.3">
      <c r="A45319"/>
      <c r="B45319"/>
      <c r="C45319"/>
    </row>
    <row r="45320" spans="1:3" ht="14.4" x14ac:dyDescent="0.3">
      <c r="A45320"/>
      <c r="B45320"/>
      <c r="C45320"/>
    </row>
    <row r="45321" spans="1:3" ht="14.4" x14ac:dyDescent="0.3">
      <c r="A45321"/>
      <c r="B45321"/>
      <c r="C45321"/>
    </row>
    <row r="45322" spans="1:3" ht="14.4" x14ac:dyDescent="0.3">
      <c r="A45322"/>
      <c r="B45322"/>
      <c r="C45322"/>
    </row>
    <row r="45323" spans="1:3" ht="14.4" x14ac:dyDescent="0.3">
      <c r="A45323"/>
      <c r="B45323"/>
      <c r="C45323"/>
    </row>
    <row r="45324" spans="1:3" ht="14.4" x14ac:dyDescent="0.3">
      <c r="A45324"/>
      <c r="B45324"/>
      <c r="C45324"/>
    </row>
    <row r="45325" spans="1:3" ht="14.4" x14ac:dyDescent="0.3">
      <c r="A45325"/>
      <c r="B45325"/>
      <c r="C45325"/>
    </row>
    <row r="45326" spans="1:3" ht="14.4" x14ac:dyDescent="0.3">
      <c r="A45326"/>
      <c r="B45326"/>
      <c r="C45326"/>
    </row>
    <row r="45327" spans="1:3" ht="14.4" x14ac:dyDescent="0.3">
      <c r="A45327"/>
      <c r="B45327"/>
      <c r="C45327"/>
    </row>
    <row r="45328" spans="1:3" ht="14.4" x14ac:dyDescent="0.3">
      <c r="A45328"/>
      <c r="B45328"/>
      <c r="C45328"/>
    </row>
    <row r="45329" spans="1:3" ht="14.4" x14ac:dyDescent="0.3">
      <c r="A45329"/>
      <c r="B45329"/>
      <c r="C45329"/>
    </row>
    <row r="45330" spans="1:3" ht="14.4" x14ac:dyDescent="0.3">
      <c r="A45330"/>
      <c r="B45330"/>
      <c r="C45330"/>
    </row>
    <row r="45331" spans="1:3" ht="14.4" x14ac:dyDescent="0.3">
      <c r="A45331"/>
      <c r="B45331"/>
      <c r="C45331"/>
    </row>
    <row r="45332" spans="1:3" ht="14.4" x14ac:dyDescent="0.3">
      <c r="A45332"/>
      <c r="B45332"/>
      <c r="C45332"/>
    </row>
    <row r="45333" spans="1:3" ht="14.4" x14ac:dyDescent="0.3">
      <c r="A45333"/>
      <c r="B45333"/>
      <c r="C45333"/>
    </row>
    <row r="45334" spans="1:3" ht="14.4" x14ac:dyDescent="0.3">
      <c r="A45334"/>
      <c r="B45334"/>
      <c r="C45334"/>
    </row>
    <row r="45335" spans="1:3" ht="14.4" x14ac:dyDescent="0.3">
      <c r="A45335"/>
      <c r="B45335"/>
      <c r="C45335"/>
    </row>
    <row r="45336" spans="1:3" ht="14.4" x14ac:dyDescent="0.3">
      <c r="A45336"/>
      <c r="B45336"/>
      <c r="C45336"/>
    </row>
    <row r="45337" spans="1:3" ht="14.4" x14ac:dyDescent="0.3">
      <c r="A45337"/>
      <c r="B45337"/>
      <c r="C45337"/>
    </row>
    <row r="45338" spans="1:3" ht="14.4" x14ac:dyDescent="0.3">
      <c r="A45338"/>
      <c r="B45338"/>
      <c r="C45338"/>
    </row>
    <row r="45339" spans="1:3" ht="14.4" x14ac:dyDescent="0.3">
      <c r="A45339"/>
      <c r="B45339"/>
      <c r="C45339"/>
    </row>
    <row r="45340" spans="1:3" ht="14.4" x14ac:dyDescent="0.3">
      <c r="A45340"/>
      <c r="B45340"/>
      <c r="C45340"/>
    </row>
    <row r="45341" spans="1:3" ht="14.4" x14ac:dyDescent="0.3">
      <c r="A45341"/>
      <c r="B45341"/>
      <c r="C45341"/>
    </row>
    <row r="45342" spans="1:3" ht="14.4" x14ac:dyDescent="0.3">
      <c r="A45342"/>
      <c r="B45342"/>
      <c r="C45342"/>
    </row>
    <row r="45343" spans="1:3" ht="14.4" x14ac:dyDescent="0.3">
      <c r="A45343"/>
      <c r="B45343"/>
      <c r="C45343"/>
    </row>
    <row r="45344" spans="1:3" ht="14.4" x14ac:dyDescent="0.3">
      <c r="A45344"/>
      <c r="B45344"/>
      <c r="C45344"/>
    </row>
    <row r="45345" spans="1:3" ht="14.4" x14ac:dyDescent="0.3">
      <c r="A45345"/>
      <c r="B45345"/>
      <c r="C45345"/>
    </row>
    <row r="45346" spans="1:3" ht="14.4" x14ac:dyDescent="0.3">
      <c r="A45346"/>
      <c r="B45346"/>
      <c r="C45346"/>
    </row>
    <row r="45347" spans="1:3" ht="14.4" x14ac:dyDescent="0.3">
      <c r="A45347"/>
      <c r="B45347"/>
      <c r="C45347"/>
    </row>
    <row r="45348" spans="1:3" ht="14.4" x14ac:dyDescent="0.3">
      <c r="A45348"/>
      <c r="B45348"/>
      <c r="C45348"/>
    </row>
    <row r="45349" spans="1:3" ht="14.4" x14ac:dyDescent="0.3">
      <c r="A45349"/>
      <c r="B45349"/>
      <c r="C45349"/>
    </row>
    <row r="45350" spans="1:3" ht="14.4" x14ac:dyDescent="0.3">
      <c r="A45350"/>
      <c r="B45350"/>
      <c r="C45350"/>
    </row>
    <row r="45351" spans="1:3" ht="14.4" x14ac:dyDescent="0.3">
      <c r="A45351"/>
      <c r="B45351"/>
      <c r="C45351"/>
    </row>
    <row r="45352" spans="1:3" ht="14.4" x14ac:dyDescent="0.3">
      <c r="A45352"/>
      <c r="B45352"/>
      <c r="C45352"/>
    </row>
    <row r="45353" spans="1:3" ht="14.4" x14ac:dyDescent="0.3">
      <c r="A45353"/>
      <c r="B45353"/>
      <c r="C45353"/>
    </row>
    <row r="45354" spans="1:3" ht="14.4" x14ac:dyDescent="0.3">
      <c r="A45354"/>
      <c r="B45354"/>
      <c r="C45354"/>
    </row>
    <row r="45355" spans="1:3" ht="14.4" x14ac:dyDescent="0.3">
      <c r="A45355"/>
      <c r="B45355"/>
      <c r="C45355"/>
    </row>
    <row r="45356" spans="1:3" ht="14.4" x14ac:dyDescent="0.3">
      <c r="A45356"/>
      <c r="B45356"/>
      <c r="C45356"/>
    </row>
    <row r="45357" spans="1:3" ht="14.4" x14ac:dyDescent="0.3">
      <c r="A45357"/>
      <c r="B45357"/>
      <c r="C45357"/>
    </row>
    <row r="45358" spans="1:3" ht="14.4" x14ac:dyDescent="0.3">
      <c r="A45358"/>
      <c r="B45358"/>
      <c r="C45358"/>
    </row>
    <row r="45359" spans="1:3" ht="14.4" x14ac:dyDescent="0.3">
      <c r="A45359"/>
      <c r="B45359"/>
      <c r="C45359"/>
    </row>
    <row r="45360" spans="1:3" ht="14.4" x14ac:dyDescent="0.3">
      <c r="A45360"/>
      <c r="B45360"/>
      <c r="C45360"/>
    </row>
    <row r="45361" spans="1:3" ht="14.4" x14ac:dyDescent="0.3">
      <c r="A45361"/>
      <c r="B45361"/>
      <c r="C45361"/>
    </row>
    <row r="45362" spans="1:3" ht="14.4" x14ac:dyDescent="0.3">
      <c r="A45362"/>
      <c r="B45362"/>
      <c r="C45362"/>
    </row>
    <row r="45363" spans="1:3" ht="14.4" x14ac:dyDescent="0.3">
      <c r="A45363"/>
      <c r="B45363"/>
      <c r="C45363"/>
    </row>
    <row r="45364" spans="1:3" ht="14.4" x14ac:dyDescent="0.3">
      <c r="A45364"/>
      <c r="B45364"/>
      <c r="C45364"/>
    </row>
    <row r="45365" spans="1:3" ht="14.4" x14ac:dyDescent="0.3">
      <c r="A45365"/>
      <c r="B45365"/>
      <c r="C45365"/>
    </row>
    <row r="45366" spans="1:3" ht="14.4" x14ac:dyDescent="0.3">
      <c r="A45366"/>
      <c r="B45366"/>
      <c r="C45366"/>
    </row>
    <row r="45367" spans="1:3" ht="14.4" x14ac:dyDescent="0.3">
      <c r="A45367"/>
      <c r="B45367"/>
      <c r="C45367"/>
    </row>
    <row r="45368" spans="1:3" ht="14.4" x14ac:dyDescent="0.3">
      <c r="A45368"/>
      <c r="B45368"/>
      <c r="C45368"/>
    </row>
    <row r="45369" spans="1:3" ht="14.4" x14ac:dyDescent="0.3">
      <c r="A45369"/>
      <c r="B45369"/>
      <c r="C45369"/>
    </row>
    <row r="45370" spans="1:3" ht="14.4" x14ac:dyDescent="0.3">
      <c r="A45370"/>
      <c r="B45370"/>
      <c r="C45370"/>
    </row>
    <row r="45371" spans="1:3" ht="14.4" x14ac:dyDescent="0.3">
      <c r="A45371"/>
      <c r="B45371"/>
      <c r="C45371"/>
    </row>
    <row r="45372" spans="1:3" ht="14.4" x14ac:dyDescent="0.3">
      <c r="A45372"/>
      <c r="B45372"/>
      <c r="C45372"/>
    </row>
    <row r="45373" spans="1:3" ht="14.4" x14ac:dyDescent="0.3">
      <c r="A45373"/>
      <c r="B45373"/>
      <c r="C45373"/>
    </row>
    <row r="45374" spans="1:3" ht="14.4" x14ac:dyDescent="0.3">
      <c r="A45374"/>
      <c r="B45374"/>
      <c r="C45374"/>
    </row>
    <row r="45375" spans="1:3" ht="14.4" x14ac:dyDescent="0.3">
      <c r="A45375"/>
      <c r="B45375"/>
      <c r="C45375"/>
    </row>
    <row r="45376" spans="1:3" ht="14.4" x14ac:dyDescent="0.3">
      <c r="A45376"/>
      <c r="B45376"/>
      <c r="C45376"/>
    </row>
    <row r="45377" spans="1:3" ht="14.4" x14ac:dyDescent="0.3">
      <c r="A45377"/>
      <c r="B45377"/>
      <c r="C45377"/>
    </row>
    <row r="45378" spans="1:3" ht="14.4" x14ac:dyDescent="0.3">
      <c r="A45378"/>
      <c r="B45378"/>
      <c r="C45378"/>
    </row>
    <row r="45379" spans="1:3" ht="14.4" x14ac:dyDescent="0.3">
      <c r="A45379"/>
      <c r="B45379"/>
      <c r="C45379"/>
    </row>
    <row r="45380" spans="1:3" ht="14.4" x14ac:dyDescent="0.3">
      <c r="A45380"/>
      <c r="B45380"/>
      <c r="C45380"/>
    </row>
    <row r="45381" spans="1:3" ht="14.4" x14ac:dyDescent="0.3">
      <c r="A45381"/>
      <c r="B45381"/>
      <c r="C45381"/>
    </row>
    <row r="45382" spans="1:3" ht="14.4" x14ac:dyDescent="0.3">
      <c r="A45382"/>
      <c r="B45382"/>
      <c r="C45382"/>
    </row>
    <row r="45383" spans="1:3" ht="14.4" x14ac:dyDescent="0.3">
      <c r="A45383"/>
      <c r="B45383"/>
      <c r="C45383"/>
    </row>
    <row r="45384" spans="1:3" ht="14.4" x14ac:dyDescent="0.3">
      <c r="A45384"/>
      <c r="B45384"/>
      <c r="C45384"/>
    </row>
    <row r="45385" spans="1:3" ht="14.4" x14ac:dyDescent="0.3">
      <c r="A45385"/>
      <c r="B45385"/>
      <c r="C45385"/>
    </row>
    <row r="45386" spans="1:3" ht="14.4" x14ac:dyDescent="0.3">
      <c r="A45386"/>
      <c r="B45386"/>
      <c r="C45386"/>
    </row>
    <row r="45387" spans="1:3" ht="14.4" x14ac:dyDescent="0.3">
      <c r="A45387"/>
      <c r="B45387"/>
      <c r="C45387"/>
    </row>
    <row r="45388" spans="1:3" ht="14.4" x14ac:dyDescent="0.3">
      <c r="A45388"/>
      <c r="B45388"/>
      <c r="C45388"/>
    </row>
    <row r="45389" spans="1:3" ht="14.4" x14ac:dyDescent="0.3">
      <c r="A45389"/>
      <c r="B45389"/>
      <c r="C45389"/>
    </row>
    <row r="45390" spans="1:3" ht="14.4" x14ac:dyDescent="0.3">
      <c r="A45390"/>
      <c r="B45390"/>
      <c r="C45390"/>
    </row>
    <row r="45391" spans="1:3" ht="14.4" x14ac:dyDescent="0.3">
      <c r="A45391"/>
      <c r="B45391"/>
      <c r="C45391"/>
    </row>
    <row r="45392" spans="1:3" ht="14.4" x14ac:dyDescent="0.3">
      <c r="A45392"/>
      <c r="B45392"/>
      <c r="C45392"/>
    </row>
    <row r="45393" spans="1:3" ht="14.4" x14ac:dyDescent="0.3">
      <c r="A45393"/>
      <c r="B45393"/>
      <c r="C45393"/>
    </row>
    <row r="45394" spans="1:3" ht="14.4" x14ac:dyDescent="0.3">
      <c r="A45394"/>
      <c r="B45394"/>
      <c r="C45394"/>
    </row>
    <row r="45395" spans="1:3" ht="14.4" x14ac:dyDescent="0.3">
      <c r="A45395"/>
      <c r="B45395"/>
      <c r="C45395"/>
    </row>
    <row r="45396" spans="1:3" ht="14.4" x14ac:dyDescent="0.3">
      <c r="A45396"/>
      <c r="B45396"/>
      <c r="C45396"/>
    </row>
    <row r="45397" spans="1:3" ht="14.4" x14ac:dyDescent="0.3">
      <c r="A45397"/>
      <c r="B45397"/>
      <c r="C45397"/>
    </row>
    <row r="45398" spans="1:3" ht="14.4" x14ac:dyDescent="0.3">
      <c r="A45398"/>
      <c r="B45398"/>
      <c r="C45398"/>
    </row>
    <row r="45399" spans="1:3" ht="14.4" x14ac:dyDescent="0.3">
      <c r="A45399"/>
      <c r="B45399"/>
      <c r="C45399"/>
    </row>
    <row r="45400" spans="1:3" ht="14.4" x14ac:dyDescent="0.3">
      <c r="A45400"/>
      <c r="B45400"/>
      <c r="C45400"/>
    </row>
    <row r="45401" spans="1:3" ht="14.4" x14ac:dyDescent="0.3">
      <c r="A45401"/>
      <c r="B45401"/>
      <c r="C45401"/>
    </row>
    <row r="45402" spans="1:3" ht="14.4" x14ac:dyDescent="0.3">
      <c r="A45402"/>
      <c r="B45402"/>
      <c r="C45402"/>
    </row>
    <row r="45403" spans="1:3" ht="14.4" x14ac:dyDescent="0.3">
      <c r="A45403"/>
      <c r="B45403"/>
      <c r="C45403"/>
    </row>
    <row r="45404" spans="1:3" ht="14.4" x14ac:dyDescent="0.3">
      <c r="A45404"/>
      <c r="B45404"/>
      <c r="C45404"/>
    </row>
    <row r="45405" spans="1:3" ht="14.4" x14ac:dyDescent="0.3">
      <c r="A45405"/>
      <c r="B45405"/>
      <c r="C45405"/>
    </row>
    <row r="45406" spans="1:3" ht="14.4" x14ac:dyDescent="0.3">
      <c r="A45406"/>
      <c r="B45406"/>
      <c r="C45406"/>
    </row>
    <row r="45407" spans="1:3" ht="14.4" x14ac:dyDescent="0.3">
      <c r="A45407"/>
      <c r="B45407"/>
      <c r="C45407"/>
    </row>
    <row r="45408" spans="1:3" ht="14.4" x14ac:dyDescent="0.3">
      <c r="A45408"/>
      <c r="B45408"/>
      <c r="C45408"/>
    </row>
    <row r="45409" spans="1:3" ht="14.4" x14ac:dyDescent="0.3">
      <c r="A45409"/>
      <c r="B45409"/>
      <c r="C45409"/>
    </row>
    <row r="45410" spans="1:3" ht="14.4" x14ac:dyDescent="0.3">
      <c r="A45410"/>
      <c r="B45410"/>
      <c r="C45410"/>
    </row>
    <row r="45411" spans="1:3" ht="14.4" x14ac:dyDescent="0.3">
      <c r="A45411"/>
      <c r="B45411"/>
      <c r="C45411"/>
    </row>
    <row r="45412" spans="1:3" ht="14.4" x14ac:dyDescent="0.3">
      <c r="A45412"/>
      <c r="B45412"/>
      <c r="C45412"/>
    </row>
    <row r="45413" spans="1:3" ht="14.4" x14ac:dyDescent="0.3">
      <c r="A45413"/>
      <c r="B45413"/>
      <c r="C45413"/>
    </row>
    <row r="45414" spans="1:3" ht="14.4" x14ac:dyDescent="0.3">
      <c r="A45414"/>
      <c r="B45414"/>
      <c r="C45414"/>
    </row>
    <row r="45415" spans="1:3" ht="14.4" x14ac:dyDescent="0.3">
      <c r="A45415"/>
      <c r="B45415"/>
      <c r="C45415"/>
    </row>
    <row r="45416" spans="1:3" ht="14.4" x14ac:dyDescent="0.3">
      <c r="A45416"/>
      <c r="B45416"/>
      <c r="C45416"/>
    </row>
    <row r="45417" spans="1:3" ht="14.4" x14ac:dyDescent="0.3">
      <c r="A45417"/>
      <c r="B45417"/>
      <c r="C45417"/>
    </row>
    <row r="45418" spans="1:3" ht="14.4" x14ac:dyDescent="0.3">
      <c r="A45418"/>
      <c r="B45418"/>
      <c r="C45418"/>
    </row>
    <row r="45419" spans="1:3" ht="14.4" x14ac:dyDescent="0.3">
      <c r="A45419"/>
      <c r="B45419"/>
      <c r="C45419"/>
    </row>
    <row r="45420" spans="1:3" ht="14.4" x14ac:dyDescent="0.3">
      <c r="A45420"/>
      <c r="B45420"/>
      <c r="C45420"/>
    </row>
    <row r="45421" spans="1:3" ht="14.4" x14ac:dyDescent="0.3">
      <c r="A45421"/>
      <c r="B45421"/>
      <c r="C45421"/>
    </row>
    <row r="45422" spans="1:3" ht="14.4" x14ac:dyDescent="0.3">
      <c r="A45422"/>
      <c r="B45422"/>
      <c r="C45422"/>
    </row>
    <row r="45423" spans="1:3" ht="14.4" x14ac:dyDescent="0.3">
      <c r="A45423"/>
      <c r="B45423"/>
      <c r="C45423"/>
    </row>
    <row r="45424" spans="1:3" ht="14.4" x14ac:dyDescent="0.3">
      <c r="A45424"/>
      <c r="B45424"/>
      <c r="C45424"/>
    </row>
    <row r="45425" spans="1:3" ht="14.4" x14ac:dyDescent="0.3">
      <c r="A45425"/>
      <c r="B45425"/>
      <c r="C45425"/>
    </row>
    <row r="45426" spans="1:3" ht="14.4" x14ac:dyDescent="0.3">
      <c r="A45426"/>
      <c r="B45426"/>
      <c r="C45426"/>
    </row>
    <row r="45427" spans="1:3" ht="14.4" x14ac:dyDescent="0.3">
      <c r="A45427"/>
      <c r="B45427"/>
      <c r="C45427"/>
    </row>
    <row r="45428" spans="1:3" ht="14.4" x14ac:dyDescent="0.3">
      <c r="A45428"/>
      <c r="B45428"/>
      <c r="C45428"/>
    </row>
    <row r="45429" spans="1:3" ht="14.4" x14ac:dyDescent="0.3">
      <c r="A45429"/>
      <c r="B45429"/>
      <c r="C45429"/>
    </row>
    <row r="45430" spans="1:3" ht="14.4" x14ac:dyDescent="0.3">
      <c r="A45430"/>
      <c r="B45430"/>
      <c r="C45430"/>
    </row>
    <row r="45431" spans="1:3" ht="14.4" x14ac:dyDescent="0.3">
      <c r="A45431"/>
      <c r="B45431"/>
      <c r="C45431"/>
    </row>
    <row r="45432" spans="1:3" ht="14.4" x14ac:dyDescent="0.3">
      <c r="A45432"/>
      <c r="B45432"/>
      <c r="C45432"/>
    </row>
    <row r="45433" spans="1:3" ht="14.4" x14ac:dyDescent="0.3">
      <c r="A45433"/>
      <c r="B45433"/>
      <c r="C45433"/>
    </row>
    <row r="45434" spans="1:3" ht="14.4" x14ac:dyDescent="0.3">
      <c r="A45434"/>
      <c r="B45434"/>
      <c r="C45434"/>
    </row>
    <row r="45435" spans="1:3" ht="14.4" x14ac:dyDescent="0.3">
      <c r="A45435"/>
      <c r="B45435"/>
      <c r="C45435"/>
    </row>
    <row r="45436" spans="1:3" ht="14.4" x14ac:dyDescent="0.3">
      <c r="A45436"/>
      <c r="B45436"/>
      <c r="C45436"/>
    </row>
    <row r="45437" spans="1:3" ht="14.4" x14ac:dyDescent="0.3">
      <c r="A45437"/>
      <c r="B45437"/>
      <c r="C45437"/>
    </row>
    <row r="45438" spans="1:3" ht="14.4" x14ac:dyDescent="0.3">
      <c r="A45438"/>
      <c r="B45438"/>
      <c r="C45438"/>
    </row>
    <row r="45439" spans="1:3" ht="14.4" x14ac:dyDescent="0.3">
      <c r="A45439"/>
      <c r="B45439"/>
      <c r="C45439"/>
    </row>
    <row r="45440" spans="1:3" ht="14.4" x14ac:dyDescent="0.3">
      <c r="A45440"/>
      <c r="B45440"/>
      <c r="C45440"/>
    </row>
    <row r="45441" spans="1:3" ht="14.4" x14ac:dyDescent="0.3">
      <c r="A45441"/>
      <c r="B45441"/>
      <c r="C45441"/>
    </row>
    <row r="45442" spans="1:3" ht="14.4" x14ac:dyDescent="0.3">
      <c r="A45442"/>
      <c r="B45442"/>
      <c r="C45442"/>
    </row>
    <row r="45443" spans="1:3" ht="14.4" x14ac:dyDescent="0.3">
      <c r="A45443"/>
      <c r="B45443"/>
      <c r="C45443"/>
    </row>
    <row r="45444" spans="1:3" ht="14.4" x14ac:dyDescent="0.3">
      <c r="A45444"/>
      <c r="B45444"/>
      <c r="C45444"/>
    </row>
    <row r="45445" spans="1:3" ht="14.4" x14ac:dyDescent="0.3">
      <c r="A45445"/>
      <c r="B45445"/>
      <c r="C45445"/>
    </row>
    <row r="45446" spans="1:3" ht="14.4" x14ac:dyDescent="0.3">
      <c r="A45446"/>
      <c r="B45446"/>
      <c r="C45446"/>
    </row>
    <row r="45447" spans="1:3" ht="14.4" x14ac:dyDescent="0.3">
      <c r="A45447"/>
      <c r="B45447"/>
      <c r="C45447"/>
    </row>
    <row r="45448" spans="1:3" ht="14.4" x14ac:dyDescent="0.3">
      <c r="A45448"/>
      <c r="B45448"/>
      <c r="C45448"/>
    </row>
    <row r="45449" spans="1:3" ht="14.4" x14ac:dyDescent="0.3">
      <c r="A45449"/>
      <c r="B45449"/>
      <c r="C45449"/>
    </row>
    <row r="45450" spans="1:3" ht="14.4" x14ac:dyDescent="0.3">
      <c r="A45450"/>
      <c r="B45450"/>
      <c r="C45450"/>
    </row>
    <row r="45451" spans="1:3" ht="14.4" x14ac:dyDescent="0.3">
      <c r="A45451"/>
      <c r="B45451"/>
      <c r="C45451"/>
    </row>
    <row r="45452" spans="1:3" ht="14.4" x14ac:dyDescent="0.3">
      <c r="A45452"/>
      <c r="B45452"/>
      <c r="C45452"/>
    </row>
    <row r="45453" spans="1:3" ht="14.4" x14ac:dyDescent="0.3">
      <c r="A45453"/>
      <c r="B45453"/>
      <c r="C45453"/>
    </row>
    <row r="45454" spans="1:3" ht="14.4" x14ac:dyDescent="0.3">
      <c r="A45454"/>
      <c r="B45454"/>
      <c r="C45454"/>
    </row>
    <row r="45455" spans="1:3" ht="14.4" x14ac:dyDescent="0.3">
      <c r="A45455"/>
      <c r="B45455"/>
      <c r="C45455"/>
    </row>
    <row r="45456" spans="1:3" ht="14.4" x14ac:dyDescent="0.3">
      <c r="A45456"/>
      <c r="B45456"/>
      <c r="C45456"/>
    </row>
    <row r="45457" spans="1:3" ht="14.4" x14ac:dyDescent="0.3">
      <c r="A45457"/>
      <c r="B45457"/>
      <c r="C45457"/>
    </row>
    <row r="45458" spans="1:3" ht="14.4" x14ac:dyDescent="0.3">
      <c r="A45458"/>
      <c r="B45458"/>
      <c r="C45458"/>
    </row>
    <row r="45459" spans="1:3" ht="14.4" x14ac:dyDescent="0.3">
      <c r="A45459"/>
      <c r="B45459"/>
      <c r="C45459"/>
    </row>
    <row r="45460" spans="1:3" ht="14.4" x14ac:dyDescent="0.3">
      <c r="A45460"/>
      <c r="B45460"/>
      <c r="C45460"/>
    </row>
    <row r="45461" spans="1:3" ht="14.4" x14ac:dyDescent="0.3">
      <c r="A45461"/>
      <c r="B45461"/>
      <c r="C45461"/>
    </row>
    <row r="45462" spans="1:3" ht="14.4" x14ac:dyDescent="0.3">
      <c r="A45462"/>
      <c r="B45462"/>
      <c r="C45462"/>
    </row>
    <row r="45463" spans="1:3" ht="14.4" x14ac:dyDescent="0.3">
      <c r="A45463"/>
      <c r="B45463"/>
      <c r="C45463"/>
    </row>
    <row r="45464" spans="1:3" ht="14.4" x14ac:dyDescent="0.3">
      <c r="A45464"/>
      <c r="B45464"/>
      <c r="C45464"/>
    </row>
    <row r="45465" spans="1:3" ht="14.4" x14ac:dyDescent="0.3">
      <c r="A45465"/>
      <c r="B45465"/>
      <c r="C45465"/>
    </row>
    <row r="45466" spans="1:3" ht="14.4" x14ac:dyDescent="0.3">
      <c r="A45466"/>
      <c r="B45466"/>
      <c r="C45466"/>
    </row>
    <row r="45467" spans="1:3" ht="14.4" x14ac:dyDescent="0.3">
      <c r="A45467"/>
      <c r="B45467"/>
      <c r="C45467"/>
    </row>
    <row r="45468" spans="1:3" ht="14.4" x14ac:dyDescent="0.3">
      <c r="A45468"/>
      <c r="B45468"/>
      <c r="C45468"/>
    </row>
    <row r="45469" spans="1:3" ht="14.4" x14ac:dyDescent="0.3">
      <c r="A45469"/>
      <c r="B45469"/>
      <c r="C45469"/>
    </row>
    <row r="45470" spans="1:3" ht="14.4" x14ac:dyDescent="0.3">
      <c r="A45470"/>
      <c r="B45470"/>
      <c r="C45470"/>
    </row>
    <row r="45471" spans="1:3" ht="14.4" x14ac:dyDescent="0.3">
      <c r="A45471"/>
      <c r="B45471"/>
      <c r="C45471"/>
    </row>
    <row r="45472" spans="1:3" ht="14.4" x14ac:dyDescent="0.3">
      <c r="A45472"/>
      <c r="B45472"/>
      <c r="C45472"/>
    </row>
    <row r="45473" spans="1:3" ht="14.4" x14ac:dyDescent="0.3">
      <c r="A45473"/>
      <c r="B45473"/>
      <c r="C45473"/>
    </row>
    <row r="45474" spans="1:3" ht="14.4" x14ac:dyDescent="0.3">
      <c r="A45474"/>
      <c r="B45474"/>
      <c r="C45474"/>
    </row>
    <row r="45475" spans="1:3" ht="14.4" x14ac:dyDescent="0.3">
      <c r="A45475"/>
      <c r="B45475"/>
      <c r="C45475"/>
    </row>
    <row r="45476" spans="1:3" ht="14.4" x14ac:dyDescent="0.3">
      <c r="A45476"/>
      <c r="B45476"/>
      <c r="C45476"/>
    </row>
    <row r="45477" spans="1:3" ht="14.4" x14ac:dyDescent="0.3">
      <c r="A45477"/>
      <c r="B45477"/>
      <c r="C45477"/>
    </row>
    <row r="45478" spans="1:3" ht="14.4" x14ac:dyDescent="0.3">
      <c r="A45478"/>
      <c r="B45478"/>
      <c r="C45478"/>
    </row>
    <row r="45479" spans="1:3" ht="14.4" x14ac:dyDescent="0.3">
      <c r="A45479"/>
      <c r="B45479"/>
      <c r="C45479"/>
    </row>
    <row r="45480" spans="1:3" ht="14.4" x14ac:dyDescent="0.3">
      <c r="A45480"/>
      <c r="B45480"/>
      <c r="C45480"/>
    </row>
    <row r="45481" spans="1:3" ht="14.4" x14ac:dyDescent="0.3">
      <c r="A45481"/>
      <c r="B45481"/>
      <c r="C45481"/>
    </row>
    <row r="45482" spans="1:3" ht="14.4" x14ac:dyDescent="0.3">
      <c r="A45482"/>
      <c r="B45482"/>
      <c r="C45482"/>
    </row>
    <row r="45483" spans="1:3" ht="14.4" x14ac:dyDescent="0.3">
      <c r="A45483"/>
      <c r="B45483"/>
      <c r="C45483"/>
    </row>
    <row r="45484" spans="1:3" ht="14.4" x14ac:dyDescent="0.3">
      <c r="A45484"/>
      <c r="B45484"/>
      <c r="C45484"/>
    </row>
    <row r="45485" spans="1:3" ht="14.4" x14ac:dyDescent="0.3">
      <c r="A45485"/>
      <c r="B45485"/>
      <c r="C45485"/>
    </row>
    <row r="45486" spans="1:3" ht="14.4" x14ac:dyDescent="0.3">
      <c r="A45486"/>
      <c r="B45486"/>
      <c r="C45486"/>
    </row>
    <row r="45487" spans="1:3" ht="14.4" x14ac:dyDescent="0.3">
      <c r="A45487"/>
      <c r="B45487"/>
      <c r="C45487"/>
    </row>
    <row r="45488" spans="1:3" ht="14.4" x14ac:dyDescent="0.3">
      <c r="A45488"/>
      <c r="B45488"/>
      <c r="C45488"/>
    </row>
    <row r="45489" spans="1:3" ht="14.4" x14ac:dyDescent="0.3">
      <c r="A45489"/>
      <c r="B45489"/>
      <c r="C45489"/>
    </row>
    <row r="45490" spans="1:3" ht="14.4" x14ac:dyDescent="0.3">
      <c r="A45490"/>
      <c r="B45490"/>
      <c r="C45490"/>
    </row>
    <row r="45491" spans="1:3" ht="14.4" x14ac:dyDescent="0.3">
      <c r="A45491"/>
      <c r="B45491"/>
      <c r="C45491"/>
    </row>
    <row r="45492" spans="1:3" ht="14.4" x14ac:dyDescent="0.3">
      <c r="A45492"/>
      <c r="B45492"/>
      <c r="C45492"/>
    </row>
    <row r="45493" spans="1:3" ht="14.4" x14ac:dyDescent="0.3">
      <c r="A45493"/>
      <c r="B45493"/>
      <c r="C45493"/>
    </row>
    <row r="45494" spans="1:3" ht="14.4" x14ac:dyDescent="0.3">
      <c r="A45494"/>
      <c r="B45494"/>
      <c r="C45494"/>
    </row>
    <row r="45495" spans="1:3" ht="14.4" x14ac:dyDescent="0.3">
      <c r="A45495"/>
      <c r="B45495"/>
      <c r="C45495"/>
    </row>
    <row r="45496" spans="1:3" ht="14.4" x14ac:dyDescent="0.3">
      <c r="A45496"/>
      <c r="B45496"/>
      <c r="C45496"/>
    </row>
    <row r="45497" spans="1:3" ht="14.4" x14ac:dyDescent="0.3">
      <c r="A45497"/>
      <c r="B45497"/>
      <c r="C45497"/>
    </row>
    <row r="45498" spans="1:3" ht="14.4" x14ac:dyDescent="0.3">
      <c r="A45498"/>
      <c r="B45498"/>
      <c r="C45498"/>
    </row>
    <row r="45499" spans="1:3" ht="14.4" x14ac:dyDescent="0.3">
      <c r="A45499"/>
      <c r="B45499"/>
      <c r="C45499"/>
    </row>
    <row r="45500" spans="1:3" ht="14.4" x14ac:dyDescent="0.3">
      <c r="A45500"/>
      <c r="B45500"/>
      <c r="C45500"/>
    </row>
    <row r="45501" spans="1:3" ht="14.4" x14ac:dyDescent="0.3">
      <c r="A45501"/>
      <c r="B45501"/>
      <c r="C45501"/>
    </row>
    <row r="45502" spans="1:3" ht="14.4" x14ac:dyDescent="0.3">
      <c r="A45502"/>
      <c r="B45502"/>
      <c r="C45502"/>
    </row>
    <row r="45503" spans="1:3" ht="14.4" x14ac:dyDescent="0.3">
      <c r="A45503"/>
      <c r="B45503"/>
      <c r="C45503"/>
    </row>
    <row r="45504" spans="1:3" ht="14.4" x14ac:dyDescent="0.3">
      <c r="A45504"/>
      <c r="B45504"/>
      <c r="C45504"/>
    </row>
    <row r="45505" spans="1:3" ht="14.4" x14ac:dyDescent="0.3">
      <c r="A45505"/>
      <c r="B45505"/>
      <c r="C45505"/>
    </row>
    <row r="45506" spans="1:3" ht="14.4" x14ac:dyDescent="0.3">
      <c r="A45506"/>
      <c r="B45506"/>
      <c r="C45506"/>
    </row>
    <row r="45507" spans="1:3" ht="14.4" x14ac:dyDescent="0.3">
      <c r="A45507"/>
      <c r="B45507"/>
      <c r="C45507"/>
    </row>
    <row r="45508" spans="1:3" ht="14.4" x14ac:dyDescent="0.3">
      <c r="A45508"/>
      <c r="B45508"/>
      <c r="C45508"/>
    </row>
    <row r="45509" spans="1:3" ht="14.4" x14ac:dyDescent="0.3">
      <c r="A45509"/>
      <c r="B45509"/>
      <c r="C45509"/>
    </row>
    <row r="45510" spans="1:3" ht="14.4" x14ac:dyDescent="0.3">
      <c r="A45510"/>
      <c r="B45510"/>
      <c r="C45510"/>
    </row>
    <row r="45511" spans="1:3" ht="14.4" x14ac:dyDescent="0.3">
      <c r="A45511"/>
      <c r="B45511"/>
      <c r="C45511"/>
    </row>
    <row r="45512" spans="1:3" ht="14.4" x14ac:dyDescent="0.3">
      <c r="A45512"/>
      <c r="B45512"/>
      <c r="C45512"/>
    </row>
    <row r="45513" spans="1:3" ht="14.4" x14ac:dyDescent="0.3">
      <c r="A45513"/>
      <c r="B45513"/>
      <c r="C45513"/>
    </row>
    <row r="45514" spans="1:3" ht="14.4" x14ac:dyDescent="0.3">
      <c r="A45514"/>
      <c r="B45514"/>
      <c r="C45514"/>
    </row>
    <row r="45515" spans="1:3" ht="14.4" x14ac:dyDescent="0.3">
      <c r="A45515"/>
      <c r="B45515"/>
      <c r="C45515"/>
    </row>
    <row r="45516" spans="1:3" ht="14.4" x14ac:dyDescent="0.3">
      <c r="A45516"/>
      <c r="B45516"/>
      <c r="C45516"/>
    </row>
    <row r="45517" spans="1:3" ht="14.4" x14ac:dyDescent="0.3">
      <c r="A45517"/>
      <c r="B45517"/>
      <c r="C45517"/>
    </row>
    <row r="45518" spans="1:3" ht="14.4" x14ac:dyDescent="0.3">
      <c r="A45518"/>
      <c r="B45518"/>
      <c r="C45518"/>
    </row>
    <row r="45519" spans="1:3" ht="14.4" x14ac:dyDescent="0.3">
      <c r="A45519"/>
      <c r="B45519"/>
      <c r="C45519"/>
    </row>
    <row r="45520" spans="1:3" ht="14.4" x14ac:dyDescent="0.3">
      <c r="A45520"/>
      <c r="B45520"/>
      <c r="C45520"/>
    </row>
    <row r="45521" spans="1:3" ht="14.4" x14ac:dyDescent="0.3">
      <c r="A45521"/>
      <c r="B45521"/>
      <c r="C45521"/>
    </row>
    <row r="45522" spans="1:3" ht="14.4" x14ac:dyDescent="0.3">
      <c r="A45522"/>
      <c r="B45522"/>
      <c r="C45522"/>
    </row>
    <row r="45523" spans="1:3" ht="14.4" x14ac:dyDescent="0.3">
      <c r="A45523"/>
      <c r="B45523"/>
      <c r="C45523"/>
    </row>
    <row r="45524" spans="1:3" ht="14.4" x14ac:dyDescent="0.3">
      <c r="A45524"/>
      <c r="B45524"/>
      <c r="C45524"/>
    </row>
    <row r="45525" spans="1:3" ht="14.4" x14ac:dyDescent="0.3">
      <c r="A45525"/>
      <c r="B45525"/>
      <c r="C45525"/>
    </row>
    <row r="45526" spans="1:3" ht="14.4" x14ac:dyDescent="0.3">
      <c r="A45526"/>
      <c r="B45526"/>
      <c r="C45526"/>
    </row>
    <row r="45527" spans="1:3" ht="14.4" x14ac:dyDescent="0.3">
      <c r="A45527"/>
      <c r="B45527"/>
      <c r="C45527"/>
    </row>
    <row r="45528" spans="1:3" ht="14.4" x14ac:dyDescent="0.3">
      <c r="A45528"/>
      <c r="B45528"/>
      <c r="C45528"/>
    </row>
    <row r="45529" spans="1:3" ht="14.4" x14ac:dyDescent="0.3">
      <c r="A45529"/>
      <c r="B45529"/>
      <c r="C45529"/>
    </row>
    <row r="45530" spans="1:3" ht="14.4" x14ac:dyDescent="0.3">
      <c r="A45530"/>
      <c r="B45530"/>
      <c r="C45530"/>
    </row>
    <row r="45531" spans="1:3" ht="14.4" x14ac:dyDescent="0.3">
      <c r="A45531"/>
      <c r="B45531"/>
      <c r="C45531"/>
    </row>
    <row r="45532" spans="1:3" ht="14.4" x14ac:dyDescent="0.3">
      <c r="A45532"/>
      <c r="B45532"/>
      <c r="C45532"/>
    </row>
    <row r="45533" spans="1:3" ht="14.4" x14ac:dyDescent="0.3">
      <c r="A45533"/>
      <c r="B45533"/>
      <c r="C45533"/>
    </row>
    <row r="45534" spans="1:3" ht="14.4" x14ac:dyDescent="0.3">
      <c r="A45534"/>
      <c r="B45534"/>
      <c r="C45534"/>
    </row>
    <row r="45535" spans="1:3" ht="14.4" x14ac:dyDescent="0.3">
      <c r="A45535"/>
      <c r="B45535"/>
      <c r="C45535"/>
    </row>
    <row r="45536" spans="1:3" ht="14.4" x14ac:dyDescent="0.3">
      <c r="A45536"/>
      <c r="B45536"/>
      <c r="C45536"/>
    </row>
    <row r="45537" spans="1:3" ht="14.4" x14ac:dyDescent="0.3">
      <c r="A45537"/>
      <c r="B45537"/>
      <c r="C45537"/>
    </row>
    <row r="45538" spans="1:3" ht="14.4" x14ac:dyDescent="0.3">
      <c r="A45538"/>
      <c r="B45538"/>
      <c r="C45538"/>
    </row>
    <row r="45539" spans="1:3" ht="14.4" x14ac:dyDescent="0.3">
      <c r="A45539"/>
      <c r="B45539"/>
      <c r="C45539"/>
    </row>
    <row r="45540" spans="1:3" ht="14.4" x14ac:dyDescent="0.3">
      <c r="A45540"/>
      <c r="B45540"/>
      <c r="C45540"/>
    </row>
    <row r="45541" spans="1:3" ht="14.4" x14ac:dyDescent="0.3">
      <c r="A45541"/>
      <c r="B45541"/>
      <c r="C45541"/>
    </row>
    <row r="45542" spans="1:3" ht="14.4" x14ac:dyDescent="0.3">
      <c r="A45542"/>
      <c r="B45542"/>
      <c r="C45542"/>
    </row>
    <row r="45543" spans="1:3" ht="14.4" x14ac:dyDescent="0.3">
      <c r="A45543"/>
      <c r="B45543"/>
      <c r="C45543"/>
    </row>
    <row r="45544" spans="1:3" ht="14.4" x14ac:dyDescent="0.3">
      <c r="A45544"/>
      <c r="B45544"/>
      <c r="C45544"/>
    </row>
    <row r="45545" spans="1:3" ht="14.4" x14ac:dyDescent="0.3">
      <c r="A45545"/>
      <c r="B45545"/>
      <c r="C45545"/>
    </row>
    <row r="45546" spans="1:3" ht="14.4" x14ac:dyDescent="0.3">
      <c r="A45546"/>
      <c r="B45546"/>
      <c r="C45546"/>
    </row>
    <row r="45547" spans="1:3" ht="14.4" x14ac:dyDescent="0.3">
      <c r="A45547"/>
      <c r="B45547"/>
      <c r="C45547"/>
    </row>
    <row r="45548" spans="1:3" ht="14.4" x14ac:dyDescent="0.3">
      <c r="A45548"/>
      <c r="B45548"/>
      <c r="C45548"/>
    </row>
    <row r="45549" spans="1:3" ht="14.4" x14ac:dyDescent="0.3">
      <c r="A45549"/>
      <c r="B45549"/>
      <c r="C45549"/>
    </row>
    <row r="45550" spans="1:3" ht="14.4" x14ac:dyDescent="0.3">
      <c r="A45550"/>
      <c r="B45550"/>
      <c r="C45550"/>
    </row>
    <row r="45551" spans="1:3" ht="14.4" x14ac:dyDescent="0.3">
      <c r="A45551"/>
      <c r="B45551"/>
      <c r="C45551"/>
    </row>
    <row r="45552" spans="1:3" ht="14.4" x14ac:dyDescent="0.3">
      <c r="A45552"/>
      <c r="B45552"/>
      <c r="C45552"/>
    </row>
    <row r="45553" spans="1:3" ht="14.4" x14ac:dyDescent="0.3">
      <c r="A45553"/>
      <c r="B45553"/>
      <c r="C45553"/>
    </row>
    <row r="45554" spans="1:3" ht="14.4" x14ac:dyDescent="0.3">
      <c r="A45554"/>
      <c r="B45554"/>
      <c r="C45554"/>
    </row>
    <row r="45555" spans="1:3" ht="14.4" x14ac:dyDescent="0.3">
      <c r="A45555"/>
      <c r="B45555"/>
      <c r="C45555"/>
    </row>
    <row r="45556" spans="1:3" ht="14.4" x14ac:dyDescent="0.3">
      <c r="A45556"/>
      <c r="B45556"/>
      <c r="C45556"/>
    </row>
    <row r="45557" spans="1:3" ht="14.4" x14ac:dyDescent="0.3">
      <c r="A45557"/>
      <c r="B45557"/>
      <c r="C45557"/>
    </row>
    <row r="45558" spans="1:3" ht="14.4" x14ac:dyDescent="0.3">
      <c r="A45558"/>
      <c r="B45558"/>
      <c r="C45558"/>
    </row>
    <row r="45559" spans="1:3" ht="14.4" x14ac:dyDescent="0.3">
      <c r="A45559"/>
      <c r="B45559"/>
      <c r="C45559"/>
    </row>
    <row r="45560" spans="1:3" ht="14.4" x14ac:dyDescent="0.3">
      <c r="A45560"/>
      <c r="B45560"/>
      <c r="C45560"/>
    </row>
    <row r="45561" spans="1:3" ht="14.4" x14ac:dyDescent="0.3">
      <c r="A45561"/>
      <c r="B45561"/>
      <c r="C45561"/>
    </row>
    <row r="45562" spans="1:3" ht="14.4" x14ac:dyDescent="0.3">
      <c r="A45562"/>
      <c r="B45562"/>
      <c r="C45562"/>
    </row>
    <row r="45563" spans="1:3" ht="14.4" x14ac:dyDescent="0.3">
      <c r="A45563"/>
      <c r="B45563"/>
      <c r="C45563"/>
    </row>
    <row r="45564" spans="1:3" ht="14.4" x14ac:dyDescent="0.3">
      <c r="A45564"/>
      <c r="B45564"/>
      <c r="C45564"/>
    </row>
    <row r="45565" spans="1:3" ht="14.4" x14ac:dyDescent="0.3">
      <c r="A45565"/>
      <c r="B45565"/>
      <c r="C45565"/>
    </row>
    <row r="45566" spans="1:3" ht="14.4" x14ac:dyDescent="0.3">
      <c r="A45566"/>
      <c r="B45566"/>
      <c r="C45566"/>
    </row>
    <row r="45567" spans="1:3" ht="14.4" x14ac:dyDescent="0.3">
      <c r="A45567"/>
      <c r="B45567"/>
      <c r="C45567"/>
    </row>
    <row r="45568" spans="1:3" ht="14.4" x14ac:dyDescent="0.3">
      <c r="A45568"/>
      <c r="B45568"/>
      <c r="C45568"/>
    </row>
    <row r="45569" spans="1:3" ht="14.4" x14ac:dyDescent="0.3">
      <c r="A45569"/>
      <c r="B45569"/>
      <c r="C45569"/>
    </row>
    <row r="45570" spans="1:3" ht="14.4" x14ac:dyDescent="0.3">
      <c r="A45570"/>
      <c r="B45570"/>
      <c r="C45570"/>
    </row>
    <row r="45571" spans="1:3" ht="14.4" x14ac:dyDescent="0.3">
      <c r="A45571"/>
      <c r="B45571"/>
      <c r="C45571"/>
    </row>
    <row r="45572" spans="1:3" ht="14.4" x14ac:dyDescent="0.3">
      <c r="A45572"/>
      <c r="B45572"/>
      <c r="C45572"/>
    </row>
    <row r="45573" spans="1:3" ht="14.4" x14ac:dyDescent="0.3">
      <c r="A45573"/>
      <c r="B45573"/>
      <c r="C45573"/>
    </row>
    <row r="45574" spans="1:3" ht="14.4" x14ac:dyDescent="0.3">
      <c r="A45574"/>
      <c r="B45574"/>
      <c r="C45574"/>
    </row>
    <row r="45575" spans="1:3" ht="14.4" x14ac:dyDescent="0.3">
      <c r="A45575"/>
      <c r="B45575"/>
      <c r="C45575"/>
    </row>
    <row r="45576" spans="1:3" ht="14.4" x14ac:dyDescent="0.3">
      <c r="A45576"/>
      <c r="B45576"/>
      <c r="C45576"/>
    </row>
    <row r="45577" spans="1:3" ht="14.4" x14ac:dyDescent="0.3">
      <c r="A45577"/>
      <c r="B45577"/>
      <c r="C45577"/>
    </row>
    <row r="45578" spans="1:3" ht="14.4" x14ac:dyDescent="0.3">
      <c r="A45578"/>
      <c r="B45578"/>
      <c r="C45578"/>
    </row>
    <row r="45579" spans="1:3" ht="14.4" x14ac:dyDescent="0.3">
      <c r="A45579"/>
      <c r="B45579"/>
      <c r="C45579"/>
    </row>
    <row r="45580" spans="1:3" ht="14.4" x14ac:dyDescent="0.3">
      <c r="A45580"/>
      <c r="B45580"/>
      <c r="C45580"/>
    </row>
    <row r="45581" spans="1:3" ht="14.4" x14ac:dyDescent="0.3">
      <c r="A45581"/>
      <c r="B45581"/>
      <c r="C45581"/>
    </row>
    <row r="45582" spans="1:3" ht="14.4" x14ac:dyDescent="0.3">
      <c r="A45582"/>
      <c r="B45582"/>
      <c r="C45582"/>
    </row>
    <row r="45583" spans="1:3" ht="14.4" x14ac:dyDescent="0.3">
      <c r="A45583"/>
      <c r="B45583"/>
      <c r="C45583"/>
    </row>
    <row r="45584" spans="1:3" ht="14.4" x14ac:dyDescent="0.3">
      <c r="A45584"/>
      <c r="B45584"/>
      <c r="C45584"/>
    </row>
    <row r="45585" spans="1:3" ht="14.4" x14ac:dyDescent="0.3">
      <c r="A45585"/>
      <c r="B45585"/>
      <c r="C45585"/>
    </row>
    <row r="45586" spans="1:3" ht="14.4" x14ac:dyDescent="0.3">
      <c r="A45586"/>
      <c r="B45586"/>
      <c r="C45586"/>
    </row>
    <row r="45587" spans="1:3" ht="14.4" x14ac:dyDescent="0.3">
      <c r="A45587"/>
      <c r="B45587"/>
      <c r="C45587"/>
    </row>
    <row r="45588" spans="1:3" ht="14.4" x14ac:dyDescent="0.3">
      <c r="A45588"/>
      <c r="B45588"/>
      <c r="C45588"/>
    </row>
    <row r="45589" spans="1:3" ht="14.4" x14ac:dyDescent="0.3">
      <c r="A45589"/>
      <c r="B45589"/>
      <c r="C45589"/>
    </row>
    <row r="45590" spans="1:3" ht="14.4" x14ac:dyDescent="0.3">
      <c r="A45590"/>
      <c r="B45590"/>
      <c r="C45590"/>
    </row>
    <row r="45591" spans="1:3" ht="14.4" x14ac:dyDescent="0.3">
      <c r="A45591"/>
      <c r="B45591"/>
      <c r="C45591"/>
    </row>
    <row r="45592" spans="1:3" ht="14.4" x14ac:dyDescent="0.3">
      <c r="A45592"/>
      <c r="B45592"/>
      <c r="C45592"/>
    </row>
    <row r="45593" spans="1:3" ht="14.4" x14ac:dyDescent="0.3">
      <c r="A45593"/>
      <c r="B45593"/>
      <c r="C45593"/>
    </row>
    <row r="45594" spans="1:3" ht="14.4" x14ac:dyDescent="0.3">
      <c r="A45594"/>
      <c r="B45594"/>
      <c r="C45594"/>
    </row>
    <row r="45595" spans="1:3" ht="14.4" x14ac:dyDescent="0.3">
      <c r="A45595"/>
      <c r="B45595"/>
      <c r="C45595"/>
    </row>
    <row r="45596" spans="1:3" ht="14.4" x14ac:dyDescent="0.3">
      <c r="A45596"/>
      <c r="B45596"/>
      <c r="C45596"/>
    </row>
    <row r="45597" spans="1:3" ht="14.4" x14ac:dyDescent="0.3">
      <c r="A45597"/>
      <c r="B45597"/>
      <c r="C45597"/>
    </row>
    <row r="45598" spans="1:3" ht="14.4" x14ac:dyDescent="0.3">
      <c r="A45598"/>
      <c r="B45598"/>
      <c r="C45598"/>
    </row>
    <row r="45599" spans="1:3" ht="14.4" x14ac:dyDescent="0.3">
      <c r="A45599"/>
      <c r="B45599"/>
      <c r="C45599"/>
    </row>
    <row r="45600" spans="1:3" ht="14.4" x14ac:dyDescent="0.3">
      <c r="A45600"/>
      <c r="B45600"/>
      <c r="C45600"/>
    </row>
    <row r="45601" spans="1:3" ht="14.4" x14ac:dyDescent="0.3">
      <c r="A45601"/>
      <c r="B45601"/>
      <c r="C45601"/>
    </row>
    <row r="45602" spans="1:3" ht="14.4" x14ac:dyDescent="0.3">
      <c r="A45602"/>
      <c r="B45602"/>
      <c r="C45602"/>
    </row>
    <row r="45603" spans="1:3" ht="14.4" x14ac:dyDescent="0.3">
      <c r="A45603"/>
      <c r="B45603"/>
      <c r="C45603"/>
    </row>
    <row r="45604" spans="1:3" ht="14.4" x14ac:dyDescent="0.3">
      <c r="A45604"/>
      <c r="B45604"/>
      <c r="C45604"/>
    </row>
    <row r="45605" spans="1:3" ht="14.4" x14ac:dyDescent="0.3">
      <c r="A45605"/>
      <c r="B45605"/>
      <c r="C45605"/>
    </row>
    <row r="45606" spans="1:3" ht="14.4" x14ac:dyDescent="0.3">
      <c r="A45606"/>
      <c r="B45606"/>
      <c r="C45606"/>
    </row>
    <row r="45607" spans="1:3" ht="14.4" x14ac:dyDescent="0.3">
      <c r="A45607"/>
      <c r="B45607"/>
      <c r="C45607"/>
    </row>
    <row r="45608" spans="1:3" ht="14.4" x14ac:dyDescent="0.3">
      <c r="A45608"/>
      <c r="B45608"/>
      <c r="C45608"/>
    </row>
    <row r="45609" spans="1:3" ht="14.4" x14ac:dyDescent="0.3">
      <c r="A45609"/>
      <c r="B45609"/>
      <c r="C45609"/>
    </row>
    <row r="45610" spans="1:3" ht="14.4" x14ac:dyDescent="0.3">
      <c r="A45610"/>
      <c r="B45610"/>
      <c r="C45610"/>
    </row>
    <row r="45611" spans="1:3" ht="14.4" x14ac:dyDescent="0.3">
      <c r="A45611"/>
      <c r="B45611"/>
      <c r="C45611"/>
    </row>
    <row r="45612" spans="1:3" ht="14.4" x14ac:dyDescent="0.3">
      <c r="A45612"/>
      <c r="B45612"/>
      <c r="C45612"/>
    </row>
    <row r="45613" spans="1:3" ht="14.4" x14ac:dyDescent="0.3">
      <c r="A45613"/>
      <c r="B45613"/>
      <c r="C45613"/>
    </row>
    <row r="45614" spans="1:3" ht="14.4" x14ac:dyDescent="0.3">
      <c r="A45614"/>
      <c r="B45614"/>
      <c r="C45614"/>
    </row>
    <row r="45615" spans="1:3" ht="14.4" x14ac:dyDescent="0.3">
      <c r="A45615"/>
      <c r="B45615"/>
      <c r="C45615"/>
    </row>
    <row r="45616" spans="1:3" ht="14.4" x14ac:dyDescent="0.3">
      <c r="A45616"/>
      <c r="B45616"/>
      <c r="C45616"/>
    </row>
    <row r="45617" spans="1:3" ht="14.4" x14ac:dyDescent="0.3">
      <c r="A45617"/>
      <c r="B45617"/>
      <c r="C45617"/>
    </row>
    <row r="45618" spans="1:3" ht="14.4" x14ac:dyDescent="0.3">
      <c r="A45618"/>
      <c r="B45618"/>
      <c r="C45618"/>
    </row>
    <row r="45619" spans="1:3" ht="14.4" x14ac:dyDescent="0.3">
      <c r="A45619"/>
      <c r="B45619"/>
      <c r="C45619"/>
    </row>
    <row r="45620" spans="1:3" ht="14.4" x14ac:dyDescent="0.3">
      <c r="A45620"/>
      <c r="B45620"/>
      <c r="C45620"/>
    </row>
    <row r="45621" spans="1:3" ht="14.4" x14ac:dyDescent="0.3">
      <c r="A45621"/>
      <c r="B45621"/>
      <c r="C45621"/>
    </row>
    <row r="45622" spans="1:3" ht="14.4" x14ac:dyDescent="0.3">
      <c r="A45622"/>
      <c r="B45622"/>
      <c r="C45622"/>
    </row>
    <row r="45623" spans="1:3" ht="14.4" x14ac:dyDescent="0.3">
      <c r="A45623"/>
      <c r="B45623"/>
      <c r="C45623"/>
    </row>
    <row r="45624" spans="1:3" ht="14.4" x14ac:dyDescent="0.3">
      <c r="A45624"/>
      <c r="B45624"/>
      <c r="C45624"/>
    </row>
    <row r="45625" spans="1:3" ht="14.4" x14ac:dyDescent="0.3">
      <c r="A45625"/>
      <c r="B45625"/>
      <c r="C45625"/>
    </row>
    <row r="45626" spans="1:3" ht="14.4" x14ac:dyDescent="0.3">
      <c r="A45626"/>
      <c r="B45626"/>
      <c r="C45626"/>
    </row>
    <row r="45627" spans="1:3" ht="14.4" x14ac:dyDescent="0.3">
      <c r="A45627"/>
      <c r="B45627"/>
      <c r="C45627"/>
    </row>
    <row r="45628" spans="1:3" ht="14.4" x14ac:dyDescent="0.3">
      <c r="A45628"/>
      <c r="B45628"/>
      <c r="C45628"/>
    </row>
    <row r="45629" spans="1:3" ht="14.4" x14ac:dyDescent="0.3">
      <c r="A45629"/>
      <c r="B45629"/>
      <c r="C45629"/>
    </row>
    <row r="45630" spans="1:3" ht="14.4" x14ac:dyDescent="0.3">
      <c r="A45630"/>
      <c r="B45630"/>
      <c r="C45630"/>
    </row>
    <row r="45631" spans="1:3" ht="14.4" x14ac:dyDescent="0.3">
      <c r="A45631"/>
      <c r="B45631"/>
      <c r="C45631"/>
    </row>
    <row r="45632" spans="1:3" ht="14.4" x14ac:dyDescent="0.3">
      <c r="A45632"/>
      <c r="B45632"/>
      <c r="C45632"/>
    </row>
    <row r="45633" spans="1:3" ht="14.4" x14ac:dyDescent="0.3">
      <c r="A45633"/>
      <c r="B45633"/>
      <c r="C45633"/>
    </row>
    <row r="45634" spans="1:3" ht="14.4" x14ac:dyDescent="0.3">
      <c r="A45634"/>
      <c r="B45634"/>
      <c r="C45634"/>
    </row>
    <row r="45635" spans="1:3" ht="14.4" x14ac:dyDescent="0.3">
      <c r="A45635"/>
      <c r="B45635"/>
      <c r="C45635"/>
    </row>
    <row r="45636" spans="1:3" ht="14.4" x14ac:dyDescent="0.3">
      <c r="A45636"/>
      <c r="B45636"/>
      <c r="C45636"/>
    </row>
    <row r="45637" spans="1:3" ht="14.4" x14ac:dyDescent="0.3">
      <c r="A45637"/>
      <c r="B45637"/>
      <c r="C45637"/>
    </row>
    <row r="45638" spans="1:3" ht="14.4" x14ac:dyDescent="0.3">
      <c r="A45638"/>
      <c r="B45638"/>
      <c r="C45638"/>
    </row>
    <row r="45639" spans="1:3" ht="14.4" x14ac:dyDescent="0.3">
      <c r="A45639"/>
      <c r="B45639"/>
      <c r="C45639"/>
    </row>
    <row r="45640" spans="1:3" ht="14.4" x14ac:dyDescent="0.3">
      <c r="A45640"/>
      <c r="B45640"/>
      <c r="C45640"/>
    </row>
    <row r="45641" spans="1:3" ht="14.4" x14ac:dyDescent="0.3">
      <c r="A45641"/>
      <c r="B45641"/>
      <c r="C45641"/>
    </row>
    <row r="45642" spans="1:3" ht="14.4" x14ac:dyDescent="0.3">
      <c r="A45642"/>
      <c r="B45642"/>
      <c r="C45642"/>
    </row>
    <row r="45643" spans="1:3" ht="14.4" x14ac:dyDescent="0.3">
      <c r="A45643"/>
      <c r="B45643"/>
      <c r="C45643"/>
    </row>
    <row r="45644" spans="1:3" ht="14.4" x14ac:dyDescent="0.3">
      <c r="A45644"/>
      <c r="B45644"/>
      <c r="C45644"/>
    </row>
    <row r="45645" spans="1:3" ht="14.4" x14ac:dyDescent="0.3">
      <c r="A45645"/>
      <c r="B45645"/>
      <c r="C45645"/>
    </row>
    <row r="45646" spans="1:3" ht="14.4" x14ac:dyDescent="0.3">
      <c r="A45646"/>
      <c r="B45646"/>
      <c r="C45646"/>
    </row>
    <row r="45647" spans="1:3" ht="14.4" x14ac:dyDescent="0.3">
      <c r="A45647"/>
      <c r="B45647"/>
      <c r="C45647"/>
    </row>
    <row r="45648" spans="1:3" ht="14.4" x14ac:dyDescent="0.3">
      <c r="A45648"/>
      <c r="B45648"/>
      <c r="C45648"/>
    </row>
    <row r="45649" spans="1:3" ht="14.4" x14ac:dyDescent="0.3">
      <c r="A45649"/>
      <c r="B45649"/>
      <c r="C45649"/>
    </row>
    <row r="45650" spans="1:3" ht="14.4" x14ac:dyDescent="0.3">
      <c r="A45650"/>
      <c r="B45650"/>
      <c r="C45650"/>
    </row>
    <row r="45651" spans="1:3" ht="14.4" x14ac:dyDescent="0.3">
      <c r="A45651"/>
      <c r="B45651"/>
      <c r="C45651"/>
    </row>
    <row r="45652" spans="1:3" ht="14.4" x14ac:dyDescent="0.3">
      <c r="A45652"/>
      <c r="B45652"/>
      <c r="C45652"/>
    </row>
    <row r="45653" spans="1:3" ht="14.4" x14ac:dyDescent="0.3">
      <c r="A45653"/>
      <c r="B45653"/>
      <c r="C45653"/>
    </row>
    <row r="45654" spans="1:3" ht="14.4" x14ac:dyDescent="0.3">
      <c r="A45654"/>
      <c r="B45654"/>
      <c r="C45654"/>
    </row>
    <row r="45655" spans="1:3" ht="14.4" x14ac:dyDescent="0.3">
      <c r="A45655"/>
      <c r="B45655"/>
      <c r="C45655"/>
    </row>
    <row r="45656" spans="1:3" ht="14.4" x14ac:dyDescent="0.3">
      <c r="A45656"/>
      <c r="B45656"/>
      <c r="C45656"/>
    </row>
    <row r="45657" spans="1:3" ht="14.4" x14ac:dyDescent="0.3">
      <c r="A45657"/>
      <c r="B45657"/>
      <c r="C45657"/>
    </row>
    <row r="45658" spans="1:3" ht="14.4" x14ac:dyDescent="0.3">
      <c r="A45658"/>
      <c r="B45658"/>
      <c r="C45658"/>
    </row>
    <row r="45659" spans="1:3" ht="14.4" x14ac:dyDescent="0.3">
      <c r="A45659"/>
      <c r="B45659"/>
      <c r="C45659"/>
    </row>
    <row r="45660" spans="1:3" ht="14.4" x14ac:dyDescent="0.3">
      <c r="A45660"/>
      <c r="B45660"/>
      <c r="C45660"/>
    </row>
    <row r="45661" spans="1:3" ht="14.4" x14ac:dyDescent="0.3">
      <c r="A45661"/>
      <c r="B45661"/>
      <c r="C45661"/>
    </row>
    <row r="45662" spans="1:3" ht="14.4" x14ac:dyDescent="0.3">
      <c r="A45662"/>
      <c r="B45662"/>
      <c r="C45662"/>
    </row>
    <row r="45663" spans="1:3" ht="14.4" x14ac:dyDescent="0.3">
      <c r="A45663"/>
      <c r="B45663"/>
      <c r="C45663"/>
    </row>
    <row r="45664" spans="1:3" ht="14.4" x14ac:dyDescent="0.3">
      <c r="A45664"/>
      <c r="B45664"/>
      <c r="C45664"/>
    </row>
    <row r="45665" spans="1:3" ht="14.4" x14ac:dyDescent="0.3">
      <c r="A45665"/>
      <c r="B45665"/>
      <c r="C45665"/>
    </row>
    <row r="45666" spans="1:3" ht="14.4" x14ac:dyDescent="0.3">
      <c r="A45666"/>
      <c r="B45666"/>
      <c r="C45666"/>
    </row>
    <row r="45667" spans="1:3" ht="14.4" x14ac:dyDescent="0.3">
      <c r="A45667"/>
      <c r="B45667"/>
      <c r="C45667"/>
    </row>
    <row r="45668" spans="1:3" ht="14.4" x14ac:dyDescent="0.3">
      <c r="A45668"/>
      <c r="B45668"/>
      <c r="C45668"/>
    </row>
    <row r="45669" spans="1:3" ht="14.4" x14ac:dyDescent="0.3">
      <c r="A45669"/>
      <c r="B45669"/>
      <c r="C45669"/>
    </row>
    <row r="45670" spans="1:3" ht="14.4" x14ac:dyDescent="0.3">
      <c r="A45670"/>
      <c r="B45670"/>
      <c r="C45670"/>
    </row>
    <row r="45671" spans="1:3" ht="14.4" x14ac:dyDescent="0.3">
      <c r="A45671"/>
      <c r="B45671"/>
      <c r="C45671"/>
    </row>
    <row r="45672" spans="1:3" ht="14.4" x14ac:dyDescent="0.3">
      <c r="A45672"/>
      <c r="B45672"/>
      <c r="C45672"/>
    </row>
    <row r="45673" spans="1:3" ht="14.4" x14ac:dyDescent="0.3">
      <c r="A45673"/>
      <c r="B45673"/>
      <c r="C45673"/>
    </row>
    <row r="45674" spans="1:3" ht="14.4" x14ac:dyDescent="0.3">
      <c r="A45674"/>
      <c r="B45674"/>
      <c r="C45674"/>
    </row>
    <row r="45675" spans="1:3" ht="14.4" x14ac:dyDescent="0.3">
      <c r="A45675"/>
      <c r="B45675"/>
      <c r="C45675"/>
    </row>
    <row r="45676" spans="1:3" ht="14.4" x14ac:dyDescent="0.3">
      <c r="A45676"/>
      <c r="B45676"/>
      <c r="C45676"/>
    </row>
    <row r="45677" spans="1:3" ht="14.4" x14ac:dyDescent="0.3">
      <c r="A45677"/>
      <c r="B45677"/>
      <c r="C45677"/>
    </row>
    <row r="45678" spans="1:3" ht="14.4" x14ac:dyDescent="0.3">
      <c r="A45678"/>
      <c r="B45678"/>
      <c r="C45678"/>
    </row>
    <row r="45679" spans="1:3" ht="14.4" x14ac:dyDescent="0.3">
      <c r="A45679"/>
      <c r="B45679"/>
      <c r="C45679"/>
    </row>
    <row r="45680" spans="1:3" ht="14.4" x14ac:dyDescent="0.3">
      <c r="A45680"/>
      <c r="B45680"/>
      <c r="C45680"/>
    </row>
    <row r="45681" spans="1:3" ht="14.4" x14ac:dyDescent="0.3">
      <c r="A45681"/>
      <c r="B45681"/>
      <c r="C45681"/>
    </row>
    <row r="45682" spans="1:3" ht="14.4" x14ac:dyDescent="0.3">
      <c r="A45682"/>
      <c r="B45682"/>
      <c r="C45682"/>
    </row>
    <row r="45683" spans="1:3" ht="14.4" x14ac:dyDescent="0.3">
      <c r="A45683"/>
      <c r="B45683"/>
      <c r="C45683"/>
    </row>
    <row r="45684" spans="1:3" ht="14.4" x14ac:dyDescent="0.3">
      <c r="A45684"/>
      <c r="B45684"/>
      <c r="C45684"/>
    </row>
    <row r="45685" spans="1:3" ht="14.4" x14ac:dyDescent="0.3">
      <c r="A45685"/>
      <c r="B45685"/>
      <c r="C45685"/>
    </row>
    <row r="45686" spans="1:3" ht="14.4" x14ac:dyDescent="0.3">
      <c r="A45686"/>
      <c r="B45686"/>
      <c r="C45686"/>
    </row>
    <row r="45687" spans="1:3" ht="14.4" x14ac:dyDescent="0.3">
      <c r="A45687"/>
      <c r="B45687"/>
      <c r="C45687"/>
    </row>
    <row r="45688" spans="1:3" ht="14.4" x14ac:dyDescent="0.3">
      <c r="A45688"/>
      <c r="B45688"/>
      <c r="C45688"/>
    </row>
    <row r="45689" spans="1:3" ht="14.4" x14ac:dyDescent="0.3">
      <c r="A45689"/>
      <c r="B45689"/>
      <c r="C45689"/>
    </row>
    <row r="45690" spans="1:3" ht="14.4" x14ac:dyDescent="0.3">
      <c r="A45690"/>
      <c r="B45690"/>
      <c r="C45690"/>
    </row>
    <row r="45691" spans="1:3" ht="14.4" x14ac:dyDescent="0.3">
      <c r="A45691"/>
      <c r="B45691"/>
      <c r="C45691"/>
    </row>
    <row r="45692" spans="1:3" ht="14.4" x14ac:dyDescent="0.3">
      <c r="A45692"/>
      <c r="B45692"/>
      <c r="C45692"/>
    </row>
    <row r="45693" spans="1:3" ht="14.4" x14ac:dyDescent="0.3">
      <c r="A45693"/>
      <c r="B45693"/>
      <c r="C45693"/>
    </row>
    <row r="45694" spans="1:3" ht="14.4" x14ac:dyDescent="0.3">
      <c r="A45694"/>
      <c r="B45694"/>
      <c r="C45694"/>
    </row>
    <row r="45695" spans="1:3" ht="14.4" x14ac:dyDescent="0.3">
      <c r="A45695"/>
      <c r="B45695"/>
      <c r="C45695"/>
    </row>
    <row r="45696" spans="1:3" ht="14.4" x14ac:dyDescent="0.3">
      <c r="A45696"/>
      <c r="B45696"/>
      <c r="C45696"/>
    </row>
    <row r="45697" spans="1:3" ht="14.4" x14ac:dyDescent="0.3">
      <c r="A45697"/>
      <c r="B45697"/>
      <c r="C45697"/>
    </row>
    <row r="45698" spans="1:3" ht="14.4" x14ac:dyDescent="0.3">
      <c r="A45698"/>
      <c r="B45698"/>
      <c r="C45698"/>
    </row>
    <row r="45699" spans="1:3" ht="14.4" x14ac:dyDescent="0.3">
      <c r="A45699"/>
      <c r="B45699"/>
      <c r="C45699"/>
    </row>
    <row r="45700" spans="1:3" ht="14.4" x14ac:dyDescent="0.3">
      <c r="A45700"/>
      <c r="B45700"/>
      <c r="C45700"/>
    </row>
    <row r="45701" spans="1:3" ht="14.4" x14ac:dyDescent="0.3">
      <c r="A45701"/>
      <c r="B45701"/>
      <c r="C45701"/>
    </row>
    <row r="45702" spans="1:3" ht="14.4" x14ac:dyDescent="0.3">
      <c r="A45702"/>
      <c r="B45702"/>
      <c r="C45702"/>
    </row>
    <row r="45703" spans="1:3" ht="14.4" x14ac:dyDescent="0.3">
      <c r="A45703"/>
      <c r="B45703"/>
      <c r="C45703"/>
    </row>
    <row r="45704" spans="1:3" ht="14.4" x14ac:dyDescent="0.3">
      <c r="A45704"/>
      <c r="B45704"/>
      <c r="C45704"/>
    </row>
    <row r="45705" spans="1:3" ht="14.4" x14ac:dyDescent="0.3">
      <c r="A45705"/>
      <c r="B45705"/>
      <c r="C45705"/>
    </row>
    <row r="45706" spans="1:3" ht="14.4" x14ac:dyDescent="0.3">
      <c r="A45706"/>
      <c r="B45706"/>
      <c r="C45706"/>
    </row>
    <row r="45707" spans="1:3" ht="14.4" x14ac:dyDescent="0.3">
      <c r="A45707"/>
      <c r="B45707"/>
      <c r="C45707"/>
    </row>
    <row r="45708" spans="1:3" ht="14.4" x14ac:dyDescent="0.3">
      <c r="A45708"/>
      <c r="B45708"/>
      <c r="C45708"/>
    </row>
    <row r="45709" spans="1:3" ht="14.4" x14ac:dyDescent="0.3">
      <c r="A45709"/>
      <c r="B45709"/>
      <c r="C45709"/>
    </row>
    <row r="45710" spans="1:3" ht="14.4" x14ac:dyDescent="0.3">
      <c r="A45710"/>
      <c r="B45710"/>
      <c r="C45710"/>
    </row>
    <row r="45711" spans="1:3" ht="14.4" x14ac:dyDescent="0.3">
      <c r="A45711"/>
      <c r="B45711"/>
      <c r="C45711"/>
    </row>
    <row r="45712" spans="1:3" ht="14.4" x14ac:dyDescent="0.3">
      <c r="A45712"/>
      <c r="B45712"/>
      <c r="C45712"/>
    </row>
    <row r="45713" spans="1:3" ht="14.4" x14ac:dyDescent="0.3">
      <c r="A45713"/>
      <c r="B45713"/>
      <c r="C45713"/>
    </row>
    <row r="45714" spans="1:3" ht="14.4" x14ac:dyDescent="0.3">
      <c r="A45714"/>
      <c r="B45714"/>
      <c r="C45714"/>
    </row>
    <row r="45715" spans="1:3" ht="14.4" x14ac:dyDescent="0.3">
      <c r="A45715"/>
      <c r="B45715"/>
      <c r="C45715"/>
    </row>
    <row r="45716" spans="1:3" ht="14.4" x14ac:dyDescent="0.3">
      <c r="A45716"/>
      <c r="B45716"/>
      <c r="C45716"/>
    </row>
    <row r="45717" spans="1:3" ht="14.4" x14ac:dyDescent="0.3">
      <c r="A45717"/>
      <c r="B45717"/>
      <c r="C45717"/>
    </row>
    <row r="45718" spans="1:3" ht="14.4" x14ac:dyDescent="0.3">
      <c r="A45718"/>
      <c r="B45718"/>
      <c r="C45718"/>
    </row>
    <row r="45719" spans="1:3" ht="14.4" x14ac:dyDescent="0.3">
      <c r="A45719"/>
      <c r="B45719"/>
      <c r="C45719"/>
    </row>
    <row r="45720" spans="1:3" ht="14.4" x14ac:dyDescent="0.3">
      <c r="A45720"/>
      <c r="B45720"/>
      <c r="C45720"/>
    </row>
    <row r="45721" spans="1:3" ht="14.4" x14ac:dyDescent="0.3">
      <c r="A45721"/>
      <c r="B45721"/>
      <c r="C45721"/>
    </row>
    <row r="45722" spans="1:3" ht="14.4" x14ac:dyDescent="0.3">
      <c r="A45722"/>
      <c r="B45722"/>
      <c r="C45722"/>
    </row>
    <row r="45723" spans="1:3" ht="14.4" x14ac:dyDescent="0.3">
      <c r="A45723"/>
      <c r="B45723"/>
      <c r="C45723"/>
    </row>
    <row r="45724" spans="1:3" ht="14.4" x14ac:dyDescent="0.3">
      <c r="A45724"/>
      <c r="B45724"/>
      <c r="C45724"/>
    </row>
    <row r="45725" spans="1:3" ht="14.4" x14ac:dyDescent="0.3">
      <c r="A45725"/>
      <c r="B45725"/>
      <c r="C45725"/>
    </row>
    <row r="45726" spans="1:3" ht="14.4" x14ac:dyDescent="0.3">
      <c r="A45726"/>
      <c r="B45726"/>
      <c r="C45726"/>
    </row>
    <row r="45727" spans="1:3" ht="14.4" x14ac:dyDescent="0.3">
      <c r="A45727"/>
      <c r="B45727"/>
      <c r="C45727"/>
    </row>
    <row r="45728" spans="1:3" ht="14.4" x14ac:dyDescent="0.3">
      <c r="A45728"/>
      <c r="B45728"/>
      <c r="C45728"/>
    </row>
    <row r="45729" spans="1:3" ht="14.4" x14ac:dyDescent="0.3">
      <c r="A45729"/>
      <c r="B45729"/>
      <c r="C45729"/>
    </row>
    <row r="45730" spans="1:3" ht="14.4" x14ac:dyDescent="0.3">
      <c r="A45730"/>
      <c r="B45730"/>
      <c r="C45730"/>
    </row>
    <row r="45731" spans="1:3" ht="14.4" x14ac:dyDescent="0.3">
      <c r="A45731"/>
      <c r="B45731"/>
      <c r="C45731"/>
    </row>
    <row r="45732" spans="1:3" ht="14.4" x14ac:dyDescent="0.3">
      <c r="A45732"/>
      <c r="B45732"/>
      <c r="C45732"/>
    </row>
    <row r="45733" spans="1:3" ht="14.4" x14ac:dyDescent="0.3">
      <c r="A45733"/>
      <c r="B45733"/>
      <c r="C45733"/>
    </row>
    <row r="45734" spans="1:3" ht="14.4" x14ac:dyDescent="0.3">
      <c r="A45734"/>
      <c r="B45734"/>
      <c r="C45734"/>
    </row>
    <row r="45735" spans="1:3" ht="14.4" x14ac:dyDescent="0.3">
      <c r="A45735"/>
      <c r="B45735"/>
      <c r="C45735"/>
    </row>
    <row r="45736" spans="1:3" ht="14.4" x14ac:dyDescent="0.3">
      <c r="A45736"/>
      <c r="B45736"/>
      <c r="C45736"/>
    </row>
    <row r="45737" spans="1:3" ht="14.4" x14ac:dyDescent="0.3">
      <c r="A45737"/>
      <c r="B45737"/>
      <c r="C45737"/>
    </row>
    <row r="45738" spans="1:3" ht="14.4" x14ac:dyDescent="0.3">
      <c r="A45738"/>
      <c r="B45738"/>
      <c r="C45738"/>
    </row>
    <row r="45739" spans="1:3" ht="14.4" x14ac:dyDescent="0.3">
      <c r="A45739"/>
      <c r="B45739"/>
      <c r="C45739"/>
    </row>
    <row r="45740" spans="1:3" ht="14.4" x14ac:dyDescent="0.3">
      <c r="A45740"/>
      <c r="B45740"/>
      <c r="C45740"/>
    </row>
    <row r="45741" spans="1:3" ht="14.4" x14ac:dyDescent="0.3">
      <c r="A45741"/>
      <c r="B45741"/>
      <c r="C45741"/>
    </row>
    <row r="45742" spans="1:3" ht="14.4" x14ac:dyDescent="0.3">
      <c r="A45742"/>
      <c r="B45742"/>
      <c r="C45742"/>
    </row>
    <row r="45743" spans="1:3" ht="14.4" x14ac:dyDescent="0.3">
      <c r="A45743"/>
      <c r="B45743"/>
      <c r="C45743"/>
    </row>
    <row r="45744" spans="1:3" ht="14.4" x14ac:dyDescent="0.3">
      <c r="A45744"/>
      <c r="B45744"/>
      <c r="C45744"/>
    </row>
    <row r="45745" spans="1:3" ht="14.4" x14ac:dyDescent="0.3">
      <c r="A45745"/>
      <c r="B45745"/>
      <c r="C45745"/>
    </row>
    <row r="45746" spans="1:3" ht="14.4" x14ac:dyDescent="0.3">
      <c r="A45746"/>
      <c r="B45746"/>
      <c r="C45746"/>
    </row>
    <row r="45747" spans="1:3" ht="14.4" x14ac:dyDescent="0.3">
      <c r="A45747"/>
      <c r="B45747"/>
      <c r="C45747"/>
    </row>
    <row r="45748" spans="1:3" ht="14.4" x14ac:dyDescent="0.3">
      <c r="A45748"/>
      <c r="B45748"/>
      <c r="C45748"/>
    </row>
    <row r="45749" spans="1:3" ht="14.4" x14ac:dyDescent="0.3">
      <c r="A45749"/>
      <c r="B45749"/>
      <c r="C45749"/>
    </row>
    <row r="45750" spans="1:3" ht="14.4" x14ac:dyDescent="0.3">
      <c r="A45750"/>
      <c r="B45750"/>
      <c r="C45750"/>
    </row>
    <row r="45751" spans="1:3" ht="14.4" x14ac:dyDescent="0.3">
      <c r="A45751"/>
      <c r="B45751"/>
      <c r="C45751"/>
    </row>
    <row r="45752" spans="1:3" ht="14.4" x14ac:dyDescent="0.3">
      <c r="A45752"/>
      <c r="B45752"/>
      <c r="C45752"/>
    </row>
    <row r="45753" spans="1:3" ht="14.4" x14ac:dyDescent="0.3">
      <c r="A45753"/>
      <c r="B45753"/>
      <c r="C45753"/>
    </row>
    <row r="45754" spans="1:3" ht="14.4" x14ac:dyDescent="0.3">
      <c r="A45754"/>
      <c r="B45754"/>
      <c r="C45754"/>
    </row>
    <row r="45755" spans="1:3" ht="14.4" x14ac:dyDescent="0.3">
      <c r="A45755"/>
      <c r="B45755"/>
      <c r="C45755"/>
    </row>
    <row r="45756" spans="1:3" ht="14.4" x14ac:dyDescent="0.3">
      <c r="A45756"/>
      <c r="B45756"/>
      <c r="C45756"/>
    </row>
    <row r="45757" spans="1:3" ht="14.4" x14ac:dyDescent="0.3">
      <c r="A45757"/>
      <c r="B45757"/>
      <c r="C45757"/>
    </row>
    <row r="45758" spans="1:3" ht="14.4" x14ac:dyDescent="0.3">
      <c r="A45758"/>
      <c r="B45758"/>
      <c r="C45758"/>
    </row>
    <row r="45759" spans="1:3" ht="14.4" x14ac:dyDescent="0.3">
      <c r="A45759"/>
      <c r="B45759"/>
      <c r="C45759"/>
    </row>
    <row r="45760" spans="1:3" ht="14.4" x14ac:dyDescent="0.3">
      <c r="A45760"/>
      <c r="B45760"/>
      <c r="C45760"/>
    </row>
    <row r="45761" spans="1:3" ht="14.4" x14ac:dyDescent="0.3">
      <c r="A45761"/>
      <c r="B45761"/>
      <c r="C45761"/>
    </row>
    <row r="45762" spans="1:3" ht="14.4" x14ac:dyDescent="0.3">
      <c r="A45762"/>
      <c r="B45762"/>
      <c r="C45762"/>
    </row>
    <row r="45763" spans="1:3" ht="14.4" x14ac:dyDescent="0.3">
      <c r="A45763"/>
      <c r="B45763"/>
      <c r="C45763"/>
    </row>
    <row r="45764" spans="1:3" ht="14.4" x14ac:dyDescent="0.3">
      <c r="A45764"/>
      <c r="B45764"/>
      <c r="C45764"/>
    </row>
    <row r="45765" spans="1:3" ht="14.4" x14ac:dyDescent="0.3">
      <c r="A45765"/>
      <c r="B45765"/>
      <c r="C45765"/>
    </row>
    <row r="45766" spans="1:3" ht="14.4" x14ac:dyDescent="0.3">
      <c r="A45766"/>
      <c r="B45766"/>
      <c r="C45766"/>
    </row>
    <row r="45767" spans="1:3" ht="14.4" x14ac:dyDescent="0.3">
      <c r="A45767"/>
      <c r="B45767"/>
      <c r="C45767"/>
    </row>
    <row r="45768" spans="1:3" ht="14.4" x14ac:dyDescent="0.3">
      <c r="A45768"/>
      <c r="B45768"/>
      <c r="C45768"/>
    </row>
    <row r="45769" spans="1:3" ht="14.4" x14ac:dyDescent="0.3">
      <c r="A45769"/>
      <c r="B45769"/>
      <c r="C45769"/>
    </row>
    <row r="45770" spans="1:3" ht="14.4" x14ac:dyDescent="0.3">
      <c r="A45770"/>
      <c r="B45770"/>
      <c r="C45770"/>
    </row>
    <row r="45771" spans="1:3" ht="14.4" x14ac:dyDescent="0.3">
      <c r="A45771"/>
      <c r="B45771"/>
      <c r="C45771"/>
    </row>
    <row r="45772" spans="1:3" ht="14.4" x14ac:dyDescent="0.3">
      <c r="A45772"/>
      <c r="B45772"/>
      <c r="C45772"/>
    </row>
    <row r="45773" spans="1:3" ht="14.4" x14ac:dyDescent="0.3">
      <c r="A45773"/>
      <c r="B45773"/>
      <c r="C45773"/>
    </row>
    <row r="45774" spans="1:3" ht="14.4" x14ac:dyDescent="0.3">
      <c r="A45774"/>
      <c r="B45774"/>
      <c r="C45774"/>
    </row>
    <row r="45775" spans="1:3" ht="14.4" x14ac:dyDescent="0.3">
      <c r="A45775"/>
      <c r="B45775"/>
      <c r="C45775"/>
    </row>
    <row r="45776" spans="1:3" ht="14.4" x14ac:dyDescent="0.3">
      <c r="A45776"/>
      <c r="B45776"/>
      <c r="C45776"/>
    </row>
    <row r="45777" spans="1:3" ht="14.4" x14ac:dyDescent="0.3">
      <c r="A45777"/>
      <c r="B45777"/>
      <c r="C45777"/>
    </row>
    <row r="45778" spans="1:3" ht="14.4" x14ac:dyDescent="0.3">
      <c r="A45778"/>
      <c r="B45778"/>
      <c r="C45778"/>
    </row>
    <row r="45779" spans="1:3" ht="14.4" x14ac:dyDescent="0.3">
      <c r="A45779"/>
      <c r="B45779"/>
      <c r="C45779"/>
    </row>
    <row r="45780" spans="1:3" ht="14.4" x14ac:dyDescent="0.3">
      <c r="A45780"/>
      <c r="B45780"/>
      <c r="C45780"/>
    </row>
    <row r="45781" spans="1:3" ht="14.4" x14ac:dyDescent="0.3">
      <c r="A45781"/>
      <c r="B45781"/>
      <c r="C45781"/>
    </row>
    <row r="45782" spans="1:3" ht="14.4" x14ac:dyDescent="0.3">
      <c r="A45782"/>
      <c r="B45782"/>
      <c r="C45782"/>
    </row>
    <row r="45783" spans="1:3" ht="14.4" x14ac:dyDescent="0.3">
      <c r="A45783"/>
      <c r="B45783"/>
      <c r="C45783"/>
    </row>
    <row r="45784" spans="1:3" ht="14.4" x14ac:dyDescent="0.3">
      <c r="A45784"/>
      <c r="B45784"/>
      <c r="C45784"/>
    </row>
    <row r="45785" spans="1:3" ht="14.4" x14ac:dyDescent="0.3">
      <c r="A45785"/>
      <c r="B45785"/>
      <c r="C45785"/>
    </row>
    <row r="45786" spans="1:3" ht="14.4" x14ac:dyDescent="0.3">
      <c r="A45786"/>
      <c r="B45786"/>
      <c r="C45786"/>
    </row>
    <row r="45787" spans="1:3" ht="14.4" x14ac:dyDescent="0.3">
      <c r="A45787"/>
      <c r="B45787"/>
      <c r="C45787"/>
    </row>
    <row r="45788" spans="1:3" ht="14.4" x14ac:dyDescent="0.3">
      <c r="A45788"/>
      <c r="B45788"/>
      <c r="C45788"/>
    </row>
    <row r="45789" spans="1:3" ht="14.4" x14ac:dyDescent="0.3">
      <c r="A45789"/>
      <c r="B45789"/>
      <c r="C45789"/>
    </row>
    <row r="45790" spans="1:3" ht="14.4" x14ac:dyDescent="0.3">
      <c r="A45790"/>
      <c r="B45790"/>
      <c r="C45790"/>
    </row>
    <row r="45791" spans="1:3" ht="14.4" x14ac:dyDescent="0.3">
      <c r="A45791"/>
      <c r="B45791"/>
      <c r="C45791"/>
    </row>
    <row r="45792" spans="1:3" ht="14.4" x14ac:dyDescent="0.3">
      <c r="A45792"/>
      <c r="B45792"/>
      <c r="C45792"/>
    </row>
    <row r="45793" spans="1:3" ht="14.4" x14ac:dyDescent="0.3">
      <c r="A45793"/>
      <c r="B45793"/>
      <c r="C45793"/>
    </row>
    <row r="45794" spans="1:3" ht="14.4" x14ac:dyDescent="0.3">
      <c r="A45794"/>
      <c r="B45794"/>
      <c r="C45794"/>
    </row>
    <row r="45795" spans="1:3" ht="14.4" x14ac:dyDescent="0.3">
      <c r="A45795"/>
      <c r="B45795"/>
      <c r="C45795"/>
    </row>
    <row r="45796" spans="1:3" ht="14.4" x14ac:dyDescent="0.3">
      <c r="A45796"/>
      <c r="B45796"/>
      <c r="C45796"/>
    </row>
    <row r="45797" spans="1:3" ht="14.4" x14ac:dyDescent="0.3">
      <c r="A45797"/>
      <c r="B45797"/>
      <c r="C45797"/>
    </row>
    <row r="45798" spans="1:3" ht="14.4" x14ac:dyDescent="0.3">
      <c r="A45798"/>
      <c r="B45798"/>
      <c r="C45798"/>
    </row>
    <row r="45799" spans="1:3" ht="14.4" x14ac:dyDescent="0.3">
      <c r="A45799"/>
      <c r="B45799"/>
      <c r="C45799"/>
    </row>
    <row r="45800" spans="1:3" ht="14.4" x14ac:dyDescent="0.3">
      <c r="A45800"/>
      <c r="B45800"/>
      <c r="C45800"/>
    </row>
    <row r="45801" spans="1:3" ht="14.4" x14ac:dyDescent="0.3">
      <c r="A45801"/>
      <c r="B45801"/>
      <c r="C45801"/>
    </row>
    <row r="45802" spans="1:3" ht="14.4" x14ac:dyDescent="0.3">
      <c r="A45802"/>
      <c r="B45802"/>
      <c r="C45802"/>
    </row>
    <row r="45803" spans="1:3" ht="14.4" x14ac:dyDescent="0.3">
      <c r="A45803"/>
      <c r="B45803"/>
      <c r="C45803"/>
    </row>
    <row r="45804" spans="1:3" ht="14.4" x14ac:dyDescent="0.3">
      <c r="A45804"/>
      <c r="B45804"/>
      <c r="C45804"/>
    </row>
    <row r="45805" spans="1:3" ht="14.4" x14ac:dyDescent="0.3">
      <c r="A45805"/>
      <c r="B45805"/>
      <c r="C45805"/>
    </row>
    <row r="45806" spans="1:3" ht="14.4" x14ac:dyDescent="0.3">
      <c r="A45806"/>
      <c r="B45806"/>
      <c r="C45806"/>
    </row>
    <row r="45807" spans="1:3" ht="14.4" x14ac:dyDescent="0.3">
      <c r="A45807"/>
      <c r="B45807"/>
      <c r="C45807"/>
    </row>
    <row r="45808" spans="1:3" ht="14.4" x14ac:dyDescent="0.3">
      <c r="A45808"/>
      <c r="B45808"/>
      <c r="C45808"/>
    </row>
    <row r="45809" spans="1:3" ht="14.4" x14ac:dyDescent="0.3">
      <c r="A45809"/>
      <c r="B45809"/>
      <c r="C45809"/>
    </row>
    <row r="45810" spans="1:3" ht="14.4" x14ac:dyDescent="0.3">
      <c r="A45810"/>
      <c r="B45810"/>
      <c r="C45810"/>
    </row>
    <row r="45811" spans="1:3" ht="14.4" x14ac:dyDescent="0.3">
      <c r="A45811"/>
      <c r="B45811"/>
      <c r="C45811"/>
    </row>
    <row r="45812" spans="1:3" ht="14.4" x14ac:dyDescent="0.3">
      <c r="A45812"/>
      <c r="B45812"/>
      <c r="C45812"/>
    </row>
    <row r="45813" spans="1:3" ht="14.4" x14ac:dyDescent="0.3">
      <c r="A45813"/>
      <c r="B45813"/>
      <c r="C45813"/>
    </row>
    <row r="45814" spans="1:3" ht="14.4" x14ac:dyDescent="0.3">
      <c r="A45814"/>
      <c r="B45814"/>
      <c r="C45814"/>
    </row>
    <row r="45815" spans="1:3" ht="14.4" x14ac:dyDescent="0.3">
      <c r="A45815"/>
      <c r="B45815"/>
      <c r="C45815"/>
    </row>
    <row r="45816" spans="1:3" ht="14.4" x14ac:dyDescent="0.3">
      <c r="A45816"/>
      <c r="B45816"/>
      <c r="C45816"/>
    </row>
    <row r="45817" spans="1:3" ht="14.4" x14ac:dyDescent="0.3">
      <c r="A45817"/>
      <c r="B45817"/>
      <c r="C45817"/>
    </row>
    <row r="45818" spans="1:3" ht="14.4" x14ac:dyDescent="0.3">
      <c r="A45818"/>
      <c r="B45818"/>
      <c r="C45818"/>
    </row>
    <row r="45819" spans="1:3" ht="14.4" x14ac:dyDescent="0.3">
      <c r="A45819"/>
      <c r="B45819"/>
      <c r="C45819"/>
    </row>
    <row r="45820" spans="1:3" ht="14.4" x14ac:dyDescent="0.3">
      <c r="A45820"/>
      <c r="B45820"/>
      <c r="C45820"/>
    </row>
    <row r="45821" spans="1:3" ht="14.4" x14ac:dyDescent="0.3">
      <c r="A45821"/>
      <c r="B45821"/>
      <c r="C45821"/>
    </row>
    <row r="45822" spans="1:3" ht="14.4" x14ac:dyDescent="0.3">
      <c r="A45822"/>
      <c r="B45822"/>
      <c r="C45822"/>
    </row>
    <row r="45823" spans="1:3" ht="14.4" x14ac:dyDescent="0.3">
      <c r="A45823"/>
      <c r="B45823"/>
      <c r="C45823"/>
    </row>
    <row r="45824" spans="1:3" ht="14.4" x14ac:dyDescent="0.3">
      <c r="A45824"/>
      <c r="B45824"/>
      <c r="C45824"/>
    </row>
    <row r="45825" spans="1:3" ht="14.4" x14ac:dyDescent="0.3">
      <c r="A45825"/>
      <c r="B45825"/>
      <c r="C45825"/>
    </row>
    <row r="45826" spans="1:3" ht="14.4" x14ac:dyDescent="0.3">
      <c r="A45826"/>
      <c r="B45826"/>
      <c r="C45826"/>
    </row>
    <row r="45827" spans="1:3" ht="14.4" x14ac:dyDescent="0.3">
      <c r="A45827"/>
      <c r="B45827"/>
      <c r="C45827"/>
    </row>
    <row r="45828" spans="1:3" ht="14.4" x14ac:dyDescent="0.3">
      <c r="A45828"/>
      <c r="B45828"/>
      <c r="C45828"/>
    </row>
    <row r="45829" spans="1:3" ht="14.4" x14ac:dyDescent="0.3">
      <c r="A45829"/>
      <c r="B45829"/>
      <c r="C45829"/>
    </row>
    <row r="45830" spans="1:3" ht="14.4" x14ac:dyDescent="0.3">
      <c r="A45830"/>
      <c r="B45830"/>
      <c r="C45830"/>
    </row>
    <row r="45831" spans="1:3" ht="14.4" x14ac:dyDescent="0.3">
      <c r="A45831"/>
      <c r="B45831"/>
      <c r="C45831"/>
    </row>
    <row r="45832" spans="1:3" ht="14.4" x14ac:dyDescent="0.3">
      <c r="A45832"/>
      <c r="B45832"/>
      <c r="C45832"/>
    </row>
    <row r="45833" spans="1:3" ht="14.4" x14ac:dyDescent="0.3">
      <c r="A45833"/>
      <c r="B45833"/>
      <c r="C45833"/>
    </row>
    <row r="45834" spans="1:3" ht="14.4" x14ac:dyDescent="0.3">
      <c r="A45834"/>
      <c r="B45834"/>
      <c r="C45834"/>
    </row>
    <row r="45835" spans="1:3" ht="14.4" x14ac:dyDescent="0.3">
      <c r="A45835"/>
      <c r="B45835"/>
      <c r="C45835"/>
    </row>
    <row r="45836" spans="1:3" ht="14.4" x14ac:dyDescent="0.3">
      <c r="A45836"/>
      <c r="B45836"/>
      <c r="C45836"/>
    </row>
    <row r="45837" spans="1:3" ht="14.4" x14ac:dyDescent="0.3">
      <c r="A45837"/>
      <c r="B45837"/>
      <c r="C45837"/>
    </row>
    <row r="45838" spans="1:3" ht="14.4" x14ac:dyDescent="0.3">
      <c r="A45838"/>
      <c r="B45838"/>
      <c r="C45838"/>
    </row>
    <row r="45839" spans="1:3" ht="14.4" x14ac:dyDescent="0.3">
      <c r="A45839"/>
      <c r="B45839"/>
      <c r="C45839"/>
    </row>
    <row r="45840" spans="1:3" ht="14.4" x14ac:dyDescent="0.3">
      <c r="A45840"/>
      <c r="B45840"/>
      <c r="C45840"/>
    </row>
    <row r="45841" spans="1:3" ht="14.4" x14ac:dyDescent="0.3">
      <c r="A45841"/>
      <c r="B45841"/>
      <c r="C45841"/>
    </row>
    <row r="45842" spans="1:3" ht="14.4" x14ac:dyDescent="0.3">
      <c r="A45842"/>
      <c r="B45842"/>
      <c r="C45842"/>
    </row>
    <row r="45843" spans="1:3" ht="14.4" x14ac:dyDescent="0.3">
      <c r="A45843"/>
      <c r="B45843"/>
      <c r="C45843"/>
    </row>
    <row r="45844" spans="1:3" ht="14.4" x14ac:dyDescent="0.3">
      <c r="A45844"/>
      <c r="B45844"/>
      <c r="C45844"/>
    </row>
    <row r="45845" spans="1:3" ht="14.4" x14ac:dyDescent="0.3">
      <c r="A45845"/>
      <c r="B45845"/>
      <c r="C45845"/>
    </row>
    <row r="45846" spans="1:3" ht="14.4" x14ac:dyDescent="0.3">
      <c r="A45846"/>
      <c r="B45846"/>
      <c r="C45846"/>
    </row>
    <row r="45847" spans="1:3" ht="14.4" x14ac:dyDescent="0.3">
      <c r="A45847"/>
      <c r="B45847"/>
      <c r="C45847"/>
    </row>
    <row r="45848" spans="1:3" ht="14.4" x14ac:dyDescent="0.3">
      <c r="A45848"/>
      <c r="B45848"/>
      <c r="C45848"/>
    </row>
    <row r="45849" spans="1:3" ht="14.4" x14ac:dyDescent="0.3">
      <c r="A45849"/>
      <c r="B45849"/>
      <c r="C45849"/>
    </row>
    <row r="45850" spans="1:3" ht="14.4" x14ac:dyDescent="0.3">
      <c r="A45850"/>
      <c r="B45850"/>
      <c r="C45850"/>
    </row>
    <row r="45851" spans="1:3" ht="14.4" x14ac:dyDescent="0.3">
      <c r="A45851"/>
      <c r="B45851"/>
      <c r="C45851"/>
    </row>
    <row r="45852" spans="1:3" ht="14.4" x14ac:dyDescent="0.3">
      <c r="A45852"/>
      <c r="B45852"/>
      <c r="C45852"/>
    </row>
    <row r="45853" spans="1:3" ht="14.4" x14ac:dyDescent="0.3">
      <c r="A45853"/>
      <c r="B45853"/>
      <c r="C45853"/>
    </row>
    <row r="45854" spans="1:3" ht="14.4" x14ac:dyDescent="0.3">
      <c r="A45854"/>
      <c r="B45854"/>
      <c r="C45854"/>
    </row>
    <row r="45855" spans="1:3" ht="14.4" x14ac:dyDescent="0.3">
      <c r="A45855"/>
      <c r="B45855"/>
      <c r="C45855"/>
    </row>
    <row r="45856" spans="1:3" ht="14.4" x14ac:dyDescent="0.3">
      <c r="A45856"/>
      <c r="B45856"/>
      <c r="C45856"/>
    </row>
    <row r="45857" spans="1:3" ht="14.4" x14ac:dyDescent="0.3">
      <c r="A45857"/>
      <c r="B45857"/>
      <c r="C45857"/>
    </row>
    <row r="45858" spans="1:3" ht="14.4" x14ac:dyDescent="0.3">
      <c r="A45858"/>
      <c r="B45858"/>
      <c r="C45858"/>
    </row>
    <row r="45859" spans="1:3" ht="14.4" x14ac:dyDescent="0.3">
      <c r="A45859"/>
      <c r="B45859"/>
      <c r="C45859"/>
    </row>
    <row r="45860" spans="1:3" ht="14.4" x14ac:dyDescent="0.3">
      <c r="A45860"/>
      <c r="B45860"/>
      <c r="C45860"/>
    </row>
    <row r="45861" spans="1:3" ht="14.4" x14ac:dyDescent="0.3">
      <c r="A45861"/>
      <c r="B45861"/>
      <c r="C45861"/>
    </row>
    <row r="45862" spans="1:3" ht="14.4" x14ac:dyDescent="0.3">
      <c r="A45862"/>
      <c r="B45862"/>
      <c r="C45862"/>
    </row>
    <row r="45863" spans="1:3" ht="14.4" x14ac:dyDescent="0.3">
      <c r="A45863"/>
      <c r="B45863"/>
      <c r="C45863"/>
    </row>
    <row r="45864" spans="1:3" ht="14.4" x14ac:dyDescent="0.3">
      <c r="A45864"/>
      <c r="B45864"/>
      <c r="C45864"/>
    </row>
    <row r="45865" spans="1:3" ht="14.4" x14ac:dyDescent="0.3">
      <c r="A45865"/>
      <c r="B45865"/>
      <c r="C45865"/>
    </row>
    <row r="45866" spans="1:3" ht="14.4" x14ac:dyDescent="0.3">
      <c r="A45866"/>
      <c r="B45866"/>
      <c r="C45866"/>
    </row>
    <row r="45867" spans="1:3" ht="14.4" x14ac:dyDescent="0.3">
      <c r="A45867"/>
      <c r="B45867"/>
      <c r="C45867"/>
    </row>
    <row r="45868" spans="1:3" ht="14.4" x14ac:dyDescent="0.3">
      <c r="A45868"/>
      <c r="B45868"/>
      <c r="C45868"/>
    </row>
    <row r="45869" spans="1:3" ht="14.4" x14ac:dyDescent="0.3">
      <c r="A45869"/>
      <c r="B45869"/>
      <c r="C45869"/>
    </row>
    <row r="45870" spans="1:3" ht="14.4" x14ac:dyDescent="0.3">
      <c r="A45870"/>
      <c r="B45870"/>
      <c r="C45870"/>
    </row>
    <row r="45871" spans="1:3" ht="14.4" x14ac:dyDescent="0.3">
      <c r="A45871"/>
      <c r="B45871"/>
      <c r="C45871"/>
    </row>
    <row r="45872" spans="1:3" ht="14.4" x14ac:dyDescent="0.3">
      <c r="A45872"/>
      <c r="B45872"/>
      <c r="C45872"/>
    </row>
    <row r="45873" spans="1:3" ht="14.4" x14ac:dyDescent="0.3">
      <c r="A45873"/>
      <c r="B45873"/>
      <c r="C45873"/>
    </row>
    <row r="45874" spans="1:3" ht="14.4" x14ac:dyDescent="0.3">
      <c r="A45874"/>
      <c r="B45874"/>
      <c r="C45874"/>
    </row>
    <row r="45875" spans="1:3" ht="14.4" x14ac:dyDescent="0.3">
      <c r="A45875"/>
      <c r="B45875"/>
      <c r="C45875"/>
    </row>
    <row r="45876" spans="1:3" ht="14.4" x14ac:dyDescent="0.3">
      <c r="A45876"/>
      <c r="B45876"/>
      <c r="C45876"/>
    </row>
    <row r="45877" spans="1:3" ht="14.4" x14ac:dyDescent="0.3">
      <c r="A45877"/>
      <c r="B45877"/>
      <c r="C45877"/>
    </row>
    <row r="45878" spans="1:3" ht="14.4" x14ac:dyDescent="0.3">
      <c r="A45878"/>
      <c r="B45878"/>
      <c r="C45878"/>
    </row>
    <row r="45879" spans="1:3" ht="14.4" x14ac:dyDescent="0.3">
      <c r="A45879"/>
      <c r="B45879"/>
      <c r="C45879"/>
    </row>
    <row r="45880" spans="1:3" ht="14.4" x14ac:dyDescent="0.3">
      <c r="A45880"/>
      <c r="B45880"/>
      <c r="C45880"/>
    </row>
    <row r="45881" spans="1:3" ht="14.4" x14ac:dyDescent="0.3">
      <c r="A45881"/>
      <c r="B45881"/>
      <c r="C45881"/>
    </row>
    <row r="45882" spans="1:3" ht="14.4" x14ac:dyDescent="0.3">
      <c r="A45882"/>
      <c r="B45882"/>
      <c r="C45882"/>
    </row>
    <row r="45883" spans="1:3" ht="14.4" x14ac:dyDescent="0.3">
      <c r="A45883"/>
      <c r="B45883"/>
      <c r="C45883"/>
    </row>
    <row r="45884" spans="1:3" ht="14.4" x14ac:dyDescent="0.3">
      <c r="A45884"/>
      <c r="B45884"/>
      <c r="C45884"/>
    </row>
    <row r="45885" spans="1:3" ht="14.4" x14ac:dyDescent="0.3">
      <c r="A45885"/>
      <c r="B45885"/>
      <c r="C45885"/>
    </row>
    <row r="45886" spans="1:3" ht="14.4" x14ac:dyDescent="0.3">
      <c r="A45886"/>
      <c r="B45886"/>
      <c r="C45886"/>
    </row>
    <row r="45887" spans="1:3" ht="14.4" x14ac:dyDescent="0.3">
      <c r="A45887"/>
      <c r="B45887"/>
      <c r="C45887"/>
    </row>
    <row r="45888" spans="1:3" ht="14.4" x14ac:dyDescent="0.3">
      <c r="A45888"/>
      <c r="B45888"/>
      <c r="C45888"/>
    </row>
    <row r="45889" spans="1:3" ht="14.4" x14ac:dyDescent="0.3">
      <c r="A45889"/>
      <c r="B45889"/>
      <c r="C45889"/>
    </row>
    <row r="45890" spans="1:3" ht="14.4" x14ac:dyDescent="0.3">
      <c r="A45890"/>
      <c r="B45890"/>
      <c r="C45890"/>
    </row>
    <row r="45891" spans="1:3" ht="14.4" x14ac:dyDescent="0.3">
      <c r="A45891"/>
      <c r="B45891"/>
      <c r="C45891"/>
    </row>
    <row r="45892" spans="1:3" ht="14.4" x14ac:dyDescent="0.3">
      <c r="A45892"/>
      <c r="B45892"/>
      <c r="C45892"/>
    </row>
    <row r="45893" spans="1:3" ht="14.4" x14ac:dyDescent="0.3">
      <c r="A45893"/>
      <c r="B45893"/>
      <c r="C45893"/>
    </row>
    <row r="45894" spans="1:3" ht="14.4" x14ac:dyDescent="0.3">
      <c r="A45894"/>
      <c r="B45894"/>
      <c r="C45894"/>
    </row>
    <row r="45895" spans="1:3" ht="14.4" x14ac:dyDescent="0.3">
      <c r="A45895"/>
      <c r="B45895"/>
      <c r="C45895"/>
    </row>
    <row r="45896" spans="1:3" ht="14.4" x14ac:dyDescent="0.3">
      <c r="A45896"/>
      <c r="B45896"/>
      <c r="C45896"/>
    </row>
    <row r="45897" spans="1:3" ht="14.4" x14ac:dyDescent="0.3">
      <c r="A45897"/>
      <c r="B45897"/>
      <c r="C45897"/>
    </row>
    <row r="45898" spans="1:3" ht="14.4" x14ac:dyDescent="0.3">
      <c r="A45898"/>
      <c r="B45898"/>
      <c r="C45898"/>
    </row>
    <row r="45899" spans="1:3" ht="14.4" x14ac:dyDescent="0.3">
      <c r="A45899"/>
      <c r="B45899"/>
      <c r="C45899"/>
    </row>
    <row r="45900" spans="1:3" ht="14.4" x14ac:dyDescent="0.3">
      <c r="A45900"/>
      <c r="B45900"/>
      <c r="C45900"/>
    </row>
    <row r="45901" spans="1:3" ht="14.4" x14ac:dyDescent="0.3">
      <c r="A45901"/>
      <c r="B45901"/>
      <c r="C45901"/>
    </row>
    <row r="45902" spans="1:3" ht="14.4" x14ac:dyDescent="0.3">
      <c r="A45902"/>
      <c r="B45902"/>
      <c r="C45902"/>
    </row>
    <row r="45903" spans="1:3" ht="14.4" x14ac:dyDescent="0.3">
      <c r="A45903"/>
      <c r="B45903"/>
      <c r="C45903"/>
    </row>
    <row r="45904" spans="1:3" ht="14.4" x14ac:dyDescent="0.3">
      <c r="A45904"/>
      <c r="B45904"/>
      <c r="C45904"/>
    </row>
    <row r="45905" spans="1:3" ht="14.4" x14ac:dyDescent="0.3">
      <c r="A45905"/>
      <c r="B45905"/>
      <c r="C45905"/>
    </row>
    <row r="45906" spans="1:3" ht="14.4" x14ac:dyDescent="0.3">
      <c r="A45906"/>
      <c r="B45906"/>
      <c r="C45906"/>
    </row>
    <row r="45907" spans="1:3" ht="14.4" x14ac:dyDescent="0.3">
      <c r="A45907"/>
      <c r="B45907"/>
      <c r="C45907"/>
    </row>
    <row r="45908" spans="1:3" ht="14.4" x14ac:dyDescent="0.3">
      <c r="A45908"/>
      <c r="B45908"/>
      <c r="C45908"/>
    </row>
    <row r="45909" spans="1:3" ht="14.4" x14ac:dyDescent="0.3">
      <c r="A45909"/>
      <c r="B45909"/>
      <c r="C45909"/>
    </row>
    <row r="45910" spans="1:3" ht="14.4" x14ac:dyDescent="0.3">
      <c r="A45910"/>
      <c r="B45910"/>
      <c r="C45910"/>
    </row>
    <row r="45911" spans="1:3" ht="14.4" x14ac:dyDescent="0.3">
      <c r="A45911"/>
      <c r="B45911"/>
      <c r="C45911"/>
    </row>
    <row r="45912" spans="1:3" ht="14.4" x14ac:dyDescent="0.3">
      <c r="A45912"/>
      <c r="B45912"/>
      <c r="C45912"/>
    </row>
    <row r="45913" spans="1:3" ht="14.4" x14ac:dyDescent="0.3">
      <c r="A45913"/>
      <c r="B45913"/>
      <c r="C45913"/>
    </row>
    <row r="45914" spans="1:3" ht="14.4" x14ac:dyDescent="0.3">
      <c r="A45914"/>
      <c r="B45914"/>
      <c r="C45914"/>
    </row>
    <row r="45915" spans="1:3" ht="14.4" x14ac:dyDescent="0.3">
      <c r="A45915"/>
      <c r="B45915"/>
      <c r="C45915"/>
    </row>
    <row r="45916" spans="1:3" ht="14.4" x14ac:dyDescent="0.3">
      <c r="A45916"/>
      <c r="B45916"/>
      <c r="C45916"/>
    </row>
    <row r="45917" spans="1:3" ht="14.4" x14ac:dyDescent="0.3">
      <c r="A45917"/>
      <c r="B45917"/>
      <c r="C45917"/>
    </row>
    <row r="45918" spans="1:3" ht="14.4" x14ac:dyDescent="0.3">
      <c r="A45918"/>
      <c r="B45918"/>
      <c r="C45918"/>
    </row>
    <row r="45919" spans="1:3" ht="14.4" x14ac:dyDescent="0.3">
      <c r="A45919"/>
      <c r="B45919"/>
      <c r="C45919"/>
    </row>
    <row r="45920" spans="1:3" ht="14.4" x14ac:dyDescent="0.3">
      <c r="A45920"/>
      <c r="B45920"/>
      <c r="C45920"/>
    </row>
    <row r="45921" spans="1:3" ht="14.4" x14ac:dyDescent="0.3">
      <c r="A45921"/>
      <c r="B45921"/>
      <c r="C45921"/>
    </row>
    <row r="45922" spans="1:3" ht="14.4" x14ac:dyDescent="0.3">
      <c r="A45922"/>
      <c r="B45922"/>
      <c r="C45922"/>
    </row>
    <row r="45923" spans="1:3" ht="14.4" x14ac:dyDescent="0.3">
      <c r="A45923"/>
      <c r="B45923"/>
      <c r="C45923"/>
    </row>
    <row r="45924" spans="1:3" ht="14.4" x14ac:dyDescent="0.3">
      <c r="A45924"/>
      <c r="B45924"/>
      <c r="C45924"/>
    </row>
    <row r="45925" spans="1:3" ht="14.4" x14ac:dyDescent="0.3">
      <c r="A45925"/>
      <c r="B45925"/>
      <c r="C45925"/>
    </row>
    <row r="45926" spans="1:3" ht="14.4" x14ac:dyDescent="0.3">
      <c r="A45926"/>
      <c r="B45926"/>
      <c r="C45926"/>
    </row>
    <row r="45927" spans="1:3" ht="14.4" x14ac:dyDescent="0.3">
      <c r="A45927"/>
      <c r="B45927"/>
      <c r="C45927"/>
    </row>
    <row r="45928" spans="1:3" ht="14.4" x14ac:dyDescent="0.3">
      <c r="A45928"/>
      <c r="B45928"/>
      <c r="C45928"/>
    </row>
    <row r="45929" spans="1:3" ht="14.4" x14ac:dyDescent="0.3">
      <c r="A45929"/>
      <c r="B45929"/>
      <c r="C45929"/>
    </row>
    <row r="45930" spans="1:3" ht="14.4" x14ac:dyDescent="0.3">
      <c r="A45930"/>
      <c r="B45930"/>
      <c r="C45930"/>
    </row>
    <row r="45931" spans="1:3" ht="14.4" x14ac:dyDescent="0.3">
      <c r="A45931"/>
      <c r="B45931"/>
      <c r="C45931"/>
    </row>
    <row r="45932" spans="1:3" ht="14.4" x14ac:dyDescent="0.3">
      <c r="A45932"/>
      <c r="B45932"/>
      <c r="C45932"/>
    </row>
    <row r="45933" spans="1:3" ht="14.4" x14ac:dyDescent="0.3">
      <c r="A45933"/>
      <c r="B45933"/>
      <c r="C45933"/>
    </row>
    <row r="45934" spans="1:3" ht="14.4" x14ac:dyDescent="0.3">
      <c r="A45934"/>
      <c r="B45934"/>
      <c r="C45934"/>
    </row>
    <row r="45935" spans="1:3" ht="14.4" x14ac:dyDescent="0.3">
      <c r="A45935"/>
      <c r="B45935"/>
      <c r="C45935"/>
    </row>
    <row r="45936" spans="1:3" ht="14.4" x14ac:dyDescent="0.3">
      <c r="A45936"/>
      <c r="B45936"/>
      <c r="C45936"/>
    </row>
    <row r="45937" spans="1:3" ht="14.4" x14ac:dyDescent="0.3">
      <c r="A45937"/>
      <c r="B45937"/>
      <c r="C45937"/>
    </row>
    <row r="45938" spans="1:3" ht="14.4" x14ac:dyDescent="0.3">
      <c r="A45938"/>
      <c r="B45938"/>
      <c r="C45938"/>
    </row>
    <row r="45939" spans="1:3" ht="14.4" x14ac:dyDescent="0.3">
      <c r="A45939"/>
      <c r="B45939"/>
      <c r="C45939"/>
    </row>
    <row r="45940" spans="1:3" ht="14.4" x14ac:dyDescent="0.3">
      <c r="A45940"/>
      <c r="B45940"/>
      <c r="C45940"/>
    </row>
    <row r="45941" spans="1:3" ht="14.4" x14ac:dyDescent="0.3">
      <c r="A45941"/>
      <c r="B45941"/>
      <c r="C45941"/>
    </row>
    <row r="45942" spans="1:3" ht="14.4" x14ac:dyDescent="0.3">
      <c r="A45942"/>
      <c r="B45942"/>
      <c r="C45942"/>
    </row>
    <row r="45943" spans="1:3" ht="14.4" x14ac:dyDescent="0.3">
      <c r="A45943"/>
      <c r="B45943"/>
      <c r="C45943"/>
    </row>
    <row r="45944" spans="1:3" ht="14.4" x14ac:dyDescent="0.3">
      <c r="A45944"/>
      <c r="B45944"/>
      <c r="C45944"/>
    </row>
    <row r="45945" spans="1:3" ht="14.4" x14ac:dyDescent="0.3">
      <c r="A45945"/>
      <c r="B45945"/>
      <c r="C45945"/>
    </row>
    <row r="45946" spans="1:3" ht="14.4" x14ac:dyDescent="0.3">
      <c r="A45946"/>
      <c r="B45946"/>
      <c r="C45946"/>
    </row>
    <row r="45947" spans="1:3" ht="14.4" x14ac:dyDescent="0.3">
      <c r="A45947"/>
      <c r="B45947"/>
      <c r="C45947"/>
    </row>
    <row r="45948" spans="1:3" ht="14.4" x14ac:dyDescent="0.3">
      <c r="A45948"/>
      <c r="B45948"/>
      <c r="C45948"/>
    </row>
    <row r="45949" spans="1:3" ht="14.4" x14ac:dyDescent="0.3">
      <c r="A45949"/>
      <c r="B45949"/>
      <c r="C45949"/>
    </row>
    <row r="45950" spans="1:3" ht="14.4" x14ac:dyDescent="0.3">
      <c r="A45950"/>
      <c r="B45950"/>
      <c r="C45950"/>
    </row>
    <row r="45951" spans="1:3" ht="14.4" x14ac:dyDescent="0.3">
      <c r="A45951"/>
      <c r="B45951"/>
      <c r="C45951"/>
    </row>
    <row r="45952" spans="1:3" ht="14.4" x14ac:dyDescent="0.3">
      <c r="A45952"/>
      <c r="B45952"/>
      <c r="C45952"/>
    </row>
    <row r="45953" spans="1:3" ht="14.4" x14ac:dyDescent="0.3">
      <c r="A45953"/>
      <c r="B45953"/>
      <c r="C45953"/>
    </row>
    <row r="45954" spans="1:3" ht="14.4" x14ac:dyDescent="0.3">
      <c r="A45954"/>
      <c r="B45954"/>
      <c r="C45954"/>
    </row>
    <row r="45955" spans="1:3" ht="14.4" x14ac:dyDescent="0.3">
      <c r="A45955"/>
      <c r="B45955"/>
      <c r="C45955"/>
    </row>
    <row r="45956" spans="1:3" ht="14.4" x14ac:dyDescent="0.3">
      <c r="A45956"/>
      <c r="B45956"/>
      <c r="C45956"/>
    </row>
    <row r="45957" spans="1:3" ht="14.4" x14ac:dyDescent="0.3">
      <c r="A45957"/>
      <c r="B45957"/>
      <c r="C45957"/>
    </row>
    <row r="45958" spans="1:3" ht="14.4" x14ac:dyDescent="0.3">
      <c r="A45958"/>
      <c r="B45958"/>
      <c r="C45958"/>
    </row>
    <row r="45959" spans="1:3" ht="14.4" x14ac:dyDescent="0.3">
      <c r="A45959"/>
      <c r="B45959"/>
      <c r="C45959"/>
    </row>
    <row r="45960" spans="1:3" ht="14.4" x14ac:dyDescent="0.3">
      <c r="A45960"/>
      <c r="B45960"/>
      <c r="C45960"/>
    </row>
    <row r="45961" spans="1:3" ht="14.4" x14ac:dyDescent="0.3">
      <c r="A45961"/>
      <c r="B45961"/>
      <c r="C45961"/>
    </row>
    <row r="45962" spans="1:3" ht="14.4" x14ac:dyDescent="0.3">
      <c r="A45962"/>
      <c r="B45962"/>
      <c r="C45962"/>
    </row>
    <row r="45963" spans="1:3" ht="14.4" x14ac:dyDescent="0.3">
      <c r="A45963"/>
      <c r="B45963"/>
      <c r="C45963"/>
    </row>
    <row r="45964" spans="1:3" ht="14.4" x14ac:dyDescent="0.3">
      <c r="A45964"/>
      <c r="B45964"/>
      <c r="C45964"/>
    </row>
    <row r="45965" spans="1:3" ht="14.4" x14ac:dyDescent="0.3">
      <c r="A45965"/>
      <c r="B45965"/>
      <c r="C45965"/>
    </row>
    <row r="45966" spans="1:3" ht="14.4" x14ac:dyDescent="0.3">
      <c r="A45966"/>
      <c r="B45966"/>
      <c r="C45966"/>
    </row>
    <row r="45967" spans="1:3" ht="14.4" x14ac:dyDescent="0.3">
      <c r="A45967"/>
      <c r="B45967"/>
      <c r="C45967"/>
    </row>
    <row r="45968" spans="1:3" ht="14.4" x14ac:dyDescent="0.3">
      <c r="A45968"/>
      <c r="B45968"/>
      <c r="C45968"/>
    </row>
    <row r="45969" spans="1:3" ht="14.4" x14ac:dyDescent="0.3">
      <c r="A45969"/>
      <c r="B45969"/>
      <c r="C45969"/>
    </row>
    <row r="45970" spans="1:3" ht="14.4" x14ac:dyDescent="0.3">
      <c r="A45970"/>
      <c r="B45970"/>
      <c r="C45970"/>
    </row>
    <row r="45971" spans="1:3" ht="14.4" x14ac:dyDescent="0.3">
      <c r="A45971"/>
      <c r="B45971"/>
      <c r="C45971"/>
    </row>
    <row r="45972" spans="1:3" ht="14.4" x14ac:dyDescent="0.3">
      <c r="A45972"/>
      <c r="B45972"/>
      <c r="C45972"/>
    </row>
    <row r="45973" spans="1:3" ht="14.4" x14ac:dyDescent="0.3">
      <c r="A45973"/>
      <c r="B45973"/>
      <c r="C45973"/>
    </row>
    <row r="45974" spans="1:3" ht="14.4" x14ac:dyDescent="0.3">
      <c r="A45974"/>
      <c r="B45974"/>
      <c r="C45974"/>
    </row>
    <row r="45975" spans="1:3" ht="14.4" x14ac:dyDescent="0.3">
      <c r="A45975"/>
      <c r="B45975"/>
      <c r="C45975"/>
    </row>
    <row r="45976" spans="1:3" ht="14.4" x14ac:dyDescent="0.3">
      <c r="A45976"/>
      <c r="B45976"/>
      <c r="C45976"/>
    </row>
    <row r="45977" spans="1:3" ht="14.4" x14ac:dyDescent="0.3">
      <c r="A45977"/>
      <c r="B45977"/>
      <c r="C45977"/>
    </row>
    <row r="45978" spans="1:3" ht="14.4" x14ac:dyDescent="0.3">
      <c r="A45978"/>
      <c r="B45978"/>
      <c r="C45978"/>
    </row>
    <row r="45979" spans="1:3" ht="14.4" x14ac:dyDescent="0.3">
      <c r="A45979"/>
      <c r="B45979"/>
      <c r="C45979"/>
    </row>
    <row r="45980" spans="1:3" ht="14.4" x14ac:dyDescent="0.3">
      <c r="A45980"/>
      <c r="B45980"/>
      <c r="C45980"/>
    </row>
    <row r="45981" spans="1:3" ht="14.4" x14ac:dyDescent="0.3">
      <c r="A45981"/>
      <c r="B45981"/>
      <c r="C45981"/>
    </row>
    <row r="45982" spans="1:3" ht="14.4" x14ac:dyDescent="0.3">
      <c r="A45982"/>
      <c r="B45982"/>
      <c r="C45982"/>
    </row>
    <row r="45983" spans="1:3" ht="14.4" x14ac:dyDescent="0.3">
      <c r="A45983"/>
      <c r="B45983"/>
      <c r="C45983"/>
    </row>
    <row r="45984" spans="1:3" ht="14.4" x14ac:dyDescent="0.3">
      <c r="A45984"/>
      <c r="B45984"/>
      <c r="C45984"/>
    </row>
    <row r="45985" spans="1:3" ht="14.4" x14ac:dyDescent="0.3">
      <c r="A45985"/>
      <c r="B45985"/>
      <c r="C45985"/>
    </row>
    <row r="45986" spans="1:3" ht="14.4" x14ac:dyDescent="0.3">
      <c r="A45986"/>
      <c r="B45986"/>
      <c r="C45986"/>
    </row>
    <row r="45987" spans="1:3" ht="14.4" x14ac:dyDescent="0.3">
      <c r="A45987"/>
      <c r="B45987"/>
      <c r="C45987"/>
    </row>
    <row r="45988" spans="1:3" ht="14.4" x14ac:dyDescent="0.3">
      <c r="A45988"/>
      <c r="B45988"/>
      <c r="C45988"/>
    </row>
    <row r="45989" spans="1:3" ht="14.4" x14ac:dyDescent="0.3">
      <c r="A45989"/>
      <c r="B45989"/>
      <c r="C45989"/>
    </row>
    <row r="45990" spans="1:3" ht="14.4" x14ac:dyDescent="0.3">
      <c r="A45990"/>
      <c r="B45990"/>
      <c r="C45990"/>
    </row>
    <row r="45991" spans="1:3" ht="14.4" x14ac:dyDescent="0.3">
      <c r="A45991"/>
      <c r="B45991"/>
      <c r="C45991"/>
    </row>
    <row r="45992" spans="1:3" ht="14.4" x14ac:dyDescent="0.3">
      <c r="A45992"/>
      <c r="B45992"/>
      <c r="C45992"/>
    </row>
    <row r="45993" spans="1:3" ht="14.4" x14ac:dyDescent="0.3">
      <c r="A45993"/>
      <c r="B45993"/>
      <c r="C45993"/>
    </row>
    <row r="45994" spans="1:3" ht="14.4" x14ac:dyDescent="0.3">
      <c r="A45994"/>
      <c r="B45994"/>
      <c r="C45994"/>
    </row>
    <row r="45995" spans="1:3" ht="14.4" x14ac:dyDescent="0.3">
      <c r="A45995"/>
      <c r="B45995"/>
      <c r="C45995"/>
    </row>
    <row r="45996" spans="1:3" ht="14.4" x14ac:dyDescent="0.3">
      <c r="A45996"/>
      <c r="B45996"/>
      <c r="C45996"/>
    </row>
    <row r="45997" spans="1:3" ht="14.4" x14ac:dyDescent="0.3">
      <c r="A45997"/>
      <c r="B45997"/>
      <c r="C45997"/>
    </row>
    <row r="45998" spans="1:3" ht="14.4" x14ac:dyDescent="0.3">
      <c r="A45998"/>
      <c r="B45998"/>
      <c r="C45998"/>
    </row>
    <row r="45999" spans="1:3" ht="14.4" x14ac:dyDescent="0.3">
      <c r="A45999"/>
      <c r="B45999"/>
      <c r="C45999"/>
    </row>
    <row r="46000" spans="1:3" ht="14.4" x14ac:dyDescent="0.3">
      <c r="A46000"/>
      <c r="B46000"/>
      <c r="C46000"/>
    </row>
    <row r="46001" spans="1:3" ht="14.4" x14ac:dyDescent="0.3">
      <c r="A46001"/>
      <c r="B46001"/>
      <c r="C46001"/>
    </row>
    <row r="46002" spans="1:3" ht="14.4" x14ac:dyDescent="0.3">
      <c r="A46002"/>
      <c r="B46002"/>
      <c r="C46002"/>
    </row>
    <row r="46003" spans="1:3" ht="14.4" x14ac:dyDescent="0.3">
      <c r="A46003"/>
      <c r="B46003"/>
      <c r="C46003"/>
    </row>
    <row r="46004" spans="1:3" ht="14.4" x14ac:dyDescent="0.3">
      <c r="A46004"/>
      <c r="B46004"/>
      <c r="C46004"/>
    </row>
    <row r="46005" spans="1:3" ht="14.4" x14ac:dyDescent="0.3">
      <c r="A46005"/>
      <c r="B46005"/>
      <c r="C46005"/>
    </row>
    <row r="46006" spans="1:3" ht="14.4" x14ac:dyDescent="0.3">
      <c r="A46006"/>
      <c r="B46006"/>
      <c r="C46006"/>
    </row>
    <row r="46007" spans="1:3" ht="14.4" x14ac:dyDescent="0.3">
      <c r="A46007"/>
      <c r="B46007"/>
      <c r="C46007"/>
    </row>
    <row r="46008" spans="1:3" ht="14.4" x14ac:dyDescent="0.3">
      <c r="A46008"/>
      <c r="B46008"/>
      <c r="C46008"/>
    </row>
    <row r="46009" spans="1:3" ht="14.4" x14ac:dyDescent="0.3">
      <c r="A46009"/>
      <c r="B46009"/>
      <c r="C46009"/>
    </row>
    <row r="46010" spans="1:3" ht="14.4" x14ac:dyDescent="0.3">
      <c r="A46010"/>
      <c r="B46010"/>
      <c r="C46010"/>
    </row>
    <row r="46011" spans="1:3" ht="14.4" x14ac:dyDescent="0.3">
      <c r="A46011"/>
      <c r="B46011"/>
      <c r="C46011"/>
    </row>
    <row r="46012" spans="1:3" ht="14.4" x14ac:dyDescent="0.3">
      <c r="A46012"/>
      <c r="B46012"/>
      <c r="C46012"/>
    </row>
    <row r="46013" spans="1:3" ht="14.4" x14ac:dyDescent="0.3">
      <c r="A46013"/>
      <c r="B46013"/>
      <c r="C46013"/>
    </row>
    <row r="46014" spans="1:3" ht="14.4" x14ac:dyDescent="0.3">
      <c r="A46014"/>
      <c r="B46014"/>
      <c r="C46014"/>
    </row>
    <row r="46015" spans="1:3" ht="14.4" x14ac:dyDescent="0.3">
      <c r="A46015"/>
      <c r="B46015"/>
      <c r="C46015"/>
    </row>
    <row r="46016" spans="1:3" ht="14.4" x14ac:dyDescent="0.3">
      <c r="A46016"/>
      <c r="B46016"/>
      <c r="C46016"/>
    </row>
    <row r="46017" spans="1:3" ht="14.4" x14ac:dyDescent="0.3">
      <c r="A46017"/>
      <c r="B46017"/>
      <c r="C46017"/>
    </row>
    <row r="46018" spans="1:3" ht="14.4" x14ac:dyDescent="0.3">
      <c r="A46018"/>
      <c r="B46018"/>
      <c r="C46018"/>
    </row>
    <row r="46019" spans="1:3" ht="14.4" x14ac:dyDescent="0.3">
      <c r="A46019"/>
      <c r="B46019"/>
      <c r="C46019"/>
    </row>
    <row r="46020" spans="1:3" ht="14.4" x14ac:dyDescent="0.3">
      <c r="A46020"/>
      <c r="B46020"/>
      <c r="C46020"/>
    </row>
    <row r="46021" spans="1:3" ht="14.4" x14ac:dyDescent="0.3">
      <c r="A46021"/>
      <c r="B46021"/>
      <c r="C46021"/>
    </row>
    <row r="46022" spans="1:3" ht="14.4" x14ac:dyDescent="0.3">
      <c r="A46022"/>
      <c r="B46022"/>
      <c r="C46022"/>
    </row>
    <row r="46023" spans="1:3" ht="14.4" x14ac:dyDescent="0.3">
      <c r="A46023"/>
      <c r="B46023"/>
      <c r="C46023"/>
    </row>
    <row r="46024" spans="1:3" ht="14.4" x14ac:dyDescent="0.3">
      <c r="A46024"/>
      <c r="B46024"/>
      <c r="C46024"/>
    </row>
    <row r="46025" spans="1:3" ht="14.4" x14ac:dyDescent="0.3">
      <c r="A46025"/>
      <c r="B46025"/>
      <c r="C46025"/>
    </row>
    <row r="46026" spans="1:3" ht="14.4" x14ac:dyDescent="0.3">
      <c r="A46026"/>
      <c r="B46026"/>
      <c r="C46026"/>
    </row>
    <row r="46027" spans="1:3" ht="14.4" x14ac:dyDescent="0.3">
      <c r="A46027"/>
      <c r="B46027"/>
      <c r="C46027"/>
    </row>
    <row r="46028" spans="1:3" ht="14.4" x14ac:dyDescent="0.3">
      <c r="A46028"/>
      <c r="B46028"/>
      <c r="C46028"/>
    </row>
    <row r="46029" spans="1:3" ht="14.4" x14ac:dyDescent="0.3">
      <c r="A46029"/>
      <c r="B46029"/>
      <c r="C46029"/>
    </row>
    <row r="46030" spans="1:3" ht="14.4" x14ac:dyDescent="0.3">
      <c r="A46030"/>
      <c r="B46030"/>
      <c r="C46030"/>
    </row>
    <row r="46031" spans="1:3" ht="14.4" x14ac:dyDescent="0.3">
      <c r="A46031"/>
      <c r="B46031"/>
      <c r="C46031"/>
    </row>
    <row r="46032" spans="1:3" ht="14.4" x14ac:dyDescent="0.3">
      <c r="A46032"/>
      <c r="B46032"/>
      <c r="C46032"/>
    </row>
    <row r="46033" spans="1:3" ht="14.4" x14ac:dyDescent="0.3">
      <c r="A46033"/>
      <c r="B46033"/>
      <c r="C46033"/>
    </row>
    <row r="46034" spans="1:3" ht="14.4" x14ac:dyDescent="0.3">
      <c r="A46034"/>
      <c r="B46034"/>
      <c r="C46034"/>
    </row>
    <row r="46035" spans="1:3" ht="14.4" x14ac:dyDescent="0.3">
      <c r="A46035"/>
      <c r="B46035"/>
      <c r="C46035"/>
    </row>
    <row r="46036" spans="1:3" ht="14.4" x14ac:dyDescent="0.3">
      <c r="A46036"/>
      <c r="B46036"/>
      <c r="C46036"/>
    </row>
    <row r="46037" spans="1:3" ht="14.4" x14ac:dyDescent="0.3">
      <c r="A46037"/>
      <c r="B46037"/>
      <c r="C46037"/>
    </row>
    <row r="46038" spans="1:3" ht="14.4" x14ac:dyDescent="0.3">
      <c r="A46038"/>
      <c r="B46038"/>
      <c r="C46038"/>
    </row>
    <row r="46039" spans="1:3" ht="14.4" x14ac:dyDescent="0.3">
      <c r="A46039"/>
      <c r="B46039"/>
      <c r="C46039"/>
    </row>
    <row r="46040" spans="1:3" ht="14.4" x14ac:dyDescent="0.3">
      <c r="A46040"/>
      <c r="B46040"/>
      <c r="C46040"/>
    </row>
    <row r="46041" spans="1:3" ht="14.4" x14ac:dyDescent="0.3">
      <c r="A46041"/>
      <c r="B46041"/>
      <c r="C46041"/>
    </row>
    <row r="46042" spans="1:3" ht="14.4" x14ac:dyDescent="0.3">
      <c r="A46042"/>
      <c r="B46042"/>
      <c r="C46042"/>
    </row>
    <row r="46043" spans="1:3" ht="14.4" x14ac:dyDescent="0.3">
      <c r="A46043"/>
      <c r="B46043"/>
      <c r="C46043"/>
    </row>
    <row r="46044" spans="1:3" ht="14.4" x14ac:dyDescent="0.3">
      <c r="A46044"/>
      <c r="B46044"/>
      <c r="C46044"/>
    </row>
    <row r="46045" spans="1:3" ht="14.4" x14ac:dyDescent="0.3">
      <c r="A46045"/>
      <c r="B46045"/>
      <c r="C46045"/>
    </row>
    <row r="46046" spans="1:3" ht="14.4" x14ac:dyDescent="0.3">
      <c r="A46046"/>
      <c r="B46046"/>
      <c r="C46046"/>
    </row>
    <row r="46047" spans="1:3" ht="14.4" x14ac:dyDescent="0.3">
      <c r="A46047"/>
      <c r="B46047"/>
      <c r="C46047"/>
    </row>
    <row r="46048" spans="1:3" ht="14.4" x14ac:dyDescent="0.3">
      <c r="A46048"/>
      <c r="B46048"/>
      <c r="C46048"/>
    </row>
    <row r="46049" spans="1:3" ht="14.4" x14ac:dyDescent="0.3">
      <c r="A46049"/>
      <c r="B46049"/>
      <c r="C46049"/>
    </row>
    <row r="46050" spans="1:3" ht="14.4" x14ac:dyDescent="0.3">
      <c r="A46050"/>
      <c r="B46050"/>
      <c r="C46050"/>
    </row>
    <row r="46051" spans="1:3" ht="14.4" x14ac:dyDescent="0.3">
      <c r="A46051"/>
      <c r="B46051"/>
      <c r="C46051"/>
    </row>
    <row r="46052" spans="1:3" ht="14.4" x14ac:dyDescent="0.3">
      <c r="A46052"/>
      <c r="B46052"/>
      <c r="C46052"/>
    </row>
    <row r="46053" spans="1:3" ht="14.4" x14ac:dyDescent="0.3">
      <c r="A46053"/>
      <c r="B46053"/>
      <c r="C46053"/>
    </row>
    <row r="46054" spans="1:3" ht="14.4" x14ac:dyDescent="0.3">
      <c r="A46054"/>
      <c r="B46054"/>
      <c r="C46054"/>
    </row>
    <row r="46055" spans="1:3" ht="14.4" x14ac:dyDescent="0.3">
      <c r="A46055"/>
      <c r="B46055"/>
      <c r="C46055"/>
    </row>
    <row r="46056" spans="1:3" ht="14.4" x14ac:dyDescent="0.3">
      <c r="A46056"/>
      <c r="B46056"/>
      <c r="C46056"/>
    </row>
    <row r="46057" spans="1:3" ht="14.4" x14ac:dyDescent="0.3">
      <c r="A46057"/>
      <c r="B46057"/>
      <c r="C46057"/>
    </row>
    <row r="46058" spans="1:3" ht="14.4" x14ac:dyDescent="0.3">
      <c r="A46058"/>
      <c r="B46058"/>
      <c r="C46058"/>
    </row>
    <row r="46059" spans="1:3" ht="14.4" x14ac:dyDescent="0.3">
      <c r="A46059"/>
      <c r="B46059"/>
      <c r="C46059"/>
    </row>
    <row r="46060" spans="1:3" ht="14.4" x14ac:dyDescent="0.3">
      <c r="A46060"/>
      <c r="B46060"/>
      <c r="C46060"/>
    </row>
    <row r="46061" spans="1:3" ht="14.4" x14ac:dyDescent="0.3">
      <c r="A46061"/>
      <c r="B46061"/>
      <c r="C46061"/>
    </row>
    <row r="46062" spans="1:3" ht="14.4" x14ac:dyDescent="0.3">
      <c r="A46062"/>
      <c r="B46062"/>
      <c r="C46062"/>
    </row>
    <row r="46063" spans="1:3" ht="14.4" x14ac:dyDescent="0.3">
      <c r="A46063"/>
      <c r="B46063"/>
      <c r="C46063"/>
    </row>
    <row r="46064" spans="1:3" ht="14.4" x14ac:dyDescent="0.3">
      <c r="A46064"/>
      <c r="B46064"/>
      <c r="C46064"/>
    </row>
    <row r="46065" spans="1:3" ht="14.4" x14ac:dyDescent="0.3">
      <c r="A46065"/>
      <c r="B46065"/>
      <c r="C46065"/>
    </row>
    <row r="46066" spans="1:3" ht="14.4" x14ac:dyDescent="0.3">
      <c r="A46066"/>
      <c r="B46066"/>
      <c r="C46066"/>
    </row>
    <row r="46067" spans="1:3" ht="14.4" x14ac:dyDescent="0.3">
      <c r="A46067"/>
      <c r="B46067"/>
      <c r="C46067"/>
    </row>
    <row r="46068" spans="1:3" ht="14.4" x14ac:dyDescent="0.3">
      <c r="A46068"/>
      <c r="B46068"/>
      <c r="C46068"/>
    </row>
    <row r="46069" spans="1:3" ht="14.4" x14ac:dyDescent="0.3">
      <c r="A46069"/>
      <c r="B46069"/>
      <c r="C46069"/>
    </row>
    <row r="46070" spans="1:3" ht="14.4" x14ac:dyDescent="0.3">
      <c r="A46070"/>
      <c r="B46070"/>
      <c r="C46070"/>
    </row>
    <row r="46071" spans="1:3" ht="14.4" x14ac:dyDescent="0.3">
      <c r="A46071"/>
      <c r="B46071"/>
      <c r="C46071"/>
    </row>
    <row r="46072" spans="1:3" ht="14.4" x14ac:dyDescent="0.3">
      <c r="A46072"/>
      <c r="B46072"/>
      <c r="C46072"/>
    </row>
    <row r="46073" spans="1:3" ht="14.4" x14ac:dyDescent="0.3">
      <c r="A46073"/>
      <c r="B46073"/>
      <c r="C46073"/>
    </row>
    <row r="46074" spans="1:3" ht="14.4" x14ac:dyDescent="0.3">
      <c r="A46074"/>
      <c r="B46074"/>
      <c r="C46074"/>
    </row>
    <row r="46075" spans="1:3" ht="14.4" x14ac:dyDescent="0.3">
      <c r="A46075"/>
      <c r="B46075"/>
      <c r="C46075"/>
    </row>
    <row r="46076" spans="1:3" ht="14.4" x14ac:dyDescent="0.3">
      <c r="A46076"/>
      <c r="B46076"/>
      <c r="C46076"/>
    </row>
    <row r="46077" spans="1:3" ht="14.4" x14ac:dyDescent="0.3">
      <c r="A46077"/>
      <c r="B46077"/>
      <c r="C46077"/>
    </row>
    <row r="46078" spans="1:3" ht="14.4" x14ac:dyDescent="0.3">
      <c r="A46078"/>
      <c r="B46078"/>
      <c r="C46078"/>
    </row>
    <row r="46079" spans="1:3" ht="14.4" x14ac:dyDescent="0.3">
      <c r="A46079"/>
      <c r="B46079"/>
      <c r="C46079"/>
    </row>
    <row r="46080" spans="1:3" ht="14.4" x14ac:dyDescent="0.3">
      <c r="A46080"/>
      <c r="B46080"/>
      <c r="C46080"/>
    </row>
    <row r="46081" spans="1:3" ht="14.4" x14ac:dyDescent="0.3">
      <c r="A46081"/>
      <c r="B46081"/>
      <c r="C46081"/>
    </row>
    <row r="46082" spans="1:3" ht="14.4" x14ac:dyDescent="0.3">
      <c r="A46082"/>
      <c r="B46082"/>
      <c r="C46082"/>
    </row>
    <row r="46083" spans="1:3" ht="14.4" x14ac:dyDescent="0.3">
      <c r="A46083"/>
      <c r="B46083"/>
      <c r="C46083"/>
    </row>
    <row r="46084" spans="1:3" ht="14.4" x14ac:dyDescent="0.3">
      <c r="A46084"/>
      <c r="B46084"/>
      <c r="C46084"/>
    </row>
    <row r="46085" spans="1:3" ht="14.4" x14ac:dyDescent="0.3">
      <c r="A46085"/>
      <c r="B46085"/>
      <c r="C46085"/>
    </row>
    <row r="46086" spans="1:3" ht="14.4" x14ac:dyDescent="0.3">
      <c r="A46086"/>
      <c r="B46086"/>
      <c r="C46086"/>
    </row>
    <row r="46087" spans="1:3" ht="14.4" x14ac:dyDescent="0.3">
      <c r="A46087"/>
      <c r="B46087"/>
      <c r="C46087"/>
    </row>
    <row r="46088" spans="1:3" ht="14.4" x14ac:dyDescent="0.3">
      <c r="A46088"/>
      <c r="B46088"/>
      <c r="C46088"/>
    </row>
    <row r="46089" spans="1:3" ht="14.4" x14ac:dyDescent="0.3">
      <c r="A46089"/>
      <c r="B46089"/>
      <c r="C46089"/>
    </row>
    <row r="46090" spans="1:3" ht="14.4" x14ac:dyDescent="0.3">
      <c r="A46090"/>
      <c r="B46090"/>
      <c r="C46090"/>
    </row>
    <row r="46091" spans="1:3" ht="14.4" x14ac:dyDescent="0.3">
      <c r="A46091"/>
      <c r="B46091"/>
      <c r="C46091"/>
    </row>
    <row r="46092" spans="1:3" ht="14.4" x14ac:dyDescent="0.3">
      <c r="A46092"/>
      <c r="B46092"/>
      <c r="C46092"/>
    </row>
    <row r="46093" spans="1:3" ht="14.4" x14ac:dyDescent="0.3">
      <c r="A46093"/>
      <c r="B46093"/>
      <c r="C46093"/>
    </row>
    <row r="46094" spans="1:3" ht="14.4" x14ac:dyDescent="0.3">
      <c r="A46094"/>
      <c r="B46094"/>
      <c r="C46094"/>
    </row>
    <row r="46095" spans="1:3" ht="14.4" x14ac:dyDescent="0.3">
      <c r="A46095"/>
      <c r="B46095"/>
      <c r="C46095"/>
    </row>
    <row r="46096" spans="1:3" ht="14.4" x14ac:dyDescent="0.3">
      <c r="A46096"/>
      <c r="B46096"/>
      <c r="C46096"/>
    </row>
    <row r="46097" spans="1:3" ht="14.4" x14ac:dyDescent="0.3">
      <c r="A46097"/>
      <c r="B46097"/>
      <c r="C46097"/>
    </row>
    <row r="46098" spans="1:3" ht="14.4" x14ac:dyDescent="0.3">
      <c r="A46098"/>
      <c r="B46098"/>
      <c r="C46098"/>
    </row>
    <row r="46099" spans="1:3" ht="14.4" x14ac:dyDescent="0.3">
      <c r="A46099"/>
      <c r="B46099"/>
      <c r="C46099"/>
    </row>
    <row r="46100" spans="1:3" ht="14.4" x14ac:dyDescent="0.3">
      <c r="A46100"/>
      <c r="B46100"/>
      <c r="C46100"/>
    </row>
    <row r="46101" spans="1:3" ht="14.4" x14ac:dyDescent="0.3">
      <c r="A46101"/>
      <c r="B46101"/>
      <c r="C46101"/>
    </row>
    <row r="46102" spans="1:3" ht="14.4" x14ac:dyDescent="0.3">
      <c r="A46102"/>
      <c r="B46102"/>
      <c r="C46102"/>
    </row>
    <row r="46103" spans="1:3" ht="14.4" x14ac:dyDescent="0.3">
      <c r="A46103"/>
      <c r="B46103"/>
      <c r="C46103"/>
    </row>
    <row r="46104" spans="1:3" ht="14.4" x14ac:dyDescent="0.3">
      <c r="A46104"/>
      <c r="B46104"/>
      <c r="C46104"/>
    </row>
    <row r="46105" spans="1:3" ht="14.4" x14ac:dyDescent="0.3">
      <c r="A46105"/>
      <c r="B46105"/>
      <c r="C46105"/>
    </row>
    <row r="46106" spans="1:3" ht="14.4" x14ac:dyDescent="0.3">
      <c r="A46106"/>
      <c r="B46106"/>
      <c r="C46106"/>
    </row>
    <row r="46107" spans="1:3" ht="14.4" x14ac:dyDescent="0.3">
      <c r="A46107"/>
      <c r="B46107"/>
      <c r="C46107"/>
    </row>
    <row r="46108" spans="1:3" ht="14.4" x14ac:dyDescent="0.3">
      <c r="A46108"/>
      <c r="B46108"/>
      <c r="C46108"/>
    </row>
    <row r="46109" spans="1:3" ht="14.4" x14ac:dyDescent="0.3">
      <c r="A46109"/>
      <c r="B46109"/>
      <c r="C46109"/>
    </row>
    <row r="46110" spans="1:3" ht="14.4" x14ac:dyDescent="0.3">
      <c r="A46110"/>
      <c r="B46110"/>
      <c r="C46110"/>
    </row>
    <row r="46111" spans="1:3" ht="14.4" x14ac:dyDescent="0.3">
      <c r="A46111"/>
      <c r="B46111"/>
      <c r="C46111"/>
    </row>
    <row r="46112" spans="1:3" ht="14.4" x14ac:dyDescent="0.3">
      <c r="A46112"/>
      <c r="B46112"/>
      <c r="C46112"/>
    </row>
    <row r="46113" spans="1:3" ht="14.4" x14ac:dyDescent="0.3">
      <c r="A46113"/>
      <c r="B46113"/>
      <c r="C46113"/>
    </row>
    <row r="46114" spans="1:3" ht="14.4" x14ac:dyDescent="0.3">
      <c r="A46114"/>
      <c r="B46114"/>
      <c r="C46114"/>
    </row>
    <row r="46115" spans="1:3" ht="14.4" x14ac:dyDescent="0.3">
      <c r="A46115"/>
      <c r="B46115"/>
      <c r="C46115"/>
    </row>
    <row r="46116" spans="1:3" ht="14.4" x14ac:dyDescent="0.3">
      <c r="A46116"/>
      <c r="B46116"/>
      <c r="C46116"/>
    </row>
    <row r="46117" spans="1:3" ht="14.4" x14ac:dyDescent="0.3">
      <c r="A46117"/>
      <c r="B46117"/>
      <c r="C46117"/>
    </row>
    <row r="46118" spans="1:3" ht="14.4" x14ac:dyDescent="0.3">
      <c r="A46118"/>
      <c r="B46118"/>
      <c r="C46118"/>
    </row>
    <row r="46119" spans="1:3" ht="14.4" x14ac:dyDescent="0.3">
      <c r="A46119"/>
      <c r="B46119"/>
      <c r="C46119"/>
    </row>
    <row r="46120" spans="1:3" ht="14.4" x14ac:dyDescent="0.3">
      <c r="A46120"/>
      <c r="B46120"/>
      <c r="C46120"/>
    </row>
    <row r="46121" spans="1:3" ht="14.4" x14ac:dyDescent="0.3">
      <c r="A46121"/>
      <c r="B46121"/>
      <c r="C46121"/>
    </row>
    <row r="46122" spans="1:3" ht="14.4" x14ac:dyDescent="0.3">
      <c r="A46122"/>
      <c r="B46122"/>
      <c r="C46122"/>
    </row>
    <row r="46123" spans="1:3" ht="14.4" x14ac:dyDescent="0.3">
      <c r="A46123"/>
      <c r="B46123"/>
      <c r="C46123"/>
    </row>
    <row r="46124" spans="1:3" ht="14.4" x14ac:dyDescent="0.3">
      <c r="A46124"/>
      <c r="B46124"/>
      <c r="C46124"/>
    </row>
    <row r="46125" spans="1:3" ht="14.4" x14ac:dyDescent="0.3">
      <c r="A46125"/>
      <c r="B46125"/>
      <c r="C46125"/>
    </row>
    <row r="46126" spans="1:3" ht="14.4" x14ac:dyDescent="0.3">
      <c r="A46126"/>
      <c r="B46126"/>
      <c r="C46126"/>
    </row>
    <row r="46127" spans="1:3" ht="14.4" x14ac:dyDescent="0.3">
      <c r="A46127"/>
      <c r="B46127"/>
      <c r="C46127"/>
    </row>
    <row r="46128" spans="1:3" ht="14.4" x14ac:dyDescent="0.3">
      <c r="A46128"/>
      <c r="B46128"/>
      <c r="C46128"/>
    </row>
    <row r="46129" spans="1:3" ht="14.4" x14ac:dyDescent="0.3">
      <c r="A46129"/>
      <c r="B46129"/>
      <c r="C46129"/>
    </row>
    <row r="46130" spans="1:3" ht="14.4" x14ac:dyDescent="0.3">
      <c r="A46130"/>
      <c r="B46130"/>
      <c r="C46130"/>
    </row>
    <row r="46131" spans="1:3" ht="14.4" x14ac:dyDescent="0.3">
      <c r="A46131"/>
      <c r="B46131"/>
      <c r="C46131"/>
    </row>
    <row r="46132" spans="1:3" ht="14.4" x14ac:dyDescent="0.3">
      <c r="A46132"/>
      <c r="B46132"/>
      <c r="C46132"/>
    </row>
    <row r="46133" spans="1:3" ht="14.4" x14ac:dyDescent="0.3">
      <c r="A46133"/>
      <c r="B46133"/>
      <c r="C46133"/>
    </row>
    <row r="46134" spans="1:3" ht="14.4" x14ac:dyDescent="0.3">
      <c r="A46134"/>
      <c r="B46134"/>
      <c r="C46134"/>
    </row>
    <row r="46135" spans="1:3" ht="14.4" x14ac:dyDescent="0.3">
      <c r="A46135"/>
      <c r="B46135"/>
      <c r="C46135"/>
    </row>
    <row r="46136" spans="1:3" ht="14.4" x14ac:dyDescent="0.3">
      <c r="A46136"/>
      <c r="B46136"/>
      <c r="C46136"/>
    </row>
    <row r="46137" spans="1:3" ht="14.4" x14ac:dyDescent="0.3">
      <c r="A46137"/>
      <c r="B46137"/>
      <c r="C46137"/>
    </row>
    <row r="46138" spans="1:3" ht="14.4" x14ac:dyDescent="0.3">
      <c r="A46138"/>
      <c r="B46138"/>
      <c r="C46138"/>
    </row>
    <row r="46139" spans="1:3" ht="14.4" x14ac:dyDescent="0.3">
      <c r="A46139"/>
      <c r="B46139"/>
      <c r="C46139"/>
    </row>
    <row r="46140" spans="1:3" ht="14.4" x14ac:dyDescent="0.3">
      <c r="A46140"/>
      <c r="B46140"/>
      <c r="C46140"/>
    </row>
    <row r="46141" spans="1:3" ht="14.4" x14ac:dyDescent="0.3">
      <c r="A46141"/>
      <c r="B46141"/>
      <c r="C46141"/>
    </row>
    <row r="46142" spans="1:3" ht="14.4" x14ac:dyDescent="0.3">
      <c r="A46142"/>
      <c r="B46142"/>
      <c r="C46142"/>
    </row>
    <row r="46143" spans="1:3" ht="14.4" x14ac:dyDescent="0.3">
      <c r="A46143"/>
      <c r="B46143"/>
      <c r="C46143"/>
    </row>
    <row r="46144" spans="1:3" ht="14.4" x14ac:dyDescent="0.3">
      <c r="A46144"/>
      <c r="B46144"/>
      <c r="C46144"/>
    </row>
    <row r="46145" spans="1:3" ht="14.4" x14ac:dyDescent="0.3">
      <c r="A46145"/>
      <c r="B46145"/>
      <c r="C46145"/>
    </row>
    <row r="46146" spans="1:3" ht="14.4" x14ac:dyDescent="0.3">
      <c r="A46146"/>
      <c r="B46146"/>
      <c r="C46146"/>
    </row>
    <row r="46147" spans="1:3" ht="14.4" x14ac:dyDescent="0.3">
      <c r="A46147"/>
      <c r="B46147"/>
      <c r="C46147"/>
    </row>
    <row r="46148" spans="1:3" ht="14.4" x14ac:dyDescent="0.3">
      <c r="A46148"/>
      <c r="B46148"/>
      <c r="C46148"/>
    </row>
    <row r="46149" spans="1:3" ht="14.4" x14ac:dyDescent="0.3">
      <c r="A46149"/>
      <c r="B46149"/>
      <c r="C46149"/>
    </row>
    <row r="46150" spans="1:3" ht="14.4" x14ac:dyDescent="0.3">
      <c r="A46150"/>
      <c r="B46150"/>
      <c r="C46150"/>
    </row>
    <row r="46151" spans="1:3" ht="14.4" x14ac:dyDescent="0.3">
      <c r="A46151"/>
      <c r="B46151"/>
      <c r="C46151"/>
    </row>
    <row r="46152" spans="1:3" ht="14.4" x14ac:dyDescent="0.3">
      <c r="A46152"/>
      <c r="B46152"/>
      <c r="C46152"/>
    </row>
    <row r="46153" spans="1:3" ht="14.4" x14ac:dyDescent="0.3">
      <c r="A46153"/>
      <c r="B46153"/>
      <c r="C46153"/>
    </row>
    <row r="46154" spans="1:3" ht="14.4" x14ac:dyDescent="0.3">
      <c r="A46154"/>
      <c r="B46154"/>
      <c r="C46154"/>
    </row>
    <row r="46155" spans="1:3" ht="14.4" x14ac:dyDescent="0.3">
      <c r="A46155"/>
      <c r="B46155"/>
      <c r="C46155"/>
    </row>
    <row r="46156" spans="1:3" ht="14.4" x14ac:dyDescent="0.3">
      <c r="A46156"/>
      <c r="B46156"/>
      <c r="C46156"/>
    </row>
    <row r="46157" spans="1:3" ht="14.4" x14ac:dyDescent="0.3">
      <c r="A46157"/>
      <c r="B46157"/>
      <c r="C46157"/>
    </row>
    <row r="46158" spans="1:3" ht="14.4" x14ac:dyDescent="0.3">
      <c r="A46158"/>
      <c r="B46158"/>
      <c r="C46158"/>
    </row>
    <row r="46159" spans="1:3" ht="14.4" x14ac:dyDescent="0.3">
      <c r="A46159"/>
      <c r="B46159"/>
      <c r="C46159"/>
    </row>
    <row r="46160" spans="1:3" ht="14.4" x14ac:dyDescent="0.3">
      <c r="A46160"/>
      <c r="B46160"/>
      <c r="C46160"/>
    </row>
    <row r="46161" spans="1:3" ht="14.4" x14ac:dyDescent="0.3">
      <c r="A46161"/>
      <c r="B46161"/>
      <c r="C46161"/>
    </row>
    <row r="46162" spans="1:3" ht="14.4" x14ac:dyDescent="0.3">
      <c r="A46162"/>
      <c r="B46162"/>
      <c r="C46162"/>
    </row>
    <row r="46163" spans="1:3" ht="14.4" x14ac:dyDescent="0.3">
      <c r="A46163"/>
      <c r="B46163"/>
      <c r="C46163"/>
    </row>
    <row r="46164" spans="1:3" ht="14.4" x14ac:dyDescent="0.3">
      <c r="A46164"/>
      <c r="B46164"/>
      <c r="C46164"/>
    </row>
    <row r="46165" spans="1:3" ht="14.4" x14ac:dyDescent="0.3">
      <c r="A46165"/>
      <c r="B46165"/>
      <c r="C46165"/>
    </row>
    <row r="46166" spans="1:3" ht="14.4" x14ac:dyDescent="0.3">
      <c r="A46166"/>
      <c r="B46166"/>
      <c r="C46166"/>
    </row>
    <row r="46167" spans="1:3" ht="14.4" x14ac:dyDescent="0.3">
      <c r="A46167"/>
      <c r="B46167"/>
      <c r="C46167"/>
    </row>
    <row r="46168" spans="1:3" ht="14.4" x14ac:dyDescent="0.3">
      <c r="A46168"/>
      <c r="B46168"/>
      <c r="C46168"/>
    </row>
    <row r="46169" spans="1:3" ht="14.4" x14ac:dyDescent="0.3">
      <c r="A46169"/>
      <c r="B46169"/>
      <c r="C46169"/>
    </row>
    <row r="46170" spans="1:3" ht="14.4" x14ac:dyDescent="0.3">
      <c r="A46170"/>
      <c r="B46170"/>
      <c r="C46170"/>
    </row>
    <row r="46171" spans="1:3" ht="14.4" x14ac:dyDescent="0.3">
      <c r="A46171"/>
      <c r="B46171"/>
      <c r="C46171"/>
    </row>
    <row r="46172" spans="1:3" ht="14.4" x14ac:dyDescent="0.3">
      <c r="A46172"/>
      <c r="B46172"/>
      <c r="C46172"/>
    </row>
    <row r="46173" spans="1:3" ht="14.4" x14ac:dyDescent="0.3">
      <c r="A46173"/>
      <c r="B46173"/>
      <c r="C46173"/>
    </row>
    <row r="46174" spans="1:3" ht="14.4" x14ac:dyDescent="0.3">
      <c r="A46174"/>
      <c r="B46174"/>
      <c r="C46174"/>
    </row>
    <row r="46175" spans="1:3" ht="14.4" x14ac:dyDescent="0.3">
      <c r="A46175"/>
      <c r="B46175"/>
      <c r="C46175"/>
    </row>
    <row r="46176" spans="1:3" ht="14.4" x14ac:dyDescent="0.3">
      <c r="A46176"/>
      <c r="B46176"/>
      <c r="C46176"/>
    </row>
    <row r="46177" spans="1:3" ht="14.4" x14ac:dyDescent="0.3">
      <c r="A46177"/>
      <c r="B46177"/>
      <c r="C46177"/>
    </row>
    <row r="46178" spans="1:3" ht="14.4" x14ac:dyDescent="0.3">
      <c r="A46178"/>
      <c r="B46178"/>
      <c r="C46178"/>
    </row>
    <row r="46179" spans="1:3" ht="14.4" x14ac:dyDescent="0.3">
      <c r="A46179"/>
      <c r="B46179"/>
      <c r="C46179"/>
    </row>
    <row r="46180" spans="1:3" ht="14.4" x14ac:dyDescent="0.3">
      <c r="A46180"/>
      <c r="B46180"/>
      <c r="C46180"/>
    </row>
    <row r="46181" spans="1:3" ht="14.4" x14ac:dyDescent="0.3">
      <c r="A46181"/>
      <c r="B46181"/>
      <c r="C46181"/>
    </row>
    <row r="46182" spans="1:3" ht="14.4" x14ac:dyDescent="0.3">
      <c r="A46182"/>
      <c r="B46182"/>
      <c r="C46182"/>
    </row>
    <row r="46183" spans="1:3" ht="14.4" x14ac:dyDescent="0.3">
      <c r="A46183"/>
      <c r="B46183"/>
      <c r="C46183"/>
    </row>
    <row r="46184" spans="1:3" ht="14.4" x14ac:dyDescent="0.3">
      <c r="A46184"/>
      <c r="B46184"/>
      <c r="C46184"/>
    </row>
    <row r="46185" spans="1:3" ht="14.4" x14ac:dyDescent="0.3">
      <c r="A46185"/>
      <c r="B46185"/>
      <c r="C46185"/>
    </row>
    <row r="46186" spans="1:3" ht="14.4" x14ac:dyDescent="0.3">
      <c r="A46186"/>
      <c r="B46186"/>
      <c r="C46186"/>
    </row>
    <row r="46187" spans="1:3" ht="14.4" x14ac:dyDescent="0.3">
      <c r="A46187"/>
      <c r="B46187"/>
      <c r="C46187"/>
    </row>
    <row r="46188" spans="1:3" ht="14.4" x14ac:dyDescent="0.3">
      <c r="A46188"/>
      <c r="B46188"/>
      <c r="C46188"/>
    </row>
    <row r="46189" spans="1:3" ht="14.4" x14ac:dyDescent="0.3">
      <c r="A46189"/>
      <c r="B46189"/>
      <c r="C46189"/>
    </row>
    <row r="46190" spans="1:3" ht="14.4" x14ac:dyDescent="0.3">
      <c r="A46190"/>
      <c r="B46190"/>
      <c r="C46190"/>
    </row>
    <row r="46191" spans="1:3" ht="14.4" x14ac:dyDescent="0.3">
      <c r="A46191"/>
      <c r="B46191"/>
      <c r="C46191"/>
    </row>
    <row r="46192" spans="1:3" ht="14.4" x14ac:dyDescent="0.3">
      <c r="A46192"/>
      <c r="B46192"/>
      <c r="C46192"/>
    </row>
    <row r="46193" spans="1:3" ht="14.4" x14ac:dyDescent="0.3">
      <c r="A46193"/>
      <c r="B46193"/>
      <c r="C46193"/>
    </row>
    <row r="46194" spans="1:3" ht="14.4" x14ac:dyDescent="0.3">
      <c r="A46194"/>
      <c r="B46194"/>
      <c r="C46194"/>
    </row>
    <row r="46195" spans="1:3" ht="14.4" x14ac:dyDescent="0.3">
      <c r="A46195"/>
      <c r="B46195"/>
      <c r="C46195"/>
    </row>
    <row r="46196" spans="1:3" ht="14.4" x14ac:dyDescent="0.3">
      <c r="A46196"/>
      <c r="B46196"/>
      <c r="C46196"/>
    </row>
    <row r="46197" spans="1:3" ht="14.4" x14ac:dyDescent="0.3">
      <c r="A46197"/>
      <c r="B46197"/>
      <c r="C46197"/>
    </row>
    <row r="46198" spans="1:3" ht="14.4" x14ac:dyDescent="0.3">
      <c r="A46198"/>
      <c r="B46198"/>
      <c r="C46198"/>
    </row>
    <row r="46199" spans="1:3" ht="14.4" x14ac:dyDescent="0.3">
      <c r="A46199"/>
      <c r="B46199"/>
      <c r="C46199"/>
    </row>
    <row r="46200" spans="1:3" ht="14.4" x14ac:dyDescent="0.3">
      <c r="A46200"/>
      <c r="B46200"/>
      <c r="C46200"/>
    </row>
    <row r="46201" spans="1:3" ht="14.4" x14ac:dyDescent="0.3">
      <c r="A46201"/>
      <c r="B46201"/>
      <c r="C46201"/>
    </row>
    <row r="46202" spans="1:3" ht="14.4" x14ac:dyDescent="0.3">
      <c r="A46202"/>
      <c r="B46202"/>
      <c r="C46202"/>
    </row>
    <row r="46203" spans="1:3" ht="14.4" x14ac:dyDescent="0.3">
      <c r="A46203"/>
      <c r="B46203"/>
      <c r="C46203"/>
    </row>
    <row r="46204" spans="1:3" ht="14.4" x14ac:dyDescent="0.3">
      <c r="A46204"/>
      <c r="B46204"/>
      <c r="C46204"/>
    </row>
    <row r="46205" spans="1:3" ht="14.4" x14ac:dyDescent="0.3">
      <c r="A46205"/>
      <c r="B46205"/>
      <c r="C46205"/>
    </row>
    <row r="46206" spans="1:3" ht="14.4" x14ac:dyDescent="0.3">
      <c r="A46206"/>
      <c r="B46206"/>
      <c r="C46206"/>
    </row>
    <row r="46207" spans="1:3" ht="14.4" x14ac:dyDescent="0.3">
      <c r="A46207"/>
      <c r="B46207"/>
      <c r="C46207"/>
    </row>
    <row r="46208" spans="1:3" ht="14.4" x14ac:dyDescent="0.3">
      <c r="A46208"/>
      <c r="B46208"/>
      <c r="C46208"/>
    </row>
    <row r="46209" spans="1:3" ht="14.4" x14ac:dyDescent="0.3">
      <c r="A46209"/>
      <c r="B46209"/>
      <c r="C46209"/>
    </row>
    <row r="46210" spans="1:3" ht="14.4" x14ac:dyDescent="0.3">
      <c r="A46210"/>
      <c r="B46210"/>
      <c r="C46210"/>
    </row>
    <row r="46211" spans="1:3" ht="14.4" x14ac:dyDescent="0.3">
      <c r="A46211"/>
      <c r="B46211"/>
      <c r="C46211"/>
    </row>
    <row r="46212" spans="1:3" ht="14.4" x14ac:dyDescent="0.3">
      <c r="A46212"/>
      <c r="B46212"/>
      <c r="C46212"/>
    </row>
    <row r="46213" spans="1:3" ht="14.4" x14ac:dyDescent="0.3">
      <c r="A46213"/>
      <c r="B46213"/>
      <c r="C46213"/>
    </row>
    <row r="46214" spans="1:3" ht="14.4" x14ac:dyDescent="0.3">
      <c r="A46214"/>
      <c r="B46214"/>
      <c r="C46214"/>
    </row>
    <row r="46215" spans="1:3" ht="14.4" x14ac:dyDescent="0.3">
      <c r="A46215"/>
      <c r="B46215"/>
      <c r="C46215"/>
    </row>
    <row r="46216" spans="1:3" ht="14.4" x14ac:dyDescent="0.3">
      <c r="A46216"/>
      <c r="B46216"/>
      <c r="C46216"/>
    </row>
    <row r="46217" spans="1:3" ht="14.4" x14ac:dyDescent="0.3">
      <c r="A46217"/>
      <c r="B46217"/>
      <c r="C46217"/>
    </row>
    <row r="46218" spans="1:3" ht="14.4" x14ac:dyDescent="0.3">
      <c r="A46218"/>
      <c r="B46218"/>
      <c r="C46218"/>
    </row>
    <row r="46219" spans="1:3" ht="14.4" x14ac:dyDescent="0.3">
      <c r="A46219"/>
      <c r="B46219"/>
      <c r="C46219"/>
    </row>
    <row r="46220" spans="1:3" ht="14.4" x14ac:dyDescent="0.3">
      <c r="A46220"/>
      <c r="B46220"/>
      <c r="C46220"/>
    </row>
    <row r="46221" spans="1:3" ht="14.4" x14ac:dyDescent="0.3">
      <c r="A46221"/>
      <c r="B46221"/>
      <c r="C46221"/>
    </row>
    <row r="46222" spans="1:3" ht="14.4" x14ac:dyDescent="0.3">
      <c r="A46222"/>
      <c r="B46222"/>
      <c r="C46222"/>
    </row>
    <row r="46223" spans="1:3" ht="14.4" x14ac:dyDescent="0.3">
      <c r="A46223"/>
      <c r="B46223"/>
      <c r="C46223"/>
    </row>
    <row r="46224" spans="1:3" ht="14.4" x14ac:dyDescent="0.3">
      <c r="A46224"/>
      <c r="B46224"/>
      <c r="C46224"/>
    </row>
    <row r="46225" spans="1:3" ht="14.4" x14ac:dyDescent="0.3">
      <c r="A46225"/>
      <c r="B46225"/>
      <c r="C46225"/>
    </row>
    <row r="46226" spans="1:3" ht="14.4" x14ac:dyDescent="0.3">
      <c r="A46226"/>
      <c r="B46226"/>
      <c r="C46226"/>
    </row>
    <row r="46227" spans="1:3" ht="14.4" x14ac:dyDescent="0.3">
      <c r="A46227"/>
      <c r="B46227"/>
      <c r="C46227"/>
    </row>
    <row r="46228" spans="1:3" ht="14.4" x14ac:dyDescent="0.3">
      <c r="A46228"/>
      <c r="B46228"/>
      <c r="C46228"/>
    </row>
    <row r="46229" spans="1:3" ht="14.4" x14ac:dyDescent="0.3">
      <c r="A46229"/>
      <c r="B46229"/>
      <c r="C46229"/>
    </row>
    <row r="46230" spans="1:3" ht="14.4" x14ac:dyDescent="0.3">
      <c r="A46230"/>
      <c r="B46230"/>
      <c r="C46230"/>
    </row>
    <row r="46231" spans="1:3" ht="14.4" x14ac:dyDescent="0.3">
      <c r="A46231"/>
      <c r="B46231"/>
      <c r="C46231"/>
    </row>
    <row r="46232" spans="1:3" ht="14.4" x14ac:dyDescent="0.3">
      <c r="A46232"/>
      <c r="B46232"/>
      <c r="C46232"/>
    </row>
    <row r="46233" spans="1:3" ht="14.4" x14ac:dyDescent="0.3">
      <c r="A46233"/>
      <c r="B46233"/>
      <c r="C46233"/>
    </row>
    <row r="46234" spans="1:3" ht="14.4" x14ac:dyDescent="0.3">
      <c r="A46234"/>
      <c r="B46234"/>
      <c r="C46234"/>
    </row>
    <row r="46235" spans="1:3" ht="14.4" x14ac:dyDescent="0.3">
      <c r="A46235"/>
      <c r="B46235"/>
      <c r="C46235"/>
    </row>
    <row r="46236" spans="1:3" ht="14.4" x14ac:dyDescent="0.3">
      <c r="A46236"/>
      <c r="B46236"/>
      <c r="C46236"/>
    </row>
    <row r="46237" spans="1:3" ht="14.4" x14ac:dyDescent="0.3">
      <c r="A46237"/>
      <c r="B46237"/>
      <c r="C46237"/>
    </row>
    <row r="46238" spans="1:3" ht="14.4" x14ac:dyDescent="0.3">
      <c r="A46238"/>
      <c r="B46238"/>
      <c r="C46238"/>
    </row>
    <row r="46239" spans="1:3" ht="14.4" x14ac:dyDescent="0.3">
      <c r="A46239"/>
      <c r="B46239"/>
      <c r="C46239"/>
    </row>
    <row r="46240" spans="1:3" ht="14.4" x14ac:dyDescent="0.3">
      <c r="A46240"/>
      <c r="B46240"/>
      <c r="C46240"/>
    </row>
    <row r="46241" spans="1:3" ht="14.4" x14ac:dyDescent="0.3">
      <c r="A46241"/>
      <c r="B46241"/>
      <c r="C46241"/>
    </row>
    <row r="46242" spans="1:3" ht="14.4" x14ac:dyDescent="0.3">
      <c r="A46242"/>
      <c r="B46242"/>
      <c r="C46242"/>
    </row>
    <row r="46243" spans="1:3" ht="14.4" x14ac:dyDescent="0.3">
      <c r="A46243"/>
      <c r="B46243"/>
      <c r="C46243"/>
    </row>
    <row r="46244" spans="1:3" ht="14.4" x14ac:dyDescent="0.3">
      <c r="A46244"/>
      <c r="B46244"/>
      <c r="C46244"/>
    </row>
    <row r="46245" spans="1:3" ht="14.4" x14ac:dyDescent="0.3">
      <c r="A46245"/>
      <c r="B46245"/>
      <c r="C46245"/>
    </row>
    <row r="46246" spans="1:3" ht="14.4" x14ac:dyDescent="0.3">
      <c r="A46246"/>
      <c r="B46246"/>
      <c r="C46246"/>
    </row>
    <row r="46247" spans="1:3" ht="14.4" x14ac:dyDescent="0.3">
      <c r="A46247"/>
      <c r="B46247"/>
      <c r="C46247"/>
    </row>
    <row r="46248" spans="1:3" ht="14.4" x14ac:dyDescent="0.3">
      <c r="A46248"/>
      <c r="B46248"/>
      <c r="C46248"/>
    </row>
    <row r="46249" spans="1:3" ht="14.4" x14ac:dyDescent="0.3">
      <c r="A46249"/>
      <c r="B46249"/>
      <c r="C46249"/>
    </row>
    <row r="46250" spans="1:3" ht="14.4" x14ac:dyDescent="0.3">
      <c r="A46250"/>
      <c r="B46250"/>
      <c r="C46250"/>
    </row>
    <row r="46251" spans="1:3" ht="14.4" x14ac:dyDescent="0.3">
      <c r="A46251"/>
      <c r="B46251"/>
      <c r="C46251"/>
    </row>
    <row r="46252" spans="1:3" ht="14.4" x14ac:dyDescent="0.3">
      <c r="A46252"/>
      <c r="B46252"/>
      <c r="C46252"/>
    </row>
    <row r="46253" spans="1:3" ht="14.4" x14ac:dyDescent="0.3">
      <c r="A46253"/>
      <c r="B46253"/>
      <c r="C46253"/>
    </row>
    <row r="46254" spans="1:3" ht="14.4" x14ac:dyDescent="0.3">
      <c r="A46254"/>
      <c r="B46254"/>
      <c r="C46254"/>
    </row>
    <row r="46255" spans="1:3" ht="14.4" x14ac:dyDescent="0.3">
      <c r="A46255"/>
      <c r="B46255"/>
      <c r="C46255"/>
    </row>
    <row r="46256" spans="1:3" ht="14.4" x14ac:dyDescent="0.3">
      <c r="A46256"/>
      <c r="B46256"/>
      <c r="C46256"/>
    </row>
    <row r="46257" spans="1:3" ht="14.4" x14ac:dyDescent="0.3">
      <c r="A46257"/>
      <c r="B46257"/>
      <c r="C46257"/>
    </row>
    <row r="46258" spans="1:3" ht="14.4" x14ac:dyDescent="0.3">
      <c r="A46258"/>
      <c r="B46258"/>
      <c r="C46258"/>
    </row>
    <row r="46259" spans="1:3" ht="14.4" x14ac:dyDescent="0.3">
      <c r="A46259"/>
      <c r="B46259"/>
      <c r="C46259"/>
    </row>
    <row r="46260" spans="1:3" ht="14.4" x14ac:dyDescent="0.3">
      <c r="A46260"/>
      <c r="B46260"/>
      <c r="C46260"/>
    </row>
    <row r="46261" spans="1:3" ht="14.4" x14ac:dyDescent="0.3">
      <c r="A46261"/>
      <c r="B46261"/>
      <c r="C46261"/>
    </row>
    <row r="46262" spans="1:3" ht="14.4" x14ac:dyDescent="0.3">
      <c r="A46262"/>
      <c r="B46262"/>
      <c r="C46262"/>
    </row>
    <row r="46263" spans="1:3" ht="14.4" x14ac:dyDescent="0.3">
      <c r="A46263"/>
      <c r="B46263"/>
      <c r="C46263"/>
    </row>
    <row r="46264" spans="1:3" ht="14.4" x14ac:dyDescent="0.3">
      <c r="A46264"/>
      <c r="B46264"/>
      <c r="C46264"/>
    </row>
    <row r="46265" spans="1:3" ht="14.4" x14ac:dyDescent="0.3">
      <c r="A46265"/>
      <c r="B46265"/>
      <c r="C46265"/>
    </row>
    <row r="46266" spans="1:3" ht="14.4" x14ac:dyDescent="0.3">
      <c r="A46266"/>
      <c r="B46266"/>
      <c r="C46266"/>
    </row>
    <row r="46267" spans="1:3" ht="14.4" x14ac:dyDescent="0.3">
      <c r="A46267"/>
      <c r="B46267"/>
      <c r="C46267"/>
    </row>
    <row r="46268" spans="1:3" ht="14.4" x14ac:dyDescent="0.3">
      <c r="A46268"/>
      <c r="B46268"/>
      <c r="C46268"/>
    </row>
    <row r="46269" spans="1:3" ht="14.4" x14ac:dyDescent="0.3">
      <c r="A46269"/>
      <c r="B46269"/>
      <c r="C46269"/>
    </row>
    <row r="46270" spans="1:3" ht="14.4" x14ac:dyDescent="0.3">
      <c r="A46270"/>
      <c r="B46270"/>
      <c r="C46270"/>
    </row>
    <row r="46271" spans="1:3" ht="14.4" x14ac:dyDescent="0.3">
      <c r="A46271"/>
      <c r="B46271"/>
      <c r="C46271"/>
    </row>
    <row r="46272" spans="1:3" ht="14.4" x14ac:dyDescent="0.3">
      <c r="A46272"/>
      <c r="B46272"/>
      <c r="C46272"/>
    </row>
    <row r="46273" spans="1:3" ht="14.4" x14ac:dyDescent="0.3">
      <c r="A46273"/>
      <c r="B46273"/>
      <c r="C46273"/>
    </row>
    <row r="46274" spans="1:3" ht="14.4" x14ac:dyDescent="0.3">
      <c r="A46274"/>
      <c r="B46274"/>
      <c r="C46274"/>
    </row>
    <row r="46275" spans="1:3" ht="14.4" x14ac:dyDescent="0.3">
      <c r="A46275"/>
      <c r="B46275"/>
      <c r="C46275"/>
    </row>
    <row r="46276" spans="1:3" ht="14.4" x14ac:dyDescent="0.3">
      <c r="A46276"/>
      <c r="B46276"/>
      <c r="C46276"/>
    </row>
    <row r="46277" spans="1:3" ht="14.4" x14ac:dyDescent="0.3">
      <c r="A46277"/>
      <c r="B46277"/>
      <c r="C46277"/>
    </row>
    <row r="46278" spans="1:3" ht="14.4" x14ac:dyDescent="0.3">
      <c r="A46278"/>
      <c r="B46278"/>
      <c r="C46278"/>
    </row>
    <row r="46279" spans="1:3" ht="14.4" x14ac:dyDescent="0.3">
      <c r="A46279"/>
      <c r="B46279"/>
      <c r="C46279"/>
    </row>
    <row r="46280" spans="1:3" ht="14.4" x14ac:dyDescent="0.3">
      <c r="A46280"/>
      <c r="B46280"/>
      <c r="C46280"/>
    </row>
    <row r="46281" spans="1:3" ht="14.4" x14ac:dyDescent="0.3">
      <c r="A46281"/>
      <c r="B46281"/>
      <c r="C46281"/>
    </row>
    <row r="46282" spans="1:3" ht="14.4" x14ac:dyDescent="0.3">
      <c r="A46282"/>
      <c r="B46282"/>
      <c r="C46282"/>
    </row>
    <row r="46283" spans="1:3" ht="14.4" x14ac:dyDescent="0.3">
      <c r="A46283"/>
      <c r="B46283"/>
      <c r="C46283"/>
    </row>
    <row r="46284" spans="1:3" ht="14.4" x14ac:dyDescent="0.3">
      <c r="A46284"/>
      <c r="B46284"/>
      <c r="C46284"/>
    </row>
    <row r="46285" spans="1:3" ht="14.4" x14ac:dyDescent="0.3">
      <c r="A46285"/>
      <c r="B46285"/>
      <c r="C46285"/>
    </row>
    <row r="46286" spans="1:3" ht="14.4" x14ac:dyDescent="0.3">
      <c r="A46286"/>
      <c r="B46286"/>
      <c r="C46286"/>
    </row>
    <row r="46287" spans="1:3" ht="14.4" x14ac:dyDescent="0.3">
      <c r="A46287"/>
      <c r="B46287"/>
      <c r="C46287"/>
    </row>
    <row r="46288" spans="1:3" ht="14.4" x14ac:dyDescent="0.3">
      <c r="A46288"/>
      <c r="B46288"/>
      <c r="C46288"/>
    </row>
    <row r="46289" spans="1:3" ht="14.4" x14ac:dyDescent="0.3">
      <c r="A46289"/>
      <c r="B46289"/>
      <c r="C46289"/>
    </row>
    <row r="46290" spans="1:3" ht="14.4" x14ac:dyDescent="0.3">
      <c r="A46290"/>
      <c r="B46290"/>
      <c r="C46290"/>
    </row>
    <row r="46291" spans="1:3" ht="14.4" x14ac:dyDescent="0.3">
      <c r="A46291"/>
      <c r="B46291"/>
      <c r="C46291"/>
    </row>
    <row r="46292" spans="1:3" ht="14.4" x14ac:dyDescent="0.3">
      <c r="A46292"/>
      <c r="B46292"/>
      <c r="C46292"/>
    </row>
    <row r="46293" spans="1:3" ht="14.4" x14ac:dyDescent="0.3">
      <c r="A46293"/>
      <c r="B46293"/>
      <c r="C46293"/>
    </row>
    <row r="46294" spans="1:3" ht="14.4" x14ac:dyDescent="0.3">
      <c r="A46294"/>
      <c r="B46294"/>
      <c r="C46294"/>
    </row>
    <row r="46295" spans="1:3" ht="14.4" x14ac:dyDescent="0.3">
      <c r="A46295"/>
      <c r="B46295"/>
      <c r="C46295"/>
    </row>
    <row r="46296" spans="1:3" ht="14.4" x14ac:dyDescent="0.3">
      <c r="A46296"/>
      <c r="B46296"/>
      <c r="C46296"/>
    </row>
    <row r="46297" spans="1:3" ht="14.4" x14ac:dyDescent="0.3">
      <c r="A46297"/>
      <c r="B46297"/>
      <c r="C46297"/>
    </row>
    <row r="46298" spans="1:3" ht="14.4" x14ac:dyDescent="0.3">
      <c r="A46298"/>
      <c r="B46298"/>
      <c r="C46298"/>
    </row>
    <row r="46299" spans="1:3" ht="14.4" x14ac:dyDescent="0.3">
      <c r="A46299"/>
      <c r="B46299"/>
      <c r="C46299"/>
    </row>
    <row r="46300" spans="1:3" ht="14.4" x14ac:dyDescent="0.3">
      <c r="A46300"/>
      <c r="B46300"/>
      <c r="C46300"/>
    </row>
    <row r="46301" spans="1:3" ht="14.4" x14ac:dyDescent="0.3">
      <c r="A46301"/>
      <c r="B46301"/>
      <c r="C46301"/>
    </row>
    <row r="46302" spans="1:3" ht="14.4" x14ac:dyDescent="0.3">
      <c r="A46302"/>
      <c r="B46302"/>
      <c r="C46302"/>
    </row>
    <row r="46303" spans="1:3" ht="14.4" x14ac:dyDescent="0.3">
      <c r="A46303"/>
      <c r="B46303"/>
      <c r="C46303"/>
    </row>
    <row r="46304" spans="1:3" ht="14.4" x14ac:dyDescent="0.3">
      <c r="A46304"/>
      <c r="B46304"/>
      <c r="C46304"/>
    </row>
    <row r="46305" spans="1:3" ht="14.4" x14ac:dyDescent="0.3">
      <c r="A46305"/>
      <c r="B46305"/>
      <c r="C46305"/>
    </row>
    <row r="46306" spans="1:3" ht="14.4" x14ac:dyDescent="0.3">
      <c r="A46306"/>
      <c r="B46306"/>
      <c r="C46306"/>
    </row>
    <row r="46307" spans="1:3" ht="14.4" x14ac:dyDescent="0.3">
      <c r="A46307"/>
      <c r="B46307"/>
      <c r="C46307"/>
    </row>
    <row r="46308" spans="1:3" ht="14.4" x14ac:dyDescent="0.3">
      <c r="A46308"/>
      <c r="B46308"/>
      <c r="C46308"/>
    </row>
    <row r="46309" spans="1:3" ht="14.4" x14ac:dyDescent="0.3">
      <c r="A46309"/>
      <c r="B46309"/>
      <c r="C46309"/>
    </row>
    <row r="46310" spans="1:3" ht="14.4" x14ac:dyDescent="0.3">
      <c r="A46310"/>
      <c r="B46310"/>
      <c r="C46310"/>
    </row>
    <row r="46311" spans="1:3" ht="14.4" x14ac:dyDescent="0.3">
      <c r="A46311"/>
      <c r="B46311"/>
      <c r="C46311"/>
    </row>
    <row r="46312" spans="1:3" ht="14.4" x14ac:dyDescent="0.3">
      <c r="A46312"/>
      <c r="B46312"/>
      <c r="C46312"/>
    </row>
    <row r="46313" spans="1:3" ht="14.4" x14ac:dyDescent="0.3">
      <c r="A46313"/>
      <c r="B46313"/>
      <c r="C46313"/>
    </row>
    <row r="46314" spans="1:3" ht="14.4" x14ac:dyDescent="0.3">
      <c r="A46314"/>
      <c r="B46314"/>
      <c r="C46314"/>
    </row>
    <row r="46315" spans="1:3" ht="14.4" x14ac:dyDescent="0.3">
      <c r="A46315"/>
      <c r="B46315"/>
      <c r="C46315"/>
    </row>
    <row r="46316" spans="1:3" ht="14.4" x14ac:dyDescent="0.3">
      <c r="A46316"/>
      <c r="B46316"/>
      <c r="C46316"/>
    </row>
    <row r="46317" spans="1:3" ht="14.4" x14ac:dyDescent="0.3">
      <c r="A46317"/>
      <c r="B46317"/>
      <c r="C46317"/>
    </row>
    <row r="46318" spans="1:3" ht="14.4" x14ac:dyDescent="0.3">
      <c r="A46318"/>
      <c r="B46318"/>
      <c r="C46318"/>
    </row>
    <row r="46319" spans="1:3" ht="14.4" x14ac:dyDescent="0.3">
      <c r="A46319"/>
      <c r="B46319"/>
      <c r="C46319"/>
    </row>
    <row r="46320" spans="1:3" ht="14.4" x14ac:dyDescent="0.3">
      <c r="A46320"/>
      <c r="B46320"/>
      <c r="C46320"/>
    </row>
    <row r="46321" spans="1:3" ht="14.4" x14ac:dyDescent="0.3">
      <c r="A46321"/>
      <c r="B46321"/>
      <c r="C46321"/>
    </row>
    <row r="46322" spans="1:3" ht="14.4" x14ac:dyDescent="0.3">
      <c r="A46322"/>
      <c r="B46322"/>
      <c r="C46322"/>
    </row>
    <row r="46323" spans="1:3" ht="14.4" x14ac:dyDescent="0.3">
      <c r="A46323"/>
      <c r="B46323"/>
      <c r="C46323"/>
    </row>
    <row r="46324" spans="1:3" ht="14.4" x14ac:dyDescent="0.3">
      <c r="A46324"/>
      <c r="B46324"/>
      <c r="C46324"/>
    </row>
    <row r="46325" spans="1:3" ht="14.4" x14ac:dyDescent="0.3">
      <c r="A46325"/>
      <c r="B46325"/>
      <c r="C46325"/>
    </row>
    <row r="46326" spans="1:3" ht="14.4" x14ac:dyDescent="0.3">
      <c r="A46326"/>
      <c r="B46326"/>
      <c r="C46326"/>
    </row>
    <row r="46327" spans="1:3" ht="14.4" x14ac:dyDescent="0.3">
      <c r="A46327"/>
      <c r="B46327"/>
      <c r="C46327"/>
    </row>
    <row r="46328" spans="1:3" ht="14.4" x14ac:dyDescent="0.3">
      <c r="A46328"/>
      <c r="B46328"/>
      <c r="C46328"/>
    </row>
    <row r="46329" spans="1:3" ht="14.4" x14ac:dyDescent="0.3">
      <c r="A46329"/>
      <c r="B46329"/>
      <c r="C46329"/>
    </row>
    <row r="46330" spans="1:3" ht="14.4" x14ac:dyDescent="0.3">
      <c r="A46330"/>
      <c r="B46330"/>
      <c r="C46330"/>
    </row>
    <row r="46331" spans="1:3" ht="14.4" x14ac:dyDescent="0.3">
      <c r="A46331"/>
      <c r="B46331"/>
      <c r="C46331"/>
    </row>
    <row r="46332" spans="1:3" ht="14.4" x14ac:dyDescent="0.3">
      <c r="A46332"/>
      <c r="B46332"/>
      <c r="C46332"/>
    </row>
    <row r="46333" spans="1:3" ht="14.4" x14ac:dyDescent="0.3">
      <c r="A46333"/>
      <c r="B46333"/>
      <c r="C46333"/>
    </row>
    <row r="46334" spans="1:3" ht="14.4" x14ac:dyDescent="0.3">
      <c r="A46334"/>
      <c r="B46334"/>
      <c r="C46334"/>
    </row>
    <row r="46335" spans="1:3" ht="14.4" x14ac:dyDescent="0.3">
      <c r="A46335"/>
      <c r="B46335"/>
      <c r="C46335"/>
    </row>
    <row r="46336" spans="1:3" ht="14.4" x14ac:dyDescent="0.3">
      <c r="A46336"/>
      <c r="B46336"/>
      <c r="C46336"/>
    </row>
    <row r="46337" spans="1:3" ht="14.4" x14ac:dyDescent="0.3">
      <c r="A46337"/>
      <c r="B46337"/>
      <c r="C46337"/>
    </row>
    <row r="46338" spans="1:3" ht="14.4" x14ac:dyDescent="0.3">
      <c r="A46338"/>
      <c r="B46338"/>
      <c r="C46338"/>
    </row>
    <row r="46339" spans="1:3" ht="14.4" x14ac:dyDescent="0.3">
      <c r="A46339"/>
      <c r="B46339"/>
      <c r="C46339"/>
    </row>
    <row r="46340" spans="1:3" ht="14.4" x14ac:dyDescent="0.3">
      <c r="A46340"/>
      <c r="B46340"/>
      <c r="C46340"/>
    </row>
    <row r="46341" spans="1:3" ht="14.4" x14ac:dyDescent="0.3">
      <c r="A46341"/>
      <c r="B46341"/>
      <c r="C46341"/>
    </row>
    <row r="46342" spans="1:3" ht="14.4" x14ac:dyDescent="0.3">
      <c r="A46342"/>
      <c r="B46342"/>
      <c r="C46342"/>
    </row>
    <row r="46343" spans="1:3" ht="14.4" x14ac:dyDescent="0.3">
      <c r="A46343"/>
      <c r="B46343"/>
      <c r="C46343"/>
    </row>
    <row r="46344" spans="1:3" ht="14.4" x14ac:dyDescent="0.3">
      <c r="A46344"/>
      <c r="B46344"/>
      <c r="C46344"/>
    </row>
    <row r="46345" spans="1:3" ht="14.4" x14ac:dyDescent="0.3">
      <c r="A46345"/>
      <c r="B46345"/>
      <c r="C46345"/>
    </row>
    <row r="46346" spans="1:3" ht="14.4" x14ac:dyDescent="0.3">
      <c r="A46346"/>
      <c r="B46346"/>
      <c r="C46346"/>
    </row>
    <row r="46347" spans="1:3" ht="14.4" x14ac:dyDescent="0.3">
      <c r="A46347"/>
      <c r="B46347"/>
      <c r="C46347"/>
    </row>
    <row r="46348" spans="1:3" ht="14.4" x14ac:dyDescent="0.3">
      <c r="A46348"/>
      <c r="B46348"/>
      <c r="C46348"/>
    </row>
    <row r="46349" spans="1:3" ht="14.4" x14ac:dyDescent="0.3">
      <c r="A46349"/>
      <c r="B46349"/>
      <c r="C46349"/>
    </row>
    <row r="46350" spans="1:3" ht="14.4" x14ac:dyDescent="0.3">
      <c r="A46350"/>
      <c r="B46350"/>
      <c r="C46350"/>
    </row>
    <row r="46351" spans="1:3" ht="14.4" x14ac:dyDescent="0.3">
      <c r="A46351"/>
      <c r="B46351"/>
      <c r="C46351"/>
    </row>
    <row r="46352" spans="1:3" ht="14.4" x14ac:dyDescent="0.3">
      <c r="A46352"/>
      <c r="B46352"/>
      <c r="C46352"/>
    </row>
    <row r="46353" spans="1:3" ht="14.4" x14ac:dyDescent="0.3">
      <c r="A46353"/>
      <c r="B46353"/>
      <c r="C46353"/>
    </row>
    <row r="46354" spans="1:3" ht="14.4" x14ac:dyDescent="0.3">
      <c r="A46354"/>
      <c r="B46354"/>
      <c r="C46354"/>
    </row>
    <row r="46355" spans="1:3" ht="14.4" x14ac:dyDescent="0.3">
      <c r="A46355"/>
      <c r="B46355"/>
      <c r="C46355"/>
    </row>
    <row r="46356" spans="1:3" ht="14.4" x14ac:dyDescent="0.3">
      <c r="A46356"/>
      <c r="B46356"/>
      <c r="C46356"/>
    </row>
    <row r="46357" spans="1:3" ht="14.4" x14ac:dyDescent="0.3">
      <c r="A46357"/>
      <c r="B46357"/>
      <c r="C46357"/>
    </row>
    <row r="46358" spans="1:3" ht="14.4" x14ac:dyDescent="0.3">
      <c r="A46358"/>
      <c r="B46358"/>
      <c r="C46358"/>
    </row>
    <row r="46359" spans="1:3" ht="14.4" x14ac:dyDescent="0.3">
      <c r="A46359"/>
      <c r="B46359"/>
      <c r="C46359"/>
    </row>
    <row r="46360" spans="1:3" ht="14.4" x14ac:dyDescent="0.3">
      <c r="A46360"/>
      <c r="B46360"/>
      <c r="C46360"/>
    </row>
    <row r="46361" spans="1:3" ht="14.4" x14ac:dyDescent="0.3">
      <c r="A46361"/>
      <c r="B46361"/>
      <c r="C46361"/>
    </row>
    <row r="46362" spans="1:3" ht="14.4" x14ac:dyDescent="0.3">
      <c r="A46362"/>
      <c r="B46362"/>
      <c r="C46362"/>
    </row>
    <row r="46363" spans="1:3" ht="14.4" x14ac:dyDescent="0.3">
      <c r="A46363"/>
      <c r="B46363"/>
      <c r="C46363"/>
    </row>
    <row r="46364" spans="1:3" ht="14.4" x14ac:dyDescent="0.3">
      <c r="A46364"/>
      <c r="B46364"/>
      <c r="C46364"/>
    </row>
    <row r="46365" spans="1:3" ht="14.4" x14ac:dyDescent="0.3">
      <c r="A46365"/>
      <c r="B46365"/>
      <c r="C46365"/>
    </row>
    <row r="46366" spans="1:3" ht="14.4" x14ac:dyDescent="0.3">
      <c r="A46366"/>
      <c r="B46366"/>
      <c r="C46366"/>
    </row>
    <row r="46367" spans="1:3" ht="14.4" x14ac:dyDescent="0.3">
      <c r="A46367"/>
      <c r="B46367"/>
      <c r="C46367"/>
    </row>
    <row r="46368" spans="1:3" ht="14.4" x14ac:dyDescent="0.3">
      <c r="A46368"/>
      <c r="B46368"/>
      <c r="C46368"/>
    </row>
    <row r="46369" spans="1:3" ht="14.4" x14ac:dyDescent="0.3">
      <c r="A46369"/>
      <c r="B46369"/>
      <c r="C46369"/>
    </row>
    <row r="46370" spans="1:3" ht="14.4" x14ac:dyDescent="0.3">
      <c r="A46370"/>
      <c r="B46370"/>
      <c r="C46370"/>
    </row>
    <row r="46371" spans="1:3" ht="14.4" x14ac:dyDescent="0.3">
      <c r="A46371"/>
      <c r="B46371"/>
      <c r="C46371"/>
    </row>
    <row r="46372" spans="1:3" ht="14.4" x14ac:dyDescent="0.3">
      <c r="A46372"/>
      <c r="B46372"/>
      <c r="C46372"/>
    </row>
    <row r="46373" spans="1:3" ht="14.4" x14ac:dyDescent="0.3">
      <c r="A46373"/>
      <c r="B46373"/>
      <c r="C46373"/>
    </row>
    <row r="46374" spans="1:3" ht="14.4" x14ac:dyDescent="0.3">
      <c r="A46374"/>
      <c r="B46374"/>
      <c r="C46374"/>
    </row>
    <row r="46375" spans="1:3" ht="14.4" x14ac:dyDescent="0.3">
      <c r="A46375"/>
      <c r="B46375"/>
      <c r="C46375"/>
    </row>
    <row r="46376" spans="1:3" ht="14.4" x14ac:dyDescent="0.3">
      <c r="A46376"/>
      <c r="B46376"/>
      <c r="C46376"/>
    </row>
    <row r="46377" spans="1:3" ht="14.4" x14ac:dyDescent="0.3">
      <c r="A46377"/>
      <c r="B46377"/>
      <c r="C46377"/>
    </row>
    <row r="46378" spans="1:3" ht="14.4" x14ac:dyDescent="0.3">
      <c r="A46378"/>
      <c r="B46378"/>
      <c r="C46378"/>
    </row>
    <row r="46379" spans="1:3" ht="14.4" x14ac:dyDescent="0.3">
      <c r="A46379"/>
      <c r="B46379"/>
      <c r="C46379"/>
    </row>
    <row r="46380" spans="1:3" ht="14.4" x14ac:dyDescent="0.3">
      <c r="A46380"/>
      <c r="B46380"/>
      <c r="C46380"/>
    </row>
    <row r="46381" spans="1:3" ht="14.4" x14ac:dyDescent="0.3">
      <c r="A46381"/>
      <c r="B46381"/>
      <c r="C46381"/>
    </row>
    <row r="46382" spans="1:3" ht="14.4" x14ac:dyDescent="0.3">
      <c r="A46382"/>
      <c r="B46382"/>
      <c r="C46382"/>
    </row>
    <row r="46383" spans="1:3" ht="14.4" x14ac:dyDescent="0.3">
      <c r="A46383"/>
      <c r="B46383"/>
      <c r="C46383"/>
    </row>
    <row r="46384" spans="1:3" ht="14.4" x14ac:dyDescent="0.3">
      <c r="A46384"/>
      <c r="B46384"/>
      <c r="C46384"/>
    </row>
    <row r="46385" spans="1:3" ht="14.4" x14ac:dyDescent="0.3">
      <c r="A46385"/>
      <c r="B46385"/>
      <c r="C46385"/>
    </row>
    <row r="46386" spans="1:3" ht="14.4" x14ac:dyDescent="0.3">
      <c r="A46386"/>
      <c r="B46386"/>
      <c r="C46386"/>
    </row>
    <row r="46387" spans="1:3" ht="14.4" x14ac:dyDescent="0.3">
      <c r="A46387"/>
      <c r="B46387"/>
      <c r="C46387"/>
    </row>
    <row r="46388" spans="1:3" ht="14.4" x14ac:dyDescent="0.3">
      <c r="A46388"/>
      <c r="B46388"/>
      <c r="C46388"/>
    </row>
    <row r="46389" spans="1:3" ht="14.4" x14ac:dyDescent="0.3">
      <c r="A46389"/>
      <c r="B46389"/>
      <c r="C46389"/>
    </row>
    <row r="46390" spans="1:3" ht="14.4" x14ac:dyDescent="0.3">
      <c r="A46390"/>
      <c r="B46390"/>
      <c r="C46390"/>
    </row>
    <row r="46391" spans="1:3" ht="14.4" x14ac:dyDescent="0.3">
      <c r="A46391"/>
      <c r="B46391"/>
      <c r="C46391"/>
    </row>
    <row r="46392" spans="1:3" ht="14.4" x14ac:dyDescent="0.3">
      <c r="A46392"/>
      <c r="B46392"/>
      <c r="C46392"/>
    </row>
    <row r="46393" spans="1:3" ht="14.4" x14ac:dyDescent="0.3">
      <c r="A46393"/>
      <c r="B46393"/>
      <c r="C46393"/>
    </row>
    <row r="46394" spans="1:3" ht="14.4" x14ac:dyDescent="0.3">
      <c r="A46394"/>
      <c r="B46394"/>
      <c r="C46394"/>
    </row>
    <row r="46395" spans="1:3" ht="14.4" x14ac:dyDescent="0.3">
      <c r="A46395"/>
      <c r="B46395"/>
      <c r="C46395"/>
    </row>
    <row r="46396" spans="1:3" ht="14.4" x14ac:dyDescent="0.3">
      <c r="A46396"/>
      <c r="B46396"/>
      <c r="C46396"/>
    </row>
    <row r="46397" spans="1:3" ht="14.4" x14ac:dyDescent="0.3">
      <c r="A46397"/>
      <c r="B46397"/>
      <c r="C46397"/>
    </row>
    <row r="46398" spans="1:3" ht="14.4" x14ac:dyDescent="0.3">
      <c r="A46398"/>
      <c r="B46398"/>
      <c r="C46398"/>
    </row>
    <row r="46399" spans="1:3" ht="14.4" x14ac:dyDescent="0.3">
      <c r="A46399"/>
      <c r="B46399"/>
      <c r="C46399"/>
    </row>
    <row r="46400" spans="1:3" ht="14.4" x14ac:dyDescent="0.3">
      <c r="A46400"/>
      <c r="B46400"/>
      <c r="C46400"/>
    </row>
    <row r="46401" spans="1:3" ht="14.4" x14ac:dyDescent="0.3">
      <c r="A46401"/>
      <c r="B46401"/>
      <c r="C46401"/>
    </row>
    <row r="46402" spans="1:3" ht="14.4" x14ac:dyDescent="0.3">
      <c r="A46402"/>
      <c r="B46402"/>
      <c r="C46402"/>
    </row>
    <row r="46403" spans="1:3" ht="14.4" x14ac:dyDescent="0.3">
      <c r="A46403"/>
      <c r="B46403"/>
      <c r="C46403"/>
    </row>
    <row r="46404" spans="1:3" ht="14.4" x14ac:dyDescent="0.3">
      <c r="A46404"/>
      <c r="B46404"/>
      <c r="C46404"/>
    </row>
    <row r="46405" spans="1:3" ht="14.4" x14ac:dyDescent="0.3">
      <c r="A46405"/>
      <c r="B46405"/>
      <c r="C46405"/>
    </row>
    <row r="46406" spans="1:3" ht="14.4" x14ac:dyDescent="0.3">
      <c r="A46406"/>
      <c r="B46406"/>
      <c r="C46406"/>
    </row>
    <row r="46407" spans="1:3" ht="14.4" x14ac:dyDescent="0.3">
      <c r="A46407"/>
      <c r="B46407"/>
      <c r="C46407"/>
    </row>
    <row r="46408" spans="1:3" ht="14.4" x14ac:dyDescent="0.3">
      <c r="A46408"/>
      <c r="B46408"/>
      <c r="C46408"/>
    </row>
    <row r="46409" spans="1:3" ht="14.4" x14ac:dyDescent="0.3">
      <c r="A46409"/>
      <c r="B46409"/>
      <c r="C46409"/>
    </row>
    <row r="46410" spans="1:3" ht="14.4" x14ac:dyDescent="0.3">
      <c r="A46410"/>
      <c r="B46410"/>
      <c r="C46410"/>
    </row>
    <row r="46411" spans="1:3" ht="14.4" x14ac:dyDescent="0.3">
      <c r="A46411"/>
      <c r="B46411"/>
      <c r="C46411"/>
    </row>
    <row r="46412" spans="1:3" ht="14.4" x14ac:dyDescent="0.3">
      <c r="A46412"/>
      <c r="B46412"/>
      <c r="C46412"/>
    </row>
    <row r="46413" spans="1:3" ht="14.4" x14ac:dyDescent="0.3">
      <c r="A46413"/>
      <c r="B46413"/>
      <c r="C46413"/>
    </row>
    <row r="46414" spans="1:3" ht="14.4" x14ac:dyDescent="0.3">
      <c r="A46414"/>
      <c r="B46414"/>
      <c r="C46414"/>
    </row>
    <row r="46415" spans="1:3" ht="14.4" x14ac:dyDescent="0.3">
      <c r="A46415"/>
      <c r="B46415"/>
      <c r="C46415"/>
    </row>
    <row r="46416" spans="1:3" ht="14.4" x14ac:dyDescent="0.3">
      <c r="A46416"/>
      <c r="B46416"/>
      <c r="C46416"/>
    </row>
    <row r="46417" spans="1:3" ht="14.4" x14ac:dyDescent="0.3">
      <c r="A46417"/>
      <c r="B46417"/>
      <c r="C46417"/>
    </row>
    <row r="46418" spans="1:3" ht="14.4" x14ac:dyDescent="0.3">
      <c r="A46418"/>
      <c r="B46418"/>
      <c r="C46418"/>
    </row>
    <row r="46419" spans="1:3" ht="14.4" x14ac:dyDescent="0.3">
      <c r="A46419"/>
      <c r="B46419"/>
      <c r="C46419"/>
    </row>
    <row r="46420" spans="1:3" ht="14.4" x14ac:dyDescent="0.3">
      <c r="A46420"/>
      <c r="B46420"/>
      <c r="C46420"/>
    </row>
    <row r="46421" spans="1:3" ht="14.4" x14ac:dyDescent="0.3">
      <c r="A46421"/>
      <c r="B46421"/>
      <c r="C46421"/>
    </row>
    <row r="46422" spans="1:3" ht="14.4" x14ac:dyDescent="0.3">
      <c r="A46422"/>
      <c r="B46422"/>
      <c r="C46422"/>
    </row>
    <row r="46423" spans="1:3" ht="14.4" x14ac:dyDescent="0.3">
      <c r="A46423"/>
      <c r="B46423"/>
      <c r="C46423"/>
    </row>
    <row r="46424" spans="1:3" ht="14.4" x14ac:dyDescent="0.3">
      <c r="A46424"/>
      <c r="B46424"/>
      <c r="C46424"/>
    </row>
    <row r="46425" spans="1:3" ht="14.4" x14ac:dyDescent="0.3">
      <c r="A46425"/>
      <c r="B46425"/>
      <c r="C46425"/>
    </row>
    <row r="46426" spans="1:3" ht="14.4" x14ac:dyDescent="0.3">
      <c r="A46426"/>
      <c r="B46426"/>
      <c r="C46426"/>
    </row>
    <row r="46427" spans="1:3" ht="14.4" x14ac:dyDescent="0.3">
      <c r="A46427"/>
      <c r="B46427"/>
      <c r="C46427"/>
    </row>
    <row r="46428" spans="1:3" ht="14.4" x14ac:dyDescent="0.3">
      <c r="A46428"/>
      <c r="B46428"/>
      <c r="C46428"/>
    </row>
    <row r="46429" spans="1:3" ht="14.4" x14ac:dyDescent="0.3">
      <c r="A46429"/>
      <c r="B46429"/>
      <c r="C46429"/>
    </row>
    <row r="46430" spans="1:3" ht="14.4" x14ac:dyDescent="0.3">
      <c r="A46430"/>
      <c r="B46430"/>
      <c r="C46430"/>
    </row>
    <row r="46431" spans="1:3" ht="14.4" x14ac:dyDescent="0.3">
      <c r="A46431"/>
      <c r="B46431"/>
      <c r="C46431"/>
    </row>
    <row r="46432" spans="1:3" ht="14.4" x14ac:dyDescent="0.3">
      <c r="A46432"/>
      <c r="B46432"/>
      <c r="C46432"/>
    </row>
    <row r="46433" spans="1:3" ht="14.4" x14ac:dyDescent="0.3">
      <c r="A46433"/>
      <c r="B46433"/>
      <c r="C46433"/>
    </row>
    <row r="46434" spans="1:3" ht="14.4" x14ac:dyDescent="0.3">
      <c r="A46434"/>
      <c r="B46434"/>
      <c r="C46434"/>
    </row>
    <row r="46435" spans="1:3" ht="14.4" x14ac:dyDescent="0.3">
      <c r="A46435"/>
      <c r="B46435"/>
      <c r="C46435"/>
    </row>
    <row r="46436" spans="1:3" ht="14.4" x14ac:dyDescent="0.3">
      <c r="A46436"/>
      <c r="B46436"/>
      <c r="C46436"/>
    </row>
    <row r="46437" spans="1:3" ht="14.4" x14ac:dyDescent="0.3">
      <c r="A46437"/>
      <c r="B46437"/>
      <c r="C46437"/>
    </row>
    <row r="46438" spans="1:3" ht="14.4" x14ac:dyDescent="0.3">
      <c r="A46438"/>
      <c r="B46438"/>
      <c r="C46438"/>
    </row>
    <row r="46439" spans="1:3" ht="14.4" x14ac:dyDescent="0.3">
      <c r="A46439"/>
      <c r="B46439"/>
      <c r="C46439"/>
    </row>
    <row r="46440" spans="1:3" ht="14.4" x14ac:dyDescent="0.3">
      <c r="A46440"/>
      <c r="B46440"/>
      <c r="C46440"/>
    </row>
    <row r="46441" spans="1:3" ht="14.4" x14ac:dyDescent="0.3">
      <c r="A46441"/>
      <c r="B46441"/>
      <c r="C46441"/>
    </row>
    <row r="46442" spans="1:3" ht="14.4" x14ac:dyDescent="0.3">
      <c r="A46442"/>
      <c r="B46442"/>
      <c r="C46442"/>
    </row>
    <row r="46443" spans="1:3" ht="14.4" x14ac:dyDescent="0.3">
      <c r="A46443"/>
      <c r="B46443"/>
      <c r="C46443"/>
    </row>
    <row r="46444" spans="1:3" ht="14.4" x14ac:dyDescent="0.3">
      <c r="A46444"/>
      <c r="B46444"/>
      <c r="C46444"/>
    </row>
    <row r="46445" spans="1:3" ht="14.4" x14ac:dyDescent="0.3">
      <c r="A46445"/>
      <c r="B46445"/>
      <c r="C46445"/>
    </row>
    <row r="46446" spans="1:3" ht="14.4" x14ac:dyDescent="0.3">
      <c r="A46446"/>
      <c r="B46446"/>
      <c r="C46446"/>
    </row>
    <row r="46447" spans="1:3" ht="14.4" x14ac:dyDescent="0.3">
      <c r="A46447"/>
      <c r="B46447"/>
      <c r="C46447"/>
    </row>
    <row r="46448" spans="1:3" ht="14.4" x14ac:dyDescent="0.3">
      <c r="A46448"/>
      <c r="B46448"/>
      <c r="C46448"/>
    </row>
    <row r="46449" spans="1:3" ht="14.4" x14ac:dyDescent="0.3">
      <c r="A46449"/>
      <c r="B46449"/>
      <c r="C46449"/>
    </row>
    <row r="46450" spans="1:3" ht="14.4" x14ac:dyDescent="0.3">
      <c r="A46450"/>
      <c r="B46450"/>
      <c r="C46450"/>
    </row>
    <row r="46451" spans="1:3" ht="14.4" x14ac:dyDescent="0.3">
      <c r="A46451"/>
      <c r="B46451"/>
      <c r="C46451"/>
    </row>
    <row r="46452" spans="1:3" ht="14.4" x14ac:dyDescent="0.3">
      <c r="A46452"/>
      <c r="B46452"/>
      <c r="C46452"/>
    </row>
    <row r="46453" spans="1:3" ht="14.4" x14ac:dyDescent="0.3">
      <c r="A46453"/>
      <c r="B46453"/>
      <c r="C46453"/>
    </row>
    <row r="46454" spans="1:3" ht="14.4" x14ac:dyDescent="0.3">
      <c r="A46454"/>
      <c r="B46454"/>
      <c r="C46454"/>
    </row>
    <row r="46455" spans="1:3" ht="14.4" x14ac:dyDescent="0.3">
      <c r="A46455"/>
      <c r="B46455"/>
      <c r="C46455"/>
    </row>
    <row r="46456" spans="1:3" ht="14.4" x14ac:dyDescent="0.3">
      <c r="A46456"/>
      <c r="B46456"/>
      <c r="C46456"/>
    </row>
    <row r="46457" spans="1:3" ht="14.4" x14ac:dyDescent="0.3">
      <c r="A46457"/>
      <c r="B46457"/>
      <c r="C46457"/>
    </row>
    <row r="46458" spans="1:3" ht="14.4" x14ac:dyDescent="0.3">
      <c r="A46458"/>
      <c r="B46458"/>
      <c r="C46458"/>
    </row>
    <row r="46459" spans="1:3" ht="14.4" x14ac:dyDescent="0.3">
      <c r="A46459"/>
      <c r="B46459"/>
      <c r="C46459"/>
    </row>
    <row r="46460" spans="1:3" ht="14.4" x14ac:dyDescent="0.3">
      <c r="A46460"/>
      <c r="B46460"/>
      <c r="C46460"/>
    </row>
    <row r="46461" spans="1:3" ht="14.4" x14ac:dyDescent="0.3">
      <c r="A46461"/>
      <c r="B46461"/>
      <c r="C46461"/>
    </row>
    <row r="46462" spans="1:3" ht="14.4" x14ac:dyDescent="0.3">
      <c r="A46462"/>
      <c r="B46462"/>
      <c r="C46462"/>
    </row>
    <row r="46463" spans="1:3" ht="14.4" x14ac:dyDescent="0.3">
      <c r="A46463"/>
      <c r="B46463"/>
      <c r="C46463"/>
    </row>
    <row r="46464" spans="1:3" ht="14.4" x14ac:dyDescent="0.3">
      <c r="A46464"/>
      <c r="B46464"/>
      <c r="C46464"/>
    </row>
    <row r="46465" spans="1:3" ht="14.4" x14ac:dyDescent="0.3">
      <c r="A46465"/>
      <c r="B46465"/>
      <c r="C46465"/>
    </row>
    <row r="46466" spans="1:3" ht="14.4" x14ac:dyDescent="0.3">
      <c r="A46466"/>
      <c r="B46466"/>
      <c r="C46466"/>
    </row>
    <row r="46467" spans="1:3" ht="14.4" x14ac:dyDescent="0.3">
      <c r="A46467"/>
      <c r="B46467"/>
      <c r="C46467"/>
    </row>
    <row r="46468" spans="1:3" ht="14.4" x14ac:dyDescent="0.3">
      <c r="A46468"/>
      <c r="B46468"/>
      <c r="C46468"/>
    </row>
    <row r="46469" spans="1:3" ht="14.4" x14ac:dyDescent="0.3">
      <c r="A46469"/>
      <c r="B46469"/>
      <c r="C46469"/>
    </row>
    <row r="46470" spans="1:3" ht="14.4" x14ac:dyDescent="0.3">
      <c r="A46470"/>
      <c r="B46470"/>
      <c r="C46470"/>
    </row>
    <row r="46471" spans="1:3" ht="14.4" x14ac:dyDescent="0.3">
      <c r="A46471"/>
      <c r="B46471"/>
      <c r="C46471"/>
    </row>
    <row r="46472" spans="1:3" ht="14.4" x14ac:dyDescent="0.3">
      <c r="A46472"/>
      <c r="B46472"/>
      <c r="C46472"/>
    </row>
    <row r="46473" spans="1:3" ht="14.4" x14ac:dyDescent="0.3">
      <c r="A46473"/>
      <c r="B46473"/>
      <c r="C46473"/>
    </row>
    <row r="46474" spans="1:3" ht="14.4" x14ac:dyDescent="0.3">
      <c r="A46474"/>
      <c r="B46474"/>
      <c r="C46474"/>
    </row>
    <row r="46475" spans="1:3" ht="14.4" x14ac:dyDescent="0.3">
      <c r="A46475"/>
      <c r="B46475"/>
      <c r="C46475"/>
    </row>
    <row r="46476" spans="1:3" ht="14.4" x14ac:dyDescent="0.3">
      <c r="A46476"/>
      <c r="B46476"/>
      <c r="C46476"/>
    </row>
    <row r="46477" spans="1:3" ht="14.4" x14ac:dyDescent="0.3">
      <c r="A46477"/>
      <c r="B46477"/>
      <c r="C46477"/>
    </row>
    <row r="46478" spans="1:3" ht="14.4" x14ac:dyDescent="0.3">
      <c r="A46478"/>
      <c r="B46478"/>
      <c r="C46478"/>
    </row>
    <row r="46479" spans="1:3" ht="14.4" x14ac:dyDescent="0.3">
      <c r="A46479"/>
      <c r="B46479"/>
      <c r="C46479"/>
    </row>
    <row r="46480" spans="1:3" ht="14.4" x14ac:dyDescent="0.3">
      <c r="A46480"/>
      <c r="B46480"/>
      <c r="C46480"/>
    </row>
    <row r="46481" spans="1:3" ht="14.4" x14ac:dyDescent="0.3">
      <c r="A46481"/>
      <c r="B46481"/>
      <c r="C46481"/>
    </row>
    <row r="46482" spans="1:3" ht="14.4" x14ac:dyDescent="0.3">
      <c r="A46482"/>
      <c r="B46482"/>
      <c r="C46482"/>
    </row>
    <row r="46483" spans="1:3" ht="14.4" x14ac:dyDescent="0.3">
      <c r="A46483"/>
      <c r="B46483"/>
      <c r="C46483"/>
    </row>
    <row r="46484" spans="1:3" ht="14.4" x14ac:dyDescent="0.3">
      <c r="A46484"/>
      <c r="B46484"/>
      <c r="C46484"/>
    </row>
    <row r="46485" spans="1:3" ht="14.4" x14ac:dyDescent="0.3">
      <c r="A46485"/>
      <c r="B46485"/>
      <c r="C46485"/>
    </row>
    <row r="46486" spans="1:3" ht="14.4" x14ac:dyDescent="0.3">
      <c r="A46486"/>
      <c r="B46486"/>
      <c r="C46486"/>
    </row>
    <row r="46487" spans="1:3" ht="14.4" x14ac:dyDescent="0.3">
      <c r="A46487"/>
      <c r="B46487"/>
      <c r="C46487"/>
    </row>
    <row r="46488" spans="1:3" ht="14.4" x14ac:dyDescent="0.3">
      <c r="A46488"/>
      <c r="B46488"/>
      <c r="C46488"/>
    </row>
    <row r="46489" spans="1:3" ht="14.4" x14ac:dyDescent="0.3">
      <c r="A46489"/>
      <c r="B46489"/>
      <c r="C46489"/>
    </row>
    <row r="46490" spans="1:3" ht="14.4" x14ac:dyDescent="0.3">
      <c r="A46490"/>
      <c r="B46490"/>
      <c r="C46490"/>
    </row>
    <row r="46491" spans="1:3" ht="14.4" x14ac:dyDescent="0.3">
      <c r="A46491"/>
      <c r="B46491"/>
      <c r="C46491"/>
    </row>
    <row r="46492" spans="1:3" ht="14.4" x14ac:dyDescent="0.3">
      <c r="A46492"/>
      <c r="B46492"/>
      <c r="C46492"/>
    </row>
    <row r="46493" spans="1:3" ht="14.4" x14ac:dyDescent="0.3">
      <c r="A46493"/>
      <c r="B46493"/>
      <c r="C46493"/>
    </row>
    <row r="46494" spans="1:3" ht="14.4" x14ac:dyDescent="0.3">
      <c r="A46494"/>
      <c r="B46494"/>
      <c r="C46494"/>
    </row>
    <row r="46495" spans="1:3" ht="14.4" x14ac:dyDescent="0.3">
      <c r="A46495"/>
      <c r="B46495"/>
      <c r="C46495"/>
    </row>
    <row r="46496" spans="1:3" ht="14.4" x14ac:dyDescent="0.3">
      <c r="A46496"/>
      <c r="B46496"/>
      <c r="C46496"/>
    </row>
    <row r="46497" spans="1:3" ht="14.4" x14ac:dyDescent="0.3">
      <c r="A46497"/>
      <c r="B46497"/>
      <c r="C46497"/>
    </row>
    <row r="46498" spans="1:3" ht="14.4" x14ac:dyDescent="0.3">
      <c r="A46498"/>
      <c r="B46498"/>
      <c r="C46498"/>
    </row>
    <row r="46499" spans="1:3" ht="14.4" x14ac:dyDescent="0.3">
      <c r="A46499"/>
      <c r="B46499"/>
      <c r="C46499"/>
    </row>
    <row r="46500" spans="1:3" ht="14.4" x14ac:dyDescent="0.3">
      <c r="A46500"/>
      <c r="B46500"/>
      <c r="C46500"/>
    </row>
    <row r="46501" spans="1:3" ht="14.4" x14ac:dyDescent="0.3">
      <c r="A46501"/>
      <c r="B46501"/>
      <c r="C46501"/>
    </row>
    <row r="46502" spans="1:3" ht="14.4" x14ac:dyDescent="0.3">
      <c r="A46502"/>
      <c r="B46502"/>
      <c r="C46502"/>
    </row>
    <row r="46503" spans="1:3" ht="14.4" x14ac:dyDescent="0.3">
      <c r="A46503"/>
      <c r="B46503"/>
      <c r="C46503"/>
    </row>
    <row r="46504" spans="1:3" ht="14.4" x14ac:dyDescent="0.3">
      <c r="A46504"/>
      <c r="B46504"/>
      <c r="C46504"/>
    </row>
    <row r="46505" spans="1:3" ht="14.4" x14ac:dyDescent="0.3">
      <c r="A46505"/>
      <c r="B46505"/>
      <c r="C46505"/>
    </row>
    <row r="46506" spans="1:3" ht="14.4" x14ac:dyDescent="0.3">
      <c r="A46506"/>
      <c r="B46506"/>
      <c r="C46506"/>
    </row>
    <row r="46507" spans="1:3" ht="14.4" x14ac:dyDescent="0.3">
      <c r="A46507"/>
      <c r="B46507"/>
      <c r="C46507"/>
    </row>
    <row r="46508" spans="1:3" ht="14.4" x14ac:dyDescent="0.3">
      <c r="A46508"/>
      <c r="B46508"/>
      <c r="C46508"/>
    </row>
    <row r="46509" spans="1:3" ht="14.4" x14ac:dyDescent="0.3">
      <c r="A46509"/>
      <c r="B46509"/>
      <c r="C46509"/>
    </row>
    <row r="46510" spans="1:3" ht="14.4" x14ac:dyDescent="0.3">
      <c r="A46510"/>
      <c r="B46510"/>
      <c r="C46510"/>
    </row>
    <row r="46511" spans="1:3" ht="14.4" x14ac:dyDescent="0.3">
      <c r="A46511"/>
      <c r="B46511"/>
      <c r="C46511"/>
    </row>
    <row r="46512" spans="1:3" ht="14.4" x14ac:dyDescent="0.3">
      <c r="A46512"/>
      <c r="B46512"/>
      <c r="C46512"/>
    </row>
    <row r="46513" spans="1:3" ht="14.4" x14ac:dyDescent="0.3">
      <c r="A46513"/>
      <c r="B46513"/>
      <c r="C46513"/>
    </row>
    <row r="46514" spans="1:3" ht="14.4" x14ac:dyDescent="0.3">
      <c r="A46514"/>
      <c r="B46514"/>
      <c r="C46514"/>
    </row>
    <row r="46515" spans="1:3" ht="14.4" x14ac:dyDescent="0.3">
      <c r="A46515"/>
      <c r="B46515"/>
      <c r="C46515"/>
    </row>
    <row r="46516" spans="1:3" ht="14.4" x14ac:dyDescent="0.3">
      <c r="A46516"/>
      <c r="B46516"/>
      <c r="C46516"/>
    </row>
    <row r="46517" spans="1:3" ht="14.4" x14ac:dyDescent="0.3">
      <c r="A46517"/>
      <c r="B46517"/>
      <c r="C46517"/>
    </row>
    <row r="46518" spans="1:3" ht="14.4" x14ac:dyDescent="0.3">
      <c r="A46518"/>
      <c r="B46518"/>
      <c r="C46518"/>
    </row>
    <row r="46519" spans="1:3" ht="14.4" x14ac:dyDescent="0.3">
      <c r="A46519"/>
      <c r="B46519"/>
      <c r="C46519"/>
    </row>
    <row r="46520" spans="1:3" ht="14.4" x14ac:dyDescent="0.3">
      <c r="A46520"/>
      <c r="B46520"/>
      <c r="C46520"/>
    </row>
    <row r="46521" spans="1:3" ht="14.4" x14ac:dyDescent="0.3">
      <c r="A46521"/>
      <c r="B46521"/>
      <c r="C46521"/>
    </row>
    <row r="46522" spans="1:3" ht="14.4" x14ac:dyDescent="0.3">
      <c r="A46522"/>
      <c r="B46522"/>
      <c r="C46522"/>
    </row>
    <row r="46523" spans="1:3" ht="14.4" x14ac:dyDescent="0.3">
      <c r="A46523"/>
      <c r="B46523"/>
      <c r="C46523"/>
    </row>
    <row r="46524" spans="1:3" ht="14.4" x14ac:dyDescent="0.3">
      <c r="A46524"/>
      <c r="B46524"/>
      <c r="C46524"/>
    </row>
    <row r="46525" spans="1:3" ht="14.4" x14ac:dyDescent="0.3">
      <c r="A46525"/>
      <c r="B46525"/>
      <c r="C46525"/>
    </row>
    <row r="46526" spans="1:3" ht="14.4" x14ac:dyDescent="0.3">
      <c r="A46526"/>
      <c r="B46526"/>
      <c r="C46526"/>
    </row>
    <row r="46527" spans="1:3" ht="14.4" x14ac:dyDescent="0.3">
      <c r="A46527"/>
      <c r="B46527"/>
      <c r="C46527"/>
    </row>
    <row r="46528" spans="1:3" ht="14.4" x14ac:dyDescent="0.3">
      <c r="A46528"/>
      <c r="B46528"/>
      <c r="C46528"/>
    </row>
    <row r="46529" spans="1:3" ht="14.4" x14ac:dyDescent="0.3">
      <c r="A46529"/>
      <c r="B46529"/>
      <c r="C46529"/>
    </row>
    <row r="46530" spans="1:3" ht="14.4" x14ac:dyDescent="0.3">
      <c r="A46530"/>
      <c r="B46530"/>
      <c r="C46530"/>
    </row>
    <row r="46531" spans="1:3" ht="14.4" x14ac:dyDescent="0.3">
      <c r="A46531"/>
      <c r="B46531"/>
      <c r="C46531"/>
    </row>
    <row r="46532" spans="1:3" ht="14.4" x14ac:dyDescent="0.3">
      <c r="A46532"/>
      <c r="B46532"/>
      <c r="C46532"/>
    </row>
    <row r="46533" spans="1:3" ht="14.4" x14ac:dyDescent="0.3">
      <c r="A46533"/>
      <c r="B46533"/>
      <c r="C46533"/>
    </row>
    <row r="46534" spans="1:3" ht="14.4" x14ac:dyDescent="0.3">
      <c r="A46534"/>
      <c r="B46534"/>
      <c r="C46534"/>
    </row>
    <row r="46535" spans="1:3" ht="14.4" x14ac:dyDescent="0.3">
      <c r="A46535"/>
      <c r="B46535"/>
      <c r="C46535"/>
    </row>
    <row r="46536" spans="1:3" ht="14.4" x14ac:dyDescent="0.3">
      <c r="A46536"/>
      <c r="B46536"/>
      <c r="C46536"/>
    </row>
    <row r="46537" spans="1:3" ht="14.4" x14ac:dyDescent="0.3">
      <c r="A46537"/>
      <c r="B46537"/>
      <c r="C46537"/>
    </row>
    <row r="46538" spans="1:3" ht="14.4" x14ac:dyDescent="0.3">
      <c r="A46538"/>
      <c r="B46538"/>
      <c r="C46538"/>
    </row>
    <row r="46539" spans="1:3" ht="14.4" x14ac:dyDescent="0.3">
      <c r="A46539"/>
      <c r="B46539"/>
      <c r="C46539"/>
    </row>
    <row r="46540" spans="1:3" ht="14.4" x14ac:dyDescent="0.3">
      <c r="A46540"/>
      <c r="B46540"/>
      <c r="C46540"/>
    </row>
    <row r="46541" spans="1:3" ht="14.4" x14ac:dyDescent="0.3">
      <c r="A46541"/>
      <c r="B46541"/>
      <c r="C46541"/>
    </row>
    <row r="46542" spans="1:3" ht="14.4" x14ac:dyDescent="0.3">
      <c r="A46542"/>
      <c r="B46542"/>
      <c r="C46542"/>
    </row>
    <row r="46543" spans="1:3" ht="14.4" x14ac:dyDescent="0.3">
      <c r="A46543"/>
      <c r="B46543"/>
      <c r="C46543"/>
    </row>
    <row r="46544" spans="1:3" ht="14.4" x14ac:dyDescent="0.3">
      <c r="A46544"/>
      <c r="B46544"/>
      <c r="C46544"/>
    </row>
    <row r="46545" spans="1:3" ht="14.4" x14ac:dyDescent="0.3">
      <c r="A46545"/>
      <c r="B46545"/>
      <c r="C46545"/>
    </row>
    <row r="46546" spans="1:3" ht="14.4" x14ac:dyDescent="0.3">
      <c r="A46546"/>
      <c r="B46546"/>
      <c r="C46546"/>
    </row>
    <row r="46547" spans="1:3" ht="14.4" x14ac:dyDescent="0.3">
      <c r="A46547"/>
      <c r="B46547"/>
      <c r="C46547"/>
    </row>
    <row r="46548" spans="1:3" ht="14.4" x14ac:dyDescent="0.3">
      <c r="A46548"/>
      <c r="B46548"/>
      <c r="C46548"/>
    </row>
    <row r="46549" spans="1:3" ht="14.4" x14ac:dyDescent="0.3">
      <c r="A46549"/>
      <c r="B46549"/>
      <c r="C46549"/>
    </row>
    <row r="46550" spans="1:3" ht="14.4" x14ac:dyDescent="0.3">
      <c r="A46550"/>
      <c r="B46550"/>
      <c r="C46550"/>
    </row>
    <row r="46551" spans="1:3" ht="14.4" x14ac:dyDescent="0.3">
      <c r="A46551"/>
      <c r="B46551"/>
      <c r="C46551"/>
    </row>
    <row r="46552" spans="1:3" ht="14.4" x14ac:dyDescent="0.3">
      <c r="A46552"/>
      <c r="B46552"/>
      <c r="C46552"/>
    </row>
    <row r="46553" spans="1:3" ht="14.4" x14ac:dyDescent="0.3">
      <c r="A46553"/>
      <c r="B46553"/>
      <c r="C46553"/>
    </row>
    <row r="46554" spans="1:3" ht="14.4" x14ac:dyDescent="0.3">
      <c r="A46554"/>
      <c r="B46554"/>
      <c r="C46554"/>
    </row>
    <row r="46555" spans="1:3" ht="14.4" x14ac:dyDescent="0.3">
      <c r="A46555"/>
      <c r="B46555"/>
      <c r="C46555"/>
    </row>
    <row r="46556" spans="1:3" ht="14.4" x14ac:dyDescent="0.3">
      <c r="A46556"/>
      <c r="B46556"/>
      <c r="C46556"/>
    </row>
    <row r="46557" spans="1:3" ht="14.4" x14ac:dyDescent="0.3">
      <c r="A46557"/>
      <c r="B46557"/>
      <c r="C46557"/>
    </row>
    <row r="46558" spans="1:3" ht="14.4" x14ac:dyDescent="0.3">
      <c r="A46558"/>
      <c r="B46558"/>
      <c r="C46558"/>
    </row>
    <row r="46559" spans="1:3" ht="14.4" x14ac:dyDescent="0.3">
      <c r="A46559"/>
      <c r="B46559"/>
      <c r="C46559"/>
    </row>
    <row r="46560" spans="1:3" ht="14.4" x14ac:dyDescent="0.3">
      <c r="A46560"/>
      <c r="B46560"/>
      <c r="C46560"/>
    </row>
    <row r="46561" spans="1:3" ht="14.4" x14ac:dyDescent="0.3">
      <c r="A46561"/>
      <c r="B46561"/>
      <c r="C46561"/>
    </row>
    <row r="46562" spans="1:3" ht="14.4" x14ac:dyDescent="0.3">
      <c r="A46562"/>
      <c r="B46562"/>
      <c r="C46562"/>
    </row>
    <row r="46563" spans="1:3" ht="14.4" x14ac:dyDescent="0.3">
      <c r="A46563"/>
      <c r="B46563"/>
      <c r="C46563"/>
    </row>
    <row r="46564" spans="1:3" ht="14.4" x14ac:dyDescent="0.3">
      <c r="A46564"/>
      <c r="B46564"/>
      <c r="C46564"/>
    </row>
    <row r="46565" spans="1:3" ht="14.4" x14ac:dyDescent="0.3">
      <c r="A46565"/>
      <c r="B46565"/>
      <c r="C46565"/>
    </row>
    <row r="46566" spans="1:3" ht="14.4" x14ac:dyDescent="0.3">
      <c r="A46566"/>
      <c r="B46566"/>
      <c r="C46566"/>
    </row>
    <row r="46567" spans="1:3" ht="14.4" x14ac:dyDescent="0.3">
      <c r="A46567"/>
      <c r="B46567"/>
      <c r="C46567"/>
    </row>
    <row r="46568" spans="1:3" ht="14.4" x14ac:dyDescent="0.3">
      <c r="A46568"/>
      <c r="B46568"/>
      <c r="C46568"/>
    </row>
    <row r="46569" spans="1:3" ht="14.4" x14ac:dyDescent="0.3">
      <c r="A46569"/>
      <c r="B46569"/>
      <c r="C46569"/>
    </row>
    <row r="46570" spans="1:3" ht="14.4" x14ac:dyDescent="0.3">
      <c r="A46570"/>
      <c r="B46570"/>
      <c r="C46570"/>
    </row>
    <row r="46571" spans="1:3" ht="14.4" x14ac:dyDescent="0.3">
      <c r="A46571"/>
      <c r="B46571"/>
      <c r="C46571"/>
    </row>
    <row r="46572" spans="1:3" ht="14.4" x14ac:dyDescent="0.3">
      <c r="A46572"/>
      <c r="B46572"/>
      <c r="C46572"/>
    </row>
    <row r="46573" spans="1:3" ht="14.4" x14ac:dyDescent="0.3">
      <c r="A46573"/>
      <c r="B46573"/>
      <c r="C46573"/>
    </row>
    <row r="46574" spans="1:3" ht="14.4" x14ac:dyDescent="0.3">
      <c r="A46574"/>
      <c r="B46574"/>
      <c r="C46574"/>
    </row>
    <row r="46575" spans="1:3" ht="14.4" x14ac:dyDescent="0.3">
      <c r="A46575"/>
      <c r="B46575"/>
      <c r="C46575"/>
    </row>
    <row r="46576" spans="1:3" ht="14.4" x14ac:dyDescent="0.3">
      <c r="A46576"/>
      <c r="B46576"/>
      <c r="C46576"/>
    </row>
    <row r="46577" spans="1:3" ht="14.4" x14ac:dyDescent="0.3">
      <c r="A46577"/>
      <c r="B46577"/>
      <c r="C46577"/>
    </row>
    <row r="46578" spans="1:3" ht="14.4" x14ac:dyDescent="0.3">
      <c r="A46578"/>
      <c r="B46578"/>
      <c r="C46578"/>
    </row>
    <row r="46579" spans="1:3" ht="14.4" x14ac:dyDescent="0.3">
      <c r="A46579"/>
      <c r="B46579"/>
      <c r="C46579"/>
    </row>
    <row r="46580" spans="1:3" ht="14.4" x14ac:dyDescent="0.3">
      <c r="A46580"/>
      <c r="B46580"/>
      <c r="C46580"/>
    </row>
    <row r="46581" spans="1:3" ht="14.4" x14ac:dyDescent="0.3">
      <c r="A46581"/>
      <c r="B46581"/>
      <c r="C46581"/>
    </row>
    <row r="46582" spans="1:3" ht="14.4" x14ac:dyDescent="0.3">
      <c r="A46582"/>
      <c r="B46582"/>
      <c r="C46582"/>
    </row>
    <row r="46583" spans="1:3" ht="14.4" x14ac:dyDescent="0.3">
      <c r="A46583"/>
      <c r="B46583"/>
      <c r="C46583"/>
    </row>
    <row r="46584" spans="1:3" ht="14.4" x14ac:dyDescent="0.3">
      <c r="A46584"/>
      <c r="B46584"/>
      <c r="C46584"/>
    </row>
    <row r="46585" spans="1:3" ht="14.4" x14ac:dyDescent="0.3">
      <c r="A46585"/>
      <c r="B46585"/>
      <c r="C46585"/>
    </row>
    <row r="46586" spans="1:3" ht="14.4" x14ac:dyDescent="0.3">
      <c r="A46586"/>
      <c r="B46586"/>
      <c r="C46586"/>
    </row>
    <row r="46587" spans="1:3" ht="14.4" x14ac:dyDescent="0.3">
      <c r="A46587"/>
      <c r="B46587"/>
      <c r="C46587"/>
    </row>
    <row r="46588" spans="1:3" ht="14.4" x14ac:dyDescent="0.3">
      <c r="A46588"/>
      <c r="B46588"/>
      <c r="C46588"/>
    </row>
    <row r="46589" spans="1:3" ht="14.4" x14ac:dyDescent="0.3">
      <c r="A46589"/>
      <c r="B46589"/>
      <c r="C46589"/>
    </row>
    <row r="46590" spans="1:3" ht="14.4" x14ac:dyDescent="0.3">
      <c r="A46590"/>
      <c r="B46590"/>
      <c r="C46590"/>
    </row>
    <row r="46591" spans="1:3" ht="14.4" x14ac:dyDescent="0.3">
      <c r="A46591"/>
      <c r="B46591"/>
      <c r="C46591"/>
    </row>
    <row r="46592" spans="1:3" ht="14.4" x14ac:dyDescent="0.3">
      <c r="A46592"/>
      <c r="B46592"/>
      <c r="C46592"/>
    </row>
    <row r="46593" spans="1:3" ht="14.4" x14ac:dyDescent="0.3">
      <c r="A46593"/>
      <c r="B46593"/>
      <c r="C46593"/>
    </row>
    <row r="46594" spans="1:3" ht="14.4" x14ac:dyDescent="0.3">
      <c r="A46594"/>
      <c r="B46594"/>
      <c r="C46594"/>
    </row>
    <row r="46595" spans="1:3" ht="14.4" x14ac:dyDescent="0.3">
      <c r="A46595"/>
      <c r="B46595"/>
      <c r="C46595"/>
    </row>
    <row r="46596" spans="1:3" ht="14.4" x14ac:dyDescent="0.3">
      <c r="A46596"/>
      <c r="B46596"/>
      <c r="C46596"/>
    </row>
    <row r="46597" spans="1:3" ht="14.4" x14ac:dyDescent="0.3">
      <c r="A46597"/>
      <c r="B46597"/>
      <c r="C46597"/>
    </row>
    <row r="46598" spans="1:3" ht="14.4" x14ac:dyDescent="0.3">
      <c r="A46598"/>
      <c r="B46598"/>
      <c r="C46598"/>
    </row>
    <row r="46599" spans="1:3" ht="14.4" x14ac:dyDescent="0.3">
      <c r="A46599"/>
      <c r="B46599"/>
      <c r="C46599"/>
    </row>
    <row r="46600" spans="1:3" ht="14.4" x14ac:dyDescent="0.3">
      <c r="A46600"/>
      <c r="B46600"/>
      <c r="C46600"/>
    </row>
    <row r="46601" spans="1:3" ht="14.4" x14ac:dyDescent="0.3">
      <c r="A46601"/>
      <c r="B46601"/>
      <c r="C46601"/>
    </row>
    <row r="46602" spans="1:3" ht="14.4" x14ac:dyDescent="0.3">
      <c r="A46602"/>
      <c r="B46602"/>
      <c r="C46602"/>
    </row>
    <row r="46603" spans="1:3" ht="14.4" x14ac:dyDescent="0.3">
      <c r="A46603"/>
      <c r="B46603"/>
      <c r="C46603"/>
    </row>
    <row r="46604" spans="1:3" ht="14.4" x14ac:dyDescent="0.3">
      <c r="A46604"/>
      <c r="B46604"/>
      <c r="C46604"/>
    </row>
    <row r="46605" spans="1:3" ht="14.4" x14ac:dyDescent="0.3">
      <c r="A46605"/>
      <c r="B46605"/>
      <c r="C46605"/>
    </row>
    <row r="46606" spans="1:3" ht="14.4" x14ac:dyDescent="0.3">
      <c r="A46606"/>
      <c r="B46606"/>
      <c r="C46606"/>
    </row>
    <row r="46607" spans="1:3" ht="14.4" x14ac:dyDescent="0.3">
      <c r="A46607"/>
      <c r="B46607"/>
      <c r="C46607"/>
    </row>
    <row r="46608" spans="1:3" ht="14.4" x14ac:dyDescent="0.3">
      <c r="A46608"/>
      <c r="B46608"/>
      <c r="C46608"/>
    </row>
    <row r="46609" spans="1:3" ht="14.4" x14ac:dyDescent="0.3">
      <c r="A46609"/>
      <c r="B46609"/>
      <c r="C46609"/>
    </row>
    <row r="46610" spans="1:3" ht="14.4" x14ac:dyDescent="0.3">
      <c r="A46610"/>
      <c r="B46610"/>
      <c r="C46610"/>
    </row>
    <row r="46611" spans="1:3" ht="14.4" x14ac:dyDescent="0.3">
      <c r="A46611"/>
      <c r="B46611"/>
      <c r="C46611"/>
    </row>
    <row r="46612" spans="1:3" ht="14.4" x14ac:dyDescent="0.3">
      <c r="A46612"/>
      <c r="B46612"/>
      <c r="C46612"/>
    </row>
    <row r="46613" spans="1:3" ht="14.4" x14ac:dyDescent="0.3">
      <c r="A46613"/>
      <c r="B46613"/>
      <c r="C46613"/>
    </row>
    <row r="46614" spans="1:3" ht="14.4" x14ac:dyDescent="0.3">
      <c r="A46614"/>
      <c r="B46614"/>
      <c r="C46614"/>
    </row>
    <row r="46615" spans="1:3" ht="14.4" x14ac:dyDescent="0.3">
      <c r="A46615"/>
      <c r="B46615"/>
      <c r="C46615"/>
    </row>
    <row r="46616" spans="1:3" ht="14.4" x14ac:dyDescent="0.3">
      <c r="A46616"/>
      <c r="B46616"/>
      <c r="C46616"/>
    </row>
    <row r="46617" spans="1:3" ht="14.4" x14ac:dyDescent="0.3">
      <c r="A46617"/>
      <c r="B46617"/>
      <c r="C46617"/>
    </row>
    <row r="46618" spans="1:3" ht="14.4" x14ac:dyDescent="0.3">
      <c r="A46618"/>
      <c r="B46618"/>
      <c r="C46618"/>
    </row>
    <row r="46619" spans="1:3" ht="14.4" x14ac:dyDescent="0.3">
      <c r="A46619"/>
      <c r="B46619"/>
      <c r="C46619"/>
    </row>
    <row r="46620" spans="1:3" ht="14.4" x14ac:dyDescent="0.3">
      <c r="A46620"/>
      <c r="B46620"/>
      <c r="C46620"/>
    </row>
    <row r="46621" spans="1:3" ht="14.4" x14ac:dyDescent="0.3">
      <c r="A46621"/>
      <c r="B46621"/>
      <c r="C46621"/>
    </row>
    <row r="46622" spans="1:3" ht="14.4" x14ac:dyDescent="0.3">
      <c r="A46622"/>
      <c r="B46622"/>
      <c r="C46622"/>
    </row>
    <row r="46623" spans="1:3" ht="14.4" x14ac:dyDescent="0.3">
      <c r="A46623"/>
      <c r="B46623"/>
      <c r="C46623"/>
    </row>
    <row r="46624" spans="1:3" ht="14.4" x14ac:dyDescent="0.3">
      <c r="A46624"/>
      <c r="B46624"/>
      <c r="C46624"/>
    </row>
    <row r="46625" spans="1:3" ht="14.4" x14ac:dyDescent="0.3">
      <c r="A46625"/>
      <c r="B46625"/>
      <c r="C46625"/>
    </row>
    <row r="46626" spans="1:3" ht="14.4" x14ac:dyDescent="0.3">
      <c r="A46626"/>
      <c r="B46626"/>
      <c r="C46626"/>
    </row>
    <row r="46627" spans="1:3" ht="14.4" x14ac:dyDescent="0.3">
      <c r="A46627"/>
      <c r="B46627"/>
      <c r="C46627"/>
    </row>
    <row r="46628" spans="1:3" ht="14.4" x14ac:dyDescent="0.3">
      <c r="A46628"/>
      <c r="B46628"/>
      <c r="C46628"/>
    </row>
    <row r="46629" spans="1:3" ht="14.4" x14ac:dyDescent="0.3">
      <c r="A46629"/>
      <c r="B46629"/>
      <c r="C46629"/>
    </row>
    <row r="46630" spans="1:3" ht="14.4" x14ac:dyDescent="0.3">
      <c r="A46630"/>
      <c r="B46630"/>
      <c r="C46630"/>
    </row>
    <row r="46631" spans="1:3" ht="14.4" x14ac:dyDescent="0.3">
      <c r="A46631"/>
      <c r="B46631"/>
      <c r="C46631"/>
    </row>
    <row r="46632" spans="1:3" ht="14.4" x14ac:dyDescent="0.3">
      <c r="A46632"/>
      <c r="B46632"/>
      <c r="C46632"/>
    </row>
    <row r="46633" spans="1:3" ht="14.4" x14ac:dyDescent="0.3">
      <c r="A46633"/>
      <c r="B46633"/>
      <c r="C46633"/>
    </row>
    <row r="46634" spans="1:3" ht="14.4" x14ac:dyDescent="0.3">
      <c r="A46634"/>
      <c r="B46634"/>
      <c r="C46634"/>
    </row>
    <row r="46635" spans="1:3" ht="14.4" x14ac:dyDescent="0.3">
      <c r="A46635"/>
      <c r="B46635"/>
      <c r="C46635"/>
    </row>
    <row r="46636" spans="1:3" ht="14.4" x14ac:dyDescent="0.3">
      <c r="A46636"/>
      <c r="B46636"/>
      <c r="C46636"/>
    </row>
    <row r="46637" spans="1:3" ht="14.4" x14ac:dyDescent="0.3">
      <c r="A46637"/>
      <c r="B46637"/>
      <c r="C46637"/>
    </row>
    <row r="46638" spans="1:3" ht="14.4" x14ac:dyDescent="0.3">
      <c r="A46638"/>
      <c r="B46638"/>
      <c r="C46638"/>
    </row>
    <row r="46639" spans="1:3" ht="14.4" x14ac:dyDescent="0.3">
      <c r="A46639"/>
      <c r="B46639"/>
      <c r="C46639"/>
    </row>
    <row r="46640" spans="1:3" ht="14.4" x14ac:dyDescent="0.3">
      <c r="A46640"/>
      <c r="B46640"/>
      <c r="C46640"/>
    </row>
    <row r="46641" spans="1:3" ht="14.4" x14ac:dyDescent="0.3">
      <c r="A46641"/>
      <c r="B46641"/>
      <c r="C46641"/>
    </row>
    <row r="46642" spans="1:3" ht="14.4" x14ac:dyDescent="0.3">
      <c r="A46642"/>
      <c r="B46642"/>
      <c r="C46642"/>
    </row>
    <row r="46643" spans="1:3" ht="14.4" x14ac:dyDescent="0.3">
      <c r="A46643"/>
      <c r="B46643"/>
      <c r="C46643"/>
    </row>
    <row r="46644" spans="1:3" ht="14.4" x14ac:dyDescent="0.3">
      <c r="A46644"/>
      <c r="B46644"/>
      <c r="C46644"/>
    </row>
    <row r="46645" spans="1:3" ht="14.4" x14ac:dyDescent="0.3">
      <c r="A46645"/>
      <c r="B46645"/>
      <c r="C46645"/>
    </row>
    <row r="46646" spans="1:3" ht="14.4" x14ac:dyDescent="0.3">
      <c r="A46646"/>
      <c r="B46646"/>
      <c r="C46646"/>
    </row>
    <row r="46647" spans="1:3" ht="14.4" x14ac:dyDescent="0.3">
      <c r="A46647"/>
      <c r="B46647"/>
      <c r="C46647"/>
    </row>
    <row r="46648" spans="1:3" ht="14.4" x14ac:dyDescent="0.3">
      <c r="A46648"/>
      <c r="B46648"/>
      <c r="C46648"/>
    </row>
    <row r="46649" spans="1:3" ht="14.4" x14ac:dyDescent="0.3">
      <c r="A46649"/>
      <c r="B46649"/>
      <c r="C46649"/>
    </row>
    <row r="46650" spans="1:3" ht="14.4" x14ac:dyDescent="0.3">
      <c r="A46650"/>
      <c r="B46650"/>
      <c r="C46650"/>
    </row>
    <row r="46651" spans="1:3" ht="14.4" x14ac:dyDescent="0.3">
      <c r="A46651"/>
      <c r="B46651"/>
      <c r="C46651"/>
    </row>
    <row r="46652" spans="1:3" ht="14.4" x14ac:dyDescent="0.3">
      <c r="A46652"/>
      <c r="B46652"/>
      <c r="C46652"/>
    </row>
    <row r="46653" spans="1:3" ht="14.4" x14ac:dyDescent="0.3">
      <c r="A46653"/>
      <c r="B46653"/>
      <c r="C46653"/>
    </row>
    <row r="46654" spans="1:3" ht="14.4" x14ac:dyDescent="0.3">
      <c r="A46654"/>
      <c r="B46654"/>
      <c r="C46654"/>
    </row>
    <row r="46655" spans="1:3" ht="14.4" x14ac:dyDescent="0.3">
      <c r="A46655"/>
      <c r="B46655"/>
      <c r="C46655"/>
    </row>
    <row r="46656" spans="1:3" ht="14.4" x14ac:dyDescent="0.3">
      <c r="A46656"/>
      <c r="B46656"/>
      <c r="C46656"/>
    </row>
    <row r="46657" spans="1:3" ht="14.4" x14ac:dyDescent="0.3">
      <c r="A46657"/>
      <c r="B46657"/>
      <c r="C46657"/>
    </row>
    <row r="46658" spans="1:3" ht="14.4" x14ac:dyDescent="0.3">
      <c r="A46658"/>
      <c r="B46658"/>
      <c r="C46658"/>
    </row>
    <row r="46659" spans="1:3" ht="14.4" x14ac:dyDescent="0.3">
      <c r="A46659"/>
      <c r="B46659"/>
      <c r="C46659"/>
    </row>
    <row r="46660" spans="1:3" ht="14.4" x14ac:dyDescent="0.3">
      <c r="A46660"/>
      <c r="B46660"/>
      <c r="C46660"/>
    </row>
    <row r="46661" spans="1:3" ht="14.4" x14ac:dyDescent="0.3">
      <c r="A46661"/>
      <c r="B46661"/>
      <c r="C46661"/>
    </row>
    <row r="46662" spans="1:3" ht="14.4" x14ac:dyDescent="0.3">
      <c r="A46662"/>
      <c r="B46662"/>
      <c r="C46662"/>
    </row>
    <row r="46663" spans="1:3" ht="14.4" x14ac:dyDescent="0.3">
      <c r="A46663"/>
      <c r="B46663"/>
      <c r="C46663"/>
    </row>
    <row r="46664" spans="1:3" ht="14.4" x14ac:dyDescent="0.3">
      <c r="A46664"/>
      <c r="B46664"/>
      <c r="C46664"/>
    </row>
    <row r="46665" spans="1:3" ht="14.4" x14ac:dyDescent="0.3">
      <c r="A46665"/>
      <c r="B46665"/>
      <c r="C46665"/>
    </row>
    <row r="46666" spans="1:3" ht="14.4" x14ac:dyDescent="0.3">
      <c r="A46666"/>
      <c r="B46666"/>
      <c r="C46666"/>
    </row>
    <row r="46667" spans="1:3" ht="14.4" x14ac:dyDescent="0.3">
      <c r="A46667"/>
      <c r="B46667"/>
      <c r="C46667"/>
    </row>
    <row r="46668" spans="1:3" ht="14.4" x14ac:dyDescent="0.3">
      <c r="A46668"/>
      <c r="B46668"/>
      <c r="C46668"/>
    </row>
    <row r="46669" spans="1:3" ht="14.4" x14ac:dyDescent="0.3">
      <c r="A46669"/>
      <c r="B46669"/>
      <c r="C46669"/>
    </row>
    <row r="46670" spans="1:3" ht="14.4" x14ac:dyDescent="0.3">
      <c r="A46670"/>
      <c r="B46670"/>
      <c r="C46670"/>
    </row>
    <row r="46671" spans="1:3" ht="14.4" x14ac:dyDescent="0.3">
      <c r="A46671"/>
      <c r="B46671"/>
      <c r="C46671"/>
    </row>
    <row r="46672" spans="1:3" ht="14.4" x14ac:dyDescent="0.3">
      <c r="A46672"/>
      <c r="B46672"/>
      <c r="C46672"/>
    </row>
    <row r="46673" spans="1:3" ht="14.4" x14ac:dyDescent="0.3">
      <c r="A46673"/>
      <c r="B46673"/>
      <c r="C46673"/>
    </row>
    <row r="46674" spans="1:3" ht="14.4" x14ac:dyDescent="0.3">
      <c r="A46674"/>
      <c r="B46674"/>
      <c r="C46674"/>
    </row>
    <row r="46675" spans="1:3" ht="14.4" x14ac:dyDescent="0.3">
      <c r="A46675"/>
      <c r="B46675"/>
      <c r="C46675"/>
    </row>
    <row r="46676" spans="1:3" ht="14.4" x14ac:dyDescent="0.3">
      <c r="A46676"/>
      <c r="B46676"/>
      <c r="C46676"/>
    </row>
    <row r="46677" spans="1:3" ht="14.4" x14ac:dyDescent="0.3">
      <c r="A46677"/>
      <c r="B46677"/>
      <c r="C46677"/>
    </row>
    <row r="46678" spans="1:3" ht="14.4" x14ac:dyDescent="0.3">
      <c r="A46678"/>
      <c r="B46678"/>
      <c r="C46678"/>
    </row>
    <row r="46679" spans="1:3" ht="14.4" x14ac:dyDescent="0.3">
      <c r="A46679"/>
      <c r="B46679"/>
      <c r="C46679"/>
    </row>
    <row r="46680" spans="1:3" ht="14.4" x14ac:dyDescent="0.3">
      <c r="A46680"/>
      <c r="B46680"/>
      <c r="C46680"/>
    </row>
    <row r="46681" spans="1:3" ht="14.4" x14ac:dyDescent="0.3">
      <c r="A46681"/>
      <c r="B46681"/>
      <c r="C46681"/>
    </row>
    <row r="46682" spans="1:3" ht="14.4" x14ac:dyDescent="0.3">
      <c r="A46682"/>
      <c r="B46682"/>
      <c r="C46682"/>
    </row>
    <row r="46683" spans="1:3" ht="14.4" x14ac:dyDescent="0.3">
      <c r="A46683"/>
      <c r="B46683"/>
      <c r="C46683"/>
    </row>
    <row r="46684" spans="1:3" ht="14.4" x14ac:dyDescent="0.3">
      <c r="A46684"/>
      <c r="B46684"/>
      <c r="C46684"/>
    </row>
    <row r="46685" spans="1:3" ht="14.4" x14ac:dyDescent="0.3">
      <c r="A46685"/>
      <c r="B46685"/>
      <c r="C46685"/>
    </row>
    <row r="46686" spans="1:3" ht="14.4" x14ac:dyDescent="0.3">
      <c r="A46686"/>
      <c r="B46686"/>
      <c r="C46686"/>
    </row>
    <row r="46687" spans="1:3" ht="14.4" x14ac:dyDescent="0.3">
      <c r="A46687"/>
      <c r="B46687"/>
      <c r="C46687"/>
    </row>
    <row r="46688" spans="1:3" ht="14.4" x14ac:dyDescent="0.3">
      <c r="A46688"/>
      <c r="B46688"/>
      <c r="C46688"/>
    </row>
    <row r="46689" spans="1:3" ht="14.4" x14ac:dyDescent="0.3">
      <c r="A46689"/>
      <c r="B46689"/>
      <c r="C46689"/>
    </row>
    <row r="46690" spans="1:3" ht="14.4" x14ac:dyDescent="0.3">
      <c r="A46690"/>
      <c r="B46690"/>
      <c r="C46690"/>
    </row>
    <row r="46691" spans="1:3" ht="14.4" x14ac:dyDescent="0.3">
      <c r="A46691"/>
      <c r="B46691"/>
      <c r="C46691"/>
    </row>
    <row r="46692" spans="1:3" ht="14.4" x14ac:dyDescent="0.3">
      <c r="A46692"/>
      <c r="B46692"/>
      <c r="C46692"/>
    </row>
    <row r="46693" spans="1:3" ht="14.4" x14ac:dyDescent="0.3">
      <c r="A46693"/>
      <c r="B46693"/>
      <c r="C46693"/>
    </row>
    <row r="46694" spans="1:3" ht="14.4" x14ac:dyDescent="0.3">
      <c r="A46694"/>
      <c r="B46694"/>
      <c r="C46694"/>
    </row>
    <row r="46695" spans="1:3" ht="14.4" x14ac:dyDescent="0.3">
      <c r="A46695"/>
      <c r="B46695"/>
      <c r="C46695"/>
    </row>
    <row r="46696" spans="1:3" ht="14.4" x14ac:dyDescent="0.3">
      <c r="A46696"/>
      <c r="B46696"/>
      <c r="C46696"/>
    </row>
    <row r="46697" spans="1:3" ht="14.4" x14ac:dyDescent="0.3">
      <c r="A46697"/>
      <c r="B46697"/>
      <c r="C46697"/>
    </row>
    <row r="46698" spans="1:3" ht="14.4" x14ac:dyDescent="0.3">
      <c r="A46698"/>
      <c r="B46698"/>
      <c r="C46698"/>
    </row>
    <row r="46699" spans="1:3" ht="14.4" x14ac:dyDescent="0.3">
      <c r="A46699"/>
      <c r="B46699"/>
      <c r="C46699"/>
    </row>
    <row r="46700" spans="1:3" ht="14.4" x14ac:dyDescent="0.3">
      <c r="A46700"/>
      <c r="B46700"/>
      <c r="C46700"/>
    </row>
    <row r="46701" spans="1:3" ht="14.4" x14ac:dyDescent="0.3">
      <c r="A46701"/>
      <c r="B46701"/>
      <c r="C46701"/>
    </row>
    <row r="46702" spans="1:3" ht="14.4" x14ac:dyDescent="0.3">
      <c r="A46702"/>
      <c r="B46702"/>
      <c r="C46702"/>
    </row>
    <row r="46703" spans="1:3" ht="14.4" x14ac:dyDescent="0.3">
      <c r="A46703"/>
      <c r="B46703"/>
      <c r="C46703"/>
    </row>
    <row r="46704" spans="1:3" ht="14.4" x14ac:dyDescent="0.3">
      <c r="A46704"/>
      <c r="B46704"/>
      <c r="C46704"/>
    </row>
    <row r="46705" spans="1:3" ht="14.4" x14ac:dyDescent="0.3">
      <c r="A46705"/>
      <c r="B46705"/>
      <c r="C46705"/>
    </row>
    <row r="46706" spans="1:3" ht="14.4" x14ac:dyDescent="0.3">
      <c r="A46706"/>
      <c r="B46706"/>
      <c r="C46706"/>
    </row>
    <row r="46707" spans="1:3" ht="14.4" x14ac:dyDescent="0.3">
      <c r="A46707"/>
      <c r="B46707"/>
      <c r="C46707"/>
    </row>
    <row r="46708" spans="1:3" ht="14.4" x14ac:dyDescent="0.3">
      <c r="A46708"/>
      <c r="B46708"/>
      <c r="C46708"/>
    </row>
    <row r="46709" spans="1:3" ht="14.4" x14ac:dyDescent="0.3">
      <c r="A46709"/>
      <c r="B46709"/>
      <c r="C46709"/>
    </row>
    <row r="46710" spans="1:3" ht="14.4" x14ac:dyDescent="0.3">
      <c r="A46710"/>
      <c r="B46710"/>
      <c r="C46710"/>
    </row>
    <row r="46711" spans="1:3" ht="14.4" x14ac:dyDescent="0.3">
      <c r="A46711"/>
      <c r="B46711"/>
      <c r="C46711"/>
    </row>
    <row r="46712" spans="1:3" ht="14.4" x14ac:dyDescent="0.3">
      <c r="A46712"/>
      <c r="B46712"/>
      <c r="C46712"/>
    </row>
    <row r="46713" spans="1:3" ht="14.4" x14ac:dyDescent="0.3">
      <c r="A46713"/>
      <c r="B46713"/>
      <c r="C46713"/>
    </row>
    <row r="46714" spans="1:3" ht="14.4" x14ac:dyDescent="0.3">
      <c r="A46714"/>
      <c r="B46714"/>
      <c r="C46714"/>
    </row>
    <row r="46715" spans="1:3" ht="14.4" x14ac:dyDescent="0.3">
      <c r="A46715"/>
      <c r="B46715"/>
      <c r="C46715"/>
    </row>
    <row r="46716" spans="1:3" ht="14.4" x14ac:dyDescent="0.3">
      <c r="A46716"/>
      <c r="B46716"/>
      <c r="C46716"/>
    </row>
    <row r="46717" spans="1:3" ht="14.4" x14ac:dyDescent="0.3">
      <c r="A46717"/>
      <c r="B46717"/>
      <c r="C46717"/>
    </row>
    <row r="46718" spans="1:3" ht="14.4" x14ac:dyDescent="0.3">
      <c r="A46718"/>
      <c r="B46718"/>
      <c r="C46718"/>
    </row>
    <row r="46719" spans="1:3" ht="14.4" x14ac:dyDescent="0.3">
      <c r="A46719"/>
      <c r="B46719"/>
      <c r="C46719"/>
    </row>
    <row r="46720" spans="1:3" ht="14.4" x14ac:dyDescent="0.3">
      <c r="A46720"/>
      <c r="B46720"/>
      <c r="C46720"/>
    </row>
    <row r="46721" spans="1:3" ht="14.4" x14ac:dyDescent="0.3">
      <c r="A46721"/>
      <c r="B46721"/>
      <c r="C46721"/>
    </row>
    <row r="46722" spans="1:3" ht="14.4" x14ac:dyDescent="0.3">
      <c r="A46722"/>
      <c r="B46722"/>
      <c r="C46722"/>
    </row>
    <row r="46723" spans="1:3" ht="14.4" x14ac:dyDescent="0.3">
      <c r="A46723"/>
      <c r="B46723"/>
      <c r="C46723"/>
    </row>
    <row r="46724" spans="1:3" ht="14.4" x14ac:dyDescent="0.3">
      <c r="A46724"/>
      <c r="B46724"/>
      <c r="C46724"/>
    </row>
    <row r="46725" spans="1:3" ht="14.4" x14ac:dyDescent="0.3">
      <c r="A46725"/>
      <c r="B46725"/>
      <c r="C46725"/>
    </row>
    <row r="46726" spans="1:3" ht="14.4" x14ac:dyDescent="0.3">
      <c r="A46726"/>
      <c r="B46726"/>
      <c r="C46726"/>
    </row>
    <row r="46727" spans="1:3" ht="14.4" x14ac:dyDescent="0.3">
      <c r="A46727"/>
      <c r="B46727"/>
      <c r="C46727"/>
    </row>
    <row r="46728" spans="1:3" ht="14.4" x14ac:dyDescent="0.3">
      <c r="A46728"/>
      <c r="B46728"/>
      <c r="C46728"/>
    </row>
    <row r="46729" spans="1:3" ht="14.4" x14ac:dyDescent="0.3">
      <c r="A46729"/>
      <c r="B46729"/>
      <c r="C46729"/>
    </row>
    <row r="46730" spans="1:3" ht="14.4" x14ac:dyDescent="0.3">
      <c r="A46730"/>
      <c r="B46730"/>
      <c r="C46730"/>
    </row>
    <row r="46731" spans="1:3" ht="14.4" x14ac:dyDescent="0.3">
      <c r="A46731"/>
      <c r="B46731"/>
      <c r="C46731"/>
    </row>
    <row r="46732" spans="1:3" ht="14.4" x14ac:dyDescent="0.3">
      <c r="A46732"/>
      <c r="B46732"/>
      <c r="C46732"/>
    </row>
    <row r="46733" spans="1:3" ht="14.4" x14ac:dyDescent="0.3">
      <c r="A46733"/>
      <c r="B46733"/>
      <c r="C46733"/>
    </row>
    <row r="46734" spans="1:3" ht="14.4" x14ac:dyDescent="0.3">
      <c r="A46734"/>
      <c r="B46734"/>
      <c r="C46734"/>
    </row>
    <row r="46735" spans="1:3" ht="14.4" x14ac:dyDescent="0.3">
      <c r="A46735"/>
      <c r="B46735"/>
      <c r="C46735"/>
    </row>
    <row r="46736" spans="1:3" ht="14.4" x14ac:dyDescent="0.3">
      <c r="A46736"/>
      <c r="B46736"/>
      <c r="C46736"/>
    </row>
    <row r="46737" spans="1:3" ht="14.4" x14ac:dyDescent="0.3">
      <c r="A46737"/>
      <c r="B46737"/>
      <c r="C46737"/>
    </row>
    <row r="46738" spans="1:3" ht="14.4" x14ac:dyDescent="0.3">
      <c r="A46738"/>
      <c r="B46738"/>
      <c r="C46738"/>
    </row>
    <row r="46739" spans="1:3" ht="14.4" x14ac:dyDescent="0.3">
      <c r="A46739"/>
      <c r="B46739"/>
      <c r="C46739"/>
    </row>
    <row r="46740" spans="1:3" ht="14.4" x14ac:dyDescent="0.3">
      <c r="A46740"/>
      <c r="B46740"/>
      <c r="C46740"/>
    </row>
    <row r="46741" spans="1:3" ht="14.4" x14ac:dyDescent="0.3">
      <c r="A46741"/>
      <c r="B46741"/>
      <c r="C46741"/>
    </row>
    <row r="46742" spans="1:3" ht="14.4" x14ac:dyDescent="0.3">
      <c r="A46742"/>
      <c r="B46742"/>
      <c r="C46742"/>
    </row>
    <row r="46743" spans="1:3" ht="14.4" x14ac:dyDescent="0.3">
      <c r="A46743"/>
      <c r="B46743"/>
      <c r="C46743"/>
    </row>
    <row r="46744" spans="1:3" ht="14.4" x14ac:dyDescent="0.3">
      <c r="A46744"/>
      <c r="B46744"/>
      <c r="C46744"/>
    </row>
    <row r="46745" spans="1:3" ht="14.4" x14ac:dyDescent="0.3">
      <c r="A46745"/>
      <c r="B46745"/>
      <c r="C46745"/>
    </row>
    <row r="46746" spans="1:3" ht="14.4" x14ac:dyDescent="0.3">
      <c r="A46746"/>
      <c r="B46746"/>
      <c r="C46746"/>
    </row>
    <row r="46747" spans="1:3" ht="14.4" x14ac:dyDescent="0.3">
      <c r="A46747"/>
      <c r="B46747"/>
      <c r="C46747"/>
    </row>
    <row r="46748" spans="1:3" ht="14.4" x14ac:dyDescent="0.3">
      <c r="A46748"/>
      <c r="B46748"/>
      <c r="C46748"/>
    </row>
    <row r="46749" spans="1:3" ht="14.4" x14ac:dyDescent="0.3">
      <c r="A46749"/>
      <c r="B46749"/>
      <c r="C46749"/>
    </row>
    <row r="46750" spans="1:3" ht="14.4" x14ac:dyDescent="0.3">
      <c r="A46750"/>
      <c r="B46750"/>
      <c r="C46750"/>
    </row>
    <row r="46751" spans="1:3" ht="14.4" x14ac:dyDescent="0.3">
      <c r="A46751"/>
      <c r="B46751"/>
      <c r="C46751"/>
    </row>
    <row r="46752" spans="1:3" ht="14.4" x14ac:dyDescent="0.3">
      <c r="A46752"/>
      <c r="B46752"/>
      <c r="C46752"/>
    </row>
    <row r="46753" spans="1:3" ht="14.4" x14ac:dyDescent="0.3">
      <c r="A46753"/>
      <c r="B46753"/>
      <c r="C46753"/>
    </row>
    <row r="46754" spans="1:3" ht="14.4" x14ac:dyDescent="0.3">
      <c r="A46754"/>
      <c r="B46754"/>
      <c r="C46754"/>
    </row>
    <row r="46755" spans="1:3" ht="14.4" x14ac:dyDescent="0.3">
      <c r="A46755"/>
      <c r="B46755"/>
      <c r="C46755"/>
    </row>
    <row r="46756" spans="1:3" ht="14.4" x14ac:dyDescent="0.3">
      <c r="A46756"/>
      <c r="B46756"/>
      <c r="C46756"/>
    </row>
    <row r="46757" spans="1:3" ht="14.4" x14ac:dyDescent="0.3">
      <c r="A46757"/>
      <c r="B46757"/>
      <c r="C46757"/>
    </row>
    <row r="46758" spans="1:3" ht="14.4" x14ac:dyDescent="0.3">
      <c r="A46758"/>
      <c r="B46758"/>
      <c r="C46758"/>
    </row>
    <row r="46759" spans="1:3" ht="14.4" x14ac:dyDescent="0.3">
      <c r="A46759"/>
      <c r="B46759"/>
      <c r="C46759"/>
    </row>
    <row r="46760" spans="1:3" ht="14.4" x14ac:dyDescent="0.3">
      <c r="A46760"/>
      <c r="B46760"/>
      <c r="C46760"/>
    </row>
    <row r="46761" spans="1:3" ht="14.4" x14ac:dyDescent="0.3">
      <c r="A46761"/>
      <c r="B46761"/>
      <c r="C46761"/>
    </row>
    <row r="46762" spans="1:3" ht="14.4" x14ac:dyDescent="0.3">
      <c r="A46762"/>
      <c r="B46762"/>
      <c r="C46762"/>
    </row>
    <row r="46763" spans="1:3" ht="14.4" x14ac:dyDescent="0.3">
      <c r="A46763"/>
      <c r="B46763"/>
      <c r="C46763"/>
    </row>
    <row r="46764" spans="1:3" ht="14.4" x14ac:dyDescent="0.3">
      <c r="A46764"/>
      <c r="B46764"/>
      <c r="C46764"/>
    </row>
    <row r="46765" spans="1:3" ht="14.4" x14ac:dyDescent="0.3">
      <c r="A46765"/>
      <c r="B46765"/>
      <c r="C46765"/>
    </row>
    <row r="46766" spans="1:3" ht="14.4" x14ac:dyDescent="0.3">
      <c r="A46766"/>
      <c r="B46766"/>
      <c r="C46766"/>
    </row>
    <row r="46767" spans="1:3" ht="14.4" x14ac:dyDescent="0.3">
      <c r="A46767"/>
      <c r="B46767"/>
      <c r="C46767"/>
    </row>
    <row r="46768" spans="1:3" ht="14.4" x14ac:dyDescent="0.3">
      <c r="A46768"/>
      <c r="B46768"/>
      <c r="C46768"/>
    </row>
    <row r="46769" spans="1:3" ht="14.4" x14ac:dyDescent="0.3">
      <c r="A46769"/>
      <c r="B46769"/>
      <c r="C46769"/>
    </row>
    <row r="46770" spans="1:3" ht="14.4" x14ac:dyDescent="0.3">
      <c r="A46770"/>
      <c r="B46770"/>
      <c r="C46770"/>
    </row>
    <row r="46771" spans="1:3" ht="14.4" x14ac:dyDescent="0.3">
      <c r="A46771"/>
      <c r="B46771"/>
      <c r="C46771"/>
    </row>
    <row r="46772" spans="1:3" ht="14.4" x14ac:dyDescent="0.3">
      <c r="A46772"/>
      <c r="B46772"/>
      <c r="C46772"/>
    </row>
    <row r="46773" spans="1:3" ht="14.4" x14ac:dyDescent="0.3">
      <c r="A46773"/>
      <c r="B46773"/>
      <c r="C46773"/>
    </row>
    <row r="46774" spans="1:3" ht="14.4" x14ac:dyDescent="0.3">
      <c r="A46774"/>
      <c r="B46774"/>
      <c r="C46774"/>
    </row>
    <row r="46775" spans="1:3" ht="14.4" x14ac:dyDescent="0.3">
      <c r="A46775"/>
      <c r="B46775"/>
      <c r="C46775"/>
    </row>
    <row r="46776" spans="1:3" ht="14.4" x14ac:dyDescent="0.3">
      <c r="A46776"/>
      <c r="B46776"/>
      <c r="C46776"/>
    </row>
    <row r="46777" spans="1:3" ht="14.4" x14ac:dyDescent="0.3">
      <c r="A46777"/>
      <c r="B46777"/>
      <c r="C46777"/>
    </row>
    <row r="46778" spans="1:3" ht="14.4" x14ac:dyDescent="0.3">
      <c r="A46778"/>
      <c r="B46778"/>
      <c r="C46778"/>
    </row>
    <row r="46779" spans="1:3" ht="14.4" x14ac:dyDescent="0.3">
      <c r="A46779"/>
      <c r="B46779"/>
      <c r="C46779"/>
    </row>
    <row r="46780" spans="1:3" ht="14.4" x14ac:dyDescent="0.3">
      <c r="A46780"/>
      <c r="B46780"/>
      <c r="C46780"/>
    </row>
    <row r="46781" spans="1:3" ht="14.4" x14ac:dyDescent="0.3">
      <c r="A46781"/>
      <c r="B46781"/>
      <c r="C46781"/>
    </row>
    <row r="46782" spans="1:3" ht="14.4" x14ac:dyDescent="0.3">
      <c r="A46782"/>
      <c r="B46782"/>
      <c r="C46782"/>
    </row>
    <row r="46783" spans="1:3" ht="14.4" x14ac:dyDescent="0.3">
      <c r="A46783"/>
      <c r="B46783"/>
      <c r="C46783"/>
    </row>
    <row r="46784" spans="1:3" ht="14.4" x14ac:dyDescent="0.3">
      <c r="A46784"/>
      <c r="B46784"/>
      <c r="C46784"/>
    </row>
    <row r="46785" spans="1:3" ht="14.4" x14ac:dyDescent="0.3">
      <c r="A46785"/>
      <c r="B46785"/>
      <c r="C46785"/>
    </row>
    <row r="46786" spans="1:3" ht="14.4" x14ac:dyDescent="0.3">
      <c r="A46786"/>
      <c r="B46786"/>
      <c r="C46786"/>
    </row>
    <row r="46787" spans="1:3" ht="14.4" x14ac:dyDescent="0.3">
      <c r="A46787"/>
      <c r="B46787"/>
      <c r="C46787"/>
    </row>
    <row r="46788" spans="1:3" ht="14.4" x14ac:dyDescent="0.3">
      <c r="A46788"/>
      <c r="B46788"/>
      <c r="C46788"/>
    </row>
    <row r="46789" spans="1:3" ht="14.4" x14ac:dyDescent="0.3">
      <c r="A46789"/>
      <c r="B46789"/>
      <c r="C46789"/>
    </row>
    <row r="46790" spans="1:3" ht="14.4" x14ac:dyDescent="0.3">
      <c r="A46790"/>
      <c r="B46790"/>
      <c r="C46790"/>
    </row>
    <row r="46791" spans="1:3" ht="14.4" x14ac:dyDescent="0.3">
      <c r="A46791"/>
      <c r="B46791"/>
      <c r="C46791"/>
    </row>
    <row r="46792" spans="1:3" ht="14.4" x14ac:dyDescent="0.3">
      <c r="A46792"/>
      <c r="B46792"/>
      <c r="C46792"/>
    </row>
    <row r="46793" spans="1:3" ht="14.4" x14ac:dyDescent="0.3">
      <c r="A46793"/>
      <c r="B46793"/>
      <c r="C46793"/>
    </row>
    <row r="46794" spans="1:3" ht="14.4" x14ac:dyDescent="0.3">
      <c r="A46794"/>
      <c r="B46794"/>
      <c r="C46794"/>
    </row>
    <row r="46795" spans="1:3" ht="14.4" x14ac:dyDescent="0.3">
      <c r="A46795"/>
      <c r="B46795"/>
      <c r="C46795"/>
    </row>
    <row r="46796" spans="1:3" ht="14.4" x14ac:dyDescent="0.3">
      <c r="A46796"/>
      <c r="B46796"/>
      <c r="C46796"/>
    </row>
    <row r="46797" spans="1:3" ht="14.4" x14ac:dyDescent="0.3">
      <c r="A46797"/>
      <c r="B46797"/>
      <c r="C46797"/>
    </row>
    <row r="46798" spans="1:3" ht="14.4" x14ac:dyDescent="0.3">
      <c r="A46798"/>
      <c r="B46798"/>
      <c r="C46798"/>
    </row>
    <row r="46799" spans="1:3" ht="14.4" x14ac:dyDescent="0.3">
      <c r="A46799"/>
      <c r="B46799"/>
      <c r="C46799"/>
    </row>
    <row r="46800" spans="1:3" ht="14.4" x14ac:dyDescent="0.3">
      <c r="A46800"/>
      <c r="B46800"/>
      <c r="C46800"/>
    </row>
    <row r="46801" spans="1:3" ht="14.4" x14ac:dyDescent="0.3">
      <c r="A46801"/>
      <c r="B46801"/>
      <c r="C46801"/>
    </row>
    <row r="46802" spans="1:3" ht="14.4" x14ac:dyDescent="0.3">
      <c r="A46802"/>
      <c r="B46802"/>
      <c r="C46802"/>
    </row>
    <row r="46803" spans="1:3" ht="14.4" x14ac:dyDescent="0.3">
      <c r="A46803"/>
      <c r="B46803"/>
      <c r="C46803"/>
    </row>
    <row r="46804" spans="1:3" ht="14.4" x14ac:dyDescent="0.3">
      <c r="A46804"/>
      <c r="B46804"/>
      <c r="C46804"/>
    </row>
    <row r="46805" spans="1:3" ht="14.4" x14ac:dyDescent="0.3">
      <c r="A46805"/>
      <c r="B46805"/>
      <c r="C46805"/>
    </row>
    <row r="46806" spans="1:3" ht="14.4" x14ac:dyDescent="0.3">
      <c r="A46806"/>
      <c r="B46806"/>
      <c r="C46806"/>
    </row>
    <row r="46807" spans="1:3" ht="14.4" x14ac:dyDescent="0.3">
      <c r="A46807"/>
      <c r="B46807"/>
      <c r="C46807"/>
    </row>
    <row r="46808" spans="1:3" ht="14.4" x14ac:dyDescent="0.3">
      <c r="A46808"/>
      <c r="B46808"/>
      <c r="C46808"/>
    </row>
    <row r="46809" spans="1:3" ht="14.4" x14ac:dyDescent="0.3">
      <c r="A46809"/>
      <c r="B46809"/>
      <c r="C46809"/>
    </row>
    <row r="46810" spans="1:3" ht="14.4" x14ac:dyDescent="0.3">
      <c r="A46810"/>
      <c r="B46810"/>
      <c r="C46810"/>
    </row>
    <row r="46811" spans="1:3" ht="14.4" x14ac:dyDescent="0.3">
      <c r="A46811"/>
      <c r="B46811"/>
      <c r="C46811"/>
    </row>
    <row r="46812" spans="1:3" ht="14.4" x14ac:dyDescent="0.3">
      <c r="A46812"/>
      <c r="B46812"/>
      <c r="C46812"/>
    </row>
    <row r="46813" spans="1:3" ht="14.4" x14ac:dyDescent="0.3">
      <c r="A46813"/>
      <c r="B46813"/>
      <c r="C46813"/>
    </row>
    <row r="46814" spans="1:3" ht="14.4" x14ac:dyDescent="0.3">
      <c r="A46814"/>
      <c r="B46814"/>
      <c r="C46814"/>
    </row>
    <row r="46815" spans="1:3" ht="14.4" x14ac:dyDescent="0.3">
      <c r="A46815"/>
      <c r="B46815"/>
      <c r="C46815"/>
    </row>
    <row r="46816" spans="1:3" ht="14.4" x14ac:dyDescent="0.3">
      <c r="A46816"/>
      <c r="B46816"/>
      <c r="C46816"/>
    </row>
    <row r="46817" spans="1:3" ht="14.4" x14ac:dyDescent="0.3">
      <c r="A46817"/>
      <c r="B46817"/>
      <c r="C46817"/>
    </row>
    <row r="46818" spans="1:3" ht="14.4" x14ac:dyDescent="0.3">
      <c r="A46818"/>
      <c r="B46818"/>
      <c r="C46818"/>
    </row>
    <row r="46819" spans="1:3" ht="14.4" x14ac:dyDescent="0.3">
      <c r="A46819"/>
      <c r="B46819"/>
      <c r="C46819"/>
    </row>
    <row r="46820" spans="1:3" ht="14.4" x14ac:dyDescent="0.3">
      <c r="A46820"/>
      <c r="B46820"/>
      <c r="C46820"/>
    </row>
    <row r="46821" spans="1:3" ht="14.4" x14ac:dyDescent="0.3">
      <c r="A46821"/>
      <c r="B46821"/>
      <c r="C46821"/>
    </row>
    <row r="46822" spans="1:3" ht="14.4" x14ac:dyDescent="0.3">
      <c r="A46822"/>
      <c r="B46822"/>
      <c r="C46822"/>
    </row>
    <row r="46823" spans="1:3" ht="14.4" x14ac:dyDescent="0.3">
      <c r="A46823"/>
      <c r="B46823"/>
      <c r="C46823"/>
    </row>
    <row r="46824" spans="1:3" ht="14.4" x14ac:dyDescent="0.3">
      <c r="A46824"/>
      <c r="B46824"/>
      <c r="C46824"/>
    </row>
    <row r="46825" spans="1:3" ht="14.4" x14ac:dyDescent="0.3">
      <c r="A46825"/>
      <c r="B46825"/>
      <c r="C46825"/>
    </row>
    <row r="46826" spans="1:3" ht="14.4" x14ac:dyDescent="0.3">
      <c r="A46826"/>
      <c r="B46826"/>
      <c r="C46826"/>
    </row>
    <row r="46827" spans="1:3" ht="14.4" x14ac:dyDescent="0.3">
      <c r="A46827"/>
      <c r="B46827"/>
      <c r="C46827"/>
    </row>
    <row r="46828" spans="1:3" ht="14.4" x14ac:dyDescent="0.3">
      <c r="A46828"/>
      <c r="B46828"/>
      <c r="C46828"/>
    </row>
    <row r="46829" spans="1:3" ht="14.4" x14ac:dyDescent="0.3">
      <c r="A46829"/>
      <c r="B46829"/>
      <c r="C46829"/>
    </row>
    <row r="46830" spans="1:3" ht="14.4" x14ac:dyDescent="0.3">
      <c r="A46830"/>
      <c r="B46830"/>
      <c r="C46830"/>
    </row>
    <row r="46831" spans="1:3" ht="14.4" x14ac:dyDescent="0.3">
      <c r="A46831"/>
      <c r="B46831"/>
      <c r="C46831"/>
    </row>
    <row r="46832" spans="1:3" ht="14.4" x14ac:dyDescent="0.3">
      <c r="A46832"/>
      <c r="B46832"/>
      <c r="C46832"/>
    </row>
    <row r="46833" spans="1:3" ht="14.4" x14ac:dyDescent="0.3">
      <c r="A46833"/>
      <c r="B46833"/>
      <c r="C46833"/>
    </row>
    <row r="46834" spans="1:3" ht="14.4" x14ac:dyDescent="0.3">
      <c r="A46834"/>
      <c r="B46834"/>
      <c r="C46834"/>
    </row>
    <row r="46835" spans="1:3" ht="14.4" x14ac:dyDescent="0.3">
      <c r="A46835"/>
      <c r="B46835"/>
      <c r="C46835"/>
    </row>
    <row r="46836" spans="1:3" ht="14.4" x14ac:dyDescent="0.3">
      <c r="A46836"/>
      <c r="B46836"/>
      <c r="C46836"/>
    </row>
    <row r="46837" spans="1:3" ht="14.4" x14ac:dyDescent="0.3">
      <c r="A46837"/>
      <c r="B46837"/>
      <c r="C46837"/>
    </row>
    <row r="46838" spans="1:3" ht="14.4" x14ac:dyDescent="0.3">
      <c r="A46838"/>
      <c r="B46838"/>
      <c r="C46838"/>
    </row>
    <row r="46839" spans="1:3" ht="14.4" x14ac:dyDescent="0.3">
      <c r="A46839"/>
      <c r="B46839"/>
      <c r="C46839"/>
    </row>
    <row r="46840" spans="1:3" ht="14.4" x14ac:dyDescent="0.3">
      <c r="A46840"/>
      <c r="B46840"/>
      <c r="C46840"/>
    </row>
    <row r="46841" spans="1:3" ht="14.4" x14ac:dyDescent="0.3">
      <c r="A46841"/>
      <c r="B46841"/>
      <c r="C46841"/>
    </row>
    <row r="46842" spans="1:3" ht="14.4" x14ac:dyDescent="0.3">
      <c r="A46842"/>
      <c r="B46842"/>
      <c r="C46842"/>
    </row>
    <row r="46843" spans="1:3" ht="14.4" x14ac:dyDescent="0.3">
      <c r="A46843"/>
      <c r="B46843"/>
      <c r="C46843"/>
    </row>
    <row r="46844" spans="1:3" ht="14.4" x14ac:dyDescent="0.3">
      <c r="A46844"/>
      <c r="B46844"/>
      <c r="C46844"/>
    </row>
    <row r="46845" spans="1:3" ht="14.4" x14ac:dyDescent="0.3">
      <c r="A46845"/>
      <c r="B46845"/>
      <c r="C46845"/>
    </row>
    <row r="46846" spans="1:3" ht="14.4" x14ac:dyDescent="0.3">
      <c r="A46846"/>
      <c r="B46846"/>
      <c r="C46846"/>
    </row>
    <row r="46847" spans="1:3" ht="14.4" x14ac:dyDescent="0.3">
      <c r="A46847"/>
      <c r="B46847"/>
      <c r="C46847"/>
    </row>
    <row r="46848" spans="1:3" ht="14.4" x14ac:dyDescent="0.3">
      <c r="A46848"/>
      <c r="B46848"/>
      <c r="C46848"/>
    </row>
    <row r="46849" spans="1:3" ht="14.4" x14ac:dyDescent="0.3">
      <c r="A46849"/>
      <c r="B46849"/>
      <c r="C46849"/>
    </row>
    <row r="46850" spans="1:3" ht="14.4" x14ac:dyDescent="0.3">
      <c r="A46850"/>
      <c r="B46850"/>
      <c r="C46850"/>
    </row>
    <row r="46851" spans="1:3" ht="14.4" x14ac:dyDescent="0.3">
      <c r="A46851"/>
      <c r="B46851"/>
      <c r="C46851"/>
    </row>
    <row r="46852" spans="1:3" ht="14.4" x14ac:dyDescent="0.3">
      <c r="A46852"/>
      <c r="B46852"/>
      <c r="C46852"/>
    </row>
    <row r="46853" spans="1:3" ht="14.4" x14ac:dyDescent="0.3">
      <c r="A46853"/>
      <c r="B46853"/>
      <c r="C46853"/>
    </row>
    <row r="46854" spans="1:3" ht="14.4" x14ac:dyDescent="0.3">
      <c r="A46854"/>
      <c r="B46854"/>
      <c r="C46854"/>
    </row>
    <row r="46855" spans="1:3" ht="14.4" x14ac:dyDescent="0.3">
      <c r="A46855"/>
      <c r="B46855"/>
      <c r="C46855"/>
    </row>
    <row r="46856" spans="1:3" ht="14.4" x14ac:dyDescent="0.3">
      <c r="A46856"/>
      <c r="B46856"/>
      <c r="C46856"/>
    </row>
    <row r="46857" spans="1:3" ht="14.4" x14ac:dyDescent="0.3">
      <c r="A46857"/>
      <c r="B46857"/>
      <c r="C46857"/>
    </row>
    <row r="46858" spans="1:3" ht="14.4" x14ac:dyDescent="0.3">
      <c r="A46858"/>
      <c r="B46858"/>
      <c r="C46858"/>
    </row>
    <row r="46859" spans="1:3" ht="14.4" x14ac:dyDescent="0.3">
      <c r="A46859"/>
      <c r="B46859"/>
      <c r="C46859"/>
    </row>
    <row r="46860" spans="1:3" ht="14.4" x14ac:dyDescent="0.3">
      <c r="A46860"/>
      <c r="B46860"/>
      <c r="C46860"/>
    </row>
    <row r="46861" spans="1:3" ht="14.4" x14ac:dyDescent="0.3">
      <c r="A46861"/>
      <c r="B46861"/>
      <c r="C46861"/>
    </row>
    <row r="46862" spans="1:3" ht="14.4" x14ac:dyDescent="0.3">
      <c r="A46862"/>
      <c r="B46862"/>
      <c r="C46862"/>
    </row>
    <row r="46863" spans="1:3" ht="14.4" x14ac:dyDescent="0.3">
      <c r="A46863"/>
      <c r="B46863"/>
      <c r="C46863"/>
    </row>
    <row r="46864" spans="1:3" ht="14.4" x14ac:dyDescent="0.3">
      <c r="A46864"/>
      <c r="B46864"/>
      <c r="C46864"/>
    </row>
    <row r="46865" spans="1:3" ht="14.4" x14ac:dyDescent="0.3">
      <c r="A46865"/>
      <c r="B46865"/>
      <c r="C46865"/>
    </row>
    <row r="46866" spans="1:3" ht="14.4" x14ac:dyDescent="0.3">
      <c r="A46866"/>
      <c r="B46866"/>
      <c r="C46866"/>
    </row>
    <row r="46867" spans="1:3" ht="14.4" x14ac:dyDescent="0.3">
      <c r="A46867"/>
      <c r="B46867"/>
      <c r="C46867"/>
    </row>
    <row r="46868" spans="1:3" ht="14.4" x14ac:dyDescent="0.3">
      <c r="A46868"/>
      <c r="B46868"/>
      <c r="C46868"/>
    </row>
    <row r="46869" spans="1:3" ht="14.4" x14ac:dyDescent="0.3">
      <c r="A46869"/>
      <c r="B46869"/>
      <c r="C46869"/>
    </row>
    <row r="46870" spans="1:3" ht="14.4" x14ac:dyDescent="0.3">
      <c r="A46870"/>
      <c r="B46870"/>
      <c r="C46870"/>
    </row>
    <row r="46871" spans="1:3" ht="14.4" x14ac:dyDescent="0.3">
      <c r="A46871"/>
      <c r="B46871"/>
      <c r="C46871"/>
    </row>
    <row r="46872" spans="1:3" ht="14.4" x14ac:dyDescent="0.3">
      <c r="A46872"/>
      <c r="B46872"/>
      <c r="C46872"/>
    </row>
    <row r="46873" spans="1:3" ht="14.4" x14ac:dyDescent="0.3">
      <c r="A46873"/>
      <c r="B46873"/>
      <c r="C46873"/>
    </row>
    <row r="46874" spans="1:3" ht="14.4" x14ac:dyDescent="0.3">
      <c r="A46874"/>
      <c r="B46874"/>
      <c r="C46874"/>
    </row>
    <row r="46875" spans="1:3" ht="14.4" x14ac:dyDescent="0.3">
      <c r="A46875"/>
      <c r="B46875"/>
      <c r="C46875"/>
    </row>
    <row r="46876" spans="1:3" ht="14.4" x14ac:dyDescent="0.3">
      <c r="A46876"/>
      <c r="B46876"/>
      <c r="C46876"/>
    </row>
    <row r="46877" spans="1:3" ht="14.4" x14ac:dyDescent="0.3">
      <c r="A46877"/>
      <c r="B46877"/>
      <c r="C46877"/>
    </row>
    <row r="46878" spans="1:3" ht="14.4" x14ac:dyDescent="0.3">
      <c r="A46878"/>
      <c r="B46878"/>
      <c r="C46878"/>
    </row>
    <row r="46879" spans="1:3" ht="14.4" x14ac:dyDescent="0.3">
      <c r="A46879"/>
      <c r="B46879"/>
      <c r="C46879"/>
    </row>
    <row r="46880" spans="1:3" ht="14.4" x14ac:dyDescent="0.3">
      <c r="A46880"/>
      <c r="B46880"/>
      <c r="C46880"/>
    </row>
    <row r="46881" spans="1:3" ht="14.4" x14ac:dyDescent="0.3">
      <c r="A46881"/>
      <c r="B46881"/>
      <c r="C46881"/>
    </row>
    <row r="46882" spans="1:3" ht="14.4" x14ac:dyDescent="0.3">
      <c r="A46882"/>
      <c r="B46882"/>
      <c r="C46882"/>
    </row>
    <row r="46883" spans="1:3" ht="14.4" x14ac:dyDescent="0.3">
      <c r="A46883"/>
      <c r="B46883"/>
      <c r="C46883"/>
    </row>
    <row r="46884" spans="1:3" ht="14.4" x14ac:dyDescent="0.3">
      <c r="A46884"/>
      <c r="B46884"/>
      <c r="C46884"/>
    </row>
    <row r="46885" spans="1:3" ht="14.4" x14ac:dyDescent="0.3">
      <c r="A46885"/>
      <c r="B46885"/>
      <c r="C46885"/>
    </row>
    <row r="46886" spans="1:3" ht="14.4" x14ac:dyDescent="0.3">
      <c r="A46886"/>
      <c r="B46886"/>
      <c r="C46886"/>
    </row>
    <row r="46887" spans="1:3" ht="14.4" x14ac:dyDescent="0.3">
      <c r="A46887"/>
      <c r="B46887"/>
      <c r="C46887"/>
    </row>
    <row r="46888" spans="1:3" ht="14.4" x14ac:dyDescent="0.3">
      <c r="A46888"/>
      <c r="B46888"/>
      <c r="C46888"/>
    </row>
    <row r="46889" spans="1:3" ht="14.4" x14ac:dyDescent="0.3">
      <c r="A46889"/>
      <c r="B46889"/>
      <c r="C46889"/>
    </row>
    <row r="46890" spans="1:3" ht="14.4" x14ac:dyDescent="0.3">
      <c r="A46890"/>
      <c r="B46890"/>
      <c r="C46890"/>
    </row>
    <row r="46891" spans="1:3" ht="14.4" x14ac:dyDescent="0.3">
      <c r="A46891"/>
      <c r="B46891"/>
      <c r="C46891"/>
    </row>
    <row r="46892" spans="1:3" ht="14.4" x14ac:dyDescent="0.3">
      <c r="A46892"/>
      <c r="B46892"/>
      <c r="C46892"/>
    </row>
    <row r="46893" spans="1:3" ht="14.4" x14ac:dyDescent="0.3">
      <c r="A46893"/>
      <c r="B46893"/>
      <c r="C46893"/>
    </row>
    <row r="46894" spans="1:3" ht="14.4" x14ac:dyDescent="0.3">
      <c r="A46894"/>
      <c r="B46894"/>
      <c r="C46894"/>
    </row>
    <row r="46895" spans="1:3" ht="14.4" x14ac:dyDescent="0.3">
      <c r="A46895"/>
      <c r="B46895"/>
      <c r="C46895"/>
    </row>
    <row r="46896" spans="1:3" ht="14.4" x14ac:dyDescent="0.3">
      <c r="A46896"/>
      <c r="B46896"/>
      <c r="C46896"/>
    </row>
    <row r="46897" spans="1:3" ht="14.4" x14ac:dyDescent="0.3">
      <c r="A46897"/>
      <c r="B46897"/>
      <c r="C46897"/>
    </row>
    <row r="46898" spans="1:3" ht="14.4" x14ac:dyDescent="0.3">
      <c r="A46898"/>
      <c r="B46898"/>
      <c r="C46898"/>
    </row>
    <row r="46899" spans="1:3" ht="14.4" x14ac:dyDescent="0.3">
      <c r="A46899"/>
      <c r="B46899"/>
      <c r="C46899"/>
    </row>
    <row r="46900" spans="1:3" ht="14.4" x14ac:dyDescent="0.3">
      <c r="A46900"/>
      <c r="B46900"/>
      <c r="C46900"/>
    </row>
    <row r="46901" spans="1:3" ht="14.4" x14ac:dyDescent="0.3">
      <c r="A46901"/>
      <c r="B46901"/>
      <c r="C46901"/>
    </row>
    <row r="46902" spans="1:3" ht="14.4" x14ac:dyDescent="0.3">
      <c r="A46902"/>
      <c r="B46902"/>
      <c r="C46902"/>
    </row>
    <row r="46903" spans="1:3" ht="14.4" x14ac:dyDescent="0.3">
      <c r="A46903"/>
      <c r="B46903"/>
      <c r="C46903"/>
    </row>
    <row r="46904" spans="1:3" ht="14.4" x14ac:dyDescent="0.3">
      <c r="A46904"/>
      <c r="B46904"/>
      <c r="C46904"/>
    </row>
    <row r="46905" spans="1:3" ht="14.4" x14ac:dyDescent="0.3">
      <c r="A46905"/>
      <c r="B46905"/>
      <c r="C46905"/>
    </row>
    <row r="46906" spans="1:3" ht="14.4" x14ac:dyDescent="0.3">
      <c r="A46906"/>
      <c r="B46906"/>
      <c r="C46906"/>
    </row>
    <row r="46907" spans="1:3" ht="14.4" x14ac:dyDescent="0.3">
      <c r="A46907"/>
      <c r="B46907"/>
      <c r="C46907"/>
    </row>
    <row r="46908" spans="1:3" ht="14.4" x14ac:dyDescent="0.3">
      <c r="A46908"/>
      <c r="B46908"/>
      <c r="C46908"/>
    </row>
    <row r="46909" spans="1:3" ht="14.4" x14ac:dyDescent="0.3">
      <c r="A46909"/>
      <c r="B46909"/>
      <c r="C46909"/>
    </row>
    <row r="46910" spans="1:3" ht="14.4" x14ac:dyDescent="0.3">
      <c r="A46910"/>
      <c r="B46910"/>
      <c r="C46910"/>
    </row>
    <row r="46911" spans="1:3" ht="14.4" x14ac:dyDescent="0.3">
      <c r="A46911"/>
      <c r="B46911"/>
      <c r="C46911"/>
    </row>
    <row r="46912" spans="1:3" ht="14.4" x14ac:dyDescent="0.3">
      <c r="A46912"/>
      <c r="B46912"/>
      <c r="C46912"/>
    </row>
    <row r="46913" spans="1:3" ht="14.4" x14ac:dyDescent="0.3">
      <c r="A46913"/>
      <c r="B46913"/>
      <c r="C46913"/>
    </row>
    <row r="46914" spans="1:3" ht="14.4" x14ac:dyDescent="0.3">
      <c r="A46914"/>
      <c r="B46914"/>
      <c r="C46914"/>
    </row>
    <row r="46915" spans="1:3" ht="14.4" x14ac:dyDescent="0.3">
      <c r="A46915"/>
      <c r="B46915"/>
      <c r="C46915"/>
    </row>
    <row r="46916" spans="1:3" ht="14.4" x14ac:dyDescent="0.3">
      <c r="A46916"/>
      <c r="B46916"/>
      <c r="C46916"/>
    </row>
    <row r="46917" spans="1:3" ht="14.4" x14ac:dyDescent="0.3">
      <c r="A46917"/>
      <c r="B46917"/>
      <c r="C46917"/>
    </row>
    <row r="46918" spans="1:3" ht="14.4" x14ac:dyDescent="0.3">
      <c r="A46918"/>
      <c r="B46918"/>
      <c r="C46918"/>
    </row>
    <row r="46919" spans="1:3" ht="14.4" x14ac:dyDescent="0.3">
      <c r="A46919"/>
      <c r="B46919"/>
      <c r="C46919"/>
    </row>
    <row r="46920" spans="1:3" ht="14.4" x14ac:dyDescent="0.3">
      <c r="A46920"/>
      <c r="B46920"/>
      <c r="C46920"/>
    </row>
    <row r="46921" spans="1:3" ht="14.4" x14ac:dyDescent="0.3">
      <c r="A46921"/>
      <c r="B46921"/>
      <c r="C46921"/>
    </row>
    <row r="46922" spans="1:3" ht="14.4" x14ac:dyDescent="0.3">
      <c r="A46922"/>
      <c r="B46922"/>
      <c r="C46922"/>
    </row>
    <row r="46923" spans="1:3" ht="14.4" x14ac:dyDescent="0.3">
      <c r="A46923"/>
      <c r="B46923"/>
      <c r="C46923"/>
    </row>
    <row r="46924" spans="1:3" ht="14.4" x14ac:dyDescent="0.3">
      <c r="A46924"/>
      <c r="B46924"/>
      <c r="C46924"/>
    </row>
    <row r="46925" spans="1:3" ht="14.4" x14ac:dyDescent="0.3">
      <c r="A46925"/>
      <c r="B46925"/>
      <c r="C46925"/>
    </row>
    <row r="46926" spans="1:3" ht="14.4" x14ac:dyDescent="0.3">
      <c r="A46926"/>
      <c r="B46926"/>
      <c r="C46926"/>
    </row>
    <row r="46927" spans="1:3" ht="14.4" x14ac:dyDescent="0.3">
      <c r="A46927"/>
      <c r="B46927"/>
      <c r="C46927"/>
    </row>
    <row r="46928" spans="1:3" ht="14.4" x14ac:dyDescent="0.3">
      <c r="A46928"/>
      <c r="B46928"/>
      <c r="C46928"/>
    </row>
    <row r="46929" spans="1:3" ht="14.4" x14ac:dyDescent="0.3">
      <c r="A46929"/>
      <c r="B46929"/>
      <c r="C46929"/>
    </row>
    <row r="46930" spans="1:3" ht="14.4" x14ac:dyDescent="0.3">
      <c r="A46930"/>
      <c r="B46930"/>
      <c r="C46930"/>
    </row>
    <row r="46931" spans="1:3" ht="14.4" x14ac:dyDescent="0.3">
      <c r="A46931"/>
      <c r="B46931"/>
      <c r="C46931"/>
    </row>
    <row r="46932" spans="1:3" ht="14.4" x14ac:dyDescent="0.3">
      <c r="A46932"/>
      <c r="B46932"/>
      <c r="C46932"/>
    </row>
    <row r="46933" spans="1:3" ht="14.4" x14ac:dyDescent="0.3">
      <c r="A46933"/>
      <c r="B46933"/>
      <c r="C46933"/>
    </row>
    <row r="46934" spans="1:3" ht="14.4" x14ac:dyDescent="0.3">
      <c r="A46934"/>
      <c r="B46934"/>
      <c r="C46934"/>
    </row>
    <row r="46935" spans="1:3" ht="14.4" x14ac:dyDescent="0.3">
      <c r="A46935"/>
      <c r="B46935"/>
      <c r="C46935"/>
    </row>
    <row r="46936" spans="1:3" ht="14.4" x14ac:dyDescent="0.3">
      <c r="A46936"/>
      <c r="B46936"/>
      <c r="C46936"/>
    </row>
    <row r="46937" spans="1:3" ht="14.4" x14ac:dyDescent="0.3">
      <c r="A46937"/>
      <c r="B46937"/>
      <c r="C46937"/>
    </row>
    <row r="46938" spans="1:3" ht="14.4" x14ac:dyDescent="0.3">
      <c r="A46938"/>
      <c r="B46938"/>
      <c r="C46938"/>
    </row>
    <row r="46939" spans="1:3" ht="14.4" x14ac:dyDescent="0.3">
      <c r="A46939"/>
      <c r="B46939"/>
      <c r="C46939"/>
    </row>
    <row r="46940" spans="1:3" ht="14.4" x14ac:dyDescent="0.3">
      <c r="A46940"/>
      <c r="B46940"/>
      <c r="C46940"/>
    </row>
    <row r="46941" spans="1:3" ht="14.4" x14ac:dyDescent="0.3">
      <c r="A46941"/>
      <c r="B46941"/>
      <c r="C46941"/>
    </row>
    <row r="46942" spans="1:3" ht="14.4" x14ac:dyDescent="0.3">
      <c r="A46942"/>
      <c r="B46942"/>
      <c r="C46942"/>
    </row>
    <row r="46943" spans="1:3" ht="14.4" x14ac:dyDescent="0.3">
      <c r="A46943"/>
      <c r="B46943"/>
      <c r="C46943"/>
    </row>
    <row r="46944" spans="1:3" ht="14.4" x14ac:dyDescent="0.3">
      <c r="A46944"/>
      <c r="B46944"/>
      <c r="C46944"/>
    </row>
    <row r="46945" spans="1:3" ht="14.4" x14ac:dyDescent="0.3">
      <c r="A46945"/>
      <c r="B46945"/>
      <c r="C46945"/>
    </row>
    <row r="46946" spans="1:3" ht="14.4" x14ac:dyDescent="0.3">
      <c r="A46946"/>
      <c r="B46946"/>
      <c r="C46946"/>
    </row>
    <row r="46947" spans="1:3" ht="14.4" x14ac:dyDescent="0.3">
      <c r="A46947"/>
      <c r="B46947"/>
      <c r="C46947"/>
    </row>
    <row r="46948" spans="1:3" ht="14.4" x14ac:dyDescent="0.3">
      <c r="A46948"/>
      <c r="B46948"/>
      <c r="C46948"/>
    </row>
    <row r="46949" spans="1:3" ht="14.4" x14ac:dyDescent="0.3">
      <c r="A46949"/>
      <c r="B46949"/>
      <c r="C46949"/>
    </row>
    <row r="46950" spans="1:3" ht="14.4" x14ac:dyDescent="0.3">
      <c r="A46950"/>
      <c r="B46950"/>
      <c r="C46950"/>
    </row>
    <row r="46951" spans="1:3" ht="14.4" x14ac:dyDescent="0.3">
      <c r="A46951"/>
      <c r="B46951"/>
      <c r="C46951"/>
    </row>
    <row r="46952" spans="1:3" ht="14.4" x14ac:dyDescent="0.3">
      <c r="A46952"/>
      <c r="B46952"/>
      <c r="C46952"/>
    </row>
    <row r="46953" spans="1:3" ht="14.4" x14ac:dyDescent="0.3">
      <c r="A46953"/>
      <c r="B46953"/>
      <c r="C46953"/>
    </row>
    <row r="46954" spans="1:3" ht="14.4" x14ac:dyDescent="0.3">
      <c r="A46954"/>
      <c r="B46954"/>
      <c r="C46954"/>
    </row>
    <row r="46955" spans="1:3" ht="14.4" x14ac:dyDescent="0.3">
      <c r="A46955"/>
      <c r="B46955"/>
      <c r="C46955"/>
    </row>
    <row r="46956" spans="1:3" ht="14.4" x14ac:dyDescent="0.3">
      <c r="A46956"/>
      <c r="B46956"/>
      <c r="C46956"/>
    </row>
    <row r="46957" spans="1:3" ht="14.4" x14ac:dyDescent="0.3">
      <c r="A46957"/>
      <c r="B46957"/>
      <c r="C46957"/>
    </row>
    <row r="46958" spans="1:3" ht="14.4" x14ac:dyDescent="0.3">
      <c r="A46958"/>
      <c r="B46958"/>
      <c r="C46958"/>
    </row>
    <row r="46959" spans="1:3" ht="14.4" x14ac:dyDescent="0.3">
      <c r="A46959"/>
      <c r="B46959"/>
      <c r="C46959"/>
    </row>
    <row r="46960" spans="1:3" ht="14.4" x14ac:dyDescent="0.3">
      <c r="A46960"/>
      <c r="B46960"/>
      <c r="C46960"/>
    </row>
    <row r="46961" spans="1:3" ht="14.4" x14ac:dyDescent="0.3">
      <c r="A46961"/>
      <c r="B46961"/>
      <c r="C46961"/>
    </row>
    <row r="46962" spans="1:3" ht="14.4" x14ac:dyDescent="0.3">
      <c r="A46962"/>
      <c r="B46962"/>
      <c r="C46962"/>
    </row>
    <row r="46963" spans="1:3" ht="14.4" x14ac:dyDescent="0.3">
      <c r="A46963"/>
      <c r="B46963"/>
      <c r="C46963"/>
    </row>
    <row r="46964" spans="1:3" ht="14.4" x14ac:dyDescent="0.3">
      <c r="A46964"/>
      <c r="B46964"/>
      <c r="C46964"/>
    </row>
    <row r="46965" spans="1:3" ht="14.4" x14ac:dyDescent="0.3">
      <c r="A46965"/>
      <c r="B46965"/>
      <c r="C46965"/>
    </row>
    <row r="46966" spans="1:3" ht="14.4" x14ac:dyDescent="0.3">
      <c r="A46966"/>
      <c r="B46966"/>
      <c r="C46966"/>
    </row>
    <row r="46967" spans="1:3" ht="14.4" x14ac:dyDescent="0.3">
      <c r="A46967"/>
      <c r="B46967"/>
      <c r="C46967"/>
    </row>
    <row r="46968" spans="1:3" ht="14.4" x14ac:dyDescent="0.3">
      <c r="A46968"/>
      <c r="B46968"/>
      <c r="C46968"/>
    </row>
    <row r="46969" spans="1:3" ht="14.4" x14ac:dyDescent="0.3">
      <c r="A46969"/>
      <c r="B46969"/>
      <c r="C46969"/>
    </row>
    <row r="46970" spans="1:3" ht="14.4" x14ac:dyDescent="0.3">
      <c r="A46970"/>
      <c r="B46970"/>
      <c r="C46970"/>
    </row>
    <row r="46971" spans="1:3" ht="14.4" x14ac:dyDescent="0.3">
      <c r="A46971"/>
      <c r="B46971"/>
      <c r="C46971"/>
    </row>
    <row r="46972" spans="1:3" ht="14.4" x14ac:dyDescent="0.3">
      <c r="A46972"/>
      <c r="B46972"/>
      <c r="C46972"/>
    </row>
    <row r="46973" spans="1:3" ht="14.4" x14ac:dyDescent="0.3">
      <c r="A46973"/>
      <c r="B46973"/>
      <c r="C46973"/>
    </row>
    <row r="46974" spans="1:3" ht="14.4" x14ac:dyDescent="0.3">
      <c r="A46974"/>
      <c r="B46974"/>
      <c r="C46974"/>
    </row>
    <row r="46975" spans="1:3" ht="14.4" x14ac:dyDescent="0.3">
      <c r="A46975"/>
      <c r="B46975"/>
      <c r="C46975"/>
    </row>
    <row r="46976" spans="1:3" ht="14.4" x14ac:dyDescent="0.3">
      <c r="A46976"/>
      <c r="B46976"/>
      <c r="C46976"/>
    </row>
    <row r="46977" spans="1:3" ht="14.4" x14ac:dyDescent="0.3">
      <c r="A46977"/>
      <c r="B46977"/>
      <c r="C46977"/>
    </row>
    <row r="46978" spans="1:3" ht="14.4" x14ac:dyDescent="0.3">
      <c r="A46978"/>
      <c r="B46978"/>
      <c r="C46978"/>
    </row>
    <row r="46979" spans="1:3" ht="14.4" x14ac:dyDescent="0.3">
      <c r="A46979"/>
      <c r="B46979"/>
      <c r="C46979"/>
    </row>
    <row r="46980" spans="1:3" ht="14.4" x14ac:dyDescent="0.3">
      <c r="A46980"/>
      <c r="B46980"/>
      <c r="C46980"/>
    </row>
    <row r="46981" spans="1:3" ht="14.4" x14ac:dyDescent="0.3">
      <c r="A46981"/>
      <c r="B46981"/>
      <c r="C46981"/>
    </row>
    <row r="46982" spans="1:3" ht="14.4" x14ac:dyDescent="0.3">
      <c r="A46982"/>
      <c r="B46982"/>
      <c r="C46982"/>
    </row>
    <row r="46983" spans="1:3" ht="14.4" x14ac:dyDescent="0.3">
      <c r="A46983"/>
      <c r="B46983"/>
      <c r="C46983"/>
    </row>
    <row r="46984" spans="1:3" ht="14.4" x14ac:dyDescent="0.3">
      <c r="A46984"/>
      <c r="B46984"/>
      <c r="C46984"/>
    </row>
    <row r="46985" spans="1:3" ht="14.4" x14ac:dyDescent="0.3">
      <c r="A46985"/>
      <c r="B46985"/>
      <c r="C46985"/>
    </row>
    <row r="46986" spans="1:3" ht="14.4" x14ac:dyDescent="0.3">
      <c r="A46986"/>
      <c r="B46986"/>
      <c r="C46986"/>
    </row>
    <row r="46987" spans="1:3" ht="14.4" x14ac:dyDescent="0.3">
      <c r="A46987"/>
      <c r="B46987"/>
      <c r="C46987"/>
    </row>
    <row r="46988" spans="1:3" ht="14.4" x14ac:dyDescent="0.3">
      <c r="A46988"/>
      <c r="B46988"/>
      <c r="C46988"/>
    </row>
    <row r="46989" spans="1:3" ht="14.4" x14ac:dyDescent="0.3">
      <c r="A46989"/>
      <c r="B46989"/>
      <c r="C46989"/>
    </row>
    <row r="46990" spans="1:3" ht="14.4" x14ac:dyDescent="0.3">
      <c r="A46990"/>
      <c r="B46990"/>
      <c r="C46990"/>
    </row>
    <row r="46991" spans="1:3" ht="14.4" x14ac:dyDescent="0.3">
      <c r="A46991"/>
      <c r="B46991"/>
      <c r="C46991"/>
    </row>
    <row r="46992" spans="1:3" ht="14.4" x14ac:dyDescent="0.3">
      <c r="A46992"/>
      <c r="B46992"/>
      <c r="C46992"/>
    </row>
    <row r="46993" spans="1:3" ht="14.4" x14ac:dyDescent="0.3">
      <c r="A46993"/>
      <c r="B46993"/>
      <c r="C46993"/>
    </row>
    <row r="46994" spans="1:3" ht="14.4" x14ac:dyDescent="0.3">
      <c r="A46994"/>
      <c r="B46994"/>
      <c r="C46994"/>
    </row>
    <row r="46995" spans="1:3" ht="14.4" x14ac:dyDescent="0.3">
      <c r="A46995"/>
      <c r="B46995"/>
      <c r="C46995"/>
    </row>
    <row r="46996" spans="1:3" ht="14.4" x14ac:dyDescent="0.3">
      <c r="A46996"/>
      <c r="B46996"/>
      <c r="C46996"/>
    </row>
    <row r="46997" spans="1:3" ht="14.4" x14ac:dyDescent="0.3">
      <c r="A46997"/>
      <c r="B46997"/>
      <c r="C46997"/>
    </row>
    <row r="46998" spans="1:3" ht="14.4" x14ac:dyDescent="0.3">
      <c r="A46998"/>
      <c r="B46998"/>
      <c r="C46998"/>
    </row>
    <row r="46999" spans="1:3" ht="14.4" x14ac:dyDescent="0.3">
      <c r="A46999"/>
      <c r="B46999"/>
      <c r="C46999"/>
    </row>
    <row r="47000" spans="1:3" ht="14.4" x14ac:dyDescent="0.3">
      <c r="A47000"/>
      <c r="B47000"/>
      <c r="C47000"/>
    </row>
    <row r="47001" spans="1:3" ht="14.4" x14ac:dyDescent="0.3">
      <c r="A47001"/>
      <c r="B47001"/>
      <c r="C47001"/>
    </row>
    <row r="47002" spans="1:3" ht="14.4" x14ac:dyDescent="0.3">
      <c r="A47002"/>
      <c r="B47002"/>
      <c r="C47002"/>
    </row>
    <row r="47003" spans="1:3" ht="14.4" x14ac:dyDescent="0.3">
      <c r="A47003"/>
      <c r="B47003"/>
      <c r="C47003"/>
    </row>
    <row r="47004" spans="1:3" ht="14.4" x14ac:dyDescent="0.3">
      <c r="A47004"/>
      <c r="B47004"/>
      <c r="C47004"/>
    </row>
    <row r="47005" spans="1:3" ht="14.4" x14ac:dyDescent="0.3">
      <c r="A47005"/>
      <c r="B47005"/>
      <c r="C47005"/>
    </row>
    <row r="47006" spans="1:3" ht="14.4" x14ac:dyDescent="0.3">
      <c r="A47006"/>
      <c r="B47006"/>
      <c r="C47006"/>
    </row>
    <row r="47007" spans="1:3" ht="14.4" x14ac:dyDescent="0.3">
      <c r="A47007"/>
      <c r="B47007"/>
      <c r="C47007"/>
    </row>
    <row r="47008" spans="1:3" ht="14.4" x14ac:dyDescent="0.3">
      <c r="A47008"/>
      <c r="B47008"/>
      <c r="C47008"/>
    </row>
    <row r="47009" spans="1:3" ht="14.4" x14ac:dyDescent="0.3">
      <c r="A47009"/>
      <c r="B47009"/>
      <c r="C47009"/>
    </row>
    <row r="47010" spans="1:3" ht="14.4" x14ac:dyDescent="0.3">
      <c r="A47010"/>
      <c r="B47010"/>
      <c r="C47010"/>
    </row>
    <row r="47011" spans="1:3" ht="14.4" x14ac:dyDescent="0.3">
      <c r="A47011"/>
      <c r="B47011"/>
      <c r="C47011"/>
    </row>
    <row r="47012" spans="1:3" ht="14.4" x14ac:dyDescent="0.3">
      <c r="A47012"/>
      <c r="B47012"/>
      <c r="C47012"/>
    </row>
    <row r="47013" spans="1:3" ht="14.4" x14ac:dyDescent="0.3">
      <c r="A47013"/>
      <c r="B47013"/>
      <c r="C47013"/>
    </row>
    <row r="47014" spans="1:3" ht="14.4" x14ac:dyDescent="0.3">
      <c r="A47014"/>
      <c r="B47014"/>
      <c r="C47014"/>
    </row>
    <row r="47015" spans="1:3" ht="14.4" x14ac:dyDescent="0.3">
      <c r="A47015"/>
      <c r="B47015"/>
      <c r="C47015"/>
    </row>
    <row r="47016" spans="1:3" ht="14.4" x14ac:dyDescent="0.3">
      <c r="A47016"/>
      <c r="B47016"/>
      <c r="C47016"/>
    </row>
    <row r="47017" spans="1:3" ht="14.4" x14ac:dyDescent="0.3">
      <c r="A47017"/>
      <c r="B47017"/>
      <c r="C47017"/>
    </row>
    <row r="47018" spans="1:3" ht="14.4" x14ac:dyDescent="0.3">
      <c r="A47018"/>
      <c r="B47018"/>
      <c r="C47018"/>
    </row>
    <row r="47019" spans="1:3" ht="14.4" x14ac:dyDescent="0.3">
      <c r="A47019"/>
      <c r="B47019"/>
      <c r="C47019"/>
    </row>
    <row r="47020" spans="1:3" ht="14.4" x14ac:dyDescent="0.3">
      <c r="A47020"/>
      <c r="B47020"/>
      <c r="C47020"/>
    </row>
    <row r="47021" spans="1:3" ht="14.4" x14ac:dyDescent="0.3">
      <c r="A47021"/>
      <c r="B47021"/>
      <c r="C47021"/>
    </row>
    <row r="47022" spans="1:3" ht="14.4" x14ac:dyDescent="0.3">
      <c r="A47022"/>
      <c r="B47022"/>
      <c r="C47022"/>
    </row>
    <row r="47023" spans="1:3" ht="14.4" x14ac:dyDescent="0.3">
      <c r="A47023"/>
      <c r="B47023"/>
      <c r="C47023"/>
    </row>
    <row r="47024" spans="1:3" ht="14.4" x14ac:dyDescent="0.3">
      <c r="A47024"/>
      <c r="B47024"/>
      <c r="C47024"/>
    </row>
    <row r="47025" spans="1:3" ht="14.4" x14ac:dyDescent="0.3">
      <c r="A47025"/>
      <c r="B47025"/>
      <c r="C47025"/>
    </row>
    <row r="47026" spans="1:3" ht="14.4" x14ac:dyDescent="0.3">
      <c r="A47026"/>
      <c r="B47026"/>
      <c r="C47026"/>
    </row>
    <row r="47027" spans="1:3" ht="14.4" x14ac:dyDescent="0.3">
      <c r="A47027"/>
      <c r="B47027"/>
      <c r="C47027"/>
    </row>
    <row r="47028" spans="1:3" ht="14.4" x14ac:dyDescent="0.3">
      <c r="A47028"/>
      <c r="B47028"/>
      <c r="C47028"/>
    </row>
    <row r="47029" spans="1:3" ht="14.4" x14ac:dyDescent="0.3">
      <c r="A47029"/>
      <c r="B47029"/>
      <c r="C47029"/>
    </row>
    <row r="47030" spans="1:3" ht="14.4" x14ac:dyDescent="0.3">
      <c r="A47030"/>
      <c r="B47030"/>
      <c r="C47030"/>
    </row>
    <row r="47031" spans="1:3" ht="14.4" x14ac:dyDescent="0.3">
      <c r="A47031"/>
      <c r="B47031"/>
      <c r="C47031"/>
    </row>
    <row r="47032" spans="1:3" ht="14.4" x14ac:dyDescent="0.3">
      <c r="A47032"/>
      <c r="B47032"/>
      <c r="C47032"/>
    </row>
    <row r="47033" spans="1:3" ht="14.4" x14ac:dyDescent="0.3">
      <c r="A47033"/>
      <c r="B47033"/>
      <c r="C47033"/>
    </row>
    <row r="47034" spans="1:3" ht="14.4" x14ac:dyDescent="0.3">
      <c r="A47034"/>
      <c r="B47034"/>
      <c r="C47034"/>
    </row>
    <row r="47035" spans="1:3" ht="14.4" x14ac:dyDescent="0.3">
      <c r="A47035"/>
      <c r="B47035"/>
      <c r="C47035"/>
    </row>
    <row r="47036" spans="1:3" ht="14.4" x14ac:dyDescent="0.3">
      <c r="A47036"/>
      <c r="B47036"/>
      <c r="C47036"/>
    </row>
    <row r="47037" spans="1:3" ht="14.4" x14ac:dyDescent="0.3">
      <c r="A47037"/>
      <c r="B47037"/>
      <c r="C47037"/>
    </row>
    <row r="47038" spans="1:3" ht="14.4" x14ac:dyDescent="0.3">
      <c r="A47038"/>
      <c r="B47038"/>
      <c r="C47038"/>
    </row>
    <row r="47039" spans="1:3" ht="14.4" x14ac:dyDescent="0.3">
      <c r="A47039"/>
      <c r="B47039"/>
      <c r="C47039"/>
    </row>
    <row r="47040" spans="1:3" ht="14.4" x14ac:dyDescent="0.3">
      <c r="A47040"/>
      <c r="B47040"/>
      <c r="C47040"/>
    </row>
    <row r="47041" spans="1:3" ht="14.4" x14ac:dyDescent="0.3">
      <c r="A47041"/>
      <c r="B47041"/>
      <c r="C47041"/>
    </row>
    <row r="47042" spans="1:3" ht="14.4" x14ac:dyDescent="0.3">
      <c r="A47042"/>
      <c r="B47042"/>
      <c r="C47042"/>
    </row>
    <row r="47043" spans="1:3" ht="14.4" x14ac:dyDescent="0.3">
      <c r="A47043"/>
      <c r="B47043"/>
      <c r="C47043"/>
    </row>
    <row r="47044" spans="1:3" ht="14.4" x14ac:dyDescent="0.3">
      <c r="A47044"/>
      <c r="B47044"/>
      <c r="C47044"/>
    </row>
    <row r="47045" spans="1:3" ht="14.4" x14ac:dyDescent="0.3">
      <c r="A47045"/>
      <c r="B47045"/>
      <c r="C47045"/>
    </row>
    <row r="47046" spans="1:3" ht="14.4" x14ac:dyDescent="0.3">
      <c r="A47046"/>
      <c r="B47046"/>
      <c r="C47046"/>
    </row>
    <row r="47047" spans="1:3" ht="14.4" x14ac:dyDescent="0.3">
      <c r="A47047"/>
      <c r="B47047"/>
      <c r="C47047"/>
    </row>
    <row r="47048" spans="1:3" ht="14.4" x14ac:dyDescent="0.3">
      <c r="A47048"/>
      <c r="B47048"/>
      <c r="C47048"/>
    </row>
    <row r="47049" spans="1:3" ht="14.4" x14ac:dyDescent="0.3">
      <c r="A47049"/>
      <c r="B47049"/>
      <c r="C47049"/>
    </row>
    <row r="47050" spans="1:3" ht="14.4" x14ac:dyDescent="0.3">
      <c r="A47050"/>
      <c r="B47050"/>
      <c r="C47050"/>
    </row>
    <row r="47051" spans="1:3" ht="14.4" x14ac:dyDescent="0.3">
      <c r="A47051"/>
      <c r="B47051"/>
      <c r="C47051"/>
    </row>
    <row r="47052" spans="1:3" ht="14.4" x14ac:dyDescent="0.3">
      <c r="A47052"/>
      <c r="B47052"/>
      <c r="C47052"/>
    </row>
    <row r="47053" spans="1:3" ht="14.4" x14ac:dyDescent="0.3">
      <c r="A47053"/>
      <c r="B47053"/>
      <c r="C47053"/>
    </row>
    <row r="47054" spans="1:3" ht="14.4" x14ac:dyDescent="0.3">
      <c r="A47054"/>
      <c r="B47054"/>
      <c r="C47054"/>
    </row>
    <row r="47055" spans="1:3" ht="14.4" x14ac:dyDescent="0.3">
      <c r="A47055"/>
      <c r="B47055"/>
      <c r="C47055"/>
    </row>
    <row r="47056" spans="1:3" ht="14.4" x14ac:dyDescent="0.3">
      <c r="A47056"/>
      <c r="B47056"/>
      <c r="C47056"/>
    </row>
    <row r="47057" spans="1:3" ht="14.4" x14ac:dyDescent="0.3">
      <c r="A47057"/>
      <c r="B47057"/>
      <c r="C47057"/>
    </row>
    <row r="47058" spans="1:3" ht="14.4" x14ac:dyDescent="0.3">
      <c r="A47058"/>
      <c r="B47058"/>
      <c r="C47058"/>
    </row>
    <row r="47059" spans="1:3" ht="14.4" x14ac:dyDescent="0.3">
      <c r="A47059"/>
      <c r="B47059"/>
      <c r="C47059"/>
    </row>
    <row r="47060" spans="1:3" ht="14.4" x14ac:dyDescent="0.3">
      <c r="A47060"/>
      <c r="B47060"/>
      <c r="C47060"/>
    </row>
    <row r="47061" spans="1:3" ht="14.4" x14ac:dyDescent="0.3">
      <c r="A47061"/>
      <c r="B47061"/>
      <c r="C47061"/>
    </row>
    <row r="47062" spans="1:3" ht="14.4" x14ac:dyDescent="0.3">
      <c r="A47062"/>
      <c r="B47062"/>
      <c r="C47062"/>
    </row>
    <row r="47063" spans="1:3" ht="14.4" x14ac:dyDescent="0.3">
      <c r="A47063"/>
      <c r="B47063"/>
      <c r="C47063"/>
    </row>
    <row r="47064" spans="1:3" ht="14.4" x14ac:dyDescent="0.3">
      <c r="A47064"/>
      <c r="B47064"/>
      <c r="C47064"/>
    </row>
    <row r="47065" spans="1:3" ht="14.4" x14ac:dyDescent="0.3">
      <c r="A47065"/>
      <c r="B47065"/>
      <c r="C47065"/>
    </row>
    <row r="47066" spans="1:3" ht="14.4" x14ac:dyDescent="0.3">
      <c r="A47066"/>
      <c r="B47066"/>
      <c r="C47066"/>
    </row>
    <row r="47067" spans="1:3" ht="14.4" x14ac:dyDescent="0.3">
      <c r="A47067"/>
      <c r="B47067"/>
      <c r="C47067"/>
    </row>
    <row r="47068" spans="1:3" ht="14.4" x14ac:dyDescent="0.3">
      <c r="A47068"/>
      <c r="B47068"/>
      <c r="C47068"/>
    </row>
    <row r="47069" spans="1:3" ht="14.4" x14ac:dyDescent="0.3">
      <c r="A47069"/>
      <c r="B47069"/>
      <c r="C47069"/>
    </row>
    <row r="47070" spans="1:3" ht="14.4" x14ac:dyDescent="0.3">
      <c r="A47070"/>
      <c r="B47070"/>
      <c r="C47070"/>
    </row>
    <row r="47071" spans="1:3" ht="14.4" x14ac:dyDescent="0.3">
      <c r="A47071"/>
      <c r="B47071"/>
      <c r="C47071"/>
    </row>
    <row r="47072" spans="1:3" ht="14.4" x14ac:dyDescent="0.3">
      <c r="A47072"/>
      <c r="B47072"/>
      <c r="C47072"/>
    </row>
    <row r="47073" spans="1:3" ht="14.4" x14ac:dyDescent="0.3">
      <c r="A47073"/>
      <c r="B47073"/>
      <c r="C47073"/>
    </row>
    <row r="47074" spans="1:3" ht="14.4" x14ac:dyDescent="0.3">
      <c r="A47074"/>
      <c r="B47074"/>
      <c r="C47074"/>
    </row>
    <row r="47075" spans="1:3" ht="14.4" x14ac:dyDescent="0.3">
      <c r="A47075"/>
      <c r="B47075"/>
      <c r="C47075"/>
    </row>
    <row r="47076" spans="1:3" ht="14.4" x14ac:dyDescent="0.3">
      <c r="A47076"/>
      <c r="B47076"/>
      <c r="C47076"/>
    </row>
    <row r="47077" spans="1:3" ht="14.4" x14ac:dyDescent="0.3">
      <c r="A47077"/>
      <c r="B47077"/>
      <c r="C47077"/>
    </row>
    <row r="47078" spans="1:3" ht="14.4" x14ac:dyDescent="0.3">
      <c r="A47078"/>
      <c r="B47078"/>
      <c r="C47078"/>
    </row>
    <row r="47079" spans="1:3" ht="14.4" x14ac:dyDescent="0.3">
      <c r="A47079"/>
      <c r="B47079"/>
      <c r="C47079"/>
    </row>
    <row r="47080" spans="1:3" ht="14.4" x14ac:dyDescent="0.3">
      <c r="A47080"/>
      <c r="B47080"/>
      <c r="C47080"/>
    </row>
    <row r="47081" spans="1:3" ht="14.4" x14ac:dyDescent="0.3">
      <c r="A47081"/>
      <c r="B47081"/>
      <c r="C47081"/>
    </row>
    <row r="47082" spans="1:3" ht="14.4" x14ac:dyDescent="0.3">
      <c r="A47082"/>
      <c r="B47082"/>
      <c r="C47082"/>
    </row>
    <row r="47083" spans="1:3" ht="14.4" x14ac:dyDescent="0.3">
      <c r="A47083"/>
      <c r="B47083"/>
      <c r="C47083"/>
    </row>
    <row r="47084" spans="1:3" ht="14.4" x14ac:dyDescent="0.3">
      <c r="A47084"/>
      <c r="B47084"/>
      <c r="C47084"/>
    </row>
    <row r="47085" spans="1:3" ht="14.4" x14ac:dyDescent="0.3">
      <c r="A47085"/>
      <c r="B47085"/>
      <c r="C47085"/>
    </row>
    <row r="47086" spans="1:3" ht="14.4" x14ac:dyDescent="0.3">
      <c r="A47086"/>
      <c r="B47086"/>
      <c r="C47086"/>
    </row>
    <row r="47087" spans="1:3" ht="14.4" x14ac:dyDescent="0.3">
      <c r="A47087"/>
      <c r="B47087"/>
      <c r="C47087"/>
    </row>
    <row r="47088" spans="1:3" ht="14.4" x14ac:dyDescent="0.3">
      <c r="A47088"/>
      <c r="B47088"/>
      <c r="C47088"/>
    </row>
    <row r="47089" spans="1:3" ht="14.4" x14ac:dyDescent="0.3">
      <c r="A47089"/>
      <c r="B47089"/>
      <c r="C47089"/>
    </row>
    <row r="47090" spans="1:3" ht="14.4" x14ac:dyDescent="0.3">
      <c r="A47090"/>
      <c r="B47090"/>
      <c r="C47090"/>
    </row>
    <row r="47091" spans="1:3" ht="14.4" x14ac:dyDescent="0.3">
      <c r="A47091"/>
      <c r="B47091"/>
      <c r="C47091"/>
    </row>
    <row r="47092" spans="1:3" ht="14.4" x14ac:dyDescent="0.3">
      <c r="A47092"/>
      <c r="B47092"/>
      <c r="C47092"/>
    </row>
    <row r="47093" spans="1:3" ht="14.4" x14ac:dyDescent="0.3">
      <c r="A47093"/>
      <c r="B47093"/>
      <c r="C47093"/>
    </row>
    <row r="47094" spans="1:3" ht="14.4" x14ac:dyDescent="0.3">
      <c r="A47094"/>
      <c r="B47094"/>
      <c r="C47094"/>
    </row>
    <row r="47095" spans="1:3" ht="14.4" x14ac:dyDescent="0.3">
      <c r="A47095"/>
      <c r="B47095"/>
      <c r="C47095"/>
    </row>
    <row r="47096" spans="1:3" ht="14.4" x14ac:dyDescent="0.3">
      <c r="A47096"/>
      <c r="B47096"/>
      <c r="C47096"/>
    </row>
    <row r="47097" spans="1:3" ht="14.4" x14ac:dyDescent="0.3">
      <c r="A47097"/>
      <c r="B47097"/>
      <c r="C47097"/>
    </row>
    <row r="47098" spans="1:3" ht="14.4" x14ac:dyDescent="0.3">
      <c r="A47098"/>
      <c r="B47098"/>
      <c r="C47098"/>
    </row>
    <row r="47099" spans="1:3" ht="14.4" x14ac:dyDescent="0.3">
      <c r="A47099"/>
      <c r="B47099"/>
      <c r="C47099"/>
    </row>
    <row r="47100" spans="1:3" ht="14.4" x14ac:dyDescent="0.3">
      <c r="A47100"/>
      <c r="B47100"/>
      <c r="C47100"/>
    </row>
    <row r="47101" spans="1:3" ht="14.4" x14ac:dyDescent="0.3">
      <c r="A47101"/>
      <c r="B47101"/>
      <c r="C47101"/>
    </row>
    <row r="47102" spans="1:3" ht="14.4" x14ac:dyDescent="0.3">
      <c r="A47102"/>
      <c r="B47102"/>
      <c r="C47102"/>
    </row>
    <row r="47103" spans="1:3" ht="14.4" x14ac:dyDescent="0.3">
      <c r="A47103"/>
      <c r="B47103"/>
      <c r="C47103"/>
    </row>
    <row r="47104" spans="1:3" ht="14.4" x14ac:dyDescent="0.3">
      <c r="A47104"/>
      <c r="B47104"/>
      <c r="C47104"/>
    </row>
    <row r="47105" spans="1:3" ht="14.4" x14ac:dyDescent="0.3">
      <c r="A47105"/>
      <c r="B47105"/>
      <c r="C47105"/>
    </row>
    <row r="47106" spans="1:3" ht="14.4" x14ac:dyDescent="0.3">
      <c r="A47106"/>
      <c r="B47106"/>
      <c r="C47106"/>
    </row>
    <row r="47107" spans="1:3" ht="14.4" x14ac:dyDescent="0.3">
      <c r="A47107"/>
      <c r="B47107"/>
      <c r="C47107"/>
    </row>
    <row r="47108" spans="1:3" ht="14.4" x14ac:dyDescent="0.3">
      <c r="A47108"/>
      <c r="B47108"/>
      <c r="C47108"/>
    </row>
    <row r="47109" spans="1:3" ht="14.4" x14ac:dyDescent="0.3">
      <c r="A47109"/>
      <c r="B47109"/>
      <c r="C47109"/>
    </row>
    <row r="47110" spans="1:3" ht="14.4" x14ac:dyDescent="0.3">
      <c r="A47110"/>
      <c r="B47110"/>
      <c r="C47110"/>
    </row>
    <row r="47111" spans="1:3" ht="14.4" x14ac:dyDescent="0.3">
      <c r="A47111"/>
      <c r="B47111"/>
      <c r="C47111"/>
    </row>
    <row r="47112" spans="1:3" ht="14.4" x14ac:dyDescent="0.3">
      <c r="A47112"/>
      <c r="B47112"/>
      <c r="C47112"/>
    </row>
    <row r="47113" spans="1:3" ht="14.4" x14ac:dyDescent="0.3">
      <c r="A47113"/>
      <c r="B47113"/>
      <c r="C47113"/>
    </row>
    <row r="47114" spans="1:3" ht="14.4" x14ac:dyDescent="0.3">
      <c r="A47114"/>
      <c r="B47114"/>
      <c r="C47114"/>
    </row>
    <row r="47115" spans="1:3" ht="14.4" x14ac:dyDescent="0.3">
      <c r="A47115"/>
      <c r="B47115"/>
      <c r="C47115"/>
    </row>
    <row r="47116" spans="1:3" ht="14.4" x14ac:dyDescent="0.3">
      <c r="A47116"/>
      <c r="B47116"/>
      <c r="C47116"/>
    </row>
    <row r="47117" spans="1:3" ht="14.4" x14ac:dyDescent="0.3">
      <c r="A47117"/>
      <c r="B47117"/>
      <c r="C47117"/>
    </row>
    <row r="47118" spans="1:3" ht="14.4" x14ac:dyDescent="0.3">
      <c r="A47118"/>
      <c r="B47118"/>
      <c r="C47118"/>
    </row>
    <row r="47119" spans="1:3" ht="14.4" x14ac:dyDescent="0.3">
      <c r="A47119"/>
      <c r="B47119"/>
      <c r="C47119"/>
    </row>
    <row r="47120" spans="1:3" ht="14.4" x14ac:dyDescent="0.3">
      <c r="A47120"/>
      <c r="B47120"/>
      <c r="C47120"/>
    </row>
    <row r="47121" spans="1:3" ht="14.4" x14ac:dyDescent="0.3">
      <c r="A47121"/>
      <c r="B47121"/>
      <c r="C47121"/>
    </row>
    <row r="47122" spans="1:3" ht="14.4" x14ac:dyDescent="0.3">
      <c r="A47122"/>
      <c r="B47122"/>
      <c r="C47122"/>
    </row>
    <row r="47123" spans="1:3" ht="14.4" x14ac:dyDescent="0.3">
      <c r="A47123"/>
      <c r="B47123"/>
      <c r="C47123"/>
    </row>
    <row r="47124" spans="1:3" ht="14.4" x14ac:dyDescent="0.3">
      <c r="A47124"/>
      <c r="B47124"/>
      <c r="C47124"/>
    </row>
    <row r="47125" spans="1:3" ht="14.4" x14ac:dyDescent="0.3">
      <c r="A47125"/>
      <c r="B47125"/>
      <c r="C47125"/>
    </row>
    <row r="47126" spans="1:3" ht="14.4" x14ac:dyDescent="0.3">
      <c r="A47126"/>
      <c r="B47126"/>
      <c r="C47126"/>
    </row>
    <row r="47127" spans="1:3" ht="14.4" x14ac:dyDescent="0.3">
      <c r="A47127"/>
      <c r="B47127"/>
      <c r="C47127"/>
    </row>
    <row r="47128" spans="1:3" ht="14.4" x14ac:dyDescent="0.3">
      <c r="A47128"/>
      <c r="B47128"/>
      <c r="C47128"/>
    </row>
    <row r="47129" spans="1:3" ht="14.4" x14ac:dyDescent="0.3">
      <c r="A47129"/>
      <c r="B47129"/>
      <c r="C47129"/>
    </row>
    <row r="47130" spans="1:3" ht="14.4" x14ac:dyDescent="0.3">
      <c r="A47130"/>
      <c r="B47130"/>
      <c r="C47130"/>
    </row>
    <row r="47131" spans="1:3" ht="14.4" x14ac:dyDescent="0.3">
      <c r="A47131"/>
      <c r="B47131"/>
      <c r="C47131"/>
    </row>
    <row r="47132" spans="1:3" ht="14.4" x14ac:dyDescent="0.3">
      <c r="A47132"/>
      <c r="B47132"/>
      <c r="C47132"/>
    </row>
    <row r="47133" spans="1:3" ht="14.4" x14ac:dyDescent="0.3">
      <c r="A47133"/>
      <c r="B47133"/>
      <c r="C47133"/>
    </row>
    <row r="47134" spans="1:3" ht="14.4" x14ac:dyDescent="0.3">
      <c r="A47134"/>
      <c r="B47134"/>
      <c r="C47134"/>
    </row>
    <row r="47135" spans="1:3" ht="14.4" x14ac:dyDescent="0.3">
      <c r="A47135"/>
      <c r="B47135"/>
      <c r="C47135"/>
    </row>
    <row r="47136" spans="1:3" ht="14.4" x14ac:dyDescent="0.3">
      <c r="A47136"/>
      <c r="B47136"/>
      <c r="C47136"/>
    </row>
    <row r="47137" spans="1:3" ht="14.4" x14ac:dyDescent="0.3">
      <c r="A47137"/>
      <c r="B47137"/>
      <c r="C47137"/>
    </row>
    <row r="47138" spans="1:3" ht="14.4" x14ac:dyDescent="0.3">
      <c r="A47138"/>
      <c r="B47138"/>
      <c r="C47138"/>
    </row>
    <row r="47139" spans="1:3" ht="14.4" x14ac:dyDescent="0.3">
      <c r="A47139"/>
      <c r="B47139"/>
      <c r="C47139"/>
    </row>
    <row r="47140" spans="1:3" ht="14.4" x14ac:dyDescent="0.3">
      <c r="A47140"/>
      <c r="B47140"/>
      <c r="C47140"/>
    </row>
    <row r="47141" spans="1:3" ht="14.4" x14ac:dyDescent="0.3">
      <c r="A47141"/>
      <c r="B47141"/>
      <c r="C47141"/>
    </row>
    <row r="47142" spans="1:3" ht="14.4" x14ac:dyDescent="0.3">
      <c r="A47142"/>
      <c r="B47142"/>
      <c r="C47142"/>
    </row>
    <row r="47143" spans="1:3" ht="14.4" x14ac:dyDescent="0.3">
      <c r="A47143"/>
      <c r="B47143"/>
      <c r="C47143"/>
    </row>
    <row r="47144" spans="1:3" ht="14.4" x14ac:dyDescent="0.3">
      <c r="A47144"/>
      <c r="B47144"/>
      <c r="C47144"/>
    </row>
    <row r="47145" spans="1:3" ht="14.4" x14ac:dyDescent="0.3">
      <c r="A47145"/>
      <c r="B47145"/>
      <c r="C47145"/>
    </row>
    <row r="47146" spans="1:3" ht="14.4" x14ac:dyDescent="0.3">
      <c r="A47146"/>
      <c r="B47146"/>
      <c r="C47146"/>
    </row>
    <row r="47147" spans="1:3" ht="14.4" x14ac:dyDescent="0.3">
      <c r="A47147"/>
      <c r="B47147"/>
      <c r="C47147"/>
    </row>
    <row r="47148" spans="1:3" ht="14.4" x14ac:dyDescent="0.3">
      <c r="A47148"/>
      <c r="B47148"/>
      <c r="C47148"/>
    </row>
    <row r="47149" spans="1:3" ht="14.4" x14ac:dyDescent="0.3">
      <c r="A47149"/>
      <c r="B47149"/>
      <c r="C47149"/>
    </row>
    <row r="47150" spans="1:3" ht="14.4" x14ac:dyDescent="0.3">
      <c r="A47150"/>
      <c r="B47150"/>
      <c r="C47150"/>
    </row>
    <row r="47151" spans="1:3" ht="14.4" x14ac:dyDescent="0.3">
      <c r="A47151"/>
      <c r="B47151"/>
      <c r="C47151"/>
    </row>
    <row r="47152" spans="1:3" ht="14.4" x14ac:dyDescent="0.3">
      <c r="A47152"/>
      <c r="B47152"/>
      <c r="C47152"/>
    </row>
    <row r="47153" spans="1:3" ht="14.4" x14ac:dyDescent="0.3">
      <c r="A47153"/>
      <c r="B47153"/>
      <c r="C47153"/>
    </row>
    <row r="47154" spans="1:3" ht="14.4" x14ac:dyDescent="0.3">
      <c r="A47154"/>
      <c r="B47154"/>
      <c r="C47154"/>
    </row>
    <row r="47155" spans="1:3" ht="14.4" x14ac:dyDescent="0.3">
      <c r="A47155"/>
      <c r="B47155"/>
      <c r="C47155"/>
    </row>
    <row r="47156" spans="1:3" ht="14.4" x14ac:dyDescent="0.3">
      <c r="A47156"/>
      <c r="B47156"/>
      <c r="C47156"/>
    </row>
    <row r="47157" spans="1:3" ht="14.4" x14ac:dyDescent="0.3">
      <c r="A47157"/>
      <c r="B47157"/>
      <c r="C47157"/>
    </row>
    <row r="47158" spans="1:3" ht="14.4" x14ac:dyDescent="0.3">
      <c r="A47158"/>
      <c r="B47158"/>
      <c r="C47158"/>
    </row>
    <row r="47159" spans="1:3" ht="14.4" x14ac:dyDescent="0.3">
      <c r="A47159"/>
      <c r="B47159"/>
      <c r="C47159"/>
    </row>
    <row r="47160" spans="1:3" ht="14.4" x14ac:dyDescent="0.3">
      <c r="A47160"/>
      <c r="B47160"/>
      <c r="C47160"/>
    </row>
    <row r="47161" spans="1:3" ht="14.4" x14ac:dyDescent="0.3">
      <c r="A47161"/>
      <c r="B47161"/>
      <c r="C47161"/>
    </row>
    <row r="47162" spans="1:3" ht="14.4" x14ac:dyDescent="0.3">
      <c r="A47162"/>
      <c r="B47162"/>
      <c r="C47162"/>
    </row>
    <row r="47163" spans="1:3" ht="14.4" x14ac:dyDescent="0.3">
      <c r="A47163"/>
      <c r="B47163"/>
      <c r="C47163"/>
    </row>
    <row r="47164" spans="1:3" ht="14.4" x14ac:dyDescent="0.3">
      <c r="A47164"/>
      <c r="B47164"/>
      <c r="C47164"/>
    </row>
    <row r="47165" spans="1:3" ht="14.4" x14ac:dyDescent="0.3">
      <c r="A47165"/>
      <c r="B47165"/>
      <c r="C47165"/>
    </row>
    <row r="47166" spans="1:3" ht="14.4" x14ac:dyDescent="0.3">
      <c r="A47166"/>
      <c r="B47166"/>
      <c r="C47166"/>
    </row>
    <row r="47167" spans="1:3" ht="14.4" x14ac:dyDescent="0.3">
      <c r="A47167"/>
      <c r="B47167"/>
      <c r="C47167"/>
    </row>
    <row r="47168" spans="1:3" ht="14.4" x14ac:dyDescent="0.3">
      <c r="A47168"/>
      <c r="B47168"/>
      <c r="C47168"/>
    </row>
    <row r="47169" spans="1:3" ht="14.4" x14ac:dyDescent="0.3">
      <c r="A47169"/>
      <c r="B47169"/>
      <c r="C47169"/>
    </row>
    <row r="47170" spans="1:3" ht="14.4" x14ac:dyDescent="0.3">
      <c r="A47170"/>
      <c r="B47170"/>
      <c r="C47170"/>
    </row>
    <row r="47171" spans="1:3" ht="14.4" x14ac:dyDescent="0.3">
      <c r="A47171"/>
      <c r="B47171"/>
      <c r="C47171"/>
    </row>
    <row r="47172" spans="1:3" ht="14.4" x14ac:dyDescent="0.3">
      <c r="A47172"/>
      <c r="B47172"/>
      <c r="C47172"/>
    </row>
    <row r="47173" spans="1:3" ht="14.4" x14ac:dyDescent="0.3">
      <c r="A47173"/>
      <c r="B47173"/>
      <c r="C47173"/>
    </row>
    <row r="47174" spans="1:3" ht="14.4" x14ac:dyDescent="0.3">
      <c r="A47174"/>
      <c r="B47174"/>
      <c r="C47174"/>
    </row>
    <row r="47175" spans="1:3" ht="14.4" x14ac:dyDescent="0.3">
      <c r="A47175"/>
      <c r="B47175"/>
      <c r="C47175"/>
    </row>
    <row r="47176" spans="1:3" ht="14.4" x14ac:dyDescent="0.3">
      <c r="A47176"/>
      <c r="B47176"/>
      <c r="C47176"/>
    </row>
    <row r="47177" spans="1:3" ht="14.4" x14ac:dyDescent="0.3">
      <c r="A47177"/>
      <c r="B47177"/>
      <c r="C47177"/>
    </row>
    <row r="47178" spans="1:3" ht="14.4" x14ac:dyDescent="0.3">
      <c r="A47178"/>
      <c r="B47178"/>
      <c r="C47178"/>
    </row>
    <row r="47179" spans="1:3" ht="14.4" x14ac:dyDescent="0.3">
      <c r="A47179"/>
      <c r="B47179"/>
      <c r="C47179"/>
    </row>
    <row r="47180" spans="1:3" ht="14.4" x14ac:dyDescent="0.3">
      <c r="A47180"/>
      <c r="B47180"/>
      <c r="C47180"/>
    </row>
    <row r="47181" spans="1:3" ht="14.4" x14ac:dyDescent="0.3">
      <c r="A47181"/>
      <c r="B47181"/>
      <c r="C47181"/>
    </row>
    <row r="47182" spans="1:3" ht="14.4" x14ac:dyDescent="0.3">
      <c r="A47182"/>
      <c r="B47182"/>
      <c r="C47182"/>
    </row>
    <row r="47183" spans="1:3" ht="14.4" x14ac:dyDescent="0.3">
      <c r="A47183"/>
      <c r="B47183"/>
      <c r="C47183"/>
    </row>
    <row r="47184" spans="1:3" ht="14.4" x14ac:dyDescent="0.3">
      <c r="A47184"/>
      <c r="B47184"/>
      <c r="C47184"/>
    </row>
    <row r="47185" spans="1:3" ht="14.4" x14ac:dyDescent="0.3">
      <c r="A47185"/>
      <c r="B47185"/>
      <c r="C47185"/>
    </row>
    <row r="47186" spans="1:3" ht="14.4" x14ac:dyDescent="0.3">
      <c r="A47186"/>
      <c r="B47186"/>
      <c r="C47186"/>
    </row>
    <row r="47187" spans="1:3" ht="14.4" x14ac:dyDescent="0.3">
      <c r="A47187"/>
      <c r="B47187"/>
      <c r="C47187"/>
    </row>
    <row r="47188" spans="1:3" ht="14.4" x14ac:dyDescent="0.3">
      <c r="A47188"/>
      <c r="B47188"/>
      <c r="C47188"/>
    </row>
    <row r="47189" spans="1:3" ht="14.4" x14ac:dyDescent="0.3">
      <c r="A47189"/>
      <c r="B47189"/>
      <c r="C47189"/>
    </row>
    <row r="47190" spans="1:3" ht="14.4" x14ac:dyDescent="0.3">
      <c r="A47190"/>
      <c r="B47190"/>
      <c r="C47190"/>
    </row>
    <row r="47191" spans="1:3" ht="14.4" x14ac:dyDescent="0.3">
      <c r="A47191"/>
      <c r="B47191"/>
      <c r="C47191"/>
    </row>
    <row r="47192" spans="1:3" ht="14.4" x14ac:dyDescent="0.3">
      <c r="A47192"/>
      <c r="B47192"/>
      <c r="C47192"/>
    </row>
    <row r="47193" spans="1:3" ht="14.4" x14ac:dyDescent="0.3">
      <c r="A47193"/>
      <c r="B47193"/>
      <c r="C47193"/>
    </row>
    <row r="47194" spans="1:3" ht="14.4" x14ac:dyDescent="0.3">
      <c r="A47194"/>
      <c r="B47194"/>
      <c r="C47194"/>
    </row>
    <row r="47195" spans="1:3" ht="14.4" x14ac:dyDescent="0.3">
      <c r="A47195"/>
      <c r="B47195"/>
      <c r="C47195"/>
    </row>
    <row r="47196" spans="1:3" ht="14.4" x14ac:dyDescent="0.3">
      <c r="A47196"/>
      <c r="B47196"/>
      <c r="C47196"/>
    </row>
    <row r="47197" spans="1:3" ht="14.4" x14ac:dyDescent="0.3">
      <c r="A47197"/>
      <c r="B47197"/>
      <c r="C47197"/>
    </row>
    <row r="47198" spans="1:3" ht="14.4" x14ac:dyDescent="0.3">
      <c r="A47198"/>
      <c r="B47198"/>
      <c r="C47198"/>
    </row>
    <row r="47199" spans="1:3" ht="14.4" x14ac:dyDescent="0.3">
      <c r="A47199"/>
      <c r="B47199"/>
      <c r="C47199"/>
    </row>
    <row r="47200" spans="1:3" ht="14.4" x14ac:dyDescent="0.3">
      <c r="A47200"/>
      <c r="B47200"/>
      <c r="C47200"/>
    </row>
    <row r="47201" spans="1:3" ht="14.4" x14ac:dyDescent="0.3">
      <c r="A47201"/>
      <c r="B47201"/>
      <c r="C47201"/>
    </row>
    <row r="47202" spans="1:3" ht="14.4" x14ac:dyDescent="0.3">
      <c r="A47202"/>
      <c r="B47202"/>
      <c r="C47202"/>
    </row>
    <row r="47203" spans="1:3" ht="14.4" x14ac:dyDescent="0.3">
      <c r="A47203"/>
      <c r="B47203"/>
      <c r="C47203"/>
    </row>
    <row r="47204" spans="1:3" ht="14.4" x14ac:dyDescent="0.3">
      <c r="A47204"/>
      <c r="B47204"/>
      <c r="C47204"/>
    </row>
    <row r="47205" spans="1:3" ht="14.4" x14ac:dyDescent="0.3">
      <c r="A47205"/>
      <c r="B47205"/>
      <c r="C47205"/>
    </row>
    <row r="47206" spans="1:3" ht="14.4" x14ac:dyDescent="0.3">
      <c r="A47206"/>
      <c r="B47206"/>
      <c r="C47206"/>
    </row>
    <row r="47207" spans="1:3" ht="14.4" x14ac:dyDescent="0.3">
      <c r="A47207"/>
      <c r="B47207"/>
      <c r="C47207"/>
    </row>
    <row r="47208" spans="1:3" ht="14.4" x14ac:dyDescent="0.3">
      <c r="A47208"/>
      <c r="B47208"/>
      <c r="C47208"/>
    </row>
    <row r="47209" spans="1:3" ht="14.4" x14ac:dyDescent="0.3">
      <c r="A47209"/>
      <c r="B47209"/>
      <c r="C47209"/>
    </row>
    <row r="47210" spans="1:3" ht="14.4" x14ac:dyDescent="0.3">
      <c r="A47210"/>
      <c r="B47210"/>
      <c r="C47210"/>
    </row>
    <row r="47211" spans="1:3" ht="14.4" x14ac:dyDescent="0.3">
      <c r="A47211"/>
      <c r="B47211"/>
      <c r="C47211"/>
    </row>
    <row r="47212" spans="1:3" ht="14.4" x14ac:dyDescent="0.3">
      <c r="A47212"/>
      <c r="B47212"/>
      <c r="C47212"/>
    </row>
    <row r="47213" spans="1:3" ht="14.4" x14ac:dyDescent="0.3">
      <c r="A47213"/>
      <c r="B47213"/>
      <c r="C47213"/>
    </row>
    <row r="47214" spans="1:3" ht="14.4" x14ac:dyDescent="0.3">
      <c r="A47214"/>
      <c r="B47214"/>
      <c r="C47214"/>
    </row>
    <row r="47215" spans="1:3" ht="14.4" x14ac:dyDescent="0.3">
      <c r="A47215"/>
      <c r="B47215"/>
      <c r="C47215"/>
    </row>
    <row r="47216" spans="1:3" ht="14.4" x14ac:dyDescent="0.3">
      <c r="A47216"/>
      <c r="B47216"/>
      <c r="C47216"/>
    </row>
    <row r="47217" spans="1:3" ht="14.4" x14ac:dyDescent="0.3">
      <c r="A47217"/>
      <c r="B47217"/>
      <c r="C47217"/>
    </row>
    <row r="47218" spans="1:3" ht="14.4" x14ac:dyDescent="0.3">
      <c r="A47218"/>
      <c r="B47218"/>
      <c r="C47218"/>
    </row>
    <row r="47219" spans="1:3" ht="14.4" x14ac:dyDescent="0.3">
      <c r="A47219"/>
      <c r="B47219"/>
      <c r="C47219"/>
    </row>
    <row r="47220" spans="1:3" ht="14.4" x14ac:dyDescent="0.3">
      <c r="A47220"/>
      <c r="B47220"/>
      <c r="C47220"/>
    </row>
    <row r="47221" spans="1:3" ht="14.4" x14ac:dyDescent="0.3">
      <c r="A47221"/>
      <c r="B47221"/>
      <c r="C47221"/>
    </row>
    <row r="47222" spans="1:3" ht="14.4" x14ac:dyDescent="0.3">
      <c r="A47222"/>
      <c r="B47222"/>
      <c r="C47222"/>
    </row>
    <row r="47223" spans="1:3" ht="14.4" x14ac:dyDescent="0.3">
      <c r="A47223"/>
      <c r="B47223"/>
      <c r="C47223"/>
    </row>
    <row r="47224" spans="1:3" ht="14.4" x14ac:dyDescent="0.3">
      <c r="A47224"/>
      <c r="B47224"/>
      <c r="C47224"/>
    </row>
    <row r="47225" spans="1:3" ht="14.4" x14ac:dyDescent="0.3">
      <c r="A47225"/>
      <c r="B47225"/>
      <c r="C47225"/>
    </row>
    <row r="47226" spans="1:3" ht="14.4" x14ac:dyDescent="0.3">
      <c r="A47226"/>
      <c r="B47226"/>
      <c r="C47226"/>
    </row>
    <row r="47227" spans="1:3" ht="14.4" x14ac:dyDescent="0.3">
      <c r="A47227"/>
      <c r="B47227"/>
      <c r="C47227"/>
    </row>
    <row r="47228" spans="1:3" ht="14.4" x14ac:dyDescent="0.3">
      <c r="A47228"/>
      <c r="B47228"/>
      <c r="C47228"/>
    </row>
    <row r="47229" spans="1:3" ht="14.4" x14ac:dyDescent="0.3">
      <c r="A47229"/>
      <c r="B47229"/>
      <c r="C47229"/>
    </row>
    <row r="47230" spans="1:3" ht="14.4" x14ac:dyDescent="0.3">
      <c r="A47230"/>
      <c r="B47230"/>
      <c r="C47230"/>
    </row>
    <row r="47231" spans="1:3" ht="14.4" x14ac:dyDescent="0.3">
      <c r="A47231"/>
      <c r="B47231"/>
      <c r="C47231"/>
    </row>
    <row r="47232" spans="1:3" ht="14.4" x14ac:dyDescent="0.3">
      <c r="A47232"/>
      <c r="B47232"/>
      <c r="C47232"/>
    </row>
    <row r="47233" spans="1:3" ht="14.4" x14ac:dyDescent="0.3">
      <c r="A47233"/>
      <c r="B47233"/>
      <c r="C47233"/>
    </row>
    <row r="47234" spans="1:3" ht="14.4" x14ac:dyDescent="0.3">
      <c r="A47234"/>
      <c r="B47234"/>
      <c r="C47234"/>
    </row>
    <row r="47235" spans="1:3" ht="14.4" x14ac:dyDescent="0.3">
      <c r="A47235"/>
      <c r="B47235"/>
      <c r="C47235"/>
    </row>
    <row r="47236" spans="1:3" ht="14.4" x14ac:dyDescent="0.3">
      <c r="A47236"/>
      <c r="B47236"/>
      <c r="C47236"/>
    </row>
    <row r="47237" spans="1:3" ht="14.4" x14ac:dyDescent="0.3">
      <c r="A47237"/>
      <c r="B47237"/>
      <c r="C47237"/>
    </row>
    <row r="47238" spans="1:3" ht="14.4" x14ac:dyDescent="0.3">
      <c r="A47238"/>
      <c r="B47238"/>
      <c r="C47238"/>
    </row>
    <row r="47239" spans="1:3" ht="14.4" x14ac:dyDescent="0.3">
      <c r="A47239"/>
      <c r="B47239"/>
      <c r="C47239"/>
    </row>
    <row r="47240" spans="1:3" ht="14.4" x14ac:dyDescent="0.3">
      <c r="A47240"/>
      <c r="B47240"/>
      <c r="C47240"/>
    </row>
    <row r="47241" spans="1:3" ht="14.4" x14ac:dyDescent="0.3">
      <c r="A47241"/>
      <c r="B47241"/>
      <c r="C47241"/>
    </row>
    <row r="47242" spans="1:3" ht="14.4" x14ac:dyDescent="0.3">
      <c r="A47242"/>
      <c r="B47242"/>
      <c r="C47242"/>
    </row>
    <row r="47243" spans="1:3" ht="14.4" x14ac:dyDescent="0.3">
      <c r="A47243"/>
      <c r="B47243"/>
      <c r="C47243"/>
    </row>
    <row r="47244" spans="1:3" ht="14.4" x14ac:dyDescent="0.3">
      <c r="A47244"/>
      <c r="B47244"/>
      <c r="C47244"/>
    </row>
    <row r="47245" spans="1:3" ht="14.4" x14ac:dyDescent="0.3">
      <c r="A47245"/>
      <c r="B47245"/>
      <c r="C47245"/>
    </row>
    <row r="47246" spans="1:3" ht="14.4" x14ac:dyDescent="0.3">
      <c r="A47246"/>
      <c r="B47246"/>
      <c r="C47246"/>
    </row>
    <row r="47247" spans="1:3" ht="14.4" x14ac:dyDescent="0.3">
      <c r="A47247"/>
      <c r="B47247"/>
      <c r="C47247"/>
    </row>
    <row r="47248" spans="1:3" ht="14.4" x14ac:dyDescent="0.3">
      <c r="A47248"/>
      <c r="B47248"/>
      <c r="C47248"/>
    </row>
    <row r="47249" spans="1:3" ht="14.4" x14ac:dyDescent="0.3">
      <c r="A47249"/>
      <c r="B47249"/>
      <c r="C47249"/>
    </row>
    <row r="47250" spans="1:3" ht="14.4" x14ac:dyDescent="0.3">
      <c r="A47250"/>
      <c r="B47250"/>
      <c r="C47250"/>
    </row>
    <row r="47251" spans="1:3" ht="14.4" x14ac:dyDescent="0.3">
      <c r="A47251"/>
      <c r="B47251"/>
      <c r="C47251"/>
    </row>
    <row r="47252" spans="1:3" ht="14.4" x14ac:dyDescent="0.3">
      <c r="A47252"/>
      <c r="B47252"/>
      <c r="C47252"/>
    </row>
    <row r="47253" spans="1:3" ht="14.4" x14ac:dyDescent="0.3">
      <c r="A47253"/>
      <c r="B47253"/>
      <c r="C47253"/>
    </row>
    <row r="47254" spans="1:3" ht="14.4" x14ac:dyDescent="0.3">
      <c r="A47254"/>
      <c r="B47254"/>
      <c r="C47254"/>
    </row>
    <row r="47255" spans="1:3" ht="14.4" x14ac:dyDescent="0.3">
      <c r="A47255"/>
      <c r="B47255"/>
      <c r="C47255"/>
    </row>
    <row r="47256" spans="1:3" ht="14.4" x14ac:dyDescent="0.3">
      <c r="A47256"/>
      <c r="B47256"/>
      <c r="C47256"/>
    </row>
    <row r="47257" spans="1:3" ht="14.4" x14ac:dyDescent="0.3">
      <c r="A47257"/>
      <c r="B47257"/>
      <c r="C47257"/>
    </row>
    <row r="47258" spans="1:3" ht="14.4" x14ac:dyDescent="0.3">
      <c r="A47258"/>
      <c r="B47258"/>
      <c r="C47258"/>
    </row>
    <row r="47259" spans="1:3" ht="14.4" x14ac:dyDescent="0.3">
      <c r="A47259"/>
      <c r="B47259"/>
      <c r="C47259"/>
    </row>
    <row r="47260" spans="1:3" ht="14.4" x14ac:dyDescent="0.3">
      <c r="A47260"/>
      <c r="B47260"/>
      <c r="C47260"/>
    </row>
    <row r="47261" spans="1:3" ht="14.4" x14ac:dyDescent="0.3">
      <c r="A47261"/>
      <c r="B47261"/>
      <c r="C47261"/>
    </row>
    <row r="47262" spans="1:3" ht="14.4" x14ac:dyDescent="0.3">
      <c r="A47262"/>
      <c r="B47262"/>
      <c r="C47262"/>
    </row>
    <row r="47263" spans="1:3" ht="14.4" x14ac:dyDescent="0.3">
      <c r="A47263"/>
      <c r="B47263"/>
      <c r="C47263"/>
    </row>
    <row r="47264" spans="1:3" ht="14.4" x14ac:dyDescent="0.3">
      <c r="A47264"/>
      <c r="B47264"/>
      <c r="C47264"/>
    </row>
    <row r="47265" spans="1:3" ht="14.4" x14ac:dyDescent="0.3">
      <c r="A47265"/>
      <c r="B47265"/>
      <c r="C47265"/>
    </row>
    <row r="47266" spans="1:3" ht="14.4" x14ac:dyDescent="0.3">
      <c r="A47266"/>
      <c r="B47266"/>
      <c r="C47266"/>
    </row>
    <row r="47267" spans="1:3" ht="14.4" x14ac:dyDescent="0.3">
      <c r="A47267"/>
      <c r="B47267"/>
      <c r="C47267"/>
    </row>
    <row r="47268" spans="1:3" ht="14.4" x14ac:dyDescent="0.3">
      <c r="A47268"/>
      <c r="B47268"/>
      <c r="C47268"/>
    </row>
    <row r="47269" spans="1:3" ht="14.4" x14ac:dyDescent="0.3">
      <c r="A47269"/>
      <c r="B47269"/>
      <c r="C47269"/>
    </row>
    <row r="47270" spans="1:3" ht="14.4" x14ac:dyDescent="0.3">
      <c r="A47270"/>
      <c r="B47270"/>
      <c r="C47270"/>
    </row>
    <row r="47271" spans="1:3" ht="14.4" x14ac:dyDescent="0.3">
      <c r="A47271"/>
      <c r="B47271"/>
      <c r="C47271"/>
    </row>
    <row r="47272" spans="1:3" ht="14.4" x14ac:dyDescent="0.3">
      <c r="A47272"/>
      <c r="B47272"/>
      <c r="C47272"/>
    </row>
    <row r="47273" spans="1:3" ht="14.4" x14ac:dyDescent="0.3">
      <c r="A47273"/>
      <c r="B47273"/>
      <c r="C47273"/>
    </row>
    <row r="47274" spans="1:3" ht="14.4" x14ac:dyDescent="0.3">
      <c r="A47274"/>
      <c r="B47274"/>
      <c r="C47274"/>
    </row>
    <row r="47275" spans="1:3" ht="14.4" x14ac:dyDescent="0.3">
      <c r="A47275"/>
      <c r="B47275"/>
      <c r="C47275"/>
    </row>
    <row r="47276" spans="1:3" ht="14.4" x14ac:dyDescent="0.3">
      <c r="A47276"/>
      <c r="B47276"/>
      <c r="C47276"/>
    </row>
    <row r="47277" spans="1:3" ht="14.4" x14ac:dyDescent="0.3">
      <c r="A47277"/>
      <c r="B47277"/>
      <c r="C47277"/>
    </row>
    <row r="47278" spans="1:3" ht="14.4" x14ac:dyDescent="0.3">
      <c r="A47278"/>
      <c r="B47278"/>
      <c r="C47278"/>
    </row>
    <row r="47279" spans="1:3" ht="14.4" x14ac:dyDescent="0.3">
      <c r="A47279"/>
      <c r="B47279"/>
      <c r="C47279"/>
    </row>
    <row r="47280" spans="1:3" ht="14.4" x14ac:dyDescent="0.3">
      <c r="A47280"/>
      <c r="B47280"/>
      <c r="C47280"/>
    </row>
    <row r="47281" spans="1:3" ht="14.4" x14ac:dyDescent="0.3">
      <c r="A47281"/>
      <c r="B47281"/>
      <c r="C47281"/>
    </row>
    <row r="47282" spans="1:3" ht="14.4" x14ac:dyDescent="0.3">
      <c r="A47282"/>
      <c r="B47282"/>
      <c r="C47282"/>
    </row>
    <row r="47283" spans="1:3" ht="14.4" x14ac:dyDescent="0.3">
      <c r="A47283"/>
      <c r="B47283"/>
      <c r="C47283"/>
    </row>
    <row r="47284" spans="1:3" ht="14.4" x14ac:dyDescent="0.3">
      <c r="A47284"/>
      <c r="B47284"/>
      <c r="C47284"/>
    </row>
    <row r="47285" spans="1:3" ht="14.4" x14ac:dyDescent="0.3">
      <c r="A47285"/>
      <c r="B47285"/>
      <c r="C47285"/>
    </row>
    <row r="47286" spans="1:3" ht="14.4" x14ac:dyDescent="0.3">
      <c r="A47286"/>
      <c r="B47286"/>
      <c r="C47286"/>
    </row>
    <row r="47287" spans="1:3" ht="14.4" x14ac:dyDescent="0.3">
      <c r="A47287"/>
      <c r="B47287"/>
      <c r="C47287"/>
    </row>
    <row r="47288" spans="1:3" ht="14.4" x14ac:dyDescent="0.3">
      <c r="A47288"/>
      <c r="B47288"/>
      <c r="C47288"/>
    </row>
    <row r="47289" spans="1:3" ht="14.4" x14ac:dyDescent="0.3">
      <c r="A47289"/>
      <c r="B47289"/>
      <c r="C47289"/>
    </row>
    <row r="47290" spans="1:3" ht="14.4" x14ac:dyDescent="0.3">
      <c r="A47290"/>
      <c r="B47290"/>
      <c r="C47290"/>
    </row>
    <row r="47291" spans="1:3" ht="14.4" x14ac:dyDescent="0.3">
      <c r="A47291"/>
      <c r="B47291"/>
      <c r="C47291"/>
    </row>
    <row r="47292" spans="1:3" ht="14.4" x14ac:dyDescent="0.3">
      <c r="A47292"/>
      <c r="B47292"/>
      <c r="C47292"/>
    </row>
    <row r="47293" spans="1:3" ht="14.4" x14ac:dyDescent="0.3">
      <c r="A47293"/>
      <c r="B47293"/>
      <c r="C47293"/>
    </row>
    <row r="47294" spans="1:3" ht="14.4" x14ac:dyDescent="0.3">
      <c r="A47294"/>
      <c r="B47294"/>
      <c r="C47294"/>
    </row>
    <row r="47295" spans="1:3" ht="14.4" x14ac:dyDescent="0.3">
      <c r="A47295"/>
      <c r="B47295"/>
      <c r="C47295"/>
    </row>
    <row r="47296" spans="1:3" ht="14.4" x14ac:dyDescent="0.3">
      <c r="A47296"/>
      <c r="B47296"/>
      <c r="C47296"/>
    </row>
    <row r="47297" spans="1:3" ht="14.4" x14ac:dyDescent="0.3">
      <c r="A47297"/>
      <c r="B47297"/>
      <c r="C47297"/>
    </row>
    <row r="47298" spans="1:3" ht="14.4" x14ac:dyDescent="0.3">
      <c r="A47298"/>
      <c r="B47298"/>
      <c r="C47298"/>
    </row>
    <row r="47299" spans="1:3" ht="14.4" x14ac:dyDescent="0.3">
      <c r="A47299"/>
      <c r="B47299"/>
      <c r="C47299"/>
    </row>
    <row r="47300" spans="1:3" ht="14.4" x14ac:dyDescent="0.3">
      <c r="A47300"/>
      <c r="B47300"/>
      <c r="C47300"/>
    </row>
    <row r="47301" spans="1:3" ht="14.4" x14ac:dyDescent="0.3">
      <c r="A47301"/>
      <c r="B47301"/>
      <c r="C47301"/>
    </row>
    <row r="47302" spans="1:3" ht="14.4" x14ac:dyDescent="0.3">
      <c r="A47302"/>
      <c r="B47302"/>
      <c r="C47302"/>
    </row>
    <row r="47303" spans="1:3" ht="14.4" x14ac:dyDescent="0.3">
      <c r="A47303"/>
      <c r="B47303"/>
      <c r="C47303"/>
    </row>
    <row r="47304" spans="1:3" ht="14.4" x14ac:dyDescent="0.3">
      <c r="A47304"/>
      <c r="B47304"/>
      <c r="C47304"/>
    </row>
    <row r="47305" spans="1:3" ht="14.4" x14ac:dyDescent="0.3">
      <c r="A47305"/>
      <c r="B47305"/>
      <c r="C47305"/>
    </row>
    <row r="47306" spans="1:3" ht="14.4" x14ac:dyDescent="0.3">
      <c r="A47306"/>
      <c r="B47306"/>
      <c r="C47306"/>
    </row>
    <row r="47307" spans="1:3" ht="14.4" x14ac:dyDescent="0.3">
      <c r="A47307"/>
      <c r="B47307"/>
      <c r="C47307"/>
    </row>
    <row r="47308" spans="1:3" ht="14.4" x14ac:dyDescent="0.3">
      <c r="A47308"/>
      <c r="B47308"/>
      <c r="C47308"/>
    </row>
    <row r="47309" spans="1:3" ht="14.4" x14ac:dyDescent="0.3">
      <c r="A47309"/>
      <c r="B47309"/>
      <c r="C47309"/>
    </row>
    <row r="47310" spans="1:3" ht="14.4" x14ac:dyDescent="0.3">
      <c r="A47310"/>
      <c r="B47310"/>
      <c r="C47310"/>
    </row>
    <row r="47311" spans="1:3" ht="14.4" x14ac:dyDescent="0.3">
      <c r="A47311"/>
      <c r="B47311"/>
      <c r="C47311"/>
    </row>
    <row r="47312" spans="1:3" ht="14.4" x14ac:dyDescent="0.3">
      <c r="A47312"/>
      <c r="B47312"/>
      <c r="C47312"/>
    </row>
    <row r="47313" spans="1:3" ht="14.4" x14ac:dyDescent="0.3">
      <c r="A47313"/>
      <c r="B47313"/>
      <c r="C47313"/>
    </row>
    <row r="47314" spans="1:3" ht="14.4" x14ac:dyDescent="0.3">
      <c r="A47314"/>
      <c r="B47314"/>
      <c r="C47314"/>
    </row>
    <row r="47315" spans="1:3" ht="14.4" x14ac:dyDescent="0.3">
      <c r="A47315"/>
      <c r="B47315"/>
      <c r="C47315"/>
    </row>
    <row r="47316" spans="1:3" ht="14.4" x14ac:dyDescent="0.3">
      <c r="A47316"/>
      <c r="B47316"/>
      <c r="C47316"/>
    </row>
    <row r="47317" spans="1:3" ht="14.4" x14ac:dyDescent="0.3">
      <c r="A47317"/>
      <c r="B47317"/>
      <c r="C47317"/>
    </row>
    <row r="47318" spans="1:3" ht="14.4" x14ac:dyDescent="0.3">
      <c r="A47318"/>
      <c r="B47318"/>
      <c r="C47318"/>
    </row>
    <row r="47319" spans="1:3" ht="14.4" x14ac:dyDescent="0.3">
      <c r="A47319"/>
      <c r="B47319"/>
      <c r="C47319"/>
    </row>
    <row r="47320" spans="1:3" ht="14.4" x14ac:dyDescent="0.3">
      <c r="A47320"/>
      <c r="B47320"/>
      <c r="C47320"/>
    </row>
    <row r="47321" spans="1:3" ht="14.4" x14ac:dyDescent="0.3">
      <c r="A47321"/>
      <c r="B47321"/>
      <c r="C47321"/>
    </row>
    <row r="47322" spans="1:3" ht="14.4" x14ac:dyDescent="0.3">
      <c r="A47322"/>
      <c r="B47322"/>
      <c r="C47322"/>
    </row>
    <row r="47323" spans="1:3" ht="14.4" x14ac:dyDescent="0.3">
      <c r="A47323"/>
      <c r="B47323"/>
      <c r="C47323"/>
    </row>
    <row r="47324" spans="1:3" ht="14.4" x14ac:dyDescent="0.3">
      <c r="A47324"/>
      <c r="B47324"/>
      <c r="C47324"/>
    </row>
    <row r="47325" spans="1:3" ht="14.4" x14ac:dyDescent="0.3">
      <c r="A47325"/>
      <c r="B47325"/>
      <c r="C47325"/>
    </row>
    <row r="47326" spans="1:3" ht="14.4" x14ac:dyDescent="0.3">
      <c r="A47326"/>
      <c r="B47326"/>
      <c r="C47326"/>
    </row>
    <row r="47327" spans="1:3" ht="14.4" x14ac:dyDescent="0.3">
      <c r="A47327"/>
      <c r="B47327"/>
      <c r="C47327"/>
    </row>
    <row r="47328" spans="1:3" ht="14.4" x14ac:dyDescent="0.3">
      <c r="A47328"/>
      <c r="B47328"/>
      <c r="C47328"/>
    </row>
    <row r="47329" spans="1:3" ht="14.4" x14ac:dyDescent="0.3">
      <c r="A47329"/>
      <c r="B47329"/>
      <c r="C47329"/>
    </row>
    <row r="47330" spans="1:3" ht="14.4" x14ac:dyDescent="0.3">
      <c r="A47330"/>
      <c r="B47330"/>
      <c r="C47330"/>
    </row>
    <row r="47331" spans="1:3" ht="14.4" x14ac:dyDescent="0.3">
      <c r="A47331"/>
      <c r="B47331"/>
      <c r="C47331"/>
    </row>
    <row r="47332" spans="1:3" ht="14.4" x14ac:dyDescent="0.3">
      <c r="A47332"/>
      <c r="B47332"/>
      <c r="C47332"/>
    </row>
    <row r="47333" spans="1:3" ht="14.4" x14ac:dyDescent="0.3">
      <c r="A47333"/>
      <c r="B47333"/>
      <c r="C47333"/>
    </row>
    <row r="47334" spans="1:3" ht="14.4" x14ac:dyDescent="0.3">
      <c r="A47334"/>
      <c r="B47334"/>
      <c r="C47334"/>
    </row>
    <row r="47335" spans="1:3" ht="14.4" x14ac:dyDescent="0.3">
      <c r="A47335"/>
      <c r="B47335"/>
      <c r="C47335"/>
    </row>
    <row r="47336" spans="1:3" ht="14.4" x14ac:dyDescent="0.3">
      <c r="A47336"/>
      <c r="B47336"/>
      <c r="C47336"/>
    </row>
    <row r="47337" spans="1:3" ht="14.4" x14ac:dyDescent="0.3">
      <c r="A47337"/>
      <c r="B47337"/>
      <c r="C47337"/>
    </row>
    <row r="47338" spans="1:3" ht="14.4" x14ac:dyDescent="0.3">
      <c r="A47338"/>
      <c r="B47338"/>
      <c r="C47338"/>
    </row>
    <row r="47339" spans="1:3" ht="14.4" x14ac:dyDescent="0.3">
      <c r="A47339"/>
      <c r="B47339"/>
      <c r="C47339"/>
    </row>
    <row r="47340" spans="1:3" ht="14.4" x14ac:dyDescent="0.3">
      <c r="A47340"/>
      <c r="B47340"/>
      <c r="C47340"/>
    </row>
    <row r="47341" spans="1:3" ht="14.4" x14ac:dyDescent="0.3">
      <c r="A47341"/>
      <c r="B47341"/>
      <c r="C47341"/>
    </row>
    <row r="47342" spans="1:3" ht="14.4" x14ac:dyDescent="0.3">
      <c r="A47342"/>
      <c r="B47342"/>
      <c r="C47342"/>
    </row>
    <row r="47343" spans="1:3" ht="14.4" x14ac:dyDescent="0.3">
      <c r="A47343"/>
      <c r="B47343"/>
      <c r="C47343"/>
    </row>
    <row r="47344" spans="1:3" ht="14.4" x14ac:dyDescent="0.3">
      <c r="A47344"/>
      <c r="B47344"/>
      <c r="C47344"/>
    </row>
    <row r="47345" spans="1:3" ht="14.4" x14ac:dyDescent="0.3">
      <c r="A47345"/>
      <c r="B47345"/>
      <c r="C47345"/>
    </row>
    <row r="47346" spans="1:3" ht="14.4" x14ac:dyDescent="0.3">
      <c r="A47346"/>
      <c r="B47346"/>
      <c r="C47346"/>
    </row>
    <row r="47347" spans="1:3" ht="14.4" x14ac:dyDescent="0.3">
      <c r="A47347"/>
      <c r="B47347"/>
      <c r="C47347"/>
    </row>
    <row r="47348" spans="1:3" ht="14.4" x14ac:dyDescent="0.3">
      <c r="A47348"/>
      <c r="B47348"/>
      <c r="C47348"/>
    </row>
    <row r="47349" spans="1:3" ht="14.4" x14ac:dyDescent="0.3">
      <c r="A47349"/>
      <c r="B47349"/>
      <c r="C47349"/>
    </row>
    <row r="47350" spans="1:3" ht="14.4" x14ac:dyDescent="0.3">
      <c r="A47350"/>
      <c r="B47350"/>
      <c r="C47350"/>
    </row>
    <row r="47351" spans="1:3" ht="14.4" x14ac:dyDescent="0.3">
      <c r="A47351"/>
      <c r="B47351"/>
      <c r="C47351"/>
    </row>
    <row r="47352" spans="1:3" ht="14.4" x14ac:dyDescent="0.3">
      <c r="A47352"/>
      <c r="B47352"/>
      <c r="C47352"/>
    </row>
    <row r="47353" spans="1:3" ht="14.4" x14ac:dyDescent="0.3">
      <c r="A47353"/>
      <c r="B47353"/>
      <c r="C47353"/>
    </row>
    <row r="47354" spans="1:3" ht="14.4" x14ac:dyDescent="0.3">
      <c r="A47354"/>
      <c r="B47354"/>
      <c r="C47354"/>
    </row>
    <row r="47355" spans="1:3" ht="14.4" x14ac:dyDescent="0.3">
      <c r="A47355"/>
      <c r="B47355"/>
      <c r="C47355"/>
    </row>
    <row r="47356" spans="1:3" ht="14.4" x14ac:dyDescent="0.3">
      <c r="A47356"/>
      <c r="B47356"/>
      <c r="C47356"/>
    </row>
    <row r="47357" spans="1:3" ht="14.4" x14ac:dyDescent="0.3">
      <c r="A47357"/>
      <c r="B47357"/>
      <c r="C47357"/>
    </row>
    <row r="47358" spans="1:3" ht="14.4" x14ac:dyDescent="0.3">
      <c r="A47358"/>
      <c r="B47358"/>
      <c r="C47358"/>
    </row>
    <row r="47359" spans="1:3" ht="14.4" x14ac:dyDescent="0.3">
      <c r="A47359"/>
      <c r="B47359"/>
      <c r="C47359"/>
    </row>
    <row r="47360" spans="1:3" ht="14.4" x14ac:dyDescent="0.3">
      <c r="A47360"/>
      <c r="B47360"/>
      <c r="C47360"/>
    </row>
    <row r="47361" spans="1:3" ht="14.4" x14ac:dyDescent="0.3">
      <c r="A47361"/>
      <c r="B47361"/>
      <c r="C47361"/>
    </row>
    <row r="47362" spans="1:3" ht="14.4" x14ac:dyDescent="0.3">
      <c r="A47362"/>
      <c r="B47362"/>
      <c r="C47362"/>
    </row>
    <row r="47363" spans="1:3" ht="14.4" x14ac:dyDescent="0.3">
      <c r="A47363"/>
      <c r="B47363"/>
      <c r="C47363"/>
    </row>
    <row r="47364" spans="1:3" ht="14.4" x14ac:dyDescent="0.3">
      <c r="A47364"/>
      <c r="B47364"/>
      <c r="C47364"/>
    </row>
    <row r="47365" spans="1:3" ht="14.4" x14ac:dyDescent="0.3">
      <c r="A47365"/>
      <c r="B47365"/>
      <c r="C47365"/>
    </row>
    <row r="47366" spans="1:3" ht="14.4" x14ac:dyDescent="0.3">
      <c r="A47366"/>
      <c r="B47366"/>
      <c r="C47366"/>
    </row>
    <row r="47367" spans="1:3" ht="14.4" x14ac:dyDescent="0.3">
      <c r="A47367"/>
      <c r="B47367"/>
      <c r="C47367"/>
    </row>
    <row r="47368" spans="1:3" ht="14.4" x14ac:dyDescent="0.3">
      <c r="A47368"/>
      <c r="B47368"/>
      <c r="C47368"/>
    </row>
    <row r="47369" spans="1:3" ht="14.4" x14ac:dyDescent="0.3">
      <c r="A47369"/>
      <c r="B47369"/>
      <c r="C47369"/>
    </row>
    <row r="47370" spans="1:3" ht="14.4" x14ac:dyDescent="0.3">
      <c r="A47370"/>
      <c r="B47370"/>
      <c r="C47370"/>
    </row>
    <row r="47371" spans="1:3" ht="14.4" x14ac:dyDescent="0.3">
      <c r="A47371"/>
      <c r="B47371"/>
      <c r="C47371"/>
    </row>
    <row r="47372" spans="1:3" ht="14.4" x14ac:dyDescent="0.3">
      <c r="A47372"/>
      <c r="B47372"/>
      <c r="C47372"/>
    </row>
    <row r="47373" spans="1:3" ht="14.4" x14ac:dyDescent="0.3">
      <c r="A47373"/>
      <c r="B47373"/>
      <c r="C47373"/>
    </row>
    <row r="47374" spans="1:3" ht="14.4" x14ac:dyDescent="0.3">
      <c r="A47374"/>
      <c r="B47374"/>
      <c r="C47374"/>
    </row>
    <row r="47375" spans="1:3" ht="14.4" x14ac:dyDescent="0.3">
      <c r="A47375"/>
      <c r="B47375"/>
      <c r="C47375"/>
    </row>
    <row r="47376" spans="1:3" ht="14.4" x14ac:dyDescent="0.3">
      <c r="A47376"/>
      <c r="B47376"/>
      <c r="C47376"/>
    </row>
    <row r="47377" spans="1:3" ht="14.4" x14ac:dyDescent="0.3">
      <c r="A47377"/>
      <c r="B47377"/>
      <c r="C47377"/>
    </row>
    <row r="47378" spans="1:3" ht="14.4" x14ac:dyDescent="0.3">
      <c r="A47378"/>
      <c r="B47378"/>
      <c r="C47378"/>
    </row>
    <row r="47379" spans="1:3" ht="14.4" x14ac:dyDescent="0.3">
      <c r="A47379"/>
      <c r="B47379"/>
      <c r="C47379"/>
    </row>
    <row r="47380" spans="1:3" ht="14.4" x14ac:dyDescent="0.3">
      <c r="A47380"/>
      <c r="B47380"/>
      <c r="C47380"/>
    </row>
    <row r="47381" spans="1:3" ht="14.4" x14ac:dyDescent="0.3">
      <c r="A47381"/>
      <c r="B47381"/>
      <c r="C47381"/>
    </row>
    <row r="47382" spans="1:3" ht="14.4" x14ac:dyDescent="0.3">
      <c r="A47382"/>
      <c r="B47382"/>
      <c r="C47382"/>
    </row>
    <row r="47383" spans="1:3" ht="14.4" x14ac:dyDescent="0.3">
      <c r="A47383"/>
      <c r="B47383"/>
      <c r="C47383"/>
    </row>
    <row r="47384" spans="1:3" ht="14.4" x14ac:dyDescent="0.3">
      <c r="A47384"/>
      <c r="B47384"/>
      <c r="C47384"/>
    </row>
    <row r="47385" spans="1:3" ht="14.4" x14ac:dyDescent="0.3">
      <c r="A47385"/>
      <c r="B47385"/>
      <c r="C47385"/>
    </row>
    <row r="47386" spans="1:3" ht="14.4" x14ac:dyDescent="0.3">
      <c r="A47386"/>
      <c r="B47386"/>
      <c r="C47386"/>
    </row>
    <row r="47387" spans="1:3" ht="14.4" x14ac:dyDescent="0.3">
      <c r="A47387"/>
      <c r="B47387"/>
      <c r="C47387"/>
    </row>
    <row r="47388" spans="1:3" ht="14.4" x14ac:dyDescent="0.3">
      <c r="A47388"/>
      <c r="B47388"/>
      <c r="C47388"/>
    </row>
    <row r="47389" spans="1:3" ht="14.4" x14ac:dyDescent="0.3">
      <c r="A47389"/>
      <c r="B47389"/>
      <c r="C47389"/>
    </row>
    <row r="47390" spans="1:3" ht="14.4" x14ac:dyDescent="0.3">
      <c r="A47390"/>
      <c r="B47390"/>
      <c r="C47390"/>
    </row>
    <row r="47391" spans="1:3" ht="14.4" x14ac:dyDescent="0.3">
      <c r="A47391"/>
      <c r="B47391"/>
      <c r="C47391"/>
    </row>
    <row r="47392" spans="1:3" ht="14.4" x14ac:dyDescent="0.3">
      <c r="A47392"/>
      <c r="B47392"/>
      <c r="C47392"/>
    </row>
    <row r="47393" spans="1:3" ht="14.4" x14ac:dyDescent="0.3">
      <c r="A47393"/>
      <c r="B47393"/>
      <c r="C47393"/>
    </row>
    <row r="47394" spans="1:3" ht="14.4" x14ac:dyDescent="0.3">
      <c r="A47394"/>
      <c r="B47394"/>
      <c r="C47394"/>
    </row>
    <row r="47395" spans="1:3" ht="14.4" x14ac:dyDescent="0.3">
      <c r="A47395"/>
      <c r="B47395"/>
      <c r="C47395"/>
    </row>
    <row r="47396" spans="1:3" ht="14.4" x14ac:dyDescent="0.3">
      <c r="A47396"/>
      <c r="B47396"/>
      <c r="C47396"/>
    </row>
    <row r="47397" spans="1:3" ht="14.4" x14ac:dyDescent="0.3">
      <c r="A47397"/>
      <c r="B47397"/>
      <c r="C47397"/>
    </row>
    <row r="47398" spans="1:3" ht="14.4" x14ac:dyDescent="0.3">
      <c r="A47398"/>
      <c r="B47398"/>
      <c r="C47398"/>
    </row>
    <row r="47399" spans="1:3" ht="14.4" x14ac:dyDescent="0.3">
      <c r="A47399"/>
      <c r="B47399"/>
      <c r="C47399"/>
    </row>
    <row r="47400" spans="1:3" ht="14.4" x14ac:dyDescent="0.3">
      <c r="A47400"/>
      <c r="B47400"/>
      <c r="C47400"/>
    </row>
    <row r="47401" spans="1:3" ht="14.4" x14ac:dyDescent="0.3">
      <c r="A47401"/>
      <c r="B47401"/>
      <c r="C47401"/>
    </row>
    <row r="47402" spans="1:3" ht="14.4" x14ac:dyDescent="0.3">
      <c r="A47402"/>
      <c r="B47402"/>
      <c r="C47402"/>
    </row>
    <row r="47403" spans="1:3" ht="14.4" x14ac:dyDescent="0.3">
      <c r="A47403"/>
      <c r="B47403"/>
      <c r="C47403"/>
    </row>
    <row r="47404" spans="1:3" ht="14.4" x14ac:dyDescent="0.3">
      <c r="A47404"/>
      <c r="B47404"/>
      <c r="C47404"/>
    </row>
    <row r="47405" spans="1:3" ht="14.4" x14ac:dyDescent="0.3">
      <c r="A47405"/>
      <c r="B47405"/>
      <c r="C47405"/>
    </row>
    <row r="47406" spans="1:3" ht="14.4" x14ac:dyDescent="0.3">
      <c r="A47406"/>
      <c r="B47406"/>
      <c r="C47406"/>
    </row>
    <row r="47407" spans="1:3" ht="14.4" x14ac:dyDescent="0.3">
      <c r="A47407"/>
      <c r="B47407"/>
      <c r="C47407"/>
    </row>
    <row r="47408" spans="1:3" ht="14.4" x14ac:dyDescent="0.3">
      <c r="A47408"/>
      <c r="B47408"/>
      <c r="C47408"/>
    </row>
    <row r="47409" spans="1:3" ht="14.4" x14ac:dyDescent="0.3">
      <c r="A47409"/>
      <c r="B47409"/>
      <c r="C47409"/>
    </row>
    <row r="47410" spans="1:3" ht="14.4" x14ac:dyDescent="0.3">
      <c r="A47410"/>
      <c r="B47410"/>
      <c r="C47410"/>
    </row>
    <row r="47411" spans="1:3" ht="14.4" x14ac:dyDescent="0.3">
      <c r="A47411"/>
      <c r="B47411"/>
      <c r="C47411"/>
    </row>
    <row r="47412" spans="1:3" ht="14.4" x14ac:dyDescent="0.3">
      <c r="A47412"/>
      <c r="B47412"/>
      <c r="C47412"/>
    </row>
    <row r="47413" spans="1:3" ht="14.4" x14ac:dyDescent="0.3">
      <c r="A47413"/>
      <c r="B47413"/>
      <c r="C47413"/>
    </row>
    <row r="47414" spans="1:3" ht="14.4" x14ac:dyDescent="0.3">
      <c r="A47414"/>
      <c r="B47414"/>
      <c r="C47414"/>
    </row>
    <row r="47415" spans="1:3" ht="14.4" x14ac:dyDescent="0.3">
      <c r="A47415"/>
      <c r="B47415"/>
      <c r="C47415"/>
    </row>
    <row r="47416" spans="1:3" ht="14.4" x14ac:dyDescent="0.3">
      <c r="A47416"/>
      <c r="B47416"/>
      <c r="C47416"/>
    </row>
    <row r="47417" spans="1:3" ht="14.4" x14ac:dyDescent="0.3">
      <c r="A47417"/>
      <c r="B47417"/>
      <c r="C47417"/>
    </row>
    <row r="47418" spans="1:3" ht="14.4" x14ac:dyDescent="0.3">
      <c r="A47418"/>
      <c r="B47418"/>
      <c r="C47418"/>
    </row>
    <row r="47419" spans="1:3" ht="14.4" x14ac:dyDescent="0.3">
      <c r="A47419"/>
      <c r="B47419"/>
      <c r="C47419"/>
    </row>
    <row r="47420" spans="1:3" ht="14.4" x14ac:dyDescent="0.3">
      <c r="A47420"/>
      <c r="B47420"/>
      <c r="C47420"/>
    </row>
    <row r="47421" spans="1:3" ht="14.4" x14ac:dyDescent="0.3">
      <c r="A47421"/>
      <c r="B47421"/>
      <c r="C47421"/>
    </row>
    <row r="47422" spans="1:3" ht="14.4" x14ac:dyDescent="0.3">
      <c r="A47422"/>
      <c r="B47422"/>
      <c r="C47422"/>
    </row>
    <row r="47423" spans="1:3" ht="14.4" x14ac:dyDescent="0.3">
      <c r="A47423"/>
      <c r="B47423"/>
      <c r="C47423"/>
    </row>
    <row r="47424" spans="1:3" ht="14.4" x14ac:dyDescent="0.3">
      <c r="A47424"/>
      <c r="B47424"/>
      <c r="C47424"/>
    </row>
    <row r="47425" spans="1:3" ht="14.4" x14ac:dyDescent="0.3">
      <c r="A47425"/>
      <c r="B47425"/>
      <c r="C47425"/>
    </row>
    <row r="47426" spans="1:3" ht="14.4" x14ac:dyDescent="0.3">
      <c r="A47426"/>
      <c r="B47426"/>
      <c r="C47426"/>
    </row>
    <row r="47427" spans="1:3" ht="14.4" x14ac:dyDescent="0.3">
      <c r="A47427"/>
      <c r="B47427"/>
      <c r="C47427"/>
    </row>
    <row r="47428" spans="1:3" ht="14.4" x14ac:dyDescent="0.3">
      <c r="A47428"/>
      <c r="B47428"/>
      <c r="C47428"/>
    </row>
    <row r="47429" spans="1:3" ht="14.4" x14ac:dyDescent="0.3">
      <c r="A47429"/>
      <c r="B47429"/>
      <c r="C47429"/>
    </row>
    <row r="47430" spans="1:3" ht="14.4" x14ac:dyDescent="0.3">
      <c r="A47430"/>
      <c r="B47430"/>
      <c r="C47430"/>
    </row>
    <row r="47431" spans="1:3" ht="14.4" x14ac:dyDescent="0.3">
      <c r="A47431"/>
      <c r="B47431"/>
      <c r="C47431"/>
    </row>
    <row r="47432" spans="1:3" ht="14.4" x14ac:dyDescent="0.3">
      <c r="A47432"/>
      <c r="B47432"/>
      <c r="C47432"/>
    </row>
    <row r="47433" spans="1:3" ht="14.4" x14ac:dyDescent="0.3">
      <c r="A47433"/>
      <c r="B47433"/>
      <c r="C47433"/>
    </row>
    <row r="47434" spans="1:3" ht="14.4" x14ac:dyDescent="0.3">
      <c r="A47434"/>
      <c r="B47434"/>
      <c r="C47434"/>
    </row>
    <row r="47435" spans="1:3" ht="14.4" x14ac:dyDescent="0.3">
      <c r="A47435"/>
      <c r="B47435"/>
      <c r="C47435"/>
    </row>
    <row r="47436" spans="1:3" ht="14.4" x14ac:dyDescent="0.3">
      <c r="A47436"/>
      <c r="B47436"/>
      <c r="C47436"/>
    </row>
    <row r="47437" spans="1:3" ht="14.4" x14ac:dyDescent="0.3">
      <c r="A47437"/>
      <c r="B47437"/>
      <c r="C47437"/>
    </row>
    <row r="47438" spans="1:3" ht="14.4" x14ac:dyDescent="0.3">
      <c r="A47438"/>
      <c r="B47438"/>
      <c r="C47438"/>
    </row>
    <row r="47439" spans="1:3" ht="14.4" x14ac:dyDescent="0.3">
      <c r="A47439"/>
      <c r="B47439"/>
      <c r="C47439"/>
    </row>
    <row r="47440" spans="1:3" ht="14.4" x14ac:dyDescent="0.3">
      <c r="A47440"/>
      <c r="B47440"/>
      <c r="C47440"/>
    </row>
    <row r="47441" spans="1:3" ht="14.4" x14ac:dyDescent="0.3">
      <c r="A47441"/>
      <c r="B47441"/>
      <c r="C47441"/>
    </row>
    <row r="47442" spans="1:3" ht="14.4" x14ac:dyDescent="0.3">
      <c r="A47442"/>
      <c r="B47442"/>
      <c r="C47442"/>
    </row>
    <row r="47443" spans="1:3" ht="14.4" x14ac:dyDescent="0.3">
      <c r="A47443"/>
      <c r="B47443"/>
      <c r="C47443"/>
    </row>
    <row r="47444" spans="1:3" ht="14.4" x14ac:dyDescent="0.3">
      <c r="A47444"/>
      <c r="B47444"/>
      <c r="C47444"/>
    </row>
    <row r="47445" spans="1:3" ht="14.4" x14ac:dyDescent="0.3">
      <c r="A47445"/>
      <c r="B47445"/>
      <c r="C47445"/>
    </row>
    <row r="47446" spans="1:3" ht="14.4" x14ac:dyDescent="0.3">
      <c r="A47446"/>
      <c r="B47446"/>
      <c r="C47446"/>
    </row>
    <row r="47447" spans="1:3" ht="14.4" x14ac:dyDescent="0.3">
      <c r="A47447"/>
      <c r="B47447"/>
      <c r="C47447"/>
    </row>
    <row r="47448" spans="1:3" ht="14.4" x14ac:dyDescent="0.3">
      <c r="A47448"/>
      <c r="B47448"/>
      <c r="C47448"/>
    </row>
    <row r="47449" spans="1:3" ht="14.4" x14ac:dyDescent="0.3">
      <c r="A47449"/>
      <c r="B47449"/>
      <c r="C47449"/>
    </row>
    <row r="47450" spans="1:3" ht="14.4" x14ac:dyDescent="0.3">
      <c r="A47450"/>
      <c r="B47450"/>
      <c r="C47450"/>
    </row>
    <row r="47451" spans="1:3" ht="14.4" x14ac:dyDescent="0.3">
      <c r="A47451"/>
      <c r="B47451"/>
      <c r="C47451"/>
    </row>
    <row r="47452" spans="1:3" ht="14.4" x14ac:dyDescent="0.3">
      <c r="A47452"/>
      <c r="B47452"/>
      <c r="C47452"/>
    </row>
    <row r="47453" spans="1:3" ht="14.4" x14ac:dyDescent="0.3">
      <c r="A47453"/>
      <c r="B47453"/>
      <c r="C47453"/>
    </row>
    <row r="47454" spans="1:3" ht="14.4" x14ac:dyDescent="0.3">
      <c r="A47454"/>
      <c r="B47454"/>
      <c r="C47454"/>
    </row>
    <row r="47455" spans="1:3" ht="14.4" x14ac:dyDescent="0.3">
      <c r="A47455"/>
      <c r="B47455"/>
      <c r="C47455"/>
    </row>
    <row r="47456" spans="1:3" ht="14.4" x14ac:dyDescent="0.3">
      <c r="A47456"/>
      <c r="B47456"/>
      <c r="C47456"/>
    </row>
    <row r="47457" spans="1:3" ht="14.4" x14ac:dyDescent="0.3">
      <c r="A47457"/>
      <c r="B47457"/>
      <c r="C47457"/>
    </row>
    <row r="47458" spans="1:3" ht="14.4" x14ac:dyDescent="0.3">
      <c r="A47458"/>
      <c r="B47458"/>
      <c r="C47458"/>
    </row>
    <row r="47459" spans="1:3" ht="14.4" x14ac:dyDescent="0.3">
      <c r="A47459"/>
      <c r="B47459"/>
      <c r="C47459"/>
    </row>
    <row r="47460" spans="1:3" ht="14.4" x14ac:dyDescent="0.3">
      <c r="A47460"/>
      <c r="B47460"/>
      <c r="C47460"/>
    </row>
    <row r="47461" spans="1:3" ht="14.4" x14ac:dyDescent="0.3">
      <c r="A47461"/>
      <c r="B47461"/>
      <c r="C47461"/>
    </row>
    <row r="47462" spans="1:3" ht="14.4" x14ac:dyDescent="0.3">
      <c r="A47462"/>
      <c r="B47462"/>
      <c r="C47462"/>
    </row>
    <row r="47463" spans="1:3" ht="14.4" x14ac:dyDescent="0.3">
      <c r="A47463"/>
      <c r="B47463"/>
      <c r="C47463"/>
    </row>
    <row r="47464" spans="1:3" ht="14.4" x14ac:dyDescent="0.3">
      <c r="A47464"/>
      <c r="B47464"/>
      <c r="C47464"/>
    </row>
    <row r="47465" spans="1:3" ht="14.4" x14ac:dyDescent="0.3">
      <c r="A47465"/>
      <c r="B47465"/>
      <c r="C47465"/>
    </row>
    <row r="47466" spans="1:3" ht="14.4" x14ac:dyDescent="0.3">
      <c r="A47466"/>
      <c r="B47466"/>
      <c r="C47466"/>
    </row>
    <row r="47467" spans="1:3" ht="14.4" x14ac:dyDescent="0.3">
      <c r="A47467"/>
      <c r="B47467"/>
      <c r="C47467"/>
    </row>
    <row r="47468" spans="1:3" ht="14.4" x14ac:dyDescent="0.3">
      <c r="A47468"/>
      <c r="B47468"/>
      <c r="C47468"/>
    </row>
    <row r="47469" spans="1:3" ht="14.4" x14ac:dyDescent="0.3">
      <c r="A47469"/>
      <c r="B47469"/>
      <c r="C47469"/>
    </row>
    <row r="47470" spans="1:3" ht="14.4" x14ac:dyDescent="0.3">
      <c r="A47470"/>
      <c r="B47470"/>
      <c r="C47470"/>
    </row>
    <row r="47471" spans="1:3" ht="14.4" x14ac:dyDescent="0.3">
      <c r="A47471"/>
      <c r="B47471"/>
      <c r="C47471"/>
    </row>
    <row r="47472" spans="1:3" ht="14.4" x14ac:dyDescent="0.3">
      <c r="A47472"/>
      <c r="B47472"/>
      <c r="C47472"/>
    </row>
    <row r="47473" spans="1:3" ht="14.4" x14ac:dyDescent="0.3">
      <c r="A47473"/>
      <c r="B47473"/>
      <c r="C47473"/>
    </row>
    <row r="47474" spans="1:3" ht="14.4" x14ac:dyDescent="0.3">
      <c r="A47474"/>
      <c r="B47474"/>
      <c r="C47474"/>
    </row>
    <row r="47475" spans="1:3" ht="14.4" x14ac:dyDescent="0.3">
      <c r="A47475"/>
      <c r="B47475"/>
      <c r="C47475"/>
    </row>
    <row r="47476" spans="1:3" ht="14.4" x14ac:dyDescent="0.3">
      <c r="A47476"/>
      <c r="B47476"/>
      <c r="C47476"/>
    </row>
    <row r="47477" spans="1:3" ht="14.4" x14ac:dyDescent="0.3">
      <c r="A47477"/>
      <c r="B47477"/>
      <c r="C47477"/>
    </row>
    <row r="47478" spans="1:3" ht="14.4" x14ac:dyDescent="0.3">
      <c r="A47478"/>
      <c r="B47478"/>
      <c r="C47478"/>
    </row>
    <row r="47479" spans="1:3" ht="14.4" x14ac:dyDescent="0.3">
      <c r="A47479"/>
      <c r="B47479"/>
      <c r="C47479"/>
    </row>
    <row r="47480" spans="1:3" ht="14.4" x14ac:dyDescent="0.3">
      <c r="A47480"/>
      <c r="B47480"/>
      <c r="C47480"/>
    </row>
    <row r="47481" spans="1:3" ht="14.4" x14ac:dyDescent="0.3">
      <c r="A47481"/>
      <c r="B47481"/>
      <c r="C47481"/>
    </row>
    <row r="47482" spans="1:3" ht="14.4" x14ac:dyDescent="0.3">
      <c r="A47482"/>
      <c r="B47482"/>
      <c r="C47482"/>
    </row>
    <row r="47483" spans="1:3" ht="14.4" x14ac:dyDescent="0.3">
      <c r="A47483"/>
      <c r="B47483"/>
      <c r="C47483"/>
    </row>
    <row r="47484" spans="1:3" ht="14.4" x14ac:dyDescent="0.3">
      <c r="A47484"/>
      <c r="B47484"/>
      <c r="C47484"/>
    </row>
    <row r="47485" spans="1:3" ht="14.4" x14ac:dyDescent="0.3">
      <c r="A47485"/>
      <c r="B47485"/>
      <c r="C47485"/>
    </row>
    <row r="47486" spans="1:3" ht="14.4" x14ac:dyDescent="0.3">
      <c r="A47486"/>
      <c r="B47486"/>
      <c r="C47486"/>
    </row>
    <row r="47487" spans="1:3" ht="14.4" x14ac:dyDescent="0.3">
      <c r="A47487"/>
      <c r="B47487"/>
      <c r="C47487"/>
    </row>
    <row r="47488" spans="1:3" ht="14.4" x14ac:dyDescent="0.3">
      <c r="A47488"/>
      <c r="B47488"/>
      <c r="C47488"/>
    </row>
    <row r="47489" spans="1:3" ht="14.4" x14ac:dyDescent="0.3">
      <c r="A47489"/>
      <c r="B47489"/>
      <c r="C47489"/>
    </row>
    <row r="47490" spans="1:3" ht="14.4" x14ac:dyDescent="0.3">
      <c r="A47490"/>
      <c r="B47490"/>
      <c r="C47490"/>
    </row>
    <row r="47491" spans="1:3" ht="14.4" x14ac:dyDescent="0.3">
      <c r="A47491"/>
      <c r="B47491"/>
      <c r="C47491"/>
    </row>
    <row r="47492" spans="1:3" ht="14.4" x14ac:dyDescent="0.3">
      <c r="A47492"/>
      <c r="B47492"/>
      <c r="C47492"/>
    </row>
    <row r="47493" spans="1:3" ht="14.4" x14ac:dyDescent="0.3">
      <c r="A47493"/>
      <c r="B47493"/>
      <c r="C47493"/>
    </row>
    <row r="47494" spans="1:3" ht="14.4" x14ac:dyDescent="0.3">
      <c r="A47494"/>
      <c r="B47494"/>
      <c r="C47494"/>
    </row>
    <row r="47495" spans="1:3" ht="14.4" x14ac:dyDescent="0.3">
      <c r="A47495"/>
      <c r="B47495"/>
      <c r="C47495"/>
    </row>
    <row r="47496" spans="1:3" ht="14.4" x14ac:dyDescent="0.3">
      <c r="A47496"/>
      <c r="B47496"/>
      <c r="C47496"/>
    </row>
    <row r="47497" spans="1:3" ht="14.4" x14ac:dyDescent="0.3">
      <c r="A47497"/>
      <c r="B47497"/>
      <c r="C47497"/>
    </row>
    <row r="47498" spans="1:3" ht="14.4" x14ac:dyDescent="0.3">
      <c r="A47498"/>
      <c r="B47498"/>
      <c r="C47498"/>
    </row>
    <row r="47499" spans="1:3" ht="14.4" x14ac:dyDescent="0.3">
      <c r="A47499"/>
      <c r="B47499"/>
      <c r="C47499"/>
    </row>
    <row r="47500" spans="1:3" ht="14.4" x14ac:dyDescent="0.3">
      <c r="A47500"/>
      <c r="B47500"/>
      <c r="C47500"/>
    </row>
    <row r="47501" spans="1:3" ht="14.4" x14ac:dyDescent="0.3">
      <c r="A47501"/>
      <c r="B47501"/>
      <c r="C47501"/>
    </row>
    <row r="47502" spans="1:3" ht="14.4" x14ac:dyDescent="0.3">
      <c r="A47502"/>
      <c r="B47502"/>
      <c r="C47502"/>
    </row>
    <row r="47503" spans="1:3" ht="14.4" x14ac:dyDescent="0.3">
      <c r="A47503"/>
      <c r="B47503"/>
      <c r="C47503"/>
    </row>
    <row r="47504" spans="1:3" ht="14.4" x14ac:dyDescent="0.3">
      <c r="A47504"/>
      <c r="B47504"/>
      <c r="C47504"/>
    </row>
    <row r="47505" spans="1:3" ht="14.4" x14ac:dyDescent="0.3">
      <c r="A47505"/>
      <c r="B47505"/>
      <c r="C47505"/>
    </row>
    <row r="47506" spans="1:3" ht="14.4" x14ac:dyDescent="0.3">
      <c r="A47506"/>
      <c r="B47506"/>
      <c r="C47506"/>
    </row>
    <row r="47507" spans="1:3" ht="14.4" x14ac:dyDescent="0.3">
      <c r="A47507"/>
      <c r="B47507"/>
      <c r="C47507"/>
    </row>
    <row r="47508" spans="1:3" ht="14.4" x14ac:dyDescent="0.3">
      <c r="A47508"/>
      <c r="B47508"/>
      <c r="C47508"/>
    </row>
    <row r="47509" spans="1:3" ht="14.4" x14ac:dyDescent="0.3">
      <c r="A47509"/>
      <c r="B47509"/>
      <c r="C47509"/>
    </row>
    <row r="47510" spans="1:3" ht="14.4" x14ac:dyDescent="0.3">
      <c r="A47510"/>
      <c r="B47510"/>
      <c r="C47510"/>
    </row>
    <row r="47511" spans="1:3" ht="14.4" x14ac:dyDescent="0.3">
      <c r="A47511"/>
      <c r="B47511"/>
      <c r="C47511"/>
    </row>
    <row r="47512" spans="1:3" ht="14.4" x14ac:dyDescent="0.3">
      <c r="A47512"/>
      <c r="B47512"/>
      <c r="C47512"/>
    </row>
    <row r="47513" spans="1:3" ht="14.4" x14ac:dyDescent="0.3">
      <c r="A47513"/>
      <c r="B47513"/>
      <c r="C47513"/>
    </row>
    <row r="47514" spans="1:3" ht="14.4" x14ac:dyDescent="0.3">
      <c r="A47514"/>
      <c r="B47514"/>
      <c r="C47514"/>
    </row>
    <row r="47515" spans="1:3" ht="14.4" x14ac:dyDescent="0.3">
      <c r="A47515"/>
      <c r="B47515"/>
      <c r="C47515"/>
    </row>
    <row r="47516" spans="1:3" ht="14.4" x14ac:dyDescent="0.3">
      <c r="A47516"/>
      <c r="B47516"/>
      <c r="C47516"/>
    </row>
    <row r="47517" spans="1:3" ht="14.4" x14ac:dyDescent="0.3">
      <c r="A47517"/>
      <c r="B47517"/>
      <c r="C47517"/>
    </row>
    <row r="47518" spans="1:3" ht="14.4" x14ac:dyDescent="0.3">
      <c r="A47518"/>
      <c r="B47518"/>
      <c r="C47518"/>
    </row>
    <row r="47519" spans="1:3" ht="14.4" x14ac:dyDescent="0.3">
      <c r="A47519"/>
      <c r="B47519"/>
      <c r="C47519"/>
    </row>
    <row r="47520" spans="1:3" ht="14.4" x14ac:dyDescent="0.3">
      <c r="A47520"/>
      <c r="B47520"/>
      <c r="C47520"/>
    </row>
    <row r="47521" spans="1:3" ht="14.4" x14ac:dyDescent="0.3">
      <c r="A47521"/>
      <c r="B47521"/>
      <c r="C47521"/>
    </row>
    <row r="47522" spans="1:3" ht="14.4" x14ac:dyDescent="0.3">
      <c r="A47522"/>
      <c r="B47522"/>
      <c r="C47522"/>
    </row>
    <row r="47523" spans="1:3" ht="14.4" x14ac:dyDescent="0.3">
      <c r="A47523"/>
      <c r="B47523"/>
      <c r="C47523"/>
    </row>
    <row r="47524" spans="1:3" ht="14.4" x14ac:dyDescent="0.3">
      <c r="A47524"/>
      <c r="B47524"/>
      <c r="C47524"/>
    </row>
    <row r="47525" spans="1:3" ht="14.4" x14ac:dyDescent="0.3">
      <c r="A47525"/>
      <c r="B47525"/>
      <c r="C47525"/>
    </row>
    <row r="47526" spans="1:3" ht="14.4" x14ac:dyDescent="0.3">
      <c r="A47526"/>
      <c r="B47526"/>
      <c r="C47526"/>
    </row>
    <row r="47527" spans="1:3" ht="14.4" x14ac:dyDescent="0.3">
      <c r="A47527"/>
      <c r="B47527"/>
      <c r="C47527"/>
    </row>
    <row r="47528" spans="1:3" ht="14.4" x14ac:dyDescent="0.3">
      <c r="A47528"/>
      <c r="B47528"/>
      <c r="C47528"/>
    </row>
    <row r="47529" spans="1:3" ht="14.4" x14ac:dyDescent="0.3">
      <c r="A47529"/>
      <c r="B47529"/>
      <c r="C47529"/>
    </row>
    <row r="47530" spans="1:3" ht="14.4" x14ac:dyDescent="0.3">
      <c r="A47530"/>
      <c r="B47530"/>
      <c r="C47530"/>
    </row>
    <row r="47531" spans="1:3" ht="14.4" x14ac:dyDescent="0.3">
      <c r="A47531"/>
      <c r="B47531"/>
      <c r="C47531"/>
    </row>
    <row r="47532" spans="1:3" ht="14.4" x14ac:dyDescent="0.3">
      <c r="A47532"/>
      <c r="B47532"/>
      <c r="C47532"/>
    </row>
    <row r="47533" spans="1:3" ht="14.4" x14ac:dyDescent="0.3">
      <c r="A47533"/>
      <c r="B47533"/>
      <c r="C47533"/>
    </row>
    <row r="47534" spans="1:3" ht="14.4" x14ac:dyDescent="0.3">
      <c r="A47534"/>
      <c r="B47534"/>
      <c r="C47534"/>
    </row>
    <row r="47535" spans="1:3" ht="14.4" x14ac:dyDescent="0.3">
      <c r="A47535"/>
      <c r="B47535"/>
      <c r="C47535"/>
    </row>
    <row r="47536" spans="1:3" ht="14.4" x14ac:dyDescent="0.3">
      <c r="A47536"/>
      <c r="B47536"/>
      <c r="C47536"/>
    </row>
    <row r="47537" spans="1:3" ht="14.4" x14ac:dyDescent="0.3">
      <c r="A47537"/>
      <c r="B47537"/>
      <c r="C47537"/>
    </row>
    <row r="47538" spans="1:3" ht="14.4" x14ac:dyDescent="0.3">
      <c r="A47538"/>
      <c r="B47538"/>
      <c r="C47538"/>
    </row>
    <row r="47539" spans="1:3" ht="14.4" x14ac:dyDescent="0.3">
      <c r="A47539"/>
      <c r="B47539"/>
      <c r="C47539"/>
    </row>
    <row r="47540" spans="1:3" ht="14.4" x14ac:dyDescent="0.3">
      <c r="A47540"/>
      <c r="B47540"/>
      <c r="C47540"/>
    </row>
    <row r="47541" spans="1:3" ht="14.4" x14ac:dyDescent="0.3">
      <c r="A47541"/>
      <c r="B47541"/>
      <c r="C47541"/>
    </row>
    <row r="47542" spans="1:3" ht="14.4" x14ac:dyDescent="0.3">
      <c r="A47542"/>
      <c r="B47542"/>
      <c r="C47542"/>
    </row>
    <row r="47543" spans="1:3" ht="14.4" x14ac:dyDescent="0.3">
      <c r="A47543"/>
      <c r="B47543"/>
      <c r="C47543"/>
    </row>
    <row r="47544" spans="1:3" ht="14.4" x14ac:dyDescent="0.3">
      <c r="A47544"/>
      <c r="B47544"/>
      <c r="C47544"/>
    </row>
    <row r="47545" spans="1:3" ht="14.4" x14ac:dyDescent="0.3">
      <c r="A47545"/>
      <c r="B47545"/>
      <c r="C47545"/>
    </row>
    <row r="47546" spans="1:3" ht="14.4" x14ac:dyDescent="0.3">
      <c r="A47546"/>
      <c r="B47546"/>
      <c r="C47546"/>
    </row>
    <row r="47547" spans="1:3" ht="14.4" x14ac:dyDescent="0.3">
      <c r="A47547"/>
      <c r="B47547"/>
      <c r="C47547"/>
    </row>
    <row r="47548" spans="1:3" ht="14.4" x14ac:dyDescent="0.3">
      <c r="A47548"/>
      <c r="B47548"/>
      <c r="C47548"/>
    </row>
    <row r="47549" spans="1:3" ht="14.4" x14ac:dyDescent="0.3">
      <c r="A47549"/>
      <c r="B47549"/>
      <c r="C47549"/>
    </row>
    <row r="47550" spans="1:3" ht="14.4" x14ac:dyDescent="0.3">
      <c r="A47550"/>
      <c r="B47550"/>
      <c r="C47550"/>
    </row>
    <row r="47551" spans="1:3" ht="14.4" x14ac:dyDescent="0.3">
      <c r="A47551"/>
      <c r="B47551"/>
      <c r="C47551"/>
    </row>
    <row r="47552" spans="1:3" ht="14.4" x14ac:dyDescent="0.3">
      <c r="A47552"/>
      <c r="B47552"/>
      <c r="C47552"/>
    </row>
    <row r="47553" spans="1:3" ht="14.4" x14ac:dyDescent="0.3">
      <c r="A47553"/>
      <c r="B47553"/>
      <c r="C47553"/>
    </row>
    <row r="47554" spans="1:3" ht="14.4" x14ac:dyDescent="0.3">
      <c r="A47554"/>
      <c r="B47554"/>
      <c r="C47554"/>
    </row>
    <row r="47555" spans="1:3" ht="14.4" x14ac:dyDescent="0.3">
      <c r="A47555"/>
      <c r="B47555"/>
      <c r="C47555"/>
    </row>
    <row r="47556" spans="1:3" ht="14.4" x14ac:dyDescent="0.3">
      <c r="A47556"/>
      <c r="B47556"/>
      <c r="C47556"/>
    </row>
    <row r="47557" spans="1:3" ht="14.4" x14ac:dyDescent="0.3">
      <c r="A47557"/>
      <c r="B47557"/>
      <c r="C47557"/>
    </row>
    <row r="47558" spans="1:3" ht="14.4" x14ac:dyDescent="0.3">
      <c r="A47558"/>
      <c r="B47558"/>
      <c r="C47558"/>
    </row>
    <row r="47559" spans="1:3" ht="14.4" x14ac:dyDescent="0.3">
      <c r="A47559"/>
      <c r="B47559"/>
      <c r="C47559"/>
    </row>
    <row r="47560" spans="1:3" ht="14.4" x14ac:dyDescent="0.3">
      <c r="A47560"/>
      <c r="B47560"/>
      <c r="C47560"/>
    </row>
    <row r="47561" spans="1:3" ht="14.4" x14ac:dyDescent="0.3">
      <c r="A47561"/>
      <c r="B47561"/>
      <c r="C47561"/>
    </row>
    <row r="47562" spans="1:3" ht="14.4" x14ac:dyDescent="0.3">
      <c r="A47562"/>
      <c r="B47562"/>
      <c r="C47562"/>
    </row>
    <row r="47563" spans="1:3" ht="14.4" x14ac:dyDescent="0.3">
      <c r="A47563"/>
      <c r="B47563"/>
      <c r="C47563"/>
    </row>
    <row r="47564" spans="1:3" ht="14.4" x14ac:dyDescent="0.3">
      <c r="A47564"/>
      <c r="B47564"/>
      <c r="C47564"/>
    </row>
    <row r="47565" spans="1:3" ht="14.4" x14ac:dyDescent="0.3">
      <c r="A47565"/>
      <c r="B47565"/>
      <c r="C47565"/>
    </row>
    <row r="47566" spans="1:3" ht="14.4" x14ac:dyDescent="0.3">
      <c r="A47566"/>
      <c r="B47566"/>
      <c r="C47566"/>
    </row>
    <row r="47567" spans="1:3" ht="14.4" x14ac:dyDescent="0.3">
      <c r="A47567"/>
      <c r="B47567"/>
      <c r="C47567"/>
    </row>
    <row r="47568" spans="1:3" ht="14.4" x14ac:dyDescent="0.3">
      <c r="A47568"/>
      <c r="B47568"/>
      <c r="C47568"/>
    </row>
    <row r="47569" spans="1:3" ht="14.4" x14ac:dyDescent="0.3">
      <c r="A47569"/>
      <c r="B47569"/>
      <c r="C47569"/>
    </row>
    <row r="47570" spans="1:3" ht="14.4" x14ac:dyDescent="0.3">
      <c r="A47570"/>
      <c r="B47570"/>
      <c r="C47570"/>
    </row>
    <row r="47571" spans="1:3" ht="14.4" x14ac:dyDescent="0.3">
      <c r="A47571"/>
      <c r="B47571"/>
      <c r="C47571"/>
    </row>
    <row r="47572" spans="1:3" ht="14.4" x14ac:dyDescent="0.3">
      <c r="A47572"/>
      <c r="B47572"/>
      <c r="C47572"/>
    </row>
    <row r="47573" spans="1:3" ht="14.4" x14ac:dyDescent="0.3">
      <c r="A47573"/>
      <c r="B47573"/>
      <c r="C47573"/>
    </row>
    <row r="47574" spans="1:3" ht="14.4" x14ac:dyDescent="0.3">
      <c r="A47574"/>
      <c r="B47574"/>
      <c r="C47574"/>
    </row>
    <row r="47575" spans="1:3" ht="14.4" x14ac:dyDescent="0.3">
      <c r="A47575"/>
      <c r="B47575"/>
      <c r="C47575"/>
    </row>
    <row r="47576" spans="1:3" ht="14.4" x14ac:dyDescent="0.3">
      <c r="A47576"/>
      <c r="B47576"/>
      <c r="C47576"/>
    </row>
    <row r="47577" spans="1:3" ht="14.4" x14ac:dyDescent="0.3">
      <c r="A47577"/>
      <c r="B47577"/>
      <c r="C47577"/>
    </row>
    <row r="47578" spans="1:3" ht="14.4" x14ac:dyDescent="0.3">
      <c r="A47578"/>
      <c r="B47578"/>
      <c r="C47578"/>
    </row>
    <row r="47579" spans="1:3" ht="14.4" x14ac:dyDescent="0.3">
      <c r="A47579"/>
      <c r="B47579"/>
      <c r="C47579"/>
    </row>
    <row r="47580" spans="1:3" ht="14.4" x14ac:dyDescent="0.3">
      <c r="A47580"/>
      <c r="B47580"/>
      <c r="C47580"/>
    </row>
    <row r="47581" spans="1:3" ht="14.4" x14ac:dyDescent="0.3">
      <c r="A47581"/>
      <c r="B47581"/>
      <c r="C47581"/>
    </row>
    <row r="47582" spans="1:3" ht="14.4" x14ac:dyDescent="0.3">
      <c r="A47582"/>
      <c r="B47582"/>
      <c r="C47582"/>
    </row>
    <row r="47583" spans="1:3" ht="14.4" x14ac:dyDescent="0.3">
      <c r="A47583"/>
      <c r="B47583"/>
      <c r="C47583"/>
    </row>
    <row r="47584" spans="1:3" ht="14.4" x14ac:dyDescent="0.3">
      <c r="A47584"/>
      <c r="B47584"/>
      <c r="C47584"/>
    </row>
    <row r="47585" spans="1:3" ht="14.4" x14ac:dyDescent="0.3">
      <c r="A47585"/>
      <c r="B47585"/>
      <c r="C47585"/>
    </row>
    <row r="47586" spans="1:3" ht="14.4" x14ac:dyDescent="0.3">
      <c r="A47586"/>
      <c r="B47586"/>
      <c r="C47586"/>
    </row>
    <row r="47587" spans="1:3" ht="14.4" x14ac:dyDescent="0.3">
      <c r="A47587"/>
      <c r="B47587"/>
      <c r="C47587"/>
    </row>
    <row r="47588" spans="1:3" ht="14.4" x14ac:dyDescent="0.3">
      <c r="A47588"/>
      <c r="B47588"/>
      <c r="C47588"/>
    </row>
    <row r="47589" spans="1:3" ht="14.4" x14ac:dyDescent="0.3">
      <c r="A47589"/>
      <c r="B47589"/>
      <c r="C47589"/>
    </row>
    <row r="47590" spans="1:3" ht="14.4" x14ac:dyDescent="0.3">
      <c r="A47590"/>
      <c r="B47590"/>
      <c r="C47590"/>
    </row>
    <row r="47591" spans="1:3" ht="14.4" x14ac:dyDescent="0.3">
      <c r="A47591"/>
      <c r="B47591"/>
      <c r="C47591"/>
    </row>
    <row r="47592" spans="1:3" ht="14.4" x14ac:dyDescent="0.3">
      <c r="A47592"/>
      <c r="B47592"/>
      <c r="C47592"/>
    </row>
    <row r="47593" spans="1:3" ht="14.4" x14ac:dyDescent="0.3">
      <c r="A47593"/>
      <c r="B47593"/>
      <c r="C47593"/>
    </row>
    <row r="47594" spans="1:3" ht="14.4" x14ac:dyDescent="0.3">
      <c r="A47594"/>
      <c r="B47594"/>
      <c r="C47594"/>
    </row>
    <row r="47595" spans="1:3" ht="14.4" x14ac:dyDescent="0.3">
      <c r="A47595"/>
      <c r="B47595"/>
      <c r="C47595"/>
    </row>
    <row r="47596" spans="1:3" ht="14.4" x14ac:dyDescent="0.3">
      <c r="A47596"/>
      <c r="B47596"/>
      <c r="C47596"/>
    </row>
    <row r="47597" spans="1:3" ht="14.4" x14ac:dyDescent="0.3">
      <c r="A47597"/>
      <c r="B47597"/>
      <c r="C47597"/>
    </row>
    <row r="47598" spans="1:3" ht="14.4" x14ac:dyDescent="0.3">
      <c r="A47598"/>
      <c r="B47598"/>
      <c r="C47598"/>
    </row>
    <row r="47599" spans="1:3" ht="14.4" x14ac:dyDescent="0.3">
      <c r="A47599"/>
      <c r="B47599"/>
      <c r="C47599"/>
    </row>
    <row r="47600" spans="1:3" ht="14.4" x14ac:dyDescent="0.3">
      <c r="A47600"/>
      <c r="B47600"/>
      <c r="C47600"/>
    </row>
    <row r="47601" spans="1:3" ht="14.4" x14ac:dyDescent="0.3">
      <c r="A47601"/>
      <c r="B47601"/>
      <c r="C47601"/>
    </row>
    <row r="47602" spans="1:3" ht="14.4" x14ac:dyDescent="0.3">
      <c r="A47602"/>
      <c r="B47602"/>
      <c r="C47602"/>
    </row>
    <row r="47603" spans="1:3" ht="14.4" x14ac:dyDescent="0.3">
      <c r="A47603"/>
      <c r="B47603"/>
      <c r="C47603"/>
    </row>
    <row r="47604" spans="1:3" ht="14.4" x14ac:dyDescent="0.3">
      <c r="A47604"/>
      <c r="B47604"/>
      <c r="C47604"/>
    </row>
    <row r="47605" spans="1:3" ht="14.4" x14ac:dyDescent="0.3">
      <c r="A47605"/>
      <c r="B47605"/>
      <c r="C47605"/>
    </row>
    <row r="47606" spans="1:3" ht="14.4" x14ac:dyDescent="0.3">
      <c r="A47606"/>
      <c r="B47606"/>
      <c r="C47606"/>
    </row>
    <row r="47607" spans="1:3" ht="14.4" x14ac:dyDescent="0.3">
      <c r="A47607"/>
      <c r="B47607"/>
      <c r="C47607"/>
    </row>
    <row r="47608" spans="1:3" ht="14.4" x14ac:dyDescent="0.3">
      <c r="A47608"/>
      <c r="B47608"/>
      <c r="C47608"/>
    </row>
    <row r="47609" spans="1:3" ht="14.4" x14ac:dyDescent="0.3">
      <c r="A47609"/>
      <c r="B47609"/>
      <c r="C47609"/>
    </row>
    <row r="47610" spans="1:3" ht="14.4" x14ac:dyDescent="0.3">
      <c r="A47610"/>
      <c r="B47610"/>
      <c r="C47610"/>
    </row>
    <row r="47611" spans="1:3" ht="14.4" x14ac:dyDescent="0.3">
      <c r="A47611"/>
      <c r="B47611"/>
      <c r="C47611"/>
    </row>
    <row r="47612" spans="1:3" ht="14.4" x14ac:dyDescent="0.3">
      <c r="A47612"/>
      <c r="B47612"/>
      <c r="C47612"/>
    </row>
    <row r="47613" spans="1:3" ht="14.4" x14ac:dyDescent="0.3">
      <c r="A47613"/>
      <c r="B47613"/>
      <c r="C47613"/>
    </row>
    <row r="47614" spans="1:3" ht="14.4" x14ac:dyDescent="0.3">
      <c r="A47614"/>
      <c r="B47614"/>
      <c r="C47614"/>
    </row>
    <row r="47615" spans="1:3" ht="14.4" x14ac:dyDescent="0.3">
      <c r="A47615"/>
      <c r="B47615"/>
      <c r="C47615"/>
    </row>
    <row r="47616" spans="1:3" ht="14.4" x14ac:dyDescent="0.3">
      <c r="A47616"/>
      <c r="B47616"/>
      <c r="C47616"/>
    </row>
    <row r="47617" spans="1:3" ht="14.4" x14ac:dyDescent="0.3">
      <c r="A47617"/>
      <c r="B47617"/>
      <c r="C47617"/>
    </row>
    <row r="47618" spans="1:3" ht="14.4" x14ac:dyDescent="0.3">
      <c r="A47618"/>
      <c r="B47618"/>
      <c r="C47618"/>
    </row>
    <row r="47619" spans="1:3" ht="14.4" x14ac:dyDescent="0.3">
      <c r="A47619"/>
      <c r="B47619"/>
      <c r="C47619"/>
    </row>
    <row r="47620" spans="1:3" ht="14.4" x14ac:dyDescent="0.3">
      <c r="A47620"/>
      <c r="B47620"/>
      <c r="C47620"/>
    </row>
    <row r="47621" spans="1:3" ht="14.4" x14ac:dyDescent="0.3">
      <c r="A47621"/>
      <c r="B47621"/>
      <c r="C47621"/>
    </row>
    <row r="47622" spans="1:3" ht="14.4" x14ac:dyDescent="0.3">
      <c r="A47622"/>
      <c r="B47622"/>
      <c r="C47622"/>
    </row>
    <row r="47623" spans="1:3" ht="14.4" x14ac:dyDescent="0.3">
      <c r="A47623"/>
      <c r="B47623"/>
      <c r="C47623"/>
    </row>
    <row r="47624" spans="1:3" ht="14.4" x14ac:dyDescent="0.3">
      <c r="A47624"/>
      <c r="B47624"/>
      <c r="C47624"/>
    </row>
    <row r="47625" spans="1:3" ht="14.4" x14ac:dyDescent="0.3">
      <c r="A47625"/>
      <c r="B47625"/>
      <c r="C47625"/>
    </row>
    <row r="47626" spans="1:3" ht="14.4" x14ac:dyDescent="0.3">
      <c r="A47626"/>
      <c r="B47626"/>
      <c r="C47626"/>
    </row>
    <row r="47627" spans="1:3" ht="14.4" x14ac:dyDescent="0.3">
      <c r="A47627"/>
      <c r="B47627"/>
      <c r="C47627"/>
    </row>
    <row r="47628" spans="1:3" ht="14.4" x14ac:dyDescent="0.3">
      <c r="A47628"/>
      <c r="B47628"/>
      <c r="C47628"/>
    </row>
    <row r="47629" spans="1:3" ht="14.4" x14ac:dyDescent="0.3">
      <c r="A47629"/>
      <c r="B47629"/>
      <c r="C47629"/>
    </row>
    <row r="47630" spans="1:3" ht="14.4" x14ac:dyDescent="0.3">
      <c r="A47630"/>
      <c r="B47630"/>
      <c r="C47630"/>
    </row>
    <row r="47631" spans="1:3" ht="14.4" x14ac:dyDescent="0.3">
      <c r="A47631"/>
      <c r="B47631"/>
      <c r="C47631"/>
    </row>
    <row r="47632" spans="1:3" ht="14.4" x14ac:dyDescent="0.3">
      <c r="A47632"/>
      <c r="B47632"/>
      <c r="C47632"/>
    </row>
    <row r="47633" spans="1:3" ht="14.4" x14ac:dyDescent="0.3">
      <c r="A47633"/>
      <c r="B47633"/>
      <c r="C47633"/>
    </row>
    <row r="47634" spans="1:3" ht="14.4" x14ac:dyDescent="0.3">
      <c r="A47634"/>
      <c r="B47634"/>
      <c r="C47634"/>
    </row>
    <row r="47635" spans="1:3" ht="14.4" x14ac:dyDescent="0.3">
      <c r="A47635"/>
      <c r="B47635"/>
      <c r="C47635"/>
    </row>
    <row r="47636" spans="1:3" ht="14.4" x14ac:dyDescent="0.3">
      <c r="A47636"/>
      <c r="B47636"/>
      <c r="C47636"/>
    </row>
    <row r="47637" spans="1:3" ht="14.4" x14ac:dyDescent="0.3">
      <c r="A47637"/>
      <c r="B47637"/>
      <c r="C47637"/>
    </row>
    <row r="47638" spans="1:3" ht="14.4" x14ac:dyDescent="0.3">
      <c r="A47638"/>
      <c r="B47638"/>
      <c r="C47638"/>
    </row>
    <row r="47639" spans="1:3" ht="14.4" x14ac:dyDescent="0.3">
      <c r="A47639"/>
      <c r="B47639"/>
      <c r="C47639"/>
    </row>
    <row r="47640" spans="1:3" ht="14.4" x14ac:dyDescent="0.3">
      <c r="A47640"/>
      <c r="B47640"/>
      <c r="C47640"/>
    </row>
    <row r="47641" spans="1:3" ht="14.4" x14ac:dyDescent="0.3">
      <c r="A47641"/>
      <c r="B47641"/>
      <c r="C47641"/>
    </row>
    <row r="47642" spans="1:3" ht="14.4" x14ac:dyDescent="0.3">
      <c r="A47642"/>
      <c r="B47642"/>
      <c r="C47642"/>
    </row>
    <row r="47643" spans="1:3" ht="14.4" x14ac:dyDescent="0.3">
      <c r="A47643"/>
      <c r="B47643"/>
      <c r="C47643"/>
    </row>
    <row r="47644" spans="1:3" ht="14.4" x14ac:dyDescent="0.3">
      <c r="A47644"/>
      <c r="B47644"/>
      <c r="C47644"/>
    </row>
    <row r="47645" spans="1:3" ht="14.4" x14ac:dyDescent="0.3">
      <c r="A47645"/>
      <c r="B47645"/>
      <c r="C47645"/>
    </row>
    <row r="47646" spans="1:3" ht="14.4" x14ac:dyDescent="0.3">
      <c r="A47646"/>
      <c r="B47646"/>
      <c r="C47646"/>
    </row>
    <row r="47647" spans="1:3" ht="14.4" x14ac:dyDescent="0.3">
      <c r="A47647"/>
      <c r="B47647"/>
      <c r="C47647"/>
    </row>
    <row r="47648" spans="1:3" ht="14.4" x14ac:dyDescent="0.3">
      <c r="A47648"/>
      <c r="B47648"/>
      <c r="C47648"/>
    </row>
    <row r="47649" spans="1:3" ht="14.4" x14ac:dyDescent="0.3">
      <c r="A47649"/>
      <c r="B47649"/>
      <c r="C47649"/>
    </row>
    <row r="47650" spans="1:3" ht="14.4" x14ac:dyDescent="0.3">
      <c r="A47650"/>
      <c r="B47650"/>
      <c r="C47650"/>
    </row>
    <row r="47651" spans="1:3" ht="14.4" x14ac:dyDescent="0.3">
      <c r="A47651"/>
      <c r="B47651"/>
      <c r="C47651"/>
    </row>
    <row r="47652" spans="1:3" ht="14.4" x14ac:dyDescent="0.3">
      <c r="A47652"/>
      <c r="B47652"/>
      <c r="C47652"/>
    </row>
    <row r="47653" spans="1:3" ht="14.4" x14ac:dyDescent="0.3">
      <c r="A47653"/>
      <c r="B47653"/>
      <c r="C47653"/>
    </row>
    <row r="47654" spans="1:3" ht="14.4" x14ac:dyDescent="0.3">
      <c r="A47654"/>
      <c r="B47654"/>
      <c r="C47654"/>
    </row>
    <row r="47655" spans="1:3" ht="14.4" x14ac:dyDescent="0.3">
      <c r="A47655"/>
      <c r="B47655"/>
      <c r="C47655"/>
    </row>
    <row r="47656" spans="1:3" ht="14.4" x14ac:dyDescent="0.3">
      <c r="A47656"/>
      <c r="B47656"/>
      <c r="C47656"/>
    </row>
    <row r="47657" spans="1:3" ht="14.4" x14ac:dyDescent="0.3">
      <c r="A47657"/>
      <c r="B47657"/>
      <c r="C47657"/>
    </row>
    <row r="47658" spans="1:3" ht="14.4" x14ac:dyDescent="0.3">
      <c r="A47658"/>
      <c r="B47658"/>
      <c r="C47658"/>
    </row>
    <row r="47659" spans="1:3" ht="14.4" x14ac:dyDescent="0.3">
      <c r="A47659"/>
      <c r="B47659"/>
      <c r="C47659"/>
    </row>
    <row r="47660" spans="1:3" ht="14.4" x14ac:dyDescent="0.3">
      <c r="A47660"/>
      <c r="B47660"/>
      <c r="C47660"/>
    </row>
    <row r="47661" spans="1:3" ht="14.4" x14ac:dyDescent="0.3">
      <c r="A47661"/>
      <c r="B47661"/>
      <c r="C47661"/>
    </row>
    <row r="47662" spans="1:3" ht="14.4" x14ac:dyDescent="0.3">
      <c r="A47662"/>
      <c r="B47662"/>
      <c r="C47662"/>
    </row>
    <row r="47663" spans="1:3" ht="14.4" x14ac:dyDescent="0.3">
      <c r="A47663"/>
      <c r="B47663"/>
      <c r="C47663"/>
    </row>
    <row r="47664" spans="1:3" ht="14.4" x14ac:dyDescent="0.3">
      <c r="A47664"/>
      <c r="B47664"/>
      <c r="C47664"/>
    </row>
    <row r="47665" spans="1:3" ht="14.4" x14ac:dyDescent="0.3">
      <c r="A47665"/>
      <c r="B47665"/>
      <c r="C47665"/>
    </row>
    <row r="47666" spans="1:3" ht="14.4" x14ac:dyDescent="0.3">
      <c r="A47666"/>
      <c r="B47666"/>
      <c r="C47666"/>
    </row>
    <row r="47667" spans="1:3" ht="14.4" x14ac:dyDescent="0.3">
      <c r="A47667"/>
      <c r="B47667"/>
      <c r="C47667"/>
    </row>
    <row r="47668" spans="1:3" ht="14.4" x14ac:dyDescent="0.3">
      <c r="A47668"/>
      <c r="B47668"/>
      <c r="C47668"/>
    </row>
    <row r="47669" spans="1:3" ht="14.4" x14ac:dyDescent="0.3">
      <c r="A47669"/>
      <c r="B47669"/>
      <c r="C47669"/>
    </row>
    <row r="47670" spans="1:3" ht="14.4" x14ac:dyDescent="0.3">
      <c r="A47670"/>
      <c r="B47670"/>
      <c r="C47670"/>
    </row>
    <row r="47671" spans="1:3" ht="14.4" x14ac:dyDescent="0.3">
      <c r="A47671"/>
      <c r="B47671"/>
      <c r="C47671"/>
    </row>
    <row r="47672" spans="1:3" ht="14.4" x14ac:dyDescent="0.3">
      <c r="A47672"/>
      <c r="B47672"/>
      <c r="C47672"/>
    </row>
    <row r="47673" spans="1:3" ht="14.4" x14ac:dyDescent="0.3">
      <c r="A47673"/>
      <c r="B47673"/>
      <c r="C47673"/>
    </row>
    <row r="47674" spans="1:3" ht="14.4" x14ac:dyDescent="0.3">
      <c r="A47674"/>
      <c r="B47674"/>
      <c r="C47674"/>
    </row>
    <row r="47675" spans="1:3" ht="14.4" x14ac:dyDescent="0.3">
      <c r="A47675"/>
      <c r="B47675"/>
      <c r="C47675"/>
    </row>
    <row r="47676" spans="1:3" ht="14.4" x14ac:dyDescent="0.3">
      <c r="A47676"/>
      <c r="B47676"/>
      <c r="C47676"/>
    </row>
    <row r="47677" spans="1:3" ht="14.4" x14ac:dyDescent="0.3">
      <c r="A47677"/>
      <c r="B47677"/>
      <c r="C47677"/>
    </row>
    <row r="47678" spans="1:3" ht="14.4" x14ac:dyDescent="0.3">
      <c r="A47678"/>
      <c r="B47678"/>
      <c r="C47678"/>
    </row>
    <row r="47679" spans="1:3" ht="14.4" x14ac:dyDescent="0.3">
      <c r="A47679"/>
      <c r="B47679"/>
      <c r="C47679"/>
    </row>
    <row r="47680" spans="1:3" ht="14.4" x14ac:dyDescent="0.3">
      <c r="A47680"/>
      <c r="B47680"/>
      <c r="C47680"/>
    </row>
    <row r="47681" spans="1:3" ht="14.4" x14ac:dyDescent="0.3">
      <c r="A47681"/>
      <c r="B47681"/>
      <c r="C47681"/>
    </row>
    <row r="47682" spans="1:3" ht="14.4" x14ac:dyDescent="0.3">
      <c r="A47682"/>
      <c r="B47682"/>
      <c r="C47682"/>
    </row>
    <row r="47683" spans="1:3" ht="14.4" x14ac:dyDescent="0.3">
      <c r="A47683"/>
      <c r="B47683"/>
      <c r="C47683"/>
    </row>
    <row r="47684" spans="1:3" ht="14.4" x14ac:dyDescent="0.3">
      <c r="A47684"/>
      <c r="B47684"/>
      <c r="C47684"/>
    </row>
    <row r="47685" spans="1:3" ht="14.4" x14ac:dyDescent="0.3">
      <c r="A47685"/>
      <c r="B47685"/>
      <c r="C47685"/>
    </row>
    <row r="47686" spans="1:3" ht="14.4" x14ac:dyDescent="0.3">
      <c r="A47686"/>
      <c r="B47686"/>
      <c r="C47686"/>
    </row>
    <row r="47687" spans="1:3" ht="14.4" x14ac:dyDescent="0.3">
      <c r="A47687"/>
      <c r="B47687"/>
      <c r="C47687"/>
    </row>
    <row r="47688" spans="1:3" ht="14.4" x14ac:dyDescent="0.3">
      <c r="A47688"/>
      <c r="B47688"/>
      <c r="C47688"/>
    </row>
    <row r="47689" spans="1:3" ht="14.4" x14ac:dyDescent="0.3">
      <c r="A47689"/>
      <c r="B47689"/>
      <c r="C47689"/>
    </row>
    <row r="47690" spans="1:3" ht="14.4" x14ac:dyDescent="0.3">
      <c r="A47690"/>
      <c r="B47690"/>
      <c r="C47690"/>
    </row>
    <row r="47691" spans="1:3" ht="14.4" x14ac:dyDescent="0.3">
      <c r="A47691"/>
      <c r="B47691"/>
      <c r="C47691"/>
    </row>
    <row r="47692" spans="1:3" ht="14.4" x14ac:dyDescent="0.3">
      <c r="A47692"/>
      <c r="B47692"/>
      <c r="C47692"/>
    </row>
    <row r="47693" spans="1:3" ht="14.4" x14ac:dyDescent="0.3">
      <c r="A47693"/>
      <c r="B47693"/>
      <c r="C47693"/>
    </row>
    <row r="47694" spans="1:3" ht="14.4" x14ac:dyDescent="0.3">
      <c r="A47694"/>
      <c r="B47694"/>
      <c r="C47694"/>
    </row>
    <row r="47695" spans="1:3" ht="14.4" x14ac:dyDescent="0.3">
      <c r="A47695"/>
      <c r="B47695"/>
      <c r="C47695"/>
    </row>
    <row r="47696" spans="1:3" ht="14.4" x14ac:dyDescent="0.3">
      <c r="A47696"/>
      <c r="B47696"/>
      <c r="C47696"/>
    </row>
    <row r="47697" spans="1:3" ht="14.4" x14ac:dyDescent="0.3">
      <c r="A47697"/>
      <c r="B47697"/>
      <c r="C47697"/>
    </row>
    <row r="47698" spans="1:3" ht="14.4" x14ac:dyDescent="0.3">
      <c r="A47698"/>
      <c r="B47698"/>
      <c r="C47698"/>
    </row>
    <row r="47699" spans="1:3" ht="14.4" x14ac:dyDescent="0.3">
      <c r="A47699"/>
      <c r="B47699"/>
      <c r="C47699"/>
    </row>
    <row r="47700" spans="1:3" ht="14.4" x14ac:dyDescent="0.3">
      <c r="A47700"/>
      <c r="B47700"/>
      <c r="C47700"/>
    </row>
    <row r="47701" spans="1:3" ht="14.4" x14ac:dyDescent="0.3">
      <c r="A47701"/>
      <c r="B47701"/>
      <c r="C47701"/>
    </row>
    <row r="47702" spans="1:3" ht="14.4" x14ac:dyDescent="0.3">
      <c r="A47702"/>
      <c r="B47702"/>
      <c r="C47702"/>
    </row>
    <row r="47703" spans="1:3" ht="14.4" x14ac:dyDescent="0.3">
      <c r="A47703"/>
      <c r="B47703"/>
      <c r="C47703"/>
    </row>
    <row r="47704" spans="1:3" ht="14.4" x14ac:dyDescent="0.3">
      <c r="A47704"/>
      <c r="B47704"/>
      <c r="C47704"/>
    </row>
    <row r="47705" spans="1:3" ht="14.4" x14ac:dyDescent="0.3">
      <c r="A47705"/>
      <c r="B47705"/>
      <c r="C47705"/>
    </row>
    <row r="47706" spans="1:3" ht="14.4" x14ac:dyDescent="0.3">
      <c r="A47706"/>
      <c r="B47706"/>
      <c r="C47706"/>
    </row>
    <row r="47707" spans="1:3" ht="14.4" x14ac:dyDescent="0.3">
      <c r="A47707"/>
      <c r="B47707"/>
      <c r="C47707"/>
    </row>
    <row r="47708" spans="1:3" ht="14.4" x14ac:dyDescent="0.3">
      <c r="A47708"/>
      <c r="B47708"/>
      <c r="C47708"/>
    </row>
    <row r="47709" spans="1:3" ht="14.4" x14ac:dyDescent="0.3">
      <c r="A47709"/>
      <c r="B47709"/>
      <c r="C47709"/>
    </row>
    <row r="47710" spans="1:3" ht="14.4" x14ac:dyDescent="0.3">
      <c r="A47710"/>
      <c r="B47710"/>
      <c r="C47710"/>
    </row>
    <row r="47711" spans="1:3" ht="14.4" x14ac:dyDescent="0.3">
      <c r="A47711"/>
      <c r="B47711"/>
      <c r="C47711"/>
    </row>
    <row r="47712" spans="1:3" ht="14.4" x14ac:dyDescent="0.3">
      <c r="A47712"/>
      <c r="B47712"/>
      <c r="C47712"/>
    </row>
    <row r="47713" spans="1:3" ht="14.4" x14ac:dyDescent="0.3">
      <c r="A47713"/>
      <c r="B47713"/>
      <c r="C47713"/>
    </row>
    <row r="47714" spans="1:3" ht="14.4" x14ac:dyDescent="0.3">
      <c r="A47714"/>
      <c r="B47714"/>
      <c r="C47714"/>
    </row>
    <row r="47715" spans="1:3" ht="14.4" x14ac:dyDescent="0.3">
      <c r="A47715"/>
      <c r="B47715"/>
      <c r="C47715"/>
    </row>
    <row r="47716" spans="1:3" ht="14.4" x14ac:dyDescent="0.3">
      <c r="A47716"/>
      <c r="B47716"/>
      <c r="C47716"/>
    </row>
    <row r="47717" spans="1:3" ht="14.4" x14ac:dyDescent="0.3">
      <c r="A47717"/>
      <c r="B47717"/>
      <c r="C47717"/>
    </row>
    <row r="47718" spans="1:3" ht="14.4" x14ac:dyDescent="0.3">
      <c r="A47718"/>
      <c r="B47718"/>
      <c r="C47718"/>
    </row>
    <row r="47719" spans="1:3" ht="14.4" x14ac:dyDescent="0.3">
      <c r="A47719"/>
      <c r="B47719"/>
      <c r="C47719"/>
    </row>
    <row r="47720" spans="1:3" ht="14.4" x14ac:dyDescent="0.3">
      <c r="A47720"/>
      <c r="B47720"/>
      <c r="C47720"/>
    </row>
    <row r="47721" spans="1:3" ht="14.4" x14ac:dyDescent="0.3">
      <c r="A47721"/>
      <c r="B47721"/>
      <c r="C47721"/>
    </row>
    <row r="47722" spans="1:3" ht="14.4" x14ac:dyDescent="0.3">
      <c r="A47722"/>
      <c r="B47722"/>
      <c r="C47722"/>
    </row>
    <row r="47723" spans="1:3" ht="14.4" x14ac:dyDescent="0.3">
      <c r="A47723"/>
      <c r="B47723"/>
      <c r="C47723"/>
    </row>
    <row r="47724" spans="1:3" ht="14.4" x14ac:dyDescent="0.3">
      <c r="A47724"/>
      <c r="B47724"/>
      <c r="C47724"/>
    </row>
    <row r="47725" spans="1:3" ht="14.4" x14ac:dyDescent="0.3">
      <c r="A47725"/>
      <c r="B47725"/>
      <c r="C47725"/>
    </row>
    <row r="47726" spans="1:3" ht="14.4" x14ac:dyDescent="0.3">
      <c r="A47726"/>
      <c r="B47726"/>
      <c r="C47726"/>
    </row>
    <row r="47727" spans="1:3" ht="14.4" x14ac:dyDescent="0.3">
      <c r="A47727"/>
      <c r="B47727"/>
      <c r="C47727"/>
    </row>
    <row r="47728" spans="1:3" ht="14.4" x14ac:dyDescent="0.3">
      <c r="A47728"/>
      <c r="B47728"/>
      <c r="C47728"/>
    </row>
    <row r="47729" spans="1:3" ht="14.4" x14ac:dyDescent="0.3">
      <c r="A47729"/>
      <c r="B47729"/>
      <c r="C47729"/>
    </row>
    <row r="47730" spans="1:3" ht="14.4" x14ac:dyDescent="0.3">
      <c r="A47730"/>
      <c r="B47730"/>
      <c r="C47730"/>
    </row>
    <row r="47731" spans="1:3" ht="14.4" x14ac:dyDescent="0.3">
      <c r="A47731"/>
      <c r="B47731"/>
      <c r="C47731"/>
    </row>
    <row r="47732" spans="1:3" ht="14.4" x14ac:dyDescent="0.3">
      <c r="A47732"/>
      <c r="B47732"/>
      <c r="C47732"/>
    </row>
    <row r="47733" spans="1:3" ht="14.4" x14ac:dyDescent="0.3">
      <c r="A47733"/>
      <c r="B47733"/>
      <c r="C47733"/>
    </row>
    <row r="47734" spans="1:3" ht="14.4" x14ac:dyDescent="0.3">
      <c r="A47734"/>
      <c r="B47734"/>
      <c r="C47734"/>
    </row>
    <row r="47735" spans="1:3" ht="14.4" x14ac:dyDescent="0.3">
      <c r="A47735"/>
      <c r="B47735"/>
      <c r="C47735"/>
    </row>
    <row r="47736" spans="1:3" ht="14.4" x14ac:dyDescent="0.3">
      <c r="A47736"/>
      <c r="B47736"/>
      <c r="C47736"/>
    </row>
    <row r="47737" spans="1:3" ht="14.4" x14ac:dyDescent="0.3">
      <c r="A47737"/>
      <c r="B47737"/>
      <c r="C47737"/>
    </row>
    <row r="47738" spans="1:3" ht="14.4" x14ac:dyDescent="0.3">
      <c r="A47738"/>
      <c r="B47738"/>
      <c r="C47738"/>
    </row>
    <row r="47739" spans="1:3" ht="14.4" x14ac:dyDescent="0.3">
      <c r="A47739"/>
      <c r="B47739"/>
      <c r="C47739"/>
    </row>
    <row r="47740" spans="1:3" ht="14.4" x14ac:dyDescent="0.3">
      <c r="A47740"/>
      <c r="B47740"/>
      <c r="C47740"/>
    </row>
    <row r="47741" spans="1:3" ht="14.4" x14ac:dyDescent="0.3">
      <c r="A47741"/>
      <c r="B47741"/>
      <c r="C47741"/>
    </row>
    <row r="47742" spans="1:3" ht="14.4" x14ac:dyDescent="0.3">
      <c r="A47742"/>
      <c r="B47742"/>
      <c r="C47742"/>
    </row>
    <row r="47743" spans="1:3" ht="14.4" x14ac:dyDescent="0.3">
      <c r="A47743"/>
      <c r="B47743"/>
      <c r="C47743"/>
    </row>
    <row r="47744" spans="1:3" ht="14.4" x14ac:dyDescent="0.3">
      <c r="A47744"/>
      <c r="B47744"/>
      <c r="C47744"/>
    </row>
    <row r="47745" spans="1:3" ht="14.4" x14ac:dyDescent="0.3">
      <c r="A47745"/>
      <c r="B47745"/>
      <c r="C47745"/>
    </row>
    <row r="47746" spans="1:3" ht="14.4" x14ac:dyDescent="0.3">
      <c r="A47746"/>
      <c r="B47746"/>
      <c r="C47746"/>
    </row>
    <row r="47747" spans="1:3" ht="14.4" x14ac:dyDescent="0.3">
      <c r="A47747"/>
      <c r="B47747"/>
      <c r="C47747"/>
    </row>
    <row r="47748" spans="1:3" ht="14.4" x14ac:dyDescent="0.3">
      <c r="A47748"/>
      <c r="B47748"/>
      <c r="C47748"/>
    </row>
    <row r="47749" spans="1:3" ht="14.4" x14ac:dyDescent="0.3">
      <c r="A47749"/>
      <c r="B47749"/>
      <c r="C47749"/>
    </row>
    <row r="47750" spans="1:3" ht="14.4" x14ac:dyDescent="0.3">
      <c r="A47750"/>
      <c r="B47750"/>
      <c r="C47750"/>
    </row>
    <row r="47751" spans="1:3" ht="14.4" x14ac:dyDescent="0.3">
      <c r="A47751"/>
      <c r="B47751"/>
      <c r="C47751"/>
    </row>
    <row r="47752" spans="1:3" ht="14.4" x14ac:dyDescent="0.3">
      <c r="A47752"/>
      <c r="B47752"/>
      <c r="C47752"/>
    </row>
    <row r="47753" spans="1:3" ht="14.4" x14ac:dyDescent="0.3">
      <c r="A47753"/>
      <c r="B47753"/>
      <c r="C47753"/>
    </row>
    <row r="47754" spans="1:3" ht="14.4" x14ac:dyDescent="0.3">
      <c r="A47754"/>
      <c r="B47754"/>
      <c r="C47754"/>
    </row>
    <row r="47755" spans="1:3" ht="14.4" x14ac:dyDescent="0.3">
      <c r="A47755"/>
      <c r="B47755"/>
      <c r="C47755"/>
    </row>
    <row r="47756" spans="1:3" ht="14.4" x14ac:dyDescent="0.3">
      <c r="A47756"/>
      <c r="B47756"/>
      <c r="C47756"/>
    </row>
    <row r="47757" spans="1:3" ht="14.4" x14ac:dyDescent="0.3">
      <c r="A47757"/>
      <c r="B47757"/>
      <c r="C47757"/>
    </row>
    <row r="47758" spans="1:3" ht="14.4" x14ac:dyDescent="0.3">
      <c r="A47758"/>
      <c r="B47758"/>
      <c r="C47758"/>
    </row>
    <row r="47759" spans="1:3" ht="14.4" x14ac:dyDescent="0.3">
      <c r="A47759"/>
      <c r="B47759"/>
      <c r="C47759"/>
    </row>
    <row r="47760" spans="1:3" ht="14.4" x14ac:dyDescent="0.3">
      <c r="A47760"/>
      <c r="B47760"/>
      <c r="C47760"/>
    </row>
    <row r="47761" spans="1:3" ht="14.4" x14ac:dyDescent="0.3">
      <c r="A47761"/>
      <c r="B47761"/>
      <c r="C47761"/>
    </row>
    <row r="47762" spans="1:3" ht="14.4" x14ac:dyDescent="0.3">
      <c r="A47762"/>
      <c r="B47762"/>
      <c r="C47762"/>
    </row>
    <row r="47763" spans="1:3" ht="14.4" x14ac:dyDescent="0.3">
      <c r="A47763"/>
      <c r="B47763"/>
      <c r="C47763"/>
    </row>
    <row r="47764" spans="1:3" ht="14.4" x14ac:dyDescent="0.3">
      <c r="A47764"/>
      <c r="B47764"/>
      <c r="C47764"/>
    </row>
    <row r="47765" spans="1:3" ht="14.4" x14ac:dyDescent="0.3">
      <c r="A47765"/>
      <c r="B47765"/>
      <c r="C47765"/>
    </row>
    <row r="47766" spans="1:3" ht="14.4" x14ac:dyDescent="0.3">
      <c r="A47766"/>
      <c r="B47766"/>
      <c r="C47766"/>
    </row>
    <row r="47767" spans="1:3" ht="14.4" x14ac:dyDescent="0.3">
      <c r="A47767"/>
      <c r="B47767"/>
      <c r="C47767"/>
    </row>
    <row r="47768" spans="1:3" ht="14.4" x14ac:dyDescent="0.3">
      <c r="A47768"/>
      <c r="B47768"/>
      <c r="C47768"/>
    </row>
    <row r="47769" spans="1:3" ht="14.4" x14ac:dyDescent="0.3">
      <c r="A47769"/>
      <c r="B47769"/>
      <c r="C47769"/>
    </row>
    <row r="47770" spans="1:3" ht="14.4" x14ac:dyDescent="0.3">
      <c r="A47770"/>
      <c r="B47770"/>
      <c r="C47770"/>
    </row>
    <row r="47771" spans="1:3" ht="14.4" x14ac:dyDescent="0.3">
      <c r="A47771"/>
      <c r="B47771"/>
      <c r="C47771"/>
    </row>
    <row r="47772" spans="1:3" ht="14.4" x14ac:dyDescent="0.3">
      <c r="A47772"/>
      <c r="B47772"/>
      <c r="C47772"/>
    </row>
    <row r="47773" spans="1:3" ht="14.4" x14ac:dyDescent="0.3">
      <c r="A47773"/>
      <c r="B47773"/>
      <c r="C47773"/>
    </row>
    <row r="47774" spans="1:3" ht="14.4" x14ac:dyDescent="0.3">
      <c r="A47774"/>
      <c r="B47774"/>
      <c r="C47774"/>
    </row>
    <row r="47775" spans="1:3" ht="14.4" x14ac:dyDescent="0.3">
      <c r="A47775"/>
      <c r="B47775"/>
      <c r="C47775"/>
    </row>
    <row r="47776" spans="1:3" ht="14.4" x14ac:dyDescent="0.3">
      <c r="A47776"/>
      <c r="B47776"/>
      <c r="C47776"/>
    </row>
    <row r="47777" spans="1:3" ht="14.4" x14ac:dyDescent="0.3">
      <c r="A47777"/>
      <c r="B47777"/>
      <c r="C47777"/>
    </row>
    <row r="47778" spans="1:3" ht="14.4" x14ac:dyDescent="0.3">
      <c r="A47778"/>
      <c r="B47778"/>
      <c r="C47778"/>
    </row>
    <row r="47779" spans="1:3" ht="14.4" x14ac:dyDescent="0.3">
      <c r="A47779"/>
      <c r="B47779"/>
      <c r="C47779"/>
    </row>
    <row r="47780" spans="1:3" ht="14.4" x14ac:dyDescent="0.3">
      <c r="A47780"/>
      <c r="B47780"/>
      <c r="C47780"/>
    </row>
    <row r="47781" spans="1:3" ht="14.4" x14ac:dyDescent="0.3">
      <c r="A47781"/>
      <c r="B47781"/>
      <c r="C47781"/>
    </row>
    <row r="47782" spans="1:3" ht="14.4" x14ac:dyDescent="0.3">
      <c r="A47782"/>
      <c r="B47782"/>
      <c r="C47782"/>
    </row>
    <row r="47783" spans="1:3" ht="14.4" x14ac:dyDescent="0.3">
      <c r="A47783"/>
      <c r="B47783"/>
      <c r="C47783"/>
    </row>
    <row r="47784" spans="1:3" ht="14.4" x14ac:dyDescent="0.3">
      <c r="A47784"/>
      <c r="B47784"/>
      <c r="C47784"/>
    </row>
    <row r="47785" spans="1:3" ht="14.4" x14ac:dyDescent="0.3">
      <c r="A47785"/>
      <c r="B47785"/>
      <c r="C47785"/>
    </row>
    <row r="47786" spans="1:3" ht="14.4" x14ac:dyDescent="0.3">
      <c r="A47786"/>
      <c r="B47786"/>
      <c r="C47786"/>
    </row>
    <row r="47787" spans="1:3" ht="14.4" x14ac:dyDescent="0.3">
      <c r="A47787"/>
      <c r="B47787"/>
      <c r="C47787"/>
    </row>
    <row r="47788" spans="1:3" ht="14.4" x14ac:dyDescent="0.3">
      <c r="A47788"/>
      <c r="B47788"/>
      <c r="C47788"/>
    </row>
    <row r="47789" spans="1:3" ht="14.4" x14ac:dyDescent="0.3">
      <c r="A47789"/>
      <c r="B47789"/>
      <c r="C47789"/>
    </row>
    <row r="47790" spans="1:3" ht="14.4" x14ac:dyDescent="0.3">
      <c r="A47790"/>
      <c r="B47790"/>
      <c r="C47790"/>
    </row>
    <row r="47791" spans="1:3" ht="14.4" x14ac:dyDescent="0.3">
      <c r="A47791"/>
      <c r="B47791"/>
      <c r="C47791"/>
    </row>
    <row r="47792" spans="1:3" ht="14.4" x14ac:dyDescent="0.3">
      <c r="A47792"/>
      <c r="B47792"/>
      <c r="C47792"/>
    </row>
    <row r="47793" spans="1:3" ht="14.4" x14ac:dyDescent="0.3">
      <c r="A47793"/>
      <c r="B47793"/>
      <c r="C47793"/>
    </row>
    <row r="47794" spans="1:3" ht="14.4" x14ac:dyDescent="0.3">
      <c r="A47794"/>
      <c r="B47794"/>
      <c r="C47794"/>
    </row>
    <row r="47795" spans="1:3" ht="14.4" x14ac:dyDescent="0.3">
      <c r="A47795"/>
      <c r="B47795"/>
      <c r="C47795"/>
    </row>
    <row r="47796" spans="1:3" ht="14.4" x14ac:dyDescent="0.3">
      <c r="A47796"/>
      <c r="B47796"/>
      <c r="C47796"/>
    </row>
    <row r="47797" spans="1:3" ht="14.4" x14ac:dyDescent="0.3">
      <c r="A47797"/>
      <c r="B47797"/>
      <c r="C47797"/>
    </row>
    <row r="47798" spans="1:3" ht="14.4" x14ac:dyDescent="0.3">
      <c r="A47798"/>
      <c r="B47798"/>
      <c r="C47798"/>
    </row>
    <row r="47799" spans="1:3" ht="14.4" x14ac:dyDescent="0.3">
      <c r="A47799"/>
      <c r="B47799"/>
      <c r="C47799"/>
    </row>
    <row r="47800" spans="1:3" ht="14.4" x14ac:dyDescent="0.3">
      <c r="A47800"/>
      <c r="B47800"/>
      <c r="C47800"/>
    </row>
    <row r="47801" spans="1:3" ht="14.4" x14ac:dyDescent="0.3">
      <c r="A47801"/>
      <c r="B47801"/>
      <c r="C47801"/>
    </row>
    <row r="47802" spans="1:3" ht="14.4" x14ac:dyDescent="0.3">
      <c r="A47802"/>
      <c r="B47802"/>
      <c r="C47802"/>
    </row>
    <row r="47803" spans="1:3" ht="14.4" x14ac:dyDescent="0.3">
      <c r="A47803"/>
      <c r="B47803"/>
      <c r="C47803"/>
    </row>
    <row r="47804" spans="1:3" ht="14.4" x14ac:dyDescent="0.3">
      <c r="A47804"/>
      <c r="B47804"/>
      <c r="C47804"/>
    </row>
    <row r="47805" spans="1:3" ht="14.4" x14ac:dyDescent="0.3">
      <c r="A47805"/>
      <c r="B47805"/>
      <c r="C47805"/>
    </row>
    <row r="47806" spans="1:3" ht="14.4" x14ac:dyDescent="0.3">
      <c r="A47806"/>
      <c r="B47806"/>
      <c r="C47806"/>
    </row>
    <row r="47807" spans="1:3" ht="14.4" x14ac:dyDescent="0.3">
      <c r="A47807"/>
      <c r="B47807"/>
      <c r="C47807"/>
    </row>
    <row r="47808" spans="1:3" ht="14.4" x14ac:dyDescent="0.3">
      <c r="A47808"/>
      <c r="B47808"/>
      <c r="C47808"/>
    </row>
    <row r="47809" spans="1:3" ht="14.4" x14ac:dyDescent="0.3">
      <c r="A47809"/>
      <c r="B47809"/>
      <c r="C47809"/>
    </row>
    <row r="47810" spans="1:3" ht="14.4" x14ac:dyDescent="0.3">
      <c r="A47810"/>
      <c r="B47810"/>
      <c r="C47810"/>
    </row>
    <row r="47811" spans="1:3" ht="14.4" x14ac:dyDescent="0.3">
      <c r="A47811"/>
      <c r="B47811"/>
      <c r="C47811"/>
    </row>
    <row r="47812" spans="1:3" ht="14.4" x14ac:dyDescent="0.3">
      <c r="A47812"/>
      <c r="B47812"/>
      <c r="C47812"/>
    </row>
    <row r="47813" spans="1:3" ht="14.4" x14ac:dyDescent="0.3">
      <c r="A47813"/>
      <c r="B47813"/>
      <c r="C47813"/>
    </row>
    <row r="47814" spans="1:3" ht="14.4" x14ac:dyDescent="0.3">
      <c r="A47814"/>
      <c r="B47814"/>
      <c r="C47814"/>
    </row>
    <row r="47815" spans="1:3" ht="14.4" x14ac:dyDescent="0.3">
      <c r="A47815"/>
      <c r="B47815"/>
      <c r="C47815"/>
    </row>
    <row r="47816" spans="1:3" ht="14.4" x14ac:dyDescent="0.3">
      <c r="A47816"/>
      <c r="B47816"/>
      <c r="C47816"/>
    </row>
    <row r="47817" spans="1:3" ht="14.4" x14ac:dyDescent="0.3">
      <c r="A47817"/>
      <c r="B47817"/>
      <c r="C47817"/>
    </row>
    <row r="47818" spans="1:3" ht="14.4" x14ac:dyDescent="0.3">
      <c r="A47818"/>
      <c r="B47818"/>
      <c r="C47818"/>
    </row>
    <row r="47819" spans="1:3" ht="14.4" x14ac:dyDescent="0.3">
      <c r="A47819"/>
      <c r="B47819"/>
      <c r="C47819"/>
    </row>
    <row r="47820" spans="1:3" ht="14.4" x14ac:dyDescent="0.3">
      <c r="A47820"/>
      <c r="B47820"/>
      <c r="C47820"/>
    </row>
    <row r="47821" spans="1:3" ht="14.4" x14ac:dyDescent="0.3">
      <c r="A47821"/>
      <c r="B47821"/>
      <c r="C47821"/>
    </row>
    <row r="47822" spans="1:3" ht="14.4" x14ac:dyDescent="0.3">
      <c r="A47822"/>
      <c r="B47822"/>
      <c r="C47822"/>
    </row>
    <row r="47823" spans="1:3" ht="14.4" x14ac:dyDescent="0.3">
      <c r="A47823"/>
      <c r="B47823"/>
      <c r="C47823"/>
    </row>
    <row r="47824" spans="1:3" ht="14.4" x14ac:dyDescent="0.3">
      <c r="A47824"/>
      <c r="B47824"/>
      <c r="C47824"/>
    </row>
    <row r="47825" spans="1:3" ht="14.4" x14ac:dyDescent="0.3">
      <c r="A47825"/>
      <c r="B47825"/>
      <c r="C47825"/>
    </row>
    <row r="47826" spans="1:3" ht="14.4" x14ac:dyDescent="0.3">
      <c r="A47826"/>
      <c r="B47826"/>
      <c r="C47826"/>
    </row>
    <row r="47827" spans="1:3" ht="14.4" x14ac:dyDescent="0.3">
      <c r="A47827"/>
      <c r="B47827"/>
      <c r="C47827"/>
    </row>
    <row r="47828" spans="1:3" ht="14.4" x14ac:dyDescent="0.3">
      <c r="A47828"/>
      <c r="B47828"/>
      <c r="C47828"/>
    </row>
    <row r="47829" spans="1:3" ht="14.4" x14ac:dyDescent="0.3">
      <c r="A47829"/>
      <c r="B47829"/>
      <c r="C47829"/>
    </row>
    <row r="47830" spans="1:3" ht="14.4" x14ac:dyDescent="0.3">
      <c r="A47830"/>
      <c r="B47830"/>
      <c r="C47830"/>
    </row>
    <row r="47831" spans="1:3" ht="14.4" x14ac:dyDescent="0.3">
      <c r="A47831"/>
      <c r="B47831"/>
      <c r="C47831"/>
    </row>
    <row r="47832" spans="1:3" ht="14.4" x14ac:dyDescent="0.3">
      <c r="A47832"/>
      <c r="B47832"/>
      <c r="C47832"/>
    </row>
    <row r="47833" spans="1:3" ht="14.4" x14ac:dyDescent="0.3">
      <c r="A47833"/>
      <c r="B47833"/>
      <c r="C47833"/>
    </row>
    <row r="47834" spans="1:3" ht="14.4" x14ac:dyDescent="0.3">
      <c r="A47834"/>
      <c r="B47834"/>
      <c r="C47834"/>
    </row>
    <row r="47835" spans="1:3" ht="14.4" x14ac:dyDescent="0.3">
      <c r="A47835"/>
      <c r="B47835"/>
      <c r="C47835"/>
    </row>
    <row r="47836" spans="1:3" ht="14.4" x14ac:dyDescent="0.3">
      <c r="A47836"/>
      <c r="B47836"/>
      <c r="C47836"/>
    </row>
    <row r="47837" spans="1:3" ht="14.4" x14ac:dyDescent="0.3">
      <c r="A47837"/>
      <c r="B47837"/>
      <c r="C47837"/>
    </row>
    <row r="47838" spans="1:3" ht="14.4" x14ac:dyDescent="0.3">
      <c r="A47838"/>
      <c r="B47838"/>
      <c r="C47838"/>
    </row>
    <row r="47839" spans="1:3" ht="14.4" x14ac:dyDescent="0.3">
      <c r="A47839"/>
      <c r="B47839"/>
      <c r="C47839"/>
    </row>
    <row r="47840" spans="1:3" ht="14.4" x14ac:dyDescent="0.3">
      <c r="A47840"/>
      <c r="B47840"/>
      <c r="C47840"/>
    </row>
    <row r="47841" spans="1:3" ht="14.4" x14ac:dyDescent="0.3">
      <c r="A47841"/>
      <c r="B47841"/>
      <c r="C47841"/>
    </row>
    <row r="47842" spans="1:3" ht="14.4" x14ac:dyDescent="0.3">
      <c r="A47842"/>
      <c r="B47842"/>
      <c r="C47842"/>
    </row>
    <row r="47843" spans="1:3" ht="14.4" x14ac:dyDescent="0.3">
      <c r="A47843"/>
      <c r="B47843"/>
      <c r="C47843"/>
    </row>
    <row r="47844" spans="1:3" ht="14.4" x14ac:dyDescent="0.3">
      <c r="A47844"/>
      <c r="B47844"/>
      <c r="C47844"/>
    </row>
    <row r="47845" spans="1:3" ht="14.4" x14ac:dyDescent="0.3">
      <c r="A47845"/>
      <c r="B47845"/>
      <c r="C47845"/>
    </row>
    <row r="47846" spans="1:3" ht="14.4" x14ac:dyDescent="0.3">
      <c r="A47846"/>
      <c r="B47846"/>
      <c r="C47846"/>
    </row>
    <row r="47847" spans="1:3" ht="14.4" x14ac:dyDescent="0.3">
      <c r="A47847"/>
      <c r="B47847"/>
      <c r="C47847"/>
    </row>
    <row r="47848" spans="1:3" ht="14.4" x14ac:dyDescent="0.3">
      <c r="A47848"/>
      <c r="B47848"/>
      <c r="C47848"/>
    </row>
    <row r="47849" spans="1:3" ht="14.4" x14ac:dyDescent="0.3">
      <c r="A47849"/>
      <c r="B47849"/>
      <c r="C47849"/>
    </row>
    <row r="47850" spans="1:3" ht="14.4" x14ac:dyDescent="0.3">
      <c r="A47850"/>
      <c r="B47850"/>
      <c r="C47850"/>
    </row>
    <row r="47851" spans="1:3" ht="14.4" x14ac:dyDescent="0.3">
      <c r="A47851"/>
      <c r="B47851"/>
      <c r="C47851"/>
    </row>
    <row r="47852" spans="1:3" ht="14.4" x14ac:dyDescent="0.3">
      <c r="A47852"/>
      <c r="B47852"/>
      <c r="C47852"/>
    </row>
    <row r="47853" spans="1:3" ht="14.4" x14ac:dyDescent="0.3">
      <c r="A47853"/>
      <c r="B47853"/>
      <c r="C47853"/>
    </row>
    <row r="47854" spans="1:3" ht="14.4" x14ac:dyDescent="0.3">
      <c r="A47854"/>
      <c r="B47854"/>
      <c r="C47854"/>
    </row>
    <row r="47855" spans="1:3" ht="14.4" x14ac:dyDescent="0.3">
      <c r="A47855"/>
      <c r="B47855"/>
      <c r="C47855"/>
    </row>
    <row r="47856" spans="1:3" ht="14.4" x14ac:dyDescent="0.3">
      <c r="A47856"/>
      <c r="B47856"/>
      <c r="C47856"/>
    </row>
    <row r="47857" spans="1:3" ht="14.4" x14ac:dyDescent="0.3">
      <c r="A47857"/>
      <c r="B47857"/>
      <c r="C47857"/>
    </row>
    <row r="47858" spans="1:3" ht="14.4" x14ac:dyDescent="0.3">
      <c r="A47858"/>
      <c r="B47858"/>
      <c r="C47858"/>
    </row>
    <row r="47859" spans="1:3" ht="14.4" x14ac:dyDescent="0.3">
      <c r="A47859"/>
      <c r="B47859"/>
      <c r="C47859"/>
    </row>
    <row r="47860" spans="1:3" ht="14.4" x14ac:dyDescent="0.3">
      <c r="A47860"/>
      <c r="B47860"/>
      <c r="C47860"/>
    </row>
    <row r="47861" spans="1:3" ht="14.4" x14ac:dyDescent="0.3">
      <c r="A47861"/>
      <c r="B47861"/>
      <c r="C47861"/>
    </row>
    <row r="47862" spans="1:3" ht="14.4" x14ac:dyDescent="0.3">
      <c r="A47862"/>
      <c r="B47862"/>
      <c r="C47862"/>
    </row>
    <row r="47863" spans="1:3" ht="14.4" x14ac:dyDescent="0.3">
      <c r="A47863"/>
      <c r="B47863"/>
      <c r="C47863"/>
    </row>
    <row r="47864" spans="1:3" ht="14.4" x14ac:dyDescent="0.3">
      <c r="A47864"/>
      <c r="B47864"/>
      <c r="C47864"/>
    </row>
    <row r="47865" spans="1:3" ht="14.4" x14ac:dyDescent="0.3">
      <c r="A47865"/>
      <c r="B47865"/>
      <c r="C47865"/>
    </row>
    <row r="47866" spans="1:3" ht="14.4" x14ac:dyDescent="0.3">
      <c r="A47866"/>
      <c r="B47866"/>
      <c r="C47866"/>
    </row>
    <row r="47867" spans="1:3" ht="14.4" x14ac:dyDescent="0.3">
      <c r="A47867"/>
      <c r="B47867"/>
      <c r="C47867"/>
    </row>
    <row r="47868" spans="1:3" ht="14.4" x14ac:dyDescent="0.3">
      <c r="A47868"/>
      <c r="B47868"/>
      <c r="C47868"/>
    </row>
    <row r="47869" spans="1:3" ht="14.4" x14ac:dyDescent="0.3">
      <c r="A47869"/>
      <c r="B47869"/>
      <c r="C47869"/>
    </row>
    <row r="47870" spans="1:3" ht="14.4" x14ac:dyDescent="0.3">
      <c r="A47870"/>
      <c r="B47870"/>
      <c r="C47870"/>
    </row>
    <row r="47871" spans="1:3" ht="14.4" x14ac:dyDescent="0.3">
      <c r="A47871"/>
      <c r="B47871"/>
      <c r="C47871"/>
    </row>
    <row r="47872" spans="1:3" ht="14.4" x14ac:dyDescent="0.3">
      <c r="A47872"/>
      <c r="B47872"/>
      <c r="C47872"/>
    </row>
    <row r="47873" spans="1:3" ht="14.4" x14ac:dyDescent="0.3">
      <c r="A47873"/>
      <c r="B47873"/>
      <c r="C47873"/>
    </row>
    <row r="47874" spans="1:3" ht="14.4" x14ac:dyDescent="0.3">
      <c r="A47874"/>
      <c r="B47874"/>
      <c r="C47874"/>
    </row>
    <row r="47875" spans="1:3" ht="14.4" x14ac:dyDescent="0.3">
      <c r="A47875"/>
      <c r="B47875"/>
      <c r="C47875"/>
    </row>
    <row r="47876" spans="1:3" ht="14.4" x14ac:dyDescent="0.3">
      <c r="A47876"/>
      <c r="B47876"/>
      <c r="C47876"/>
    </row>
    <row r="47877" spans="1:3" ht="14.4" x14ac:dyDescent="0.3">
      <c r="A47877"/>
      <c r="B47877"/>
      <c r="C47877"/>
    </row>
    <row r="47878" spans="1:3" ht="14.4" x14ac:dyDescent="0.3">
      <c r="A47878"/>
      <c r="B47878"/>
      <c r="C47878"/>
    </row>
    <row r="47879" spans="1:3" ht="14.4" x14ac:dyDescent="0.3">
      <c r="A47879"/>
      <c r="B47879"/>
      <c r="C47879"/>
    </row>
    <row r="47880" spans="1:3" ht="14.4" x14ac:dyDescent="0.3">
      <c r="A47880"/>
      <c r="B47880"/>
      <c r="C47880"/>
    </row>
    <row r="47881" spans="1:3" ht="14.4" x14ac:dyDescent="0.3">
      <c r="A47881"/>
      <c r="B47881"/>
      <c r="C47881"/>
    </row>
    <row r="47882" spans="1:3" ht="14.4" x14ac:dyDescent="0.3">
      <c r="A47882"/>
      <c r="B47882"/>
      <c r="C47882"/>
    </row>
    <row r="47883" spans="1:3" ht="14.4" x14ac:dyDescent="0.3">
      <c r="A47883"/>
      <c r="B47883"/>
      <c r="C47883"/>
    </row>
    <row r="47884" spans="1:3" ht="14.4" x14ac:dyDescent="0.3">
      <c r="A47884"/>
      <c r="B47884"/>
      <c r="C47884"/>
    </row>
    <row r="47885" spans="1:3" ht="14.4" x14ac:dyDescent="0.3">
      <c r="A47885"/>
      <c r="B47885"/>
      <c r="C47885"/>
    </row>
    <row r="47886" spans="1:3" ht="14.4" x14ac:dyDescent="0.3">
      <c r="A47886"/>
      <c r="B47886"/>
      <c r="C47886"/>
    </row>
    <row r="47887" spans="1:3" ht="14.4" x14ac:dyDescent="0.3">
      <c r="A47887"/>
      <c r="B47887"/>
      <c r="C47887"/>
    </row>
    <row r="47888" spans="1:3" ht="14.4" x14ac:dyDescent="0.3">
      <c r="A47888"/>
      <c r="B47888"/>
      <c r="C47888"/>
    </row>
    <row r="47889" spans="1:3" ht="14.4" x14ac:dyDescent="0.3">
      <c r="A47889"/>
      <c r="B47889"/>
      <c r="C47889"/>
    </row>
    <row r="47890" spans="1:3" ht="14.4" x14ac:dyDescent="0.3">
      <c r="A47890"/>
      <c r="B47890"/>
      <c r="C47890"/>
    </row>
    <row r="47891" spans="1:3" ht="14.4" x14ac:dyDescent="0.3">
      <c r="A47891"/>
      <c r="B47891"/>
      <c r="C47891"/>
    </row>
    <row r="47892" spans="1:3" ht="14.4" x14ac:dyDescent="0.3">
      <c r="A47892"/>
      <c r="B47892"/>
      <c r="C47892"/>
    </row>
    <row r="47893" spans="1:3" ht="14.4" x14ac:dyDescent="0.3">
      <c r="A47893"/>
      <c r="B47893"/>
      <c r="C47893"/>
    </row>
    <row r="47894" spans="1:3" ht="14.4" x14ac:dyDescent="0.3">
      <c r="A47894"/>
      <c r="B47894"/>
      <c r="C47894"/>
    </row>
    <row r="47895" spans="1:3" ht="14.4" x14ac:dyDescent="0.3">
      <c r="A47895"/>
      <c r="B47895"/>
      <c r="C47895"/>
    </row>
    <row r="47896" spans="1:3" ht="14.4" x14ac:dyDescent="0.3">
      <c r="A47896"/>
      <c r="B47896"/>
      <c r="C47896"/>
    </row>
    <row r="47897" spans="1:3" ht="14.4" x14ac:dyDescent="0.3">
      <c r="A47897"/>
      <c r="B47897"/>
      <c r="C47897"/>
    </row>
    <row r="47898" spans="1:3" ht="14.4" x14ac:dyDescent="0.3">
      <c r="A47898"/>
      <c r="B47898"/>
      <c r="C47898"/>
    </row>
    <row r="47899" spans="1:3" ht="14.4" x14ac:dyDescent="0.3">
      <c r="A47899"/>
      <c r="B47899"/>
      <c r="C47899"/>
    </row>
    <row r="47900" spans="1:3" ht="14.4" x14ac:dyDescent="0.3">
      <c r="A47900"/>
      <c r="B47900"/>
      <c r="C47900"/>
    </row>
    <row r="47901" spans="1:3" ht="14.4" x14ac:dyDescent="0.3">
      <c r="A47901"/>
      <c r="B47901"/>
      <c r="C47901"/>
    </row>
    <row r="47902" spans="1:3" ht="14.4" x14ac:dyDescent="0.3">
      <c r="A47902"/>
      <c r="B47902"/>
      <c r="C47902"/>
    </row>
    <row r="47903" spans="1:3" ht="14.4" x14ac:dyDescent="0.3">
      <c r="A47903"/>
      <c r="B47903"/>
      <c r="C47903"/>
    </row>
    <row r="47904" spans="1:3" ht="14.4" x14ac:dyDescent="0.3">
      <c r="A47904"/>
      <c r="B47904"/>
      <c r="C47904"/>
    </row>
    <row r="47905" spans="1:3" ht="14.4" x14ac:dyDescent="0.3">
      <c r="A47905"/>
      <c r="B47905"/>
      <c r="C47905"/>
    </row>
    <row r="47906" spans="1:3" ht="14.4" x14ac:dyDescent="0.3">
      <c r="A47906"/>
      <c r="B47906"/>
      <c r="C47906"/>
    </row>
    <row r="47907" spans="1:3" ht="14.4" x14ac:dyDescent="0.3">
      <c r="A47907"/>
      <c r="B47907"/>
      <c r="C47907"/>
    </row>
    <row r="47908" spans="1:3" ht="14.4" x14ac:dyDescent="0.3">
      <c r="A47908"/>
      <c r="B47908"/>
      <c r="C47908"/>
    </row>
    <row r="47909" spans="1:3" ht="14.4" x14ac:dyDescent="0.3">
      <c r="A47909"/>
      <c r="B47909"/>
      <c r="C47909"/>
    </row>
    <row r="47910" spans="1:3" ht="14.4" x14ac:dyDescent="0.3">
      <c r="A47910"/>
      <c r="B47910"/>
      <c r="C47910"/>
    </row>
    <row r="47911" spans="1:3" ht="14.4" x14ac:dyDescent="0.3">
      <c r="A47911"/>
      <c r="B47911"/>
      <c r="C47911"/>
    </row>
    <row r="47912" spans="1:3" ht="14.4" x14ac:dyDescent="0.3">
      <c r="A47912"/>
      <c r="B47912"/>
      <c r="C47912"/>
    </row>
    <row r="47913" spans="1:3" ht="14.4" x14ac:dyDescent="0.3">
      <c r="A47913"/>
      <c r="B47913"/>
      <c r="C47913"/>
    </row>
    <row r="47914" spans="1:3" ht="14.4" x14ac:dyDescent="0.3">
      <c r="A47914"/>
      <c r="B47914"/>
      <c r="C47914"/>
    </row>
    <row r="47915" spans="1:3" ht="14.4" x14ac:dyDescent="0.3">
      <c r="A47915"/>
      <c r="B47915"/>
      <c r="C47915"/>
    </row>
    <row r="47916" spans="1:3" ht="14.4" x14ac:dyDescent="0.3">
      <c r="A47916"/>
      <c r="B47916"/>
      <c r="C47916"/>
    </row>
    <row r="47917" spans="1:3" ht="14.4" x14ac:dyDescent="0.3">
      <c r="A47917"/>
      <c r="B47917"/>
      <c r="C47917"/>
    </row>
    <row r="47918" spans="1:3" ht="14.4" x14ac:dyDescent="0.3">
      <c r="A47918"/>
      <c r="B47918"/>
      <c r="C47918"/>
    </row>
    <row r="47919" spans="1:3" ht="14.4" x14ac:dyDescent="0.3">
      <c r="A47919"/>
      <c r="B47919"/>
      <c r="C47919"/>
    </row>
    <row r="47920" spans="1:3" ht="14.4" x14ac:dyDescent="0.3">
      <c r="A47920"/>
      <c r="B47920"/>
      <c r="C47920"/>
    </row>
    <row r="47921" spans="1:3" ht="14.4" x14ac:dyDescent="0.3">
      <c r="A47921"/>
      <c r="B47921"/>
      <c r="C47921"/>
    </row>
    <row r="47922" spans="1:3" ht="14.4" x14ac:dyDescent="0.3">
      <c r="A47922"/>
      <c r="B47922"/>
      <c r="C47922"/>
    </row>
    <row r="47923" spans="1:3" ht="14.4" x14ac:dyDescent="0.3">
      <c r="A47923"/>
      <c r="B47923"/>
      <c r="C47923"/>
    </row>
    <row r="47924" spans="1:3" ht="14.4" x14ac:dyDescent="0.3">
      <c r="A47924"/>
      <c r="B47924"/>
      <c r="C47924"/>
    </row>
    <row r="47925" spans="1:3" ht="14.4" x14ac:dyDescent="0.3">
      <c r="A47925"/>
      <c r="B47925"/>
      <c r="C47925"/>
    </row>
    <row r="47926" spans="1:3" ht="14.4" x14ac:dyDescent="0.3">
      <c r="A47926"/>
      <c r="B47926"/>
      <c r="C47926"/>
    </row>
    <row r="47927" spans="1:3" ht="14.4" x14ac:dyDescent="0.3">
      <c r="A47927"/>
      <c r="B47927"/>
      <c r="C47927"/>
    </row>
    <row r="47928" spans="1:3" ht="14.4" x14ac:dyDescent="0.3">
      <c r="A47928"/>
      <c r="B47928"/>
      <c r="C47928"/>
    </row>
    <row r="47929" spans="1:3" ht="14.4" x14ac:dyDescent="0.3">
      <c r="A47929"/>
      <c r="B47929"/>
      <c r="C47929"/>
    </row>
    <row r="47930" spans="1:3" ht="14.4" x14ac:dyDescent="0.3">
      <c r="A47930"/>
      <c r="B47930"/>
      <c r="C47930"/>
    </row>
    <row r="47931" spans="1:3" ht="14.4" x14ac:dyDescent="0.3">
      <c r="A47931"/>
      <c r="B47931"/>
      <c r="C47931"/>
    </row>
    <row r="47932" spans="1:3" ht="14.4" x14ac:dyDescent="0.3">
      <c r="A47932"/>
      <c r="B47932"/>
      <c r="C47932"/>
    </row>
    <row r="47933" spans="1:3" ht="14.4" x14ac:dyDescent="0.3">
      <c r="A47933"/>
      <c r="B47933"/>
      <c r="C47933"/>
    </row>
    <row r="47934" spans="1:3" ht="14.4" x14ac:dyDescent="0.3">
      <c r="A47934"/>
      <c r="B47934"/>
      <c r="C47934"/>
    </row>
    <row r="47935" spans="1:3" ht="14.4" x14ac:dyDescent="0.3">
      <c r="A47935"/>
      <c r="B47935"/>
      <c r="C47935"/>
    </row>
    <row r="47936" spans="1:3" ht="14.4" x14ac:dyDescent="0.3">
      <c r="A47936"/>
      <c r="B47936"/>
      <c r="C47936"/>
    </row>
    <row r="47937" spans="1:3" ht="14.4" x14ac:dyDescent="0.3">
      <c r="A47937"/>
      <c r="B47937"/>
      <c r="C47937"/>
    </row>
    <row r="47938" spans="1:3" ht="14.4" x14ac:dyDescent="0.3">
      <c r="A47938"/>
      <c r="B47938"/>
      <c r="C47938"/>
    </row>
    <row r="47939" spans="1:3" ht="14.4" x14ac:dyDescent="0.3">
      <c r="A47939"/>
      <c r="B47939"/>
      <c r="C47939"/>
    </row>
    <row r="47940" spans="1:3" ht="14.4" x14ac:dyDescent="0.3">
      <c r="A47940"/>
      <c r="B47940"/>
      <c r="C47940"/>
    </row>
    <row r="47941" spans="1:3" ht="14.4" x14ac:dyDescent="0.3">
      <c r="A47941"/>
      <c r="B47941"/>
      <c r="C47941"/>
    </row>
    <row r="47942" spans="1:3" ht="14.4" x14ac:dyDescent="0.3">
      <c r="A47942"/>
      <c r="B47942"/>
      <c r="C47942"/>
    </row>
    <row r="47943" spans="1:3" ht="14.4" x14ac:dyDescent="0.3">
      <c r="A47943"/>
      <c r="B47943"/>
      <c r="C47943"/>
    </row>
    <row r="47944" spans="1:3" ht="14.4" x14ac:dyDescent="0.3">
      <c r="A47944"/>
      <c r="B47944"/>
      <c r="C47944"/>
    </row>
    <row r="47945" spans="1:3" ht="14.4" x14ac:dyDescent="0.3">
      <c r="A47945"/>
      <c r="B47945"/>
      <c r="C47945"/>
    </row>
    <row r="47946" spans="1:3" ht="14.4" x14ac:dyDescent="0.3">
      <c r="A47946"/>
      <c r="B47946"/>
      <c r="C47946"/>
    </row>
    <row r="47947" spans="1:3" ht="14.4" x14ac:dyDescent="0.3">
      <c r="A47947"/>
      <c r="B47947"/>
      <c r="C47947"/>
    </row>
    <row r="47948" spans="1:3" ht="14.4" x14ac:dyDescent="0.3">
      <c r="A47948"/>
      <c r="B47948"/>
      <c r="C47948"/>
    </row>
    <row r="47949" spans="1:3" ht="14.4" x14ac:dyDescent="0.3">
      <c r="A47949"/>
      <c r="B47949"/>
      <c r="C47949"/>
    </row>
    <row r="47950" spans="1:3" ht="14.4" x14ac:dyDescent="0.3">
      <c r="A47950"/>
      <c r="B47950"/>
      <c r="C47950"/>
    </row>
    <row r="47951" spans="1:3" ht="14.4" x14ac:dyDescent="0.3">
      <c r="A47951"/>
      <c r="B47951"/>
      <c r="C47951"/>
    </row>
    <row r="47952" spans="1:3" ht="14.4" x14ac:dyDescent="0.3">
      <c r="A47952"/>
      <c r="B47952"/>
      <c r="C47952"/>
    </row>
    <row r="47953" spans="1:3" ht="14.4" x14ac:dyDescent="0.3">
      <c r="A47953"/>
      <c r="B47953"/>
      <c r="C47953"/>
    </row>
    <row r="47954" spans="1:3" ht="14.4" x14ac:dyDescent="0.3">
      <c r="A47954"/>
      <c r="B47954"/>
      <c r="C47954"/>
    </row>
    <row r="47955" spans="1:3" ht="14.4" x14ac:dyDescent="0.3">
      <c r="A47955"/>
      <c r="B47955"/>
      <c r="C47955"/>
    </row>
    <row r="47956" spans="1:3" ht="14.4" x14ac:dyDescent="0.3">
      <c r="A47956"/>
      <c r="B47956"/>
      <c r="C47956"/>
    </row>
    <row r="47957" spans="1:3" ht="14.4" x14ac:dyDescent="0.3">
      <c r="A47957"/>
      <c r="B47957"/>
      <c r="C47957"/>
    </row>
    <row r="47958" spans="1:3" ht="14.4" x14ac:dyDescent="0.3">
      <c r="A47958"/>
      <c r="B47958"/>
      <c r="C47958"/>
    </row>
    <row r="47959" spans="1:3" ht="14.4" x14ac:dyDescent="0.3">
      <c r="A47959"/>
      <c r="B47959"/>
      <c r="C47959"/>
    </row>
    <row r="47960" spans="1:3" ht="14.4" x14ac:dyDescent="0.3">
      <c r="A47960"/>
      <c r="B47960"/>
      <c r="C47960"/>
    </row>
    <row r="47961" spans="1:3" ht="14.4" x14ac:dyDescent="0.3">
      <c r="A47961"/>
      <c r="B47961"/>
      <c r="C47961"/>
    </row>
    <row r="47962" spans="1:3" ht="14.4" x14ac:dyDescent="0.3">
      <c r="A47962"/>
      <c r="B47962"/>
      <c r="C47962"/>
    </row>
    <row r="47963" spans="1:3" ht="14.4" x14ac:dyDescent="0.3">
      <c r="A47963"/>
      <c r="B47963"/>
      <c r="C47963"/>
    </row>
    <row r="47964" spans="1:3" ht="14.4" x14ac:dyDescent="0.3">
      <c r="A47964"/>
      <c r="B47964"/>
      <c r="C47964"/>
    </row>
    <row r="47965" spans="1:3" ht="14.4" x14ac:dyDescent="0.3">
      <c r="A47965"/>
      <c r="B47965"/>
      <c r="C47965"/>
    </row>
    <row r="47966" spans="1:3" ht="14.4" x14ac:dyDescent="0.3">
      <c r="A47966"/>
      <c r="B47966"/>
      <c r="C47966"/>
    </row>
    <row r="47967" spans="1:3" ht="14.4" x14ac:dyDescent="0.3">
      <c r="A47967"/>
      <c r="B47967"/>
      <c r="C47967"/>
    </row>
    <row r="47968" spans="1:3" ht="14.4" x14ac:dyDescent="0.3">
      <c r="A47968"/>
      <c r="B47968"/>
      <c r="C47968"/>
    </row>
    <row r="47969" spans="1:3" ht="14.4" x14ac:dyDescent="0.3">
      <c r="A47969"/>
      <c r="B47969"/>
      <c r="C47969"/>
    </row>
    <row r="47970" spans="1:3" ht="14.4" x14ac:dyDescent="0.3">
      <c r="A47970"/>
      <c r="B47970"/>
      <c r="C47970"/>
    </row>
    <row r="47971" spans="1:3" ht="14.4" x14ac:dyDescent="0.3">
      <c r="A47971"/>
      <c r="B47971"/>
      <c r="C47971"/>
    </row>
    <row r="47972" spans="1:3" ht="14.4" x14ac:dyDescent="0.3">
      <c r="A47972"/>
      <c r="B47972"/>
      <c r="C47972"/>
    </row>
    <row r="47973" spans="1:3" ht="14.4" x14ac:dyDescent="0.3">
      <c r="A47973"/>
      <c r="B47973"/>
      <c r="C47973"/>
    </row>
    <row r="47974" spans="1:3" ht="14.4" x14ac:dyDescent="0.3">
      <c r="A47974"/>
      <c r="B47974"/>
      <c r="C47974"/>
    </row>
    <row r="47975" spans="1:3" ht="14.4" x14ac:dyDescent="0.3">
      <c r="A47975"/>
      <c r="B47975"/>
      <c r="C47975"/>
    </row>
    <row r="47976" spans="1:3" ht="14.4" x14ac:dyDescent="0.3">
      <c r="A47976"/>
      <c r="B47976"/>
      <c r="C47976"/>
    </row>
    <row r="47977" spans="1:3" ht="14.4" x14ac:dyDescent="0.3">
      <c r="A47977"/>
      <c r="B47977"/>
      <c r="C47977"/>
    </row>
    <row r="47978" spans="1:3" ht="14.4" x14ac:dyDescent="0.3">
      <c r="A47978"/>
      <c r="B47978"/>
      <c r="C47978"/>
    </row>
    <row r="47979" spans="1:3" ht="14.4" x14ac:dyDescent="0.3">
      <c r="A47979"/>
      <c r="B47979"/>
      <c r="C47979"/>
    </row>
    <row r="47980" spans="1:3" ht="14.4" x14ac:dyDescent="0.3">
      <c r="A47980"/>
      <c r="B47980"/>
      <c r="C47980"/>
    </row>
    <row r="47981" spans="1:3" ht="14.4" x14ac:dyDescent="0.3">
      <c r="A47981"/>
      <c r="B47981"/>
      <c r="C47981"/>
    </row>
    <row r="47982" spans="1:3" ht="14.4" x14ac:dyDescent="0.3">
      <c r="A47982"/>
      <c r="B47982"/>
      <c r="C47982"/>
    </row>
    <row r="47983" spans="1:3" ht="14.4" x14ac:dyDescent="0.3">
      <c r="A47983"/>
      <c r="B47983"/>
      <c r="C47983"/>
    </row>
    <row r="47984" spans="1:3" ht="14.4" x14ac:dyDescent="0.3">
      <c r="A47984"/>
      <c r="B47984"/>
      <c r="C47984"/>
    </row>
    <row r="47985" spans="1:3" ht="14.4" x14ac:dyDescent="0.3">
      <c r="A47985"/>
      <c r="B47985"/>
      <c r="C47985"/>
    </row>
    <row r="47986" spans="1:3" ht="14.4" x14ac:dyDescent="0.3">
      <c r="A47986"/>
      <c r="B47986"/>
      <c r="C47986"/>
    </row>
    <row r="47987" spans="1:3" ht="14.4" x14ac:dyDescent="0.3">
      <c r="A47987"/>
      <c r="B47987"/>
      <c r="C47987"/>
    </row>
    <row r="47988" spans="1:3" ht="14.4" x14ac:dyDescent="0.3">
      <c r="A47988"/>
      <c r="B47988"/>
      <c r="C47988"/>
    </row>
    <row r="47989" spans="1:3" ht="14.4" x14ac:dyDescent="0.3">
      <c r="A47989"/>
      <c r="B47989"/>
      <c r="C47989"/>
    </row>
    <row r="47990" spans="1:3" ht="14.4" x14ac:dyDescent="0.3">
      <c r="A47990"/>
      <c r="B47990"/>
      <c r="C47990"/>
    </row>
    <row r="47991" spans="1:3" ht="14.4" x14ac:dyDescent="0.3">
      <c r="A47991"/>
      <c r="B47991"/>
      <c r="C47991"/>
    </row>
    <row r="47992" spans="1:3" ht="14.4" x14ac:dyDescent="0.3">
      <c r="A47992"/>
      <c r="B47992"/>
      <c r="C47992"/>
    </row>
    <row r="47993" spans="1:3" ht="14.4" x14ac:dyDescent="0.3">
      <c r="A47993"/>
      <c r="B47993"/>
      <c r="C47993"/>
    </row>
    <row r="47994" spans="1:3" ht="14.4" x14ac:dyDescent="0.3">
      <c r="A47994"/>
      <c r="B47994"/>
      <c r="C47994"/>
    </row>
    <row r="47995" spans="1:3" ht="14.4" x14ac:dyDescent="0.3">
      <c r="A47995"/>
      <c r="B47995"/>
      <c r="C47995"/>
    </row>
    <row r="47996" spans="1:3" ht="14.4" x14ac:dyDescent="0.3">
      <c r="A47996"/>
      <c r="B47996"/>
      <c r="C47996"/>
    </row>
    <row r="47997" spans="1:3" ht="14.4" x14ac:dyDescent="0.3">
      <c r="A47997"/>
      <c r="B47997"/>
      <c r="C47997"/>
    </row>
    <row r="47998" spans="1:3" ht="14.4" x14ac:dyDescent="0.3">
      <c r="A47998"/>
      <c r="B47998"/>
      <c r="C47998"/>
    </row>
    <row r="47999" spans="1:3" ht="14.4" x14ac:dyDescent="0.3">
      <c r="A47999"/>
      <c r="B47999"/>
      <c r="C47999"/>
    </row>
    <row r="48000" spans="1:3" ht="14.4" x14ac:dyDescent="0.3">
      <c r="A48000"/>
      <c r="B48000"/>
      <c r="C48000"/>
    </row>
    <row r="48001" spans="1:3" ht="14.4" x14ac:dyDescent="0.3">
      <c r="A48001"/>
      <c r="B48001"/>
      <c r="C48001"/>
    </row>
    <row r="48002" spans="1:3" ht="14.4" x14ac:dyDescent="0.3">
      <c r="A48002"/>
      <c r="B48002"/>
      <c r="C48002"/>
    </row>
    <row r="48003" spans="1:3" ht="14.4" x14ac:dyDescent="0.3">
      <c r="A48003"/>
      <c r="B48003"/>
      <c r="C48003"/>
    </row>
    <row r="48004" spans="1:3" ht="14.4" x14ac:dyDescent="0.3">
      <c r="A48004"/>
      <c r="B48004"/>
      <c r="C48004"/>
    </row>
    <row r="48005" spans="1:3" ht="14.4" x14ac:dyDescent="0.3">
      <c r="A48005"/>
      <c r="B48005"/>
      <c r="C48005"/>
    </row>
    <row r="48006" spans="1:3" ht="14.4" x14ac:dyDescent="0.3">
      <c r="A48006"/>
      <c r="B48006"/>
      <c r="C48006"/>
    </row>
    <row r="48007" spans="1:3" ht="14.4" x14ac:dyDescent="0.3">
      <c r="A48007"/>
      <c r="B48007"/>
      <c r="C48007"/>
    </row>
    <row r="48008" spans="1:3" ht="14.4" x14ac:dyDescent="0.3">
      <c r="A48008"/>
      <c r="B48008"/>
      <c r="C48008"/>
    </row>
    <row r="48009" spans="1:3" ht="14.4" x14ac:dyDescent="0.3">
      <c r="A48009"/>
      <c r="B48009"/>
      <c r="C48009"/>
    </row>
    <row r="48010" spans="1:3" ht="14.4" x14ac:dyDescent="0.3">
      <c r="A48010"/>
      <c r="B48010"/>
      <c r="C48010"/>
    </row>
    <row r="48011" spans="1:3" ht="14.4" x14ac:dyDescent="0.3">
      <c r="A48011"/>
      <c r="B48011"/>
      <c r="C48011"/>
    </row>
    <row r="48012" spans="1:3" ht="14.4" x14ac:dyDescent="0.3">
      <c r="A48012"/>
      <c r="B48012"/>
      <c r="C48012"/>
    </row>
    <row r="48013" spans="1:3" ht="14.4" x14ac:dyDescent="0.3">
      <c r="A48013"/>
      <c r="B48013"/>
      <c r="C48013"/>
    </row>
    <row r="48014" spans="1:3" ht="14.4" x14ac:dyDescent="0.3">
      <c r="A48014"/>
      <c r="B48014"/>
      <c r="C48014"/>
    </row>
    <row r="48015" spans="1:3" ht="14.4" x14ac:dyDescent="0.3">
      <c r="A48015"/>
      <c r="B48015"/>
      <c r="C48015"/>
    </row>
    <row r="48016" spans="1:3" ht="14.4" x14ac:dyDescent="0.3">
      <c r="A48016"/>
      <c r="B48016"/>
      <c r="C48016"/>
    </row>
    <row r="48017" spans="1:3" ht="14.4" x14ac:dyDescent="0.3">
      <c r="A48017"/>
      <c r="B48017"/>
      <c r="C48017"/>
    </row>
    <row r="48018" spans="1:3" ht="14.4" x14ac:dyDescent="0.3">
      <c r="A48018"/>
      <c r="B48018"/>
      <c r="C48018"/>
    </row>
    <row r="48019" spans="1:3" ht="14.4" x14ac:dyDescent="0.3">
      <c r="A48019"/>
      <c r="B48019"/>
      <c r="C48019"/>
    </row>
    <row r="48020" spans="1:3" ht="14.4" x14ac:dyDescent="0.3">
      <c r="A48020"/>
      <c r="B48020"/>
      <c r="C48020"/>
    </row>
    <row r="48021" spans="1:3" ht="14.4" x14ac:dyDescent="0.3">
      <c r="A48021"/>
      <c r="B48021"/>
      <c r="C48021"/>
    </row>
    <row r="48022" spans="1:3" ht="14.4" x14ac:dyDescent="0.3">
      <c r="A48022"/>
      <c r="B48022"/>
      <c r="C48022"/>
    </row>
    <row r="48023" spans="1:3" ht="14.4" x14ac:dyDescent="0.3">
      <c r="A48023"/>
      <c r="B48023"/>
      <c r="C48023"/>
    </row>
    <row r="48024" spans="1:3" ht="14.4" x14ac:dyDescent="0.3">
      <c r="A48024"/>
      <c r="B48024"/>
      <c r="C48024"/>
    </row>
    <row r="48025" spans="1:3" ht="14.4" x14ac:dyDescent="0.3">
      <c r="A48025"/>
      <c r="B48025"/>
      <c r="C48025"/>
    </row>
    <row r="48026" spans="1:3" ht="14.4" x14ac:dyDescent="0.3">
      <c r="A48026"/>
      <c r="B48026"/>
      <c r="C48026"/>
    </row>
    <row r="48027" spans="1:3" ht="14.4" x14ac:dyDescent="0.3">
      <c r="A48027"/>
      <c r="B48027"/>
      <c r="C48027"/>
    </row>
    <row r="48028" spans="1:3" ht="14.4" x14ac:dyDescent="0.3">
      <c r="A48028"/>
      <c r="B48028"/>
      <c r="C48028"/>
    </row>
    <row r="48029" spans="1:3" ht="14.4" x14ac:dyDescent="0.3">
      <c r="A48029"/>
      <c r="B48029"/>
      <c r="C48029"/>
    </row>
    <row r="48030" spans="1:3" ht="14.4" x14ac:dyDescent="0.3">
      <c r="A48030"/>
      <c r="B48030"/>
      <c r="C48030"/>
    </row>
    <row r="48031" spans="1:3" ht="14.4" x14ac:dyDescent="0.3">
      <c r="A48031"/>
      <c r="B48031"/>
      <c r="C48031"/>
    </row>
    <row r="48032" spans="1:3" ht="14.4" x14ac:dyDescent="0.3">
      <c r="A48032"/>
      <c r="B48032"/>
      <c r="C48032"/>
    </row>
    <row r="48033" spans="1:3" ht="14.4" x14ac:dyDescent="0.3">
      <c r="A48033"/>
      <c r="B48033"/>
      <c r="C48033"/>
    </row>
    <row r="48034" spans="1:3" ht="14.4" x14ac:dyDescent="0.3">
      <c r="A48034"/>
      <c r="B48034"/>
      <c r="C48034"/>
    </row>
    <row r="48035" spans="1:3" ht="14.4" x14ac:dyDescent="0.3">
      <c r="A48035"/>
      <c r="B48035"/>
      <c r="C48035"/>
    </row>
    <row r="48036" spans="1:3" ht="14.4" x14ac:dyDescent="0.3">
      <c r="A48036"/>
      <c r="B48036"/>
      <c r="C48036"/>
    </row>
    <row r="48037" spans="1:3" ht="14.4" x14ac:dyDescent="0.3">
      <c r="A48037"/>
      <c r="B48037"/>
      <c r="C48037"/>
    </row>
    <row r="48038" spans="1:3" ht="14.4" x14ac:dyDescent="0.3">
      <c r="A48038"/>
      <c r="B48038"/>
      <c r="C48038"/>
    </row>
    <row r="48039" spans="1:3" ht="14.4" x14ac:dyDescent="0.3">
      <c r="A48039"/>
      <c r="B48039"/>
      <c r="C48039"/>
    </row>
    <row r="48040" spans="1:3" ht="14.4" x14ac:dyDescent="0.3">
      <c r="A48040"/>
      <c r="B48040"/>
      <c r="C48040"/>
    </row>
    <row r="48041" spans="1:3" ht="14.4" x14ac:dyDescent="0.3">
      <c r="A48041"/>
      <c r="B48041"/>
      <c r="C48041"/>
    </row>
    <row r="48042" spans="1:3" ht="14.4" x14ac:dyDescent="0.3">
      <c r="A48042"/>
      <c r="B48042"/>
      <c r="C48042"/>
    </row>
    <row r="48043" spans="1:3" ht="14.4" x14ac:dyDescent="0.3">
      <c r="A48043"/>
      <c r="B48043"/>
      <c r="C48043"/>
    </row>
    <row r="48044" spans="1:3" ht="14.4" x14ac:dyDescent="0.3">
      <c r="A48044"/>
      <c r="B48044"/>
      <c r="C48044"/>
    </row>
    <row r="48045" spans="1:3" ht="14.4" x14ac:dyDescent="0.3">
      <c r="A48045"/>
      <c r="B48045"/>
      <c r="C48045"/>
    </row>
    <row r="48046" spans="1:3" ht="14.4" x14ac:dyDescent="0.3">
      <c r="A48046"/>
      <c r="B48046"/>
      <c r="C48046"/>
    </row>
    <row r="48047" spans="1:3" ht="14.4" x14ac:dyDescent="0.3">
      <c r="A48047"/>
      <c r="B48047"/>
      <c r="C48047"/>
    </row>
    <row r="48048" spans="1:3" ht="14.4" x14ac:dyDescent="0.3">
      <c r="A48048"/>
      <c r="B48048"/>
      <c r="C48048"/>
    </row>
    <row r="48049" spans="1:3" ht="14.4" x14ac:dyDescent="0.3">
      <c r="A48049"/>
      <c r="B48049"/>
      <c r="C48049"/>
    </row>
    <row r="48050" spans="1:3" ht="14.4" x14ac:dyDescent="0.3">
      <c r="A48050"/>
      <c r="B48050"/>
      <c r="C48050"/>
    </row>
    <row r="48051" spans="1:3" ht="14.4" x14ac:dyDescent="0.3">
      <c r="A48051"/>
      <c r="B48051"/>
      <c r="C48051"/>
    </row>
    <row r="48052" spans="1:3" ht="14.4" x14ac:dyDescent="0.3">
      <c r="A48052"/>
      <c r="B48052"/>
      <c r="C48052"/>
    </row>
    <row r="48053" spans="1:3" ht="14.4" x14ac:dyDescent="0.3">
      <c r="A48053"/>
      <c r="B48053"/>
      <c r="C48053"/>
    </row>
    <row r="48054" spans="1:3" ht="14.4" x14ac:dyDescent="0.3">
      <c r="A48054"/>
      <c r="B48054"/>
      <c r="C48054"/>
    </row>
    <row r="48055" spans="1:3" ht="14.4" x14ac:dyDescent="0.3">
      <c r="A48055"/>
      <c r="B48055"/>
      <c r="C48055"/>
    </row>
    <row r="48056" spans="1:3" ht="14.4" x14ac:dyDescent="0.3">
      <c r="A48056"/>
      <c r="B48056"/>
      <c r="C48056"/>
    </row>
    <row r="48057" spans="1:3" ht="14.4" x14ac:dyDescent="0.3">
      <c r="A48057"/>
      <c r="B48057"/>
      <c r="C48057"/>
    </row>
    <row r="48058" spans="1:3" ht="14.4" x14ac:dyDescent="0.3">
      <c r="A48058"/>
      <c r="B48058"/>
      <c r="C48058"/>
    </row>
    <row r="48059" spans="1:3" ht="14.4" x14ac:dyDescent="0.3">
      <c r="A48059"/>
      <c r="B48059"/>
      <c r="C48059"/>
    </row>
    <row r="48060" spans="1:3" ht="14.4" x14ac:dyDescent="0.3">
      <c r="A48060"/>
      <c r="B48060"/>
      <c r="C48060"/>
    </row>
    <row r="48061" spans="1:3" ht="14.4" x14ac:dyDescent="0.3">
      <c r="A48061"/>
      <c r="B48061"/>
      <c r="C48061"/>
    </row>
    <row r="48062" spans="1:3" ht="14.4" x14ac:dyDescent="0.3">
      <c r="A48062"/>
      <c r="B48062"/>
      <c r="C48062"/>
    </row>
    <row r="48063" spans="1:3" ht="14.4" x14ac:dyDescent="0.3">
      <c r="A48063"/>
      <c r="B48063"/>
      <c r="C48063"/>
    </row>
    <row r="48064" spans="1:3" ht="14.4" x14ac:dyDescent="0.3">
      <c r="A48064"/>
      <c r="B48064"/>
      <c r="C48064"/>
    </row>
    <row r="48065" spans="1:3" ht="14.4" x14ac:dyDescent="0.3">
      <c r="A48065"/>
      <c r="B48065"/>
      <c r="C48065"/>
    </row>
    <row r="48066" spans="1:3" ht="14.4" x14ac:dyDescent="0.3">
      <c r="A48066"/>
      <c r="B48066"/>
      <c r="C48066"/>
    </row>
    <row r="48067" spans="1:3" ht="14.4" x14ac:dyDescent="0.3">
      <c r="A48067"/>
      <c r="B48067"/>
      <c r="C48067"/>
    </row>
    <row r="48068" spans="1:3" ht="14.4" x14ac:dyDescent="0.3">
      <c r="A48068"/>
      <c r="B48068"/>
      <c r="C48068"/>
    </row>
    <row r="48069" spans="1:3" ht="14.4" x14ac:dyDescent="0.3">
      <c r="A48069"/>
      <c r="B48069"/>
      <c r="C48069"/>
    </row>
    <row r="48070" spans="1:3" ht="14.4" x14ac:dyDescent="0.3">
      <c r="A48070"/>
      <c r="B48070"/>
      <c r="C48070"/>
    </row>
    <row r="48071" spans="1:3" ht="14.4" x14ac:dyDescent="0.3">
      <c r="A48071"/>
      <c r="B48071"/>
      <c r="C48071"/>
    </row>
    <row r="48072" spans="1:3" ht="14.4" x14ac:dyDescent="0.3">
      <c r="A48072"/>
      <c r="B48072"/>
      <c r="C48072"/>
    </row>
    <row r="48073" spans="1:3" ht="14.4" x14ac:dyDescent="0.3">
      <c r="A48073"/>
      <c r="B48073"/>
      <c r="C48073"/>
    </row>
    <row r="48074" spans="1:3" ht="14.4" x14ac:dyDescent="0.3">
      <c r="A48074"/>
      <c r="B48074"/>
      <c r="C48074"/>
    </row>
    <row r="48075" spans="1:3" ht="14.4" x14ac:dyDescent="0.3">
      <c r="A48075"/>
      <c r="B48075"/>
      <c r="C48075"/>
    </row>
    <row r="48076" spans="1:3" ht="14.4" x14ac:dyDescent="0.3">
      <c r="A48076"/>
      <c r="B48076"/>
      <c r="C48076"/>
    </row>
    <row r="48077" spans="1:3" ht="14.4" x14ac:dyDescent="0.3">
      <c r="A48077"/>
      <c r="B48077"/>
      <c r="C48077"/>
    </row>
    <row r="48078" spans="1:3" ht="14.4" x14ac:dyDescent="0.3">
      <c r="A48078"/>
      <c r="B48078"/>
      <c r="C48078"/>
    </row>
    <row r="48079" spans="1:3" ht="14.4" x14ac:dyDescent="0.3">
      <c r="A48079"/>
      <c r="B48079"/>
      <c r="C48079"/>
    </row>
    <row r="48080" spans="1:3" ht="14.4" x14ac:dyDescent="0.3">
      <c r="A48080"/>
      <c r="B48080"/>
      <c r="C48080"/>
    </row>
    <row r="48081" spans="1:3" ht="14.4" x14ac:dyDescent="0.3">
      <c r="A48081"/>
      <c r="B48081"/>
      <c r="C48081"/>
    </row>
    <row r="48082" spans="1:3" ht="14.4" x14ac:dyDescent="0.3">
      <c r="A48082"/>
      <c r="B48082"/>
      <c r="C48082"/>
    </row>
    <row r="48083" spans="1:3" ht="14.4" x14ac:dyDescent="0.3">
      <c r="A48083"/>
      <c r="B48083"/>
      <c r="C48083"/>
    </row>
    <row r="48084" spans="1:3" ht="14.4" x14ac:dyDescent="0.3">
      <c r="A48084"/>
      <c r="B48084"/>
      <c r="C48084"/>
    </row>
    <row r="48085" spans="1:3" ht="14.4" x14ac:dyDescent="0.3">
      <c r="A48085"/>
      <c r="B48085"/>
      <c r="C48085"/>
    </row>
    <row r="48086" spans="1:3" ht="14.4" x14ac:dyDescent="0.3">
      <c r="A48086"/>
      <c r="B48086"/>
      <c r="C48086"/>
    </row>
    <row r="48087" spans="1:3" ht="14.4" x14ac:dyDescent="0.3">
      <c r="A48087"/>
      <c r="B48087"/>
      <c r="C48087"/>
    </row>
    <row r="48088" spans="1:3" ht="14.4" x14ac:dyDescent="0.3">
      <c r="A48088"/>
      <c r="B48088"/>
      <c r="C48088"/>
    </row>
    <row r="48089" spans="1:3" ht="14.4" x14ac:dyDescent="0.3">
      <c r="A48089"/>
      <c r="B48089"/>
      <c r="C48089"/>
    </row>
    <row r="48090" spans="1:3" ht="14.4" x14ac:dyDescent="0.3">
      <c r="A48090"/>
      <c r="B48090"/>
      <c r="C48090"/>
    </row>
    <row r="48091" spans="1:3" ht="14.4" x14ac:dyDescent="0.3">
      <c r="A48091"/>
      <c r="B48091"/>
      <c r="C48091"/>
    </row>
    <row r="48092" spans="1:3" ht="14.4" x14ac:dyDescent="0.3">
      <c r="A48092"/>
      <c r="B48092"/>
      <c r="C48092"/>
    </row>
    <row r="48093" spans="1:3" ht="14.4" x14ac:dyDescent="0.3">
      <c r="A48093"/>
      <c r="B48093"/>
      <c r="C48093"/>
    </row>
    <row r="48094" spans="1:3" ht="14.4" x14ac:dyDescent="0.3">
      <c r="A48094"/>
      <c r="B48094"/>
      <c r="C48094"/>
    </row>
    <row r="48095" spans="1:3" ht="14.4" x14ac:dyDescent="0.3">
      <c r="A48095"/>
      <c r="B48095"/>
      <c r="C48095"/>
    </row>
    <row r="48096" spans="1:3" ht="14.4" x14ac:dyDescent="0.3">
      <c r="A48096"/>
      <c r="B48096"/>
      <c r="C48096"/>
    </row>
    <row r="48097" spans="1:3" ht="14.4" x14ac:dyDescent="0.3">
      <c r="A48097"/>
      <c r="B48097"/>
      <c r="C48097"/>
    </row>
    <row r="48098" spans="1:3" ht="14.4" x14ac:dyDescent="0.3">
      <c r="A48098"/>
      <c r="B48098"/>
      <c r="C48098"/>
    </row>
    <row r="48099" spans="1:3" ht="14.4" x14ac:dyDescent="0.3">
      <c r="A48099"/>
      <c r="B48099"/>
      <c r="C48099"/>
    </row>
    <row r="48100" spans="1:3" ht="14.4" x14ac:dyDescent="0.3">
      <c r="A48100"/>
      <c r="B48100"/>
      <c r="C48100"/>
    </row>
    <row r="48101" spans="1:3" ht="14.4" x14ac:dyDescent="0.3">
      <c r="A48101"/>
      <c r="B48101"/>
      <c r="C48101"/>
    </row>
    <row r="48102" spans="1:3" ht="14.4" x14ac:dyDescent="0.3">
      <c r="A48102"/>
      <c r="B48102"/>
      <c r="C48102"/>
    </row>
    <row r="48103" spans="1:3" ht="14.4" x14ac:dyDescent="0.3">
      <c r="A48103"/>
      <c r="B48103"/>
      <c r="C48103"/>
    </row>
    <row r="48104" spans="1:3" ht="14.4" x14ac:dyDescent="0.3">
      <c r="A48104"/>
      <c r="B48104"/>
      <c r="C48104"/>
    </row>
    <row r="48105" spans="1:3" ht="14.4" x14ac:dyDescent="0.3">
      <c r="A48105"/>
      <c r="B48105"/>
      <c r="C48105"/>
    </row>
    <row r="48106" spans="1:3" ht="14.4" x14ac:dyDescent="0.3">
      <c r="A48106"/>
      <c r="B48106"/>
      <c r="C48106"/>
    </row>
    <row r="48107" spans="1:3" ht="14.4" x14ac:dyDescent="0.3">
      <c r="A48107"/>
      <c r="B48107"/>
      <c r="C48107"/>
    </row>
    <row r="48108" spans="1:3" ht="14.4" x14ac:dyDescent="0.3">
      <c r="A48108"/>
      <c r="B48108"/>
      <c r="C48108"/>
    </row>
    <row r="48109" spans="1:3" ht="14.4" x14ac:dyDescent="0.3">
      <c r="A48109"/>
      <c r="B48109"/>
      <c r="C48109"/>
    </row>
    <row r="48110" spans="1:3" ht="14.4" x14ac:dyDescent="0.3">
      <c r="A48110"/>
      <c r="B48110"/>
      <c r="C48110"/>
    </row>
    <row r="48111" spans="1:3" ht="14.4" x14ac:dyDescent="0.3">
      <c r="A48111"/>
      <c r="B48111"/>
      <c r="C48111"/>
    </row>
    <row r="48112" spans="1:3" ht="14.4" x14ac:dyDescent="0.3">
      <c r="A48112"/>
      <c r="B48112"/>
      <c r="C48112"/>
    </row>
    <row r="48113" spans="1:3" ht="14.4" x14ac:dyDescent="0.3">
      <c r="A48113"/>
      <c r="B48113"/>
      <c r="C48113"/>
    </row>
    <row r="48114" spans="1:3" ht="14.4" x14ac:dyDescent="0.3">
      <c r="A48114"/>
      <c r="B48114"/>
      <c r="C48114"/>
    </row>
    <row r="48115" spans="1:3" ht="14.4" x14ac:dyDescent="0.3">
      <c r="A48115"/>
      <c r="B48115"/>
      <c r="C48115"/>
    </row>
    <row r="48116" spans="1:3" ht="14.4" x14ac:dyDescent="0.3">
      <c r="A48116"/>
      <c r="B48116"/>
      <c r="C48116"/>
    </row>
    <row r="48117" spans="1:3" ht="14.4" x14ac:dyDescent="0.3">
      <c r="A48117"/>
      <c r="B48117"/>
      <c r="C48117"/>
    </row>
    <row r="48118" spans="1:3" ht="14.4" x14ac:dyDescent="0.3">
      <c r="A48118"/>
      <c r="B48118"/>
      <c r="C48118"/>
    </row>
    <row r="48119" spans="1:3" ht="14.4" x14ac:dyDescent="0.3">
      <c r="A48119"/>
      <c r="B48119"/>
      <c r="C48119"/>
    </row>
    <row r="48120" spans="1:3" ht="14.4" x14ac:dyDescent="0.3">
      <c r="A48120"/>
      <c r="B48120"/>
      <c r="C48120"/>
    </row>
    <row r="48121" spans="1:3" ht="14.4" x14ac:dyDescent="0.3">
      <c r="A48121"/>
      <c r="B48121"/>
      <c r="C48121"/>
    </row>
    <row r="48122" spans="1:3" ht="14.4" x14ac:dyDescent="0.3">
      <c r="A48122"/>
      <c r="B48122"/>
      <c r="C48122"/>
    </row>
    <row r="48123" spans="1:3" ht="14.4" x14ac:dyDescent="0.3">
      <c r="A48123"/>
      <c r="B48123"/>
      <c r="C48123"/>
    </row>
    <row r="48124" spans="1:3" ht="14.4" x14ac:dyDescent="0.3">
      <c r="A48124"/>
      <c r="B48124"/>
      <c r="C48124"/>
    </row>
    <row r="48125" spans="1:3" ht="14.4" x14ac:dyDescent="0.3">
      <c r="A48125"/>
      <c r="B48125"/>
      <c r="C48125"/>
    </row>
    <row r="48126" spans="1:3" ht="14.4" x14ac:dyDescent="0.3">
      <c r="A48126"/>
      <c r="B48126"/>
      <c r="C48126"/>
    </row>
    <row r="48127" spans="1:3" ht="14.4" x14ac:dyDescent="0.3">
      <c r="A48127"/>
      <c r="B48127"/>
      <c r="C48127"/>
    </row>
    <row r="48128" spans="1:3" ht="14.4" x14ac:dyDescent="0.3">
      <c r="A48128"/>
      <c r="B48128"/>
      <c r="C48128"/>
    </row>
    <row r="48129" spans="1:3" ht="14.4" x14ac:dyDescent="0.3">
      <c r="A48129"/>
      <c r="B48129"/>
      <c r="C48129"/>
    </row>
    <row r="48130" spans="1:3" ht="14.4" x14ac:dyDescent="0.3">
      <c r="A48130"/>
      <c r="B48130"/>
      <c r="C48130"/>
    </row>
    <row r="48131" spans="1:3" ht="14.4" x14ac:dyDescent="0.3">
      <c r="A48131"/>
      <c r="B48131"/>
      <c r="C48131"/>
    </row>
    <row r="48132" spans="1:3" ht="14.4" x14ac:dyDescent="0.3">
      <c r="A48132"/>
      <c r="B48132"/>
      <c r="C48132"/>
    </row>
    <row r="48133" spans="1:3" ht="14.4" x14ac:dyDescent="0.3">
      <c r="A48133"/>
      <c r="B48133"/>
      <c r="C48133"/>
    </row>
    <row r="48134" spans="1:3" ht="14.4" x14ac:dyDescent="0.3">
      <c r="A48134"/>
      <c r="B48134"/>
      <c r="C48134"/>
    </row>
    <row r="48135" spans="1:3" ht="14.4" x14ac:dyDescent="0.3">
      <c r="A48135"/>
      <c r="B48135"/>
      <c r="C48135"/>
    </row>
    <row r="48136" spans="1:3" ht="14.4" x14ac:dyDescent="0.3">
      <c r="A48136"/>
      <c r="B48136"/>
      <c r="C48136"/>
    </row>
    <row r="48137" spans="1:3" ht="14.4" x14ac:dyDescent="0.3">
      <c r="A48137"/>
      <c r="B48137"/>
      <c r="C48137"/>
    </row>
    <row r="48138" spans="1:3" ht="14.4" x14ac:dyDescent="0.3">
      <c r="A48138"/>
      <c r="B48138"/>
      <c r="C48138"/>
    </row>
    <row r="48139" spans="1:3" ht="14.4" x14ac:dyDescent="0.3">
      <c r="A48139"/>
      <c r="B48139"/>
      <c r="C48139"/>
    </row>
    <row r="48140" spans="1:3" ht="14.4" x14ac:dyDescent="0.3">
      <c r="A48140"/>
      <c r="B48140"/>
      <c r="C48140"/>
    </row>
    <row r="48141" spans="1:3" ht="14.4" x14ac:dyDescent="0.3">
      <c r="A48141"/>
      <c r="B48141"/>
      <c r="C48141"/>
    </row>
    <row r="48142" spans="1:3" ht="14.4" x14ac:dyDescent="0.3">
      <c r="A48142"/>
      <c r="B48142"/>
      <c r="C48142"/>
    </row>
    <row r="48143" spans="1:3" ht="14.4" x14ac:dyDescent="0.3">
      <c r="A48143"/>
      <c r="B48143"/>
      <c r="C48143"/>
    </row>
    <row r="48144" spans="1:3" ht="14.4" x14ac:dyDescent="0.3">
      <c r="A48144"/>
      <c r="B48144"/>
      <c r="C48144"/>
    </row>
    <row r="48145" spans="1:3" ht="14.4" x14ac:dyDescent="0.3">
      <c r="A48145"/>
      <c r="B48145"/>
      <c r="C48145"/>
    </row>
    <row r="48146" spans="1:3" ht="14.4" x14ac:dyDescent="0.3">
      <c r="A48146"/>
      <c r="B48146"/>
      <c r="C48146"/>
    </row>
    <row r="48147" spans="1:3" ht="14.4" x14ac:dyDescent="0.3">
      <c r="A48147"/>
      <c r="B48147"/>
      <c r="C48147"/>
    </row>
    <row r="48148" spans="1:3" ht="14.4" x14ac:dyDescent="0.3">
      <c r="A48148"/>
      <c r="B48148"/>
      <c r="C48148"/>
    </row>
    <row r="48149" spans="1:3" ht="14.4" x14ac:dyDescent="0.3">
      <c r="A48149"/>
      <c r="B48149"/>
      <c r="C48149"/>
    </row>
    <row r="48150" spans="1:3" ht="14.4" x14ac:dyDescent="0.3">
      <c r="A48150"/>
      <c r="B48150"/>
      <c r="C48150"/>
    </row>
    <row r="48151" spans="1:3" ht="14.4" x14ac:dyDescent="0.3">
      <c r="A48151"/>
      <c r="B48151"/>
      <c r="C48151"/>
    </row>
    <row r="48152" spans="1:3" ht="14.4" x14ac:dyDescent="0.3">
      <c r="A48152"/>
      <c r="B48152"/>
      <c r="C48152"/>
    </row>
    <row r="48153" spans="1:3" ht="14.4" x14ac:dyDescent="0.3">
      <c r="A48153"/>
      <c r="B48153"/>
      <c r="C48153"/>
    </row>
    <row r="48154" spans="1:3" ht="14.4" x14ac:dyDescent="0.3">
      <c r="A48154"/>
      <c r="B48154"/>
      <c r="C48154"/>
    </row>
    <row r="48155" spans="1:3" ht="14.4" x14ac:dyDescent="0.3">
      <c r="A48155"/>
      <c r="B48155"/>
      <c r="C48155"/>
    </row>
    <row r="48156" spans="1:3" ht="14.4" x14ac:dyDescent="0.3">
      <c r="A48156"/>
      <c r="B48156"/>
      <c r="C48156"/>
    </row>
    <row r="48157" spans="1:3" ht="14.4" x14ac:dyDescent="0.3">
      <c r="A48157"/>
      <c r="B48157"/>
      <c r="C48157"/>
    </row>
    <row r="48158" spans="1:3" ht="14.4" x14ac:dyDescent="0.3">
      <c r="A48158"/>
      <c r="B48158"/>
      <c r="C48158"/>
    </row>
    <row r="48159" spans="1:3" ht="14.4" x14ac:dyDescent="0.3">
      <c r="A48159"/>
      <c r="B48159"/>
      <c r="C48159"/>
    </row>
    <row r="48160" spans="1:3" ht="14.4" x14ac:dyDescent="0.3">
      <c r="A48160"/>
      <c r="B48160"/>
      <c r="C48160"/>
    </row>
    <row r="48161" spans="1:3" ht="14.4" x14ac:dyDescent="0.3">
      <c r="A48161"/>
      <c r="B48161"/>
      <c r="C48161"/>
    </row>
    <row r="48162" spans="1:3" ht="14.4" x14ac:dyDescent="0.3">
      <c r="A48162"/>
      <c r="B48162"/>
      <c r="C48162"/>
    </row>
    <row r="48163" spans="1:3" ht="14.4" x14ac:dyDescent="0.3">
      <c r="A48163"/>
      <c r="B48163"/>
      <c r="C48163"/>
    </row>
    <row r="48164" spans="1:3" ht="14.4" x14ac:dyDescent="0.3">
      <c r="A48164"/>
      <c r="B48164"/>
      <c r="C48164"/>
    </row>
    <row r="48165" spans="1:3" ht="14.4" x14ac:dyDescent="0.3">
      <c r="A48165"/>
      <c r="B48165"/>
      <c r="C48165"/>
    </row>
    <row r="48166" spans="1:3" ht="14.4" x14ac:dyDescent="0.3">
      <c r="A48166"/>
      <c r="B48166"/>
      <c r="C48166"/>
    </row>
    <row r="48167" spans="1:3" ht="14.4" x14ac:dyDescent="0.3">
      <c r="A48167"/>
      <c r="B48167"/>
      <c r="C48167"/>
    </row>
    <row r="48168" spans="1:3" ht="14.4" x14ac:dyDescent="0.3">
      <c r="A48168"/>
      <c r="B48168"/>
      <c r="C48168"/>
    </row>
    <row r="48169" spans="1:3" ht="14.4" x14ac:dyDescent="0.3">
      <c r="A48169"/>
      <c r="B48169"/>
      <c r="C48169"/>
    </row>
    <row r="48170" spans="1:3" ht="14.4" x14ac:dyDescent="0.3">
      <c r="A48170"/>
      <c r="B48170"/>
      <c r="C48170"/>
    </row>
    <row r="48171" spans="1:3" ht="14.4" x14ac:dyDescent="0.3">
      <c r="A48171"/>
      <c r="B48171"/>
      <c r="C48171"/>
    </row>
    <row r="48172" spans="1:3" ht="14.4" x14ac:dyDescent="0.3">
      <c r="A48172"/>
      <c r="B48172"/>
      <c r="C48172"/>
    </row>
    <row r="48173" spans="1:3" ht="14.4" x14ac:dyDescent="0.3">
      <c r="A48173"/>
      <c r="B48173"/>
      <c r="C48173"/>
    </row>
    <row r="48174" spans="1:3" ht="14.4" x14ac:dyDescent="0.3">
      <c r="A48174"/>
      <c r="B48174"/>
      <c r="C48174"/>
    </row>
    <row r="48175" spans="1:3" ht="14.4" x14ac:dyDescent="0.3">
      <c r="A48175"/>
      <c r="B48175"/>
      <c r="C48175"/>
    </row>
    <row r="48176" spans="1:3" ht="14.4" x14ac:dyDescent="0.3">
      <c r="A48176"/>
      <c r="B48176"/>
      <c r="C48176"/>
    </row>
    <row r="48177" spans="1:3" ht="14.4" x14ac:dyDescent="0.3">
      <c r="A48177"/>
      <c r="B48177"/>
      <c r="C48177"/>
    </row>
    <row r="48178" spans="1:3" ht="14.4" x14ac:dyDescent="0.3">
      <c r="A48178"/>
      <c r="B48178"/>
      <c r="C48178"/>
    </row>
    <row r="48179" spans="1:3" ht="14.4" x14ac:dyDescent="0.3">
      <c r="A48179"/>
      <c r="B48179"/>
      <c r="C48179"/>
    </row>
    <row r="48180" spans="1:3" ht="14.4" x14ac:dyDescent="0.3">
      <c r="A48180"/>
      <c r="B48180"/>
      <c r="C48180"/>
    </row>
    <row r="48181" spans="1:3" ht="14.4" x14ac:dyDescent="0.3">
      <c r="A48181"/>
      <c r="B48181"/>
      <c r="C48181"/>
    </row>
    <row r="48182" spans="1:3" ht="14.4" x14ac:dyDescent="0.3">
      <c r="A48182"/>
      <c r="B48182"/>
      <c r="C48182"/>
    </row>
    <row r="48183" spans="1:3" ht="14.4" x14ac:dyDescent="0.3">
      <c r="A48183"/>
      <c r="B48183"/>
      <c r="C48183"/>
    </row>
    <row r="48184" spans="1:3" ht="14.4" x14ac:dyDescent="0.3">
      <c r="A48184"/>
      <c r="B48184"/>
      <c r="C48184"/>
    </row>
    <row r="48185" spans="1:3" ht="14.4" x14ac:dyDescent="0.3">
      <c r="A48185"/>
      <c r="B48185"/>
      <c r="C48185"/>
    </row>
    <row r="48186" spans="1:3" ht="14.4" x14ac:dyDescent="0.3">
      <c r="A48186"/>
      <c r="B48186"/>
      <c r="C48186"/>
    </row>
    <row r="48187" spans="1:3" ht="14.4" x14ac:dyDescent="0.3">
      <c r="A48187"/>
      <c r="B48187"/>
      <c r="C48187"/>
    </row>
    <row r="48188" spans="1:3" ht="14.4" x14ac:dyDescent="0.3">
      <c r="A48188"/>
      <c r="B48188"/>
      <c r="C48188"/>
    </row>
    <row r="48189" spans="1:3" ht="14.4" x14ac:dyDescent="0.3">
      <c r="A48189"/>
      <c r="B48189"/>
      <c r="C48189"/>
    </row>
    <row r="48190" spans="1:3" ht="14.4" x14ac:dyDescent="0.3">
      <c r="A48190"/>
      <c r="B48190"/>
      <c r="C48190"/>
    </row>
    <row r="48191" spans="1:3" ht="14.4" x14ac:dyDescent="0.3">
      <c r="A48191"/>
      <c r="B48191"/>
      <c r="C48191"/>
    </row>
    <row r="48192" spans="1:3" ht="14.4" x14ac:dyDescent="0.3">
      <c r="A48192"/>
      <c r="B48192"/>
      <c r="C48192"/>
    </row>
    <row r="48193" spans="1:3" ht="14.4" x14ac:dyDescent="0.3">
      <c r="A48193"/>
      <c r="B48193"/>
      <c r="C48193"/>
    </row>
    <row r="48194" spans="1:3" ht="14.4" x14ac:dyDescent="0.3">
      <c r="A48194"/>
      <c r="B48194"/>
      <c r="C48194"/>
    </row>
    <row r="48195" spans="1:3" ht="14.4" x14ac:dyDescent="0.3">
      <c r="A48195"/>
      <c r="B48195"/>
      <c r="C48195"/>
    </row>
    <row r="48196" spans="1:3" ht="14.4" x14ac:dyDescent="0.3">
      <c r="A48196"/>
      <c r="B48196"/>
      <c r="C48196"/>
    </row>
    <row r="48197" spans="1:3" ht="14.4" x14ac:dyDescent="0.3">
      <c r="A48197"/>
      <c r="B48197"/>
      <c r="C48197"/>
    </row>
    <row r="48198" spans="1:3" ht="14.4" x14ac:dyDescent="0.3">
      <c r="A48198"/>
      <c r="B48198"/>
      <c r="C48198"/>
    </row>
    <row r="48199" spans="1:3" ht="14.4" x14ac:dyDescent="0.3">
      <c r="A48199"/>
      <c r="B48199"/>
      <c r="C48199"/>
    </row>
    <row r="48200" spans="1:3" ht="14.4" x14ac:dyDescent="0.3">
      <c r="A48200"/>
      <c r="B48200"/>
      <c r="C48200"/>
    </row>
    <row r="48201" spans="1:3" ht="14.4" x14ac:dyDescent="0.3">
      <c r="A48201"/>
      <c r="B48201"/>
      <c r="C48201"/>
    </row>
    <row r="48202" spans="1:3" ht="14.4" x14ac:dyDescent="0.3">
      <c r="A48202"/>
      <c r="B48202"/>
      <c r="C48202"/>
    </row>
    <row r="48203" spans="1:3" ht="14.4" x14ac:dyDescent="0.3">
      <c r="A48203"/>
      <c r="B48203"/>
      <c r="C48203"/>
    </row>
    <row r="48204" spans="1:3" ht="14.4" x14ac:dyDescent="0.3">
      <c r="A48204"/>
      <c r="B48204"/>
      <c r="C48204"/>
    </row>
    <row r="48205" spans="1:3" ht="14.4" x14ac:dyDescent="0.3">
      <c r="A48205"/>
      <c r="B48205"/>
      <c r="C48205"/>
    </row>
    <row r="48206" spans="1:3" ht="14.4" x14ac:dyDescent="0.3">
      <c r="A48206"/>
      <c r="B48206"/>
      <c r="C48206"/>
    </row>
    <row r="48207" spans="1:3" ht="14.4" x14ac:dyDescent="0.3">
      <c r="A48207"/>
      <c r="B48207"/>
      <c r="C48207"/>
    </row>
    <row r="48208" spans="1:3" ht="14.4" x14ac:dyDescent="0.3">
      <c r="A48208"/>
      <c r="B48208"/>
      <c r="C48208"/>
    </row>
    <row r="48209" spans="1:3" ht="14.4" x14ac:dyDescent="0.3">
      <c r="A48209"/>
      <c r="B48209"/>
      <c r="C48209"/>
    </row>
    <row r="48210" spans="1:3" ht="14.4" x14ac:dyDescent="0.3">
      <c r="A48210"/>
      <c r="B48210"/>
      <c r="C48210"/>
    </row>
    <row r="48211" spans="1:3" ht="14.4" x14ac:dyDescent="0.3">
      <c r="A48211"/>
      <c r="B48211"/>
      <c r="C48211"/>
    </row>
    <row r="48212" spans="1:3" ht="14.4" x14ac:dyDescent="0.3">
      <c r="A48212"/>
      <c r="B48212"/>
      <c r="C48212"/>
    </row>
    <row r="48213" spans="1:3" ht="14.4" x14ac:dyDescent="0.3">
      <c r="A48213"/>
      <c r="B48213"/>
      <c r="C48213"/>
    </row>
    <row r="48214" spans="1:3" ht="14.4" x14ac:dyDescent="0.3">
      <c r="A48214"/>
      <c r="B48214"/>
      <c r="C48214"/>
    </row>
    <row r="48215" spans="1:3" ht="14.4" x14ac:dyDescent="0.3">
      <c r="A48215"/>
      <c r="B48215"/>
      <c r="C48215"/>
    </row>
    <row r="48216" spans="1:3" ht="14.4" x14ac:dyDescent="0.3">
      <c r="A48216"/>
      <c r="B48216"/>
      <c r="C48216"/>
    </row>
    <row r="48217" spans="1:3" ht="14.4" x14ac:dyDescent="0.3">
      <c r="A48217"/>
      <c r="B48217"/>
      <c r="C48217"/>
    </row>
    <row r="48218" spans="1:3" ht="14.4" x14ac:dyDescent="0.3">
      <c r="A48218"/>
      <c r="B48218"/>
      <c r="C48218"/>
    </row>
    <row r="48219" spans="1:3" ht="14.4" x14ac:dyDescent="0.3">
      <c r="A48219"/>
      <c r="B48219"/>
      <c r="C48219"/>
    </row>
    <row r="48220" spans="1:3" ht="14.4" x14ac:dyDescent="0.3">
      <c r="A48220"/>
      <c r="B48220"/>
      <c r="C48220"/>
    </row>
    <row r="48221" spans="1:3" ht="14.4" x14ac:dyDescent="0.3">
      <c r="A48221"/>
      <c r="B48221"/>
      <c r="C48221"/>
    </row>
    <row r="48222" spans="1:3" ht="14.4" x14ac:dyDescent="0.3">
      <c r="A48222"/>
      <c r="B48222"/>
      <c r="C48222"/>
    </row>
    <row r="48223" spans="1:3" ht="14.4" x14ac:dyDescent="0.3">
      <c r="A48223"/>
      <c r="B48223"/>
      <c r="C48223"/>
    </row>
    <row r="48224" spans="1:3" ht="14.4" x14ac:dyDescent="0.3">
      <c r="A48224"/>
      <c r="B48224"/>
      <c r="C48224"/>
    </row>
    <row r="48225" spans="1:3" ht="14.4" x14ac:dyDescent="0.3">
      <c r="A48225"/>
      <c r="B48225"/>
      <c r="C48225"/>
    </row>
    <row r="48226" spans="1:3" ht="14.4" x14ac:dyDescent="0.3">
      <c r="A48226"/>
      <c r="B48226"/>
      <c r="C48226"/>
    </row>
    <row r="48227" spans="1:3" ht="14.4" x14ac:dyDescent="0.3">
      <c r="A48227"/>
      <c r="B48227"/>
      <c r="C48227"/>
    </row>
    <row r="48228" spans="1:3" ht="14.4" x14ac:dyDescent="0.3">
      <c r="A48228"/>
      <c r="B48228"/>
      <c r="C48228"/>
    </row>
    <row r="48229" spans="1:3" ht="14.4" x14ac:dyDescent="0.3">
      <c r="A48229"/>
      <c r="B48229"/>
      <c r="C48229"/>
    </row>
    <row r="48230" spans="1:3" ht="14.4" x14ac:dyDescent="0.3">
      <c r="A48230"/>
      <c r="B48230"/>
      <c r="C48230"/>
    </row>
    <row r="48231" spans="1:3" ht="14.4" x14ac:dyDescent="0.3">
      <c r="A48231"/>
      <c r="B48231"/>
      <c r="C48231"/>
    </row>
    <row r="48232" spans="1:3" ht="14.4" x14ac:dyDescent="0.3">
      <c r="A48232"/>
      <c r="B48232"/>
      <c r="C48232"/>
    </row>
    <row r="48233" spans="1:3" ht="14.4" x14ac:dyDescent="0.3">
      <c r="A48233"/>
      <c r="B48233"/>
      <c r="C48233"/>
    </row>
    <row r="48234" spans="1:3" ht="14.4" x14ac:dyDescent="0.3">
      <c r="A48234"/>
      <c r="B48234"/>
      <c r="C48234"/>
    </row>
    <row r="48235" spans="1:3" ht="14.4" x14ac:dyDescent="0.3">
      <c r="A48235"/>
      <c r="B48235"/>
      <c r="C48235"/>
    </row>
    <row r="48236" spans="1:3" ht="14.4" x14ac:dyDescent="0.3">
      <c r="A48236"/>
      <c r="B48236"/>
      <c r="C48236"/>
    </row>
    <row r="48237" spans="1:3" ht="14.4" x14ac:dyDescent="0.3">
      <c r="A48237"/>
      <c r="B48237"/>
      <c r="C48237"/>
    </row>
    <row r="48238" spans="1:3" ht="14.4" x14ac:dyDescent="0.3">
      <c r="A48238"/>
      <c r="B48238"/>
      <c r="C48238"/>
    </row>
    <row r="48239" spans="1:3" ht="14.4" x14ac:dyDescent="0.3">
      <c r="A48239"/>
      <c r="B48239"/>
      <c r="C48239"/>
    </row>
    <row r="48240" spans="1:3" ht="14.4" x14ac:dyDescent="0.3">
      <c r="A48240"/>
      <c r="B48240"/>
      <c r="C48240"/>
    </row>
    <row r="48241" spans="1:3" ht="14.4" x14ac:dyDescent="0.3">
      <c r="A48241"/>
      <c r="B48241"/>
      <c r="C48241"/>
    </row>
    <row r="48242" spans="1:3" ht="14.4" x14ac:dyDescent="0.3">
      <c r="A48242"/>
      <c r="B48242"/>
      <c r="C48242"/>
    </row>
    <row r="48243" spans="1:3" ht="14.4" x14ac:dyDescent="0.3">
      <c r="A48243"/>
      <c r="B48243"/>
      <c r="C48243"/>
    </row>
    <row r="48244" spans="1:3" ht="14.4" x14ac:dyDescent="0.3">
      <c r="A48244"/>
      <c r="B48244"/>
      <c r="C48244"/>
    </row>
    <row r="48245" spans="1:3" ht="14.4" x14ac:dyDescent="0.3">
      <c r="A48245"/>
      <c r="B48245"/>
      <c r="C48245"/>
    </row>
    <row r="48246" spans="1:3" ht="14.4" x14ac:dyDescent="0.3">
      <c r="A48246"/>
      <c r="B48246"/>
      <c r="C48246"/>
    </row>
    <row r="48247" spans="1:3" ht="14.4" x14ac:dyDescent="0.3">
      <c r="A48247"/>
      <c r="B48247"/>
      <c r="C48247"/>
    </row>
    <row r="48248" spans="1:3" ht="14.4" x14ac:dyDescent="0.3">
      <c r="A48248"/>
      <c r="B48248"/>
      <c r="C48248"/>
    </row>
    <row r="48249" spans="1:3" ht="14.4" x14ac:dyDescent="0.3">
      <c r="A48249"/>
      <c r="B48249"/>
      <c r="C48249"/>
    </row>
    <row r="48250" spans="1:3" ht="14.4" x14ac:dyDescent="0.3">
      <c r="A48250"/>
      <c r="B48250"/>
      <c r="C48250"/>
    </row>
    <row r="48251" spans="1:3" ht="14.4" x14ac:dyDescent="0.3">
      <c r="A48251"/>
      <c r="B48251"/>
      <c r="C48251"/>
    </row>
    <row r="48252" spans="1:3" ht="14.4" x14ac:dyDescent="0.3">
      <c r="A48252"/>
      <c r="B48252"/>
      <c r="C48252"/>
    </row>
    <row r="48253" spans="1:3" ht="14.4" x14ac:dyDescent="0.3">
      <c r="A48253"/>
      <c r="B48253"/>
      <c r="C48253"/>
    </row>
    <row r="48254" spans="1:3" ht="14.4" x14ac:dyDescent="0.3">
      <c r="A48254"/>
      <c r="B48254"/>
      <c r="C48254"/>
    </row>
    <row r="48255" spans="1:3" ht="14.4" x14ac:dyDescent="0.3">
      <c r="A48255"/>
      <c r="B48255"/>
      <c r="C48255"/>
    </row>
    <row r="48256" spans="1:3" ht="14.4" x14ac:dyDescent="0.3">
      <c r="A48256"/>
      <c r="B48256"/>
      <c r="C48256"/>
    </row>
    <row r="48257" spans="1:3" ht="14.4" x14ac:dyDescent="0.3">
      <c r="A48257"/>
      <c r="B48257"/>
      <c r="C48257"/>
    </row>
    <row r="48258" spans="1:3" ht="14.4" x14ac:dyDescent="0.3">
      <c r="A48258"/>
      <c r="B48258"/>
      <c r="C48258"/>
    </row>
    <row r="48259" spans="1:3" ht="14.4" x14ac:dyDescent="0.3">
      <c r="A48259"/>
      <c r="B48259"/>
      <c r="C48259"/>
    </row>
    <row r="48260" spans="1:3" ht="14.4" x14ac:dyDescent="0.3">
      <c r="A48260"/>
      <c r="B48260"/>
      <c r="C48260"/>
    </row>
    <row r="48261" spans="1:3" ht="14.4" x14ac:dyDescent="0.3">
      <c r="A48261"/>
      <c r="B48261"/>
      <c r="C48261"/>
    </row>
    <row r="48262" spans="1:3" ht="14.4" x14ac:dyDescent="0.3">
      <c r="A48262"/>
      <c r="B48262"/>
      <c r="C48262"/>
    </row>
    <row r="48263" spans="1:3" ht="14.4" x14ac:dyDescent="0.3">
      <c r="A48263"/>
      <c r="B48263"/>
      <c r="C48263"/>
    </row>
    <row r="48264" spans="1:3" ht="14.4" x14ac:dyDescent="0.3">
      <c r="A48264"/>
      <c r="B48264"/>
      <c r="C48264"/>
    </row>
    <row r="48265" spans="1:3" ht="14.4" x14ac:dyDescent="0.3">
      <c r="A48265"/>
      <c r="B48265"/>
      <c r="C48265"/>
    </row>
    <row r="48266" spans="1:3" ht="14.4" x14ac:dyDescent="0.3">
      <c r="A48266"/>
      <c r="B48266"/>
      <c r="C48266"/>
    </row>
    <row r="48267" spans="1:3" ht="14.4" x14ac:dyDescent="0.3">
      <c r="A48267"/>
      <c r="B48267"/>
      <c r="C48267"/>
    </row>
    <row r="48268" spans="1:3" ht="14.4" x14ac:dyDescent="0.3">
      <c r="A48268"/>
      <c r="B48268"/>
      <c r="C48268"/>
    </row>
    <row r="48269" spans="1:3" ht="14.4" x14ac:dyDescent="0.3">
      <c r="A48269"/>
      <c r="B48269"/>
      <c r="C48269"/>
    </row>
    <row r="48270" spans="1:3" ht="14.4" x14ac:dyDescent="0.3">
      <c r="A48270"/>
      <c r="B48270"/>
      <c r="C48270"/>
    </row>
    <row r="48271" spans="1:3" ht="14.4" x14ac:dyDescent="0.3">
      <c r="A48271"/>
      <c r="B48271"/>
      <c r="C48271"/>
    </row>
    <row r="48272" spans="1:3" ht="14.4" x14ac:dyDescent="0.3">
      <c r="A48272"/>
      <c r="B48272"/>
      <c r="C48272"/>
    </row>
    <row r="48273" spans="1:3" ht="14.4" x14ac:dyDescent="0.3">
      <c r="A48273"/>
      <c r="B48273"/>
      <c r="C48273"/>
    </row>
    <row r="48274" spans="1:3" ht="14.4" x14ac:dyDescent="0.3">
      <c r="A48274"/>
      <c r="B48274"/>
      <c r="C48274"/>
    </row>
    <row r="48275" spans="1:3" ht="14.4" x14ac:dyDescent="0.3">
      <c r="A48275"/>
      <c r="B48275"/>
      <c r="C48275"/>
    </row>
    <row r="48276" spans="1:3" ht="14.4" x14ac:dyDescent="0.3">
      <c r="A48276"/>
      <c r="B48276"/>
      <c r="C48276"/>
    </row>
    <row r="48277" spans="1:3" ht="14.4" x14ac:dyDescent="0.3">
      <c r="A48277"/>
      <c r="B48277"/>
      <c r="C48277"/>
    </row>
    <row r="48278" spans="1:3" ht="14.4" x14ac:dyDescent="0.3">
      <c r="A48278"/>
      <c r="B48278"/>
      <c r="C48278"/>
    </row>
    <row r="48279" spans="1:3" ht="14.4" x14ac:dyDescent="0.3">
      <c r="A48279"/>
      <c r="B48279"/>
      <c r="C48279"/>
    </row>
    <row r="48280" spans="1:3" ht="14.4" x14ac:dyDescent="0.3">
      <c r="A48280"/>
      <c r="B48280"/>
      <c r="C48280"/>
    </row>
    <row r="48281" spans="1:3" ht="14.4" x14ac:dyDescent="0.3">
      <c r="A48281"/>
      <c r="B48281"/>
      <c r="C48281"/>
    </row>
    <row r="48282" spans="1:3" ht="14.4" x14ac:dyDescent="0.3">
      <c r="A48282"/>
      <c r="B48282"/>
      <c r="C48282"/>
    </row>
    <row r="48283" spans="1:3" ht="14.4" x14ac:dyDescent="0.3">
      <c r="A48283"/>
      <c r="B48283"/>
      <c r="C48283"/>
    </row>
    <row r="48284" spans="1:3" ht="14.4" x14ac:dyDescent="0.3">
      <c r="A48284"/>
      <c r="B48284"/>
      <c r="C48284"/>
    </row>
    <row r="48285" spans="1:3" ht="14.4" x14ac:dyDescent="0.3">
      <c r="A48285"/>
      <c r="B48285"/>
      <c r="C48285"/>
    </row>
    <row r="48286" spans="1:3" ht="14.4" x14ac:dyDescent="0.3">
      <c r="A48286"/>
      <c r="B48286"/>
      <c r="C48286"/>
    </row>
    <row r="48287" spans="1:3" ht="14.4" x14ac:dyDescent="0.3">
      <c r="A48287"/>
      <c r="B48287"/>
      <c r="C48287"/>
    </row>
    <row r="48288" spans="1:3" ht="14.4" x14ac:dyDescent="0.3">
      <c r="A48288"/>
      <c r="B48288"/>
      <c r="C48288"/>
    </row>
    <row r="48289" spans="1:3" ht="14.4" x14ac:dyDescent="0.3">
      <c r="A48289"/>
      <c r="B48289"/>
      <c r="C48289"/>
    </row>
    <row r="48290" spans="1:3" ht="14.4" x14ac:dyDescent="0.3">
      <c r="A48290"/>
      <c r="B48290"/>
      <c r="C48290"/>
    </row>
    <row r="48291" spans="1:3" ht="14.4" x14ac:dyDescent="0.3">
      <c r="A48291"/>
      <c r="B48291"/>
      <c r="C48291"/>
    </row>
    <row r="48292" spans="1:3" ht="14.4" x14ac:dyDescent="0.3">
      <c r="A48292"/>
      <c r="B48292"/>
      <c r="C48292"/>
    </row>
    <row r="48293" spans="1:3" ht="14.4" x14ac:dyDescent="0.3">
      <c r="A48293"/>
      <c r="B48293"/>
      <c r="C48293"/>
    </row>
    <row r="48294" spans="1:3" ht="14.4" x14ac:dyDescent="0.3">
      <c r="A48294"/>
      <c r="B48294"/>
      <c r="C48294"/>
    </row>
    <row r="48295" spans="1:3" ht="14.4" x14ac:dyDescent="0.3">
      <c r="A48295"/>
      <c r="B48295"/>
      <c r="C48295"/>
    </row>
    <row r="48296" spans="1:3" ht="14.4" x14ac:dyDescent="0.3">
      <c r="A48296"/>
      <c r="B48296"/>
      <c r="C48296"/>
    </row>
    <row r="48297" spans="1:3" ht="14.4" x14ac:dyDescent="0.3">
      <c r="A48297"/>
      <c r="B48297"/>
      <c r="C48297"/>
    </row>
    <row r="48298" spans="1:3" ht="14.4" x14ac:dyDescent="0.3">
      <c r="A48298"/>
      <c r="B48298"/>
      <c r="C48298"/>
    </row>
    <row r="48299" spans="1:3" ht="14.4" x14ac:dyDescent="0.3">
      <c r="A48299"/>
      <c r="B48299"/>
      <c r="C48299"/>
    </row>
    <row r="48300" spans="1:3" ht="14.4" x14ac:dyDescent="0.3">
      <c r="A48300"/>
      <c r="B48300"/>
      <c r="C48300"/>
    </row>
    <row r="48301" spans="1:3" ht="14.4" x14ac:dyDescent="0.3">
      <c r="A48301"/>
      <c r="B48301"/>
      <c r="C48301"/>
    </row>
    <row r="48302" spans="1:3" ht="14.4" x14ac:dyDescent="0.3">
      <c r="A48302"/>
      <c r="B48302"/>
      <c r="C48302"/>
    </row>
    <row r="48303" spans="1:3" ht="14.4" x14ac:dyDescent="0.3">
      <c r="A48303"/>
      <c r="B48303"/>
      <c r="C48303"/>
    </row>
    <row r="48304" spans="1:3" ht="14.4" x14ac:dyDescent="0.3">
      <c r="A48304"/>
      <c r="B48304"/>
      <c r="C48304"/>
    </row>
    <row r="48305" spans="1:3" ht="14.4" x14ac:dyDescent="0.3">
      <c r="A48305"/>
      <c r="B48305"/>
      <c r="C48305"/>
    </row>
    <row r="48306" spans="1:3" ht="14.4" x14ac:dyDescent="0.3">
      <c r="A48306"/>
      <c r="B48306"/>
      <c r="C48306"/>
    </row>
    <row r="48307" spans="1:3" ht="14.4" x14ac:dyDescent="0.3">
      <c r="A48307"/>
      <c r="B48307"/>
      <c r="C48307"/>
    </row>
    <row r="48308" spans="1:3" ht="14.4" x14ac:dyDescent="0.3">
      <c r="A48308"/>
      <c r="B48308"/>
      <c r="C48308"/>
    </row>
    <row r="48309" spans="1:3" ht="14.4" x14ac:dyDescent="0.3">
      <c r="A48309"/>
      <c r="B48309"/>
      <c r="C48309"/>
    </row>
    <row r="48310" spans="1:3" ht="14.4" x14ac:dyDescent="0.3">
      <c r="A48310"/>
      <c r="B48310"/>
      <c r="C48310"/>
    </row>
    <row r="48311" spans="1:3" ht="14.4" x14ac:dyDescent="0.3">
      <c r="A48311"/>
      <c r="B48311"/>
      <c r="C48311"/>
    </row>
    <row r="48312" spans="1:3" ht="14.4" x14ac:dyDescent="0.3">
      <c r="A48312"/>
      <c r="B48312"/>
      <c r="C48312"/>
    </row>
    <row r="48313" spans="1:3" ht="14.4" x14ac:dyDescent="0.3">
      <c r="A48313"/>
      <c r="B48313"/>
      <c r="C48313"/>
    </row>
    <row r="48314" spans="1:3" ht="14.4" x14ac:dyDescent="0.3">
      <c r="A48314"/>
      <c r="B48314"/>
      <c r="C48314"/>
    </row>
    <row r="48315" spans="1:3" ht="14.4" x14ac:dyDescent="0.3">
      <c r="A48315"/>
      <c r="B48315"/>
      <c r="C48315"/>
    </row>
    <row r="48316" spans="1:3" ht="14.4" x14ac:dyDescent="0.3">
      <c r="A48316"/>
      <c r="B48316"/>
      <c r="C48316"/>
    </row>
    <row r="48317" spans="1:3" ht="14.4" x14ac:dyDescent="0.3">
      <c r="A48317"/>
      <c r="B48317"/>
      <c r="C48317"/>
    </row>
    <row r="48318" spans="1:3" ht="14.4" x14ac:dyDescent="0.3">
      <c r="A48318"/>
      <c r="B48318"/>
      <c r="C48318"/>
    </row>
    <row r="48319" spans="1:3" ht="14.4" x14ac:dyDescent="0.3">
      <c r="A48319"/>
      <c r="B48319"/>
      <c r="C48319"/>
    </row>
    <row r="48320" spans="1:3" ht="14.4" x14ac:dyDescent="0.3">
      <c r="A48320"/>
      <c r="B48320"/>
      <c r="C48320"/>
    </row>
    <row r="48321" spans="1:3" ht="14.4" x14ac:dyDescent="0.3">
      <c r="A48321"/>
      <c r="B48321"/>
      <c r="C48321"/>
    </row>
    <row r="48322" spans="1:3" ht="14.4" x14ac:dyDescent="0.3">
      <c r="A48322"/>
      <c r="B48322"/>
      <c r="C48322"/>
    </row>
    <row r="48323" spans="1:3" ht="14.4" x14ac:dyDescent="0.3">
      <c r="A48323"/>
      <c r="B48323"/>
      <c r="C48323"/>
    </row>
    <row r="48324" spans="1:3" ht="14.4" x14ac:dyDescent="0.3">
      <c r="A48324"/>
      <c r="B48324"/>
      <c r="C48324"/>
    </row>
    <row r="48325" spans="1:3" ht="14.4" x14ac:dyDescent="0.3">
      <c r="A48325"/>
      <c r="B48325"/>
      <c r="C48325"/>
    </row>
    <row r="48326" spans="1:3" ht="14.4" x14ac:dyDescent="0.3">
      <c r="A48326"/>
      <c r="B48326"/>
      <c r="C48326"/>
    </row>
    <row r="48327" spans="1:3" ht="14.4" x14ac:dyDescent="0.3">
      <c r="A48327"/>
      <c r="B48327"/>
      <c r="C48327"/>
    </row>
    <row r="48328" spans="1:3" ht="14.4" x14ac:dyDescent="0.3">
      <c r="A48328"/>
      <c r="B48328"/>
      <c r="C48328"/>
    </row>
    <row r="48329" spans="1:3" ht="14.4" x14ac:dyDescent="0.3">
      <c r="A48329"/>
      <c r="B48329"/>
      <c r="C48329"/>
    </row>
    <row r="48330" spans="1:3" ht="14.4" x14ac:dyDescent="0.3">
      <c r="A48330"/>
      <c r="B48330"/>
      <c r="C48330"/>
    </row>
    <row r="48331" spans="1:3" ht="14.4" x14ac:dyDescent="0.3">
      <c r="A48331"/>
      <c r="B48331"/>
      <c r="C48331"/>
    </row>
    <row r="48332" spans="1:3" ht="14.4" x14ac:dyDescent="0.3">
      <c r="A48332"/>
      <c r="B48332"/>
      <c r="C48332"/>
    </row>
    <row r="48333" spans="1:3" ht="14.4" x14ac:dyDescent="0.3">
      <c r="A48333"/>
      <c r="B48333"/>
      <c r="C48333"/>
    </row>
    <row r="48334" spans="1:3" ht="14.4" x14ac:dyDescent="0.3">
      <c r="A48334"/>
      <c r="B48334"/>
      <c r="C48334"/>
    </row>
    <row r="48335" spans="1:3" ht="14.4" x14ac:dyDescent="0.3">
      <c r="A48335"/>
      <c r="B48335"/>
      <c r="C48335"/>
    </row>
    <row r="48336" spans="1:3" ht="14.4" x14ac:dyDescent="0.3">
      <c r="A48336"/>
      <c r="B48336"/>
      <c r="C48336"/>
    </row>
    <row r="48337" spans="1:3" ht="14.4" x14ac:dyDescent="0.3">
      <c r="A48337"/>
      <c r="B48337"/>
      <c r="C48337"/>
    </row>
    <row r="48338" spans="1:3" ht="14.4" x14ac:dyDescent="0.3">
      <c r="A48338"/>
      <c r="B48338"/>
      <c r="C48338"/>
    </row>
    <row r="48339" spans="1:3" ht="14.4" x14ac:dyDescent="0.3">
      <c r="A48339"/>
      <c r="B48339"/>
      <c r="C48339"/>
    </row>
    <row r="48340" spans="1:3" ht="14.4" x14ac:dyDescent="0.3">
      <c r="A48340"/>
      <c r="B48340"/>
      <c r="C48340"/>
    </row>
    <row r="48341" spans="1:3" ht="14.4" x14ac:dyDescent="0.3">
      <c r="A48341"/>
      <c r="B48341"/>
      <c r="C48341"/>
    </row>
    <row r="48342" spans="1:3" ht="14.4" x14ac:dyDescent="0.3">
      <c r="A48342"/>
      <c r="B48342"/>
      <c r="C48342"/>
    </row>
    <row r="48343" spans="1:3" ht="14.4" x14ac:dyDescent="0.3">
      <c r="A48343"/>
      <c r="B48343"/>
      <c r="C48343"/>
    </row>
    <row r="48344" spans="1:3" ht="14.4" x14ac:dyDescent="0.3">
      <c r="A48344"/>
      <c r="B48344"/>
      <c r="C48344"/>
    </row>
    <row r="48345" spans="1:3" ht="14.4" x14ac:dyDescent="0.3">
      <c r="A48345"/>
      <c r="B48345"/>
      <c r="C48345"/>
    </row>
    <row r="48346" spans="1:3" ht="14.4" x14ac:dyDescent="0.3">
      <c r="A48346"/>
      <c r="B48346"/>
      <c r="C48346"/>
    </row>
    <row r="48347" spans="1:3" ht="14.4" x14ac:dyDescent="0.3">
      <c r="A48347"/>
      <c r="B48347"/>
      <c r="C48347"/>
    </row>
    <row r="48348" spans="1:3" ht="14.4" x14ac:dyDescent="0.3">
      <c r="A48348"/>
      <c r="B48348"/>
      <c r="C48348"/>
    </row>
    <row r="48349" spans="1:3" ht="14.4" x14ac:dyDescent="0.3">
      <c r="A48349"/>
      <c r="B48349"/>
      <c r="C48349"/>
    </row>
    <row r="48350" spans="1:3" ht="14.4" x14ac:dyDescent="0.3">
      <c r="A48350"/>
      <c r="B48350"/>
      <c r="C48350"/>
    </row>
    <row r="48351" spans="1:3" ht="14.4" x14ac:dyDescent="0.3">
      <c r="A48351"/>
      <c r="B48351"/>
      <c r="C48351"/>
    </row>
    <row r="48352" spans="1:3" ht="14.4" x14ac:dyDescent="0.3">
      <c r="A48352"/>
      <c r="B48352"/>
      <c r="C48352"/>
    </row>
    <row r="48353" spans="1:3" ht="14.4" x14ac:dyDescent="0.3">
      <c r="A48353"/>
      <c r="B48353"/>
      <c r="C48353"/>
    </row>
    <row r="48354" spans="1:3" ht="14.4" x14ac:dyDescent="0.3">
      <c r="A48354"/>
      <c r="B48354"/>
      <c r="C48354"/>
    </row>
    <row r="48355" spans="1:3" ht="14.4" x14ac:dyDescent="0.3">
      <c r="A48355"/>
      <c r="B48355"/>
      <c r="C48355"/>
    </row>
    <row r="48356" spans="1:3" ht="14.4" x14ac:dyDescent="0.3">
      <c r="A48356"/>
      <c r="B48356"/>
      <c r="C48356"/>
    </row>
    <row r="48357" spans="1:3" ht="14.4" x14ac:dyDescent="0.3">
      <c r="A48357"/>
      <c r="B48357"/>
      <c r="C48357"/>
    </row>
    <row r="48358" spans="1:3" ht="14.4" x14ac:dyDescent="0.3">
      <c r="A48358"/>
      <c r="B48358"/>
      <c r="C48358"/>
    </row>
    <row r="48359" spans="1:3" ht="14.4" x14ac:dyDescent="0.3">
      <c r="A48359"/>
      <c r="B48359"/>
      <c r="C48359"/>
    </row>
    <row r="48360" spans="1:3" ht="14.4" x14ac:dyDescent="0.3">
      <c r="A48360"/>
      <c r="B48360"/>
      <c r="C48360"/>
    </row>
    <row r="48361" spans="1:3" ht="14.4" x14ac:dyDescent="0.3">
      <c r="A48361"/>
      <c r="B48361"/>
      <c r="C48361"/>
    </row>
    <row r="48362" spans="1:3" ht="14.4" x14ac:dyDescent="0.3">
      <c r="A48362"/>
      <c r="B48362"/>
      <c r="C48362"/>
    </row>
    <row r="48363" spans="1:3" ht="14.4" x14ac:dyDescent="0.3">
      <c r="A48363"/>
      <c r="B48363"/>
      <c r="C48363"/>
    </row>
    <row r="48364" spans="1:3" ht="14.4" x14ac:dyDescent="0.3">
      <c r="A48364"/>
      <c r="B48364"/>
      <c r="C48364"/>
    </row>
    <row r="48365" spans="1:3" ht="14.4" x14ac:dyDescent="0.3">
      <c r="A48365"/>
      <c r="B48365"/>
      <c r="C48365"/>
    </row>
    <row r="48366" spans="1:3" ht="14.4" x14ac:dyDescent="0.3">
      <c r="A48366"/>
      <c r="B48366"/>
      <c r="C48366"/>
    </row>
    <row r="48367" spans="1:3" ht="14.4" x14ac:dyDescent="0.3">
      <c r="A48367"/>
      <c r="B48367"/>
      <c r="C48367"/>
    </row>
    <row r="48368" spans="1:3" ht="14.4" x14ac:dyDescent="0.3">
      <c r="A48368"/>
      <c r="B48368"/>
      <c r="C48368"/>
    </row>
    <row r="48369" spans="1:3" ht="14.4" x14ac:dyDescent="0.3">
      <c r="A48369"/>
      <c r="B48369"/>
      <c r="C48369"/>
    </row>
    <row r="48370" spans="1:3" ht="14.4" x14ac:dyDescent="0.3">
      <c r="A48370"/>
      <c r="B48370"/>
      <c r="C48370"/>
    </row>
    <row r="48371" spans="1:3" ht="14.4" x14ac:dyDescent="0.3">
      <c r="A48371"/>
      <c r="B48371"/>
      <c r="C48371"/>
    </row>
    <row r="48372" spans="1:3" ht="14.4" x14ac:dyDescent="0.3">
      <c r="A48372"/>
      <c r="B48372"/>
      <c r="C48372"/>
    </row>
    <row r="48373" spans="1:3" ht="14.4" x14ac:dyDescent="0.3">
      <c r="A48373"/>
      <c r="B48373"/>
      <c r="C48373"/>
    </row>
    <row r="48374" spans="1:3" ht="14.4" x14ac:dyDescent="0.3">
      <c r="A48374"/>
      <c r="B48374"/>
      <c r="C48374"/>
    </row>
    <row r="48375" spans="1:3" ht="14.4" x14ac:dyDescent="0.3">
      <c r="A48375"/>
      <c r="B48375"/>
      <c r="C48375"/>
    </row>
    <row r="48376" spans="1:3" ht="14.4" x14ac:dyDescent="0.3">
      <c r="A48376"/>
      <c r="B48376"/>
      <c r="C48376"/>
    </row>
    <row r="48377" spans="1:3" ht="14.4" x14ac:dyDescent="0.3">
      <c r="A48377"/>
      <c r="B48377"/>
      <c r="C48377"/>
    </row>
    <row r="48378" spans="1:3" ht="14.4" x14ac:dyDescent="0.3">
      <c r="A48378"/>
      <c r="B48378"/>
      <c r="C48378"/>
    </row>
    <row r="48379" spans="1:3" ht="14.4" x14ac:dyDescent="0.3">
      <c r="A48379"/>
      <c r="B48379"/>
      <c r="C48379"/>
    </row>
    <row r="48380" spans="1:3" ht="14.4" x14ac:dyDescent="0.3">
      <c r="A48380"/>
      <c r="B48380"/>
      <c r="C48380"/>
    </row>
    <row r="48381" spans="1:3" ht="14.4" x14ac:dyDescent="0.3">
      <c r="A48381"/>
      <c r="B48381"/>
      <c r="C48381"/>
    </row>
    <row r="48382" spans="1:3" ht="14.4" x14ac:dyDescent="0.3">
      <c r="A48382"/>
      <c r="B48382"/>
      <c r="C48382"/>
    </row>
    <row r="48383" spans="1:3" ht="14.4" x14ac:dyDescent="0.3">
      <c r="A48383"/>
      <c r="B48383"/>
      <c r="C48383"/>
    </row>
    <row r="48384" spans="1:3" ht="14.4" x14ac:dyDescent="0.3">
      <c r="A48384"/>
      <c r="B48384"/>
      <c r="C48384"/>
    </row>
    <row r="48385" spans="1:3" ht="14.4" x14ac:dyDescent="0.3">
      <c r="A48385"/>
      <c r="B48385"/>
      <c r="C48385"/>
    </row>
    <row r="48386" spans="1:3" ht="14.4" x14ac:dyDescent="0.3">
      <c r="A48386"/>
      <c r="B48386"/>
      <c r="C48386"/>
    </row>
    <row r="48387" spans="1:3" ht="14.4" x14ac:dyDescent="0.3">
      <c r="A48387"/>
      <c r="B48387"/>
      <c r="C48387"/>
    </row>
    <row r="48388" spans="1:3" ht="14.4" x14ac:dyDescent="0.3">
      <c r="A48388"/>
      <c r="B48388"/>
      <c r="C48388"/>
    </row>
    <row r="48389" spans="1:3" ht="14.4" x14ac:dyDescent="0.3">
      <c r="A48389"/>
      <c r="B48389"/>
      <c r="C48389"/>
    </row>
    <row r="48390" spans="1:3" ht="14.4" x14ac:dyDescent="0.3">
      <c r="A48390"/>
      <c r="B48390"/>
      <c r="C48390"/>
    </row>
    <row r="48391" spans="1:3" ht="14.4" x14ac:dyDescent="0.3">
      <c r="A48391"/>
      <c r="B48391"/>
      <c r="C48391"/>
    </row>
    <row r="48392" spans="1:3" ht="14.4" x14ac:dyDescent="0.3">
      <c r="A48392"/>
      <c r="B48392"/>
      <c r="C48392"/>
    </row>
    <row r="48393" spans="1:3" ht="14.4" x14ac:dyDescent="0.3">
      <c r="A48393"/>
      <c r="B48393"/>
      <c r="C48393"/>
    </row>
    <row r="48394" spans="1:3" ht="14.4" x14ac:dyDescent="0.3">
      <c r="A48394"/>
      <c r="B48394"/>
      <c r="C48394"/>
    </row>
    <row r="48395" spans="1:3" ht="14.4" x14ac:dyDescent="0.3">
      <c r="A48395"/>
      <c r="B48395"/>
      <c r="C48395"/>
    </row>
    <row r="48396" spans="1:3" ht="14.4" x14ac:dyDescent="0.3">
      <c r="A48396"/>
      <c r="B48396"/>
      <c r="C48396"/>
    </row>
    <row r="48397" spans="1:3" ht="14.4" x14ac:dyDescent="0.3">
      <c r="A48397"/>
      <c r="B48397"/>
      <c r="C48397"/>
    </row>
    <row r="48398" spans="1:3" ht="14.4" x14ac:dyDescent="0.3">
      <c r="A48398"/>
      <c r="B48398"/>
      <c r="C48398"/>
    </row>
    <row r="48399" spans="1:3" ht="14.4" x14ac:dyDescent="0.3">
      <c r="A48399"/>
      <c r="B48399"/>
      <c r="C48399"/>
    </row>
    <row r="48400" spans="1:3" ht="14.4" x14ac:dyDescent="0.3">
      <c r="A48400"/>
      <c r="B48400"/>
      <c r="C48400"/>
    </row>
    <row r="48401" spans="1:3" ht="14.4" x14ac:dyDescent="0.3">
      <c r="A48401"/>
      <c r="B48401"/>
      <c r="C48401"/>
    </row>
    <row r="48402" spans="1:3" ht="14.4" x14ac:dyDescent="0.3">
      <c r="A48402"/>
      <c r="B48402"/>
      <c r="C48402"/>
    </row>
    <row r="48403" spans="1:3" ht="14.4" x14ac:dyDescent="0.3">
      <c r="A48403"/>
      <c r="B48403"/>
      <c r="C48403"/>
    </row>
    <row r="48404" spans="1:3" ht="14.4" x14ac:dyDescent="0.3">
      <c r="A48404"/>
      <c r="B48404"/>
      <c r="C48404"/>
    </row>
    <row r="48405" spans="1:3" ht="14.4" x14ac:dyDescent="0.3">
      <c r="A48405"/>
      <c r="B48405"/>
      <c r="C48405"/>
    </row>
    <row r="48406" spans="1:3" ht="14.4" x14ac:dyDescent="0.3">
      <c r="A48406"/>
      <c r="B48406"/>
      <c r="C48406"/>
    </row>
    <row r="48407" spans="1:3" ht="14.4" x14ac:dyDescent="0.3">
      <c r="A48407"/>
      <c r="B48407"/>
      <c r="C48407"/>
    </row>
    <row r="48408" spans="1:3" ht="14.4" x14ac:dyDescent="0.3">
      <c r="A48408"/>
      <c r="B48408"/>
      <c r="C48408"/>
    </row>
    <row r="48409" spans="1:3" ht="14.4" x14ac:dyDescent="0.3">
      <c r="A48409"/>
      <c r="B48409"/>
      <c r="C48409"/>
    </row>
    <row r="48410" spans="1:3" ht="14.4" x14ac:dyDescent="0.3">
      <c r="A48410"/>
      <c r="B48410"/>
      <c r="C48410"/>
    </row>
    <row r="48411" spans="1:3" ht="14.4" x14ac:dyDescent="0.3">
      <c r="A48411"/>
      <c r="B48411"/>
      <c r="C48411"/>
    </row>
    <row r="48412" spans="1:3" ht="14.4" x14ac:dyDescent="0.3">
      <c r="A48412"/>
      <c r="B48412"/>
      <c r="C48412"/>
    </row>
    <row r="48413" spans="1:3" ht="14.4" x14ac:dyDescent="0.3">
      <c r="A48413"/>
      <c r="B48413"/>
      <c r="C48413"/>
    </row>
    <row r="48414" spans="1:3" ht="14.4" x14ac:dyDescent="0.3">
      <c r="A48414"/>
      <c r="B48414"/>
      <c r="C48414"/>
    </row>
    <row r="48415" spans="1:3" ht="14.4" x14ac:dyDescent="0.3">
      <c r="A48415"/>
      <c r="B48415"/>
      <c r="C48415"/>
    </row>
    <row r="48416" spans="1:3" ht="14.4" x14ac:dyDescent="0.3">
      <c r="A48416"/>
      <c r="B48416"/>
      <c r="C48416"/>
    </row>
    <row r="48417" spans="1:3" ht="14.4" x14ac:dyDescent="0.3">
      <c r="A48417"/>
      <c r="B48417"/>
      <c r="C48417"/>
    </row>
    <row r="48418" spans="1:3" ht="14.4" x14ac:dyDescent="0.3">
      <c r="A48418"/>
      <c r="B48418"/>
      <c r="C48418"/>
    </row>
    <row r="48419" spans="1:3" ht="14.4" x14ac:dyDescent="0.3">
      <c r="A48419"/>
      <c r="B48419"/>
      <c r="C48419"/>
    </row>
    <row r="48420" spans="1:3" ht="14.4" x14ac:dyDescent="0.3">
      <c r="A48420"/>
      <c r="B48420"/>
      <c r="C48420"/>
    </row>
    <row r="48421" spans="1:3" ht="14.4" x14ac:dyDescent="0.3">
      <c r="A48421"/>
      <c r="B48421"/>
      <c r="C48421"/>
    </row>
    <row r="48422" spans="1:3" ht="14.4" x14ac:dyDescent="0.3">
      <c r="A48422"/>
      <c r="B48422"/>
      <c r="C48422"/>
    </row>
    <row r="48423" spans="1:3" ht="14.4" x14ac:dyDescent="0.3">
      <c r="A48423"/>
      <c r="B48423"/>
      <c r="C48423"/>
    </row>
    <row r="48424" spans="1:3" ht="14.4" x14ac:dyDescent="0.3">
      <c r="A48424"/>
      <c r="B48424"/>
      <c r="C48424"/>
    </row>
    <row r="48425" spans="1:3" ht="14.4" x14ac:dyDescent="0.3">
      <c r="A48425"/>
      <c r="B48425"/>
      <c r="C48425"/>
    </row>
    <row r="48426" spans="1:3" ht="14.4" x14ac:dyDescent="0.3">
      <c r="A48426"/>
      <c r="B48426"/>
      <c r="C48426"/>
    </row>
    <row r="48427" spans="1:3" ht="14.4" x14ac:dyDescent="0.3">
      <c r="A48427"/>
      <c r="B48427"/>
      <c r="C48427"/>
    </row>
    <row r="48428" spans="1:3" ht="14.4" x14ac:dyDescent="0.3">
      <c r="A48428"/>
      <c r="B48428"/>
      <c r="C48428"/>
    </row>
    <row r="48429" spans="1:3" ht="14.4" x14ac:dyDescent="0.3">
      <c r="A48429"/>
      <c r="B48429"/>
      <c r="C48429"/>
    </row>
    <row r="48430" spans="1:3" ht="14.4" x14ac:dyDescent="0.3">
      <c r="A48430"/>
      <c r="B48430"/>
      <c r="C48430"/>
    </row>
    <row r="48431" spans="1:3" ht="14.4" x14ac:dyDescent="0.3">
      <c r="A48431"/>
      <c r="B48431"/>
      <c r="C48431"/>
    </row>
    <row r="48432" spans="1:3" ht="14.4" x14ac:dyDescent="0.3">
      <c r="A48432"/>
      <c r="B48432"/>
      <c r="C48432"/>
    </row>
    <row r="48433" spans="1:3" ht="14.4" x14ac:dyDescent="0.3">
      <c r="A48433"/>
      <c r="B48433"/>
      <c r="C48433"/>
    </row>
    <row r="48434" spans="1:3" ht="14.4" x14ac:dyDescent="0.3">
      <c r="A48434"/>
      <c r="B48434"/>
      <c r="C48434"/>
    </row>
    <row r="48435" spans="1:3" ht="14.4" x14ac:dyDescent="0.3">
      <c r="A48435"/>
      <c r="B48435"/>
      <c r="C48435"/>
    </row>
    <row r="48436" spans="1:3" ht="14.4" x14ac:dyDescent="0.3">
      <c r="A48436"/>
      <c r="B48436"/>
      <c r="C48436"/>
    </row>
    <row r="48437" spans="1:3" ht="14.4" x14ac:dyDescent="0.3">
      <c r="A48437"/>
      <c r="B48437"/>
      <c r="C48437"/>
    </row>
    <row r="48438" spans="1:3" ht="14.4" x14ac:dyDescent="0.3">
      <c r="A48438"/>
      <c r="B48438"/>
      <c r="C48438"/>
    </row>
    <row r="48439" spans="1:3" ht="14.4" x14ac:dyDescent="0.3">
      <c r="A48439"/>
      <c r="B48439"/>
      <c r="C48439"/>
    </row>
    <row r="48440" spans="1:3" ht="14.4" x14ac:dyDescent="0.3">
      <c r="A48440"/>
      <c r="B48440"/>
      <c r="C48440"/>
    </row>
    <row r="48441" spans="1:3" ht="14.4" x14ac:dyDescent="0.3">
      <c r="A48441"/>
      <c r="B48441"/>
      <c r="C48441"/>
    </row>
    <row r="48442" spans="1:3" ht="14.4" x14ac:dyDescent="0.3">
      <c r="A48442"/>
      <c r="B48442"/>
      <c r="C48442"/>
    </row>
    <row r="48443" spans="1:3" ht="14.4" x14ac:dyDescent="0.3">
      <c r="A48443"/>
      <c r="B48443"/>
      <c r="C48443"/>
    </row>
    <row r="48444" spans="1:3" ht="14.4" x14ac:dyDescent="0.3">
      <c r="A48444"/>
      <c r="B48444"/>
      <c r="C48444"/>
    </row>
    <row r="48445" spans="1:3" ht="14.4" x14ac:dyDescent="0.3">
      <c r="A48445"/>
      <c r="B48445"/>
      <c r="C48445"/>
    </row>
    <row r="48446" spans="1:3" ht="14.4" x14ac:dyDescent="0.3">
      <c r="A48446"/>
      <c r="B48446"/>
      <c r="C48446"/>
    </row>
    <row r="48447" spans="1:3" ht="14.4" x14ac:dyDescent="0.3">
      <c r="A48447"/>
      <c r="B48447"/>
      <c r="C48447"/>
    </row>
    <row r="48448" spans="1:3" ht="14.4" x14ac:dyDescent="0.3">
      <c r="A48448"/>
      <c r="B48448"/>
      <c r="C48448"/>
    </row>
    <row r="48449" spans="1:3" ht="14.4" x14ac:dyDescent="0.3">
      <c r="A48449"/>
      <c r="B48449"/>
      <c r="C48449"/>
    </row>
    <row r="48450" spans="1:3" ht="14.4" x14ac:dyDescent="0.3">
      <c r="A48450"/>
      <c r="B48450"/>
      <c r="C48450"/>
    </row>
    <row r="48451" spans="1:3" ht="14.4" x14ac:dyDescent="0.3">
      <c r="A48451"/>
      <c r="B48451"/>
      <c r="C48451"/>
    </row>
    <row r="48452" spans="1:3" ht="14.4" x14ac:dyDescent="0.3">
      <c r="A48452"/>
      <c r="B48452"/>
      <c r="C48452"/>
    </row>
    <row r="48453" spans="1:3" ht="14.4" x14ac:dyDescent="0.3">
      <c r="A48453"/>
      <c r="B48453"/>
      <c r="C48453"/>
    </row>
    <row r="48454" spans="1:3" ht="14.4" x14ac:dyDescent="0.3">
      <c r="A48454"/>
      <c r="B48454"/>
      <c r="C48454"/>
    </row>
    <row r="48455" spans="1:3" ht="14.4" x14ac:dyDescent="0.3">
      <c r="A48455"/>
      <c r="B48455"/>
      <c r="C48455"/>
    </row>
    <row r="48456" spans="1:3" ht="14.4" x14ac:dyDescent="0.3">
      <c r="A48456"/>
      <c r="B48456"/>
      <c r="C48456"/>
    </row>
    <row r="48457" spans="1:3" ht="14.4" x14ac:dyDescent="0.3">
      <c r="A48457"/>
      <c r="B48457"/>
      <c r="C48457"/>
    </row>
    <row r="48458" spans="1:3" ht="14.4" x14ac:dyDescent="0.3">
      <c r="A48458"/>
      <c r="B48458"/>
      <c r="C48458"/>
    </row>
    <row r="48459" spans="1:3" ht="14.4" x14ac:dyDescent="0.3">
      <c r="A48459"/>
      <c r="B48459"/>
      <c r="C48459"/>
    </row>
    <row r="48460" spans="1:3" ht="14.4" x14ac:dyDescent="0.3">
      <c r="A48460"/>
      <c r="B48460"/>
      <c r="C48460"/>
    </row>
    <row r="48461" spans="1:3" ht="14.4" x14ac:dyDescent="0.3">
      <c r="A48461"/>
      <c r="B48461"/>
      <c r="C48461"/>
    </row>
    <row r="48462" spans="1:3" ht="14.4" x14ac:dyDescent="0.3">
      <c r="A48462"/>
      <c r="B48462"/>
      <c r="C48462"/>
    </row>
    <row r="48463" spans="1:3" ht="14.4" x14ac:dyDescent="0.3">
      <c r="A48463"/>
      <c r="B48463"/>
      <c r="C48463"/>
    </row>
    <row r="48464" spans="1:3" ht="14.4" x14ac:dyDescent="0.3">
      <c r="A48464"/>
      <c r="B48464"/>
      <c r="C48464"/>
    </row>
    <row r="48465" spans="1:3" ht="14.4" x14ac:dyDescent="0.3">
      <c r="A48465"/>
      <c r="B48465"/>
      <c r="C48465"/>
    </row>
    <row r="48466" spans="1:3" ht="14.4" x14ac:dyDescent="0.3">
      <c r="A48466"/>
      <c r="B48466"/>
      <c r="C48466"/>
    </row>
    <row r="48467" spans="1:3" ht="14.4" x14ac:dyDescent="0.3">
      <c r="A48467"/>
      <c r="B48467"/>
      <c r="C48467"/>
    </row>
    <row r="48468" spans="1:3" ht="14.4" x14ac:dyDescent="0.3">
      <c r="A48468"/>
      <c r="B48468"/>
      <c r="C48468"/>
    </row>
    <row r="48469" spans="1:3" ht="14.4" x14ac:dyDescent="0.3">
      <c r="A48469"/>
      <c r="B48469"/>
      <c r="C48469"/>
    </row>
    <row r="48470" spans="1:3" ht="14.4" x14ac:dyDescent="0.3">
      <c r="A48470"/>
      <c r="B48470"/>
      <c r="C48470"/>
    </row>
    <row r="48471" spans="1:3" ht="14.4" x14ac:dyDescent="0.3">
      <c r="A48471"/>
      <c r="B48471"/>
      <c r="C48471"/>
    </row>
    <row r="48472" spans="1:3" ht="14.4" x14ac:dyDescent="0.3">
      <c r="A48472"/>
      <c r="B48472"/>
      <c r="C48472"/>
    </row>
    <row r="48473" spans="1:3" ht="14.4" x14ac:dyDescent="0.3">
      <c r="A48473"/>
      <c r="B48473"/>
      <c r="C48473"/>
    </row>
    <row r="48474" spans="1:3" ht="14.4" x14ac:dyDescent="0.3">
      <c r="A48474"/>
      <c r="B48474"/>
      <c r="C48474"/>
    </row>
    <row r="48475" spans="1:3" ht="14.4" x14ac:dyDescent="0.3">
      <c r="A48475"/>
      <c r="B48475"/>
      <c r="C48475"/>
    </row>
    <row r="48476" spans="1:3" ht="14.4" x14ac:dyDescent="0.3">
      <c r="A48476"/>
      <c r="B48476"/>
      <c r="C48476"/>
    </row>
    <row r="48477" spans="1:3" ht="14.4" x14ac:dyDescent="0.3">
      <c r="A48477"/>
      <c r="B48477"/>
      <c r="C48477"/>
    </row>
    <row r="48478" spans="1:3" ht="14.4" x14ac:dyDescent="0.3">
      <c r="A48478"/>
      <c r="B48478"/>
      <c r="C48478"/>
    </row>
    <row r="48479" spans="1:3" ht="14.4" x14ac:dyDescent="0.3">
      <c r="A48479"/>
      <c r="B48479"/>
      <c r="C48479"/>
    </row>
    <row r="48480" spans="1:3" ht="14.4" x14ac:dyDescent="0.3">
      <c r="A48480"/>
      <c r="B48480"/>
      <c r="C48480"/>
    </row>
    <row r="48481" spans="1:3" ht="14.4" x14ac:dyDescent="0.3">
      <c r="A48481"/>
      <c r="B48481"/>
      <c r="C48481"/>
    </row>
    <row r="48482" spans="1:3" ht="14.4" x14ac:dyDescent="0.3">
      <c r="A48482"/>
      <c r="B48482"/>
      <c r="C48482"/>
    </row>
    <row r="48483" spans="1:3" ht="14.4" x14ac:dyDescent="0.3">
      <c r="A48483"/>
      <c r="B48483"/>
      <c r="C48483"/>
    </row>
    <row r="48484" spans="1:3" ht="14.4" x14ac:dyDescent="0.3">
      <c r="A48484"/>
      <c r="B48484"/>
      <c r="C48484"/>
    </row>
    <row r="48485" spans="1:3" ht="14.4" x14ac:dyDescent="0.3">
      <c r="A48485"/>
      <c r="B48485"/>
      <c r="C48485"/>
    </row>
    <row r="48486" spans="1:3" ht="14.4" x14ac:dyDescent="0.3">
      <c r="A48486"/>
      <c r="B48486"/>
      <c r="C48486"/>
    </row>
    <row r="48487" spans="1:3" ht="14.4" x14ac:dyDescent="0.3">
      <c r="A48487"/>
      <c r="B48487"/>
      <c r="C48487"/>
    </row>
    <row r="48488" spans="1:3" ht="14.4" x14ac:dyDescent="0.3">
      <c r="A48488"/>
      <c r="B48488"/>
      <c r="C48488"/>
    </row>
    <row r="48489" spans="1:3" ht="14.4" x14ac:dyDescent="0.3">
      <c r="A48489"/>
      <c r="B48489"/>
      <c r="C48489"/>
    </row>
    <row r="48490" spans="1:3" ht="14.4" x14ac:dyDescent="0.3">
      <c r="A48490"/>
      <c r="B48490"/>
      <c r="C48490"/>
    </row>
    <row r="48491" spans="1:3" ht="14.4" x14ac:dyDescent="0.3">
      <c r="A48491"/>
      <c r="B48491"/>
      <c r="C48491"/>
    </row>
    <row r="48492" spans="1:3" ht="14.4" x14ac:dyDescent="0.3">
      <c r="A48492"/>
      <c r="B48492"/>
      <c r="C48492"/>
    </row>
    <row r="48493" spans="1:3" ht="14.4" x14ac:dyDescent="0.3">
      <c r="A48493"/>
      <c r="B48493"/>
      <c r="C48493"/>
    </row>
    <row r="48494" spans="1:3" ht="14.4" x14ac:dyDescent="0.3">
      <c r="A48494"/>
      <c r="B48494"/>
      <c r="C48494"/>
    </row>
    <row r="48495" spans="1:3" ht="14.4" x14ac:dyDescent="0.3">
      <c r="A48495"/>
      <c r="B48495"/>
      <c r="C48495"/>
    </row>
    <row r="48496" spans="1:3" ht="14.4" x14ac:dyDescent="0.3">
      <c r="A48496"/>
      <c r="B48496"/>
      <c r="C48496"/>
    </row>
    <row r="48497" spans="1:3" ht="14.4" x14ac:dyDescent="0.3">
      <c r="A48497"/>
      <c r="B48497"/>
      <c r="C48497"/>
    </row>
    <row r="48498" spans="1:3" ht="14.4" x14ac:dyDescent="0.3">
      <c r="A48498"/>
      <c r="B48498"/>
      <c r="C48498"/>
    </row>
    <row r="48499" spans="1:3" ht="14.4" x14ac:dyDescent="0.3">
      <c r="A48499"/>
      <c r="B48499"/>
      <c r="C48499"/>
    </row>
    <row r="48500" spans="1:3" ht="14.4" x14ac:dyDescent="0.3">
      <c r="A48500"/>
      <c r="B48500"/>
      <c r="C48500"/>
    </row>
    <row r="48501" spans="1:3" ht="14.4" x14ac:dyDescent="0.3">
      <c r="A48501"/>
      <c r="B48501"/>
      <c r="C48501"/>
    </row>
    <row r="48502" spans="1:3" ht="14.4" x14ac:dyDescent="0.3">
      <c r="A48502"/>
      <c r="B48502"/>
      <c r="C48502"/>
    </row>
    <row r="48503" spans="1:3" ht="14.4" x14ac:dyDescent="0.3">
      <c r="A48503"/>
      <c r="B48503"/>
      <c r="C48503"/>
    </row>
    <row r="48504" spans="1:3" ht="14.4" x14ac:dyDescent="0.3">
      <c r="A48504"/>
      <c r="B48504"/>
      <c r="C48504"/>
    </row>
    <row r="48505" spans="1:3" ht="14.4" x14ac:dyDescent="0.3">
      <c r="A48505"/>
      <c r="B48505"/>
      <c r="C48505"/>
    </row>
    <row r="48506" spans="1:3" ht="14.4" x14ac:dyDescent="0.3">
      <c r="A48506"/>
      <c r="B48506"/>
      <c r="C48506"/>
    </row>
    <row r="48507" spans="1:3" ht="14.4" x14ac:dyDescent="0.3">
      <c r="A48507"/>
      <c r="B48507"/>
      <c r="C48507"/>
    </row>
    <row r="48508" spans="1:3" ht="14.4" x14ac:dyDescent="0.3">
      <c r="A48508"/>
      <c r="B48508"/>
      <c r="C48508"/>
    </row>
    <row r="48509" spans="1:3" ht="14.4" x14ac:dyDescent="0.3">
      <c r="A48509"/>
      <c r="B48509"/>
      <c r="C48509"/>
    </row>
    <row r="48510" spans="1:3" ht="14.4" x14ac:dyDescent="0.3">
      <c r="A48510"/>
      <c r="B48510"/>
      <c r="C48510"/>
    </row>
    <row r="48511" spans="1:3" ht="14.4" x14ac:dyDescent="0.3">
      <c r="A48511"/>
      <c r="B48511"/>
      <c r="C48511"/>
    </row>
    <row r="48512" spans="1:3" ht="14.4" x14ac:dyDescent="0.3">
      <c r="A48512"/>
      <c r="B48512"/>
      <c r="C48512"/>
    </row>
    <row r="48513" spans="1:3" ht="14.4" x14ac:dyDescent="0.3">
      <c r="A48513"/>
      <c r="B48513"/>
      <c r="C48513"/>
    </row>
    <row r="48514" spans="1:3" ht="14.4" x14ac:dyDescent="0.3">
      <c r="A48514"/>
      <c r="B48514"/>
      <c r="C48514"/>
    </row>
    <row r="48515" spans="1:3" ht="14.4" x14ac:dyDescent="0.3">
      <c r="A48515"/>
      <c r="B48515"/>
      <c r="C48515"/>
    </row>
    <row r="48516" spans="1:3" ht="14.4" x14ac:dyDescent="0.3">
      <c r="A48516"/>
      <c r="B48516"/>
      <c r="C48516"/>
    </row>
    <row r="48517" spans="1:3" ht="14.4" x14ac:dyDescent="0.3">
      <c r="A48517"/>
      <c r="B48517"/>
      <c r="C48517"/>
    </row>
    <row r="48518" spans="1:3" ht="14.4" x14ac:dyDescent="0.3">
      <c r="A48518"/>
      <c r="B48518"/>
      <c r="C48518"/>
    </row>
    <row r="48519" spans="1:3" ht="14.4" x14ac:dyDescent="0.3">
      <c r="A48519"/>
      <c r="B48519"/>
      <c r="C48519"/>
    </row>
    <row r="48520" spans="1:3" ht="14.4" x14ac:dyDescent="0.3">
      <c r="A48520"/>
      <c r="B48520"/>
      <c r="C48520"/>
    </row>
    <row r="48521" spans="1:3" ht="14.4" x14ac:dyDescent="0.3">
      <c r="A48521"/>
      <c r="B48521"/>
      <c r="C48521"/>
    </row>
    <row r="48522" spans="1:3" ht="14.4" x14ac:dyDescent="0.3">
      <c r="A48522"/>
      <c r="B48522"/>
      <c r="C48522"/>
    </row>
    <row r="48523" spans="1:3" ht="14.4" x14ac:dyDescent="0.3">
      <c r="A48523"/>
      <c r="B48523"/>
      <c r="C48523"/>
    </row>
    <row r="48524" spans="1:3" ht="14.4" x14ac:dyDescent="0.3">
      <c r="A48524"/>
      <c r="B48524"/>
      <c r="C48524"/>
    </row>
    <row r="48525" spans="1:3" ht="14.4" x14ac:dyDescent="0.3">
      <c r="A48525"/>
      <c r="B48525"/>
      <c r="C48525"/>
    </row>
    <row r="48526" spans="1:3" ht="14.4" x14ac:dyDescent="0.3">
      <c r="A48526"/>
      <c r="B48526"/>
      <c r="C48526"/>
    </row>
    <row r="48527" spans="1:3" ht="14.4" x14ac:dyDescent="0.3">
      <c r="A48527"/>
      <c r="B48527"/>
      <c r="C48527"/>
    </row>
    <row r="48528" spans="1:3" ht="14.4" x14ac:dyDescent="0.3">
      <c r="A48528"/>
      <c r="B48528"/>
      <c r="C48528"/>
    </row>
    <row r="48529" spans="1:3" ht="14.4" x14ac:dyDescent="0.3">
      <c r="A48529"/>
      <c r="B48529"/>
      <c r="C48529"/>
    </row>
    <row r="48530" spans="1:3" ht="14.4" x14ac:dyDescent="0.3">
      <c r="A48530"/>
      <c r="B48530"/>
      <c r="C48530"/>
    </row>
    <row r="48531" spans="1:3" ht="14.4" x14ac:dyDescent="0.3">
      <c r="A48531"/>
      <c r="B48531"/>
      <c r="C48531"/>
    </row>
    <row r="48532" spans="1:3" ht="14.4" x14ac:dyDescent="0.3">
      <c r="A48532"/>
      <c r="B48532"/>
      <c r="C48532"/>
    </row>
    <row r="48533" spans="1:3" ht="14.4" x14ac:dyDescent="0.3">
      <c r="A48533"/>
      <c r="B48533"/>
      <c r="C48533"/>
    </row>
    <row r="48534" spans="1:3" ht="14.4" x14ac:dyDescent="0.3">
      <c r="A48534"/>
      <c r="B48534"/>
      <c r="C48534"/>
    </row>
    <row r="48535" spans="1:3" ht="14.4" x14ac:dyDescent="0.3">
      <c r="A48535"/>
      <c r="B48535"/>
      <c r="C48535"/>
    </row>
    <row r="48536" spans="1:3" ht="14.4" x14ac:dyDescent="0.3">
      <c r="A48536"/>
      <c r="B48536"/>
      <c r="C48536"/>
    </row>
    <row r="48537" spans="1:3" ht="14.4" x14ac:dyDescent="0.3">
      <c r="A48537"/>
      <c r="B48537"/>
      <c r="C48537"/>
    </row>
    <row r="48538" spans="1:3" ht="14.4" x14ac:dyDescent="0.3">
      <c r="A48538"/>
      <c r="B48538"/>
      <c r="C48538"/>
    </row>
    <row r="48539" spans="1:3" ht="14.4" x14ac:dyDescent="0.3">
      <c r="A48539"/>
      <c r="B48539"/>
      <c r="C48539"/>
    </row>
    <row r="48540" spans="1:3" ht="14.4" x14ac:dyDescent="0.3">
      <c r="A48540"/>
      <c r="B48540"/>
      <c r="C48540"/>
    </row>
    <row r="48541" spans="1:3" ht="14.4" x14ac:dyDescent="0.3">
      <c r="A48541"/>
      <c r="B48541"/>
      <c r="C48541"/>
    </row>
    <row r="48542" spans="1:3" ht="14.4" x14ac:dyDescent="0.3">
      <c r="A48542"/>
      <c r="B48542"/>
      <c r="C48542"/>
    </row>
    <row r="48543" spans="1:3" ht="14.4" x14ac:dyDescent="0.3">
      <c r="A48543"/>
      <c r="B48543"/>
      <c r="C48543"/>
    </row>
    <row r="48544" spans="1:3" ht="14.4" x14ac:dyDescent="0.3">
      <c r="A48544"/>
      <c r="B48544"/>
      <c r="C48544"/>
    </row>
    <row r="48545" spans="1:3" ht="14.4" x14ac:dyDescent="0.3">
      <c r="A48545"/>
      <c r="B48545"/>
      <c r="C48545"/>
    </row>
    <row r="48546" spans="1:3" ht="14.4" x14ac:dyDescent="0.3">
      <c r="A48546"/>
      <c r="B48546"/>
      <c r="C48546"/>
    </row>
    <row r="48547" spans="1:3" ht="14.4" x14ac:dyDescent="0.3">
      <c r="A48547"/>
      <c r="B48547"/>
      <c r="C48547"/>
    </row>
    <row r="48548" spans="1:3" ht="14.4" x14ac:dyDescent="0.3">
      <c r="A48548"/>
      <c r="B48548"/>
      <c r="C48548"/>
    </row>
    <row r="48549" spans="1:3" ht="14.4" x14ac:dyDescent="0.3">
      <c r="A48549"/>
      <c r="B48549"/>
      <c r="C48549"/>
    </row>
    <row r="48550" spans="1:3" ht="14.4" x14ac:dyDescent="0.3">
      <c r="A48550"/>
      <c r="B48550"/>
      <c r="C48550"/>
    </row>
    <row r="48551" spans="1:3" ht="14.4" x14ac:dyDescent="0.3">
      <c r="A48551"/>
      <c r="B48551"/>
      <c r="C48551"/>
    </row>
    <row r="48552" spans="1:3" ht="14.4" x14ac:dyDescent="0.3">
      <c r="A48552"/>
      <c r="B48552"/>
      <c r="C48552"/>
    </row>
    <row r="48553" spans="1:3" ht="14.4" x14ac:dyDescent="0.3">
      <c r="A48553"/>
      <c r="B48553"/>
      <c r="C48553"/>
    </row>
    <row r="48554" spans="1:3" ht="14.4" x14ac:dyDescent="0.3">
      <c r="A48554"/>
      <c r="B48554"/>
      <c r="C48554"/>
    </row>
    <row r="48555" spans="1:3" ht="14.4" x14ac:dyDescent="0.3">
      <c r="A48555"/>
      <c r="B48555"/>
      <c r="C48555"/>
    </row>
    <row r="48556" spans="1:3" ht="14.4" x14ac:dyDescent="0.3">
      <c r="A48556"/>
      <c r="B48556"/>
      <c r="C48556"/>
    </row>
    <row r="48557" spans="1:3" ht="14.4" x14ac:dyDescent="0.3">
      <c r="A48557"/>
      <c r="B48557"/>
      <c r="C48557"/>
    </row>
    <row r="48558" spans="1:3" ht="14.4" x14ac:dyDescent="0.3">
      <c r="A48558"/>
      <c r="B48558"/>
      <c r="C48558"/>
    </row>
    <row r="48559" spans="1:3" ht="14.4" x14ac:dyDescent="0.3">
      <c r="A48559"/>
      <c r="B48559"/>
      <c r="C48559"/>
    </row>
    <row r="48560" spans="1:3" ht="14.4" x14ac:dyDescent="0.3">
      <c r="A48560"/>
      <c r="B48560"/>
      <c r="C48560"/>
    </row>
    <row r="48561" spans="1:3" ht="14.4" x14ac:dyDescent="0.3">
      <c r="A48561"/>
      <c r="B48561"/>
      <c r="C48561"/>
    </row>
    <row r="48562" spans="1:3" ht="14.4" x14ac:dyDescent="0.3">
      <c r="A48562"/>
      <c r="B48562"/>
      <c r="C48562"/>
    </row>
    <row r="48563" spans="1:3" ht="14.4" x14ac:dyDescent="0.3">
      <c r="A48563"/>
      <c r="B48563"/>
      <c r="C48563"/>
    </row>
    <row r="48564" spans="1:3" ht="14.4" x14ac:dyDescent="0.3">
      <c r="A48564"/>
      <c r="B48564"/>
      <c r="C48564"/>
    </row>
    <row r="48565" spans="1:3" ht="14.4" x14ac:dyDescent="0.3">
      <c r="A48565"/>
      <c r="B48565"/>
      <c r="C48565"/>
    </row>
    <row r="48566" spans="1:3" ht="14.4" x14ac:dyDescent="0.3">
      <c r="A48566"/>
      <c r="B48566"/>
      <c r="C48566"/>
    </row>
    <row r="48567" spans="1:3" ht="14.4" x14ac:dyDescent="0.3">
      <c r="A48567"/>
      <c r="B48567"/>
      <c r="C48567"/>
    </row>
    <row r="48568" spans="1:3" ht="14.4" x14ac:dyDescent="0.3">
      <c r="A48568"/>
      <c r="B48568"/>
      <c r="C48568"/>
    </row>
    <row r="48569" spans="1:3" ht="14.4" x14ac:dyDescent="0.3">
      <c r="A48569"/>
      <c r="B48569"/>
      <c r="C48569"/>
    </row>
    <row r="48570" spans="1:3" ht="14.4" x14ac:dyDescent="0.3">
      <c r="A48570"/>
      <c r="B48570"/>
      <c r="C48570"/>
    </row>
    <row r="48571" spans="1:3" ht="14.4" x14ac:dyDescent="0.3">
      <c r="A48571"/>
      <c r="B48571"/>
      <c r="C48571"/>
    </row>
    <row r="48572" spans="1:3" ht="14.4" x14ac:dyDescent="0.3">
      <c r="A48572"/>
      <c r="B48572"/>
      <c r="C48572"/>
    </row>
    <row r="48573" spans="1:3" ht="14.4" x14ac:dyDescent="0.3">
      <c r="A48573"/>
      <c r="B48573"/>
      <c r="C48573"/>
    </row>
    <row r="48574" spans="1:3" ht="14.4" x14ac:dyDescent="0.3">
      <c r="A48574"/>
      <c r="B48574"/>
      <c r="C48574"/>
    </row>
    <row r="48575" spans="1:3" ht="14.4" x14ac:dyDescent="0.3">
      <c r="A48575"/>
      <c r="B48575"/>
      <c r="C48575"/>
    </row>
    <row r="48576" spans="1:3" ht="14.4" x14ac:dyDescent="0.3">
      <c r="A48576"/>
      <c r="B48576"/>
      <c r="C48576"/>
    </row>
    <row r="48577" spans="1:3" ht="14.4" x14ac:dyDescent="0.3">
      <c r="A48577"/>
      <c r="B48577"/>
      <c r="C48577"/>
    </row>
    <row r="48578" spans="1:3" ht="14.4" x14ac:dyDescent="0.3">
      <c r="A48578"/>
      <c r="B48578"/>
      <c r="C48578"/>
    </row>
    <row r="48579" spans="1:3" ht="14.4" x14ac:dyDescent="0.3">
      <c r="A48579"/>
      <c r="B48579"/>
      <c r="C48579"/>
    </row>
    <row r="48580" spans="1:3" ht="14.4" x14ac:dyDescent="0.3">
      <c r="A48580"/>
      <c r="B48580"/>
      <c r="C48580"/>
    </row>
    <row r="48581" spans="1:3" ht="14.4" x14ac:dyDescent="0.3">
      <c r="A48581"/>
      <c r="B48581"/>
      <c r="C48581"/>
    </row>
    <row r="48582" spans="1:3" ht="14.4" x14ac:dyDescent="0.3">
      <c r="A48582"/>
      <c r="B48582"/>
      <c r="C48582"/>
    </row>
    <row r="48583" spans="1:3" ht="14.4" x14ac:dyDescent="0.3">
      <c r="A48583"/>
      <c r="B48583"/>
      <c r="C48583"/>
    </row>
    <row r="48584" spans="1:3" ht="14.4" x14ac:dyDescent="0.3">
      <c r="A48584"/>
      <c r="B48584"/>
      <c r="C48584"/>
    </row>
    <row r="48585" spans="1:3" ht="14.4" x14ac:dyDescent="0.3">
      <c r="A48585"/>
      <c r="B48585"/>
      <c r="C48585"/>
    </row>
    <row r="48586" spans="1:3" ht="14.4" x14ac:dyDescent="0.3">
      <c r="A48586"/>
      <c r="B48586"/>
      <c r="C48586"/>
    </row>
    <row r="48587" spans="1:3" ht="14.4" x14ac:dyDescent="0.3">
      <c r="A48587"/>
      <c r="B48587"/>
      <c r="C48587"/>
    </row>
    <row r="48588" spans="1:3" ht="14.4" x14ac:dyDescent="0.3">
      <c r="A48588"/>
      <c r="B48588"/>
      <c r="C48588"/>
    </row>
    <row r="48589" spans="1:3" ht="14.4" x14ac:dyDescent="0.3">
      <c r="A48589"/>
      <c r="B48589"/>
      <c r="C48589"/>
    </row>
    <row r="48590" spans="1:3" ht="14.4" x14ac:dyDescent="0.3">
      <c r="A48590"/>
      <c r="B48590"/>
      <c r="C48590"/>
    </row>
    <row r="48591" spans="1:3" ht="14.4" x14ac:dyDescent="0.3">
      <c r="A48591"/>
      <c r="B48591"/>
      <c r="C48591"/>
    </row>
    <row r="48592" spans="1:3" ht="14.4" x14ac:dyDescent="0.3">
      <c r="A48592"/>
      <c r="B48592"/>
      <c r="C48592"/>
    </row>
    <row r="48593" spans="1:3" ht="14.4" x14ac:dyDescent="0.3">
      <c r="A48593"/>
      <c r="B48593"/>
      <c r="C48593"/>
    </row>
    <row r="48594" spans="1:3" ht="14.4" x14ac:dyDescent="0.3">
      <c r="A48594"/>
      <c r="B48594"/>
      <c r="C48594"/>
    </row>
    <row r="48595" spans="1:3" ht="14.4" x14ac:dyDescent="0.3">
      <c r="A48595"/>
      <c r="B48595"/>
      <c r="C48595"/>
    </row>
    <row r="48596" spans="1:3" ht="14.4" x14ac:dyDescent="0.3">
      <c r="A48596"/>
      <c r="B48596"/>
      <c r="C48596"/>
    </row>
    <row r="48597" spans="1:3" ht="14.4" x14ac:dyDescent="0.3">
      <c r="A48597"/>
      <c r="B48597"/>
      <c r="C48597"/>
    </row>
    <row r="48598" spans="1:3" ht="14.4" x14ac:dyDescent="0.3">
      <c r="A48598"/>
      <c r="B48598"/>
      <c r="C48598"/>
    </row>
    <row r="48599" spans="1:3" ht="14.4" x14ac:dyDescent="0.3">
      <c r="A48599"/>
      <c r="B48599"/>
      <c r="C48599"/>
    </row>
    <row r="48600" spans="1:3" ht="14.4" x14ac:dyDescent="0.3">
      <c r="A48600"/>
      <c r="B48600"/>
      <c r="C48600"/>
    </row>
    <row r="48601" spans="1:3" ht="14.4" x14ac:dyDescent="0.3">
      <c r="A48601"/>
      <c r="B48601"/>
      <c r="C48601"/>
    </row>
    <row r="48602" spans="1:3" ht="14.4" x14ac:dyDescent="0.3">
      <c r="A48602"/>
      <c r="B48602"/>
      <c r="C48602"/>
    </row>
    <row r="48603" spans="1:3" ht="14.4" x14ac:dyDescent="0.3">
      <c r="A48603"/>
      <c r="B48603"/>
      <c r="C48603"/>
    </row>
    <row r="48604" spans="1:3" ht="14.4" x14ac:dyDescent="0.3">
      <c r="A48604"/>
      <c r="B48604"/>
      <c r="C48604"/>
    </row>
    <row r="48605" spans="1:3" ht="14.4" x14ac:dyDescent="0.3">
      <c r="A48605"/>
      <c r="B48605"/>
      <c r="C48605"/>
    </row>
    <row r="48606" spans="1:3" ht="14.4" x14ac:dyDescent="0.3">
      <c r="A48606"/>
      <c r="B48606"/>
      <c r="C48606"/>
    </row>
    <row r="48607" spans="1:3" ht="14.4" x14ac:dyDescent="0.3">
      <c r="A48607"/>
      <c r="B48607"/>
      <c r="C48607"/>
    </row>
    <row r="48608" spans="1:3" ht="14.4" x14ac:dyDescent="0.3">
      <c r="A48608"/>
      <c r="B48608"/>
      <c r="C48608"/>
    </row>
    <row r="48609" spans="1:3" ht="14.4" x14ac:dyDescent="0.3">
      <c r="A48609"/>
      <c r="B48609"/>
      <c r="C48609"/>
    </row>
    <row r="48610" spans="1:3" ht="14.4" x14ac:dyDescent="0.3">
      <c r="A48610"/>
      <c r="B48610"/>
      <c r="C48610"/>
    </row>
    <row r="48611" spans="1:3" ht="14.4" x14ac:dyDescent="0.3">
      <c r="A48611"/>
      <c r="B48611"/>
      <c r="C48611"/>
    </row>
    <row r="48612" spans="1:3" ht="14.4" x14ac:dyDescent="0.3">
      <c r="A48612"/>
      <c r="B48612"/>
      <c r="C48612"/>
    </row>
    <row r="48613" spans="1:3" ht="14.4" x14ac:dyDescent="0.3">
      <c r="A48613"/>
      <c r="B48613"/>
      <c r="C48613"/>
    </row>
    <row r="48614" spans="1:3" ht="14.4" x14ac:dyDescent="0.3">
      <c r="A48614"/>
      <c r="B48614"/>
      <c r="C48614"/>
    </row>
    <row r="48615" spans="1:3" ht="14.4" x14ac:dyDescent="0.3">
      <c r="A48615"/>
      <c r="B48615"/>
      <c r="C48615"/>
    </row>
    <row r="48616" spans="1:3" ht="14.4" x14ac:dyDescent="0.3">
      <c r="A48616"/>
      <c r="B48616"/>
      <c r="C48616"/>
    </row>
    <row r="48617" spans="1:3" ht="14.4" x14ac:dyDescent="0.3">
      <c r="A48617"/>
      <c r="B48617"/>
      <c r="C48617"/>
    </row>
    <row r="48618" spans="1:3" ht="14.4" x14ac:dyDescent="0.3">
      <c r="A48618"/>
      <c r="B48618"/>
      <c r="C48618"/>
    </row>
    <row r="48619" spans="1:3" ht="14.4" x14ac:dyDescent="0.3">
      <c r="A48619"/>
      <c r="B48619"/>
      <c r="C48619"/>
    </row>
    <row r="48620" spans="1:3" ht="14.4" x14ac:dyDescent="0.3">
      <c r="A48620"/>
      <c r="B48620"/>
      <c r="C48620"/>
    </row>
    <row r="48621" spans="1:3" ht="14.4" x14ac:dyDescent="0.3">
      <c r="A48621"/>
      <c r="B48621"/>
      <c r="C48621"/>
    </row>
    <row r="48622" spans="1:3" ht="14.4" x14ac:dyDescent="0.3">
      <c r="A48622"/>
      <c r="B48622"/>
      <c r="C48622"/>
    </row>
    <row r="48623" spans="1:3" ht="14.4" x14ac:dyDescent="0.3">
      <c r="A48623"/>
      <c r="B48623"/>
      <c r="C48623"/>
    </row>
    <row r="48624" spans="1:3" ht="14.4" x14ac:dyDescent="0.3">
      <c r="A48624"/>
      <c r="B48624"/>
      <c r="C48624"/>
    </row>
    <row r="48625" spans="1:3" ht="14.4" x14ac:dyDescent="0.3">
      <c r="A48625"/>
      <c r="B48625"/>
      <c r="C48625"/>
    </row>
    <row r="48626" spans="1:3" ht="14.4" x14ac:dyDescent="0.3">
      <c r="A48626"/>
      <c r="B48626"/>
      <c r="C48626"/>
    </row>
    <row r="48627" spans="1:3" ht="14.4" x14ac:dyDescent="0.3">
      <c r="A48627"/>
      <c r="B48627"/>
      <c r="C48627"/>
    </row>
    <row r="48628" spans="1:3" ht="14.4" x14ac:dyDescent="0.3">
      <c r="A48628"/>
      <c r="B48628"/>
      <c r="C48628"/>
    </row>
    <row r="48629" spans="1:3" ht="14.4" x14ac:dyDescent="0.3">
      <c r="A48629"/>
      <c r="B48629"/>
      <c r="C48629"/>
    </row>
    <row r="48630" spans="1:3" ht="14.4" x14ac:dyDescent="0.3">
      <c r="A48630"/>
      <c r="B48630"/>
      <c r="C48630"/>
    </row>
    <row r="48631" spans="1:3" ht="14.4" x14ac:dyDescent="0.3">
      <c r="A48631"/>
      <c r="B48631"/>
      <c r="C48631"/>
    </row>
    <row r="48632" spans="1:3" ht="14.4" x14ac:dyDescent="0.3">
      <c r="A48632"/>
      <c r="B48632"/>
      <c r="C48632"/>
    </row>
    <row r="48633" spans="1:3" ht="14.4" x14ac:dyDescent="0.3">
      <c r="A48633"/>
      <c r="B48633"/>
      <c r="C48633"/>
    </row>
    <row r="48634" spans="1:3" ht="14.4" x14ac:dyDescent="0.3">
      <c r="A48634"/>
      <c r="B48634"/>
      <c r="C48634"/>
    </row>
    <row r="48635" spans="1:3" ht="14.4" x14ac:dyDescent="0.3">
      <c r="A48635"/>
      <c r="B48635"/>
      <c r="C48635"/>
    </row>
    <row r="48636" spans="1:3" ht="14.4" x14ac:dyDescent="0.3">
      <c r="A48636"/>
      <c r="B48636"/>
      <c r="C48636"/>
    </row>
    <row r="48637" spans="1:3" ht="14.4" x14ac:dyDescent="0.3">
      <c r="A48637"/>
      <c r="B48637"/>
      <c r="C48637"/>
    </row>
    <row r="48638" spans="1:3" ht="14.4" x14ac:dyDescent="0.3">
      <c r="A48638"/>
      <c r="B48638"/>
      <c r="C48638"/>
    </row>
    <row r="48639" spans="1:3" ht="14.4" x14ac:dyDescent="0.3">
      <c r="A48639"/>
      <c r="B48639"/>
      <c r="C48639"/>
    </row>
    <row r="48640" spans="1:3" ht="14.4" x14ac:dyDescent="0.3">
      <c r="A48640"/>
      <c r="B48640"/>
      <c r="C48640"/>
    </row>
    <row r="48641" spans="1:3" ht="14.4" x14ac:dyDescent="0.3">
      <c r="A48641"/>
      <c r="B48641"/>
      <c r="C48641"/>
    </row>
    <row r="48642" spans="1:3" ht="14.4" x14ac:dyDescent="0.3">
      <c r="A48642"/>
      <c r="B48642"/>
      <c r="C48642"/>
    </row>
    <row r="48643" spans="1:3" ht="14.4" x14ac:dyDescent="0.3">
      <c r="A48643"/>
      <c r="B48643"/>
      <c r="C48643"/>
    </row>
    <row r="48644" spans="1:3" ht="14.4" x14ac:dyDescent="0.3">
      <c r="A48644"/>
      <c r="B48644"/>
      <c r="C48644"/>
    </row>
    <row r="48645" spans="1:3" ht="14.4" x14ac:dyDescent="0.3">
      <c r="A48645"/>
      <c r="B48645"/>
      <c r="C48645"/>
    </row>
    <row r="48646" spans="1:3" ht="14.4" x14ac:dyDescent="0.3">
      <c r="A48646"/>
      <c r="B48646"/>
      <c r="C48646"/>
    </row>
    <row r="48647" spans="1:3" ht="14.4" x14ac:dyDescent="0.3">
      <c r="A48647"/>
      <c r="B48647"/>
      <c r="C48647"/>
    </row>
    <row r="48648" spans="1:3" ht="14.4" x14ac:dyDescent="0.3">
      <c r="A48648"/>
      <c r="B48648"/>
      <c r="C48648"/>
    </row>
    <row r="48649" spans="1:3" ht="14.4" x14ac:dyDescent="0.3">
      <c r="A48649"/>
      <c r="B48649"/>
      <c r="C48649"/>
    </row>
    <row r="48650" spans="1:3" ht="14.4" x14ac:dyDescent="0.3">
      <c r="A48650"/>
      <c r="B48650"/>
      <c r="C48650"/>
    </row>
    <row r="48651" spans="1:3" ht="14.4" x14ac:dyDescent="0.3">
      <c r="A48651"/>
      <c r="B48651"/>
      <c r="C48651"/>
    </row>
    <row r="48652" spans="1:3" ht="14.4" x14ac:dyDescent="0.3">
      <c r="A48652"/>
      <c r="B48652"/>
      <c r="C48652"/>
    </row>
    <row r="48653" spans="1:3" ht="14.4" x14ac:dyDescent="0.3">
      <c r="A48653"/>
      <c r="B48653"/>
      <c r="C48653"/>
    </row>
    <row r="48654" spans="1:3" ht="14.4" x14ac:dyDescent="0.3">
      <c r="A48654"/>
      <c r="B48654"/>
      <c r="C48654"/>
    </row>
    <row r="48655" spans="1:3" ht="14.4" x14ac:dyDescent="0.3">
      <c r="A48655"/>
      <c r="B48655"/>
      <c r="C48655"/>
    </row>
    <row r="48656" spans="1:3" ht="14.4" x14ac:dyDescent="0.3">
      <c r="A48656"/>
      <c r="B48656"/>
      <c r="C48656"/>
    </row>
    <row r="48657" spans="1:3" ht="14.4" x14ac:dyDescent="0.3">
      <c r="A48657"/>
      <c r="B48657"/>
      <c r="C48657"/>
    </row>
    <row r="48658" spans="1:3" ht="14.4" x14ac:dyDescent="0.3">
      <c r="A48658"/>
      <c r="B48658"/>
      <c r="C48658"/>
    </row>
    <row r="48659" spans="1:3" ht="14.4" x14ac:dyDescent="0.3">
      <c r="A48659"/>
      <c r="B48659"/>
      <c r="C48659"/>
    </row>
    <row r="48660" spans="1:3" ht="14.4" x14ac:dyDescent="0.3">
      <c r="A48660"/>
      <c r="B48660"/>
      <c r="C48660"/>
    </row>
    <row r="48661" spans="1:3" ht="14.4" x14ac:dyDescent="0.3">
      <c r="A48661"/>
      <c r="B48661"/>
      <c r="C48661"/>
    </row>
    <row r="48662" spans="1:3" ht="14.4" x14ac:dyDescent="0.3">
      <c r="A48662"/>
      <c r="B48662"/>
      <c r="C48662"/>
    </row>
    <row r="48663" spans="1:3" ht="14.4" x14ac:dyDescent="0.3">
      <c r="A48663"/>
      <c r="B48663"/>
      <c r="C48663"/>
    </row>
    <row r="48664" spans="1:3" ht="14.4" x14ac:dyDescent="0.3">
      <c r="A48664"/>
      <c r="B48664"/>
      <c r="C48664"/>
    </row>
    <row r="48665" spans="1:3" ht="14.4" x14ac:dyDescent="0.3">
      <c r="A48665"/>
      <c r="B48665"/>
      <c r="C48665"/>
    </row>
    <row r="48666" spans="1:3" ht="14.4" x14ac:dyDescent="0.3">
      <c r="A48666"/>
      <c r="B48666"/>
      <c r="C48666"/>
    </row>
    <row r="48667" spans="1:3" ht="14.4" x14ac:dyDescent="0.3">
      <c r="A48667"/>
      <c r="B48667"/>
      <c r="C48667"/>
    </row>
    <row r="48668" spans="1:3" ht="14.4" x14ac:dyDescent="0.3">
      <c r="A48668"/>
      <c r="B48668"/>
      <c r="C48668"/>
    </row>
    <row r="48669" spans="1:3" ht="14.4" x14ac:dyDescent="0.3">
      <c r="A48669"/>
      <c r="B48669"/>
      <c r="C48669"/>
    </row>
    <row r="48670" spans="1:3" ht="14.4" x14ac:dyDescent="0.3">
      <c r="A48670"/>
      <c r="B48670"/>
      <c r="C48670"/>
    </row>
    <row r="48671" spans="1:3" ht="14.4" x14ac:dyDescent="0.3">
      <c r="A48671"/>
      <c r="B48671"/>
      <c r="C48671"/>
    </row>
    <row r="48672" spans="1:3" ht="14.4" x14ac:dyDescent="0.3">
      <c r="A48672"/>
      <c r="B48672"/>
      <c r="C48672"/>
    </row>
    <row r="48673" spans="1:3" ht="14.4" x14ac:dyDescent="0.3">
      <c r="A48673"/>
      <c r="B48673"/>
      <c r="C48673"/>
    </row>
    <row r="48674" spans="1:3" ht="14.4" x14ac:dyDescent="0.3">
      <c r="A48674"/>
      <c r="B48674"/>
      <c r="C48674"/>
    </row>
    <row r="48675" spans="1:3" ht="14.4" x14ac:dyDescent="0.3">
      <c r="A48675"/>
      <c r="B48675"/>
      <c r="C48675"/>
    </row>
    <row r="48676" spans="1:3" ht="14.4" x14ac:dyDescent="0.3">
      <c r="A48676"/>
      <c r="B48676"/>
      <c r="C48676"/>
    </row>
    <row r="48677" spans="1:3" ht="14.4" x14ac:dyDescent="0.3">
      <c r="A48677"/>
      <c r="B48677"/>
      <c r="C48677"/>
    </row>
    <row r="48678" spans="1:3" ht="14.4" x14ac:dyDescent="0.3">
      <c r="A48678"/>
      <c r="B48678"/>
      <c r="C48678"/>
    </row>
    <row r="48679" spans="1:3" ht="14.4" x14ac:dyDescent="0.3">
      <c r="A48679"/>
      <c r="B48679"/>
      <c r="C48679"/>
    </row>
    <row r="48680" spans="1:3" ht="14.4" x14ac:dyDescent="0.3">
      <c r="A48680"/>
      <c r="B48680"/>
      <c r="C48680"/>
    </row>
    <row r="48681" spans="1:3" ht="14.4" x14ac:dyDescent="0.3">
      <c r="A48681"/>
      <c r="B48681"/>
      <c r="C48681"/>
    </row>
    <row r="48682" spans="1:3" ht="14.4" x14ac:dyDescent="0.3">
      <c r="A48682"/>
      <c r="B48682"/>
      <c r="C48682"/>
    </row>
    <row r="48683" spans="1:3" ht="14.4" x14ac:dyDescent="0.3">
      <c r="A48683"/>
      <c r="B48683"/>
      <c r="C48683"/>
    </row>
    <row r="48684" spans="1:3" ht="14.4" x14ac:dyDescent="0.3">
      <c r="A48684"/>
      <c r="B48684"/>
      <c r="C48684"/>
    </row>
    <row r="48685" spans="1:3" ht="14.4" x14ac:dyDescent="0.3">
      <c r="A48685"/>
      <c r="B48685"/>
      <c r="C48685"/>
    </row>
    <row r="48686" spans="1:3" ht="14.4" x14ac:dyDescent="0.3">
      <c r="A48686"/>
      <c r="B48686"/>
      <c r="C48686"/>
    </row>
    <row r="48687" spans="1:3" ht="14.4" x14ac:dyDescent="0.3">
      <c r="A48687"/>
      <c r="B48687"/>
      <c r="C48687"/>
    </row>
    <row r="48688" spans="1:3" ht="14.4" x14ac:dyDescent="0.3">
      <c r="A48688"/>
      <c r="B48688"/>
      <c r="C48688"/>
    </row>
    <row r="48689" spans="1:3" ht="14.4" x14ac:dyDescent="0.3">
      <c r="A48689"/>
      <c r="B48689"/>
      <c r="C48689"/>
    </row>
    <row r="48690" spans="1:3" ht="14.4" x14ac:dyDescent="0.3">
      <c r="A48690"/>
      <c r="B48690"/>
      <c r="C48690"/>
    </row>
    <row r="48691" spans="1:3" ht="14.4" x14ac:dyDescent="0.3">
      <c r="A48691"/>
      <c r="B48691"/>
      <c r="C48691"/>
    </row>
    <row r="48692" spans="1:3" ht="14.4" x14ac:dyDescent="0.3">
      <c r="A48692"/>
      <c r="B48692"/>
      <c r="C48692"/>
    </row>
    <row r="48693" spans="1:3" ht="14.4" x14ac:dyDescent="0.3">
      <c r="A48693"/>
      <c r="B48693"/>
      <c r="C48693"/>
    </row>
    <row r="48694" spans="1:3" ht="14.4" x14ac:dyDescent="0.3">
      <c r="A48694"/>
      <c r="B48694"/>
      <c r="C48694"/>
    </row>
    <row r="48695" spans="1:3" ht="14.4" x14ac:dyDescent="0.3">
      <c r="A48695"/>
      <c r="B48695"/>
      <c r="C48695"/>
    </row>
    <row r="48696" spans="1:3" ht="14.4" x14ac:dyDescent="0.3">
      <c r="A48696"/>
      <c r="B48696"/>
      <c r="C48696"/>
    </row>
    <row r="48697" spans="1:3" ht="14.4" x14ac:dyDescent="0.3">
      <c r="A48697"/>
      <c r="B48697"/>
      <c r="C48697"/>
    </row>
    <row r="48698" spans="1:3" ht="14.4" x14ac:dyDescent="0.3">
      <c r="A48698"/>
      <c r="B48698"/>
      <c r="C48698"/>
    </row>
    <row r="48699" spans="1:3" ht="14.4" x14ac:dyDescent="0.3">
      <c r="A48699"/>
      <c r="B48699"/>
      <c r="C48699"/>
    </row>
    <row r="48700" spans="1:3" ht="14.4" x14ac:dyDescent="0.3">
      <c r="A48700"/>
      <c r="B48700"/>
      <c r="C48700"/>
    </row>
    <row r="48701" spans="1:3" ht="14.4" x14ac:dyDescent="0.3">
      <c r="A48701"/>
      <c r="B48701"/>
      <c r="C48701"/>
    </row>
    <row r="48702" spans="1:3" ht="14.4" x14ac:dyDescent="0.3">
      <c r="A48702"/>
      <c r="B48702"/>
      <c r="C48702"/>
    </row>
    <row r="48703" spans="1:3" ht="14.4" x14ac:dyDescent="0.3">
      <c r="A48703"/>
      <c r="B48703"/>
      <c r="C48703"/>
    </row>
    <row r="48704" spans="1:3" ht="14.4" x14ac:dyDescent="0.3">
      <c r="A48704"/>
      <c r="B48704"/>
      <c r="C48704"/>
    </row>
    <row r="48705" spans="1:3" ht="14.4" x14ac:dyDescent="0.3">
      <c r="A48705"/>
      <c r="B48705"/>
      <c r="C48705"/>
    </row>
    <row r="48706" spans="1:3" ht="14.4" x14ac:dyDescent="0.3">
      <c r="A48706"/>
      <c r="B48706"/>
      <c r="C48706"/>
    </row>
    <row r="48707" spans="1:3" ht="14.4" x14ac:dyDescent="0.3">
      <c r="A48707"/>
      <c r="B48707"/>
      <c r="C48707"/>
    </row>
    <row r="48708" spans="1:3" ht="14.4" x14ac:dyDescent="0.3">
      <c r="A48708"/>
      <c r="B48708"/>
      <c r="C48708"/>
    </row>
    <row r="48709" spans="1:3" ht="14.4" x14ac:dyDescent="0.3">
      <c r="A48709"/>
      <c r="B48709"/>
      <c r="C48709"/>
    </row>
    <row r="48710" spans="1:3" ht="14.4" x14ac:dyDescent="0.3">
      <c r="A48710"/>
      <c r="B48710"/>
      <c r="C48710"/>
    </row>
    <row r="48711" spans="1:3" ht="14.4" x14ac:dyDescent="0.3">
      <c r="A48711"/>
      <c r="B48711"/>
      <c r="C48711"/>
    </row>
    <row r="48712" spans="1:3" ht="14.4" x14ac:dyDescent="0.3">
      <c r="A48712"/>
      <c r="B48712"/>
      <c r="C48712"/>
    </row>
    <row r="48713" spans="1:3" ht="14.4" x14ac:dyDescent="0.3">
      <c r="A48713"/>
      <c r="B48713"/>
      <c r="C48713"/>
    </row>
    <row r="48714" spans="1:3" ht="14.4" x14ac:dyDescent="0.3">
      <c r="A48714"/>
      <c r="B48714"/>
      <c r="C48714"/>
    </row>
    <row r="48715" spans="1:3" ht="14.4" x14ac:dyDescent="0.3">
      <c r="A48715"/>
      <c r="B48715"/>
      <c r="C48715"/>
    </row>
    <row r="48716" spans="1:3" ht="14.4" x14ac:dyDescent="0.3">
      <c r="A48716"/>
      <c r="B48716"/>
      <c r="C48716"/>
    </row>
    <row r="48717" spans="1:3" ht="14.4" x14ac:dyDescent="0.3">
      <c r="A48717"/>
      <c r="B48717"/>
      <c r="C48717"/>
    </row>
    <row r="48718" spans="1:3" ht="14.4" x14ac:dyDescent="0.3">
      <c r="A48718"/>
      <c r="B48718"/>
      <c r="C48718"/>
    </row>
    <row r="48719" spans="1:3" ht="14.4" x14ac:dyDescent="0.3">
      <c r="A48719"/>
      <c r="B48719"/>
      <c r="C48719"/>
    </row>
    <row r="48720" spans="1:3" ht="14.4" x14ac:dyDescent="0.3">
      <c r="A48720"/>
      <c r="B48720"/>
      <c r="C48720"/>
    </row>
    <row r="48721" spans="1:3" ht="14.4" x14ac:dyDescent="0.3">
      <c r="A48721"/>
      <c r="B48721"/>
      <c r="C48721"/>
    </row>
    <row r="48722" spans="1:3" ht="14.4" x14ac:dyDescent="0.3">
      <c r="A48722"/>
      <c r="B48722"/>
      <c r="C48722"/>
    </row>
    <row r="48723" spans="1:3" ht="14.4" x14ac:dyDescent="0.3">
      <c r="A48723"/>
      <c r="B48723"/>
      <c r="C48723"/>
    </row>
    <row r="48724" spans="1:3" ht="14.4" x14ac:dyDescent="0.3">
      <c r="A48724"/>
      <c r="B48724"/>
      <c r="C48724"/>
    </row>
    <row r="48725" spans="1:3" ht="14.4" x14ac:dyDescent="0.3">
      <c r="A48725"/>
      <c r="B48725"/>
      <c r="C48725"/>
    </row>
    <row r="48726" spans="1:3" ht="14.4" x14ac:dyDescent="0.3">
      <c r="A48726"/>
      <c r="B48726"/>
      <c r="C48726"/>
    </row>
    <row r="48727" spans="1:3" ht="14.4" x14ac:dyDescent="0.3">
      <c r="A48727"/>
      <c r="B48727"/>
      <c r="C48727"/>
    </row>
    <row r="48728" spans="1:3" ht="14.4" x14ac:dyDescent="0.3">
      <c r="A48728"/>
      <c r="B48728"/>
      <c r="C48728"/>
    </row>
    <row r="48729" spans="1:3" ht="14.4" x14ac:dyDescent="0.3">
      <c r="A48729"/>
      <c r="B48729"/>
      <c r="C48729"/>
    </row>
    <row r="48730" spans="1:3" ht="14.4" x14ac:dyDescent="0.3">
      <c r="A48730"/>
      <c r="B48730"/>
      <c r="C48730"/>
    </row>
    <row r="48731" spans="1:3" ht="14.4" x14ac:dyDescent="0.3">
      <c r="A48731"/>
      <c r="B48731"/>
      <c r="C48731"/>
    </row>
    <row r="48732" spans="1:3" ht="14.4" x14ac:dyDescent="0.3">
      <c r="A48732"/>
      <c r="B48732"/>
      <c r="C48732"/>
    </row>
    <row r="48733" spans="1:3" ht="14.4" x14ac:dyDescent="0.3">
      <c r="A48733"/>
      <c r="B48733"/>
      <c r="C48733"/>
    </row>
    <row r="48734" spans="1:3" ht="14.4" x14ac:dyDescent="0.3">
      <c r="A48734"/>
      <c r="B48734"/>
      <c r="C48734"/>
    </row>
    <row r="48735" spans="1:3" ht="14.4" x14ac:dyDescent="0.3">
      <c r="A48735"/>
      <c r="B48735"/>
      <c r="C48735"/>
    </row>
    <row r="48736" spans="1:3" ht="14.4" x14ac:dyDescent="0.3">
      <c r="A48736"/>
      <c r="B48736"/>
      <c r="C48736"/>
    </row>
    <row r="48737" spans="1:3" ht="14.4" x14ac:dyDescent="0.3">
      <c r="A48737"/>
      <c r="B48737"/>
      <c r="C48737"/>
    </row>
    <row r="48738" spans="1:3" ht="14.4" x14ac:dyDescent="0.3">
      <c r="A48738"/>
      <c r="B48738"/>
      <c r="C48738"/>
    </row>
    <row r="48739" spans="1:3" ht="14.4" x14ac:dyDescent="0.3">
      <c r="A48739"/>
      <c r="B48739"/>
      <c r="C48739"/>
    </row>
    <row r="48740" spans="1:3" ht="14.4" x14ac:dyDescent="0.3">
      <c r="A48740"/>
      <c r="B48740"/>
      <c r="C48740"/>
    </row>
    <row r="48741" spans="1:3" ht="14.4" x14ac:dyDescent="0.3">
      <c r="A48741"/>
      <c r="B48741"/>
      <c r="C48741"/>
    </row>
    <row r="48742" spans="1:3" ht="14.4" x14ac:dyDescent="0.3">
      <c r="A48742"/>
      <c r="B48742"/>
      <c r="C48742"/>
    </row>
    <row r="48743" spans="1:3" ht="14.4" x14ac:dyDescent="0.3">
      <c r="A48743"/>
      <c r="B48743"/>
      <c r="C48743"/>
    </row>
    <row r="48744" spans="1:3" ht="14.4" x14ac:dyDescent="0.3">
      <c r="A48744"/>
      <c r="B48744"/>
      <c r="C48744"/>
    </row>
    <row r="48745" spans="1:3" ht="14.4" x14ac:dyDescent="0.3">
      <c r="A48745"/>
      <c r="B48745"/>
      <c r="C48745"/>
    </row>
    <row r="48746" spans="1:3" ht="14.4" x14ac:dyDescent="0.3">
      <c r="A48746"/>
      <c r="B48746"/>
      <c r="C48746"/>
    </row>
    <row r="48747" spans="1:3" ht="14.4" x14ac:dyDescent="0.3">
      <c r="A48747"/>
      <c r="B48747"/>
      <c r="C48747"/>
    </row>
    <row r="48748" spans="1:3" ht="14.4" x14ac:dyDescent="0.3">
      <c r="A48748"/>
      <c r="B48748"/>
      <c r="C48748"/>
    </row>
    <row r="48749" spans="1:3" ht="14.4" x14ac:dyDescent="0.3">
      <c r="A48749"/>
      <c r="B48749"/>
      <c r="C48749"/>
    </row>
    <row r="48750" spans="1:3" ht="14.4" x14ac:dyDescent="0.3">
      <c r="A48750"/>
      <c r="B48750"/>
      <c r="C48750"/>
    </row>
    <row r="48751" spans="1:3" ht="14.4" x14ac:dyDescent="0.3">
      <c r="A48751"/>
      <c r="B48751"/>
      <c r="C48751"/>
    </row>
    <row r="48752" spans="1:3" ht="14.4" x14ac:dyDescent="0.3">
      <c r="A48752"/>
      <c r="B48752"/>
      <c r="C48752"/>
    </row>
    <row r="48753" spans="1:3" ht="14.4" x14ac:dyDescent="0.3">
      <c r="A48753"/>
      <c r="B48753"/>
      <c r="C48753"/>
    </row>
    <row r="48754" spans="1:3" ht="14.4" x14ac:dyDescent="0.3">
      <c r="A48754"/>
      <c r="B48754"/>
      <c r="C48754"/>
    </row>
    <row r="48755" spans="1:3" ht="14.4" x14ac:dyDescent="0.3">
      <c r="A48755"/>
      <c r="B48755"/>
      <c r="C48755"/>
    </row>
    <row r="48756" spans="1:3" ht="14.4" x14ac:dyDescent="0.3">
      <c r="A48756"/>
      <c r="B48756"/>
      <c r="C48756"/>
    </row>
    <row r="48757" spans="1:3" ht="14.4" x14ac:dyDescent="0.3">
      <c r="A48757"/>
      <c r="B48757"/>
      <c r="C48757"/>
    </row>
    <row r="48758" spans="1:3" ht="14.4" x14ac:dyDescent="0.3">
      <c r="A48758"/>
      <c r="B48758"/>
      <c r="C48758"/>
    </row>
    <row r="48759" spans="1:3" ht="14.4" x14ac:dyDescent="0.3">
      <c r="A48759"/>
      <c r="B48759"/>
      <c r="C48759"/>
    </row>
    <row r="48760" spans="1:3" ht="14.4" x14ac:dyDescent="0.3">
      <c r="A48760"/>
      <c r="B48760"/>
      <c r="C48760"/>
    </row>
    <row r="48761" spans="1:3" ht="14.4" x14ac:dyDescent="0.3">
      <c r="A48761"/>
      <c r="B48761"/>
      <c r="C48761"/>
    </row>
    <row r="48762" spans="1:3" ht="14.4" x14ac:dyDescent="0.3">
      <c r="A48762"/>
      <c r="B48762"/>
      <c r="C48762"/>
    </row>
    <row r="48763" spans="1:3" ht="14.4" x14ac:dyDescent="0.3">
      <c r="A48763"/>
      <c r="B48763"/>
      <c r="C48763"/>
    </row>
    <row r="48764" spans="1:3" ht="14.4" x14ac:dyDescent="0.3">
      <c r="A48764"/>
      <c r="B48764"/>
      <c r="C48764"/>
    </row>
    <row r="48765" spans="1:3" ht="14.4" x14ac:dyDescent="0.3">
      <c r="A48765"/>
      <c r="B48765"/>
      <c r="C48765"/>
    </row>
    <row r="48766" spans="1:3" ht="14.4" x14ac:dyDescent="0.3">
      <c r="A48766"/>
      <c r="B48766"/>
      <c r="C48766"/>
    </row>
    <row r="48767" spans="1:3" ht="14.4" x14ac:dyDescent="0.3">
      <c r="A48767"/>
      <c r="B48767"/>
      <c r="C48767"/>
    </row>
    <row r="48768" spans="1:3" ht="14.4" x14ac:dyDescent="0.3">
      <c r="A48768"/>
      <c r="B48768"/>
      <c r="C48768"/>
    </row>
    <row r="48769" spans="1:3" ht="14.4" x14ac:dyDescent="0.3">
      <c r="A48769"/>
      <c r="B48769"/>
      <c r="C48769"/>
    </row>
    <row r="48770" spans="1:3" ht="14.4" x14ac:dyDescent="0.3">
      <c r="A48770"/>
      <c r="B48770"/>
      <c r="C48770"/>
    </row>
    <row r="48771" spans="1:3" ht="14.4" x14ac:dyDescent="0.3">
      <c r="A48771"/>
      <c r="B48771"/>
      <c r="C48771"/>
    </row>
    <row r="48772" spans="1:3" ht="14.4" x14ac:dyDescent="0.3">
      <c r="A48772"/>
      <c r="B48772"/>
      <c r="C48772"/>
    </row>
    <row r="48773" spans="1:3" ht="14.4" x14ac:dyDescent="0.3">
      <c r="A48773"/>
      <c r="B48773"/>
      <c r="C48773"/>
    </row>
    <row r="48774" spans="1:3" ht="14.4" x14ac:dyDescent="0.3">
      <c r="A48774"/>
      <c r="B48774"/>
      <c r="C48774"/>
    </row>
    <row r="48775" spans="1:3" ht="14.4" x14ac:dyDescent="0.3">
      <c r="A48775"/>
      <c r="B48775"/>
      <c r="C48775"/>
    </row>
    <row r="48776" spans="1:3" ht="14.4" x14ac:dyDescent="0.3">
      <c r="A48776"/>
      <c r="B48776"/>
      <c r="C48776"/>
    </row>
    <row r="48777" spans="1:3" ht="14.4" x14ac:dyDescent="0.3">
      <c r="A48777"/>
      <c r="B48777"/>
      <c r="C48777"/>
    </row>
    <row r="48778" spans="1:3" ht="14.4" x14ac:dyDescent="0.3">
      <c r="A48778"/>
      <c r="B48778"/>
      <c r="C48778"/>
    </row>
    <row r="48779" spans="1:3" ht="14.4" x14ac:dyDescent="0.3">
      <c r="A48779"/>
      <c r="B48779"/>
      <c r="C48779"/>
    </row>
    <row r="48780" spans="1:3" ht="14.4" x14ac:dyDescent="0.3">
      <c r="A48780"/>
      <c r="B48780"/>
      <c r="C48780"/>
    </row>
    <row r="48781" spans="1:3" ht="14.4" x14ac:dyDescent="0.3">
      <c r="A48781"/>
      <c r="B48781"/>
      <c r="C48781"/>
    </row>
    <row r="48782" spans="1:3" ht="14.4" x14ac:dyDescent="0.3">
      <c r="A48782"/>
      <c r="B48782"/>
      <c r="C48782"/>
    </row>
    <row r="48783" spans="1:3" ht="14.4" x14ac:dyDescent="0.3">
      <c r="A48783"/>
      <c r="B48783"/>
      <c r="C48783"/>
    </row>
    <row r="48784" spans="1:3" ht="14.4" x14ac:dyDescent="0.3">
      <c r="A48784"/>
      <c r="B48784"/>
      <c r="C48784"/>
    </row>
    <row r="48785" spans="1:3" ht="14.4" x14ac:dyDescent="0.3">
      <c r="A48785"/>
      <c r="B48785"/>
      <c r="C48785"/>
    </row>
    <row r="48786" spans="1:3" ht="14.4" x14ac:dyDescent="0.3">
      <c r="A48786"/>
      <c r="B48786"/>
      <c r="C48786"/>
    </row>
    <row r="48787" spans="1:3" ht="14.4" x14ac:dyDescent="0.3">
      <c r="A48787"/>
      <c r="B48787"/>
      <c r="C48787"/>
    </row>
    <row r="48788" spans="1:3" ht="14.4" x14ac:dyDescent="0.3">
      <c r="A48788"/>
      <c r="B48788"/>
      <c r="C48788"/>
    </row>
    <row r="48789" spans="1:3" ht="14.4" x14ac:dyDescent="0.3">
      <c r="A48789"/>
      <c r="B48789"/>
      <c r="C48789"/>
    </row>
    <row r="48790" spans="1:3" ht="14.4" x14ac:dyDescent="0.3">
      <c r="A48790"/>
      <c r="B48790"/>
      <c r="C48790"/>
    </row>
    <row r="48791" spans="1:3" ht="14.4" x14ac:dyDescent="0.3">
      <c r="A48791"/>
      <c r="B48791"/>
      <c r="C48791"/>
    </row>
    <row r="48792" spans="1:3" ht="14.4" x14ac:dyDescent="0.3">
      <c r="A48792"/>
      <c r="B48792"/>
      <c r="C48792"/>
    </row>
    <row r="48793" spans="1:3" ht="14.4" x14ac:dyDescent="0.3">
      <c r="A48793"/>
      <c r="B48793"/>
      <c r="C48793"/>
    </row>
    <row r="48794" spans="1:3" ht="14.4" x14ac:dyDescent="0.3">
      <c r="A48794"/>
      <c r="B48794"/>
      <c r="C48794"/>
    </row>
    <row r="48795" spans="1:3" ht="14.4" x14ac:dyDescent="0.3">
      <c r="A48795"/>
      <c r="B48795"/>
      <c r="C48795"/>
    </row>
    <row r="48796" spans="1:3" ht="14.4" x14ac:dyDescent="0.3">
      <c r="A48796"/>
      <c r="B48796"/>
      <c r="C48796"/>
    </row>
    <row r="48797" spans="1:3" ht="14.4" x14ac:dyDescent="0.3">
      <c r="A48797"/>
      <c r="B48797"/>
      <c r="C48797"/>
    </row>
    <row r="48798" spans="1:3" ht="14.4" x14ac:dyDescent="0.3">
      <c r="A48798"/>
      <c r="B48798"/>
      <c r="C48798"/>
    </row>
    <row r="48799" spans="1:3" ht="14.4" x14ac:dyDescent="0.3">
      <c r="A48799"/>
      <c r="B48799"/>
      <c r="C48799"/>
    </row>
    <row r="48800" spans="1:3" ht="14.4" x14ac:dyDescent="0.3">
      <c r="A48800"/>
      <c r="B48800"/>
      <c r="C48800"/>
    </row>
    <row r="48801" spans="1:3" ht="14.4" x14ac:dyDescent="0.3">
      <c r="A48801"/>
      <c r="B48801"/>
      <c r="C48801"/>
    </row>
    <row r="48802" spans="1:3" ht="14.4" x14ac:dyDescent="0.3">
      <c r="A48802"/>
      <c r="B48802"/>
      <c r="C48802"/>
    </row>
    <row r="48803" spans="1:3" ht="14.4" x14ac:dyDescent="0.3">
      <c r="A48803"/>
      <c r="B48803"/>
      <c r="C48803"/>
    </row>
    <row r="48804" spans="1:3" ht="14.4" x14ac:dyDescent="0.3">
      <c r="A48804"/>
      <c r="B48804"/>
      <c r="C48804"/>
    </row>
    <row r="48805" spans="1:3" ht="14.4" x14ac:dyDescent="0.3">
      <c r="A48805"/>
      <c r="B48805"/>
      <c r="C48805"/>
    </row>
    <row r="48806" spans="1:3" ht="14.4" x14ac:dyDescent="0.3">
      <c r="A48806"/>
      <c r="B48806"/>
      <c r="C48806"/>
    </row>
    <row r="48807" spans="1:3" ht="14.4" x14ac:dyDescent="0.3">
      <c r="A48807"/>
      <c r="B48807"/>
      <c r="C48807"/>
    </row>
    <row r="48808" spans="1:3" ht="14.4" x14ac:dyDescent="0.3">
      <c r="A48808"/>
      <c r="B48808"/>
      <c r="C48808"/>
    </row>
    <row r="48809" spans="1:3" ht="14.4" x14ac:dyDescent="0.3">
      <c r="A48809"/>
      <c r="B48809"/>
      <c r="C48809"/>
    </row>
    <row r="48810" spans="1:3" ht="14.4" x14ac:dyDescent="0.3">
      <c r="A48810"/>
      <c r="B48810"/>
      <c r="C48810"/>
    </row>
    <row r="48811" spans="1:3" ht="14.4" x14ac:dyDescent="0.3">
      <c r="A48811"/>
      <c r="B48811"/>
      <c r="C48811"/>
    </row>
    <row r="48812" spans="1:3" ht="14.4" x14ac:dyDescent="0.3">
      <c r="A48812"/>
      <c r="B48812"/>
      <c r="C48812"/>
    </row>
    <row r="48813" spans="1:3" ht="14.4" x14ac:dyDescent="0.3">
      <c r="A48813"/>
      <c r="B48813"/>
      <c r="C48813"/>
    </row>
    <row r="48814" spans="1:3" ht="14.4" x14ac:dyDescent="0.3">
      <c r="A48814"/>
      <c r="B48814"/>
      <c r="C48814"/>
    </row>
    <row r="48815" spans="1:3" ht="14.4" x14ac:dyDescent="0.3">
      <c r="A48815"/>
      <c r="B48815"/>
      <c r="C48815"/>
    </row>
    <row r="48816" spans="1:3" ht="14.4" x14ac:dyDescent="0.3">
      <c r="A48816"/>
      <c r="B48816"/>
      <c r="C48816"/>
    </row>
    <row r="48817" spans="1:3" ht="14.4" x14ac:dyDescent="0.3">
      <c r="A48817"/>
      <c r="B48817"/>
      <c r="C48817"/>
    </row>
    <row r="48818" spans="1:3" ht="14.4" x14ac:dyDescent="0.3">
      <c r="A48818"/>
      <c r="B48818"/>
      <c r="C48818"/>
    </row>
    <row r="48819" spans="1:3" ht="14.4" x14ac:dyDescent="0.3">
      <c r="A48819"/>
      <c r="B48819"/>
      <c r="C48819"/>
    </row>
    <row r="48820" spans="1:3" ht="14.4" x14ac:dyDescent="0.3">
      <c r="A48820"/>
      <c r="B48820"/>
      <c r="C48820"/>
    </row>
    <row r="48821" spans="1:3" ht="14.4" x14ac:dyDescent="0.3">
      <c r="A48821"/>
      <c r="B48821"/>
      <c r="C48821"/>
    </row>
    <row r="48822" spans="1:3" ht="14.4" x14ac:dyDescent="0.3">
      <c r="A48822"/>
      <c r="B48822"/>
      <c r="C48822"/>
    </row>
    <row r="48823" spans="1:3" ht="14.4" x14ac:dyDescent="0.3">
      <c r="A48823"/>
      <c r="B48823"/>
      <c r="C48823"/>
    </row>
    <row r="48824" spans="1:3" ht="14.4" x14ac:dyDescent="0.3">
      <c r="A48824"/>
      <c r="B48824"/>
      <c r="C48824"/>
    </row>
    <row r="48825" spans="1:3" ht="14.4" x14ac:dyDescent="0.3">
      <c r="A48825"/>
      <c r="B48825"/>
      <c r="C48825"/>
    </row>
    <row r="48826" spans="1:3" ht="14.4" x14ac:dyDescent="0.3">
      <c r="A48826"/>
      <c r="B48826"/>
      <c r="C48826"/>
    </row>
    <row r="48827" spans="1:3" ht="14.4" x14ac:dyDescent="0.3">
      <c r="A48827"/>
      <c r="B48827"/>
      <c r="C48827"/>
    </row>
    <row r="48828" spans="1:3" ht="14.4" x14ac:dyDescent="0.3">
      <c r="A48828"/>
      <c r="B48828"/>
      <c r="C48828"/>
    </row>
    <row r="48829" spans="1:3" ht="14.4" x14ac:dyDescent="0.3">
      <c r="A48829"/>
      <c r="B48829"/>
      <c r="C48829"/>
    </row>
    <row r="48830" spans="1:3" ht="14.4" x14ac:dyDescent="0.3">
      <c r="A48830"/>
      <c r="B48830"/>
      <c r="C48830"/>
    </row>
    <row r="48831" spans="1:3" ht="14.4" x14ac:dyDescent="0.3">
      <c r="A48831"/>
      <c r="B48831"/>
      <c r="C48831"/>
    </row>
    <row r="48832" spans="1:3" ht="14.4" x14ac:dyDescent="0.3">
      <c r="A48832"/>
      <c r="B48832"/>
      <c r="C48832"/>
    </row>
    <row r="48833" spans="1:3" ht="14.4" x14ac:dyDescent="0.3">
      <c r="A48833"/>
      <c r="B48833"/>
      <c r="C48833"/>
    </row>
    <row r="48834" spans="1:3" ht="14.4" x14ac:dyDescent="0.3">
      <c r="A48834"/>
      <c r="B48834"/>
      <c r="C48834"/>
    </row>
    <row r="48835" spans="1:3" ht="14.4" x14ac:dyDescent="0.3">
      <c r="A48835"/>
      <c r="B48835"/>
      <c r="C48835"/>
    </row>
    <row r="48836" spans="1:3" ht="14.4" x14ac:dyDescent="0.3">
      <c r="A48836"/>
      <c r="B48836"/>
      <c r="C48836"/>
    </row>
    <row r="48837" spans="1:3" ht="14.4" x14ac:dyDescent="0.3">
      <c r="A48837"/>
      <c r="B48837"/>
      <c r="C48837"/>
    </row>
    <row r="48838" spans="1:3" ht="14.4" x14ac:dyDescent="0.3">
      <c r="A48838"/>
      <c r="B48838"/>
      <c r="C48838"/>
    </row>
    <row r="48839" spans="1:3" ht="14.4" x14ac:dyDescent="0.3">
      <c r="A48839"/>
      <c r="B48839"/>
      <c r="C48839"/>
    </row>
    <row r="48840" spans="1:3" ht="14.4" x14ac:dyDescent="0.3">
      <c r="A48840"/>
      <c r="B48840"/>
      <c r="C48840"/>
    </row>
    <row r="48841" spans="1:3" ht="14.4" x14ac:dyDescent="0.3">
      <c r="A48841"/>
      <c r="B48841"/>
      <c r="C48841"/>
    </row>
    <row r="48842" spans="1:3" ht="14.4" x14ac:dyDescent="0.3">
      <c r="A48842"/>
      <c r="B48842"/>
      <c r="C48842"/>
    </row>
    <row r="48843" spans="1:3" ht="14.4" x14ac:dyDescent="0.3">
      <c r="A48843"/>
      <c r="B48843"/>
      <c r="C48843"/>
    </row>
    <row r="48844" spans="1:3" ht="14.4" x14ac:dyDescent="0.3">
      <c r="A48844"/>
      <c r="B48844"/>
      <c r="C48844"/>
    </row>
    <row r="48845" spans="1:3" ht="14.4" x14ac:dyDescent="0.3">
      <c r="A48845"/>
      <c r="B48845"/>
      <c r="C48845"/>
    </row>
    <row r="48846" spans="1:3" ht="14.4" x14ac:dyDescent="0.3">
      <c r="A48846"/>
      <c r="B48846"/>
      <c r="C48846"/>
    </row>
    <row r="48847" spans="1:3" ht="14.4" x14ac:dyDescent="0.3">
      <c r="A48847"/>
      <c r="B48847"/>
      <c r="C48847"/>
    </row>
    <row r="48848" spans="1:3" ht="14.4" x14ac:dyDescent="0.3">
      <c r="A48848"/>
      <c r="B48848"/>
      <c r="C48848"/>
    </row>
    <row r="48849" spans="1:3" ht="14.4" x14ac:dyDescent="0.3">
      <c r="A48849"/>
      <c r="B48849"/>
      <c r="C48849"/>
    </row>
    <row r="48850" spans="1:3" ht="14.4" x14ac:dyDescent="0.3">
      <c r="A48850"/>
      <c r="B48850"/>
      <c r="C48850"/>
    </row>
    <row r="48851" spans="1:3" ht="14.4" x14ac:dyDescent="0.3">
      <c r="A48851"/>
      <c r="B48851"/>
      <c r="C48851"/>
    </row>
    <row r="48852" spans="1:3" ht="14.4" x14ac:dyDescent="0.3">
      <c r="A48852"/>
      <c r="B48852"/>
      <c r="C48852"/>
    </row>
    <row r="48853" spans="1:3" ht="14.4" x14ac:dyDescent="0.3">
      <c r="A48853"/>
      <c r="B48853"/>
      <c r="C48853"/>
    </row>
    <row r="48854" spans="1:3" ht="14.4" x14ac:dyDescent="0.3">
      <c r="A48854"/>
      <c r="B48854"/>
      <c r="C48854"/>
    </row>
    <row r="48855" spans="1:3" ht="14.4" x14ac:dyDescent="0.3">
      <c r="A48855"/>
      <c r="B48855"/>
      <c r="C48855"/>
    </row>
    <row r="48856" spans="1:3" ht="14.4" x14ac:dyDescent="0.3">
      <c r="A48856"/>
      <c r="B48856"/>
      <c r="C48856"/>
    </row>
    <row r="48857" spans="1:3" ht="14.4" x14ac:dyDescent="0.3">
      <c r="A48857"/>
      <c r="B48857"/>
      <c r="C48857"/>
    </row>
    <row r="48858" spans="1:3" ht="14.4" x14ac:dyDescent="0.3">
      <c r="A48858"/>
      <c r="B48858"/>
      <c r="C48858"/>
    </row>
    <row r="48859" spans="1:3" ht="14.4" x14ac:dyDescent="0.3">
      <c r="A48859"/>
      <c r="B48859"/>
      <c r="C48859"/>
    </row>
    <row r="48860" spans="1:3" ht="14.4" x14ac:dyDescent="0.3">
      <c r="A48860"/>
      <c r="B48860"/>
      <c r="C48860"/>
    </row>
    <row r="48861" spans="1:3" ht="14.4" x14ac:dyDescent="0.3">
      <c r="A48861"/>
      <c r="B48861"/>
      <c r="C48861"/>
    </row>
    <row r="48862" spans="1:3" ht="14.4" x14ac:dyDescent="0.3">
      <c r="A48862"/>
      <c r="B48862"/>
      <c r="C48862"/>
    </row>
    <row r="48863" spans="1:3" ht="14.4" x14ac:dyDescent="0.3">
      <c r="A48863"/>
      <c r="B48863"/>
      <c r="C48863"/>
    </row>
    <row r="48864" spans="1:3" ht="14.4" x14ac:dyDescent="0.3">
      <c r="A48864"/>
      <c r="B48864"/>
      <c r="C48864"/>
    </row>
    <row r="48865" spans="1:3" ht="14.4" x14ac:dyDescent="0.3">
      <c r="A48865"/>
      <c r="B48865"/>
      <c r="C48865"/>
    </row>
    <row r="48866" spans="1:3" ht="14.4" x14ac:dyDescent="0.3">
      <c r="A48866"/>
      <c r="B48866"/>
      <c r="C48866"/>
    </row>
    <row r="48867" spans="1:3" ht="14.4" x14ac:dyDescent="0.3">
      <c r="A48867"/>
      <c r="B48867"/>
      <c r="C48867"/>
    </row>
    <row r="48868" spans="1:3" ht="14.4" x14ac:dyDescent="0.3">
      <c r="A48868"/>
      <c r="B48868"/>
      <c r="C48868"/>
    </row>
    <row r="48869" spans="1:3" ht="14.4" x14ac:dyDescent="0.3">
      <c r="A48869"/>
      <c r="B48869"/>
      <c r="C48869"/>
    </row>
    <row r="48870" spans="1:3" ht="14.4" x14ac:dyDescent="0.3">
      <c r="A48870"/>
      <c r="B48870"/>
      <c r="C48870"/>
    </row>
    <row r="48871" spans="1:3" ht="14.4" x14ac:dyDescent="0.3">
      <c r="A48871"/>
      <c r="B48871"/>
      <c r="C48871"/>
    </row>
    <row r="48872" spans="1:3" ht="14.4" x14ac:dyDescent="0.3">
      <c r="A48872"/>
      <c r="B48872"/>
      <c r="C48872"/>
    </row>
    <row r="48873" spans="1:3" ht="14.4" x14ac:dyDescent="0.3">
      <c r="A48873"/>
      <c r="B48873"/>
      <c r="C48873"/>
    </row>
    <row r="48874" spans="1:3" ht="14.4" x14ac:dyDescent="0.3">
      <c r="A48874"/>
      <c r="B48874"/>
      <c r="C48874"/>
    </row>
    <row r="48875" spans="1:3" ht="14.4" x14ac:dyDescent="0.3">
      <c r="A48875"/>
      <c r="B48875"/>
      <c r="C48875"/>
    </row>
    <row r="48876" spans="1:3" ht="14.4" x14ac:dyDescent="0.3">
      <c r="A48876"/>
      <c r="B48876"/>
      <c r="C48876"/>
    </row>
    <row r="48877" spans="1:3" ht="14.4" x14ac:dyDescent="0.3">
      <c r="A48877"/>
      <c r="B48877"/>
      <c r="C48877"/>
    </row>
    <row r="48878" spans="1:3" ht="14.4" x14ac:dyDescent="0.3">
      <c r="A48878"/>
      <c r="B48878"/>
      <c r="C48878"/>
    </row>
    <row r="48879" spans="1:3" ht="14.4" x14ac:dyDescent="0.3">
      <c r="A48879"/>
      <c r="B48879"/>
      <c r="C48879"/>
    </row>
    <row r="48880" spans="1:3" ht="14.4" x14ac:dyDescent="0.3">
      <c r="A48880"/>
      <c r="B48880"/>
      <c r="C48880"/>
    </row>
    <row r="48881" spans="1:3" ht="14.4" x14ac:dyDescent="0.3">
      <c r="A48881"/>
      <c r="B48881"/>
      <c r="C48881"/>
    </row>
    <row r="48882" spans="1:3" ht="14.4" x14ac:dyDescent="0.3">
      <c r="A48882"/>
      <c r="B48882"/>
      <c r="C48882"/>
    </row>
    <row r="48883" spans="1:3" ht="14.4" x14ac:dyDescent="0.3">
      <c r="A48883"/>
      <c r="B48883"/>
      <c r="C48883"/>
    </row>
    <row r="48884" spans="1:3" ht="14.4" x14ac:dyDescent="0.3">
      <c r="A48884"/>
      <c r="B48884"/>
      <c r="C48884"/>
    </row>
    <row r="48885" spans="1:3" ht="14.4" x14ac:dyDescent="0.3">
      <c r="A48885"/>
      <c r="B48885"/>
      <c r="C48885"/>
    </row>
    <row r="48886" spans="1:3" ht="14.4" x14ac:dyDescent="0.3">
      <c r="A48886"/>
      <c r="B48886"/>
      <c r="C48886"/>
    </row>
    <row r="48887" spans="1:3" ht="14.4" x14ac:dyDescent="0.3">
      <c r="A48887"/>
      <c r="B48887"/>
      <c r="C48887"/>
    </row>
    <row r="48888" spans="1:3" ht="14.4" x14ac:dyDescent="0.3">
      <c r="A48888"/>
      <c r="B48888"/>
      <c r="C48888"/>
    </row>
    <row r="48889" spans="1:3" ht="14.4" x14ac:dyDescent="0.3">
      <c r="A48889"/>
      <c r="B48889"/>
      <c r="C48889"/>
    </row>
    <row r="48890" spans="1:3" ht="14.4" x14ac:dyDescent="0.3">
      <c r="A48890"/>
      <c r="B48890"/>
      <c r="C48890"/>
    </row>
    <row r="48891" spans="1:3" ht="14.4" x14ac:dyDescent="0.3">
      <c r="A48891"/>
      <c r="B48891"/>
      <c r="C48891"/>
    </row>
    <row r="48892" spans="1:3" ht="14.4" x14ac:dyDescent="0.3">
      <c r="A48892"/>
      <c r="B48892"/>
      <c r="C48892"/>
    </row>
    <row r="48893" spans="1:3" ht="14.4" x14ac:dyDescent="0.3">
      <c r="A48893"/>
      <c r="B48893"/>
      <c r="C48893"/>
    </row>
    <row r="48894" spans="1:3" ht="14.4" x14ac:dyDescent="0.3">
      <c r="A48894"/>
      <c r="B48894"/>
      <c r="C48894"/>
    </row>
    <row r="48895" spans="1:3" ht="14.4" x14ac:dyDescent="0.3">
      <c r="A48895"/>
      <c r="B48895"/>
      <c r="C48895"/>
    </row>
    <row r="48896" spans="1:3" ht="14.4" x14ac:dyDescent="0.3">
      <c r="A48896"/>
      <c r="B48896"/>
      <c r="C48896"/>
    </row>
    <row r="48897" spans="1:3" ht="14.4" x14ac:dyDescent="0.3">
      <c r="A48897"/>
      <c r="B48897"/>
      <c r="C48897"/>
    </row>
    <row r="48898" spans="1:3" ht="14.4" x14ac:dyDescent="0.3">
      <c r="A48898"/>
      <c r="B48898"/>
      <c r="C48898"/>
    </row>
    <row r="48899" spans="1:3" ht="14.4" x14ac:dyDescent="0.3">
      <c r="A48899"/>
      <c r="B48899"/>
      <c r="C48899"/>
    </row>
    <row r="48900" spans="1:3" ht="14.4" x14ac:dyDescent="0.3">
      <c r="A48900"/>
      <c r="B48900"/>
      <c r="C48900"/>
    </row>
    <row r="48901" spans="1:3" ht="14.4" x14ac:dyDescent="0.3">
      <c r="A48901"/>
      <c r="B48901"/>
      <c r="C48901"/>
    </row>
    <row r="48902" spans="1:3" ht="14.4" x14ac:dyDescent="0.3">
      <c r="A48902"/>
      <c r="B48902"/>
      <c r="C48902"/>
    </row>
    <row r="48903" spans="1:3" ht="14.4" x14ac:dyDescent="0.3">
      <c r="A48903"/>
      <c r="B48903"/>
      <c r="C48903"/>
    </row>
    <row r="48904" spans="1:3" ht="14.4" x14ac:dyDescent="0.3">
      <c r="A48904"/>
      <c r="B48904"/>
      <c r="C48904"/>
    </row>
    <row r="48905" spans="1:3" ht="14.4" x14ac:dyDescent="0.3">
      <c r="A48905"/>
      <c r="B48905"/>
      <c r="C48905"/>
    </row>
    <row r="48906" spans="1:3" ht="14.4" x14ac:dyDescent="0.3">
      <c r="A48906"/>
      <c r="B48906"/>
      <c r="C48906"/>
    </row>
    <row r="48907" spans="1:3" ht="14.4" x14ac:dyDescent="0.3">
      <c r="A48907"/>
      <c r="B48907"/>
      <c r="C48907"/>
    </row>
    <row r="48908" spans="1:3" ht="14.4" x14ac:dyDescent="0.3">
      <c r="A48908"/>
      <c r="B48908"/>
      <c r="C48908"/>
    </row>
    <row r="48909" spans="1:3" ht="14.4" x14ac:dyDescent="0.3">
      <c r="A48909"/>
      <c r="B48909"/>
      <c r="C48909"/>
    </row>
    <row r="48910" spans="1:3" ht="14.4" x14ac:dyDescent="0.3">
      <c r="A48910"/>
      <c r="B48910"/>
      <c r="C48910"/>
    </row>
    <row r="48911" spans="1:3" ht="14.4" x14ac:dyDescent="0.3">
      <c r="A48911"/>
      <c r="B48911"/>
      <c r="C48911"/>
    </row>
    <row r="48912" spans="1:3" ht="14.4" x14ac:dyDescent="0.3">
      <c r="A48912"/>
      <c r="B48912"/>
      <c r="C48912"/>
    </row>
    <row r="48913" spans="1:3" ht="14.4" x14ac:dyDescent="0.3">
      <c r="A48913"/>
      <c r="B48913"/>
      <c r="C48913"/>
    </row>
    <row r="48914" spans="1:3" ht="14.4" x14ac:dyDescent="0.3">
      <c r="A48914"/>
      <c r="B48914"/>
      <c r="C48914"/>
    </row>
    <row r="48915" spans="1:3" ht="14.4" x14ac:dyDescent="0.3">
      <c r="A48915"/>
      <c r="B48915"/>
      <c r="C48915"/>
    </row>
    <row r="48916" spans="1:3" ht="14.4" x14ac:dyDescent="0.3">
      <c r="A48916"/>
      <c r="B48916"/>
      <c r="C48916"/>
    </row>
    <row r="48917" spans="1:3" ht="14.4" x14ac:dyDescent="0.3">
      <c r="A48917"/>
      <c r="B48917"/>
      <c r="C48917"/>
    </row>
    <row r="48918" spans="1:3" ht="14.4" x14ac:dyDescent="0.3">
      <c r="A48918"/>
      <c r="B48918"/>
      <c r="C48918"/>
    </row>
    <row r="48919" spans="1:3" ht="14.4" x14ac:dyDescent="0.3">
      <c r="A48919"/>
      <c r="B48919"/>
      <c r="C48919"/>
    </row>
    <row r="48920" spans="1:3" ht="14.4" x14ac:dyDescent="0.3">
      <c r="A48920"/>
      <c r="B48920"/>
      <c r="C48920"/>
    </row>
    <row r="48921" spans="1:3" ht="14.4" x14ac:dyDescent="0.3">
      <c r="A48921"/>
      <c r="B48921"/>
      <c r="C48921"/>
    </row>
    <row r="48922" spans="1:3" ht="14.4" x14ac:dyDescent="0.3">
      <c r="A48922"/>
      <c r="B48922"/>
      <c r="C48922"/>
    </row>
    <row r="48923" spans="1:3" ht="14.4" x14ac:dyDescent="0.3">
      <c r="A48923"/>
      <c r="B48923"/>
      <c r="C48923"/>
    </row>
    <row r="48924" spans="1:3" ht="14.4" x14ac:dyDescent="0.3">
      <c r="A48924"/>
      <c r="B48924"/>
      <c r="C48924"/>
    </row>
    <row r="48925" spans="1:3" ht="14.4" x14ac:dyDescent="0.3">
      <c r="A48925"/>
      <c r="B48925"/>
      <c r="C48925"/>
    </row>
    <row r="48926" spans="1:3" ht="14.4" x14ac:dyDescent="0.3">
      <c r="A48926"/>
      <c r="B48926"/>
      <c r="C48926"/>
    </row>
    <row r="48927" spans="1:3" ht="14.4" x14ac:dyDescent="0.3">
      <c r="A48927"/>
      <c r="B48927"/>
      <c r="C48927"/>
    </row>
    <row r="48928" spans="1:3" ht="14.4" x14ac:dyDescent="0.3">
      <c r="A48928"/>
      <c r="B48928"/>
      <c r="C48928"/>
    </row>
    <row r="48929" spans="1:3" ht="14.4" x14ac:dyDescent="0.3">
      <c r="A48929"/>
      <c r="B48929"/>
      <c r="C48929"/>
    </row>
    <row r="48930" spans="1:3" ht="14.4" x14ac:dyDescent="0.3">
      <c r="A48930"/>
      <c r="B48930"/>
      <c r="C48930"/>
    </row>
    <row r="48931" spans="1:3" ht="14.4" x14ac:dyDescent="0.3">
      <c r="A48931"/>
      <c r="B48931"/>
      <c r="C48931"/>
    </row>
    <row r="48932" spans="1:3" ht="14.4" x14ac:dyDescent="0.3">
      <c r="A48932"/>
      <c r="B48932"/>
      <c r="C48932"/>
    </row>
    <row r="48933" spans="1:3" ht="14.4" x14ac:dyDescent="0.3">
      <c r="A48933"/>
      <c r="B48933"/>
      <c r="C48933"/>
    </row>
    <row r="48934" spans="1:3" ht="14.4" x14ac:dyDescent="0.3">
      <c r="A48934"/>
      <c r="B48934"/>
      <c r="C48934"/>
    </row>
    <row r="48935" spans="1:3" ht="14.4" x14ac:dyDescent="0.3">
      <c r="A48935"/>
      <c r="B48935"/>
      <c r="C48935"/>
    </row>
    <row r="48936" spans="1:3" ht="14.4" x14ac:dyDescent="0.3">
      <c r="A48936"/>
      <c r="B48936"/>
      <c r="C48936"/>
    </row>
    <row r="48937" spans="1:3" ht="14.4" x14ac:dyDescent="0.3">
      <c r="A48937"/>
      <c r="B48937"/>
      <c r="C48937"/>
    </row>
    <row r="48938" spans="1:3" ht="14.4" x14ac:dyDescent="0.3">
      <c r="A48938"/>
      <c r="B48938"/>
      <c r="C48938"/>
    </row>
    <row r="48939" spans="1:3" ht="14.4" x14ac:dyDescent="0.3">
      <c r="A48939"/>
      <c r="B48939"/>
      <c r="C48939"/>
    </row>
    <row r="48940" spans="1:3" ht="14.4" x14ac:dyDescent="0.3">
      <c r="A48940"/>
      <c r="B48940"/>
      <c r="C48940"/>
    </row>
    <row r="48941" spans="1:3" ht="14.4" x14ac:dyDescent="0.3">
      <c r="A48941"/>
      <c r="B48941"/>
      <c r="C48941"/>
    </row>
    <row r="48942" spans="1:3" ht="14.4" x14ac:dyDescent="0.3">
      <c r="A48942"/>
      <c r="B48942"/>
      <c r="C48942"/>
    </row>
    <row r="48943" spans="1:3" ht="14.4" x14ac:dyDescent="0.3">
      <c r="A48943"/>
      <c r="B48943"/>
      <c r="C48943"/>
    </row>
    <row r="48944" spans="1:3" ht="14.4" x14ac:dyDescent="0.3">
      <c r="A48944"/>
      <c r="B48944"/>
      <c r="C48944"/>
    </row>
    <row r="48945" spans="1:3" ht="14.4" x14ac:dyDescent="0.3">
      <c r="A48945"/>
      <c r="B48945"/>
      <c r="C48945"/>
    </row>
    <row r="48946" spans="1:3" ht="14.4" x14ac:dyDescent="0.3">
      <c r="A48946"/>
      <c r="B48946"/>
      <c r="C48946"/>
    </row>
    <row r="48947" spans="1:3" ht="14.4" x14ac:dyDescent="0.3">
      <c r="A48947"/>
      <c r="B48947"/>
      <c r="C48947"/>
    </row>
    <row r="48948" spans="1:3" ht="14.4" x14ac:dyDescent="0.3">
      <c r="A48948"/>
      <c r="B48948"/>
      <c r="C48948"/>
    </row>
    <row r="48949" spans="1:3" ht="14.4" x14ac:dyDescent="0.3">
      <c r="A48949"/>
      <c r="B48949"/>
      <c r="C48949"/>
    </row>
    <row r="48950" spans="1:3" ht="14.4" x14ac:dyDescent="0.3">
      <c r="A48950"/>
      <c r="B48950"/>
      <c r="C48950"/>
    </row>
    <row r="48951" spans="1:3" ht="14.4" x14ac:dyDescent="0.3">
      <c r="A48951"/>
      <c r="B48951"/>
      <c r="C48951"/>
    </row>
    <row r="48952" spans="1:3" ht="14.4" x14ac:dyDescent="0.3">
      <c r="A48952"/>
      <c r="B48952"/>
      <c r="C48952"/>
    </row>
    <row r="48953" spans="1:3" ht="14.4" x14ac:dyDescent="0.3">
      <c r="A48953"/>
      <c r="B48953"/>
      <c r="C48953"/>
    </row>
    <row r="48954" spans="1:3" ht="14.4" x14ac:dyDescent="0.3">
      <c r="A48954"/>
      <c r="B48954"/>
      <c r="C48954"/>
    </row>
    <row r="48955" spans="1:3" ht="14.4" x14ac:dyDescent="0.3">
      <c r="A48955"/>
      <c r="B48955"/>
      <c r="C48955"/>
    </row>
    <row r="48956" spans="1:3" ht="14.4" x14ac:dyDescent="0.3">
      <c r="A48956"/>
      <c r="B48956"/>
      <c r="C48956"/>
    </row>
    <row r="48957" spans="1:3" ht="14.4" x14ac:dyDescent="0.3">
      <c r="A48957"/>
      <c r="B48957"/>
      <c r="C48957"/>
    </row>
    <row r="48958" spans="1:3" ht="14.4" x14ac:dyDescent="0.3">
      <c r="A48958"/>
      <c r="B48958"/>
      <c r="C48958"/>
    </row>
    <row r="48959" spans="1:3" ht="14.4" x14ac:dyDescent="0.3">
      <c r="A48959"/>
      <c r="B48959"/>
      <c r="C48959"/>
    </row>
    <row r="48960" spans="1:3" ht="14.4" x14ac:dyDescent="0.3">
      <c r="A48960"/>
      <c r="B48960"/>
      <c r="C48960"/>
    </row>
    <row r="48961" spans="1:3" ht="14.4" x14ac:dyDescent="0.3">
      <c r="A48961"/>
      <c r="B48961"/>
      <c r="C48961"/>
    </row>
    <row r="48962" spans="1:3" ht="14.4" x14ac:dyDescent="0.3">
      <c r="A48962"/>
      <c r="B48962"/>
      <c r="C48962"/>
    </row>
    <row r="48963" spans="1:3" ht="14.4" x14ac:dyDescent="0.3">
      <c r="A48963"/>
      <c r="B48963"/>
      <c r="C48963"/>
    </row>
    <row r="48964" spans="1:3" ht="14.4" x14ac:dyDescent="0.3">
      <c r="A48964"/>
      <c r="B48964"/>
      <c r="C48964"/>
    </row>
    <row r="48965" spans="1:3" ht="14.4" x14ac:dyDescent="0.3">
      <c r="A48965"/>
      <c r="B48965"/>
      <c r="C48965"/>
    </row>
    <row r="48966" spans="1:3" ht="14.4" x14ac:dyDescent="0.3">
      <c r="A48966"/>
      <c r="B48966"/>
      <c r="C48966"/>
    </row>
    <row r="48967" spans="1:3" ht="14.4" x14ac:dyDescent="0.3">
      <c r="A48967"/>
      <c r="B48967"/>
      <c r="C48967"/>
    </row>
    <row r="48968" spans="1:3" ht="14.4" x14ac:dyDescent="0.3">
      <c r="A48968"/>
      <c r="B48968"/>
      <c r="C48968"/>
    </row>
    <row r="48969" spans="1:3" ht="14.4" x14ac:dyDescent="0.3">
      <c r="A48969"/>
      <c r="B48969"/>
      <c r="C48969"/>
    </row>
    <row r="48970" spans="1:3" ht="14.4" x14ac:dyDescent="0.3">
      <c r="A48970"/>
      <c r="B48970"/>
      <c r="C48970"/>
    </row>
    <row r="48971" spans="1:3" ht="14.4" x14ac:dyDescent="0.3">
      <c r="A48971"/>
      <c r="B48971"/>
      <c r="C48971"/>
    </row>
    <row r="48972" spans="1:3" ht="14.4" x14ac:dyDescent="0.3">
      <c r="A48972"/>
      <c r="B48972"/>
      <c r="C48972"/>
    </row>
    <row r="48973" spans="1:3" ht="14.4" x14ac:dyDescent="0.3">
      <c r="A48973"/>
      <c r="B48973"/>
      <c r="C48973"/>
    </row>
    <row r="48974" spans="1:3" ht="14.4" x14ac:dyDescent="0.3">
      <c r="A48974"/>
      <c r="B48974"/>
      <c r="C48974"/>
    </row>
    <row r="48975" spans="1:3" ht="14.4" x14ac:dyDescent="0.3">
      <c r="A48975"/>
      <c r="B48975"/>
      <c r="C48975"/>
    </row>
    <row r="48976" spans="1:3" ht="14.4" x14ac:dyDescent="0.3">
      <c r="A48976"/>
      <c r="B48976"/>
      <c r="C48976"/>
    </row>
    <row r="48977" spans="1:3" ht="14.4" x14ac:dyDescent="0.3">
      <c r="A48977"/>
      <c r="B48977"/>
      <c r="C48977"/>
    </row>
    <row r="48978" spans="1:3" ht="14.4" x14ac:dyDescent="0.3">
      <c r="A48978"/>
      <c r="B48978"/>
      <c r="C48978"/>
    </row>
    <row r="48979" spans="1:3" ht="14.4" x14ac:dyDescent="0.3">
      <c r="A48979"/>
      <c r="B48979"/>
      <c r="C48979"/>
    </row>
    <row r="48980" spans="1:3" ht="14.4" x14ac:dyDescent="0.3">
      <c r="A48980"/>
      <c r="B48980"/>
      <c r="C48980"/>
    </row>
    <row r="48981" spans="1:3" ht="14.4" x14ac:dyDescent="0.3">
      <c r="A48981"/>
      <c r="B48981"/>
      <c r="C48981"/>
    </row>
    <row r="48982" spans="1:3" ht="14.4" x14ac:dyDescent="0.3">
      <c r="A48982"/>
      <c r="B48982"/>
      <c r="C48982"/>
    </row>
    <row r="48983" spans="1:3" ht="14.4" x14ac:dyDescent="0.3">
      <c r="A48983"/>
      <c r="B48983"/>
      <c r="C48983"/>
    </row>
    <row r="48984" spans="1:3" ht="14.4" x14ac:dyDescent="0.3">
      <c r="A48984"/>
      <c r="B48984"/>
      <c r="C48984"/>
    </row>
    <row r="48985" spans="1:3" ht="14.4" x14ac:dyDescent="0.3">
      <c r="A48985"/>
      <c r="B48985"/>
      <c r="C48985"/>
    </row>
    <row r="48986" spans="1:3" ht="14.4" x14ac:dyDescent="0.3">
      <c r="A48986"/>
      <c r="B48986"/>
      <c r="C48986"/>
    </row>
    <row r="48987" spans="1:3" ht="14.4" x14ac:dyDescent="0.3">
      <c r="A48987"/>
      <c r="B48987"/>
      <c r="C48987"/>
    </row>
    <row r="48988" spans="1:3" ht="14.4" x14ac:dyDescent="0.3">
      <c r="A48988"/>
      <c r="B48988"/>
      <c r="C48988"/>
    </row>
    <row r="48989" spans="1:3" ht="14.4" x14ac:dyDescent="0.3">
      <c r="A48989"/>
      <c r="B48989"/>
      <c r="C48989"/>
    </row>
    <row r="48990" spans="1:3" ht="14.4" x14ac:dyDescent="0.3">
      <c r="A48990"/>
      <c r="B48990"/>
      <c r="C48990"/>
    </row>
    <row r="48991" spans="1:3" ht="14.4" x14ac:dyDescent="0.3">
      <c r="A48991"/>
      <c r="B48991"/>
      <c r="C48991"/>
    </row>
    <row r="48992" spans="1:3" ht="14.4" x14ac:dyDescent="0.3">
      <c r="A48992"/>
      <c r="B48992"/>
      <c r="C48992"/>
    </row>
    <row r="48993" spans="1:3" ht="14.4" x14ac:dyDescent="0.3">
      <c r="A48993"/>
      <c r="B48993"/>
      <c r="C48993"/>
    </row>
    <row r="48994" spans="1:3" ht="14.4" x14ac:dyDescent="0.3">
      <c r="A48994"/>
      <c r="B48994"/>
      <c r="C48994"/>
    </row>
    <row r="48995" spans="1:3" ht="14.4" x14ac:dyDescent="0.3">
      <c r="A48995"/>
      <c r="B48995"/>
      <c r="C48995"/>
    </row>
    <row r="48996" spans="1:3" ht="14.4" x14ac:dyDescent="0.3">
      <c r="A48996"/>
      <c r="B48996"/>
      <c r="C48996"/>
    </row>
    <row r="48997" spans="1:3" ht="14.4" x14ac:dyDescent="0.3">
      <c r="A48997"/>
      <c r="B48997"/>
      <c r="C48997"/>
    </row>
    <row r="48998" spans="1:3" ht="14.4" x14ac:dyDescent="0.3">
      <c r="A48998"/>
      <c r="B48998"/>
      <c r="C48998"/>
    </row>
    <row r="48999" spans="1:3" ht="14.4" x14ac:dyDescent="0.3">
      <c r="A48999"/>
      <c r="B48999"/>
      <c r="C48999"/>
    </row>
    <row r="49000" spans="1:3" ht="14.4" x14ac:dyDescent="0.3">
      <c r="A49000"/>
      <c r="B49000"/>
      <c r="C49000"/>
    </row>
    <row r="49001" spans="1:3" ht="14.4" x14ac:dyDescent="0.3">
      <c r="A49001"/>
      <c r="B49001"/>
      <c r="C49001"/>
    </row>
    <row r="49002" spans="1:3" ht="14.4" x14ac:dyDescent="0.3">
      <c r="A49002"/>
      <c r="B49002"/>
      <c r="C49002"/>
    </row>
    <row r="49003" spans="1:3" ht="14.4" x14ac:dyDescent="0.3">
      <c r="A49003"/>
      <c r="B49003"/>
      <c r="C49003"/>
    </row>
    <row r="49004" spans="1:3" ht="14.4" x14ac:dyDescent="0.3">
      <c r="A49004"/>
      <c r="B49004"/>
      <c r="C49004"/>
    </row>
    <row r="49005" spans="1:3" ht="14.4" x14ac:dyDescent="0.3">
      <c r="A49005"/>
      <c r="B49005"/>
      <c r="C49005"/>
    </row>
    <row r="49006" spans="1:3" ht="14.4" x14ac:dyDescent="0.3">
      <c r="A49006"/>
      <c r="B49006"/>
      <c r="C49006"/>
    </row>
    <row r="49007" spans="1:3" ht="14.4" x14ac:dyDescent="0.3">
      <c r="A49007"/>
      <c r="B49007"/>
      <c r="C49007"/>
    </row>
    <row r="49008" spans="1:3" ht="14.4" x14ac:dyDescent="0.3">
      <c r="A49008"/>
      <c r="B49008"/>
      <c r="C49008"/>
    </row>
    <row r="49009" spans="1:3" ht="14.4" x14ac:dyDescent="0.3">
      <c r="A49009"/>
      <c r="B49009"/>
      <c r="C49009"/>
    </row>
    <row r="49010" spans="1:3" ht="14.4" x14ac:dyDescent="0.3">
      <c r="A49010"/>
      <c r="B49010"/>
      <c r="C49010"/>
    </row>
    <row r="49011" spans="1:3" ht="14.4" x14ac:dyDescent="0.3">
      <c r="A49011"/>
      <c r="B49011"/>
      <c r="C49011"/>
    </row>
    <row r="49012" spans="1:3" ht="14.4" x14ac:dyDescent="0.3">
      <c r="A49012"/>
      <c r="B49012"/>
      <c r="C49012"/>
    </row>
    <row r="49013" spans="1:3" ht="14.4" x14ac:dyDescent="0.3">
      <c r="A49013"/>
      <c r="B49013"/>
      <c r="C49013"/>
    </row>
    <row r="49014" spans="1:3" ht="14.4" x14ac:dyDescent="0.3">
      <c r="A49014"/>
      <c r="B49014"/>
      <c r="C49014"/>
    </row>
    <row r="49015" spans="1:3" ht="14.4" x14ac:dyDescent="0.3">
      <c r="A49015"/>
      <c r="B49015"/>
      <c r="C49015"/>
    </row>
    <row r="49016" spans="1:3" ht="14.4" x14ac:dyDescent="0.3">
      <c r="A49016"/>
      <c r="B49016"/>
      <c r="C49016"/>
    </row>
    <row r="49017" spans="1:3" ht="14.4" x14ac:dyDescent="0.3">
      <c r="A49017"/>
      <c r="B49017"/>
      <c r="C49017"/>
    </row>
    <row r="49018" spans="1:3" ht="14.4" x14ac:dyDescent="0.3">
      <c r="A49018"/>
      <c r="B49018"/>
      <c r="C49018"/>
    </row>
    <row r="49019" spans="1:3" ht="14.4" x14ac:dyDescent="0.3">
      <c r="A49019"/>
      <c r="B49019"/>
      <c r="C49019"/>
    </row>
    <row r="49020" spans="1:3" ht="14.4" x14ac:dyDescent="0.3">
      <c r="A49020"/>
      <c r="B49020"/>
      <c r="C49020"/>
    </row>
    <row r="49021" spans="1:3" ht="14.4" x14ac:dyDescent="0.3">
      <c r="A49021"/>
      <c r="B49021"/>
      <c r="C49021"/>
    </row>
    <row r="49022" spans="1:3" ht="14.4" x14ac:dyDescent="0.3">
      <c r="A49022"/>
      <c r="B49022"/>
      <c r="C49022"/>
    </row>
    <row r="49023" spans="1:3" ht="14.4" x14ac:dyDescent="0.3">
      <c r="A49023"/>
      <c r="B49023"/>
      <c r="C49023"/>
    </row>
    <row r="49024" spans="1:3" ht="14.4" x14ac:dyDescent="0.3">
      <c r="A49024"/>
      <c r="B49024"/>
      <c r="C49024"/>
    </row>
    <row r="49025" spans="1:3" ht="14.4" x14ac:dyDescent="0.3">
      <c r="A49025"/>
      <c r="B49025"/>
      <c r="C49025"/>
    </row>
    <row r="49026" spans="1:3" ht="14.4" x14ac:dyDescent="0.3">
      <c r="A49026"/>
      <c r="B49026"/>
      <c r="C49026"/>
    </row>
    <row r="49027" spans="1:3" ht="14.4" x14ac:dyDescent="0.3">
      <c r="A49027"/>
      <c r="B49027"/>
      <c r="C49027"/>
    </row>
    <row r="49028" spans="1:3" ht="14.4" x14ac:dyDescent="0.3">
      <c r="A49028"/>
      <c r="B49028"/>
      <c r="C49028"/>
    </row>
    <row r="49029" spans="1:3" ht="14.4" x14ac:dyDescent="0.3">
      <c r="A49029"/>
      <c r="B49029"/>
      <c r="C49029"/>
    </row>
    <row r="49030" spans="1:3" ht="14.4" x14ac:dyDescent="0.3">
      <c r="A49030"/>
      <c r="B49030"/>
      <c r="C49030"/>
    </row>
    <row r="49031" spans="1:3" ht="14.4" x14ac:dyDescent="0.3">
      <c r="A49031"/>
      <c r="B49031"/>
      <c r="C49031"/>
    </row>
    <row r="49032" spans="1:3" ht="14.4" x14ac:dyDescent="0.3">
      <c r="A49032"/>
      <c r="B49032"/>
      <c r="C49032"/>
    </row>
    <row r="49033" spans="1:3" ht="14.4" x14ac:dyDescent="0.3">
      <c r="A49033"/>
      <c r="B49033"/>
      <c r="C49033"/>
    </row>
    <row r="49034" spans="1:3" ht="14.4" x14ac:dyDescent="0.3">
      <c r="A49034"/>
      <c r="B49034"/>
      <c r="C49034"/>
    </row>
    <row r="49035" spans="1:3" ht="14.4" x14ac:dyDescent="0.3">
      <c r="A49035"/>
      <c r="B49035"/>
      <c r="C49035"/>
    </row>
    <row r="49036" spans="1:3" ht="14.4" x14ac:dyDescent="0.3">
      <c r="A49036"/>
      <c r="B49036"/>
      <c r="C49036"/>
    </row>
    <row r="49037" spans="1:3" ht="14.4" x14ac:dyDescent="0.3">
      <c r="A49037"/>
      <c r="B49037"/>
      <c r="C49037"/>
    </row>
    <row r="49038" spans="1:3" ht="14.4" x14ac:dyDescent="0.3">
      <c r="A49038"/>
      <c r="B49038"/>
      <c r="C49038"/>
    </row>
    <row r="49039" spans="1:3" ht="14.4" x14ac:dyDescent="0.3">
      <c r="A49039"/>
      <c r="B49039"/>
      <c r="C49039"/>
    </row>
    <row r="49040" spans="1:3" ht="14.4" x14ac:dyDescent="0.3">
      <c r="A49040"/>
      <c r="B49040"/>
      <c r="C49040"/>
    </row>
    <row r="49041" spans="1:3" ht="14.4" x14ac:dyDescent="0.3">
      <c r="A49041"/>
      <c r="B49041"/>
      <c r="C49041"/>
    </row>
    <row r="49042" spans="1:3" ht="14.4" x14ac:dyDescent="0.3">
      <c r="A49042"/>
      <c r="B49042"/>
      <c r="C49042"/>
    </row>
    <row r="49043" spans="1:3" ht="14.4" x14ac:dyDescent="0.3">
      <c r="A49043"/>
      <c r="B49043"/>
      <c r="C49043"/>
    </row>
    <row r="49044" spans="1:3" ht="14.4" x14ac:dyDescent="0.3">
      <c r="A49044"/>
      <c r="B49044"/>
      <c r="C49044"/>
    </row>
    <row r="49045" spans="1:3" ht="14.4" x14ac:dyDescent="0.3">
      <c r="A49045"/>
      <c r="B49045"/>
      <c r="C49045"/>
    </row>
    <row r="49046" spans="1:3" ht="14.4" x14ac:dyDescent="0.3">
      <c r="A49046"/>
      <c r="B49046"/>
      <c r="C49046"/>
    </row>
    <row r="49047" spans="1:3" ht="14.4" x14ac:dyDescent="0.3">
      <c r="A49047"/>
      <c r="B49047"/>
      <c r="C49047"/>
    </row>
    <row r="49048" spans="1:3" ht="14.4" x14ac:dyDescent="0.3">
      <c r="A49048"/>
      <c r="B49048"/>
      <c r="C49048"/>
    </row>
    <row r="49049" spans="1:3" ht="14.4" x14ac:dyDescent="0.3">
      <c r="A49049"/>
      <c r="B49049"/>
      <c r="C49049"/>
    </row>
    <row r="49050" spans="1:3" ht="14.4" x14ac:dyDescent="0.3">
      <c r="A49050"/>
      <c r="B49050"/>
      <c r="C49050"/>
    </row>
    <row r="49051" spans="1:3" ht="14.4" x14ac:dyDescent="0.3">
      <c r="A49051"/>
      <c r="B49051"/>
      <c r="C49051"/>
    </row>
    <row r="49052" spans="1:3" ht="14.4" x14ac:dyDescent="0.3">
      <c r="A49052"/>
      <c r="B49052"/>
      <c r="C49052"/>
    </row>
    <row r="49053" spans="1:3" ht="14.4" x14ac:dyDescent="0.3">
      <c r="A49053"/>
      <c r="B49053"/>
      <c r="C49053"/>
    </row>
    <row r="49054" spans="1:3" ht="14.4" x14ac:dyDescent="0.3">
      <c r="A49054"/>
      <c r="B49054"/>
      <c r="C49054"/>
    </row>
    <row r="49055" spans="1:3" ht="14.4" x14ac:dyDescent="0.3">
      <c r="A49055"/>
      <c r="B49055"/>
      <c r="C49055"/>
    </row>
    <row r="49056" spans="1:3" ht="14.4" x14ac:dyDescent="0.3">
      <c r="A49056"/>
      <c r="B49056"/>
      <c r="C49056"/>
    </row>
    <row r="49057" spans="1:3" ht="14.4" x14ac:dyDescent="0.3">
      <c r="A49057"/>
      <c r="B49057"/>
      <c r="C49057"/>
    </row>
    <row r="49058" spans="1:3" ht="14.4" x14ac:dyDescent="0.3">
      <c r="A49058"/>
      <c r="B49058"/>
      <c r="C49058"/>
    </row>
    <row r="49059" spans="1:3" ht="14.4" x14ac:dyDescent="0.3">
      <c r="A49059"/>
      <c r="B49059"/>
      <c r="C49059"/>
    </row>
    <row r="49060" spans="1:3" ht="14.4" x14ac:dyDescent="0.3">
      <c r="A49060"/>
      <c r="B49060"/>
      <c r="C49060"/>
    </row>
    <row r="49061" spans="1:3" ht="14.4" x14ac:dyDescent="0.3">
      <c r="A49061"/>
      <c r="B49061"/>
      <c r="C49061"/>
    </row>
    <row r="49062" spans="1:3" ht="14.4" x14ac:dyDescent="0.3">
      <c r="A49062"/>
      <c r="B49062"/>
      <c r="C49062"/>
    </row>
    <row r="49063" spans="1:3" ht="14.4" x14ac:dyDescent="0.3">
      <c r="A49063"/>
      <c r="B49063"/>
      <c r="C49063"/>
    </row>
    <row r="49064" spans="1:3" ht="14.4" x14ac:dyDescent="0.3">
      <c r="A49064"/>
      <c r="B49064"/>
      <c r="C49064"/>
    </row>
    <row r="49065" spans="1:3" ht="14.4" x14ac:dyDescent="0.3">
      <c r="A49065"/>
      <c r="B49065"/>
      <c r="C49065"/>
    </row>
    <row r="49066" spans="1:3" ht="14.4" x14ac:dyDescent="0.3">
      <c r="A49066"/>
      <c r="B49066"/>
      <c r="C49066"/>
    </row>
    <row r="49067" spans="1:3" ht="14.4" x14ac:dyDescent="0.3">
      <c r="A49067"/>
      <c r="B49067"/>
      <c r="C49067"/>
    </row>
    <row r="49068" spans="1:3" ht="14.4" x14ac:dyDescent="0.3">
      <c r="A49068"/>
      <c r="B49068"/>
      <c r="C49068"/>
    </row>
    <row r="49069" spans="1:3" ht="14.4" x14ac:dyDescent="0.3">
      <c r="A49069"/>
      <c r="B49069"/>
      <c r="C49069"/>
    </row>
    <row r="49070" spans="1:3" ht="14.4" x14ac:dyDescent="0.3">
      <c r="A49070"/>
      <c r="B49070"/>
      <c r="C49070"/>
    </row>
    <row r="49071" spans="1:3" ht="14.4" x14ac:dyDescent="0.3">
      <c r="A49071"/>
      <c r="B49071"/>
      <c r="C49071"/>
    </row>
    <row r="49072" spans="1:3" ht="14.4" x14ac:dyDescent="0.3">
      <c r="A49072"/>
      <c r="B49072"/>
      <c r="C49072"/>
    </row>
    <row r="49073" spans="1:3" ht="14.4" x14ac:dyDescent="0.3">
      <c r="A49073"/>
      <c r="B49073"/>
      <c r="C49073"/>
    </row>
    <row r="49074" spans="1:3" ht="14.4" x14ac:dyDescent="0.3">
      <c r="A49074"/>
      <c r="B49074"/>
      <c r="C49074"/>
    </row>
    <row r="49075" spans="1:3" ht="14.4" x14ac:dyDescent="0.3">
      <c r="A49075"/>
      <c r="B49075"/>
      <c r="C49075"/>
    </row>
    <row r="49076" spans="1:3" ht="14.4" x14ac:dyDescent="0.3">
      <c r="A49076"/>
      <c r="B49076"/>
      <c r="C49076"/>
    </row>
    <row r="49077" spans="1:3" ht="14.4" x14ac:dyDescent="0.3">
      <c r="A49077"/>
      <c r="B49077"/>
      <c r="C49077"/>
    </row>
    <row r="49078" spans="1:3" ht="14.4" x14ac:dyDescent="0.3">
      <c r="A49078"/>
      <c r="B49078"/>
      <c r="C49078"/>
    </row>
    <row r="49079" spans="1:3" ht="14.4" x14ac:dyDescent="0.3">
      <c r="A49079"/>
      <c r="B49079"/>
      <c r="C49079"/>
    </row>
    <row r="49080" spans="1:3" ht="14.4" x14ac:dyDescent="0.3">
      <c r="A49080"/>
      <c r="B49080"/>
      <c r="C49080"/>
    </row>
    <row r="49081" spans="1:3" ht="14.4" x14ac:dyDescent="0.3">
      <c r="A49081"/>
      <c r="B49081"/>
      <c r="C49081"/>
    </row>
    <row r="49082" spans="1:3" ht="14.4" x14ac:dyDescent="0.3">
      <c r="A49082"/>
      <c r="B49082"/>
      <c r="C49082"/>
    </row>
    <row r="49083" spans="1:3" ht="14.4" x14ac:dyDescent="0.3">
      <c r="A49083"/>
      <c r="B49083"/>
      <c r="C49083"/>
    </row>
    <row r="49084" spans="1:3" ht="14.4" x14ac:dyDescent="0.3">
      <c r="A49084"/>
      <c r="B49084"/>
      <c r="C49084"/>
    </row>
    <row r="49085" spans="1:3" ht="14.4" x14ac:dyDescent="0.3">
      <c r="A49085"/>
      <c r="B49085"/>
      <c r="C49085"/>
    </row>
    <row r="49086" spans="1:3" ht="14.4" x14ac:dyDescent="0.3">
      <c r="A49086"/>
      <c r="B49086"/>
      <c r="C49086"/>
    </row>
    <row r="49087" spans="1:3" ht="14.4" x14ac:dyDescent="0.3">
      <c r="A49087"/>
      <c r="B49087"/>
      <c r="C49087"/>
    </row>
    <row r="49088" spans="1:3" ht="14.4" x14ac:dyDescent="0.3">
      <c r="A49088"/>
      <c r="B49088"/>
      <c r="C49088"/>
    </row>
    <row r="49089" spans="1:3" ht="14.4" x14ac:dyDescent="0.3">
      <c r="A49089"/>
      <c r="B49089"/>
      <c r="C49089"/>
    </row>
    <row r="49090" spans="1:3" ht="14.4" x14ac:dyDescent="0.3">
      <c r="A49090"/>
      <c r="B49090"/>
      <c r="C49090"/>
    </row>
    <row r="49091" spans="1:3" ht="14.4" x14ac:dyDescent="0.3">
      <c r="A49091"/>
      <c r="B49091"/>
      <c r="C49091"/>
    </row>
    <row r="49092" spans="1:3" ht="14.4" x14ac:dyDescent="0.3">
      <c r="A49092"/>
      <c r="B49092"/>
      <c r="C49092"/>
    </row>
    <row r="49093" spans="1:3" ht="14.4" x14ac:dyDescent="0.3">
      <c r="A49093"/>
      <c r="B49093"/>
      <c r="C49093"/>
    </row>
    <row r="49094" spans="1:3" ht="14.4" x14ac:dyDescent="0.3">
      <c r="A49094"/>
      <c r="B49094"/>
      <c r="C49094"/>
    </row>
    <row r="49095" spans="1:3" ht="14.4" x14ac:dyDescent="0.3">
      <c r="A49095"/>
      <c r="B49095"/>
      <c r="C49095"/>
    </row>
    <row r="49096" spans="1:3" ht="14.4" x14ac:dyDescent="0.3">
      <c r="A49096"/>
      <c r="B49096"/>
      <c r="C49096"/>
    </row>
    <row r="49097" spans="1:3" ht="14.4" x14ac:dyDescent="0.3">
      <c r="A49097"/>
      <c r="B49097"/>
      <c r="C49097"/>
    </row>
    <row r="49098" spans="1:3" ht="14.4" x14ac:dyDescent="0.3">
      <c r="A49098"/>
      <c r="B49098"/>
      <c r="C49098"/>
    </row>
    <row r="49099" spans="1:3" ht="14.4" x14ac:dyDescent="0.3">
      <c r="A49099"/>
      <c r="B49099"/>
      <c r="C49099"/>
    </row>
    <row r="49100" spans="1:3" ht="14.4" x14ac:dyDescent="0.3">
      <c r="A49100"/>
      <c r="B49100"/>
      <c r="C49100"/>
    </row>
    <row r="49101" spans="1:3" ht="14.4" x14ac:dyDescent="0.3">
      <c r="A49101"/>
      <c r="B49101"/>
      <c r="C49101"/>
    </row>
    <row r="49102" spans="1:3" ht="14.4" x14ac:dyDescent="0.3">
      <c r="A49102"/>
      <c r="B49102"/>
      <c r="C49102"/>
    </row>
    <row r="49103" spans="1:3" ht="14.4" x14ac:dyDescent="0.3">
      <c r="A49103"/>
      <c r="B49103"/>
      <c r="C49103"/>
    </row>
    <row r="49104" spans="1:3" ht="14.4" x14ac:dyDescent="0.3">
      <c r="A49104"/>
      <c r="B49104"/>
      <c r="C49104"/>
    </row>
    <row r="49105" spans="1:3" ht="14.4" x14ac:dyDescent="0.3">
      <c r="A49105"/>
      <c r="B49105"/>
      <c r="C49105"/>
    </row>
    <row r="49106" spans="1:3" ht="14.4" x14ac:dyDescent="0.3">
      <c r="A49106"/>
      <c r="B49106"/>
      <c r="C49106"/>
    </row>
    <row r="49107" spans="1:3" ht="14.4" x14ac:dyDescent="0.3">
      <c r="A49107"/>
      <c r="B49107"/>
      <c r="C49107"/>
    </row>
    <row r="49108" spans="1:3" ht="14.4" x14ac:dyDescent="0.3">
      <c r="A49108"/>
      <c r="B49108"/>
      <c r="C49108"/>
    </row>
    <row r="49109" spans="1:3" ht="14.4" x14ac:dyDescent="0.3">
      <c r="A49109"/>
      <c r="B49109"/>
      <c r="C49109"/>
    </row>
    <row r="49110" spans="1:3" ht="14.4" x14ac:dyDescent="0.3">
      <c r="A49110"/>
      <c r="B49110"/>
      <c r="C49110"/>
    </row>
    <row r="49111" spans="1:3" ht="14.4" x14ac:dyDescent="0.3">
      <c r="A49111"/>
      <c r="B49111"/>
      <c r="C49111"/>
    </row>
    <row r="49112" spans="1:3" ht="14.4" x14ac:dyDescent="0.3">
      <c r="A49112"/>
      <c r="B49112"/>
      <c r="C49112"/>
    </row>
    <row r="49113" spans="1:3" ht="14.4" x14ac:dyDescent="0.3">
      <c r="A49113"/>
      <c r="B49113"/>
      <c r="C49113"/>
    </row>
    <row r="49114" spans="1:3" ht="14.4" x14ac:dyDescent="0.3">
      <c r="A49114"/>
      <c r="B49114"/>
      <c r="C49114"/>
    </row>
    <row r="49115" spans="1:3" ht="14.4" x14ac:dyDescent="0.3">
      <c r="A49115"/>
      <c r="B49115"/>
      <c r="C49115"/>
    </row>
    <row r="49116" spans="1:3" ht="14.4" x14ac:dyDescent="0.3">
      <c r="A49116"/>
      <c r="B49116"/>
      <c r="C49116"/>
    </row>
    <row r="49117" spans="1:3" ht="14.4" x14ac:dyDescent="0.3">
      <c r="A49117"/>
      <c r="B49117"/>
      <c r="C49117"/>
    </row>
    <row r="49118" spans="1:3" ht="14.4" x14ac:dyDescent="0.3">
      <c r="A49118"/>
      <c r="B49118"/>
      <c r="C49118"/>
    </row>
    <row r="49119" spans="1:3" ht="14.4" x14ac:dyDescent="0.3">
      <c r="A49119"/>
      <c r="B49119"/>
      <c r="C49119"/>
    </row>
    <row r="49120" spans="1:3" ht="14.4" x14ac:dyDescent="0.3">
      <c r="A49120"/>
      <c r="B49120"/>
      <c r="C49120"/>
    </row>
    <row r="49121" spans="1:3" ht="14.4" x14ac:dyDescent="0.3">
      <c r="A49121"/>
      <c r="B49121"/>
      <c r="C49121"/>
    </row>
    <row r="49122" spans="1:3" ht="14.4" x14ac:dyDescent="0.3">
      <c r="A49122"/>
      <c r="B49122"/>
      <c r="C49122"/>
    </row>
    <row r="49123" spans="1:3" ht="14.4" x14ac:dyDescent="0.3">
      <c r="A49123"/>
      <c r="B49123"/>
      <c r="C49123"/>
    </row>
    <row r="49124" spans="1:3" ht="14.4" x14ac:dyDescent="0.3">
      <c r="A49124"/>
      <c r="B49124"/>
      <c r="C49124"/>
    </row>
    <row r="49125" spans="1:3" ht="14.4" x14ac:dyDescent="0.3">
      <c r="A49125"/>
      <c r="B49125"/>
      <c r="C49125"/>
    </row>
    <row r="49126" spans="1:3" ht="14.4" x14ac:dyDescent="0.3">
      <c r="A49126"/>
      <c r="B49126"/>
      <c r="C49126"/>
    </row>
    <row r="49127" spans="1:3" ht="14.4" x14ac:dyDescent="0.3">
      <c r="A49127"/>
      <c r="B49127"/>
      <c r="C49127"/>
    </row>
    <row r="49128" spans="1:3" ht="14.4" x14ac:dyDescent="0.3">
      <c r="A49128"/>
      <c r="B49128"/>
      <c r="C49128"/>
    </row>
    <row r="49129" spans="1:3" ht="14.4" x14ac:dyDescent="0.3">
      <c r="A49129"/>
      <c r="B49129"/>
      <c r="C49129"/>
    </row>
    <row r="49130" spans="1:3" ht="14.4" x14ac:dyDescent="0.3">
      <c r="A49130"/>
      <c r="B49130"/>
      <c r="C49130"/>
    </row>
    <row r="49131" spans="1:3" ht="14.4" x14ac:dyDescent="0.3">
      <c r="A49131"/>
      <c r="B49131"/>
      <c r="C49131"/>
    </row>
    <row r="49132" spans="1:3" ht="14.4" x14ac:dyDescent="0.3">
      <c r="A49132"/>
      <c r="B49132"/>
      <c r="C49132"/>
    </row>
    <row r="49133" spans="1:3" ht="14.4" x14ac:dyDescent="0.3">
      <c r="A49133"/>
      <c r="B49133"/>
      <c r="C49133"/>
    </row>
    <row r="49134" spans="1:3" ht="14.4" x14ac:dyDescent="0.3">
      <c r="A49134"/>
      <c r="B49134"/>
      <c r="C49134"/>
    </row>
    <row r="49135" spans="1:3" ht="14.4" x14ac:dyDescent="0.3">
      <c r="A49135"/>
      <c r="B49135"/>
      <c r="C49135"/>
    </row>
    <row r="49136" spans="1:3" ht="14.4" x14ac:dyDescent="0.3">
      <c r="A49136"/>
      <c r="B49136"/>
      <c r="C49136"/>
    </row>
    <row r="49137" spans="1:3" ht="14.4" x14ac:dyDescent="0.3">
      <c r="A49137"/>
      <c r="B49137"/>
      <c r="C49137"/>
    </row>
    <row r="49138" spans="1:3" ht="14.4" x14ac:dyDescent="0.3">
      <c r="A49138"/>
      <c r="B49138"/>
      <c r="C49138"/>
    </row>
    <row r="49139" spans="1:3" ht="14.4" x14ac:dyDescent="0.3">
      <c r="A49139"/>
      <c r="B49139"/>
      <c r="C49139"/>
    </row>
    <row r="49140" spans="1:3" ht="14.4" x14ac:dyDescent="0.3">
      <c r="A49140"/>
      <c r="B49140"/>
      <c r="C49140"/>
    </row>
    <row r="49141" spans="1:3" ht="14.4" x14ac:dyDescent="0.3">
      <c r="A49141"/>
      <c r="B49141"/>
      <c r="C49141"/>
    </row>
    <row r="49142" spans="1:3" ht="14.4" x14ac:dyDescent="0.3">
      <c r="A49142"/>
      <c r="B49142"/>
      <c r="C49142"/>
    </row>
    <row r="49143" spans="1:3" ht="14.4" x14ac:dyDescent="0.3">
      <c r="A49143"/>
      <c r="B49143"/>
      <c r="C49143"/>
    </row>
    <row r="49144" spans="1:3" ht="14.4" x14ac:dyDescent="0.3">
      <c r="A49144"/>
      <c r="B49144"/>
      <c r="C49144"/>
    </row>
    <row r="49145" spans="1:3" ht="14.4" x14ac:dyDescent="0.3">
      <c r="A49145"/>
      <c r="B49145"/>
      <c r="C49145"/>
    </row>
    <row r="49146" spans="1:3" ht="14.4" x14ac:dyDescent="0.3">
      <c r="A49146"/>
      <c r="B49146"/>
      <c r="C49146"/>
    </row>
    <row r="49147" spans="1:3" ht="14.4" x14ac:dyDescent="0.3">
      <c r="A49147"/>
      <c r="B49147"/>
      <c r="C49147"/>
    </row>
    <row r="49148" spans="1:3" ht="14.4" x14ac:dyDescent="0.3">
      <c r="A49148"/>
      <c r="B49148"/>
      <c r="C49148"/>
    </row>
    <row r="49149" spans="1:3" ht="14.4" x14ac:dyDescent="0.3">
      <c r="A49149"/>
      <c r="B49149"/>
      <c r="C49149"/>
    </row>
    <row r="49150" spans="1:3" ht="14.4" x14ac:dyDescent="0.3">
      <c r="A49150"/>
      <c r="B49150"/>
      <c r="C49150"/>
    </row>
    <row r="49151" spans="1:3" ht="14.4" x14ac:dyDescent="0.3">
      <c r="A49151"/>
      <c r="B49151"/>
      <c r="C49151"/>
    </row>
    <row r="49152" spans="1:3" ht="14.4" x14ac:dyDescent="0.3">
      <c r="A49152"/>
      <c r="B49152"/>
      <c r="C49152"/>
    </row>
    <row r="49153" spans="1:3" ht="14.4" x14ac:dyDescent="0.3">
      <c r="A49153"/>
      <c r="B49153"/>
      <c r="C49153"/>
    </row>
    <row r="49154" spans="1:3" ht="14.4" x14ac:dyDescent="0.3">
      <c r="A49154"/>
      <c r="B49154"/>
      <c r="C49154"/>
    </row>
    <row r="49155" spans="1:3" ht="14.4" x14ac:dyDescent="0.3">
      <c r="A49155"/>
      <c r="B49155"/>
      <c r="C49155"/>
    </row>
    <row r="49156" spans="1:3" ht="14.4" x14ac:dyDescent="0.3">
      <c r="A49156"/>
      <c r="B49156"/>
      <c r="C49156"/>
    </row>
    <row r="49157" spans="1:3" ht="14.4" x14ac:dyDescent="0.3">
      <c r="A49157"/>
      <c r="B49157"/>
      <c r="C49157"/>
    </row>
    <row r="49158" spans="1:3" ht="14.4" x14ac:dyDescent="0.3">
      <c r="A49158"/>
      <c r="B49158"/>
      <c r="C49158"/>
    </row>
    <row r="49159" spans="1:3" ht="14.4" x14ac:dyDescent="0.3">
      <c r="A49159"/>
      <c r="B49159"/>
      <c r="C49159"/>
    </row>
    <row r="49160" spans="1:3" ht="14.4" x14ac:dyDescent="0.3">
      <c r="A49160"/>
      <c r="B49160"/>
      <c r="C49160"/>
    </row>
    <row r="49161" spans="1:3" ht="14.4" x14ac:dyDescent="0.3">
      <c r="A49161"/>
      <c r="B49161"/>
      <c r="C49161"/>
    </row>
    <row r="49162" spans="1:3" ht="14.4" x14ac:dyDescent="0.3">
      <c r="A49162"/>
      <c r="B49162"/>
      <c r="C49162"/>
    </row>
    <row r="49163" spans="1:3" ht="14.4" x14ac:dyDescent="0.3">
      <c r="A49163"/>
      <c r="B49163"/>
      <c r="C49163"/>
    </row>
    <row r="49164" spans="1:3" ht="14.4" x14ac:dyDescent="0.3">
      <c r="A49164"/>
      <c r="B49164"/>
      <c r="C49164"/>
    </row>
    <row r="49165" spans="1:3" ht="14.4" x14ac:dyDescent="0.3">
      <c r="A49165"/>
      <c r="B49165"/>
      <c r="C49165"/>
    </row>
    <row r="49166" spans="1:3" ht="14.4" x14ac:dyDescent="0.3">
      <c r="A49166"/>
      <c r="B49166"/>
      <c r="C49166"/>
    </row>
    <row r="49167" spans="1:3" ht="14.4" x14ac:dyDescent="0.3">
      <c r="A49167"/>
      <c r="B49167"/>
      <c r="C49167"/>
    </row>
    <row r="49168" spans="1:3" ht="14.4" x14ac:dyDescent="0.3">
      <c r="A49168"/>
      <c r="B49168"/>
      <c r="C49168"/>
    </row>
    <row r="49169" spans="1:3" ht="14.4" x14ac:dyDescent="0.3">
      <c r="A49169"/>
      <c r="B49169"/>
      <c r="C49169"/>
    </row>
    <row r="49170" spans="1:3" ht="14.4" x14ac:dyDescent="0.3">
      <c r="A49170"/>
      <c r="B49170"/>
      <c r="C49170"/>
    </row>
    <row r="49171" spans="1:3" ht="14.4" x14ac:dyDescent="0.3">
      <c r="A49171"/>
      <c r="B49171"/>
      <c r="C49171"/>
    </row>
    <row r="49172" spans="1:3" ht="14.4" x14ac:dyDescent="0.3">
      <c r="A49172"/>
      <c r="B49172"/>
      <c r="C49172"/>
    </row>
    <row r="49173" spans="1:3" ht="14.4" x14ac:dyDescent="0.3">
      <c r="A49173"/>
      <c r="B49173"/>
      <c r="C49173"/>
    </row>
    <row r="49174" spans="1:3" ht="14.4" x14ac:dyDescent="0.3">
      <c r="A49174"/>
      <c r="B49174"/>
      <c r="C49174"/>
    </row>
    <row r="49175" spans="1:3" ht="14.4" x14ac:dyDescent="0.3">
      <c r="A49175"/>
      <c r="B49175"/>
      <c r="C49175"/>
    </row>
    <row r="49176" spans="1:3" ht="14.4" x14ac:dyDescent="0.3">
      <c r="A49176"/>
      <c r="B49176"/>
      <c r="C49176"/>
    </row>
    <row r="49177" spans="1:3" ht="14.4" x14ac:dyDescent="0.3">
      <c r="A49177"/>
      <c r="B49177"/>
      <c r="C49177"/>
    </row>
    <row r="49178" spans="1:3" ht="14.4" x14ac:dyDescent="0.3">
      <c r="A49178"/>
      <c r="B49178"/>
      <c r="C49178"/>
    </row>
    <row r="49179" spans="1:3" ht="14.4" x14ac:dyDescent="0.3">
      <c r="A49179"/>
      <c r="B49179"/>
      <c r="C49179"/>
    </row>
    <row r="49180" spans="1:3" ht="14.4" x14ac:dyDescent="0.3">
      <c r="A49180"/>
      <c r="B49180"/>
      <c r="C49180"/>
    </row>
    <row r="49181" spans="1:3" ht="14.4" x14ac:dyDescent="0.3">
      <c r="A49181"/>
      <c r="B49181"/>
      <c r="C49181"/>
    </row>
    <row r="49182" spans="1:3" ht="14.4" x14ac:dyDescent="0.3">
      <c r="A49182"/>
      <c r="B49182"/>
      <c r="C49182"/>
    </row>
    <row r="49183" spans="1:3" ht="14.4" x14ac:dyDescent="0.3">
      <c r="A49183"/>
      <c r="B49183"/>
      <c r="C49183"/>
    </row>
    <row r="49184" spans="1:3" ht="14.4" x14ac:dyDescent="0.3">
      <c r="A49184"/>
      <c r="B49184"/>
      <c r="C49184"/>
    </row>
    <row r="49185" spans="1:3" ht="14.4" x14ac:dyDescent="0.3">
      <c r="A49185"/>
      <c r="B49185"/>
      <c r="C49185"/>
    </row>
    <row r="49186" spans="1:3" ht="14.4" x14ac:dyDescent="0.3">
      <c r="A49186"/>
      <c r="B49186"/>
      <c r="C49186"/>
    </row>
    <row r="49187" spans="1:3" ht="14.4" x14ac:dyDescent="0.3">
      <c r="A49187"/>
      <c r="B49187"/>
      <c r="C49187"/>
    </row>
    <row r="49188" spans="1:3" ht="14.4" x14ac:dyDescent="0.3">
      <c r="A49188"/>
      <c r="B49188"/>
      <c r="C49188"/>
    </row>
    <row r="49189" spans="1:3" ht="14.4" x14ac:dyDescent="0.3">
      <c r="A49189"/>
      <c r="B49189"/>
      <c r="C49189"/>
    </row>
    <row r="49190" spans="1:3" ht="14.4" x14ac:dyDescent="0.3">
      <c r="A49190"/>
      <c r="B49190"/>
      <c r="C49190"/>
    </row>
    <row r="49191" spans="1:3" ht="14.4" x14ac:dyDescent="0.3">
      <c r="A49191"/>
      <c r="B49191"/>
      <c r="C49191"/>
    </row>
    <row r="49192" spans="1:3" ht="14.4" x14ac:dyDescent="0.3">
      <c r="A49192"/>
      <c r="B49192"/>
      <c r="C49192"/>
    </row>
    <row r="49193" spans="1:3" ht="14.4" x14ac:dyDescent="0.3">
      <c r="A49193"/>
      <c r="B49193"/>
      <c r="C49193"/>
    </row>
    <row r="49194" spans="1:3" ht="14.4" x14ac:dyDescent="0.3">
      <c r="A49194"/>
      <c r="B49194"/>
      <c r="C49194"/>
    </row>
    <row r="49195" spans="1:3" ht="14.4" x14ac:dyDescent="0.3">
      <c r="A49195"/>
      <c r="B49195"/>
      <c r="C49195"/>
    </row>
    <row r="49196" spans="1:3" ht="14.4" x14ac:dyDescent="0.3">
      <c r="A49196"/>
      <c r="B49196"/>
      <c r="C49196"/>
    </row>
    <row r="49197" spans="1:3" ht="14.4" x14ac:dyDescent="0.3">
      <c r="A49197"/>
      <c r="B49197"/>
      <c r="C49197"/>
    </row>
    <row r="49198" spans="1:3" ht="14.4" x14ac:dyDescent="0.3">
      <c r="A49198"/>
      <c r="B49198"/>
      <c r="C49198"/>
    </row>
    <row r="49199" spans="1:3" ht="14.4" x14ac:dyDescent="0.3">
      <c r="A49199"/>
      <c r="B49199"/>
      <c r="C49199"/>
    </row>
    <row r="49200" spans="1:3" ht="14.4" x14ac:dyDescent="0.3">
      <c r="A49200"/>
      <c r="B49200"/>
      <c r="C49200"/>
    </row>
    <row r="49201" spans="1:3" ht="14.4" x14ac:dyDescent="0.3">
      <c r="A49201"/>
      <c r="B49201"/>
      <c r="C49201"/>
    </row>
    <row r="49202" spans="1:3" ht="14.4" x14ac:dyDescent="0.3">
      <c r="A49202"/>
      <c r="B49202"/>
      <c r="C49202"/>
    </row>
    <row r="49203" spans="1:3" ht="14.4" x14ac:dyDescent="0.3">
      <c r="A49203"/>
      <c r="B49203"/>
      <c r="C49203"/>
    </row>
    <row r="49204" spans="1:3" ht="14.4" x14ac:dyDescent="0.3">
      <c r="A49204"/>
      <c r="B49204"/>
      <c r="C49204"/>
    </row>
    <row r="49205" spans="1:3" ht="14.4" x14ac:dyDescent="0.3">
      <c r="A49205"/>
      <c r="B49205"/>
      <c r="C49205"/>
    </row>
    <row r="49206" spans="1:3" ht="14.4" x14ac:dyDescent="0.3">
      <c r="A49206"/>
      <c r="B49206"/>
      <c r="C49206"/>
    </row>
    <row r="49207" spans="1:3" ht="14.4" x14ac:dyDescent="0.3">
      <c r="A49207"/>
      <c r="B49207"/>
      <c r="C49207"/>
    </row>
    <row r="49208" spans="1:3" ht="14.4" x14ac:dyDescent="0.3">
      <c r="A49208"/>
      <c r="B49208"/>
      <c r="C49208"/>
    </row>
    <row r="49209" spans="1:3" ht="14.4" x14ac:dyDescent="0.3">
      <c r="A49209"/>
      <c r="B49209"/>
      <c r="C49209"/>
    </row>
    <row r="49210" spans="1:3" ht="14.4" x14ac:dyDescent="0.3">
      <c r="A49210"/>
      <c r="B49210"/>
      <c r="C49210"/>
    </row>
    <row r="49211" spans="1:3" ht="14.4" x14ac:dyDescent="0.3">
      <c r="A49211"/>
      <c r="B49211"/>
      <c r="C49211"/>
    </row>
    <row r="49212" spans="1:3" ht="14.4" x14ac:dyDescent="0.3">
      <c r="A49212"/>
      <c r="B49212"/>
      <c r="C49212"/>
    </row>
    <row r="49213" spans="1:3" ht="14.4" x14ac:dyDescent="0.3">
      <c r="A49213"/>
      <c r="B49213"/>
      <c r="C49213"/>
    </row>
    <row r="49214" spans="1:3" ht="14.4" x14ac:dyDescent="0.3">
      <c r="A49214"/>
      <c r="B49214"/>
      <c r="C49214"/>
    </row>
    <row r="49215" spans="1:3" ht="14.4" x14ac:dyDescent="0.3">
      <c r="A49215"/>
      <c r="B49215"/>
      <c r="C49215"/>
    </row>
    <row r="49216" spans="1:3" ht="14.4" x14ac:dyDescent="0.3">
      <c r="A49216"/>
      <c r="B49216"/>
      <c r="C49216"/>
    </row>
    <row r="49217" spans="1:3" ht="14.4" x14ac:dyDescent="0.3">
      <c r="A49217"/>
      <c r="B49217"/>
      <c r="C49217"/>
    </row>
    <row r="49218" spans="1:3" ht="14.4" x14ac:dyDescent="0.3">
      <c r="A49218"/>
      <c r="B49218"/>
      <c r="C49218"/>
    </row>
    <row r="49219" spans="1:3" ht="14.4" x14ac:dyDescent="0.3">
      <c r="A49219"/>
      <c r="B49219"/>
      <c r="C49219"/>
    </row>
    <row r="49220" spans="1:3" ht="14.4" x14ac:dyDescent="0.3">
      <c r="A49220"/>
      <c r="B49220"/>
      <c r="C49220"/>
    </row>
    <row r="49221" spans="1:3" ht="14.4" x14ac:dyDescent="0.3">
      <c r="A49221"/>
      <c r="B49221"/>
      <c r="C49221"/>
    </row>
    <row r="49222" spans="1:3" ht="14.4" x14ac:dyDescent="0.3">
      <c r="A49222"/>
      <c r="B49222"/>
      <c r="C49222"/>
    </row>
    <row r="49223" spans="1:3" ht="14.4" x14ac:dyDescent="0.3">
      <c r="A49223"/>
      <c r="B49223"/>
      <c r="C49223"/>
    </row>
    <row r="49224" spans="1:3" ht="14.4" x14ac:dyDescent="0.3">
      <c r="A49224"/>
      <c r="B49224"/>
      <c r="C49224"/>
    </row>
    <row r="49225" spans="1:3" ht="14.4" x14ac:dyDescent="0.3">
      <c r="A49225"/>
      <c r="B49225"/>
      <c r="C49225"/>
    </row>
    <row r="49226" spans="1:3" ht="14.4" x14ac:dyDescent="0.3">
      <c r="A49226"/>
      <c r="B49226"/>
      <c r="C49226"/>
    </row>
    <row r="49227" spans="1:3" ht="14.4" x14ac:dyDescent="0.3">
      <c r="A49227"/>
      <c r="B49227"/>
      <c r="C49227"/>
    </row>
    <row r="49228" spans="1:3" ht="14.4" x14ac:dyDescent="0.3">
      <c r="A49228"/>
      <c r="B49228"/>
      <c r="C49228"/>
    </row>
    <row r="49229" spans="1:3" ht="14.4" x14ac:dyDescent="0.3">
      <c r="A49229"/>
      <c r="B49229"/>
      <c r="C49229"/>
    </row>
    <row r="49230" spans="1:3" ht="14.4" x14ac:dyDescent="0.3">
      <c r="A49230"/>
      <c r="B49230"/>
      <c r="C49230"/>
    </row>
    <row r="49231" spans="1:3" ht="14.4" x14ac:dyDescent="0.3">
      <c r="A49231"/>
      <c r="B49231"/>
      <c r="C49231"/>
    </row>
    <row r="49232" spans="1:3" ht="14.4" x14ac:dyDescent="0.3">
      <c r="A49232"/>
      <c r="B49232"/>
      <c r="C49232"/>
    </row>
    <row r="49233" spans="1:3" ht="14.4" x14ac:dyDescent="0.3">
      <c r="A49233"/>
      <c r="B49233"/>
      <c r="C49233"/>
    </row>
    <row r="49234" spans="1:3" ht="14.4" x14ac:dyDescent="0.3">
      <c r="A49234"/>
      <c r="B49234"/>
      <c r="C49234"/>
    </row>
    <row r="49235" spans="1:3" ht="14.4" x14ac:dyDescent="0.3">
      <c r="A49235"/>
      <c r="B49235"/>
      <c r="C49235"/>
    </row>
    <row r="49236" spans="1:3" ht="14.4" x14ac:dyDescent="0.3">
      <c r="A49236"/>
      <c r="B49236"/>
      <c r="C49236"/>
    </row>
    <row r="49237" spans="1:3" ht="14.4" x14ac:dyDescent="0.3">
      <c r="A49237"/>
      <c r="B49237"/>
      <c r="C49237"/>
    </row>
    <row r="49238" spans="1:3" ht="14.4" x14ac:dyDescent="0.3">
      <c r="A49238"/>
      <c r="B49238"/>
      <c r="C49238"/>
    </row>
    <row r="49239" spans="1:3" ht="14.4" x14ac:dyDescent="0.3">
      <c r="A49239"/>
      <c r="B49239"/>
      <c r="C49239"/>
    </row>
    <row r="49240" spans="1:3" ht="14.4" x14ac:dyDescent="0.3">
      <c r="A49240"/>
      <c r="B49240"/>
      <c r="C49240"/>
    </row>
    <row r="49241" spans="1:3" ht="14.4" x14ac:dyDescent="0.3">
      <c r="A49241"/>
      <c r="B49241"/>
      <c r="C49241"/>
    </row>
    <row r="49242" spans="1:3" ht="14.4" x14ac:dyDescent="0.3">
      <c r="A49242"/>
      <c r="B49242"/>
      <c r="C49242"/>
    </row>
    <row r="49243" spans="1:3" ht="14.4" x14ac:dyDescent="0.3">
      <c r="A49243"/>
      <c r="B49243"/>
      <c r="C49243"/>
    </row>
    <row r="49244" spans="1:3" ht="14.4" x14ac:dyDescent="0.3">
      <c r="A49244"/>
      <c r="B49244"/>
      <c r="C49244"/>
    </row>
    <row r="49245" spans="1:3" ht="14.4" x14ac:dyDescent="0.3">
      <c r="A49245"/>
      <c r="B49245"/>
      <c r="C49245"/>
    </row>
    <row r="49246" spans="1:3" ht="14.4" x14ac:dyDescent="0.3">
      <c r="A49246"/>
      <c r="B49246"/>
      <c r="C49246"/>
    </row>
    <row r="49247" spans="1:3" ht="14.4" x14ac:dyDescent="0.3">
      <c r="A49247"/>
      <c r="B49247"/>
      <c r="C49247"/>
    </row>
    <row r="49248" spans="1:3" ht="14.4" x14ac:dyDescent="0.3">
      <c r="A49248"/>
      <c r="B49248"/>
      <c r="C49248"/>
    </row>
    <row r="49249" spans="1:3" ht="14.4" x14ac:dyDescent="0.3">
      <c r="A49249"/>
      <c r="B49249"/>
      <c r="C49249"/>
    </row>
    <row r="49250" spans="1:3" ht="14.4" x14ac:dyDescent="0.3">
      <c r="A49250"/>
      <c r="B49250"/>
      <c r="C49250"/>
    </row>
    <row r="49251" spans="1:3" ht="14.4" x14ac:dyDescent="0.3">
      <c r="A49251"/>
      <c r="B49251"/>
      <c r="C49251"/>
    </row>
    <row r="49252" spans="1:3" ht="14.4" x14ac:dyDescent="0.3">
      <c r="A49252"/>
      <c r="B49252"/>
      <c r="C49252"/>
    </row>
    <row r="49253" spans="1:3" ht="14.4" x14ac:dyDescent="0.3">
      <c r="A49253"/>
      <c r="B49253"/>
      <c r="C49253"/>
    </row>
    <row r="49254" spans="1:3" ht="14.4" x14ac:dyDescent="0.3">
      <c r="A49254"/>
      <c r="B49254"/>
      <c r="C49254"/>
    </row>
    <row r="49255" spans="1:3" ht="14.4" x14ac:dyDescent="0.3">
      <c r="A49255"/>
      <c r="B49255"/>
      <c r="C49255"/>
    </row>
    <row r="49256" spans="1:3" ht="14.4" x14ac:dyDescent="0.3">
      <c r="A49256"/>
      <c r="B49256"/>
      <c r="C49256"/>
    </row>
    <row r="49257" spans="1:3" ht="14.4" x14ac:dyDescent="0.3">
      <c r="A49257"/>
      <c r="B49257"/>
      <c r="C49257"/>
    </row>
    <row r="49258" spans="1:3" ht="14.4" x14ac:dyDescent="0.3">
      <c r="A49258"/>
      <c r="B49258"/>
      <c r="C49258"/>
    </row>
    <row r="49259" spans="1:3" ht="14.4" x14ac:dyDescent="0.3">
      <c r="A49259"/>
      <c r="B49259"/>
      <c r="C49259"/>
    </row>
    <row r="49260" spans="1:3" ht="14.4" x14ac:dyDescent="0.3">
      <c r="A49260"/>
      <c r="B49260"/>
      <c r="C49260"/>
    </row>
    <row r="49261" spans="1:3" ht="14.4" x14ac:dyDescent="0.3">
      <c r="A49261"/>
      <c r="B49261"/>
      <c r="C49261"/>
    </row>
    <row r="49262" spans="1:3" ht="14.4" x14ac:dyDescent="0.3">
      <c r="A49262"/>
      <c r="B49262"/>
      <c r="C49262"/>
    </row>
    <row r="49263" spans="1:3" ht="14.4" x14ac:dyDescent="0.3">
      <c r="A49263"/>
      <c r="B49263"/>
      <c r="C49263"/>
    </row>
    <row r="49264" spans="1:3" ht="14.4" x14ac:dyDescent="0.3">
      <c r="A49264"/>
      <c r="B49264"/>
      <c r="C49264"/>
    </row>
    <row r="49265" spans="1:3" ht="14.4" x14ac:dyDescent="0.3">
      <c r="A49265"/>
      <c r="B49265"/>
      <c r="C49265"/>
    </row>
    <row r="49266" spans="1:3" ht="14.4" x14ac:dyDescent="0.3">
      <c r="A49266"/>
      <c r="B49266"/>
      <c r="C49266"/>
    </row>
    <row r="49267" spans="1:3" ht="14.4" x14ac:dyDescent="0.3">
      <c r="A49267"/>
      <c r="B49267"/>
      <c r="C49267"/>
    </row>
    <row r="49268" spans="1:3" ht="14.4" x14ac:dyDescent="0.3">
      <c r="A49268"/>
      <c r="B49268"/>
      <c r="C49268"/>
    </row>
    <row r="49269" spans="1:3" ht="14.4" x14ac:dyDescent="0.3">
      <c r="A49269"/>
      <c r="B49269"/>
      <c r="C49269"/>
    </row>
    <row r="49270" spans="1:3" ht="14.4" x14ac:dyDescent="0.3">
      <c r="A49270"/>
      <c r="B49270"/>
      <c r="C49270"/>
    </row>
    <row r="49271" spans="1:3" ht="14.4" x14ac:dyDescent="0.3">
      <c r="A49271"/>
      <c r="B49271"/>
      <c r="C49271"/>
    </row>
    <row r="49272" spans="1:3" ht="14.4" x14ac:dyDescent="0.3">
      <c r="A49272"/>
      <c r="B49272"/>
      <c r="C49272"/>
    </row>
    <row r="49273" spans="1:3" ht="14.4" x14ac:dyDescent="0.3">
      <c r="A49273"/>
      <c r="B49273"/>
      <c r="C49273"/>
    </row>
    <row r="49274" spans="1:3" ht="14.4" x14ac:dyDescent="0.3">
      <c r="A49274"/>
      <c r="B49274"/>
      <c r="C49274"/>
    </row>
    <row r="49275" spans="1:3" ht="14.4" x14ac:dyDescent="0.3">
      <c r="A49275"/>
      <c r="B49275"/>
      <c r="C49275"/>
    </row>
    <row r="49276" spans="1:3" ht="14.4" x14ac:dyDescent="0.3">
      <c r="A49276"/>
      <c r="B49276"/>
      <c r="C49276"/>
    </row>
    <row r="49277" spans="1:3" ht="14.4" x14ac:dyDescent="0.3">
      <c r="A49277"/>
      <c r="B49277"/>
      <c r="C49277"/>
    </row>
    <row r="49278" spans="1:3" ht="14.4" x14ac:dyDescent="0.3">
      <c r="A49278"/>
      <c r="B49278"/>
      <c r="C49278"/>
    </row>
    <row r="49279" spans="1:3" ht="14.4" x14ac:dyDescent="0.3">
      <c r="A49279"/>
      <c r="B49279"/>
      <c r="C49279"/>
    </row>
    <row r="49280" spans="1:3" ht="14.4" x14ac:dyDescent="0.3">
      <c r="A49280"/>
      <c r="B49280"/>
      <c r="C49280"/>
    </row>
    <row r="49281" spans="1:3" ht="14.4" x14ac:dyDescent="0.3">
      <c r="A49281"/>
      <c r="B49281"/>
      <c r="C49281"/>
    </row>
    <row r="49282" spans="1:3" ht="14.4" x14ac:dyDescent="0.3">
      <c r="A49282"/>
      <c r="B49282"/>
      <c r="C49282"/>
    </row>
    <row r="49283" spans="1:3" ht="14.4" x14ac:dyDescent="0.3">
      <c r="A49283"/>
      <c r="B49283"/>
      <c r="C49283"/>
    </row>
    <row r="49284" spans="1:3" ht="14.4" x14ac:dyDescent="0.3">
      <c r="A49284"/>
      <c r="B49284"/>
      <c r="C49284"/>
    </row>
    <row r="49285" spans="1:3" ht="14.4" x14ac:dyDescent="0.3">
      <c r="A49285"/>
      <c r="B49285"/>
      <c r="C49285"/>
    </row>
    <row r="49286" spans="1:3" ht="14.4" x14ac:dyDescent="0.3">
      <c r="A49286"/>
      <c r="B49286"/>
      <c r="C49286"/>
    </row>
    <row r="49287" spans="1:3" ht="14.4" x14ac:dyDescent="0.3">
      <c r="A49287"/>
      <c r="B49287"/>
      <c r="C49287"/>
    </row>
    <row r="49288" spans="1:3" ht="14.4" x14ac:dyDescent="0.3">
      <c r="A49288"/>
      <c r="B49288"/>
      <c r="C49288"/>
    </row>
    <row r="49289" spans="1:3" ht="14.4" x14ac:dyDescent="0.3">
      <c r="A49289"/>
      <c r="B49289"/>
      <c r="C49289"/>
    </row>
    <row r="49290" spans="1:3" ht="14.4" x14ac:dyDescent="0.3">
      <c r="A49290"/>
      <c r="B49290"/>
      <c r="C49290"/>
    </row>
    <row r="49291" spans="1:3" ht="14.4" x14ac:dyDescent="0.3">
      <c r="A49291"/>
      <c r="B49291"/>
      <c r="C49291"/>
    </row>
    <row r="49292" spans="1:3" ht="14.4" x14ac:dyDescent="0.3">
      <c r="A49292"/>
      <c r="B49292"/>
      <c r="C49292"/>
    </row>
    <row r="49293" spans="1:3" ht="14.4" x14ac:dyDescent="0.3">
      <c r="A49293"/>
      <c r="B49293"/>
      <c r="C49293"/>
    </row>
    <row r="49294" spans="1:3" ht="14.4" x14ac:dyDescent="0.3">
      <c r="A49294"/>
      <c r="B49294"/>
      <c r="C49294"/>
    </row>
    <row r="49295" spans="1:3" ht="14.4" x14ac:dyDescent="0.3">
      <c r="A49295"/>
      <c r="B49295"/>
      <c r="C49295"/>
    </row>
    <row r="49296" spans="1:3" ht="14.4" x14ac:dyDescent="0.3">
      <c r="A49296"/>
      <c r="B49296"/>
      <c r="C49296"/>
    </row>
    <row r="49297" spans="1:3" ht="14.4" x14ac:dyDescent="0.3">
      <c r="A49297"/>
      <c r="B49297"/>
      <c r="C49297"/>
    </row>
    <row r="49298" spans="1:3" ht="14.4" x14ac:dyDescent="0.3">
      <c r="A49298"/>
      <c r="B49298"/>
      <c r="C49298"/>
    </row>
    <row r="49299" spans="1:3" ht="14.4" x14ac:dyDescent="0.3">
      <c r="A49299"/>
      <c r="B49299"/>
      <c r="C49299"/>
    </row>
    <row r="49300" spans="1:3" ht="14.4" x14ac:dyDescent="0.3">
      <c r="A49300"/>
      <c r="B49300"/>
      <c r="C49300"/>
    </row>
    <row r="49301" spans="1:3" ht="14.4" x14ac:dyDescent="0.3">
      <c r="A49301"/>
      <c r="B49301"/>
      <c r="C49301"/>
    </row>
    <row r="49302" spans="1:3" ht="14.4" x14ac:dyDescent="0.3">
      <c r="A49302"/>
      <c r="B49302"/>
      <c r="C49302"/>
    </row>
    <row r="49303" spans="1:3" ht="14.4" x14ac:dyDescent="0.3">
      <c r="A49303"/>
      <c r="B49303"/>
      <c r="C49303"/>
    </row>
    <row r="49304" spans="1:3" ht="14.4" x14ac:dyDescent="0.3">
      <c r="A49304"/>
      <c r="B49304"/>
      <c r="C49304"/>
    </row>
    <row r="49305" spans="1:3" ht="14.4" x14ac:dyDescent="0.3">
      <c r="A49305"/>
      <c r="B49305"/>
      <c r="C49305"/>
    </row>
    <row r="49306" spans="1:3" ht="14.4" x14ac:dyDescent="0.3">
      <c r="A49306"/>
      <c r="B49306"/>
      <c r="C49306"/>
    </row>
    <row r="49307" spans="1:3" ht="14.4" x14ac:dyDescent="0.3">
      <c r="A49307"/>
      <c r="B49307"/>
      <c r="C49307"/>
    </row>
    <row r="49308" spans="1:3" ht="14.4" x14ac:dyDescent="0.3">
      <c r="A49308"/>
      <c r="B49308"/>
      <c r="C49308"/>
    </row>
    <row r="49309" spans="1:3" ht="14.4" x14ac:dyDescent="0.3">
      <c r="A49309"/>
      <c r="B49309"/>
      <c r="C49309"/>
    </row>
    <row r="49310" spans="1:3" ht="14.4" x14ac:dyDescent="0.3">
      <c r="A49310"/>
      <c r="B49310"/>
      <c r="C49310"/>
    </row>
    <row r="49311" spans="1:3" ht="14.4" x14ac:dyDescent="0.3">
      <c r="A49311"/>
      <c r="B49311"/>
      <c r="C49311"/>
    </row>
    <row r="49312" spans="1:3" ht="14.4" x14ac:dyDescent="0.3">
      <c r="A49312"/>
      <c r="B49312"/>
      <c r="C49312"/>
    </row>
    <row r="49313" spans="1:3" ht="14.4" x14ac:dyDescent="0.3">
      <c r="A49313"/>
      <c r="B49313"/>
      <c r="C49313"/>
    </row>
    <row r="49314" spans="1:3" ht="14.4" x14ac:dyDescent="0.3">
      <c r="A49314"/>
      <c r="B49314"/>
      <c r="C49314"/>
    </row>
    <row r="49315" spans="1:3" ht="14.4" x14ac:dyDescent="0.3">
      <c r="A49315"/>
      <c r="B49315"/>
      <c r="C49315"/>
    </row>
    <row r="49316" spans="1:3" ht="14.4" x14ac:dyDescent="0.3">
      <c r="A49316"/>
      <c r="B49316"/>
      <c r="C49316"/>
    </row>
    <row r="49317" spans="1:3" ht="14.4" x14ac:dyDescent="0.3">
      <c r="A49317"/>
      <c r="B49317"/>
      <c r="C49317"/>
    </row>
    <row r="49318" spans="1:3" ht="14.4" x14ac:dyDescent="0.3">
      <c r="A49318"/>
      <c r="B49318"/>
      <c r="C49318"/>
    </row>
    <row r="49319" spans="1:3" ht="14.4" x14ac:dyDescent="0.3">
      <c r="A49319"/>
      <c r="B49319"/>
      <c r="C49319"/>
    </row>
    <row r="49320" spans="1:3" ht="14.4" x14ac:dyDescent="0.3">
      <c r="A49320"/>
      <c r="B49320"/>
      <c r="C49320"/>
    </row>
    <row r="49321" spans="1:3" ht="14.4" x14ac:dyDescent="0.3">
      <c r="A49321"/>
      <c r="B49321"/>
      <c r="C49321"/>
    </row>
    <row r="49322" spans="1:3" ht="14.4" x14ac:dyDescent="0.3">
      <c r="A49322"/>
      <c r="B49322"/>
      <c r="C49322"/>
    </row>
    <row r="49323" spans="1:3" ht="14.4" x14ac:dyDescent="0.3">
      <c r="A49323"/>
      <c r="B49323"/>
      <c r="C49323"/>
    </row>
    <row r="49324" spans="1:3" ht="14.4" x14ac:dyDescent="0.3">
      <c r="A49324"/>
      <c r="B49324"/>
      <c r="C49324"/>
    </row>
    <row r="49325" spans="1:3" ht="14.4" x14ac:dyDescent="0.3">
      <c r="A49325"/>
      <c r="B49325"/>
      <c r="C49325"/>
    </row>
    <row r="49326" spans="1:3" ht="14.4" x14ac:dyDescent="0.3">
      <c r="A49326"/>
      <c r="B49326"/>
      <c r="C49326"/>
    </row>
    <row r="49327" spans="1:3" ht="14.4" x14ac:dyDescent="0.3">
      <c r="A49327"/>
      <c r="B49327"/>
      <c r="C49327"/>
    </row>
    <row r="49328" spans="1:3" ht="14.4" x14ac:dyDescent="0.3">
      <c r="A49328"/>
      <c r="B49328"/>
      <c r="C49328"/>
    </row>
    <row r="49329" spans="1:3" ht="14.4" x14ac:dyDescent="0.3">
      <c r="A49329"/>
      <c r="B49329"/>
      <c r="C49329"/>
    </row>
    <row r="49330" spans="1:3" ht="14.4" x14ac:dyDescent="0.3">
      <c r="A49330"/>
      <c r="B49330"/>
      <c r="C49330"/>
    </row>
    <row r="49331" spans="1:3" ht="14.4" x14ac:dyDescent="0.3">
      <c r="A49331"/>
      <c r="B49331"/>
      <c r="C49331"/>
    </row>
    <row r="49332" spans="1:3" ht="14.4" x14ac:dyDescent="0.3">
      <c r="A49332"/>
      <c r="B49332"/>
      <c r="C49332"/>
    </row>
    <row r="49333" spans="1:3" ht="14.4" x14ac:dyDescent="0.3">
      <c r="A49333"/>
      <c r="B49333"/>
      <c r="C49333"/>
    </row>
    <row r="49334" spans="1:3" ht="14.4" x14ac:dyDescent="0.3">
      <c r="A49334"/>
      <c r="B49334"/>
      <c r="C49334"/>
    </row>
    <row r="49335" spans="1:3" ht="14.4" x14ac:dyDescent="0.3">
      <c r="A49335"/>
      <c r="B49335"/>
      <c r="C49335"/>
    </row>
    <row r="49336" spans="1:3" ht="14.4" x14ac:dyDescent="0.3">
      <c r="A49336"/>
      <c r="B49336"/>
      <c r="C49336"/>
    </row>
    <row r="49337" spans="1:3" ht="14.4" x14ac:dyDescent="0.3">
      <c r="A49337"/>
      <c r="B49337"/>
      <c r="C49337"/>
    </row>
    <row r="49338" spans="1:3" ht="14.4" x14ac:dyDescent="0.3">
      <c r="A49338"/>
      <c r="B49338"/>
      <c r="C49338"/>
    </row>
    <row r="49339" spans="1:3" ht="14.4" x14ac:dyDescent="0.3">
      <c r="A49339"/>
      <c r="B49339"/>
      <c r="C49339"/>
    </row>
    <row r="49340" spans="1:3" ht="14.4" x14ac:dyDescent="0.3">
      <c r="A49340"/>
      <c r="B49340"/>
      <c r="C49340"/>
    </row>
    <row r="49341" spans="1:3" ht="14.4" x14ac:dyDescent="0.3">
      <c r="A49341"/>
      <c r="B49341"/>
      <c r="C49341"/>
    </row>
    <row r="49342" spans="1:3" ht="14.4" x14ac:dyDescent="0.3">
      <c r="A49342"/>
      <c r="B49342"/>
      <c r="C49342"/>
    </row>
    <row r="49343" spans="1:3" ht="14.4" x14ac:dyDescent="0.3">
      <c r="A49343"/>
      <c r="B49343"/>
      <c r="C49343"/>
    </row>
    <row r="49344" spans="1:3" ht="14.4" x14ac:dyDescent="0.3">
      <c r="A49344"/>
      <c r="B49344"/>
      <c r="C49344"/>
    </row>
    <row r="49345" spans="1:3" ht="14.4" x14ac:dyDescent="0.3">
      <c r="A49345"/>
      <c r="B49345"/>
      <c r="C49345"/>
    </row>
    <row r="49346" spans="1:3" ht="14.4" x14ac:dyDescent="0.3">
      <c r="A49346"/>
      <c r="B49346"/>
      <c r="C49346"/>
    </row>
    <row r="49347" spans="1:3" ht="14.4" x14ac:dyDescent="0.3">
      <c r="A49347"/>
      <c r="B49347"/>
      <c r="C49347"/>
    </row>
    <row r="49348" spans="1:3" ht="14.4" x14ac:dyDescent="0.3">
      <c r="A49348"/>
      <c r="B49348"/>
      <c r="C49348"/>
    </row>
    <row r="49349" spans="1:3" ht="14.4" x14ac:dyDescent="0.3">
      <c r="A49349"/>
      <c r="B49349"/>
      <c r="C49349"/>
    </row>
    <row r="49350" spans="1:3" ht="14.4" x14ac:dyDescent="0.3">
      <c r="A49350"/>
      <c r="B49350"/>
      <c r="C49350"/>
    </row>
    <row r="49351" spans="1:3" ht="14.4" x14ac:dyDescent="0.3">
      <c r="A49351"/>
      <c r="B49351"/>
      <c r="C49351"/>
    </row>
    <row r="49352" spans="1:3" ht="14.4" x14ac:dyDescent="0.3">
      <c r="A49352"/>
      <c r="B49352"/>
      <c r="C49352"/>
    </row>
    <row r="49353" spans="1:3" ht="14.4" x14ac:dyDescent="0.3">
      <c r="A49353"/>
      <c r="B49353"/>
      <c r="C49353"/>
    </row>
    <row r="49354" spans="1:3" ht="14.4" x14ac:dyDescent="0.3">
      <c r="A49354"/>
      <c r="B49354"/>
      <c r="C49354"/>
    </row>
    <row r="49355" spans="1:3" ht="14.4" x14ac:dyDescent="0.3">
      <c r="A49355"/>
      <c r="B49355"/>
      <c r="C49355"/>
    </row>
    <row r="49356" spans="1:3" ht="14.4" x14ac:dyDescent="0.3">
      <c r="A49356"/>
      <c r="B49356"/>
      <c r="C49356"/>
    </row>
    <row r="49357" spans="1:3" ht="14.4" x14ac:dyDescent="0.3">
      <c r="A49357"/>
      <c r="B49357"/>
      <c r="C49357"/>
    </row>
    <row r="49358" spans="1:3" ht="14.4" x14ac:dyDescent="0.3">
      <c r="A49358"/>
      <c r="B49358"/>
      <c r="C49358"/>
    </row>
    <row r="49359" spans="1:3" ht="14.4" x14ac:dyDescent="0.3">
      <c r="A49359"/>
      <c r="B49359"/>
      <c r="C49359"/>
    </row>
    <row r="49360" spans="1:3" ht="14.4" x14ac:dyDescent="0.3">
      <c r="A49360"/>
      <c r="B49360"/>
      <c r="C49360"/>
    </row>
    <row r="49361" spans="1:3" ht="14.4" x14ac:dyDescent="0.3">
      <c r="A49361"/>
      <c r="B49361"/>
      <c r="C49361"/>
    </row>
    <row r="49362" spans="1:3" ht="14.4" x14ac:dyDescent="0.3">
      <c r="A49362"/>
      <c r="B49362"/>
      <c r="C49362"/>
    </row>
    <row r="49363" spans="1:3" ht="14.4" x14ac:dyDescent="0.3">
      <c r="A49363"/>
      <c r="B49363"/>
      <c r="C49363"/>
    </row>
    <row r="49364" spans="1:3" ht="14.4" x14ac:dyDescent="0.3">
      <c r="A49364"/>
      <c r="B49364"/>
      <c r="C49364"/>
    </row>
    <row r="49365" spans="1:3" ht="14.4" x14ac:dyDescent="0.3">
      <c r="A49365"/>
      <c r="B49365"/>
      <c r="C49365"/>
    </row>
    <row r="49366" spans="1:3" ht="14.4" x14ac:dyDescent="0.3">
      <c r="A49366"/>
      <c r="B49366"/>
      <c r="C49366"/>
    </row>
    <row r="49367" spans="1:3" ht="14.4" x14ac:dyDescent="0.3">
      <c r="A49367"/>
      <c r="B49367"/>
      <c r="C49367"/>
    </row>
    <row r="49368" spans="1:3" ht="14.4" x14ac:dyDescent="0.3">
      <c r="A49368"/>
      <c r="B49368"/>
      <c r="C49368"/>
    </row>
    <row r="49369" spans="1:3" ht="14.4" x14ac:dyDescent="0.3">
      <c r="A49369"/>
      <c r="B49369"/>
      <c r="C49369"/>
    </row>
    <row r="49370" spans="1:3" ht="14.4" x14ac:dyDescent="0.3">
      <c r="A49370"/>
      <c r="B49370"/>
      <c r="C49370"/>
    </row>
    <row r="49371" spans="1:3" ht="14.4" x14ac:dyDescent="0.3">
      <c r="A49371"/>
      <c r="B49371"/>
      <c r="C49371"/>
    </row>
    <row r="49372" spans="1:3" ht="14.4" x14ac:dyDescent="0.3">
      <c r="A49372"/>
      <c r="B49372"/>
      <c r="C49372"/>
    </row>
    <row r="49373" spans="1:3" ht="14.4" x14ac:dyDescent="0.3">
      <c r="A49373"/>
      <c r="B49373"/>
      <c r="C49373"/>
    </row>
    <row r="49374" spans="1:3" ht="14.4" x14ac:dyDescent="0.3">
      <c r="A49374"/>
      <c r="B49374"/>
      <c r="C49374"/>
    </row>
    <row r="49375" spans="1:3" ht="14.4" x14ac:dyDescent="0.3">
      <c r="A49375"/>
      <c r="B49375"/>
      <c r="C49375"/>
    </row>
    <row r="49376" spans="1:3" ht="14.4" x14ac:dyDescent="0.3">
      <c r="A49376"/>
      <c r="B49376"/>
      <c r="C49376"/>
    </row>
    <row r="49377" spans="1:3" ht="14.4" x14ac:dyDescent="0.3">
      <c r="A49377"/>
      <c r="B49377"/>
      <c r="C49377"/>
    </row>
    <row r="49378" spans="1:3" ht="14.4" x14ac:dyDescent="0.3">
      <c r="A49378"/>
      <c r="B49378"/>
      <c r="C49378"/>
    </row>
    <row r="49379" spans="1:3" ht="14.4" x14ac:dyDescent="0.3">
      <c r="A49379"/>
      <c r="B49379"/>
      <c r="C49379"/>
    </row>
    <row r="49380" spans="1:3" ht="14.4" x14ac:dyDescent="0.3">
      <c r="A49380"/>
      <c r="B49380"/>
      <c r="C49380"/>
    </row>
    <row r="49381" spans="1:3" ht="14.4" x14ac:dyDescent="0.3">
      <c r="A49381"/>
      <c r="B49381"/>
      <c r="C49381"/>
    </row>
    <row r="49382" spans="1:3" ht="14.4" x14ac:dyDescent="0.3">
      <c r="A49382"/>
      <c r="B49382"/>
      <c r="C49382"/>
    </row>
    <row r="49383" spans="1:3" ht="14.4" x14ac:dyDescent="0.3">
      <c r="A49383"/>
      <c r="B49383"/>
      <c r="C49383"/>
    </row>
    <row r="49384" spans="1:3" ht="14.4" x14ac:dyDescent="0.3">
      <c r="A49384"/>
      <c r="B49384"/>
      <c r="C49384"/>
    </row>
    <row r="49385" spans="1:3" ht="14.4" x14ac:dyDescent="0.3">
      <c r="A49385"/>
      <c r="B49385"/>
      <c r="C49385"/>
    </row>
    <row r="49386" spans="1:3" ht="14.4" x14ac:dyDescent="0.3">
      <c r="A49386"/>
      <c r="B49386"/>
      <c r="C49386"/>
    </row>
    <row r="49387" spans="1:3" ht="14.4" x14ac:dyDescent="0.3">
      <c r="A49387"/>
      <c r="B49387"/>
      <c r="C49387"/>
    </row>
    <row r="49388" spans="1:3" ht="14.4" x14ac:dyDescent="0.3">
      <c r="A49388"/>
      <c r="B49388"/>
      <c r="C49388"/>
    </row>
    <row r="49389" spans="1:3" ht="14.4" x14ac:dyDescent="0.3">
      <c r="A49389"/>
      <c r="B49389"/>
      <c r="C49389"/>
    </row>
    <row r="49390" spans="1:3" ht="14.4" x14ac:dyDescent="0.3">
      <c r="A49390"/>
      <c r="B49390"/>
      <c r="C49390"/>
    </row>
    <row r="49391" spans="1:3" ht="14.4" x14ac:dyDescent="0.3">
      <c r="A49391"/>
      <c r="B49391"/>
      <c r="C49391"/>
    </row>
    <row r="49392" spans="1:3" ht="14.4" x14ac:dyDescent="0.3">
      <c r="A49392"/>
      <c r="B49392"/>
      <c r="C49392"/>
    </row>
    <row r="49393" spans="1:3" ht="14.4" x14ac:dyDescent="0.3">
      <c r="A49393"/>
      <c r="B49393"/>
      <c r="C49393"/>
    </row>
    <row r="49394" spans="1:3" ht="14.4" x14ac:dyDescent="0.3">
      <c r="A49394"/>
      <c r="B49394"/>
      <c r="C49394"/>
    </row>
    <row r="49395" spans="1:3" ht="14.4" x14ac:dyDescent="0.3">
      <c r="A49395"/>
      <c r="B49395"/>
      <c r="C49395"/>
    </row>
    <row r="49396" spans="1:3" ht="14.4" x14ac:dyDescent="0.3">
      <c r="A49396"/>
      <c r="B49396"/>
      <c r="C49396"/>
    </row>
    <row r="49397" spans="1:3" ht="14.4" x14ac:dyDescent="0.3">
      <c r="A49397"/>
      <c r="B49397"/>
      <c r="C49397"/>
    </row>
    <row r="49398" spans="1:3" ht="14.4" x14ac:dyDescent="0.3">
      <c r="A49398"/>
      <c r="B49398"/>
      <c r="C49398"/>
    </row>
    <row r="49399" spans="1:3" ht="14.4" x14ac:dyDescent="0.3">
      <c r="A49399"/>
      <c r="B49399"/>
      <c r="C49399"/>
    </row>
    <row r="49400" spans="1:3" ht="14.4" x14ac:dyDescent="0.3">
      <c r="A49400"/>
      <c r="B49400"/>
      <c r="C49400"/>
    </row>
    <row r="49401" spans="1:3" ht="14.4" x14ac:dyDescent="0.3">
      <c r="A49401"/>
      <c r="B49401"/>
      <c r="C49401"/>
    </row>
    <row r="49402" spans="1:3" ht="14.4" x14ac:dyDescent="0.3">
      <c r="A49402"/>
      <c r="B49402"/>
      <c r="C49402"/>
    </row>
    <row r="49403" spans="1:3" ht="14.4" x14ac:dyDescent="0.3">
      <c r="A49403"/>
      <c r="B49403"/>
      <c r="C49403"/>
    </row>
    <row r="49404" spans="1:3" ht="14.4" x14ac:dyDescent="0.3">
      <c r="A49404"/>
      <c r="B49404"/>
      <c r="C49404"/>
    </row>
    <row r="49405" spans="1:3" ht="14.4" x14ac:dyDescent="0.3">
      <c r="A49405"/>
      <c r="B49405"/>
      <c r="C49405"/>
    </row>
    <row r="49406" spans="1:3" ht="14.4" x14ac:dyDescent="0.3">
      <c r="A49406"/>
      <c r="B49406"/>
      <c r="C49406"/>
    </row>
    <row r="49407" spans="1:3" ht="14.4" x14ac:dyDescent="0.3">
      <c r="A49407"/>
      <c r="B49407"/>
      <c r="C49407"/>
    </row>
    <row r="49408" spans="1:3" ht="14.4" x14ac:dyDescent="0.3">
      <c r="A49408"/>
      <c r="B49408"/>
      <c r="C49408"/>
    </row>
    <row r="49409" spans="1:3" ht="14.4" x14ac:dyDescent="0.3">
      <c r="A49409"/>
      <c r="B49409"/>
      <c r="C49409"/>
    </row>
    <row r="49410" spans="1:3" ht="14.4" x14ac:dyDescent="0.3">
      <c r="A49410"/>
      <c r="B49410"/>
      <c r="C49410"/>
    </row>
    <row r="49411" spans="1:3" ht="14.4" x14ac:dyDescent="0.3">
      <c r="A49411"/>
      <c r="B49411"/>
      <c r="C49411"/>
    </row>
    <row r="49412" spans="1:3" ht="14.4" x14ac:dyDescent="0.3">
      <c r="A49412"/>
      <c r="B49412"/>
      <c r="C49412"/>
    </row>
    <row r="49413" spans="1:3" ht="14.4" x14ac:dyDescent="0.3">
      <c r="A49413"/>
      <c r="B49413"/>
      <c r="C49413"/>
    </row>
    <row r="49414" spans="1:3" ht="14.4" x14ac:dyDescent="0.3">
      <c r="A49414"/>
      <c r="B49414"/>
      <c r="C49414"/>
    </row>
    <row r="49415" spans="1:3" ht="14.4" x14ac:dyDescent="0.3">
      <c r="A49415"/>
      <c r="B49415"/>
      <c r="C49415"/>
    </row>
    <row r="49416" spans="1:3" ht="14.4" x14ac:dyDescent="0.3">
      <c r="A49416"/>
      <c r="B49416"/>
      <c r="C49416"/>
    </row>
    <row r="49417" spans="1:3" ht="14.4" x14ac:dyDescent="0.3">
      <c r="A49417"/>
      <c r="B49417"/>
      <c r="C49417"/>
    </row>
    <row r="49418" spans="1:3" ht="14.4" x14ac:dyDescent="0.3">
      <c r="A49418"/>
      <c r="B49418"/>
      <c r="C49418"/>
    </row>
    <row r="49419" spans="1:3" ht="14.4" x14ac:dyDescent="0.3">
      <c r="A49419"/>
      <c r="B49419"/>
      <c r="C49419"/>
    </row>
    <row r="49420" spans="1:3" ht="14.4" x14ac:dyDescent="0.3">
      <c r="A49420"/>
      <c r="B49420"/>
      <c r="C49420"/>
    </row>
    <row r="49421" spans="1:3" ht="14.4" x14ac:dyDescent="0.3">
      <c r="A49421"/>
      <c r="B49421"/>
      <c r="C49421"/>
    </row>
    <row r="49422" spans="1:3" ht="14.4" x14ac:dyDescent="0.3">
      <c r="A49422"/>
      <c r="B49422"/>
      <c r="C49422"/>
    </row>
    <row r="49423" spans="1:3" ht="14.4" x14ac:dyDescent="0.3">
      <c r="A49423"/>
      <c r="B49423"/>
      <c r="C49423"/>
    </row>
    <row r="49424" spans="1:3" ht="14.4" x14ac:dyDescent="0.3">
      <c r="A49424"/>
      <c r="B49424"/>
      <c r="C49424"/>
    </row>
    <row r="49425" spans="1:3" ht="14.4" x14ac:dyDescent="0.3">
      <c r="A49425"/>
      <c r="B49425"/>
      <c r="C49425"/>
    </row>
    <row r="49426" spans="1:3" ht="14.4" x14ac:dyDescent="0.3">
      <c r="A49426"/>
      <c r="B49426"/>
      <c r="C49426"/>
    </row>
    <row r="49427" spans="1:3" ht="14.4" x14ac:dyDescent="0.3">
      <c r="A49427"/>
      <c r="B49427"/>
      <c r="C49427"/>
    </row>
    <row r="49428" spans="1:3" ht="14.4" x14ac:dyDescent="0.3">
      <c r="A49428"/>
      <c r="B49428"/>
      <c r="C49428"/>
    </row>
    <row r="49429" spans="1:3" ht="14.4" x14ac:dyDescent="0.3">
      <c r="A49429"/>
      <c r="B49429"/>
      <c r="C49429"/>
    </row>
    <row r="49430" spans="1:3" ht="14.4" x14ac:dyDescent="0.3">
      <c r="A49430"/>
      <c r="B49430"/>
      <c r="C49430"/>
    </row>
    <row r="49431" spans="1:3" ht="14.4" x14ac:dyDescent="0.3">
      <c r="A49431"/>
      <c r="B49431"/>
      <c r="C49431"/>
    </row>
    <row r="49432" spans="1:3" ht="14.4" x14ac:dyDescent="0.3">
      <c r="A49432"/>
      <c r="B49432"/>
      <c r="C49432"/>
    </row>
    <row r="49433" spans="1:3" ht="14.4" x14ac:dyDescent="0.3">
      <c r="A49433"/>
      <c r="B49433"/>
      <c r="C49433"/>
    </row>
    <row r="49434" spans="1:3" ht="14.4" x14ac:dyDescent="0.3">
      <c r="A49434"/>
      <c r="B49434"/>
      <c r="C49434"/>
    </row>
    <row r="49435" spans="1:3" ht="14.4" x14ac:dyDescent="0.3">
      <c r="A49435"/>
      <c r="B49435"/>
      <c r="C49435"/>
    </row>
    <row r="49436" spans="1:3" ht="14.4" x14ac:dyDescent="0.3">
      <c r="A49436"/>
      <c r="B49436"/>
      <c r="C49436"/>
    </row>
    <row r="49437" spans="1:3" ht="14.4" x14ac:dyDescent="0.3">
      <c r="A49437"/>
      <c r="B49437"/>
      <c r="C49437"/>
    </row>
    <row r="49438" spans="1:3" ht="14.4" x14ac:dyDescent="0.3">
      <c r="A49438"/>
      <c r="B49438"/>
      <c r="C49438"/>
    </row>
    <row r="49439" spans="1:3" ht="14.4" x14ac:dyDescent="0.3">
      <c r="A49439"/>
      <c r="B49439"/>
      <c r="C49439"/>
    </row>
    <row r="49440" spans="1:3" ht="14.4" x14ac:dyDescent="0.3">
      <c r="A49440"/>
      <c r="B49440"/>
      <c r="C49440"/>
    </row>
    <row r="49441" spans="1:3" ht="14.4" x14ac:dyDescent="0.3">
      <c r="A49441"/>
      <c r="B49441"/>
      <c r="C49441"/>
    </row>
    <row r="49442" spans="1:3" ht="14.4" x14ac:dyDescent="0.3">
      <c r="A49442"/>
      <c r="B49442"/>
      <c r="C49442"/>
    </row>
    <row r="49443" spans="1:3" ht="14.4" x14ac:dyDescent="0.3">
      <c r="A49443"/>
      <c r="B49443"/>
      <c r="C49443"/>
    </row>
    <row r="49444" spans="1:3" ht="14.4" x14ac:dyDescent="0.3">
      <c r="A49444"/>
      <c r="B49444"/>
      <c r="C49444"/>
    </row>
    <row r="49445" spans="1:3" ht="14.4" x14ac:dyDescent="0.3">
      <c r="A49445"/>
      <c r="B49445"/>
      <c r="C49445"/>
    </row>
    <row r="49446" spans="1:3" ht="14.4" x14ac:dyDescent="0.3">
      <c r="A49446"/>
      <c r="B49446"/>
      <c r="C49446"/>
    </row>
    <row r="49447" spans="1:3" ht="14.4" x14ac:dyDescent="0.3">
      <c r="A49447"/>
      <c r="B49447"/>
      <c r="C49447"/>
    </row>
    <row r="49448" spans="1:3" ht="14.4" x14ac:dyDescent="0.3">
      <c r="A49448"/>
      <c r="B49448"/>
      <c r="C49448"/>
    </row>
    <row r="49449" spans="1:3" ht="14.4" x14ac:dyDescent="0.3">
      <c r="A49449"/>
      <c r="B49449"/>
      <c r="C49449"/>
    </row>
    <row r="49450" spans="1:3" ht="14.4" x14ac:dyDescent="0.3">
      <c r="A49450"/>
      <c r="B49450"/>
      <c r="C49450"/>
    </row>
    <row r="49451" spans="1:3" ht="14.4" x14ac:dyDescent="0.3">
      <c r="A49451"/>
      <c r="B49451"/>
      <c r="C49451"/>
    </row>
    <row r="49452" spans="1:3" ht="14.4" x14ac:dyDescent="0.3">
      <c r="A49452"/>
      <c r="B49452"/>
      <c r="C49452"/>
    </row>
    <row r="49453" spans="1:3" ht="14.4" x14ac:dyDescent="0.3">
      <c r="A49453"/>
      <c r="B49453"/>
      <c r="C49453"/>
    </row>
    <row r="49454" spans="1:3" ht="14.4" x14ac:dyDescent="0.3">
      <c r="A49454"/>
      <c r="B49454"/>
      <c r="C49454"/>
    </row>
    <row r="49455" spans="1:3" ht="14.4" x14ac:dyDescent="0.3">
      <c r="A49455"/>
      <c r="B49455"/>
      <c r="C49455"/>
    </row>
    <row r="49456" spans="1:3" ht="14.4" x14ac:dyDescent="0.3">
      <c r="A49456"/>
      <c r="B49456"/>
      <c r="C49456"/>
    </row>
    <row r="49457" spans="1:3" ht="14.4" x14ac:dyDescent="0.3">
      <c r="A49457"/>
      <c r="B49457"/>
      <c r="C49457"/>
    </row>
    <row r="49458" spans="1:3" ht="14.4" x14ac:dyDescent="0.3">
      <c r="A49458"/>
      <c r="B49458"/>
      <c r="C49458"/>
    </row>
    <row r="49459" spans="1:3" ht="14.4" x14ac:dyDescent="0.3">
      <c r="A49459"/>
      <c r="B49459"/>
      <c r="C49459"/>
    </row>
    <row r="49460" spans="1:3" ht="14.4" x14ac:dyDescent="0.3">
      <c r="A49460"/>
      <c r="B49460"/>
      <c r="C49460"/>
    </row>
    <row r="49461" spans="1:3" ht="14.4" x14ac:dyDescent="0.3">
      <c r="A49461"/>
      <c r="B49461"/>
      <c r="C49461"/>
    </row>
    <row r="49462" spans="1:3" ht="14.4" x14ac:dyDescent="0.3">
      <c r="A49462"/>
      <c r="B49462"/>
      <c r="C49462"/>
    </row>
    <row r="49463" spans="1:3" ht="14.4" x14ac:dyDescent="0.3">
      <c r="A49463"/>
      <c r="B49463"/>
      <c r="C49463"/>
    </row>
    <row r="49464" spans="1:3" ht="14.4" x14ac:dyDescent="0.3">
      <c r="A49464"/>
      <c r="B49464"/>
      <c r="C49464"/>
    </row>
    <row r="49465" spans="1:3" ht="14.4" x14ac:dyDescent="0.3">
      <c r="A49465"/>
      <c r="B49465"/>
      <c r="C49465"/>
    </row>
    <row r="49466" spans="1:3" ht="14.4" x14ac:dyDescent="0.3">
      <c r="A49466"/>
      <c r="B49466"/>
      <c r="C49466"/>
    </row>
    <row r="49467" spans="1:3" ht="14.4" x14ac:dyDescent="0.3">
      <c r="A49467"/>
      <c r="B49467"/>
      <c r="C49467"/>
    </row>
    <row r="49468" spans="1:3" ht="14.4" x14ac:dyDescent="0.3">
      <c r="A49468"/>
      <c r="B49468"/>
      <c r="C49468"/>
    </row>
    <row r="49469" spans="1:3" ht="14.4" x14ac:dyDescent="0.3">
      <c r="A49469"/>
      <c r="B49469"/>
      <c r="C49469"/>
    </row>
    <row r="49470" spans="1:3" ht="14.4" x14ac:dyDescent="0.3">
      <c r="A49470"/>
      <c r="B49470"/>
      <c r="C49470"/>
    </row>
    <row r="49471" spans="1:3" ht="14.4" x14ac:dyDescent="0.3">
      <c r="A49471"/>
      <c r="B49471"/>
      <c r="C49471"/>
    </row>
    <row r="49472" spans="1:3" ht="14.4" x14ac:dyDescent="0.3">
      <c r="A49472"/>
      <c r="B49472"/>
      <c r="C49472"/>
    </row>
    <row r="49473" spans="1:3" ht="14.4" x14ac:dyDescent="0.3">
      <c r="A49473"/>
      <c r="B49473"/>
      <c r="C49473"/>
    </row>
    <row r="49474" spans="1:3" ht="14.4" x14ac:dyDescent="0.3">
      <c r="A49474"/>
      <c r="B49474"/>
      <c r="C49474"/>
    </row>
    <row r="49475" spans="1:3" ht="14.4" x14ac:dyDescent="0.3">
      <c r="A49475"/>
      <c r="B49475"/>
      <c r="C49475"/>
    </row>
    <row r="49476" spans="1:3" ht="14.4" x14ac:dyDescent="0.3">
      <c r="A49476"/>
      <c r="B49476"/>
      <c r="C49476"/>
    </row>
    <row r="49477" spans="1:3" ht="14.4" x14ac:dyDescent="0.3">
      <c r="A49477"/>
      <c r="B49477"/>
      <c r="C49477"/>
    </row>
    <row r="49478" spans="1:3" ht="14.4" x14ac:dyDescent="0.3">
      <c r="A49478"/>
      <c r="B49478"/>
      <c r="C49478"/>
    </row>
    <row r="49479" spans="1:3" ht="14.4" x14ac:dyDescent="0.3">
      <c r="A49479"/>
      <c r="B49479"/>
      <c r="C49479"/>
    </row>
    <row r="49480" spans="1:3" ht="14.4" x14ac:dyDescent="0.3">
      <c r="A49480"/>
      <c r="B49480"/>
      <c r="C49480"/>
    </row>
    <row r="49481" spans="1:3" ht="14.4" x14ac:dyDescent="0.3">
      <c r="A49481"/>
      <c r="B49481"/>
      <c r="C49481"/>
    </row>
    <row r="49482" spans="1:3" ht="14.4" x14ac:dyDescent="0.3">
      <c r="A49482"/>
      <c r="B49482"/>
      <c r="C49482"/>
    </row>
    <row r="49483" spans="1:3" ht="14.4" x14ac:dyDescent="0.3">
      <c r="A49483"/>
      <c r="B49483"/>
      <c r="C49483"/>
    </row>
    <row r="49484" spans="1:3" ht="14.4" x14ac:dyDescent="0.3">
      <c r="A49484"/>
      <c r="B49484"/>
      <c r="C49484"/>
    </row>
    <row r="49485" spans="1:3" ht="14.4" x14ac:dyDescent="0.3">
      <c r="A49485"/>
      <c r="B49485"/>
      <c r="C49485"/>
    </row>
    <row r="49486" spans="1:3" ht="14.4" x14ac:dyDescent="0.3">
      <c r="A49486"/>
      <c r="B49486"/>
      <c r="C49486"/>
    </row>
    <row r="49487" spans="1:3" ht="14.4" x14ac:dyDescent="0.3">
      <c r="A49487"/>
      <c r="B49487"/>
      <c r="C49487"/>
    </row>
    <row r="49488" spans="1:3" ht="14.4" x14ac:dyDescent="0.3">
      <c r="A49488"/>
      <c r="B49488"/>
      <c r="C49488"/>
    </row>
    <row r="49489" spans="1:3" ht="14.4" x14ac:dyDescent="0.3">
      <c r="A49489"/>
      <c r="B49489"/>
      <c r="C49489"/>
    </row>
    <row r="49490" spans="1:3" ht="14.4" x14ac:dyDescent="0.3">
      <c r="A49490"/>
      <c r="B49490"/>
      <c r="C49490"/>
    </row>
    <row r="49491" spans="1:3" ht="14.4" x14ac:dyDescent="0.3">
      <c r="A49491"/>
      <c r="B49491"/>
      <c r="C49491"/>
    </row>
    <row r="49492" spans="1:3" ht="14.4" x14ac:dyDescent="0.3">
      <c r="A49492"/>
      <c r="B49492"/>
      <c r="C49492"/>
    </row>
    <row r="49493" spans="1:3" ht="14.4" x14ac:dyDescent="0.3">
      <c r="A49493"/>
      <c r="B49493"/>
      <c r="C49493"/>
    </row>
    <row r="49494" spans="1:3" ht="14.4" x14ac:dyDescent="0.3">
      <c r="A49494"/>
      <c r="B49494"/>
      <c r="C49494"/>
    </row>
    <row r="49495" spans="1:3" ht="14.4" x14ac:dyDescent="0.3">
      <c r="A49495"/>
      <c r="B49495"/>
      <c r="C49495"/>
    </row>
    <row r="49496" spans="1:3" ht="14.4" x14ac:dyDescent="0.3">
      <c r="A49496"/>
      <c r="B49496"/>
      <c r="C49496"/>
    </row>
    <row r="49497" spans="1:3" ht="14.4" x14ac:dyDescent="0.3">
      <c r="A49497"/>
      <c r="B49497"/>
      <c r="C49497"/>
    </row>
    <row r="49498" spans="1:3" ht="14.4" x14ac:dyDescent="0.3">
      <c r="A49498"/>
      <c r="B49498"/>
      <c r="C49498"/>
    </row>
    <row r="49499" spans="1:3" ht="14.4" x14ac:dyDescent="0.3">
      <c r="A49499"/>
      <c r="B49499"/>
      <c r="C49499"/>
    </row>
    <row r="49500" spans="1:3" ht="14.4" x14ac:dyDescent="0.3">
      <c r="A49500"/>
      <c r="B49500"/>
      <c r="C49500"/>
    </row>
    <row r="49501" spans="1:3" ht="14.4" x14ac:dyDescent="0.3">
      <c r="A49501"/>
      <c r="B49501"/>
      <c r="C49501"/>
    </row>
    <row r="49502" spans="1:3" ht="14.4" x14ac:dyDescent="0.3">
      <c r="A49502"/>
      <c r="B49502"/>
      <c r="C49502"/>
    </row>
    <row r="49503" spans="1:3" ht="14.4" x14ac:dyDescent="0.3">
      <c r="A49503"/>
      <c r="B49503"/>
      <c r="C49503"/>
    </row>
    <row r="49504" spans="1:3" ht="14.4" x14ac:dyDescent="0.3">
      <c r="A49504"/>
      <c r="B49504"/>
      <c r="C49504"/>
    </row>
    <row r="49505" spans="1:3" ht="14.4" x14ac:dyDescent="0.3">
      <c r="A49505"/>
      <c r="B49505"/>
      <c r="C49505"/>
    </row>
    <row r="49506" spans="1:3" ht="14.4" x14ac:dyDescent="0.3">
      <c r="A49506"/>
      <c r="B49506"/>
      <c r="C49506"/>
    </row>
    <row r="49507" spans="1:3" ht="14.4" x14ac:dyDescent="0.3">
      <c r="A49507"/>
      <c r="B49507"/>
      <c r="C49507"/>
    </row>
    <row r="49508" spans="1:3" ht="14.4" x14ac:dyDescent="0.3">
      <c r="A49508"/>
      <c r="B49508"/>
      <c r="C49508"/>
    </row>
    <row r="49509" spans="1:3" ht="14.4" x14ac:dyDescent="0.3">
      <c r="A49509"/>
      <c r="B49509"/>
      <c r="C49509"/>
    </row>
    <row r="49510" spans="1:3" ht="14.4" x14ac:dyDescent="0.3">
      <c r="A49510"/>
      <c r="B49510"/>
      <c r="C49510"/>
    </row>
    <row r="49511" spans="1:3" ht="14.4" x14ac:dyDescent="0.3">
      <c r="A49511"/>
      <c r="B49511"/>
      <c r="C49511"/>
    </row>
    <row r="49512" spans="1:3" ht="14.4" x14ac:dyDescent="0.3">
      <c r="A49512"/>
      <c r="B49512"/>
      <c r="C49512"/>
    </row>
    <row r="49513" spans="1:3" ht="14.4" x14ac:dyDescent="0.3">
      <c r="A49513"/>
      <c r="B49513"/>
      <c r="C49513"/>
    </row>
    <row r="49514" spans="1:3" ht="14.4" x14ac:dyDescent="0.3">
      <c r="A49514"/>
      <c r="B49514"/>
      <c r="C49514"/>
    </row>
    <row r="49515" spans="1:3" ht="14.4" x14ac:dyDescent="0.3">
      <c r="A49515"/>
      <c r="B49515"/>
      <c r="C49515"/>
    </row>
    <row r="49516" spans="1:3" ht="14.4" x14ac:dyDescent="0.3">
      <c r="A49516"/>
      <c r="B49516"/>
      <c r="C49516"/>
    </row>
    <row r="49517" spans="1:3" ht="14.4" x14ac:dyDescent="0.3">
      <c r="A49517"/>
      <c r="B49517"/>
      <c r="C49517"/>
    </row>
    <row r="49518" spans="1:3" ht="14.4" x14ac:dyDescent="0.3">
      <c r="A49518"/>
      <c r="B49518"/>
      <c r="C49518"/>
    </row>
    <row r="49519" spans="1:3" ht="14.4" x14ac:dyDescent="0.3">
      <c r="A49519"/>
      <c r="B49519"/>
      <c r="C49519"/>
    </row>
    <row r="49520" spans="1:3" ht="14.4" x14ac:dyDescent="0.3">
      <c r="A49520"/>
      <c r="B49520"/>
      <c r="C49520"/>
    </row>
    <row r="49521" spans="1:3" ht="14.4" x14ac:dyDescent="0.3">
      <c r="A49521"/>
      <c r="B49521"/>
      <c r="C49521"/>
    </row>
    <row r="49522" spans="1:3" ht="14.4" x14ac:dyDescent="0.3">
      <c r="A49522"/>
      <c r="B49522"/>
      <c r="C49522"/>
    </row>
    <row r="49523" spans="1:3" ht="14.4" x14ac:dyDescent="0.3">
      <c r="A49523"/>
      <c r="B49523"/>
      <c r="C49523"/>
    </row>
    <row r="49524" spans="1:3" ht="14.4" x14ac:dyDescent="0.3">
      <c r="A49524"/>
      <c r="B49524"/>
      <c r="C49524"/>
    </row>
    <row r="49525" spans="1:3" ht="14.4" x14ac:dyDescent="0.3">
      <c r="A49525"/>
      <c r="B49525"/>
      <c r="C49525"/>
    </row>
    <row r="49526" spans="1:3" ht="14.4" x14ac:dyDescent="0.3">
      <c r="A49526"/>
      <c r="B49526"/>
      <c r="C49526"/>
    </row>
    <row r="49527" spans="1:3" ht="14.4" x14ac:dyDescent="0.3">
      <c r="A49527"/>
      <c r="B49527"/>
      <c r="C49527"/>
    </row>
    <row r="49528" spans="1:3" ht="14.4" x14ac:dyDescent="0.3">
      <c r="A49528"/>
      <c r="B49528"/>
      <c r="C49528"/>
    </row>
    <row r="49529" spans="1:3" ht="14.4" x14ac:dyDescent="0.3">
      <c r="A49529"/>
      <c r="B49529"/>
      <c r="C49529"/>
    </row>
    <row r="49530" spans="1:3" ht="14.4" x14ac:dyDescent="0.3">
      <c r="A49530"/>
      <c r="B49530"/>
      <c r="C49530"/>
    </row>
    <row r="49531" spans="1:3" ht="14.4" x14ac:dyDescent="0.3">
      <c r="A49531"/>
      <c r="B49531"/>
      <c r="C49531"/>
    </row>
    <row r="49532" spans="1:3" ht="14.4" x14ac:dyDescent="0.3">
      <c r="A49532"/>
      <c r="B49532"/>
      <c r="C49532"/>
    </row>
    <row r="49533" spans="1:3" ht="14.4" x14ac:dyDescent="0.3">
      <c r="A49533"/>
      <c r="B49533"/>
      <c r="C49533"/>
    </row>
    <row r="49534" spans="1:3" ht="14.4" x14ac:dyDescent="0.3">
      <c r="A49534"/>
      <c r="B49534"/>
      <c r="C49534"/>
    </row>
    <row r="49535" spans="1:3" ht="14.4" x14ac:dyDescent="0.3">
      <c r="A49535"/>
      <c r="B49535"/>
      <c r="C49535"/>
    </row>
    <row r="49536" spans="1:3" ht="14.4" x14ac:dyDescent="0.3">
      <c r="A49536"/>
      <c r="B49536"/>
      <c r="C49536"/>
    </row>
    <row r="49537" spans="1:3" ht="14.4" x14ac:dyDescent="0.3">
      <c r="A49537"/>
      <c r="B49537"/>
      <c r="C49537"/>
    </row>
    <row r="49538" spans="1:3" ht="14.4" x14ac:dyDescent="0.3">
      <c r="A49538"/>
      <c r="B49538"/>
      <c r="C49538"/>
    </row>
    <row r="49539" spans="1:3" ht="14.4" x14ac:dyDescent="0.3">
      <c r="A49539"/>
      <c r="B49539"/>
      <c r="C49539"/>
    </row>
    <row r="49540" spans="1:3" ht="14.4" x14ac:dyDescent="0.3">
      <c r="A49540"/>
      <c r="B49540"/>
      <c r="C49540"/>
    </row>
    <row r="49541" spans="1:3" ht="14.4" x14ac:dyDescent="0.3">
      <c r="A49541"/>
      <c r="B49541"/>
      <c r="C49541"/>
    </row>
    <row r="49542" spans="1:3" ht="14.4" x14ac:dyDescent="0.3">
      <c r="A49542"/>
      <c r="B49542"/>
      <c r="C49542"/>
    </row>
    <row r="49543" spans="1:3" ht="14.4" x14ac:dyDescent="0.3">
      <c r="A49543"/>
      <c r="B49543"/>
      <c r="C49543"/>
    </row>
    <row r="49544" spans="1:3" ht="14.4" x14ac:dyDescent="0.3">
      <c r="A49544"/>
      <c r="B49544"/>
      <c r="C49544"/>
    </row>
    <row r="49545" spans="1:3" ht="14.4" x14ac:dyDescent="0.3">
      <c r="A49545"/>
      <c r="B49545"/>
      <c r="C49545"/>
    </row>
    <row r="49546" spans="1:3" ht="14.4" x14ac:dyDescent="0.3">
      <c r="A49546"/>
      <c r="B49546"/>
      <c r="C49546"/>
    </row>
    <row r="49547" spans="1:3" ht="14.4" x14ac:dyDescent="0.3">
      <c r="A49547"/>
      <c r="B49547"/>
      <c r="C49547"/>
    </row>
    <row r="49548" spans="1:3" ht="14.4" x14ac:dyDescent="0.3">
      <c r="A49548"/>
      <c r="B49548"/>
      <c r="C49548"/>
    </row>
    <row r="49549" spans="1:3" ht="14.4" x14ac:dyDescent="0.3">
      <c r="A49549"/>
      <c r="B49549"/>
      <c r="C49549"/>
    </row>
    <row r="49550" spans="1:3" ht="14.4" x14ac:dyDescent="0.3">
      <c r="A49550"/>
      <c r="B49550"/>
      <c r="C49550"/>
    </row>
    <row r="49551" spans="1:3" ht="14.4" x14ac:dyDescent="0.3">
      <c r="A49551"/>
      <c r="B49551"/>
      <c r="C49551"/>
    </row>
    <row r="49552" spans="1:3" ht="14.4" x14ac:dyDescent="0.3">
      <c r="A49552"/>
      <c r="B49552"/>
      <c r="C49552"/>
    </row>
    <row r="49553" spans="1:3" ht="14.4" x14ac:dyDescent="0.3">
      <c r="A49553"/>
      <c r="B49553"/>
      <c r="C49553"/>
    </row>
    <row r="49554" spans="1:3" ht="14.4" x14ac:dyDescent="0.3">
      <c r="A49554"/>
      <c r="B49554"/>
      <c r="C49554"/>
    </row>
    <row r="49555" spans="1:3" ht="14.4" x14ac:dyDescent="0.3">
      <c r="A49555"/>
      <c r="B49555"/>
      <c r="C49555"/>
    </row>
    <row r="49556" spans="1:3" ht="14.4" x14ac:dyDescent="0.3">
      <c r="A49556"/>
      <c r="B49556"/>
      <c r="C49556"/>
    </row>
    <row r="49557" spans="1:3" ht="14.4" x14ac:dyDescent="0.3">
      <c r="A49557"/>
      <c r="B49557"/>
      <c r="C49557"/>
    </row>
    <row r="49558" spans="1:3" ht="14.4" x14ac:dyDescent="0.3">
      <c r="A49558"/>
      <c r="B49558"/>
      <c r="C49558"/>
    </row>
    <row r="49559" spans="1:3" ht="14.4" x14ac:dyDescent="0.3">
      <c r="A49559"/>
      <c r="B49559"/>
      <c r="C49559"/>
    </row>
    <row r="49560" spans="1:3" ht="14.4" x14ac:dyDescent="0.3">
      <c r="A49560"/>
      <c r="B49560"/>
      <c r="C49560"/>
    </row>
    <row r="49561" spans="1:3" ht="14.4" x14ac:dyDescent="0.3">
      <c r="A49561"/>
      <c r="B49561"/>
      <c r="C49561"/>
    </row>
    <row r="49562" spans="1:3" ht="14.4" x14ac:dyDescent="0.3">
      <c r="A49562"/>
      <c r="B49562"/>
      <c r="C49562"/>
    </row>
    <row r="49563" spans="1:3" ht="14.4" x14ac:dyDescent="0.3">
      <c r="A49563"/>
      <c r="B49563"/>
      <c r="C49563"/>
    </row>
    <row r="49564" spans="1:3" ht="14.4" x14ac:dyDescent="0.3">
      <c r="A49564"/>
      <c r="B49564"/>
      <c r="C49564"/>
    </row>
    <row r="49565" spans="1:3" ht="14.4" x14ac:dyDescent="0.3">
      <c r="A49565"/>
      <c r="B49565"/>
      <c r="C49565"/>
    </row>
    <row r="49566" spans="1:3" ht="14.4" x14ac:dyDescent="0.3">
      <c r="A49566"/>
      <c r="B49566"/>
      <c r="C49566"/>
    </row>
    <row r="49567" spans="1:3" ht="14.4" x14ac:dyDescent="0.3">
      <c r="A49567"/>
      <c r="B49567"/>
      <c r="C49567"/>
    </row>
    <row r="49568" spans="1:3" ht="14.4" x14ac:dyDescent="0.3">
      <c r="A49568"/>
      <c r="B49568"/>
      <c r="C49568"/>
    </row>
    <row r="49569" spans="1:3" ht="14.4" x14ac:dyDescent="0.3">
      <c r="A49569"/>
      <c r="B49569"/>
      <c r="C49569"/>
    </row>
    <row r="49570" spans="1:3" ht="14.4" x14ac:dyDescent="0.3">
      <c r="A49570"/>
      <c r="B49570"/>
      <c r="C49570"/>
    </row>
    <row r="49571" spans="1:3" ht="14.4" x14ac:dyDescent="0.3">
      <c r="A49571"/>
      <c r="B49571"/>
      <c r="C49571"/>
    </row>
    <row r="49572" spans="1:3" ht="14.4" x14ac:dyDescent="0.3">
      <c r="A49572"/>
      <c r="B49572"/>
      <c r="C49572"/>
    </row>
    <row r="49573" spans="1:3" ht="14.4" x14ac:dyDescent="0.3">
      <c r="A49573"/>
      <c r="B49573"/>
      <c r="C49573"/>
    </row>
    <row r="49574" spans="1:3" ht="14.4" x14ac:dyDescent="0.3">
      <c r="A49574"/>
      <c r="B49574"/>
      <c r="C49574"/>
    </row>
    <row r="49575" spans="1:3" ht="14.4" x14ac:dyDescent="0.3">
      <c r="A49575"/>
      <c r="B49575"/>
      <c r="C49575"/>
    </row>
    <row r="49576" spans="1:3" ht="14.4" x14ac:dyDescent="0.3">
      <c r="A49576"/>
      <c r="B49576"/>
      <c r="C49576"/>
    </row>
    <row r="49577" spans="1:3" ht="14.4" x14ac:dyDescent="0.3">
      <c r="A49577"/>
      <c r="B49577"/>
      <c r="C49577"/>
    </row>
    <row r="49578" spans="1:3" ht="14.4" x14ac:dyDescent="0.3">
      <c r="A49578"/>
      <c r="B49578"/>
      <c r="C49578"/>
    </row>
    <row r="49579" spans="1:3" ht="14.4" x14ac:dyDescent="0.3">
      <c r="A49579"/>
      <c r="B49579"/>
      <c r="C49579"/>
    </row>
    <row r="49580" spans="1:3" ht="14.4" x14ac:dyDescent="0.3">
      <c r="A49580"/>
      <c r="B49580"/>
      <c r="C49580"/>
    </row>
    <row r="49581" spans="1:3" ht="14.4" x14ac:dyDescent="0.3">
      <c r="A49581"/>
      <c r="B49581"/>
      <c r="C49581"/>
    </row>
    <row r="49582" spans="1:3" ht="14.4" x14ac:dyDescent="0.3">
      <c r="A49582"/>
      <c r="B49582"/>
      <c r="C49582"/>
    </row>
    <row r="49583" spans="1:3" ht="14.4" x14ac:dyDescent="0.3">
      <c r="A49583"/>
      <c r="B49583"/>
      <c r="C49583"/>
    </row>
    <row r="49584" spans="1:3" ht="14.4" x14ac:dyDescent="0.3">
      <c r="A49584"/>
      <c r="B49584"/>
      <c r="C49584"/>
    </row>
    <row r="49585" spans="1:3" ht="14.4" x14ac:dyDescent="0.3">
      <c r="A49585"/>
      <c r="B49585"/>
      <c r="C49585"/>
    </row>
    <row r="49586" spans="1:3" ht="14.4" x14ac:dyDescent="0.3">
      <c r="A49586"/>
      <c r="B49586"/>
      <c r="C49586"/>
    </row>
    <row r="49587" spans="1:3" ht="14.4" x14ac:dyDescent="0.3">
      <c r="A49587"/>
      <c r="B49587"/>
      <c r="C49587"/>
    </row>
    <row r="49588" spans="1:3" ht="14.4" x14ac:dyDescent="0.3">
      <c r="A49588"/>
      <c r="B49588"/>
      <c r="C49588"/>
    </row>
    <row r="49589" spans="1:3" ht="14.4" x14ac:dyDescent="0.3">
      <c r="A49589"/>
      <c r="B49589"/>
      <c r="C49589"/>
    </row>
    <row r="49590" spans="1:3" ht="14.4" x14ac:dyDescent="0.3">
      <c r="A49590"/>
      <c r="B49590"/>
      <c r="C49590"/>
    </row>
    <row r="49591" spans="1:3" ht="14.4" x14ac:dyDescent="0.3">
      <c r="A49591"/>
      <c r="B49591"/>
      <c r="C49591"/>
    </row>
    <row r="49592" spans="1:3" ht="14.4" x14ac:dyDescent="0.3">
      <c r="A49592"/>
      <c r="B49592"/>
      <c r="C49592"/>
    </row>
    <row r="49593" spans="1:3" ht="14.4" x14ac:dyDescent="0.3">
      <c r="A49593"/>
      <c r="B49593"/>
      <c r="C49593"/>
    </row>
    <row r="49594" spans="1:3" ht="14.4" x14ac:dyDescent="0.3">
      <c r="A49594"/>
      <c r="B49594"/>
      <c r="C49594"/>
    </row>
    <row r="49595" spans="1:3" ht="14.4" x14ac:dyDescent="0.3">
      <c r="A49595"/>
      <c r="B49595"/>
      <c r="C49595"/>
    </row>
    <row r="49596" spans="1:3" ht="14.4" x14ac:dyDescent="0.3">
      <c r="A49596"/>
      <c r="B49596"/>
      <c r="C49596"/>
    </row>
    <row r="49597" spans="1:3" ht="14.4" x14ac:dyDescent="0.3">
      <c r="A49597"/>
      <c r="B49597"/>
      <c r="C49597"/>
    </row>
    <row r="49598" spans="1:3" ht="14.4" x14ac:dyDescent="0.3">
      <c r="A49598"/>
      <c r="B49598"/>
      <c r="C49598"/>
    </row>
    <row r="49599" spans="1:3" ht="14.4" x14ac:dyDescent="0.3">
      <c r="A49599"/>
      <c r="B49599"/>
      <c r="C49599"/>
    </row>
    <row r="49600" spans="1:3" ht="14.4" x14ac:dyDescent="0.3">
      <c r="A49600"/>
      <c r="B49600"/>
      <c r="C49600"/>
    </row>
    <row r="49601" spans="1:3" ht="14.4" x14ac:dyDescent="0.3">
      <c r="A49601"/>
      <c r="B49601"/>
      <c r="C49601"/>
    </row>
    <row r="49602" spans="1:3" ht="14.4" x14ac:dyDescent="0.3">
      <c r="A49602"/>
      <c r="B49602"/>
      <c r="C49602"/>
    </row>
    <row r="49603" spans="1:3" ht="14.4" x14ac:dyDescent="0.3">
      <c r="A49603"/>
      <c r="B49603"/>
      <c r="C49603"/>
    </row>
    <row r="49604" spans="1:3" ht="14.4" x14ac:dyDescent="0.3">
      <c r="A49604"/>
      <c r="B49604"/>
      <c r="C49604"/>
    </row>
    <row r="49605" spans="1:3" ht="14.4" x14ac:dyDescent="0.3">
      <c r="A49605"/>
      <c r="B49605"/>
      <c r="C49605"/>
    </row>
    <row r="49606" spans="1:3" ht="14.4" x14ac:dyDescent="0.3">
      <c r="A49606"/>
      <c r="B49606"/>
      <c r="C49606"/>
    </row>
    <row r="49607" spans="1:3" ht="14.4" x14ac:dyDescent="0.3">
      <c r="A49607"/>
      <c r="B49607"/>
      <c r="C49607"/>
    </row>
    <row r="49608" spans="1:3" ht="14.4" x14ac:dyDescent="0.3">
      <c r="A49608"/>
      <c r="B49608"/>
      <c r="C49608"/>
    </row>
    <row r="49609" spans="1:3" ht="14.4" x14ac:dyDescent="0.3">
      <c r="A49609"/>
      <c r="B49609"/>
      <c r="C49609"/>
    </row>
    <row r="49610" spans="1:3" ht="14.4" x14ac:dyDescent="0.3">
      <c r="A49610"/>
      <c r="B49610"/>
      <c r="C49610"/>
    </row>
    <row r="49611" spans="1:3" ht="14.4" x14ac:dyDescent="0.3">
      <c r="A49611"/>
      <c r="B49611"/>
      <c r="C49611"/>
    </row>
    <row r="49612" spans="1:3" ht="14.4" x14ac:dyDescent="0.3">
      <c r="A49612"/>
      <c r="B49612"/>
      <c r="C49612"/>
    </row>
    <row r="49613" spans="1:3" ht="14.4" x14ac:dyDescent="0.3">
      <c r="A49613"/>
      <c r="B49613"/>
      <c r="C49613"/>
    </row>
    <row r="49614" spans="1:3" ht="14.4" x14ac:dyDescent="0.3">
      <c r="A49614"/>
      <c r="B49614"/>
      <c r="C49614"/>
    </row>
    <row r="49615" spans="1:3" ht="14.4" x14ac:dyDescent="0.3">
      <c r="A49615"/>
      <c r="B49615"/>
      <c r="C49615"/>
    </row>
    <row r="49616" spans="1:3" ht="14.4" x14ac:dyDescent="0.3">
      <c r="A49616"/>
      <c r="B49616"/>
      <c r="C49616"/>
    </row>
    <row r="49617" spans="1:3" ht="14.4" x14ac:dyDescent="0.3">
      <c r="A49617"/>
      <c r="B49617"/>
      <c r="C49617"/>
    </row>
    <row r="49618" spans="1:3" ht="14.4" x14ac:dyDescent="0.3">
      <c r="A49618"/>
      <c r="B49618"/>
      <c r="C49618"/>
    </row>
    <row r="49619" spans="1:3" ht="14.4" x14ac:dyDescent="0.3">
      <c r="A49619"/>
      <c r="B49619"/>
      <c r="C49619"/>
    </row>
    <row r="49620" spans="1:3" ht="14.4" x14ac:dyDescent="0.3">
      <c r="A49620"/>
      <c r="B49620"/>
      <c r="C49620"/>
    </row>
    <row r="49621" spans="1:3" ht="14.4" x14ac:dyDescent="0.3">
      <c r="A49621"/>
      <c r="B49621"/>
      <c r="C49621"/>
    </row>
    <row r="49622" spans="1:3" ht="14.4" x14ac:dyDescent="0.3">
      <c r="A49622"/>
      <c r="B49622"/>
      <c r="C49622"/>
    </row>
    <row r="49623" spans="1:3" ht="14.4" x14ac:dyDescent="0.3">
      <c r="A49623"/>
      <c r="B49623"/>
      <c r="C49623"/>
    </row>
    <row r="49624" spans="1:3" ht="14.4" x14ac:dyDescent="0.3">
      <c r="A49624"/>
      <c r="B49624"/>
      <c r="C49624"/>
    </row>
    <row r="49625" spans="1:3" ht="14.4" x14ac:dyDescent="0.3">
      <c r="A49625"/>
      <c r="B49625"/>
      <c r="C49625"/>
    </row>
    <row r="49626" spans="1:3" ht="14.4" x14ac:dyDescent="0.3">
      <c r="A49626"/>
      <c r="B49626"/>
      <c r="C49626"/>
    </row>
    <row r="49627" spans="1:3" ht="14.4" x14ac:dyDescent="0.3">
      <c r="A49627"/>
      <c r="B49627"/>
      <c r="C49627"/>
    </row>
    <row r="49628" spans="1:3" ht="14.4" x14ac:dyDescent="0.3">
      <c r="A49628"/>
      <c r="B49628"/>
      <c r="C49628"/>
    </row>
    <row r="49629" spans="1:3" ht="14.4" x14ac:dyDescent="0.3">
      <c r="A49629"/>
      <c r="B49629"/>
      <c r="C49629"/>
    </row>
    <row r="49630" spans="1:3" ht="14.4" x14ac:dyDescent="0.3">
      <c r="A49630"/>
      <c r="B49630"/>
      <c r="C49630"/>
    </row>
    <row r="49631" spans="1:3" ht="14.4" x14ac:dyDescent="0.3">
      <c r="A49631"/>
      <c r="B49631"/>
      <c r="C49631"/>
    </row>
    <row r="49632" spans="1:3" ht="14.4" x14ac:dyDescent="0.3">
      <c r="A49632"/>
      <c r="B49632"/>
      <c r="C49632"/>
    </row>
    <row r="49633" spans="1:3" ht="14.4" x14ac:dyDescent="0.3">
      <c r="A49633"/>
      <c r="B49633"/>
      <c r="C49633"/>
    </row>
    <row r="49634" spans="1:3" ht="14.4" x14ac:dyDescent="0.3">
      <c r="A49634"/>
      <c r="B49634"/>
      <c r="C49634"/>
    </row>
    <row r="49635" spans="1:3" ht="14.4" x14ac:dyDescent="0.3">
      <c r="A49635"/>
      <c r="B49635"/>
      <c r="C49635"/>
    </row>
    <row r="49636" spans="1:3" ht="14.4" x14ac:dyDescent="0.3">
      <c r="A49636"/>
      <c r="B49636"/>
      <c r="C49636"/>
    </row>
    <row r="49637" spans="1:3" ht="14.4" x14ac:dyDescent="0.3">
      <c r="A49637"/>
      <c r="B49637"/>
      <c r="C49637"/>
    </row>
    <row r="49638" spans="1:3" ht="14.4" x14ac:dyDescent="0.3">
      <c r="A49638"/>
      <c r="B49638"/>
      <c r="C49638"/>
    </row>
    <row r="49639" spans="1:3" ht="14.4" x14ac:dyDescent="0.3">
      <c r="A49639"/>
      <c r="B49639"/>
      <c r="C49639"/>
    </row>
    <row r="49640" spans="1:3" ht="14.4" x14ac:dyDescent="0.3">
      <c r="A49640"/>
      <c r="B49640"/>
      <c r="C49640"/>
    </row>
    <row r="49641" spans="1:3" ht="14.4" x14ac:dyDescent="0.3">
      <c r="A49641"/>
      <c r="B49641"/>
      <c r="C49641"/>
    </row>
    <row r="49642" spans="1:3" ht="14.4" x14ac:dyDescent="0.3">
      <c r="A49642"/>
      <c r="B49642"/>
      <c r="C49642"/>
    </row>
    <row r="49643" spans="1:3" ht="14.4" x14ac:dyDescent="0.3">
      <c r="A49643"/>
      <c r="B49643"/>
      <c r="C49643"/>
    </row>
    <row r="49644" spans="1:3" ht="14.4" x14ac:dyDescent="0.3">
      <c r="A49644"/>
      <c r="B49644"/>
      <c r="C49644"/>
    </row>
    <row r="49645" spans="1:3" ht="14.4" x14ac:dyDescent="0.3">
      <c r="A49645"/>
      <c r="B49645"/>
      <c r="C49645"/>
    </row>
    <row r="49646" spans="1:3" ht="14.4" x14ac:dyDescent="0.3">
      <c r="A49646"/>
      <c r="B49646"/>
      <c r="C49646"/>
    </row>
    <row r="49647" spans="1:3" ht="14.4" x14ac:dyDescent="0.3">
      <c r="A49647"/>
      <c r="B49647"/>
      <c r="C49647"/>
    </row>
    <row r="49648" spans="1:3" ht="14.4" x14ac:dyDescent="0.3">
      <c r="A49648"/>
      <c r="B49648"/>
      <c r="C49648"/>
    </row>
    <row r="49649" spans="1:3" ht="14.4" x14ac:dyDescent="0.3">
      <c r="A49649"/>
      <c r="B49649"/>
      <c r="C49649"/>
    </row>
    <row r="49650" spans="1:3" ht="14.4" x14ac:dyDescent="0.3">
      <c r="A49650"/>
      <c r="B49650"/>
      <c r="C49650"/>
    </row>
    <row r="49651" spans="1:3" ht="14.4" x14ac:dyDescent="0.3">
      <c r="A49651"/>
      <c r="B49651"/>
      <c r="C49651"/>
    </row>
    <row r="49652" spans="1:3" ht="14.4" x14ac:dyDescent="0.3">
      <c r="A49652"/>
      <c r="B49652"/>
      <c r="C49652"/>
    </row>
    <row r="49653" spans="1:3" ht="14.4" x14ac:dyDescent="0.3">
      <c r="A49653"/>
      <c r="B49653"/>
      <c r="C49653"/>
    </row>
    <row r="49654" spans="1:3" ht="14.4" x14ac:dyDescent="0.3">
      <c r="A49654"/>
      <c r="B49654"/>
      <c r="C49654"/>
    </row>
    <row r="49655" spans="1:3" ht="14.4" x14ac:dyDescent="0.3">
      <c r="A49655"/>
      <c r="B49655"/>
      <c r="C49655"/>
    </row>
    <row r="49656" spans="1:3" ht="14.4" x14ac:dyDescent="0.3">
      <c r="A49656"/>
      <c r="B49656"/>
      <c r="C49656"/>
    </row>
    <row r="49657" spans="1:3" ht="14.4" x14ac:dyDescent="0.3">
      <c r="A49657"/>
      <c r="B49657"/>
      <c r="C49657"/>
    </row>
    <row r="49658" spans="1:3" ht="14.4" x14ac:dyDescent="0.3">
      <c r="A49658"/>
      <c r="B49658"/>
      <c r="C49658"/>
    </row>
    <row r="49659" spans="1:3" ht="14.4" x14ac:dyDescent="0.3">
      <c r="A49659"/>
      <c r="B49659"/>
      <c r="C49659"/>
    </row>
    <row r="49660" spans="1:3" ht="14.4" x14ac:dyDescent="0.3">
      <c r="A49660"/>
      <c r="B49660"/>
      <c r="C49660"/>
    </row>
    <row r="49661" spans="1:3" ht="14.4" x14ac:dyDescent="0.3">
      <c r="A49661"/>
      <c r="B49661"/>
      <c r="C49661"/>
    </row>
    <row r="49662" spans="1:3" ht="14.4" x14ac:dyDescent="0.3">
      <c r="A49662"/>
      <c r="B49662"/>
      <c r="C49662"/>
    </row>
    <row r="49663" spans="1:3" ht="14.4" x14ac:dyDescent="0.3">
      <c r="A49663"/>
      <c r="B49663"/>
      <c r="C49663"/>
    </row>
    <row r="49664" spans="1:3" ht="14.4" x14ac:dyDescent="0.3">
      <c r="A49664"/>
      <c r="B49664"/>
      <c r="C49664"/>
    </row>
    <row r="49665" spans="1:3" ht="14.4" x14ac:dyDescent="0.3">
      <c r="A49665"/>
      <c r="B49665"/>
      <c r="C49665"/>
    </row>
    <row r="49666" spans="1:3" ht="14.4" x14ac:dyDescent="0.3">
      <c r="A49666"/>
      <c r="B49666"/>
      <c r="C49666"/>
    </row>
    <row r="49667" spans="1:3" ht="14.4" x14ac:dyDescent="0.3">
      <c r="A49667"/>
      <c r="B49667"/>
      <c r="C49667"/>
    </row>
    <row r="49668" spans="1:3" ht="14.4" x14ac:dyDescent="0.3">
      <c r="A49668"/>
      <c r="B49668"/>
      <c r="C49668"/>
    </row>
    <row r="49669" spans="1:3" ht="14.4" x14ac:dyDescent="0.3">
      <c r="A49669"/>
      <c r="B49669"/>
      <c r="C49669"/>
    </row>
    <row r="49670" spans="1:3" ht="14.4" x14ac:dyDescent="0.3">
      <c r="A49670"/>
      <c r="B49670"/>
      <c r="C49670"/>
    </row>
    <row r="49671" spans="1:3" ht="14.4" x14ac:dyDescent="0.3">
      <c r="A49671"/>
      <c r="B49671"/>
      <c r="C49671"/>
    </row>
    <row r="49672" spans="1:3" ht="14.4" x14ac:dyDescent="0.3">
      <c r="A49672"/>
      <c r="B49672"/>
      <c r="C49672"/>
    </row>
    <row r="49673" spans="1:3" ht="14.4" x14ac:dyDescent="0.3">
      <c r="A49673"/>
      <c r="B49673"/>
      <c r="C49673"/>
    </row>
    <row r="49674" spans="1:3" ht="14.4" x14ac:dyDescent="0.3">
      <c r="A49674"/>
      <c r="B49674"/>
      <c r="C49674"/>
    </row>
    <row r="49675" spans="1:3" ht="14.4" x14ac:dyDescent="0.3">
      <c r="A49675"/>
      <c r="B49675"/>
      <c r="C49675"/>
    </row>
    <row r="49676" spans="1:3" ht="14.4" x14ac:dyDescent="0.3">
      <c r="A49676"/>
      <c r="B49676"/>
      <c r="C49676"/>
    </row>
    <row r="49677" spans="1:3" ht="14.4" x14ac:dyDescent="0.3">
      <c r="A49677"/>
      <c r="B49677"/>
      <c r="C49677"/>
    </row>
    <row r="49678" spans="1:3" ht="14.4" x14ac:dyDescent="0.3">
      <c r="A49678"/>
      <c r="B49678"/>
      <c r="C49678"/>
    </row>
    <row r="49679" spans="1:3" ht="14.4" x14ac:dyDescent="0.3">
      <c r="A49679"/>
      <c r="B49679"/>
      <c r="C49679"/>
    </row>
    <row r="49680" spans="1:3" ht="14.4" x14ac:dyDescent="0.3">
      <c r="A49680"/>
      <c r="B49680"/>
      <c r="C49680"/>
    </row>
    <row r="49681" spans="1:3" ht="14.4" x14ac:dyDescent="0.3">
      <c r="A49681"/>
      <c r="B49681"/>
      <c r="C49681"/>
    </row>
    <row r="49682" spans="1:3" ht="14.4" x14ac:dyDescent="0.3">
      <c r="A49682"/>
      <c r="B49682"/>
      <c r="C49682"/>
    </row>
    <row r="49683" spans="1:3" ht="14.4" x14ac:dyDescent="0.3">
      <c r="A49683"/>
      <c r="B49683"/>
      <c r="C49683"/>
    </row>
    <row r="49684" spans="1:3" ht="14.4" x14ac:dyDescent="0.3">
      <c r="A49684"/>
      <c r="B49684"/>
      <c r="C49684"/>
    </row>
    <row r="49685" spans="1:3" ht="14.4" x14ac:dyDescent="0.3">
      <c r="A49685"/>
      <c r="B49685"/>
      <c r="C49685"/>
    </row>
    <row r="49686" spans="1:3" ht="14.4" x14ac:dyDescent="0.3">
      <c r="A49686"/>
      <c r="B49686"/>
      <c r="C49686"/>
    </row>
    <row r="49687" spans="1:3" ht="14.4" x14ac:dyDescent="0.3">
      <c r="A49687"/>
      <c r="B49687"/>
      <c r="C49687"/>
    </row>
    <row r="49688" spans="1:3" ht="14.4" x14ac:dyDescent="0.3">
      <c r="A49688"/>
      <c r="B49688"/>
      <c r="C49688"/>
    </row>
    <row r="49689" spans="1:3" ht="14.4" x14ac:dyDescent="0.3">
      <c r="A49689"/>
      <c r="B49689"/>
      <c r="C49689"/>
    </row>
    <row r="49690" spans="1:3" ht="14.4" x14ac:dyDescent="0.3">
      <c r="A49690"/>
      <c r="B49690"/>
      <c r="C49690"/>
    </row>
    <row r="49691" spans="1:3" ht="14.4" x14ac:dyDescent="0.3">
      <c r="A49691"/>
      <c r="B49691"/>
      <c r="C49691"/>
    </row>
    <row r="49692" spans="1:3" ht="14.4" x14ac:dyDescent="0.3">
      <c r="A49692"/>
      <c r="B49692"/>
      <c r="C49692"/>
    </row>
    <row r="49693" spans="1:3" ht="14.4" x14ac:dyDescent="0.3">
      <c r="A49693"/>
      <c r="B49693"/>
      <c r="C49693"/>
    </row>
    <row r="49694" spans="1:3" ht="14.4" x14ac:dyDescent="0.3">
      <c r="A49694"/>
      <c r="B49694"/>
      <c r="C49694"/>
    </row>
    <row r="49695" spans="1:3" ht="14.4" x14ac:dyDescent="0.3">
      <c r="A49695"/>
      <c r="B49695"/>
      <c r="C49695"/>
    </row>
    <row r="49696" spans="1:3" ht="14.4" x14ac:dyDescent="0.3">
      <c r="A49696"/>
      <c r="B49696"/>
      <c r="C49696"/>
    </row>
    <row r="49697" spans="1:3" ht="14.4" x14ac:dyDescent="0.3">
      <c r="A49697"/>
      <c r="B49697"/>
      <c r="C49697"/>
    </row>
    <row r="49698" spans="1:3" ht="14.4" x14ac:dyDescent="0.3">
      <c r="A49698"/>
      <c r="B49698"/>
      <c r="C49698"/>
    </row>
    <row r="49699" spans="1:3" ht="14.4" x14ac:dyDescent="0.3">
      <c r="A49699"/>
      <c r="B49699"/>
      <c r="C49699"/>
    </row>
    <row r="49700" spans="1:3" ht="14.4" x14ac:dyDescent="0.3">
      <c r="A49700"/>
      <c r="B49700"/>
      <c r="C49700"/>
    </row>
    <row r="49701" spans="1:3" ht="14.4" x14ac:dyDescent="0.3">
      <c r="A49701"/>
      <c r="B49701"/>
      <c r="C49701"/>
    </row>
    <row r="49702" spans="1:3" ht="14.4" x14ac:dyDescent="0.3">
      <c r="A49702"/>
      <c r="B49702"/>
      <c r="C49702"/>
    </row>
    <row r="49703" spans="1:3" ht="14.4" x14ac:dyDescent="0.3">
      <c r="A49703"/>
      <c r="B49703"/>
      <c r="C49703"/>
    </row>
    <row r="49704" spans="1:3" ht="14.4" x14ac:dyDescent="0.3">
      <c r="A49704"/>
      <c r="B49704"/>
      <c r="C49704"/>
    </row>
    <row r="49705" spans="1:3" ht="14.4" x14ac:dyDescent="0.3">
      <c r="A49705"/>
      <c r="B49705"/>
      <c r="C49705"/>
    </row>
    <row r="49706" spans="1:3" ht="14.4" x14ac:dyDescent="0.3">
      <c r="A49706"/>
      <c r="B49706"/>
      <c r="C49706"/>
    </row>
    <row r="49707" spans="1:3" ht="14.4" x14ac:dyDescent="0.3">
      <c r="A49707"/>
      <c r="B49707"/>
      <c r="C49707"/>
    </row>
    <row r="49708" spans="1:3" ht="14.4" x14ac:dyDescent="0.3">
      <c r="A49708"/>
      <c r="B49708"/>
      <c r="C49708"/>
    </row>
    <row r="49709" spans="1:3" ht="14.4" x14ac:dyDescent="0.3">
      <c r="A49709"/>
      <c r="B49709"/>
      <c r="C49709"/>
    </row>
    <row r="49710" spans="1:3" ht="14.4" x14ac:dyDescent="0.3">
      <c r="A49710"/>
      <c r="B49710"/>
      <c r="C49710"/>
    </row>
    <row r="49711" spans="1:3" ht="14.4" x14ac:dyDescent="0.3">
      <c r="A49711"/>
      <c r="B49711"/>
      <c r="C49711"/>
    </row>
    <row r="49712" spans="1:3" ht="14.4" x14ac:dyDescent="0.3">
      <c r="A49712"/>
      <c r="B49712"/>
      <c r="C49712"/>
    </row>
    <row r="49713" spans="1:3" ht="14.4" x14ac:dyDescent="0.3">
      <c r="A49713"/>
      <c r="B49713"/>
      <c r="C49713"/>
    </row>
    <row r="49714" spans="1:3" ht="14.4" x14ac:dyDescent="0.3">
      <c r="A49714"/>
      <c r="B49714"/>
      <c r="C49714"/>
    </row>
    <row r="49715" spans="1:3" ht="14.4" x14ac:dyDescent="0.3">
      <c r="A49715"/>
      <c r="B49715"/>
      <c r="C49715"/>
    </row>
    <row r="49716" spans="1:3" ht="14.4" x14ac:dyDescent="0.3">
      <c r="A49716"/>
      <c r="B49716"/>
      <c r="C49716"/>
    </row>
    <row r="49717" spans="1:3" ht="14.4" x14ac:dyDescent="0.3">
      <c r="A49717"/>
      <c r="B49717"/>
      <c r="C49717"/>
    </row>
    <row r="49718" spans="1:3" ht="14.4" x14ac:dyDescent="0.3">
      <c r="A49718"/>
      <c r="B49718"/>
      <c r="C49718"/>
    </row>
    <row r="49719" spans="1:3" ht="14.4" x14ac:dyDescent="0.3">
      <c r="A49719"/>
      <c r="B49719"/>
      <c r="C49719"/>
    </row>
    <row r="49720" spans="1:3" ht="14.4" x14ac:dyDescent="0.3">
      <c r="A49720"/>
      <c r="B49720"/>
      <c r="C49720"/>
    </row>
    <row r="49721" spans="1:3" ht="14.4" x14ac:dyDescent="0.3">
      <c r="A49721"/>
      <c r="B49721"/>
      <c r="C49721"/>
    </row>
    <row r="49722" spans="1:3" ht="14.4" x14ac:dyDescent="0.3">
      <c r="A49722"/>
      <c r="B49722"/>
      <c r="C49722"/>
    </row>
    <row r="49723" spans="1:3" ht="14.4" x14ac:dyDescent="0.3">
      <c r="A49723"/>
      <c r="B49723"/>
      <c r="C49723"/>
    </row>
    <row r="49724" spans="1:3" ht="14.4" x14ac:dyDescent="0.3">
      <c r="A49724"/>
      <c r="B49724"/>
      <c r="C49724"/>
    </row>
    <row r="49725" spans="1:3" ht="14.4" x14ac:dyDescent="0.3">
      <c r="A49725"/>
      <c r="B49725"/>
      <c r="C49725"/>
    </row>
    <row r="49726" spans="1:3" ht="14.4" x14ac:dyDescent="0.3">
      <c r="A49726"/>
      <c r="B49726"/>
      <c r="C49726"/>
    </row>
    <row r="49727" spans="1:3" ht="14.4" x14ac:dyDescent="0.3">
      <c r="A49727"/>
      <c r="B49727"/>
      <c r="C49727"/>
    </row>
    <row r="49728" spans="1:3" ht="14.4" x14ac:dyDescent="0.3">
      <c r="A49728"/>
      <c r="B49728"/>
      <c r="C49728"/>
    </row>
    <row r="49729" spans="1:3" ht="14.4" x14ac:dyDescent="0.3">
      <c r="A49729"/>
      <c r="B49729"/>
      <c r="C49729"/>
    </row>
    <row r="49730" spans="1:3" ht="14.4" x14ac:dyDescent="0.3">
      <c r="A49730"/>
      <c r="B49730"/>
      <c r="C49730"/>
    </row>
    <row r="49731" spans="1:3" ht="14.4" x14ac:dyDescent="0.3">
      <c r="A49731"/>
      <c r="B49731"/>
      <c r="C49731"/>
    </row>
    <row r="49732" spans="1:3" ht="14.4" x14ac:dyDescent="0.3">
      <c r="A49732"/>
      <c r="B49732"/>
      <c r="C49732"/>
    </row>
    <row r="49733" spans="1:3" ht="14.4" x14ac:dyDescent="0.3">
      <c r="A49733"/>
      <c r="B49733"/>
      <c r="C49733"/>
    </row>
    <row r="49734" spans="1:3" ht="14.4" x14ac:dyDescent="0.3">
      <c r="A49734"/>
      <c r="B49734"/>
      <c r="C49734"/>
    </row>
    <row r="49735" spans="1:3" ht="14.4" x14ac:dyDescent="0.3">
      <c r="A49735"/>
      <c r="B49735"/>
      <c r="C49735"/>
    </row>
    <row r="49736" spans="1:3" ht="14.4" x14ac:dyDescent="0.3">
      <c r="A49736"/>
      <c r="B49736"/>
      <c r="C49736"/>
    </row>
    <row r="49737" spans="1:3" ht="14.4" x14ac:dyDescent="0.3">
      <c r="A49737"/>
      <c r="B49737"/>
      <c r="C49737"/>
    </row>
    <row r="49738" spans="1:3" ht="14.4" x14ac:dyDescent="0.3">
      <c r="A49738"/>
      <c r="B49738"/>
      <c r="C49738"/>
    </row>
    <row r="49739" spans="1:3" ht="14.4" x14ac:dyDescent="0.3">
      <c r="A49739"/>
      <c r="B49739"/>
      <c r="C49739"/>
    </row>
    <row r="49740" spans="1:3" ht="14.4" x14ac:dyDescent="0.3">
      <c r="A49740"/>
      <c r="B49740"/>
      <c r="C49740"/>
    </row>
    <row r="49741" spans="1:3" ht="14.4" x14ac:dyDescent="0.3">
      <c r="A49741"/>
      <c r="B49741"/>
      <c r="C49741"/>
    </row>
    <row r="49742" spans="1:3" ht="14.4" x14ac:dyDescent="0.3">
      <c r="A49742"/>
      <c r="B49742"/>
      <c r="C49742"/>
    </row>
    <row r="49743" spans="1:3" ht="14.4" x14ac:dyDescent="0.3">
      <c r="A49743"/>
      <c r="B49743"/>
      <c r="C49743"/>
    </row>
    <row r="49744" spans="1:3" ht="14.4" x14ac:dyDescent="0.3">
      <c r="A49744"/>
      <c r="B49744"/>
      <c r="C49744"/>
    </row>
    <row r="49745" spans="1:3" ht="14.4" x14ac:dyDescent="0.3">
      <c r="A49745"/>
      <c r="B49745"/>
      <c r="C49745"/>
    </row>
    <row r="49746" spans="1:3" ht="14.4" x14ac:dyDescent="0.3">
      <c r="A49746"/>
      <c r="B49746"/>
      <c r="C49746"/>
    </row>
    <row r="49747" spans="1:3" ht="14.4" x14ac:dyDescent="0.3">
      <c r="A49747"/>
      <c r="B49747"/>
      <c r="C49747"/>
    </row>
    <row r="49748" spans="1:3" ht="14.4" x14ac:dyDescent="0.3">
      <c r="A49748"/>
      <c r="B49748"/>
      <c r="C49748"/>
    </row>
    <row r="49749" spans="1:3" ht="14.4" x14ac:dyDescent="0.3">
      <c r="A49749"/>
      <c r="B49749"/>
      <c r="C49749"/>
    </row>
    <row r="49750" spans="1:3" ht="14.4" x14ac:dyDescent="0.3">
      <c r="A49750"/>
      <c r="B49750"/>
      <c r="C49750"/>
    </row>
    <row r="49751" spans="1:3" ht="14.4" x14ac:dyDescent="0.3">
      <c r="A49751"/>
      <c r="B49751"/>
      <c r="C49751"/>
    </row>
    <row r="49752" spans="1:3" ht="14.4" x14ac:dyDescent="0.3">
      <c r="A49752"/>
      <c r="B49752"/>
      <c r="C49752"/>
    </row>
    <row r="49753" spans="1:3" ht="14.4" x14ac:dyDescent="0.3">
      <c r="A49753"/>
      <c r="B49753"/>
      <c r="C49753"/>
    </row>
    <row r="49754" spans="1:3" ht="14.4" x14ac:dyDescent="0.3">
      <c r="A49754"/>
      <c r="B49754"/>
      <c r="C49754"/>
    </row>
    <row r="49755" spans="1:3" ht="14.4" x14ac:dyDescent="0.3">
      <c r="A49755"/>
      <c r="B49755"/>
      <c r="C49755"/>
    </row>
    <row r="49756" spans="1:3" ht="14.4" x14ac:dyDescent="0.3">
      <c r="A49756"/>
      <c r="B49756"/>
      <c r="C49756"/>
    </row>
    <row r="49757" spans="1:3" ht="14.4" x14ac:dyDescent="0.3">
      <c r="A49757"/>
      <c r="B49757"/>
      <c r="C49757"/>
    </row>
    <row r="49758" spans="1:3" ht="14.4" x14ac:dyDescent="0.3">
      <c r="A49758"/>
      <c r="B49758"/>
      <c r="C49758"/>
    </row>
    <row r="49759" spans="1:3" ht="14.4" x14ac:dyDescent="0.3">
      <c r="A49759"/>
      <c r="B49759"/>
      <c r="C49759"/>
    </row>
    <row r="49760" spans="1:3" ht="14.4" x14ac:dyDescent="0.3">
      <c r="A49760"/>
      <c r="B49760"/>
      <c r="C49760"/>
    </row>
    <row r="49761" spans="1:3" ht="14.4" x14ac:dyDescent="0.3">
      <c r="A49761"/>
      <c r="B49761"/>
      <c r="C49761"/>
    </row>
    <row r="49762" spans="1:3" ht="14.4" x14ac:dyDescent="0.3">
      <c r="A49762"/>
      <c r="B49762"/>
      <c r="C49762"/>
    </row>
    <row r="49763" spans="1:3" ht="14.4" x14ac:dyDescent="0.3">
      <c r="A49763"/>
      <c r="B49763"/>
      <c r="C49763"/>
    </row>
    <row r="49764" spans="1:3" ht="14.4" x14ac:dyDescent="0.3">
      <c r="A49764"/>
      <c r="B49764"/>
      <c r="C49764"/>
    </row>
    <row r="49765" spans="1:3" ht="14.4" x14ac:dyDescent="0.3">
      <c r="A49765"/>
      <c r="B49765"/>
      <c r="C49765"/>
    </row>
    <row r="49766" spans="1:3" ht="14.4" x14ac:dyDescent="0.3">
      <c r="A49766"/>
      <c r="B49766"/>
      <c r="C49766"/>
    </row>
    <row r="49767" spans="1:3" ht="14.4" x14ac:dyDescent="0.3">
      <c r="A49767"/>
      <c r="B49767"/>
      <c r="C49767"/>
    </row>
    <row r="49768" spans="1:3" ht="14.4" x14ac:dyDescent="0.3">
      <c r="A49768"/>
      <c r="B49768"/>
      <c r="C49768"/>
    </row>
    <row r="49769" spans="1:3" ht="14.4" x14ac:dyDescent="0.3">
      <c r="A49769"/>
      <c r="B49769"/>
      <c r="C49769"/>
    </row>
    <row r="49770" spans="1:3" ht="14.4" x14ac:dyDescent="0.3">
      <c r="A49770"/>
      <c r="B49770"/>
      <c r="C49770"/>
    </row>
    <row r="49771" spans="1:3" ht="14.4" x14ac:dyDescent="0.3">
      <c r="A49771"/>
      <c r="B49771"/>
      <c r="C49771"/>
    </row>
    <row r="49772" spans="1:3" ht="14.4" x14ac:dyDescent="0.3">
      <c r="A49772"/>
      <c r="B49772"/>
      <c r="C49772"/>
    </row>
    <row r="49773" spans="1:3" ht="14.4" x14ac:dyDescent="0.3">
      <c r="A49773"/>
      <c r="B49773"/>
      <c r="C49773"/>
    </row>
    <row r="49774" spans="1:3" ht="14.4" x14ac:dyDescent="0.3">
      <c r="A49774"/>
      <c r="B49774"/>
      <c r="C49774"/>
    </row>
    <row r="49775" spans="1:3" ht="14.4" x14ac:dyDescent="0.3">
      <c r="A49775"/>
      <c r="B49775"/>
      <c r="C49775"/>
    </row>
    <row r="49776" spans="1:3" ht="14.4" x14ac:dyDescent="0.3">
      <c r="A49776"/>
      <c r="B49776"/>
      <c r="C49776"/>
    </row>
    <row r="49777" spans="1:3" ht="14.4" x14ac:dyDescent="0.3">
      <c r="A49777"/>
      <c r="B49777"/>
      <c r="C49777"/>
    </row>
    <row r="49778" spans="1:3" ht="14.4" x14ac:dyDescent="0.3">
      <c r="A49778"/>
      <c r="B49778"/>
      <c r="C49778"/>
    </row>
    <row r="49779" spans="1:3" ht="14.4" x14ac:dyDescent="0.3">
      <c r="A49779"/>
      <c r="B49779"/>
      <c r="C49779"/>
    </row>
    <row r="49780" spans="1:3" ht="14.4" x14ac:dyDescent="0.3">
      <c r="A49780"/>
      <c r="B49780"/>
      <c r="C49780"/>
    </row>
    <row r="49781" spans="1:3" ht="14.4" x14ac:dyDescent="0.3">
      <c r="A49781"/>
      <c r="B49781"/>
      <c r="C49781"/>
    </row>
    <row r="49782" spans="1:3" ht="14.4" x14ac:dyDescent="0.3">
      <c r="A49782"/>
      <c r="B49782"/>
      <c r="C49782"/>
    </row>
    <row r="49783" spans="1:3" ht="14.4" x14ac:dyDescent="0.3">
      <c r="A49783"/>
      <c r="B49783"/>
      <c r="C49783"/>
    </row>
    <row r="49784" spans="1:3" ht="14.4" x14ac:dyDescent="0.3">
      <c r="A49784"/>
      <c r="B49784"/>
      <c r="C49784"/>
    </row>
    <row r="49785" spans="1:3" ht="14.4" x14ac:dyDescent="0.3">
      <c r="A49785"/>
      <c r="B49785"/>
      <c r="C49785"/>
    </row>
    <row r="49786" spans="1:3" ht="14.4" x14ac:dyDescent="0.3">
      <c r="A49786"/>
      <c r="B49786"/>
      <c r="C49786"/>
    </row>
    <row r="49787" spans="1:3" ht="14.4" x14ac:dyDescent="0.3">
      <c r="A49787"/>
      <c r="B49787"/>
      <c r="C49787"/>
    </row>
    <row r="49788" spans="1:3" ht="14.4" x14ac:dyDescent="0.3">
      <c r="A49788"/>
      <c r="B49788"/>
      <c r="C49788"/>
    </row>
    <row r="49789" spans="1:3" ht="14.4" x14ac:dyDescent="0.3">
      <c r="A49789"/>
      <c r="B49789"/>
      <c r="C49789"/>
    </row>
    <row r="49790" spans="1:3" ht="14.4" x14ac:dyDescent="0.3">
      <c r="A49790"/>
      <c r="B49790"/>
      <c r="C49790"/>
    </row>
    <row r="49791" spans="1:3" ht="14.4" x14ac:dyDescent="0.3">
      <c r="A49791"/>
      <c r="B49791"/>
      <c r="C49791"/>
    </row>
    <row r="49792" spans="1:3" ht="14.4" x14ac:dyDescent="0.3">
      <c r="A49792"/>
      <c r="B49792"/>
      <c r="C49792"/>
    </row>
    <row r="49793" spans="1:3" ht="14.4" x14ac:dyDescent="0.3">
      <c r="A49793"/>
      <c r="B49793"/>
      <c r="C49793"/>
    </row>
    <row r="49794" spans="1:3" ht="14.4" x14ac:dyDescent="0.3">
      <c r="A49794"/>
      <c r="B49794"/>
      <c r="C49794"/>
    </row>
    <row r="49795" spans="1:3" ht="14.4" x14ac:dyDescent="0.3">
      <c r="A49795"/>
      <c r="B49795"/>
      <c r="C49795"/>
    </row>
    <row r="49796" spans="1:3" ht="14.4" x14ac:dyDescent="0.3">
      <c r="A49796"/>
      <c r="B49796"/>
      <c r="C49796"/>
    </row>
    <row r="49797" spans="1:3" ht="14.4" x14ac:dyDescent="0.3">
      <c r="A49797"/>
      <c r="B49797"/>
      <c r="C49797"/>
    </row>
    <row r="49798" spans="1:3" ht="14.4" x14ac:dyDescent="0.3">
      <c r="A49798"/>
      <c r="B49798"/>
      <c r="C49798"/>
    </row>
    <row r="49799" spans="1:3" ht="14.4" x14ac:dyDescent="0.3">
      <c r="A49799"/>
      <c r="B49799"/>
      <c r="C49799"/>
    </row>
    <row r="49800" spans="1:3" ht="14.4" x14ac:dyDescent="0.3">
      <c r="A49800"/>
      <c r="B49800"/>
      <c r="C49800"/>
    </row>
    <row r="49801" spans="1:3" ht="14.4" x14ac:dyDescent="0.3">
      <c r="A49801"/>
      <c r="B49801"/>
      <c r="C49801"/>
    </row>
    <row r="49802" spans="1:3" ht="14.4" x14ac:dyDescent="0.3">
      <c r="A49802"/>
      <c r="B49802"/>
      <c r="C49802"/>
    </row>
    <row r="49803" spans="1:3" ht="14.4" x14ac:dyDescent="0.3">
      <c r="A49803"/>
      <c r="B49803"/>
      <c r="C49803"/>
    </row>
    <row r="49804" spans="1:3" ht="14.4" x14ac:dyDescent="0.3">
      <c r="A49804"/>
      <c r="B49804"/>
      <c r="C49804"/>
    </row>
    <row r="49805" spans="1:3" ht="14.4" x14ac:dyDescent="0.3">
      <c r="A49805"/>
      <c r="B49805"/>
      <c r="C49805"/>
    </row>
    <row r="49806" spans="1:3" ht="14.4" x14ac:dyDescent="0.3">
      <c r="A49806"/>
      <c r="B49806"/>
      <c r="C49806"/>
    </row>
    <row r="49807" spans="1:3" ht="14.4" x14ac:dyDescent="0.3">
      <c r="A49807"/>
      <c r="B49807"/>
      <c r="C49807"/>
    </row>
    <row r="49808" spans="1:3" ht="14.4" x14ac:dyDescent="0.3">
      <c r="A49808"/>
      <c r="B49808"/>
      <c r="C49808"/>
    </row>
    <row r="49809" spans="1:3" ht="14.4" x14ac:dyDescent="0.3">
      <c r="A49809"/>
      <c r="B49809"/>
      <c r="C49809"/>
    </row>
    <row r="49810" spans="1:3" ht="14.4" x14ac:dyDescent="0.3">
      <c r="A49810"/>
      <c r="B49810"/>
      <c r="C49810"/>
    </row>
    <row r="49811" spans="1:3" ht="14.4" x14ac:dyDescent="0.3">
      <c r="A49811"/>
      <c r="B49811"/>
      <c r="C49811"/>
    </row>
    <row r="49812" spans="1:3" ht="14.4" x14ac:dyDescent="0.3">
      <c r="A49812"/>
      <c r="B49812"/>
      <c r="C49812"/>
    </row>
    <row r="49813" spans="1:3" ht="14.4" x14ac:dyDescent="0.3">
      <c r="A49813"/>
      <c r="B49813"/>
      <c r="C49813"/>
    </row>
    <row r="49814" spans="1:3" ht="14.4" x14ac:dyDescent="0.3">
      <c r="A49814"/>
      <c r="B49814"/>
      <c r="C49814"/>
    </row>
    <row r="49815" spans="1:3" ht="14.4" x14ac:dyDescent="0.3">
      <c r="A49815"/>
      <c r="B49815"/>
      <c r="C49815"/>
    </row>
    <row r="49816" spans="1:3" ht="14.4" x14ac:dyDescent="0.3">
      <c r="A49816"/>
      <c r="B49816"/>
      <c r="C49816"/>
    </row>
    <row r="49817" spans="1:3" ht="14.4" x14ac:dyDescent="0.3">
      <c r="A49817"/>
      <c r="B49817"/>
      <c r="C49817"/>
    </row>
    <row r="49818" spans="1:3" ht="14.4" x14ac:dyDescent="0.3">
      <c r="A49818"/>
      <c r="B49818"/>
      <c r="C49818"/>
    </row>
    <row r="49819" spans="1:3" ht="14.4" x14ac:dyDescent="0.3">
      <c r="A49819"/>
      <c r="B49819"/>
      <c r="C49819"/>
    </row>
    <row r="49820" spans="1:3" ht="14.4" x14ac:dyDescent="0.3">
      <c r="A49820"/>
      <c r="B49820"/>
      <c r="C49820"/>
    </row>
    <row r="49821" spans="1:3" ht="14.4" x14ac:dyDescent="0.3">
      <c r="A49821"/>
      <c r="B49821"/>
      <c r="C49821"/>
    </row>
    <row r="49822" spans="1:3" ht="14.4" x14ac:dyDescent="0.3">
      <c r="A49822"/>
      <c r="B49822"/>
      <c r="C49822"/>
    </row>
    <row r="49823" spans="1:3" ht="14.4" x14ac:dyDescent="0.3">
      <c r="A49823"/>
      <c r="B49823"/>
      <c r="C49823"/>
    </row>
    <row r="49824" spans="1:3" ht="14.4" x14ac:dyDescent="0.3">
      <c r="A49824"/>
      <c r="B49824"/>
      <c r="C49824"/>
    </row>
    <row r="49825" spans="1:3" ht="14.4" x14ac:dyDescent="0.3">
      <c r="A49825"/>
      <c r="B49825"/>
      <c r="C49825"/>
    </row>
    <row r="49826" spans="1:3" ht="14.4" x14ac:dyDescent="0.3">
      <c r="A49826"/>
      <c r="B49826"/>
      <c r="C49826"/>
    </row>
    <row r="49827" spans="1:3" ht="14.4" x14ac:dyDescent="0.3">
      <c r="A49827"/>
      <c r="B49827"/>
      <c r="C49827"/>
    </row>
    <row r="49828" spans="1:3" ht="14.4" x14ac:dyDescent="0.3">
      <c r="A49828"/>
      <c r="B49828"/>
      <c r="C49828"/>
    </row>
    <row r="49829" spans="1:3" ht="14.4" x14ac:dyDescent="0.3">
      <c r="A49829"/>
      <c r="B49829"/>
      <c r="C49829"/>
    </row>
    <row r="49830" spans="1:3" ht="14.4" x14ac:dyDescent="0.3">
      <c r="A49830"/>
      <c r="B49830"/>
      <c r="C49830"/>
    </row>
    <row r="49831" spans="1:3" ht="14.4" x14ac:dyDescent="0.3">
      <c r="A49831"/>
      <c r="B49831"/>
      <c r="C49831"/>
    </row>
    <row r="49832" spans="1:3" ht="14.4" x14ac:dyDescent="0.3">
      <c r="A49832"/>
      <c r="B49832"/>
      <c r="C49832"/>
    </row>
    <row r="49833" spans="1:3" ht="14.4" x14ac:dyDescent="0.3">
      <c r="A49833"/>
      <c r="B49833"/>
      <c r="C49833"/>
    </row>
    <row r="49834" spans="1:3" ht="14.4" x14ac:dyDescent="0.3">
      <c r="A49834"/>
      <c r="B49834"/>
      <c r="C49834"/>
    </row>
    <row r="49835" spans="1:3" ht="14.4" x14ac:dyDescent="0.3">
      <c r="A49835"/>
      <c r="B49835"/>
      <c r="C49835"/>
    </row>
    <row r="49836" spans="1:3" ht="14.4" x14ac:dyDescent="0.3">
      <c r="A49836"/>
      <c r="B49836"/>
      <c r="C49836"/>
    </row>
    <row r="49837" spans="1:3" ht="14.4" x14ac:dyDescent="0.3">
      <c r="A49837"/>
      <c r="B49837"/>
      <c r="C49837"/>
    </row>
    <row r="49838" spans="1:3" ht="14.4" x14ac:dyDescent="0.3">
      <c r="A49838"/>
      <c r="B49838"/>
      <c r="C49838"/>
    </row>
    <row r="49839" spans="1:3" ht="14.4" x14ac:dyDescent="0.3">
      <c r="A49839"/>
      <c r="B49839"/>
      <c r="C49839"/>
    </row>
    <row r="49840" spans="1:3" ht="14.4" x14ac:dyDescent="0.3">
      <c r="A49840"/>
      <c r="B49840"/>
      <c r="C49840"/>
    </row>
    <row r="49841" spans="1:3" ht="14.4" x14ac:dyDescent="0.3">
      <c r="A49841"/>
      <c r="B49841"/>
      <c r="C49841"/>
    </row>
    <row r="49842" spans="1:3" ht="14.4" x14ac:dyDescent="0.3">
      <c r="A49842"/>
      <c r="B49842"/>
      <c r="C49842"/>
    </row>
    <row r="49843" spans="1:3" ht="14.4" x14ac:dyDescent="0.3">
      <c r="A49843"/>
      <c r="B49843"/>
      <c r="C49843"/>
    </row>
    <row r="49844" spans="1:3" ht="14.4" x14ac:dyDescent="0.3">
      <c r="A49844"/>
      <c r="B49844"/>
      <c r="C49844"/>
    </row>
    <row r="49845" spans="1:3" ht="14.4" x14ac:dyDescent="0.3">
      <c r="A49845"/>
      <c r="B49845"/>
      <c r="C49845"/>
    </row>
    <row r="49846" spans="1:3" ht="14.4" x14ac:dyDescent="0.3">
      <c r="A49846"/>
      <c r="B49846"/>
      <c r="C49846"/>
    </row>
    <row r="49847" spans="1:3" ht="14.4" x14ac:dyDescent="0.3">
      <c r="A49847"/>
      <c r="B49847"/>
      <c r="C49847"/>
    </row>
    <row r="49848" spans="1:3" ht="14.4" x14ac:dyDescent="0.3">
      <c r="A49848"/>
      <c r="B49848"/>
      <c r="C49848"/>
    </row>
    <row r="49849" spans="1:3" ht="14.4" x14ac:dyDescent="0.3">
      <c r="A49849"/>
      <c r="B49849"/>
      <c r="C49849"/>
    </row>
    <row r="49850" spans="1:3" ht="14.4" x14ac:dyDescent="0.3">
      <c r="A49850"/>
      <c r="B49850"/>
      <c r="C49850"/>
    </row>
    <row r="49851" spans="1:3" ht="14.4" x14ac:dyDescent="0.3">
      <c r="A49851"/>
      <c r="B49851"/>
      <c r="C49851"/>
    </row>
    <row r="49852" spans="1:3" ht="14.4" x14ac:dyDescent="0.3">
      <c r="A49852"/>
      <c r="B49852"/>
      <c r="C49852"/>
    </row>
    <row r="49853" spans="1:3" ht="14.4" x14ac:dyDescent="0.3">
      <c r="A49853"/>
      <c r="B49853"/>
      <c r="C49853"/>
    </row>
    <row r="49854" spans="1:3" ht="14.4" x14ac:dyDescent="0.3">
      <c r="A49854"/>
      <c r="B49854"/>
      <c r="C49854"/>
    </row>
    <row r="49855" spans="1:3" ht="14.4" x14ac:dyDescent="0.3">
      <c r="A49855"/>
      <c r="B49855"/>
      <c r="C49855"/>
    </row>
    <row r="49856" spans="1:3" ht="14.4" x14ac:dyDescent="0.3">
      <c r="A49856"/>
      <c r="B49856"/>
      <c r="C49856"/>
    </row>
    <row r="49857" spans="1:3" ht="14.4" x14ac:dyDescent="0.3">
      <c r="A49857"/>
      <c r="B49857"/>
      <c r="C49857"/>
    </row>
    <row r="49858" spans="1:3" ht="14.4" x14ac:dyDescent="0.3">
      <c r="A49858"/>
      <c r="B49858"/>
      <c r="C49858"/>
    </row>
    <row r="49859" spans="1:3" ht="14.4" x14ac:dyDescent="0.3">
      <c r="A49859"/>
      <c r="B49859"/>
      <c r="C49859"/>
    </row>
    <row r="49860" spans="1:3" ht="14.4" x14ac:dyDescent="0.3">
      <c r="A49860"/>
      <c r="B49860"/>
      <c r="C49860"/>
    </row>
    <row r="49861" spans="1:3" ht="14.4" x14ac:dyDescent="0.3">
      <c r="A49861"/>
      <c r="B49861"/>
      <c r="C49861"/>
    </row>
    <row r="49862" spans="1:3" ht="14.4" x14ac:dyDescent="0.3">
      <c r="A49862"/>
      <c r="B49862"/>
      <c r="C49862"/>
    </row>
    <row r="49863" spans="1:3" ht="14.4" x14ac:dyDescent="0.3">
      <c r="A49863"/>
      <c r="B49863"/>
      <c r="C49863"/>
    </row>
    <row r="49864" spans="1:3" ht="14.4" x14ac:dyDescent="0.3">
      <c r="A49864"/>
      <c r="B49864"/>
      <c r="C49864"/>
    </row>
    <row r="49865" spans="1:3" ht="14.4" x14ac:dyDescent="0.3">
      <c r="A49865"/>
      <c r="B49865"/>
      <c r="C49865"/>
    </row>
    <row r="49866" spans="1:3" ht="14.4" x14ac:dyDescent="0.3">
      <c r="A49866"/>
      <c r="B49866"/>
      <c r="C49866"/>
    </row>
    <row r="49867" spans="1:3" ht="14.4" x14ac:dyDescent="0.3">
      <c r="A49867"/>
      <c r="B49867"/>
      <c r="C49867"/>
    </row>
    <row r="49868" spans="1:3" ht="14.4" x14ac:dyDescent="0.3">
      <c r="A49868"/>
      <c r="B49868"/>
      <c r="C49868"/>
    </row>
    <row r="49869" spans="1:3" ht="14.4" x14ac:dyDescent="0.3">
      <c r="A49869"/>
      <c r="B49869"/>
      <c r="C49869"/>
    </row>
    <row r="49870" spans="1:3" ht="14.4" x14ac:dyDescent="0.3">
      <c r="A49870"/>
      <c r="B49870"/>
      <c r="C49870"/>
    </row>
    <row r="49871" spans="1:3" ht="14.4" x14ac:dyDescent="0.3">
      <c r="A49871"/>
      <c r="B49871"/>
      <c r="C49871"/>
    </row>
    <row r="49872" spans="1:3" ht="14.4" x14ac:dyDescent="0.3">
      <c r="A49872"/>
      <c r="B49872"/>
      <c r="C49872"/>
    </row>
    <row r="49873" spans="1:3" ht="14.4" x14ac:dyDescent="0.3">
      <c r="A49873"/>
      <c r="B49873"/>
      <c r="C49873"/>
    </row>
    <row r="49874" spans="1:3" ht="14.4" x14ac:dyDescent="0.3">
      <c r="A49874"/>
      <c r="B49874"/>
      <c r="C49874"/>
    </row>
    <row r="49875" spans="1:3" ht="14.4" x14ac:dyDescent="0.3">
      <c r="A49875"/>
      <c r="B49875"/>
      <c r="C49875"/>
    </row>
    <row r="49876" spans="1:3" ht="14.4" x14ac:dyDescent="0.3">
      <c r="A49876"/>
      <c r="B49876"/>
      <c r="C49876"/>
    </row>
    <row r="49877" spans="1:3" ht="14.4" x14ac:dyDescent="0.3">
      <c r="A49877"/>
      <c r="B49877"/>
      <c r="C49877"/>
    </row>
    <row r="49878" spans="1:3" ht="14.4" x14ac:dyDescent="0.3">
      <c r="A49878"/>
      <c r="B49878"/>
      <c r="C49878"/>
    </row>
    <row r="49879" spans="1:3" ht="14.4" x14ac:dyDescent="0.3">
      <c r="A49879"/>
      <c r="B49879"/>
      <c r="C49879"/>
    </row>
    <row r="49880" spans="1:3" ht="14.4" x14ac:dyDescent="0.3">
      <c r="A49880"/>
      <c r="B49880"/>
      <c r="C49880"/>
    </row>
    <row r="49881" spans="1:3" ht="14.4" x14ac:dyDescent="0.3">
      <c r="A49881"/>
      <c r="B49881"/>
      <c r="C49881"/>
    </row>
    <row r="49882" spans="1:3" ht="14.4" x14ac:dyDescent="0.3">
      <c r="A49882"/>
      <c r="B49882"/>
      <c r="C49882"/>
    </row>
    <row r="49883" spans="1:3" ht="14.4" x14ac:dyDescent="0.3">
      <c r="A49883"/>
      <c r="B49883"/>
      <c r="C49883"/>
    </row>
    <row r="49884" spans="1:3" ht="14.4" x14ac:dyDescent="0.3">
      <c r="A49884"/>
      <c r="B49884"/>
      <c r="C49884"/>
    </row>
    <row r="49885" spans="1:3" ht="14.4" x14ac:dyDescent="0.3">
      <c r="A49885"/>
      <c r="B49885"/>
      <c r="C49885"/>
    </row>
    <row r="49886" spans="1:3" ht="14.4" x14ac:dyDescent="0.3">
      <c r="A49886"/>
      <c r="B49886"/>
      <c r="C49886"/>
    </row>
    <row r="49887" spans="1:3" ht="14.4" x14ac:dyDescent="0.3">
      <c r="A49887"/>
      <c r="B49887"/>
      <c r="C49887"/>
    </row>
    <row r="49888" spans="1:3" ht="14.4" x14ac:dyDescent="0.3">
      <c r="A49888"/>
      <c r="B49888"/>
      <c r="C49888"/>
    </row>
    <row r="49889" spans="1:3" ht="14.4" x14ac:dyDescent="0.3">
      <c r="A49889"/>
      <c r="B49889"/>
      <c r="C49889"/>
    </row>
    <row r="49890" spans="1:3" ht="14.4" x14ac:dyDescent="0.3">
      <c r="A49890"/>
      <c r="B49890"/>
      <c r="C49890"/>
    </row>
    <row r="49891" spans="1:3" ht="14.4" x14ac:dyDescent="0.3">
      <c r="A49891"/>
      <c r="B49891"/>
      <c r="C49891"/>
    </row>
    <row r="49892" spans="1:3" ht="14.4" x14ac:dyDescent="0.3">
      <c r="A49892"/>
      <c r="B49892"/>
      <c r="C49892"/>
    </row>
    <row r="49893" spans="1:3" ht="14.4" x14ac:dyDescent="0.3">
      <c r="A49893"/>
      <c r="B49893"/>
      <c r="C49893"/>
    </row>
    <row r="49894" spans="1:3" ht="14.4" x14ac:dyDescent="0.3">
      <c r="A49894"/>
      <c r="B49894"/>
      <c r="C49894"/>
    </row>
    <row r="49895" spans="1:3" ht="14.4" x14ac:dyDescent="0.3">
      <c r="A49895"/>
      <c r="B49895"/>
      <c r="C49895"/>
    </row>
    <row r="49896" spans="1:3" ht="14.4" x14ac:dyDescent="0.3">
      <c r="A49896"/>
      <c r="B49896"/>
      <c r="C49896"/>
    </row>
    <row r="49897" spans="1:3" ht="14.4" x14ac:dyDescent="0.3">
      <c r="A49897"/>
      <c r="B49897"/>
      <c r="C49897"/>
    </row>
    <row r="49898" spans="1:3" ht="14.4" x14ac:dyDescent="0.3">
      <c r="A49898"/>
      <c r="B49898"/>
      <c r="C49898"/>
    </row>
    <row r="49899" spans="1:3" ht="14.4" x14ac:dyDescent="0.3">
      <c r="A49899"/>
      <c r="B49899"/>
      <c r="C49899"/>
    </row>
    <row r="49900" spans="1:3" ht="14.4" x14ac:dyDescent="0.3">
      <c r="A49900"/>
      <c r="B49900"/>
      <c r="C49900"/>
    </row>
    <row r="49901" spans="1:3" ht="14.4" x14ac:dyDescent="0.3">
      <c r="A49901"/>
      <c r="B49901"/>
      <c r="C49901"/>
    </row>
    <row r="49902" spans="1:3" ht="14.4" x14ac:dyDescent="0.3">
      <c r="A49902"/>
      <c r="B49902"/>
      <c r="C49902"/>
    </row>
    <row r="49903" spans="1:3" ht="14.4" x14ac:dyDescent="0.3">
      <c r="A49903"/>
      <c r="B49903"/>
      <c r="C49903"/>
    </row>
    <row r="49904" spans="1:3" ht="14.4" x14ac:dyDescent="0.3">
      <c r="A49904"/>
      <c r="B49904"/>
      <c r="C49904"/>
    </row>
    <row r="49905" spans="1:3" ht="14.4" x14ac:dyDescent="0.3">
      <c r="A49905"/>
      <c r="B49905"/>
      <c r="C49905"/>
    </row>
    <row r="49906" spans="1:3" ht="14.4" x14ac:dyDescent="0.3">
      <c r="A49906"/>
      <c r="B49906"/>
      <c r="C49906"/>
    </row>
    <row r="49907" spans="1:3" ht="14.4" x14ac:dyDescent="0.3">
      <c r="A49907"/>
      <c r="B49907"/>
      <c r="C49907"/>
    </row>
    <row r="49908" spans="1:3" ht="14.4" x14ac:dyDescent="0.3">
      <c r="A49908"/>
      <c r="B49908"/>
      <c r="C49908"/>
    </row>
    <row r="49909" spans="1:3" ht="14.4" x14ac:dyDescent="0.3">
      <c r="A49909"/>
      <c r="B49909"/>
      <c r="C49909"/>
    </row>
    <row r="49910" spans="1:3" ht="14.4" x14ac:dyDescent="0.3">
      <c r="A49910"/>
      <c r="B49910"/>
      <c r="C49910"/>
    </row>
    <row r="49911" spans="1:3" ht="14.4" x14ac:dyDescent="0.3">
      <c r="A49911"/>
      <c r="B49911"/>
      <c r="C49911"/>
    </row>
    <row r="49912" spans="1:3" ht="14.4" x14ac:dyDescent="0.3">
      <c r="A49912"/>
      <c r="B49912"/>
      <c r="C49912"/>
    </row>
    <row r="49913" spans="1:3" ht="14.4" x14ac:dyDescent="0.3">
      <c r="A49913"/>
      <c r="B49913"/>
      <c r="C49913"/>
    </row>
    <row r="49914" spans="1:3" ht="14.4" x14ac:dyDescent="0.3">
      <c r="A49914"/>
      <c r="B49914"/>
      <c r="C49914"/>
    </row>
    <row r="49915" spans="1:3" ht="14.4" x14ac:dyDescent="0.3">
      <c r="A49915"/>
      <c r="B49915"/>
      <c r="C49915"/>
    </row>
    <row r="49916" spans="1:3" ht="14.4" x14ac:dyDescent="0.3">
      <c r="A49916"/>
      <c r="B49916"/>
      <c r="C49916"/>
    </row>
    <row r="49917" spans="1:3" ht="14.4" x14ac:dyDescent="0.3">
      <c r="A49917"/>
      <c r="B49917"/>
      <c r="C49917"/>
    </row>
    <row r="49918" spans="1:3" ht="14.4" x14ac:dyDescent="0.3">
      <c r="A49918"/>
      <c r="B49918"/>
      <c r="C49918"/>
    </row>
    <row r="49919" spans="1:3" ht="14.4" x14ac:dyDescent="0.3">
      <c r="A49919"/>
      <c r="B49919"/>
      <c r="C49919"/>
    </row>
    <row r="49920" spans="1:3" ht="14.4" x14ac:dyDescent="0.3">
      <c r="A49920"/>
      <c r="B49920"/>
      <c r="C49920"/>
    </row>
    <row r="49921" spans="1:3" ht="14.4" x14ac:dyDescent="0.3">
      <c r="A49921"/>
      <c r="B49921"/>
      <c r="C49921"/>
    </row>
    <row r="49922" spans="1:3" ht="14.4" x14ac:dyDescent="0.3">
      <c r="A49922"/>
      <c r="B49922"/>
      <c r="C49922"/>
    </row>
    <row r="49923" spans="1:3" ht="14.4" x14ac:dyDescent="0.3">
      <c r="A49923"/>
      <c r="B49923"/>
      <c r="C49923"/>
    </row>
    <row r="49924" spans="1:3" ht="14.4" x14ac:dyDescent="0.3">
      <c r="A49924"/>
      <c r="B49924"/>
      <c r="C49924"/>
    </row>
    <row r="49925" spans="1:3" ht="14.4" x14ac:dyDescent="0.3">
      <c r="A49925"/>
      <c r="B49925"/>
      <c r="C49925"/>
    </row>
    <row r="49926" spans="1:3" ht="14.4" x14ac:dyDescent="0.3">
      <c r="A49926"/>
      <c r="B49926"/>
      <c r="C49926"/>
    </row>
    <row r="49927" spans="1:3" ht="14.4" x14ac:dyDescent="0.3">
      <c r="A49927"/>
      <c r="B49927"/>
      <c r="C49927"/>
    </row>
    <row r="49928" spans="1:3" ht="14.4" x14ac:dyDescent="0.3">
      <c r="A49928"/>
      <c r="B49928"/>
      <c r="C49928"/>
    </row>
    <row r="49929" spans="1:3" ht="14.4" x14ac:dyDescent="0.3">
      <c r="A49929"/>
      <c r="B49929"/>
      <c r="C49929"/>
    </row>
    <row r="49930" spans="1:3" ht="14.4" x14ac:dyDescent="0.3">
      <c r="A49930"/>
      <c r="B49930"/>
      <c r="C49930"/>
    </row>
    <row r="49931" spans="1:3" ht="14.4" x14ac:dyDescent="0.3">
      <c r="A49931"/>
      <c r="B49931"/>
      <c r="C49931"/>
    </row>
    <row r="49932" spans="1:3" ht="14.4" x14ac:dyDescent="0.3">
      <c r="A49932"/>
      <c r="B49932"/>
      <c r="C49932"/>
    </row>
    <row r="49933" spans="1:3" ht="14.4" x14ac:dyDescent="0.3">
      <c r="A49933"/>
      <c r="B49933"/>
      <c r="C49933"/>
    </row>
    <row r="49934" spans="1:3" ht="14.4" x14ac:dyDescent="0.3">
      <c r="A49934"/>
      <c r="B49934"/>
      <c r="C49934"/>
    </row>
    <row r="49935" spans="1:3" ht="14.4" x14ac:dyDescent="0.3">
      <c r="A49935"/>
      <c r="B49935"/>
      <c r="C49935"/>
    </row>
    <row r="49936" spans="1:3" ht="14.4" x14ac:dyDescent="0.3">
      <c r="A49936"/>
      <c r="B49936"/>
      <c r="C49936"/>
    </row>
    <row r="49937" spans="1:3" ht="14.4" x14ac:dyDescent="0.3">
      <c r="A49937"/>
      <c r="B49937"/>
      <c r="C49937"/>
    </row>
    <row r="49938" spans="1:3" ht="14.4" x14ac:dyDescent="0.3">
      <c r="A49938"/>
      <c r="B49938"/>
      <c r="C49938"/>
    </row>
    <row r="49939" spans="1:3" ht="14.4" x14ac:dyDescent="0.3">
      <c r="A49939"/>
      <c r="B49939"/>
      <c r="C49939"/>
    </row>
    <row r="49940" spans="1:3" ht="14.4" x14ac:dyDescent="0.3">
      <c r="A49940"/>
      <c r="B49940"/>
      <c r="C49940"/>
    </row>
    <row r="49941" spans="1:3" ht="14.4" x14ac:dyDescent="0.3">
      <c r="A49941"/>
      <c r="B49941"/>
      <c r="C49941"/>
    </row>
    <row r="49942" spans="1:3" ht="14.4" x14ac:dyDescent="0.3">
      <c r="A49942"/>
      <c r="B49942"/>
      <c r="C49942"/>
    </row>
    <row r="49943" spans="1:3" ht="14.4" x14ac:dyDescent="0.3">
      <c r="A49943"/>
      <c r="B49943"/>
      <c r="C49943"/>
    </row>
    <row r="49944" spans="1:3" ht="14.4" x14ac:dyDescent="0.3">
      <c r="A49944"/>
      <c r="B49944"/>
      <c r="C49944"/>
    </row>
    <row r="49945" spans="1:3" ht="14.4" x14ac:dyDescent="0.3">
      <c r="A49945"/>
      <c r="B49945"/>
      <c r="C49945"/>
    </row>
    <row r="49946" spans="1:3" ht="14.4" x14ac:dyDescent="0.3">
      <c r="A49946"/>
      <c r="B49946"/>
      <c r="C49946"/>
    </row>
    <row r="49947" spans="1:3" ht="14.4" x14ac:dyDescent="0.3">
      <c r="A49947"/>
      <c r="B49947"/>
      <c r="C49947"/>
    </row>
    <row r="49948" spans="1:3" ht="14.4" x14ac:dyDescent="0.3">
      <c r="A49948"/>
      <c r="B49948"/>
      <c r="C49948"/>
    </row>
    <row r="49949" spans="1:3" ht="14.4" x14ac:dyDescent="0.3">
      <c r="A49949"/>
      <c r="B49949"/>
      <c r="C49949"/>
    </row>
    <row r="49950" spans="1:3" ht="14.4" x14ac:dyDescent="0.3">
      <c r="A49950"/>
      <c r="B49950"/>
      <c r="C49950"/>
    </row>
    <row r="49951" spans="1:3" ht="14.4" x14ac:dyDescent="0.3">
      <c r="A49951"/>
      <c r="B49951"/>
      <c r="C49951"/>
    </row>
    <row r="49952" spans="1:3" ht="14.4" x14ac:dyDescent="0.3">
      <c r="A49952"/>
      <c r="B49952"/>
      <c r="C49952"/>
    </row>
    <row r="49953" spans="1:3" ht="14.4" x14ac:dyDescent="0.3">
      <c r="A49953"/>
      <c r="B49953"/>
      <c r="C49953"/>
    </row>
    <row r="49954" spans="1:3" ht="14.4" x14ac:dyDescent="0.3">
      <c r="A49954"/>
      <c r="B49954"/>
      <c r="C49954"/>
    </row>
    <row r="49955" spans="1:3" ht="14.4" x14ac:dyDescent="0.3">
      <c r="A49955"/>
      <c r="B49955"/>
      <c r="C49955"/>
    </row>
    <row r="49956" spans="1:3" ht="14.4" x14ac:dyDescent="0.3">
      <c r="A49956"/>
      <c r="B49956"/>
      <c r="C49956"/>
    </row>
    <row r="49957" spans="1:3" ht="14.4" x14ac:dyDescent="0.3">
      <c r="A49957"/>
      <c r="B49957"/>
      <c r="C49957"/>
    </row>
    <row r="49958" spans="1:3" ht="14.4" x14ac:dyDescent="0.3">
      <c r="A49958"/>
      <c r="B49958"/>
      <c r="C49958"/>
    </row>
    <row r="49959" spans="1:3" ht="14.4" x14ac:dyDescent="0.3">
      <c r="A49959"/>
      <c r="B49959"/>
      <c r="C49959"/>
    </row>
    <row r="49960" spans="1:3" ht="14.4" x14ac:dyDescent="0.3">
      <c r="A49960"/>
      <c r="B49960"/>
      <c r="C49960"/>
    </row>
    <row r="49961" spans="1:3" ht="14.4" x14ac:dyDescent="0.3">
      <c r="A49961"/>
      <c r="B49961"/>
      <c r="C49961"/>
    </row>
    <row r="49962" spans="1:3" ht="14.4" x14ac:dyDescent="0.3">
      <c r="A49962"/>
      <c r="B49962"/>
      <c r="C49962"/>
    </row>
    <row r="49963" spans="1:3" ht="14.4" x14ac:dyDescent="0.3">
      <c r="A49963"/>
      <c r="B49963"/>
      <c r="C49963"/>
    </row>
    <row r="49964" spans="1:3" ht="14.4" x14ac:dyDescent="0.3">
      <c r="A49964"/>
      <c r="B49964"/>
      <c r="C49964"/>
    </row>
    <row r="49965" spans="1:3" ht="14.4" x14ac:dyDescent="0.3">
      <c r="A49965"/>
      <c r="B49965"/>
      <c r="C49965"/>
    </row>
    <row r="49966" spans="1:3" ht="14.4" x14ac:dyDescent="0.3">
      <c r="A49966"/>
      <c r="B49966"/>
      <c r="C49966"/>
    </row>
    <row r="49967" spans="1:3" ht="14.4" x14ac:dyDescent="0.3">
      <c r="A49967"/>
      <c r="B49967"/>
      <c r="C49967"/>
    </row>
    <row r="49968" spans="1:3" ht="14.4" x14ac:dyDescent="0.3">
      <c r="A49968"/>
      <c r="B49968"/>
      <c r="C49968"/>
    </row>
    <row r="49969" spans="1:3" ht="14.4" x14ac:dyDescent="0.3">
      <c r="A49969"/>
      <c r="B49969"/>
      <c r="C49969"/>
    </row>
    <row r="49970" spans="1:3" ht="14.4" x14ac:dyDescent="0.3">
      <c r="A49970"/>
      <c r="B49970"/>
      <c r="C49970"/>
    </row>
    <row r="49971" spans="1:3" ht="14.4" x14ac:dyDescent="0.3">
      <c r="A49971"/>
      <c r="B49971"/>
      <c r="C49971"/>
    </row>
    <row r="49972" spans="1:3" ht="14.4" x14ac:dyDescent="0.3">
      <c r="A49972"/>
      <c r="B49972"/>
      <c r="C49972"/>
    </row>
    <row r="49973" spans="1:3" ht="14.4" x14ac:dyDescent="0.3">
      <c r="A49973"/>
      <c r="B49973"/>
      <c r="C49973"/>
    </row>
    <row r="49974" spans="1:3" ht="14.4" x14ac:dyDescent="0.3">
      <c r="A49974"/>
      <c r="B49974"/>
      <c r="C49974"/>
    </row>
    <row r="49975" spans="1:3" ht="14.4" x14ac:dyDescent="0.3">
      <c r="A49975"/>
      <c r="B49975"/>
      <c r="C49975"/>
    </row>
    <row r="49976" spans="1:3" ht="14.4" x14ac:dyDescent="0.3">
      <c r="A49976"/>
      <c r="B49976"/>
      <c r="C49976"/>
    </row>
    <row r="49977" spans="1:3" ht="14.4" x14ac:dyDescent="0.3">
      <c r="A49977"/>
      <c r="B49977"/>
      <c r="C49977"/>
    </row>
    <row r="49978" spans="1:3" ht="14.4" x14ac:dyDescent="0.3">
      <c r="A49978"/>
      <c r="B49978"/>
      <c r="C49978"/>
    </row>
    <row r="49979" spans="1:3" ht="14.4" x14ac:dyDescent="0.3">
      <c r="A49979"/>
      <c r="B49979"/>
      <c r="C49979"/>
    </row>
    <row r="49980" spans="1:3" ht="14.4" x14ac:dyDescent="0.3">
      <c r="A49980"/>
      <c r="B49980"/>
      <c r="C49980"/>
    </row>
    <row r="49981" spans="1:3" ht="14.4" x14ac:dyDescent="0.3">
      <c r="A49981"/>
      <c r="B49981"/>
      <c r="C49981"/>
    </row>
    <row r="49982" spans="1:3" ht="14.4" x14ac:dyDescent="0.3">
      <c r="A49982"/>
      <c r="B49982"/>
      <c r="C49982"/>
    </row>
    <row r="49983" spans="1:3" ht="14.4" x14ac:dyDescent="0.3">
      <c r="A49983"/>
      <c r="B49983"/>
      <c r="C49983"/>
    </row>
    <row r="49984" spans="1:3" ht="14.4" x14ac:dyDescent="0.3">
      <c r="A49984"/>
      <c r="B49984"/>
      <c r="C49984"/>
    </row>
    <row r="49985" spans="1:3" ht="14.4" x14ac:dyDescent="0.3">
      <c r="A49985"/>
      <c r="B49985"/>
      <c r="C49985"/>
    </row>
    <row r="49986" spans="1:3" ht="14.4" x14ac:dyDescent="0.3">
      <c r="A49986"/>
      <c r="B49986"/>
      <c r="C49986"/>
    </row>
    <row r="49987" spans="1:3" ht="14.4" x14ac:dyDescent="0.3">
      <c r="A49987"/>
      <c r="B49987"/>
      <c r="C49987"/>
    </row>
    <row r="49988" spans="1:3" ht="14.4" x14ac:dyDescent="0.3">
      <c r="A49988"/>
      <c r="B49988"/>
      <c r="C49988"/>
    </row>
    <row r="49989" spans="1:3" ht="14.4" x14ac:dyDescent="0.3">
      <c r="A49989"/>
      <c r="B49989"/>
      <c r="C49989"/>
    </row>
    <row r="49990" spans="1:3" ht="14.4" x14ac:dyDescent="0.3">
      <c r="A49990"/>
      <c r="B49990"/>
      <c r="C49990"/>
    </row>
    <row r="49991" spans="1:3" ht="14.4" x14ac:dyDescent="0.3">
      <c r="A49991"/>
      <c r="B49991"/>
      <c r="C49991"/>
    </row>
    <row r="49992" spans="1:3" ht="14.4" x14ac:dyDescent="0.3">
      <c r="A49992"/>
      <c r="B49992"/>
      <c r="C49992"/>
    </row>
    <row r="49993" spans="1:3" ht="14.4" x14ac:dyDescent="0.3">
      <c r="A49993"/>
      <c r="B49993"/>
      <c r="C49993"/>
    </row>
    <row r="49994" spans="1:3" ht="14.4" x14ac:dyDescent="0.3">
      <c r="A49994"/>
      <c r="B49994"/>
      <c r="C49994"/>
    </row>
    <row r="49995" spans="1:3" ht="14.4" x14ac:dyDescent="0.3">
      <c r="A49995"/>
      <c r="B49995"/>
      <c r="C49995"/>
    </row>
    <row r="49996" spans="1:3" ht="14.4" x14ac:dyDescent="0.3">
      <c r="A49996"/>
      <c r="B49996"/>
      <c r="C49996"/>
    </row>
    <row r="49997" spans="1:3" ht="14.4" x14ac:dyDescent="0.3">
      <c r="A49997"/>
      <c r="B49997"/>
      <c r="C49997"/>
    </row>
    <row r="49998" spans="1:3" ht="14.4" x14ac:dyDescent="0.3">
      <c r="A49998"/>
      <c r="B49998"/>
      <c r="C49998"/>
    </row>
    <row r="49999" spans="1:3" ht="14.4" x14ac:dyDescent="0.3">
      <c r="A49999"/>
      <c r="B49999"/>
      <c r="C49999"/>
    </row>
    <row r="50000" spans="1:3" ht="14.4" x14ac:dyDescent="0.3">
      <c r="A50000"/>
      <c r="B50000"/>
      <c r="C50000"/>
    </row>
    <row r="50001" spans="1:3" ht="14.4" x14ac:dyDescent="0.3">
      <c r="A50001"/>
      <c r="B50001"/>
      <c r="C50001"/>
    </row>
    <row r="50002" spans="1:3" ht="14.4" x14ac:dyDescent="0.3">
      <c r="A50002"/>
      <c r="B50002"/>
      <c r="C50002"/>
    </row>
    <row r="50003" spans="1:3" ht="14.4" x14ac:dyDescent="0.3">
      <c r="A50003"/>
      <c r="B50003"/>
      <c r="C50003"/>
    </row>
    <row r="50004" spans="1:3" ht="14.4" x14ac:dyDescent="0.3">
      <c r="A50004"/>
      <c r="B50004"/>
      <c r="C50004"/>
    </row>
    <row r="50005" spans="1:3" ht="14.4" x14ac:dyDescent="0.3">
      <c r="A50005"/>
      <c r="B50005"/>
      <c r="C50005"/>
    </row>
    <row r="50006" spans="1:3" ht="14.4" x14ac:dyDescent="0.3">
      <c r="A50006"/>
      <c r="B50006"/>
      <c r="C50006"/>
    </row>
    <row r="50007" spans="1:3" ht="14.4" x14ac:dyDescent="0.3">
      <c r="A50007"/>
      <c r="B50007"/>
      <c r="C50007"/>
    </row>
    <row r="50008" spans="1:3" ht="14.4" x14ac:dyDescent="0.3">
      <c r="A50008"/>
      <c r="B50008"/>
      <c r="C50008"/>
    </row>
    <row r="50009" spans="1:3" ht="14.4" x14ac:dyDescent="0.3">
      <c r="A50009"/>
      <c r="B50009"/>
      <c r="C50009"/>
    </row>
    <row r="50010" spans="1:3" ht="14.4" x14ac:dyDescent="0.3">
      <c r="A50010"/>
      <c r="B50010"/>
      <c r="C50010"/>
    </row>
    <row r="50011" spans="1:3" ht="14.4" x14ac:dyDescent="0.3">
      <c r="A50011"/>
      <c r="B50011"/>
      <c r="C50011"/>
    </row>
    <row r="50012" spans="1:3" ht="14.4" x14ac:dyDescent="0.3">
      <c r="A50012"/>
      <c r="B50012"/>
      <c r="C50012"/>
    </row>
    <row r="50013" spans="1:3" ht="14.4" x14ac:dyDescent="0.3">
      <c r="A50013"/>
      <c r="B50013"/>
      <c r="C50013"/>
    </row>
    <row r="50014" spans="1:3" ht="14.4" x14ac:dyDescent="0.3">
      <c r="A50014"/>
      <c r="B50014"/>
      <c r="C50014"/>
    </row>
    <row r="50015" spans="1:3" ht="14.4" x14ac:dyDescent="0.3">
      <c r="A50015"/>
      <c r="B50015"/>
      <c r="C50015"/>
    </row>
    <row r="50016" spans="1:3" ht="14.4" x14ac:dyDescent="0.3">
      <c r="A50016"/>
      <c r="B50016"/>
      <c r="C50016"/>
    </row>
    <row r="50017" spans="1:3" ht="14.4" x14ac:dyDescent="0.3">
      <c r="A50017"/>
      <c r="B50017"/>
      <c r="C50017"/>
    </row>
    <row r="50018" spans="1:3" ht="14.4" x14ac:dyDescent="0.3">
      <c r="A50018"/>
      <c r="B50018"/>
      <c r="C50018"/>
    </row>
    <row r="50019" spans="1:3" ht="14.4" x14ac:dyDescent="0.3">
      <c r="A50019"/>
      <c r="B50019"/>
      <c r="C50019"/>
    </row>
    <row r="50020" spans="1:3" ht="14.4" x14ac:dyDescent="0.3">
      <c r="A50020"/>
      <c r="B50020"/>
      <c r="C50020"/>
    </row>
    <row r="50021" spans="1:3" ht="14.4" x14ac:dyDescent="0.3">
      <c r="A50021"/>
      <c r="B50021"/>
      <c r="C50021"/>
    </row>
    <row r="50022" spans="1:3" ht="14.4" x14ac:dyDescent="0.3">
      <c r="A50022"/>
      <c r="B50022"/>
      <c r="C50022"/>
    </row>
    <row r="50023" spans="1:3" ht="14.4" x14ac:dyDescent="0.3">
      <c r="A50023"/>
      <c r="B50023"/>
      <c r="C50023"/>
    </row>
    <row r="50024" spans="1:3" ht="14.4" x14ac:dyDescent="0.3">
      <c r="A50024"/>
      <c r="B50024"/>
      <c r="C50024"/>
    </row>
    <row r="50025" spans="1:3" ht="14.4" x14ac:dyDescent="0.3">
      <c r="A50025"/>
      <c r="B50025"/>
      <c r="C50025"/>
    </row>
    <row r="50026" spans="1:3" ht="14.4" x14ac:dyDescent="0.3">
      <c r="A50026"/>
      <c r="B50026"/>
      <c r="C50026"/>
    </row>
    <row r="50027" spans="1:3" ht="14.4" x14ac:dyDescent="0.3">
      <c r="A50027"/>
      <c r="B50027"/>
      <c r="C50027"/>
    </row>
    <row r="50028" spans="1:3" ht="14.4" x14ac:dyDescent="0.3">
      <c r="A50028"/>
      <c r="B50028"/>
      <c r="C50028"/>
    </row>
    <row r="50029" spans="1:3" ht="14.4" x14ac:dyDescent="0.3">
      <c r="A50029"/>
      <c r="B50029"/>
      <c r="C50029"/>
    </row>
    <row r="50030" spans="1:3" ht="14.4" x14ac:dyDescent="0.3">
      <c r="A50030"/>
      <c r="B50030"/>
      <c r="C50030"/>
    </row>
    <row r="50031" spans="1:3" ht="14.4" x14ac:dyDescent="0.3">
      <c r="A50031"/>
      <c r="B50031"/>
      <c r="C50031"/>
    </row>
    <row r="50032" spans="1:3" ht="14.4" x14ac:dyDescent="0.3">
      <c r="A50032"/>
      <c r="B50032"/>
      <c r="C50032"/>
    </row>
    <row r="50033" spans="1:3" ht="14.4" x14ac:dyDescent="0.3">
      <c r="A50033"/>
      <c r="B50033"/>
      <c r="C50033"/>
    </row>
    <row r="50034" spans="1:3" ht="14.4" x14ac:dyDescent="0.3">
      <c r="A50034"/>
      <c r="B50034"/>
      <c r="C50034"/>
    </row>
    <row r="50035" spans="1:3" ht="14.4" x14ac:dyDescent="0.3">
      <c r="A50035"/>
      <c r="B50035"/>
      <c r="C50035"/>
    </row>
    <row r="50036" spans="1:3" ht="14.4" x14ac:dyDescent="0.3">
      <c r="A50036"/>
      <c r="B50036"/>
      <c r="C50036"/>
    </row>
    <row r="50037" spans="1:3" ht="14.4" x14ac:dyDescent="0.3">
      <c r="A50037"/>
      <c r="B50037"/>
      <c r="C50037"/>
    </row>
    <row r="50038" spans="1:3" ht="14.4" x14ac:dyDescent="0.3">
      <c r="A50038"/>
      <c r="B50038"/>
      <c r="C50038"/>
    </row>
    <row r="50039" spans="1:3" ht="14.4" x14ac:dyDescent="0.3">
      <c r="A50039"/>
      <c r="B50039"/>
      <c r="C50039"/>
    </row>
    <row r="50040" spans="1:3" ht="14.4" x14ac:dyDescent="0.3">
      <c r="A50040"/>
      <c r="B50040"/>
      <c r="C50040"/>
    </row>
    <row r="50041" spans="1:3" ht="14.4" x14ac:dyDescent="0.3">
      <c r="A50041"/>
      <c r="B50041"/>
      <c r="C50041"/>
    </row>
    <row r="50042" spans="1:3" ht="14.4" x14ac:dyDescent="0.3">
      <c r="A50042"/>
      <c r="B50042"/>
      <c r="C50042"/>
    </row>
    <row r="50043" spans="1:3" ht="14.4" x14ac:dyDescent="0.3">
      <c r="A50043"/>
      <c r="B50043"/>
      <c r="C50043"/>
    </row>
    <row r="50044" spans="1:3" ht="14.4" x14ac:dyDescent="0.3">
      <c r="A50044"/>
      <c r="B50044"/>
      <c r="C50044"/>
    </row>
    <row r="50045" spans="1:3" ht="14.4" x14ac:dyDescent="0.3">
      <c r="A50045"/>
      <c r="B50045"/>
      <c r="C50045"/>
    </row>
    <row r="50046" spans="1:3" ht="14.4" x14ac:dyDescent="0.3">
      <c r="A50046"/>
      <c r="B50046"/>
      <c r="C50046"/>
    </row>
    <row r="50047" spans="1:3" ht="14.4" x14ac:dyDescent="0.3">
      <c r="A50047"/>
      <c r="B50047"/>
      <c r="C50047"/>
    </row>
    <row r="50048" spans="1:3" ht="14.4" x14ac:dyDescent="0.3">
      <c r="A50048"/>
      <c r="B50048"/>
      <c r="C50048"/>
    </row>
    <row r="50049" spans="1:3" ht="14.4" x14ac:dyDescent="0.3">
      <c r="A50049"/>
      <c r="B50049"/>
      <c r="C50049"/>
    </row>
    <row r="50050" spans="1:3" ht="14.4" x14ac:dyDescent="0.3">
      <c r="A50050"/>
      <c r="B50050"/>
      <c r="C50050"/>
    </row>
    <row r="50051" spans="1:3" ht="14.4" x14ac:dyDescent="0.3">
      <c r="A50051"/>
      <c r="B50051"/>
      <c r="C50051"/>
    </row>
    <row r="50052" spans="1:3" ht="14.4" x14ac:dyDescent="0.3">
      <c r="A50052"/>
      <c r="B50052"/>
      <c r="C50052"/>
    </row>
    <row r="50053" spans="1:3" ht="14.4" x14ac:dyDescent="0.3">
      <c r="A50053"/>
      <c r="B50053"/>
      <c r="C50053"/>
    </row>
    <row r="50054" spans="1:3" ht="14.4" x14ac:dyDescent="0.3">
      <c r="A50054"/>
      <c r="B50054"/>
      <c r="C50054"/>
    </row>
    <row r="50055" spans="1:3" ht="14.4" x14ac:dyDescent="0.3">
      <c r="A50055"/>
      <c r="B50055"/>
      <c r="C50055"/>
    </row>
    <row r="50056" spans="1:3" ht="14.4" x14ac:dyDescent="0.3">
      <c r="A50056"/>
      <c r="B50056"/>
      <c r="C50056"/>
    </row>
    <row r="50057" spans="1:3" ht="14.4" x14ac:dyDescent="0.3">
      <c r="A50057"/>
      <c r="B50057"/>
      <c r="C50057"/>
    </row>
    <row r="50058" spans="1:3" ht="14.4" x14ac:dyDescent="0.3">
      <c r="A50058"/>
      <c r="B50058"/>
      <c r="C50058"/>
    </row>
    <row r="50059" spans="1:3" ht="14.4" x14ac:dyDescent="0.3">
      <c r="A50059"/>
      <c r="B50059"/>
      <c r="C50059"/>
    </row>
    <row r="50060" spans="1:3" ht="14.4" x14ac:dyDescent="0.3">
      <c r="A50060"/>
      <c r="B50060"/>
      <c r="C50060"/>
    </row>
    <row r="50061" spans="1:3" ht="14.4" x14ac:dyDescent="0.3">
      <c r="A50061"/>
      <c r="B50061"/>
      <c r="C50061"/>
    </row>
    <row r="50062" spans="1:3" ht="14.4" x14ac:dyDescent="0.3">
      <c r="A50062"/>
      <c r="B50062"/>
      <c r="C50062"/>
    </row>
    <row r="50063" spans="1:3" ht="14.4" x14ac:dyDescent="0.3">
      <c r="A50063"/>
      <c r="B50063"/>
      <c r="C50063"/>
    </row>
    <row r="50064" spans="1:3" ht="14.4" x14ac:dyDescent="0.3">
      <c r="A50064"/>
      <c r="B50064"/>
      <c r="C50064"/>
    </row>
    <row r="50065" spans="1:3" ht="14.4" x14ac:dyDescent="0.3">
      <c r="A50065"/>
      <c r="B50065"/>
      <c r="C50065"/>
    </row>
    <row r="50066" spans="1:3" ht="14.4" x14ac:dyDescent="0.3">
      <c r="A50066"/>
      <c r="B50066"/>
      <c r="C50066"/>
    </row>
    <row r="50067" spans="1:3" ht="14.4" x14ac:dyDescent="0.3">
      <c r="A50067"/>
      <c r="B50067"/>
      <c r="C50067"/>
    </row>
    <row r="50068" spans="1:3" ht="14.4" x14ac:dyDescent="0.3">
      <c r="A50068"/>
      <c r="B50068"/>
      <c r="C50068"/>
    </row>
    <row r="50069" spans="1:3" ht="14.4" x14ac:dyDescent="0.3">
      <c r="A50069"/>
      <c r="B50069"/>
      <c r="C50069"/>
    </row>
    <row r="50070" spans="1:3" ht="14.4" x14ac:dyDescent="0.3">
      <c r="A50070"/>
      <c r="B50070"/>
      <c r="C50070"/>
    </row>
    <row r="50071" spans="1:3" ht="14.4" x14ac:dyDescent="0.3">
      <c r="A50071"/>
      <c r="B50071"/>
      <c r="C50071"/>
    </row>
    <row r="50072" spans="1:3" ht="14.4" x14ac:dyDescent="0.3">
      <c r="A50072"/>
      <c r="B50072"/>
      <c r="C50072"/>
    </row>
    <row r="50073" spans="1:3" ht="14.4" x14ac:dyDescent="0.3">
      <c r="A50073"/>
      <c r="B50073"/>
      <c r="C50073"/>
    </row>
    <row r="50074" spans="1:3" ht="14.4" x14ac:dyDescent="0.3">
      <c r="A50074"/>
      <c r="B50074"/>
      <c r="C50074"/>
    </row>
    <row r="50075" spans="1:3" ht="14.4" x14ac:dyDescent="0.3">
      <c r="A50075"/>
      <c r="B50075"/>
      <c r="C50075"/>
    </row>
    <row r="50076" spans="1:3" ht="14.4" x14ac:dyDescent="0.3">
      <c r="A50076"/>
      <c r="B50076"/>
      <c r="C50076"/>
    </row>
    <row r="50077" spans="1:3" ht="14.4" x14ac:dyDescent="0.3">
      <c r="A50077"/>
      <c r="B50077"/>
      <c r="C50077"/>
    </row>
    <row r="50078" spans="1:3" ht="14.4" x14ac:dyDescent="0.3">
      <c r="A50078"/>
      <c r="B50078"/>
      <c r="C50078"/>
    </row>
    <row r="50079" spans="1:3" ht="14.4" x14ac:dyDescent="0.3">
      <c r="A50079"/>
      <c r="B50079"/>
      <c r="C50079"/>
    </row>
    <row r="50080" spans="1:3" ht="14.4" x14ac:dyDescent="0.3">
      <c r="A50080"/>
      <c r="B50080"/>
      <c r="C50080"/>
    </row>
    <row r="50081" spans="1:3" ht="14.4" x14ac:dyDescent="0.3">
      <c r="A50081"/>
      <c r="B50081"/>
      <c r="C50081"/>
    </row>
    <row r="50082" spans="1:3" ht="14.4" x14ac:dyDescent="0.3">
      <c r="A50082"/>
      <c r="B50082"/>
      <c r="C50082"/>
    </row>
    <row r="50083" spans="1:3" ht="14.4" x14ac:dyDescent="0.3">
      <c r="A50083"/>
      <c r="B50083"/>
      <c r="C50083"/>
    </row>
    <row r="50084" spans="1:3" ht="14.4" x14ac:dyDescent="0.3">
      <c r="A50084"/>
      <c r="B50084"/>
      <c r="C50084"/>
    </row>
    <row r="50085" spans="1:3" ht="14.4" x14ac:dyDescent="0.3">
      <c r="A50085"/>
      <c r="B50085"/>
      <c r="C50085"/>
    </row>
    <row r="50086" spans="1:3" ht="14.4" x14ac:dyDescent="0.3">
      <c r="A50086"/>
      <c r="B50086"/>
      <c r="C50086"/>
    </row>
    <row r="50087" spans="1:3" ht="14.4" x14ac:dyDescent="0.3">
      <c r="A50087"/>
      <c r="B50087"/>
      <c r="C50087"/>
    </row>
    <row r="50088" spans="1:3" ht="14.4" x14ac:dyDescent="0.3">
      <c r="A50088"/>
      <c r="B50088"/>
      <c r="C50088"/>
    </row>
    <row r="50089" spans="1:3" ht="14.4" x14ac:dyDescent="0.3">
      <c r="A50089"/>
      <c r="B50089"/>
      <c r="C50089"/>
    </row>
    <row r="50090" spans="1:3" ht="14.4" x14ac:dyDescent="0.3">
      <c r="A50090"/>
      <c r="B50090"/>
      <c r="C50090"/>
    </row>
    <row r="50091" spans="1:3" ht="14.4" x14ac:dyDescent="0.3">
      <c r="A50091"/>
      <c r="B50091"/>
      <c r="C50091"/>
    </row>
    <row r="50092" spans="1:3" ht="14.4" x14ac:dyDescent="0.3">
      <c r="A50092"/>
      <c r="B50092"/>
      <c r="C50092"/>
    </row>
    <row r="50093" spans="1:3" ht="14.4" x14ac:dyDescent="0.3">
      <c r="A50093"/>
      <c r="B50093"/>
      <c r="C50093"/>
    </row>
    <row r="50094" spans="1:3" ht="14.4" x14ac:dyDescent="0.3">
      <c r="A50094"/>
      <c r="B50094"/>
      <c r="C50094"/>
    </row>
    <row r="50095" spans="1:3" ht="14.4" x14ac:dyDescent="0.3">
      <c r="A50095"/>
      <c r="B50095"/>
      <c r="C50095"/>
    </row>
    <row r="50096" spans="1:3" ht="14.4" x14ac:dyDescent="0.3">
      <c r="A50096"/>
      <c r="B50096"/>
      <c r="C50096"/>
    </row>
    <row r="50097" spans="1:3" ht="14.4" x14ac:dyDescent="0.3">
      <c r="A50097"/>
      <c r="B50097"/>
      <c r="C50097"/>
    </row>
    <row r="50098" spans="1:3" ht="14.4" x14ac:dyDescent="0.3">
      <c r="A50098"/>
      <c r="B50098"/>
      <c r="C50098"/>
    </row>
    <row r="50099" spans="1:3" ht="14.4" x14ac:dyDescent="0.3">
      <c r="A50099"/>
      <c r="B50099"/>
      <c r="C50099"/>
    </row>
    <row r="50100" spans="1:3" ht="14.4" x14ac:dyDescent="0.3">
      <c r="A50100"/>
      <c r="B50100"/>
      <c r="C50100"/>
    </row>
    <row r="50101" spans="1:3" ht="14.4" x14ac:dyDescent="0.3">
      <c r="A50101"/>
      <c r="B50101"/>
      <c r="C50101"/>
    </row>
    <row r="50102" spans="1:3" ht="14.4" x14ac:dyDescent="0.3">
      <c r="A50102"/>
      <c r="B50102"/>
      <c r="C50102"/>
    </row>
    <row r="50103" spans="1:3" ht="14.4" x14ac:dyDescent="0.3">
      <c r="A50103"/>
      <c r="B50103"/>
      <c r="C50103"/>
    </row>
    <row r="50104" spans="1:3" ht="14.4" x14ac:dyDescent="0.3">
      <c r="A50104"/>
      <c r="B50104"/>
      <c r="C50104"/>
    </row>
    <row r="50105" spans="1:3" ht="14.4" x14ac:dyDescent="0.3">
      <c r="A50105"/>
      <c r="B50105"/>
      <c r="C50105"/>
    </row>
    <row r="50106" spans="1:3" ht="14.4" x14ac:dyDescent="0.3">
      <c r="A50106"/>
      <c r="B50106"/>
      <c r="C50106"/>
    </row>
    <row r="50107" spans="1:3" ht="14.4" x14ac:dyDescent="0.3">
      <c r="A50107"/>
      <c r="B50107"/>
      <c r="C50107"/>
    </row>
    <row r="50108" spans="1:3" ht="14.4" x14ac:dyDescent="0.3">
      <c r="A50108"/>
      <c r="B50108"/>
      <c r="C50108"/>
    </row>
    <row r="50109" spans="1:3" ht="14.4" x14ac:dyDescent="0.3">
      <c r="A50109"/>
      <c r="B50109"/>
      <c r="C50109"/>
    </row>
    <row r="50110" spans="1:3" ht="14.4" x14ac:dyDescent="0.3">
      <c r="A50110"/>
      <c r="B50110"/>
      <c r="C50110"/>
    </row>
    <row r="50111" spans="1:3" ht="14.4" x14ac:dyDescent="0.3">
      <c r="A50111"/>
      <c r="B50111"/>
      <c r="C50111"/>
    </row>
    <row r="50112" spans="1:3" ht="14.4" x14ac:dyDescent="0.3">
      <c r="A50112"/>
      <c r="B50112"/>
      <c r="C50112"/>
    </row>
    <row r="50113" spans="1:3" ht="14.4" x14ac:dyDescent="0.3">
      <c r="A50113"/>
      <c r="B50113"/>
      <c r="C50113"/>
    </row>
    <row r="50114" spans="1:3" ht="14.4" x14ac:dyDescent="0.3">
      <c r="A50114"/>
      <c r="B50114"/>
      <c r="C50114"/>
    </row>
    <row r="50115" spans="1:3" ht="14.4" x14ac:dyDescent="0.3">
      <c r="A50115"/>
      <c r="B50115"/>
      <c r="C50115"/>
    </row>
    <row r="50116" spans="1:3" ht="14.4" x14ac:dyDescent="0.3">
      <c r="A50116"/>
      <c r="B50116"/>
      <c r="C50116"/>
    </row>
    <row r="50117" spans="1:3" ht="14.4" x14ac:dyDescent="0.3">
      <c r="A50117"/>
      <c r="B50117"/>
      <c r="C50117"/>
    </row>
    <row r="50118" spans="1:3" ht="14.4" x14ac:dyDescent="0.3">
      <c r="A50118"/>
      <c r="B50118"/>
      <c r="C50118"/>
    </row>
    <row r="50119" spans="1:3" ht="14.4" x14ac:dyDescent="0.3">
      <c r="A50119"/>
      <c r="B50119"/>
      <c r="C50119"/>
    </row>
    <row r="50120" spans="1:3" ht="14.4" x14ac:dyDescent="0.3">
      <c r="A50120"/>
      <c r="B50120"/>
      <c r="C50120"/>
    </row>
    <row r="50121" spans="1:3" ht="14.4" x14ac:dyDescent="0.3">
      <c r="A50121"/>
      <c r="B50121"/>
      <c r="C50121"/>
    </row>
    <row r="50122" spans="1:3" ht="14.4" x14ac:dyDescent="0.3">
      <c r="A50122"/>
      <c r="B50122"/>
      <c r="C50122"/>
    </row>
    <row r="50123" spans="1:3" ht="14.4" x14ac:dyDescent="0.3">
      <c r="A50123"/>
      <c r="B50123"/>
      <c r="C50123"/>
    </row>
    <row r="50124" spans="1:3" ht="14.4" x14ac:dyDescent="0.3">
      <c r="A50124"/>
      <c r="B50124"/>
      <c r="C50124"/>
    </row>
    <row r="50125" spans="1:3" ht="14.4" x14ac:dyDescent="0.3">
      <c r="A50125"/>
      <c r="B50125"/>
      <c r="C50125"/>
    </row>
    <row r="50126" spans="1:3" ht="14.4" x14ac:dyDescent="0.3">
      <c r="A50126"/>
      <c r="B50126"/>
      <c r="C50126"/>
    </row>
    <row r="50127" spans="1:3" ht="14.4" x14ac:dyDescent="0.3">
      <c r="A50127"/>
      <c r="B50127"/>
      <c r="C50127"/>
    </row>
    <row r="50128" spans="1:3" ht="14.4" x14ac:dyDescent="0.3">
      <c r="A50128"/>
      <c r="B50128"/>
      <c r="C50128"/>
    </row>
    <row r="50129" spans="1:3" ht="14.4" x14ac:dyDescent="0.3">
      <c r="A50129"/>
      <c r="B50129"/>
      <c r="C50129"/>
    </row>
    <row r="50130" spans="1:3" ht="14.4" x14ac:dyDescent="0.3">
      <c r="A50130"/>
      <c r="B50130"/>
      <c r="C50130"/>
    </row>
    <row r="50131" spans="1:3" ht="14.4" x14ac:dyDescent="0.3">
      <c r="A50131"/>
      <c r="B50131"/>
      <c r="C50131"/>
    </row>
    <row r="50132" spans="1:3" ht="14.4" x14ac:dyDescent="0.3">
      <c r="A50132"/>
      <c r="B50132"/>
      <c r="C50132"/>
    </row>
    <row r="50133" spans="1:3" ht="14.4" x14ac:dyDescent="0.3">
      <c r="A50133"/>
      <c r="B50133"/>
      <c r="C50133"/>
    </row>
    <row r="50134" spans="1:3" ht="14.4" x14ac:dyDescent="0.3">
      <c r="A50134"/>
      <c r="B50134"/>
      <c r="C50134"/>
    </row>
    <row r="50135" spans="1:3" ht="14.4" x14ac:dyDescent="0.3">
      <c r="A50135"/>
      <c r="B50135"/>
      <c r="C50135"/>
    </row>
    <row r="50136" spans="1:3" ht="14.4" x14ac:dyDescent="0.3">
      <c r="A50136"/>
      <c r="B50136"/>
      <c r="C50136"/>
    </row>
    <row r="50137" spans="1:3" ht="14.4" x14ac:dyDescent="0.3">
      <c r="A50137"/>
      <c r="B50137"/>
      <c r="C50137"/>
    </row>
    <row r="50138" spans="1:3" ht="14.4" x14ac:dyDescent="0.3">
      <c r="A50138"/>
      <c r="B50138"/>
      <c r="C50138"/>
    </row>
    <row r="50139" spans="1:3" ht="14.4" x14ac:dyDescent="0.3">
      <c r="A50139"/>
      <c r="B50139"/>
      <c r="C50139"/>
    </row>
    <row r="50140" spans="1:3" ht="14.4" x14ac:dyDescent="0.3">
      <c r="A50140"/>
      <c r="B50140"/>
      <c r="C50140"/>
    </row>
    <row r="50141" spans="1:3" ht="14.4" x14ac:dyDescent="0.3">
      <c r="A50141"/>
      <c r="B50141"/>
      <c r="C50141"/>
    </row>
    <row r="50142" spans="1:3" ht="14.4" x14ac:dyDescent="0.3">
      <c r="A50142"/>
      <c r="B50142"/>
      <c r="C50142"/>
    </row>
    <row r="50143" spans="1:3" ht="14.4" x14ac:dyDescent="0.3">
      <c r="A50143"/>
      <c r="B50143"/>
      <c r="C50143"/>
    </row>
    <row r="50144" spans="1:3" ht="14.4" x14ac:dyDescent="0.3">
      <c r="A50144"/>
      <c r="B50144"/>
      <c r="C50144"/>
    </row>
    <row r="50145" spans="1:3" ht="14.4" x14ac:dyDescent="0.3">
      <c r="A50145"/>
      <c r="B50145"/>
      <c r="C50145"/>
    </row>
    <row r="50146" spans="1:3" ht="14.4" x14ac:dyDescent="0.3">
      <c r="A50146"/>
      <c r="B50146"/>
      <c r="C50146"/>
    </row>
    <row r="50147" spans="1:3" ht="14.4" x14ac:dyDescent="0.3">
      <c r="A50147"/>
      <c r="B50147"/>
      <c r="C50147"/>
    </row>
    <row r="50148" spans="1:3" ht="14.4" x14ac:dyDescent="0.3">
      <c r="A50148"/>
      <c r="B50148"/>
      <c r="C50148"/>
    </row>
    <row r="50149" spans="1:3" ht="14.4" x14ac:dyDescent="0.3">
      <c r="A50149"/>
      <c r="B50149"/>
      <c r="C50149"/>
    </row>
    <row r="50150" spans="1:3" ht="14.4" x14ac:dyDescent="0.3">
      <c r="A50150"/>
      <c r="B50150"/>
      <c r="C50150"/>
    </row>
    <row r="50151" spans="1:3" ht="14.4" x14ac:dyDescent="0.3">
      <c r="A50151"/>
      <c r="B50151"/>
      <c r="C50151"/>
    </row>
    <row r="50152" spans="1:3" ht="14.4" x14ac:dyDescent="0.3">
      <c r="A50152"/>
      <c r="B50152"/>
      <c r="C50152"/>
    </row>
    <row r="50153" spans="1:3" ht="14.4" x14ac:dyDescent="0.3">
      <c r="A50153"/>
      <c r="B50153"/>
      <c r="C50153"/>
    </row>
    <row r="50154" spans="1:3" ht="14.4" x14ac:dyDescent="0.3">
      <c r="A50154"/>
      <c r="B50154"/>
      <c r="C50154"/>
    </row>
    <row r="50155" spans="1:3" ht="14.4" x14ac:dyDescent="0.3">
      <c r="A50155"/>
      <c r="B50155"/>
      <c r="C50155"/>
    </row>
    <row r="50156" spans="1:3" ht="14.4" x14ac:dyDescent="0.3">
      <c r="A50156"/>
      <c r="B50156"/>
      <c r="C50156"/>
    </row>
    <row r="50157" spans="1:3" ht="14.4" x14ac:dyDescent="0.3">
      <c r="A50157"/>
      <c r="B50157"/>
      <c r="C50157"/>
    </row>
    <row r="50158" spans="1:3" ht="14.4" x14ac:dyDescent="0.3">
      <c r="A50158"/>
      <c r="B50158"/>
      <c r="C50158"/>
    </row>
    <row r="50159" spans="1:3" ht="14.4" x14ac:dyDescent="0.3">
      <c r="A50159"/>
      <c r="B50159"/>
      <c r="C50159"/>
    </row>
    <row r="50160" spans="1:3" ht="14.4" x14ac:dyDescent="0.3">
      <c r="A50160"/>
      <c r="B50160"/>
      <c r="C50160"/>
    </row>
    <row r="50161" spans="1:3" ht="14.4" x14ac:dyDescent="0.3">
      <c r="A50161"/>
      <c r="B50161"/>
      <c r="C50161"/>
    </row>
    <row r="50162" spans="1:3" ht="14.4" x14ac:dyDescent="0.3">
      <c r="A50162"/>
      <c r="B50162"/>
      <c r="C50162"/>
    </row>
    <row r="50163" spans="1:3" ht="14.4" x14ac:dyDescent="0.3">
      <c r="A50163"/>
      <c r="B50163"/>
      <c r="C50163"/>
    </row>
    <row r="50164" spans="1:3" ht="14.4" x14ac:dyDescent="0.3">
      <c r="A50164"/>
      <c r="B50164"/>
      <c r="C50164"/>
    </row>
    <row r="50165" spans="1:3" ht="14.4" x14ac:dyDescent="0.3">
      <c r="A50165"/>
      <c r="B50165"/>
      <c r="C50165"/>
    </row>
    <row r="50166" spans="1:3" ht="14.4" x14ac:dyDescent="0.3">
      <c r="A50166"/>
      <c r="B50166"/>
      <c r="C50166"/>
    </row>
    <row r="50167" spans="1:3" ht="14.4" x14ac:dyDescent="0.3">
      <c r="A50167"/>
      <c r="B50167"/>
      <c r="C50167"/>
    </row>
    <row r="50168" spans="1:3" ht="14.4" x14ac:dyDescent="0.3">
      <c r="A50168"/>
      <c r="B50168"/>
      <c r="C50168"/>
    </row>
    <row r="50169" spans="1:3" ht="14.4" x14ac:dyDescent="0.3">
      <c r="A50169"/>
      <c r="B50169"/>
      <c r="C50169"/>
    </row>
    <row r="50170" spans="1:3" ht="14.4" x14ac:dyDescent="0.3">
      <c r="A50170"/>
      <c r="B50170"/>
      <c r="C50170"/>
    </row>
    <row r="50171" spans="1:3" ht="14.4" x14ac:dyDescent="0.3">
      <c r="A50171"/>
      <c r="B50171"/>
      <c r="C50171"/>
    </row>
    <row r="50172" spans="1:3" ht="14.4" x14ac:dyDescent="0.3">
      <c r="A50172"/>
      <c r="B50172"/>
      <c r="C50172"/>
    </row>
    <row r="50173" spans="1:3" ht="14.4" x14ac:dyDescent="0.3">
      <c r="A50173"/>
      <c r="B50173"/>
      <c r="C50173"/>
    </row>
    <row r="50174" spans="1:3" ht="14.4" x14ac:dyDescent="0.3">
      <c r="A50174"/>
      <c r="B50174"/>
      <c r="C50174"/>
    </row>
    <row r="50175" spans="1:3" ht="14.4" x14ac:dyDescent="0.3">
      <c r="A50175"/>
      <c r="B50175"/>
      <c r="C50175"/>
    </row>
    <row r="50176" spans="1:3" ht="14.4" x14ac:dyDescent="0.3">
      <c r="A50176"/>
      <c r="B50176"/>
      <c r="C50176"/>
    </row>
    <row r="50177" spans="1:3" ht="14.4" x14ac:dyDescent="0.3">
      <c r="A50177"/>
      <c r="B50177"/>
      <c r="C50177"/>
    </row>
    <row r="50178" spans="1:3" ht="14.4" x14ac:dyDescent="0.3">
      <c r="A50178"/>
      <c r="B50178"/>
      <c r="C50178"/>
    </row>
    <row r="50179" spans="1:3" ht="14.4" x14ac:dyDescent="0.3">
      <c r="A50179"/>
      <c r="B50179"/>
      <c r="C50179"/>
    </row>
    <row r="50180" spans="1:3" ht="14.4" x14ac:dyDescent="0.3">
      <c r="A50180"/>
      <c r="B50180"/>
      <c r="C50180"/>
    </row>
    <row r="50181" spans="1:3" ht="14.4" x14ac:dyDescent="0.3">
      <c r="A50181"/>
      <c r="B50181"/>
      <c r="C50181"/>
    </row>
    <row r="50182" spans="1:3" ht="14.4" x14ac:dyDescent="0.3">
      <c r="A50182"/>
      <c r="B50182"/>
      <c r="C50182"/>
    </row>
    <row r="50183" spans="1:3" ht="14.4" x14ac:dyDescent="0.3">
      <c r="A50183"/>
      <c r="B50183"/>
      <c r="C50183"/>
    </row>
    <row r="50184" spans="1:3" ht="14.4" x14ac:dyDescent="0.3">
      <c r="A50184"/>
      <c r="B50184"/>
      <c r="C50184"/>
    </row>
    <row r="50185" spans="1:3" ht="14.4" x14ac:dyDescent="0.3">
      <c r="A50185"/>
      <c r="B50185"/>
      <c r="C50185"/>
    </row>
    <row r="50186" spans="1:3" ht="14.4" x14ac:dyDescent="0.3">
      <c r="A50186"/>
      <c r="B50186"/>
      <c r="C50186"/>
    </row>
    <row r="50187" spans="1:3" ht="14.4" x14ac:dyDescent="0.3">
      <c r="A50187"/>
      <c r="B50187"/>
      <c r="C50187"/>
    </row>
    <row r="50188" spans="1:3" ht="14.4" x14ac:dyDescent="0.3">
      <c r="A50188"/>
      <c r="B50188"/>
      <c r="C50188"/>
    </row>
    <row r="50189" spans="1:3" ht="14.4" x14ac:dyDescent="0.3">
      <c r="A50189"/>
      <c r="B50189"/>
      <c r="C50189"/>
    </row>
    <row r="50190" spans="1:3" ht="14.4" x14ac:dyDescent="0.3">
      <c r="A50190"/>
      <c r="B50190"/>
      <c r="C50190"/>
    </row>
    <row r="50191" spans="1:3" ht="14.4" x14ac:dyDescent="0.3">
      <c r="A50191"/>
      <c r="B50191"/>
      <c r="C50191"/>
    </row>
    <row r="50192" spans="1:3" ht="14.4" x14ac:dyDescent="0.3">
      <c r="A50192"/>
      <c r="B50192"/>
      <c r="C50192"/>
    </row>
    <row r="50193" spans="1:3" ht="14.4" x14ac:dyDescent="0.3">
      <c r="A50193"/>
      <c r="B50193"/>
      <c r="C50193"/>
    </row>
    <row r="50194" spans="1:3" ht="14.4" x14ac:dyDescent="0.3">
      <c r="A50194"/>
      <c r="B50194"/>
      <c r="C50194"/>
    </row>
    <row r="50195" spans="1:3" ht="14.4" x14ac:dyDescent="0.3">
      <c r="A50195"/>
      <c r="B50195"/>
      <c r="C50195"/>
    </row>
    <row r="50196" spans="1:3" ht="14.4" x14ac:dyDescent="0.3">
      <c r="A50196"/>
      <c r="B50196"/>
      <c r="C50196"/>
    </row>
    <row r="50197" spans="1:3" ht="14.4" x14ac:dyDescent="0.3">
      <c r="A50197"/>
      <c r="B50197"/>
      <c r="C50197"/>
    </row>
    <row r="50198" spans="1:3" ht="14.4" x14ac:dyDescent="0.3">
      <c r="A50198"/>
      <c r="B50198"/>
      <c r="C50198"/>
    </row>
    <row r="50199" spans="1:3" ht="14.4" x14ac:dyDescent="0.3">
      <c r="A50199"/>
      <c r="B50199"/>
      <c r="C50199"/>
    </row>
    <row r="50200" spans="1:3" ht="14.4" x14ac:dyDescent="0.3">
      <c r="A50200"/>
      <c r="B50200"/>
      <c r="C50200"/>
    </row>
    <row r="50201" spans="1:3" ht="14.4" x14ac:dyDescent="0.3">
      <c r="A50201"/>
      <c r="B50201"/>
      <c r="C50201"/>
    </row>
    <row r="50202" spans="1:3" ht="14.4" x14ac:dyDescent="0.3">
      <c r="A50202"/>
      <c r="B50202"/>
      <c r="C50202"/>
    </row>
    <row r="50203" spans="1:3" ht="14.4" x14ac:dyDescent="0.3">
      <c r="A50203"/>
      <c r="B50203"/>
      <c r="C50203"/>
    </row>
    <row r="50204" spans="1:3" ht="14.4" x14ac:dyDescent="0.3">
      <c r="A50204"/>
      <c r="B50204"/>
      <c r="C50204"/>
    </row>
    <row r="50205" spans="1:3" ht="14.4" x14ac:dyDescent="0.3">
      <c r="A50205"/>
      <c r="B50205"/>
      <c r="C50205"/>
    </row>
    <row r="50206" spans="1:3" ht="14.4" x14ac:dyDescent="0.3">
      <c r="A50206"/>
      <c r="B50206"/>
      <c r="C50206"/>
    </row>
    <row r="50207" spans="1:3" ht="14.4" x14ac:dyDescent="0.3">
      <c r="A50207"/>
      <c r="B50207"/>
      <c r="C50207"/>
    </row>
    <row r="50208" spans="1:3" ht="14.4" x14ac:dyDescent="0.3">
      <c r="A50208"/>
      <c r="B50208"/>
      <c r="C50208"/>
    </row>
    <row r="50209" spans="1:3" ht="14.4" x14ac:dyDescent="0.3">
      <c r="A50209"/>
      <c r="B50209"/>
      <c r="C50209"/>
    </row>
    <row r="50210" spans="1:3" ht="14.4" x14ac:dyDescent="0.3">
      <c r="A50210"/>
      <c r="B50210"/>
      <c r="C50210"/>
    </row>
    <row r="50211" spans="1:3" ht="14.4" x14ac:dyDescent="0.3">
      <c r="A50211"/>
      <c r="B50211"/>
      <c r="C50211"/>
    </row>
    <row r="50212" spans="1:3" ht="14.4" x14ac:dyDescent="0.3">
      <c r="A50212"/>
      <c r="B50212"/>
      <c r="C50212"/>
    </row>
    <row r="50213" spans="1:3" ht="14.4" x14ac:dyDescent="0.3">
      <c r="A50213"/>
      <c r="B50213"/>
      <c r="C50213"/>
    </row>
    <row r="50214" spans="1:3" ht="14.4" x14ac:dyDescent="0.3">
      <c r="A50214"/>
      <c r="B50214"/>
      <c r="C50214"/>
    </row>
    <row r="50215" spans="1:3" ht="14.4" x14ac:dyDescent="0.3">
      <c r="A50215"/>
      <c r="B50215"/>
      <c r="C50215"/>
    </row>
    <row r="50216" spans="1:3" ht="14.4" x14ac:dyDescent="0.3">
      <c r="A50216"/>
      <c r="B50216"/>
      <c r="C50216"/>
    </row>
    <row r="50217" spans="1:3" ht="14.4" x14ac:dyDescent="0.3">
      <c r="A50217"/>
      <c r="B50217"/>
      <c r="C50217"/>
    </row>
    <row r="50218" spans="1:3" ht="14.4" x14ac:dyDescent="0.3">
      <c r="A50218"/>
      <c r="B50218"/>
      <c r="C50218"/>
    </row>
    <row r="50219" spans="1:3" ht="14.4" x14ac:dyDescent="0.3">
      <c r="A50219"/>
      <c r="B50219"/>
      <c r="C50219"/>
    </row>
    <row r="50220" spans="1:3" ht="14.4" x14ac:dyDescent="0.3">
      <c r="A50220"/>
      <c r="B50220"/>
      <c r="C50220"/>
    </row>
    <row r="50221" spans="1:3" ht="14.4" x14ac:dyDescent="0.3">
      <c r="A50221"/>
      <c r="B50221"/>
      <c r="C50221"/>
    </row>
    <row r="50222" spans="1:3" ht="14.4" x14ac:dyDescent="0.3">
      <c r="A50222"/>
      <c r="B50222"/>
      <c r="C50222"/>
    </row>
    <row r="50223" spans="1:3" ht="14.4" x14ac:dyDescent="0.3">
      <c r="A50223"/>
      <c r="B50223"/>
      <c r="C50223"/>
    </row>
    <row r="50224" spans="1:3" ht="14.4" x14ac:dyDescent="0.3">
      <c r="A50224"/>
      <c r="B50224"/>
      <c r="C50224"/>
    </row>
    <row r="50225" spans="1:3" ht="14.4" x14ac:dyDescent="0.3">
      <c r="A50225"/>
      <c r="B50225"/>
      <c r="C50225"/>
    </row>
    <row r="50226" spans="1:3" ht="14.4" x14ac:dyDescent="0.3">
      <c r="A50226"/>
      <c r="B50226"/>
      <c r="C50226"/>
    </row>
    <row r="50227" spans="1:3" ht="14.4" x14ac:dyDescent="0.3">
      <c r="A50227"/>
      <c r="B50227"/>
      <c r="C50227"/>
    </row>
    <row r="50228" spans="1:3" ht="14.4" x14ac:dyDescent="0.3">
      <c r="A50228"/>
      <c r="B50228"/>
      <c r="C50228"/>
    </row>
    <row r="50229" spans="1:3" ht="14.4" x14ac:dyDescent="0.3">
      <c r="A50229"/>
      <c r="B50229"/>
      <c r="C50229"/>
    </row>
    <row r="50230" spans="1:3" ht="14.4" x14ac:dyDescent="0.3">
      <c r="A50230"/>
      <c r="B50230"/>
      <c r="C50230"/>
    </row>
    <row r="50231" spans="1:3" ht="14.4" x14ac:dyDescent="0.3">
      <c r="A50231"/>
      <c r="B50231"/>
      <c r="C50231"/>
    </row>
    <row r="50232" spans="1:3" ht="14.4" x14ac:dyDescent="0.3">
      <c r="A50232"/>
      <c r="B50232"/>
      <c r="C50232"/>
    </row>
    <row r="50233" spans="1:3" ht="14.4" x14ac:dyDescent="0.3">
      <c r="A50233"/>
      <c r="B50233"/>
      <c r="C50233"/>
    </row>
    <row r="50234" spans="1:3" ht="14.4" x14ac:dyDescent="0.3">
      <c r="A50234"/>
      <c r="B50234"/>
      <c r="C50234"/>
    </row>
    <row r="50235" spans="1:3" ht="14.4" x14ac:dyDescent="0.3">
      <c r="A50235"/>
      <c r="B50235"/>
      <c r="C50235"/>
    </row>
    <row r="50236" spans="1:3" ht="14.4" x14ac:dyDescent="0.3">
      <c r="A50236"/>
      <c r="B50236"/>
      <c r="C50236"/>
    </row>
    <row r="50237" spans="1:3" ht="14.4" x14ac:dyDescent="0.3">
      <c r="A50237"/>
      <c r="B50237"/>
      <c r="C50237"/>
    </row>
    <row r="50238" spans="1:3" ht="14.4" x14ac:dyDescent="0.3">
      <c r="A50238"/>
      <c r="B50238"/>
      <c r="C50238"/>
    </row>
    <row r="50239" spans="1:3" ht="14.4" x14ac:dyDescent="0.3">
      <c r="A50239"/>
      <c r="B50239"/>
      <c r="C50239"/>
    </row>
    <row r="50240" spans="1:3" ht="14.4" x14ac:dyDescent="0.3">
      <c r="A50240"/>
      <c r="B50240"/>
      <c r="C50240"/>
    </row>
    <row r="50241" spans="1:3" ht="14.4" x14ac:dyDescent="0.3">
      <c r="A50241"/>
      <c r="B50241"/>
      <c r="C50241"/>
    </row>
    <row r="50242" spans="1:3" ht="14.4" x14ac:dyDescent="0.3">
      <c r="A50242"/>
      <c r="B50242"/>
      <c r="C50242"/>
    </row>
    <row r="50243" spans="1:3" ht="14.4" x14ac:dyDescent="0.3">
      <c r="A50243"/>
      <c r="B50243"/>
      <c r="C50243"/>
    </row>
    <row r="50244" spans="1:3" ht="14.4" x14ac:dyDescent="0.3">
      <c r="A50244"/>
      <c r="B50244"/>
      <c r="C50244"/>
    </row>
    <row r="50245" spans="1:3" ht="14.4" x14ac:dyDescent="0.3">
      <c r="A50245"/>
      <c r="B50245"/>
      <c r="C50245"/>
    </row>
    <row r="50246" spans="1:3" ht="14.4" x14ac:dyDescent="0.3">
      <c r="A50246"/>
      <c r="B50246"/>
      <c r="C50246"/>
    </row>
    <row r="50247" spans="1:3" ht="14.4" x14ac:dyDescent="0.3">
      <c r="A50247"/>
      <c r="B50247"/>
      <c r="C50247"/>
    </row>
    <row r="50248" spans="1:3" ht="14.4" x14ac:dyDescent="0.3">
      <c r="A50248"/>
      <c r="B50248"/>
      <c r="C50248"/>
    </row>
    <row r="50249" spans="1:3" ht="14.4" x14ac:dyDescent="0.3">
      <c r="A50249"/>
      <c r="B50249"/>
      <c r="C50249"/>
    </row>
    <row r="50250" spans="1:3" ht="14.4" x14ac:dyDescent="0.3">
      <c r="A50250"/>
      <c r="B50250"/>
      <c r="C50250"/>
    </row>
    <row r="50251" spans="1:3" ht="14.4" x14ac:dyDescent="0.3">
      <c r="A50251"/>
      <c r="B50251"/>
      <c r="C50251"/>
    </row>
    <row r="50252" spans="1:3" ht="14.4" x14ac:dyDescent="0.3">
      <c r="A50252"/>
      <c r="B50252"/>
      <c r="C50252"/>
    </row>
    <row r="50253" spans="1:3" ht="14.4" x14ac:dyDescent="0.3">
      <c r="A50253"/>
      <c r="B50253"/>
      <c r="C50253"/>
    </row>
    <row r="50254" spans="1:3" ht="14.4" x14ac:dyDescent="0.3">
      <c r="A50254"/>
      <c r="B50254"/>
      <c r="C50254"/>
    </row>
    <row r="50255" spans="1:3" ht="14.4" x14ac:dyDescent="0.3">
      <c r="A50255"/>
      <c r="B50255"/>
      <c r="C50255"/>
    </row>
    <row r="50256" spans="1:3" ht="14.4" x14ac:dyDescent="0.3">
      <c r="A50256"/>
      <c r="B50256"/>
      <c r="C50256"/>
    </row>
    <row r="50257" spans="1:3" ht="14.4" x14ac:dyDescent="0.3">
      <c r="A50257"/>
      <c r="B50257"/>
      <c r="C50257"/>
    </row>
    <row r="50258" spans="1:3" ht="14.4" x14ac:dyDescent="0.3">
      <c r="A50258"/>
      <c r="B50258"/>
      <c r="C50258"/>
    </row>
    <row r="50259" spans="1:3" ht="14.4" x14ac:dyDescent="0.3">
      <c r="A50259"/>
      <c r="B50259"/>
      <c r="C50259"/>
    </row>
    <row r="50260" spans="1:3" ht="14.4" x14ac:dyDescent="0.3">
      <c r="A50260"/>
      <c r="B50260"/>
      <c r="C50260"/>
    </row>
    <row r="50261" spans="1:3" ht="14.4" x14ac:dyDescent="0.3">
      <c r="A50261"/>
      <c r="B50261"/>
      <c r="C50261"/>
    </row>
    <row r="50262" spans="1:3" ht="14.4" x14ac:dyDescent="0.3">
      <c r="A50262"/>
      <c r="B50262"/>
      <c r="C50262"/>
    </row>
    <row r="50263" spans="1:3" ht="14.4" x14ac:dyDescent="0.3">
      <c r="A50263"/>
      <c r="B50263"/>
      <c r="C50263"/>
    </row>
    <row r="50264" spans="1:3" ht="14.4" x14ac:dyDescent="0.3">
      <c r="A50264"/>
      <c r="B50264"/>
      <c r="C50264"/>
    </row>
    <row r="50265" spans="1:3" ht="14.4" x14ac:dyDescent="0.3">
      <c r="A50265"/>
      <c r="B50265"/>
      <c r="C50265"/>
    </row>
    <row r="50266" spans="1:3" ht="14.4" x14ac:dyDescent="0.3">
      <c r="A50266"/>
      <c r="B50266"/>
      <c r="C50266"/>
    </row>
    <row r="50267" spans="1:3" ht="14.4" x14ac:dyDescent="0.3">
      <c r="A50267"/>
      <c r="B50267"/>
      <c r="C50267"/>
    </row>
    <row r="50268" spans="1:3" ht="14.4" x14ac:dyDescent="0.3">
      <c r="A50268"/>
      <c r="B50268"/>
      <c r="C50268"/>
    </row>
    <row r="50269" spans="1:3" ht="14.4" x14ac:dyDescent="0.3">
      <c r="A50269"/>
      <c r="B50269"/>
      <c r="C50269"/>
    </row>
    <row r="50270" spans="1:3" ht="14.4" x14ac:dyDescent="0.3">
      <c r="A50270"/>
      <c r="B50270"/>
      <c r="C50270"/>
    </row>
    <row r="50271" spans="1:3" ht="14.4" x14ac:dyDescent="0.3">
      <c r="A50271"/>
      <c r="B50271"/>
      <c r="C50271"/>
    </row>
    <row r="50272" spans="1:3" ht="14.4" x14ac:dyDescent="0.3">
      <c r="A50272"/>
      <c r="B50272"/>
      <c r="C50272"/>
    </row>
    <row r="50273" spans="1:3" ht="14.4" x14ac:dyDescent="0.3">
      <c r="A50273"/>
      <c r="B50273"/>
      <c r="C50273"/>
    </row>
    <row r="50274" spans="1:3" ht="14.4" x14ac:dyDescent="0.3">
      <c r="A50274"/>
      <c r="B50274"/>
      <c r="C50274"/>
    </row>
    <row r="50275" spans="1:3" ht="14.4" x14ac:dyDescent="0.3">
      <c r="A50275"/>
      <c r="B50275"/>
      <c r="C50275"/>
    </row>
    <row r="50276" spans="1:3" ht="14.4" x14ac:dyDescent="0.3">
      <c r="A50276"/>
      <c r="B50276"/>
      <c r="C50276"/>
    </row>
    <row r="50277" spans="1:3" ht="14.4" x14ac:dyDescent="0.3">
      <c r="A50277"/>
      <c r="B50277"/>
      <c r="C50277"/>
    </row>
    <row r="50278" spans="1:3" ht="14.4" x14ac:dyDescent="0.3">
      <c r="A50278"/>
      <c r="B50278"/>
      <c r="C50278"/>
    </row>
    <row r="50279" spans="1:3" ht="14.4" x14ac:dyDescent="0.3">
      <c r="A50279"/>
      <c r="B50279"/>
      <c r="C50279"/>
    </row>
    <row r="50280" spans="1:3" ht="14.4" x14ac:dyDescent="0.3">
      <c r="A50280"/>
      <c r="B50280"/>
      <c r="C50280"/>
    </row>
    <row r="50281" spans="1:3" ht="14.4" x14ac:dyDescent="0.3">
      <c r="A50281"/>
      <c r="B50281"/>
      <c r="C50281"/>
    </row>
    <row r="50282" spans="1:3" ht="14.4" x14ac:dyDescent="0.3">
      <c r="A50282"/>
      <c r="B50282"/>
      <c r="C50282"/>
    </row>
    <row r="50283" spans="1:3" ht="14.4" x14ac:dyDescent="0.3">
      <c r="A50283"/>
      <c r="B50283"/>
      <c r="C50283"/>
    </row>
    <row r="50284" spans="1:3" ht="14.4" x14ac:dyDescent="0.3">
      <c r="A50284"/>
      <c r="B50284"/>
      <c r="C50284"/>
    </row>
    <row r="50285" spans="1:3" ht="14.4" x14ac:dyDescent="0.3">
      <c r="A50285"/>
      <c r="B50285"/>
      <c r="C50285"/>
    </row>
    <row r="50286" spans="1:3" ht="14.4" x14ac:dyDescent="0.3">
      <c r="A50286"/>
      <c r="B50286"/>
      <c r="C50286"/>
    </row>
    <row r="50287" spans="1:3" ht="14.4" x14ac:dyDescent="0.3">
      <c r="A50287"/>
      <c r="B50287"/>
      <c r="C50287"/>
    </row>
    <row r="50288" spans="1:3" ht="14.4" x14ac:dyDescent="0.3">
      <c r="A50288"/>
      <c r="B50288"/>
      <c r="C50288"/>
    </row>
    <row r="50289" spans="1:3" ht="14.4" x14ac:dyDescent="0.3">
      <c r="A50289"/>
      <c r="B50289"/>
      <c r="C50289"/>
    </row>
    <row r="50290" spans="1:3" ht="14.4" x14ac:dyDescent="0.3">
      <c r="A50290"/>
      <c r="B50290"/>
      <c r="C50290"/>
    </row>
    <row r="50291" spans="1:3" ht="14.4" x14ac:dyDescent="0.3">
      <c r="A50291"/>
      <c r="B50291"/>
      <c r="C50291"/>
    </row>
    <row r="50292" spans="1:3" ht="14.4" x14ac:dyDescent="0.3">
      <c r="A50292"/>
      <c r="B50292"/>
      <c r="C50292"/>
    </row>
    <row r="50293" spans="1:3" ht="14.4" x14ac:dyDescent="0.3">
      <c r="A50293"/>
      <c r="B50293"/>
      <c r="C50293"/>
    </row>
    <row r="50294" spans="1:3" ht="14.4" x14ac:dyDescent="0.3">
      <c r="A50294"/>
      <c r="B50294"/>
      <c r="C50294"/>
    </row>
    <row r="50295" spans="1:3" ht="14.4" x14ac:dyDescent="0.3">
      <c r="A50295"/>
      <c r="B50295"/>
      <c r="C50295"/>
    </row>
    <row r="50296" spans="1:3" ht="14.4" x14ac:dyDescent="0.3">
      <c r="A50296"/>
      <c r="B50296"/>
      <c r="C50296"/>
    </row>
    <row r="50297" spans="1:3" ht="14.4" x14ac:dyDescent="0.3">
      <c r="A50297"/>
      <c r="B50297"/>
      <c r="C50297"/>
    </row>
    <row r="50298" spans="1:3" ht="14.4" x14ac:dyDescent="0.3">
      <c r="A50298"/>
      <c r="B50298"/>
      <c r="C50298"/>
    </row>
    <row r="50299" spans="1:3" ht="14.4" x14ac:dyDescent="0.3">
      <c r="A50299"/>
      <c r="B50299"/>
      <c r="C50299"/>
    </row>
    <row r="50300" spans="1:3" ht="14.4" x14ac:dyDescent="0.3">
      <c r="A50300"/>
      <c r="B50300"/>
      <c r="C50300"/>
    </row>
    <row r="50301" spans="1:3" ht="14.4" x14ac:dyDescent="0.3">
      <c r="A50301"/>
      <c r="B50301"/>
      <c r="C50301"/>
    </row>
    <row r="50302" spans="1:3" ht="14.4" x14ac:dyDescent="0.3">
      <c r="A50302"/>
      <c r="B50302"/>
      <c r="C50302"/>
    </row>
    <row r="50303" spans="1:3" ht="14.4" x14ac:dyDescent="0.3">
      <c r="A50303"/>
      <c r="B50303"/>
      <c r="C50303"/>
    </row>
    <row r="50304" spans="1:3" ht="14.4" x14ac:dyDescent="0.3">
      <c r="A50304"/>
      <c r="B50304"/>
      <c r="C50304"/>
    </row>
    <row r="50305" spans="1:3" ht="14.4" x14ac:dyDescent="0.3">
      <c r="A50305"/>
      <c r="B50305"/>
      <c r="C50305"/>
    </row>
    <row r="50306" spans="1:3" ht="14.4" x14ac:dyDescent="0.3">
      <c r="A50306"/>
      <c r="B50306"/>
      <c r="C50306"/>
    </row>
    <row r="50307" spans="1:3" ht="14.4" x14ac:dyDescent="0.3">
      <c r="A50307"/>
      <c r="B50307"/>
      <c r="C50307"/>
    </row>
    <row r="50308" spans="1:3" ht="14.4" x14ac:dyDescent="0.3">
      <c r="A50308"/>
      <c r="B50308"/>
      <c r="C50308"/>
    </row>
    <row r="50309" spans="1:3" ht="14.4" x14ac:dyDescent="0.3">
      <c r="A50309"/>
      <c r="B50309"/>
      <c r="C50309"/>
    </row>
    <row r="50310" spans="1:3" ht="14.4" x14ac:dyDescent="0.3">
      <c r="A50310"/>
      <c r="B50310"/>
      <c r="C50310"/>
    </row>
    <row r="50311" spans="1:3" ht="14.4" x14ac:dyDescent="0.3">
      <c r="A50311"/>
      <c r="B50311"/>
      <c r="C50311"/>
    </row>
    <row r="50312" spans="1:3" ht="14.4" x14ac:dyDescent="0.3">
      <c r="A50312"/>
      <c r="B50312"/>
      <c r="C50312"/>
    </row>
    <row r="50313" spans="1:3" ht="14.4" x14ac:dyDescent="0.3">
      <c r="A50313"/>
      <c r="B50313"/>
      <c r="C50313"/>
    </row>
    <row r="50314" spans="1:3" ht="14.4" x14ac:dyDescent="0.3">
      <c r="A50314"/>
      <c r="B50314"/>
      <c r="C50314"/>
    </row>
    <row r="50315" spans="1:3" ht="14.4" x14ac:dyDescent="0.3">
      <c r="A50315"/>
      <c r="B50315"/>
      <c r="C50315"/>
    </row>
    <row r="50316" spans="1:3" ht="14.4" x14ac:dyDescent="0.3">
      <c r="A50316"/>
      <c r="B50316"/>
      <c r="C50316"/>
    </row>
    <row r="50317" spans="1:3" ht="14.4" x14ac:dyDescent="0.3">
      <c r="A50317"/>
      <c r="B50317"/>
      <c r="C50317"/>
    </row>
    <row r="50318" spans="1:3" ht="14.4" x14ac:dyDescent="0.3">
      <c r="A50318"/>
      <c r="B50318"/>
      <c r="C50318"/>
    </row>
    <row r="50319" spans="1:3" ht="14.4" x14ac:dyDescent="0.3">
      <c r="A50319"/>
      <c r="B50319"/>
      <c r="C50319"/>
    </row>
    <row r="50320" spans="1:3" ht="14.4" x14ac:dyDescent="0.3">
      <c r="A50320"/>
      <c r="B50320"/>
      <c r="C50320"/>
    </row>
    <row r="50321" spans="1:3" ht="14.4" x14ac:dyDescent="0.3">
      <c r="A50321"/>
      <c r="B50321"/>
      <c r="C50321"/>
    </row>
    <row r="50322" spans="1:3" ht="14.4" x14ac:dyDescent="0.3">
      <c r="A50322"/>
      <c r="B50322"/>
      <c r="C50322"/>
    </row>
    <row r="50323" spans="1:3" ht="14.4" x14ac:dyDescent="0.3">
      <c r="A50323"/>
      <c r="B50323"/>
      <c r="C50323"/>
    </row>
    <row r="50324" spans="1:3" ht="14.4" x14ac:dyDescent="0.3">
      <c r="A50324"/>
      <c r="B50324"/>
      <c r="C50324"/>
    </row>
    <row r="50325" spans="1:3" ht="14.4" x14ac:dyDescent="0.3">
      <c r="A50325"/>
      <c r="B50325"/>
      <c r="C50325"/>
    </row>
    <row r="50326" spans="1:3" ht="14.4" x14ac:dyDescent="0.3">
      <c r="A50326"/>
      <c r="B50326"/>
      <c r="C50326"/>
    </row>
    <row r="50327" spans="1:3" ht="14.4" x14ac:dyDescent="0.3">
      <c r="A50327"/>
      <c r="B50327"/>
      <c r="C50327"/>
    </row>
    <row r="50328" spans="1:3" ht="14.4" x14ac:dyDescent="0.3">
      <c r="A50328"/>
      <c r="B50328"/>
      <c r="C50328"/>
    </row>
    <row r="50329" spans="1:3" ht="14.4" x14ac:dyDescent="0.3">
      <c r="A50329"/>
      <c r="B50329"/>
      <c r="C50329"/>
    </row>
    <row r="50330" spans="1:3" ht="14.4" x14ac:dyDescent="0.3">
      <c r="A50330"/>
      <c r="B50330"/>
      <c r="C50330"/>
    </row>
    <row r="50331" spans="1:3" ht="14.4" x14ac:dyDescent="0.3">
      <c r="A50331"/>
      <c r="B50331"/>
      <c r="C50331"/>
    </row>
    <row r="50332" spans="1:3" ht="14.4" x14ac:dyDescent="0.3">
      <c r="A50332"/>
      <c r="B50332"/>
      <c r="C50332"/>
    </row>
    <row r="50333" spans="1:3" ht="14.4" x14ac:dyDescent="0.3">
      <c r="A50333"/>
      <c r="B50333"/>
      <c r="C50333"/>
    </row>
    <row r="50334" spans="1:3" ht="14.4" x14ac:dyDescent="0.3">
      <c r="A50334"/>
      <c r="B50334"/>
      <c r="C50334"/>
    </row>
    <row r="50335" spans="1:3" ht="14.4" x14ac:dyDescent="0.3">
      <c r="A50335"/>
      <c r="B50335"/>
      <c r="C50335"/>
    </row>
    <row r="50336" spans="1:3" ht="14.4" x14ac:dyDescent="0.3">
      <c r="A50336"/>
      <c r="B50336"/>
      <c r="C50336"/>
    </row>
    <row r="50337" spans="1:3" ht="14.4" x14ac:dyDescent="0.3">
      <c r="A50337"/>
      <c r="B50337"/>
      <c r="C50337"/>
    </row>
    <row r="50338" spans="1:3" ht="14.4" x14ac:dyDescent="0.3">
      <c r="A50338"/>
      <c r="B50338"/>
      <c r="C50338"/>
    </row>
    <row r="50339" spans="1:3" ht="14.4" x14ac:dyDescent="0.3">
      <c r="A50339"/>
      <c r="B50339"/>
      <c r="C50339"/>
    </row>
    <row r="50340" spans="1:3" ht="14.4" x14ac:dyDescent="0.3">
      <c r="A50340"/>
      <c r="B50340"/>
      <c r="C50340"/>
    </row>
    <row r="50341" spans="1:3" ht="14.4" x14ac:dyDescent="0.3">
      <c r="A50341"/>
      <c r="B50341"/>
      <c r="C50341"/>
    </row>
    <row r="50342" spans="1:3" ht="14.4" x14ac:dyDescent="0.3">
      <c r="A50342"/>
      <c r="B50342"/>
      <c r="C50342"/>
    </row>
    <row r="50343" spans="1:3" ht="14.4" x14ac:dyDescent="0.3">
      <c r="A50343"/>
      <c r="B50343"/>
      <c r="C50343"/>
    </row>
    <row r="50344" spans="1:3" ht="14.4" x14ac:dyDescent="0.3">
      <c r="A50344"/>
      <c r="B50344"/>
      <c r="C50344"/>
    </row>
    <row r="50345" spans="1:3" ht="14.4" x14ac:dyDescent="0.3">
      <c r="A50345"/>
      <c r="B50345"/>
      <c r="C50345"/>
    </row>
    <row r="50346" spans="1:3" ht="14.4" x14ac:dyDescent="0.3">
      <c r="A50346"/>
      <c r="B50346"/>
      <c r="C50346"/>
    </row>
    <row r="50347" spans="1:3" ht="14.4" x14ac:dyDescent="0.3">
      <c r="A50347"/>
      <c r="B50347"/>
      <c r="C50347"/>
    </row>
    <row r="50348" spans="1:3" ht="14.4" x14ac:dyDescent="0.3">
      <c r="A50348"/>
      <c r="B50348"/>
      <c r="C50348"/>
    </row>
    <row r="50349" spans="1:3" ht="14.4" x14ac:dyDescent="0.3">
      <c r="A50349"/>
      <c r="B50349"/>
      <c r="C50349"/>
    </row>
    <row r="50350" spans="1:3" ht="14.4" x14ac:dyDescent="0.3">
      <c r="A50350"/>
      <c r="B50350"/>
      <c r="C50350"/>
    </row>
    <row r="50351" spans="1:3" ht="14.4" x14ac:dyDescent="0.3">
      <c r="A50351"/>
      <c r="B50351"/>
      <c r="C50351"/>
    </row>
    <row r="50352" spans="1:3" ht="14.4" x14ac:dyDescent="0.3">
      <c r="A50352"/>
      <c r="B50352"/>
      <c r="C50352"/>
    </row>
    <row r="50353" spans="1:3" ht="14.4" x14ac:dyDescent="0.3">
      <c r="A50353"/>
      <c r="B50353"/>
      <c r="C50353"/>
    </row>
    <row r="50354" spans="1:3" ht="14.4" x14ac:dyDescent="0.3">
      <c r="A50354"/>
      <c r="B50354"/>
      <c r="C50354"/>
    </row>
    <row r="50355" spans="1:3" ht="14.4" x14ac:dyDescent="0.3">
      <c r="A50355"/>
      <c r="B50355"/>
      <c r="C50355"/>
    </row>
    <row r="50356" spans="1:3" ht="14.4" x14ac:dyDescent="0.3">
      <c r="A50356"/>
      <c r="B50356"/>
      <c r="C50356"/>
    </row>
    <row r="50357" spans="1:3" ht="14.4" x14ac:dyDescent="0.3">
      <c r="A50357"/>
      <c r="B50357"/>
      <c r="C50357"/>
    </row>
    <row r="50358" spans="1:3" ht="14.4" x14ac:dyDescent="0.3">
      <c r="A50358"/>
      <c r="B50358"/>
      <c r="C50358"/>
    </row>
    <row r="50359" spans="1:3" ht="14.4" x14ac:dyDescent="0.3">
      <c r="A50359"/>
      <c r="B50359"/>
      <c r="C50359"/>
    </row>
    <row r="50360" spans="1:3" ht="14.4" x14ac:dyDescent="0.3">
      <c r="A50360"/>
      <c r="B50360"/>
      <c r="C50360"/>
    </row>
    <row r="50361" spans="1:3" ht="14.4" x14ac:dyDescent="0.3">
      <c r="A50361"/>
      <c r="B50361"/>
      <c r="C50361"/>
    </row>
    <row r="50362" spans="1:3" ht="14.4" x14ac:dyDescent="0.3">
      <c r="A50362"/>
      <c r="B50362"/>
      <c r="C50362"/>
    </row>
    <row r="50363" spans="1:3" ht="14.4" x14ac:dyDescent="0.3">
      <c r="A50363"/>
      <c r="B50363"/>
      <c r="C50363"/>
    </row>
    <row r="50364" spans="1:3" ht="14.4" x14ac:dyDescent="0.3">
      <c r="A50364"/>
      <c r="B50364"/>
      <c r="C50364"/>
    </row>
    <row r="50365" spans="1:3" ht="14.4" x14ac:dyDescent="0.3">
      <c r="A50365"/>
      <c r="B50365"/>
      <c r="C50365"/>
    </row>
    <row r="50366" spans="1:3" ht="14.4" x14ac:dyDescent="0.3">
      <c r="A50366"/>
      <c r="B50366"/>
      <c r="C50366"/>
    </row>
    <row r="50367" spans="1:3" ht="14.4" x14ac:dyDescent="0.3">
      <c r="A50367"/>
      <c r="B50367"/>
      <c r="C50367"/>
    </row>
    <row r="50368" spans="1:3" ht="14.4" x14ac:dyDescent="0.3">
      <c r="A50368"/>
      <c r="B50368"/>
      <c r="C50368"/>
    </row>
    <row r="50369" spans="1:3" ht="14.4" x14ac:dyDescent="0.3">
      <c r="A50369"/>
      <c r="B50369"/>
      <c r="C50369"/>
    </row>
    <row r="50370" spans="1:3" ht="14.4" x14ac:dyDescent="0.3">
      <c r="A50370"/>
      <c r="B50370"/>
      <c r="C50370"/>
    </row>
    <row r="50371" spans="1:3" ht="14.4" x14ac:dyDescent="0.3">
      <c r="A50371"/>
      <c r="B50371"/>
      <c r="C50371"/>
    </row>
    <row r="50372" spans="1:3" ht="14.4" x14ac:dyDescent="0.3">
      <c r="A50372"/>
      <c r="B50372"/>
      <c r="C50372"/>
    </row>
    <row r="50373" spans="1:3" ht="14.4" x14ac:dyDescent="0.3">
      <c r="A50373"/>
      <c r="B50373"/>
      <c r="C50373"/>
    </row>
    <row r="50374" spans="1:3" ht="14.4" x14ac:dyDescent="0.3">
      <c r="A50374"/>
      <c r="B50374"/>
      <c r="C50374"/>
    </row>
    <row r="50375" spans="1:3" ht="14.4" x14ac:dyDescent="0.3">
      <c r="A50375"/>
      <c r="B50375"/>
      <c r="C50375"/>
    </row>
    <row r="50376" spans="1:3" ht="14.4" x14ac:dyDescent="0.3">
      <c r="A50376"/>
      <c r="B50376"/>
      <c r="C50376"/>
    </row>
    <row r="50377" spans="1:3" ht="14.4" x14ac:dyDescent="0.3">
      <c r="A50377"/>
      <c r="B50377"/>
      <c r="C50377"/>
    </row>
    <row r="50378" spans="1:3" ht="14.4" x14ac:dyDescent="0.3">
      <c r="A50378"/>
      <c r="B50378"/>
      <c r="C50378"/>
    </row>
    <row r="50379" spans="1:3" ht="14.4" x14ac:dyDescent="0.3">
      <c r="A50379"/>
      <c r="B50379"/>
      <c r="C50379"/>
    </row>
    <row r="50380" spans="1:3" ht="14.4" x14ac:dyDescent="0.3">
      <c r="A50380"/>
      <c r="B50380"/>
      <c r="C50380"/>
    </row>
    <row r="50381" spans="1:3" ht="14.4" x14ac:dyDescent="0.3">
      <c r="A50381"/>
      <c r="B50381"/>
      <c r="C50381"/>
    </row>
    <row r="50382" spans="1:3" ht="14.4" x14ac:dyDescent="0.3">
      <c r="A50382"/>
      <c r="B50382"/>
      <c r="C50382"/>
    </row>
    <row r="50383" spans="1:3" ht="14.4" x14ac:dyDescent="0.3">
      <c r="A50383"/>
      <c r="B50383"/>
      <c r="C50383"/>
    </row>
    <row r="50384" spans="1:3" ht="14.4" x14ac:dyDescent="0.3">
      <c r="A50384"/>
      <c r="B50384"/>
      <c r="C50384"/>
    </row>
    <row r="50385" spans="1:3" ht="14.4" x14ac:dyDescent="0.3">
      <c r="A50385"/>
      <c r="B50385"/>
      <c r="C50385"/>
    </row>
    <row r="50386" spans="1:3" ht="14.4" x14ac:dyDescent="0.3">
      <c r="A50386"/>
      <c r="B50386"/>
      <c r="C50386"/>
    </row>
    <row r="50387" spans="1:3" ht="14.4" x14ac:dyDescent="0.3">
      <c r="A50387"/>
      <c r="B50387"/>
      <c r="C50387"/>
    </row>
    <row r="50388" spans="1:3" ht="14.4" x14ac:dyDescent="0.3">
      <c r="A50388"/>
      <c r="B50388"/>
      <c r="C50388"/>
    </row>
    <row r="50389" spans="1:3" ht="14.4" x14ac:dyDescent="0.3">
      <c r="A50389"/>
      <c r="B50389"/>
      <c r="C50389"/>
    </row>
    <row r="50390" spans="1:3" ht="14.4" x14ac:dyDescent="0.3">
      <c r="A50390"/>
      <c r="B50390"/>
      <c r="C50390"/>
    </row>
    <row r="50391" spans="1:3" ht="14.4" x14ac:dyDescent="0.3">
      <c r="A50391"/>
      <c r="B50391"/>
      <c r="C50391"/>
    </row>
    <row r="50392" spans="1:3" ht="14.4" x14ac:dyDescent="0.3">
      <c r="A50392"/>
      <c r="B50392"/>
      <c r="C50392"/>
    </row>
    <row r="50393" spans="1:3" ht="14.4" x14ac:dyDescent="0.3">
      <c r="A50393"/>
      <c r="B50393"/>
      <c r="C50393"/>
    </row>
    <row r="50394" spans="1:3" ht="14.4" x14ac:dyDescent="0.3">
      <c r="A50394"/>
      <c r="B50394"/>
      <c r="C50394"/>
    </row>
    <row r="50395" spans="1:3" ht="14.4" x14ac:dyDescent="0.3">
      <c r="A50395"/>
      <c r="B50395"/>
      <c r="C50395"/>
    </row>
    <row r="50396" spans="1:3" ht="14.4" x14ac:dyDescent="0.3">
      <c r="A50396"/>
      <c r="B50396"/>
      <c r="C50396"/>
    </row>
    <row r="50397" spans="1:3" ht="14.4" x14ac:dyDescent="0.3">
      <c r="A50397"/>
      <c r="B50397"/>
      <c r="C50397"/>
    </row>
    <row r="50398" spans="1:3" ht="14.4" x14ac:dyDescent="0.3">
      <c r="A50398"/>
      <c r="B50398"/>
      <c r="C50398"/>
    </row>
    <row r="50399" spans="1:3" ht="14.4" x14ac:dyDescent="0.3">
      <c r="A50399"/>
      <c r="B50399"/>
      <c r="C50399"/>
    </row>
    <row r="50400" spans="1:3" ht="14.4" x14ac:dyDescent="0.3">
      <c r="A50400"/>
      <c r="B50400"/>
      <c r="C50400"/>
    </row>
    <row r="50401" spans="1:3" ht="14.4" x14ac:dyDescent="0.3">
      <c r="A50401"/>
      <c r="B50401"/>
      <c r="C50401"/>
    </row>
    <row r="50402" spans="1:3" ht="14.4" x14ac:dyDescent="0.3">
      <c r="A50402"/>
      <c r="B50402"/>
      <c r="C50402"/>
    </row>
    <row r="50403" spans="1:3" ht="14.4" x14ac:dyDescent="0.3">
      <c r="A50403"/>
      <c r="B50403"/>
      <c r="C50403"/>
    </row>
    <row r="50404" spans="1:3" ht="14.4" x14ac:dyDescent="0.3">
      <c r="A50404"/>
      <c r="B50404"/>
      <c r="C50404"/>
    </row>
    <row r="50405" spans="1:3" ht="14.4" x14ac:dyDescent="0.3">
      <c r="A50405"/>
      <c r="B50405"/>
      <c r="C50405"/>
    </row>
    <row r="50406" spans="1:3" ht="14.4" x14ac:dyDescent="0.3">
      <c r="A50406"/>
      <c r="B50406"/>
      <c r="C50406"/>
    </row>
    <row r="50407" spans="1:3" ht="14.4" x14ac:dyDescent="0.3">
      <c r="A50407"/>
      <c r="B50407"/>
      <c r="C50407"/>
    </row>
    <row r="50408" spans="1:3" ht="14.4" x14ac:dyDescent="0.3">
      <c r="A50408"/>
      <c r="B50408"/>
      <c r="C50408"/>
    </row>
    <row r="50409" spans="1:3" ht="14.4" x14ac:dyDescent="0.3">
      <c r="A50409"/>
      <c r="B50409"/>
      <c r="C50409"/>
    </row>
    <row r="50410" spans="1:3" ht="14.4" x14ac:dyDescent="0.3">
      <c r="A50410"/>
      <c r="B50410"/>
      <c r="C50410"/>
    </row>
    <row r="50411" spans="1:3" ht="14.4" x14ac:dyDescent="0.3">
      <c r="A50411"/>
      <c r="B50411"/>
      <c r="C50411"/>
    </row>
    <row r="50412" spans="1:3" ht="14.4" x14ac:dyDescent="0.3">
      <c r="A50412"/>
      <c r="B50412"/>
      <c r="C50412"/>
    </row>
    <row r="50413" spans="1:3" ht="14.4" x14ac:dyDescent="0.3">
      <c r="A50413"/>
      <c r="B50413"/>
      <c r="C50413"/>
    </row>
    <row r="50414" spans="1:3" ht="14.4" x14ac:dyDescent="0.3">
      <c r="A50414"/>
      <c r="B50414"/>
      <c r="C50414"/>
    </row>
    <row r="50415" spans="1:3" ht="14.4" x14ac:dyDescent="0.3">
      <c r="A50415"/>
      <c r="B50415"/>
      <c r="C50415"/>
    </row>
    <row r="50416" spans="1:3" ht="14.4" x14ac:dyDescent="0.3">
      <c r="A50416"/>
      <c r="B50416"/>
      <c r="C50416"/>
    </row>
    <row r="50417" spans="1:3" ht="14.4" x14ac:dyDescent="0.3">
      <c r="A50417"/>
      <c r="B50417"/>
      <c r="C50417"/>
    </row>
    <row r="50418" spans="1:3" ht="14.4" x14ac:dyDescent="0.3">
      <c r="A50418"/>
      <c r="B50418"/>
      <c r="C50418"/>
    </row>
    <row r="50419" spans="1:3" ht="14.4" x14ac:dyDescent="0.3">
      <c r="A50419"/>
      <c r="B50419"/>
      <c r="C50419"/>
    </row>
    <row r="50420" spans="1:3" ht="14.4" x14ac:dyDescent="0.3">
      <c r="A50420"/>
      <c r="B50420"/>
      <c r="C50420"/>
    </row>
    <row r="50421" spans="1:3" ht="14.4" x14ac:dyDescent="0.3">
      <c r="A50421"/>
      <c r="B50421"/>
      <c r="C50421"/>
    </row>
    <row r="50422" spans="1:3" ht="14.4" x14ac:dyDescent="0.3">
      <c r="A50422"/>
      <c r="B50422"/>
      <c r="C50422"/>
    </row>
    <row r="50423" spans="1:3" ht="14.4" x14ac:dyDescent="0.3">
      <c r="A50423"/>
      <c r="B50423"/>
      <c r="C50423"/>
    </row>
    <row r="50424" spans="1:3" ht="14.4" x14ac:dyDescent="0.3">
      <c r="A50424"/>
      <c r="B50424"/>
      <c r="C50424"/>
    </row>
    <row r="50425" spans="1:3" ht="14.4" x14ac:dyDescent="0.3">
      <c r="A50425"/>
      <c r="B50425"/>
      <c r="C50425"/>
    </row>
    <row r="50426" spans="1:3" ht="14.4" x14ac:dyDescent="0.3">
      <c r="A50426"/>
      <c r="B50426"/>
      <c r="C50426"/>
    </row>
    <row r="50427" spans="1:3" ht="14.4" x14ac:dyDescent="0.3">
      <c r="A50427"/>
      <c r="B50427"/>
      <c r="C50427"/>
    </row>
    <row r="50428" spans="1:3" ht="14.4" x14ac:dyDescent="0.3">
      <c r="A50428"/>
      <c r="B50428"/>
      <c r="C50428"/>
    </row>
    <row r="50429" spans="1:3" ht="14.4" x14ac:dyDescent="0.3">
      <c r="A50429"/>
      <c r="B50429"/>
      <c r="C50429"/>
    </row>
    <row r="50430" spans="1:3" ht="14.4" x14ac:dyDescent="0.3">
      <c r="A50430"/>
      <c r="B50430"/>
      <c r="C50430"/>
    </row>
    <row r="50431" spans="1:3" ht="14.4" x14ac:dyDescent="0.3">
      <c r="A50431"/>
      <c r="B50431"/>
      <c r="C50431"/>
    </row>
    <row r="50432" spans="1:3" ht="14.4" x14ac:dyDescent="0.3">
      <c r="A50432"/>
      <c r="B50432"/>
      <c r="C50432"/>
    </row>
    <row r="50433" spans="1:3" ht="14.4" x14ac:dyDescent="0.3">
      <c r="A50433"/>
      <c r="B50433"/>
      <c r="C50433"/>
    </row>
    <row r="50434" spans="1:3" ht="14.4" x14ac:dyDescent="0.3">
      <c r="A50434"/>
      <c r="B50434"/>
      <c r="C50434"/>
    </row>
    <row r="50435" spans="1:3" ht="14.4" x14ac:dyDescent="0.3">
      <c r="A50435"/>
      <c r="B50435"/>
      <c r="C50435"/>
    </row>
    <row r="50436" spans="1:3" ht="14.4" x14ac:dyDescent="0.3">
      <c r="A50436"/>
      <c r="B50436"/>
      <c r="C50436"/>
    </row>
    <row r="50437" spans="1:3" ht="14.4" x14ac:dyDescent="0.3">
      <c r="A50437"/>
      <c r="B50437"/>
      <c r="C50437"/>
    </row>
    <row r="50438" spans="1:3" ht="14.4" x14ac:dyDescent="0.3">
      <c r="A50438"/>
      <c r="B50438"/>
      <c r="C50438"/>
    </row>
    <row r="50439" spans="1:3" ht="14.4" x14ac:dyDescent="0.3">
      <c r="A50439"/>
      <c r="B50439"/>
      <c r="C50439"/>
    </row>
    <row r="50440" spans="1:3" ht="14.4" x14ac:dyDescent="0.3">
      <c r="A50440"/>
      <c r="B50440"/>
      <c r="C50440"/>
    </row>
    <row r="50441" spans="1:3" ht="14.4" x14ac:dyDescent="0.3">
      <c r="A50441"/>
      <c r="B50441"/>
      <c r="C50441"/>
    </row>
    <row r="50442" spans="1:3" ht="14.4" x14ac:dyDescent="0.3">
      <c r="A50442"/>
      <c r="B50442"/>
      <c r="C50442"/>
    </row>
    <row r="50443" spans="1:3" ht="14.4" x14ac:dyDescent="0.3">
      <c r="A50443"/>
      <c r="B50443"/>
      <c r="C50443"/>
    </row>
    <row r="50444" spans="1:3" ht="14.4" x14ac:dyDescent="0.3">
      <c r="A50444"/>
      <c r="B50444"/>
      <c r="C50444"/>
    </row>
    <row r="50445" spans="1:3" ht="14.4" x14ac:dyDescent="0.3">
      <c r="A50445"/>
      <c r="B50445"/>
      <c r="C50445"/>
    </row>
    <row r="50446" spans="1:3" ht="14.4" x14ac:dyDescent="0.3">
      <c r="A50446"/>
      <c r="B50446"/>
      <c r="C50446"/>
    </row>
    <row r="50447" spans="1:3" ht="14.4" x14ac:dyDescent="0.3">
      <c r="A50447"/>
      <c r="B50447"/>
      <c r="C50447"/>
    </row>
    <row r="50448" spans="1:3" ht="14.4" x14ac:dyDescent="0.3">
      <c r="A50448"/>
      <c r="B50448"/>
      <c r="C50448"/>
    </row>
    <row r="50449" spans="1:3" ht="14.4" x14ac:dyDescent="0.3">
      <c r="A50449"/>
      <c r="B50449"/>
      <c r="C50449"/>
    </row>
    <row r="50450" spans="1:3" ht="14.4" x14ac:dyDescent="0.3">
      <c r="A50450"/>
      <c r="B50450"/>
      <c r="C50450"/>
    </row>
    <row r="50451" spans="1:3" ht="14.4" x14ac:dyDescent="0.3">
      <c r="A50451"/>
      <c r="B50451"/>
      <c r="C50451"/>
    </row>
    <row r="50452" spans="1:3" ht="14.4" x14ac:dyDescent="0.3">
      <c r="A50452"/>
      <c r="B50452"/>
      <c r="C50452"/>
    </row>
    <row r="50453" spans="1:3" ht="14.4" x14ac:dyDescent="0.3">
      <c r="A50453"/>
      <c r="B50453"/>
      <c r="C50453"/>
    </row>
    <row r="50454" spans="1:3" ht="14.4" x14ac:dyDescent="0.3">
      <c r="A50454"/>
      <c r="B50454"/>
      <c r="C50454"/>
    </row>
    <row r="50455" spans="1:3" ht="14.4" x14ac:dyDescent="0.3">
      <c r="A50455"/>
      <c r="B50455"/>
      <c r="C50455"/>
    </row>
    <row r="50456" spans="1:3" ht="14.4" x14ac:dyDescent="0.3">
      <c r="A50456"/>
      <c r="B50456"/>
      <c r="C50456"/>
    </row>
    <row r="50457" spans="1:3" ht="14.4" x14ac:dyDescent="0.3">
      <c r="A50457"/>
      <c r="B50457"/>
      <c r="C50457"/>
    </row>
    <row r="50458" spans="1:3" ht="14.4" x14ac:dyDescent="0.3">
      <c r="A50458"/>
      <c r="B50458"/>
      <c r="C50458"/>
    </row>
    <row r="50459" spans="1:3" ht="14.4" x14ac:dyDescent="0.3">
      <c r="A50459"/>
      <c r="B50459"/>
      <c r="C50459"/>
    </row>
    <row r="50460" spans="1:3" ht="14.4" x14ac:dyDescent="0.3">
      <c r="A50460"/>
      <c r="B50460"/>
      <c r="C50460"/>
    </row>
    <row r="50461" spans="1:3" ht="14.4" x14ac:dyDescent="0.3">
      <c r="A50461"/>
      <c r="B50461"/>
      <c r="C50461"/>
    </row>
    <row r="50462" spans="1:3" ht="14.4" x14ac:dyDescent="0.3">
      <c r="A50462"/>
      <c r="B50462"/>
      <c r="C50462"/>
    </row>
    <row r="50463" spans="1:3" ht="14.4" x14ac:dyDescent="0.3">
      <c r="A50463"/>
      <c r="B50463"/>
      <c r="C50463"/>
    </row>
    <row r="50464" spans="1:3" ht="14.4" x14ac:dyDescent="0.3">
      <c r="A50464"/>
      <c r="B50464"/>
      <c r="C50464"/>
    </row>
    <row r="50465" spans="1:3" ht="14.4" x14ac:dyDescent="0.3">
      <c r="A50465"/>
      <c r="B50465"/>
      <c r="C50465"/>
    </row>
    <row r="50466" spans="1:3" ht="14.4" x14ac:dyDescent="0.3">
      <c r="A50466"/>
      <c r="B50466"/>
      <c r="C50466"/>
    </row>
    <row r="50467" spans="1:3" ht="14.4" x14ac:dyDescent="0.3">
      <c r="A50467"/>
      <c r="B50467"/>
      <c r="C50467"/>
    </row>
    <row r="50468" spans="1:3" ht="14.4" x14ac:dyDescent="0.3">
      <c r="A50468"/>
      <c r="B50468"/>
      <c r="C50468"/>
    </row>
    <row r="50469" spans="1:3" ht="14.4" x14ac:dyDescent="0.3">
      <c r="A50469"/>
      <c r="B50469"/>
      <c r="C50469"/>
    </row>
    <row r="50470" spans="1:3" ht="14.4" x14ac:dyDescent="0.3">
      <c r="A50470"/>
      <c r="B50470"/>
      <c r="C50470"/>
    </row>
    <row r="50471" spans="1:3" ht="14.4" x14ac:dyDescent="0.3">
      <c r="A50471"/>
      <c r="B50471"/>
      <c r="C50471"/>
    </row>
    <row r="50472" spans="1:3" ht="14.4" x14ac:dyDescent="0.3">
      <c r="A50472"/>
      <c r="B50472"/>
      <c r="C50472"/>
    </row>
    <row r="50473" spans="1:3" ht="14.4" x14ac:dyDescent="0.3">
      <c r="A50473"/>
      <c r="B50473"/>
      <c r="C50473"/>
    </row>
    <row r="50474" spans="1:3" ht="14.4" x14ac:dyDescent="0.3">
      <c r="A50474"/>
      <c r="B50474"/>
      <c r="C50474"/>
    </row>
    <row r="50475" spans="1:3" ht="14.4" x14ac:dyDescent="0.3">
      <c r="A50475"/>
      <c r="B50475"/>
      <c r="C50475"/>
    </row>
    <row r="50476" spans="1:3" ht="14.4" x14ac:dyDescent="0.3">
      <c r="A50476"/>
      <c r="B50476"/>
      <c r="C50476"/>
    </row>
    <row r="50477" spans="1:3" ht="14.4" x14ac:dyDescent="0.3">
      <c r="A50477"/>
      <c r="B50477"/>
      <c r="C50477"/>
    </row>
    <row r="50478" spans="1:3" ht="14.4" x14ac:dyDescent="0.3">
      <c r="A50478"/>
      <c r="B50478"/>
      <c r="C50478"/>
    </row>
    <row r="50479" spans="1:3" ht="14.4" x14ac:dyDescent="0.3">
      <c r="A50479"/>
      <c r="B50479"/>
      <c r="C50479"/>
    </row>
    <row r="50480" spans="1:3" ht="14.4" x14ac:dyDescent="0.3">
      <c r="A50480"/>
      <c r="B50480"/>
      <c r="C50480"/>
    </row>
    <row r="50481" spans="1:3" ht="14.4" x14ac:dyDescent="0.3">
      <c r="A50481"/>
      <c r="B50481"/>
      <c r="C50481"/>
    </row>
    <row r="50482" spans="1:3" ht="14.4" x14ac:dyDescent="0.3">
      <c r="A50482"/>
      <c r="B50482"/>
      <c r="C50482"/>
    </row>
    <row r="50483" spans="1:3" ht="14.4" x14ac:dyDescent="0.3">
      <c r="A50483"/>
      <c r="B50483"/>
      <c r="C50483"/>
    </row>
    <row r="50484" spans="1:3" ht="14.4" x14ac:dyDescent="0.3">
      <c r="A50484"/>
      <c r="B50484"/>
      <c r="C50484"/>
    </row>
    <row r="50485" spans="1:3" ht="14.4" x14ac:dyDescent="0.3">
      <c r="A50485"/>
      <c r="B50485"/>
      <c r="C50485"/>
    </row>
    <row r="50486" spans="1:3" ht="14.4" x14ac:dyDescent="0.3">
      <c r="A50486"/>
      <c r="B50486"/>
      <c r="C50486"/>
    </row>
    <row r="50487" spans="1:3" ht="14.4" x14ac:dyDescent="0.3">
      <c r="A50487"/>
      <c r="B50487"/>
      <c r="C50487"/>
    </row>
    <row r="50488" spans="1:3" ht="14.4" x14ac:dyDescent="0.3">
      <c r="A50488"/>
      <c r="B50488"/>
      <c r="C50488"/>
    </row>
    <row r="50489" spans="1:3" ht="14.4" x14ac:dyDescent="0.3">
      <c r="A50489"/>
      <c r="B50489"/>
      <c r="C50489"/>
    </row>
    <row r="50490" spans="1:3" ht="14.4" x14ac:dyDescent="0.3">
      <c r="A50490"/>
      <c r="B50490"/>
      <c r="C50490"/>
    </row>
    <row r="50491" spans="1:3" ht="14.4" x14ac:dyDescent="0.3">
      <c r="A50491"/>
      <c r="B50491"/>
      <c r="C50491"/>
    </row>
    <row r="50492" spans="1:3" ht="14.4" x14ac:dyDescent="0.3">
      <c r="A50492"/>
      <c r="B50492"/>
      <c r="C50492"/>
    </row>
    <row r="50493" spans="1:3" ht="14.4" x14ac:dyDescent="0.3">
      <c r="A50493"/>
      <c r="B50493"/>
      <c r="C50493"/>
    </row>
    <row r="50494" spans="1:3" ht="14.4" x14ac:dyDescent="0.3">
      <c r="A50494"/>
      <c r="B50494"/>
      <c r="C50494"/>
    </row>
    <row r="50495" spans="1:3" ht="14.4" x14ac:dyDescent="0.3">
      <c r="A50495"/>
      <c r="B50495"/>
      <c r="C50495"/>
    </row>
    <row r="50496" spans="1:3" ht="14.4" x14ac:dyDescent="0.3">
      <c r="A50496"/>
      <c r="B50496"/>
      <c r="C50496"/>
    </row>
    <row r="50497" spans="1:3" ht="14.4" x14ac:dyDescent="0.3">
      <c r="A50497"/>
      <c r="B50497"/>
      <c r="C50497"/>
    </row>
    <row r="50498" spans="1:3" ht="14.4" x14ac:dyDescent="0.3">
      <c r="A50498"/>
      <c r="B50498"/>
      <c r="C50498"/>
    </row>
    <row r="50499" spans="1:3" ht="14.4" x14ac:dyDescent="0.3">
      <c r="A50499"/>
      <c r="B50499"/>
      <c r="C50499"/>
    </row>
    <row r="50500" spans="1:3" ht="14.4" x14ac:dyDescent="0.3">
      <c r="A50500"/>
      <c r="B50500"/>
      <c r="C50500"/>
    </row>
    <row r="50501" spans="1:3" ht="14.4" x14ac:dyDescent="0.3">
      <c r="A50501"/>
      <c r="B50501"/>
      <c r="C50501"/>
    </row>
    <row r="50502" spans="1:3" ht="14.4" x14ac:dyDescent="0.3">
      <c r="A50502"/>
      <c r="B50502"/>
      <c r="C50502"/>
    </row>
    <row r="50503" spans="1:3" ht="14.4" x14ac:dyDescent="0.3">
      <c r="A50503"/>
      <c r="B50503"/>
      <c r="C50503"/>
    </row>
    <row r="50504" spans="1:3" ht="14.4" x14ac:dyDescent="0.3">
      <c r="A50504"/>
      <c r="B50504"/>
      <c r="C50504"/>
    </row>
    <row r="50505" spans="1:3" ht="14.4" x14ac:dyDescent="0.3">
      <c r="A50505"/>
      <c r="B50505"/>
      <c r="C50505"/>
    </row>
    <row r="50506" spans="1:3" ht="14.4" x14ac:dyDescent="0.3">
      <c r="A50506"/>
      <c r="B50506"/>
      <c r="C50506"/>
    </row>
    <row r="50507" spans="1:3" ht="14.4" x14ac:dyDescent="0.3">
      <c r="A50507"/>
      <c r="B50507"/>
      <c r="C50507"/>
    </row>
    <row r="50508" spans="1:3" ht="14.4" x14ac:dyDescent="0.3">
      <c r="A50508"/>
      <c r="B50508"/>
      <c r="C50508"/>
    </row>
    <row r="50509" spans="1:3" ht="14.4" x14ac:dyDescent="0.3">
      <c r="A50509"/>
      <c r="B50509"/>
      <c r="C50509"/>
    </row>
    <row r="50510" spans="1:3" ht="14.4" x14ac:dyDescent="0.3">
      <c r="A50510"/>
      <c r="B50510"/>
      <c r="C50510"/>
    </row>
    <row r="50511" spans="1:3" ht="14.4" x14ac:dyDescent="0.3">
      <c r="A50511"/>
      <c r="B50511"/>
      <c r="C50511"/>
    </row>
    <row r="50512" spans="1:3" ht="14.4" x14ac:dyDescent="0.3">
      <c r="A50512"/>
      <c r="B50512"/>
      <c r="C50512"/>
    </row>
    <row r="50513" spans="1:3" ht="14.4" x14ac:dyDescent="0.3">
      <c r="A50513"/>
      <c r="B50513"/>
      <c r="C50513"/>
    </row>
    <row r="50514" spans="1:3" ht="14.4" x14ac:dyDescent="0.3">
      <c r="A50514"/>
      <c r="B50514"/>
      <c r="C50514"/>
    </row>
    <row r="50515" spans="1:3" ht="14.4" x14ac:dyDescent="0.3">
      <c r="A50515"/>
      <c r="B50515"/>
      <c r="C50515"/>
    </row>
    <row r="50516" spans="1:3" ht="14.4" x14ac:dyDescent="0.3">
      <c r="A50516"/>
      <c r="B50516"/>
      <c r="C50516"/>
    </row>
    <row r="50517" spans="1:3" ht="14.4" x14ac:dyDescent="0.3">
      <c r="A50517"/>
      <c r="B50517"/>
      <c r="C50517"/>
    </row>
    <row r="50518" spans="1:3" ht="14.4" x14ac:dyDescent="0.3">
      <c r="A50518"/>
      <c r="B50518"/>
      <c r="C50518"/>
    </row>
    <row r="50519" spans="1:3" ht="14.4" x14ac:dyDescent="0.3">
      <c r="A50519"/>
      <c r="B50519"/>
      <c r="C50519"/>
    </row>
    <row r="50520" spans="1:3" ht="14.4" x14ac:dyDescent="0.3">
      <c r="A50520"/>
      <c r="B50520"/>
      <c r="C50520"/>
    </row>
    <row r="50521" spans="1:3" ht="14.4" x14ac:dyDescent="0.3">
      <c r="A50521"/>
      <c r="B50521"/>
      <c r="C50521"/>
    </row>
    <row r="50522" spans="1:3" ht="14.4" x14ac:dyDescent="0.3">
      <c r="A50522"/>
      <c r="B50522"/>
      <c r="C50522"/>
    </row>
    <row r="50523" spans="1:3" ht="14.4" x14ac:dyDescent="0.3">
      <c r="A50523"/>
      <c r="B50523"/>
      <c r="C50523"/>
    </row>
    <row r="50524" spans="1:3" ht="14.4" x14ac:dyDescent="0.3">
      <c r="A50524"/>
      <c r="B50524"/>
      <c r="C50524"/>
    </row>
    <row r="50525" spans="1:3" ht="14.4" x14ac:dyDescent="0.3">
      <c r="A50525"/>
      <c r="B50525"/>
      <c r="C50525"/>
    </row>
    <row r="50526" spans="1:3" ht="14.4" x14ac:dyDescent="0.3">
      <c r="A50526"/>
      <c r="B50526"/>
      <c r="C50526"/>
    </row>
    <row r="50527" spans="1:3" ht="14.4" x14ac:dyDescent="0.3">
      <c r="A50527"/>
      <c r="B50527"/>
      <c r="C50527"/>
    </row>
    <row r="50528" spans="1:3" ht="14.4" x14ac:dyDescent="0.3">
      <c r="A50528"/>
      <c r="B50528"/>
      <c r="C50528"/>
    </row>
    <row r="50529" spans="1:3" ht="14.4" x14ac:dyDescent="0.3">
      <c r="A50529"/>
      <c r="B50529"/>
      <c r="C50529"/>
    </row>
    <row r="50530" spans="1:3" ht="14.4" x14ac:dyDescent="0.3">
      <c r="A50530"/>
      <c r="B50530"/>
      <c r="C50530"/>
    </row>
    <row r="50531" spans="1:3" ht="14.4" x14ac:dyDescent="0.3">
      <c r="A50531"/>
      <c r="B50531"/>
      <c r="C50531"/>
    </row>
    <row r="50532" spans="1:3" ht="14.4" x14ac:dyDescent="0.3">
      <c r="A50532"/>
      <c r="B50532"/>
      <c r="C50532"/>
    </row>
    <row r="50533" spans="1:3" ht="14.4" x14ac:dyDescent="0.3">
      <c r="A50533"/>
      <c r="B50533"/>
      <c r="C50533"/>
    </row>
    <row r="50534" spans="1:3" ht="14.4" x14ac:dyDescent="0.3">
      <c r="A50534"/>
      <c r="B50534"/>
      <c r="C50534"/>
    </row>
    <row r="50535" spans="1:3" ht="14.4" x14ac:dyDescent="0.3">
      <c r="A50535"/>
      <c r="B50535"/>
      <c r="C50535"/>
    </row>
    <row r="50536" spans="1:3" ht="14.4" x14ac:dyDescent="0.3">
      <c r="A50536"/>
      <c r="B50536"/>
      <c r="C50536"/>
    </row>
    <row r="50537" spans="1:3" ht="14.4" x14ac:dyDescent="0.3">
      <c r="A50537"/>
      <c r="B50537"/>
      <c r="C50537"/>
    </row>
    <row r="50538" spans="1:3" ht="14.4" x14ac:dyDescent="0.3">
      <c r="A50538"/>
      <c r="B50538"/>
      <c r="C50538"/>
    </row>
    <row r="50539" spans="1:3" ht="14.4" x14ac:dyDescent="0.3">
      <c r="A50539"/>
      <c r="B50539"/>
      <c r="C50539"/>
    </row>
    <row r="50540" spans="1:3" ht="14.4" x14ac:dyDescent="0.3">
      <c r="A50540"/>
      <c r="B50540"/>
      <c r="C50540"/>
    </row>
    <row r="50541" spans="1:3" ht="14.4" x14ac:dyDescent="0.3">
      <c r="A50541"/>
      <c r="B50541"/>
      <c r="C50541"/>
    </row>
    <row r="50542" spans="1:3" ht="14.4" x14ac:dyDescent="0.3">
      <c r="A50542"/>
      <c r="B50542"/>
      <c r="C50542"/>
    </row>
    <row r="50543" spans="1:3" ht="14.4" x14ac:dyDescent="0.3">
      <c r="A50543"/>
      <c r="B50543"/>
      <c r="C50543"/>
    </row>
    <row r="50544" spans="1:3" ht="14.4" x14ac:dyDescent="0.3">
      <c r="A50544"/>
      <c r="B50544"/>
      <c r="C50544"/>
    </row>
    <row r="50545" spans="1:3" ht="14.4" x14ac:dyDescent="0.3">
      <c r="A50545"/>
      <c r="B50545"/>
      <c r="C50545"/>
    </row>
    <row r="50546" spans="1:3" ht="14.4" x14ac:dyDescent="0.3">
      <c r="A50546"/>
      <c r="B50546"/>
      <c r="C50546"/>
    </row>
    <row r="50547" spans="1:3" ht="14.4" x14ac:dyDescent="0.3">
      <c r="A50547"/>
      <c r="B50547"/>
      <c r="C50547"/>
    </row>
    <row r="50548" spans="1:3" ht="14.4" x14ac:dyDescent="0.3">
      <c r="A50548"/>
      <c r="B50548"/>
      <c r="C50548"/>
    </row>
    <row r="50549" spans="1:3" ht="14.4" x14ac:dyDescent="0.3">
      <c r="A50549"/>
      <c r="B50549"/>
      <c r="C50549"/>
    </row>
    <row r="50550" spans="1:3" ht="14.4" x14ac:dyDescent="0.3">
      <c r="A50550"/>
      <c r="B50550"/>
      <c r="C50550"/>
    </row>
    <row r="50551" spans="1:3" ht="14.4" x14ac:dyDescent="0.3">
      <c r="A50551"/>
      <c r="B50551"/>
      <c r="C50551"/>
    </row>
    <row r="50552" spans="1:3" ht="14.4" x14ac:dyDescent="0.3">
      <c r="A50552"/>
      <c r="B50552"/>
      <c r="C50552"/>
    </row>
    <row r="50553" spans="1:3" ht="14.4" x14ac:dyDescent="0.3">
      <c r="A50553"/>
      <c r="B50553"/>
      <c r="C50553"/>
    </row>
    <row r="50554" spans="1:3" ht="14.4" x14ac:dyDescent="0.3">
      <c r="A50554"/>
      <c r="B50554"/>
      <c r="C50554"/>
    </row>
    <row r="50555" spans="1:3" ht="14.4" x14ac:dyDescent="0.3">
      <c r="A50555"/>
      <c r="B50555"/>
      <c r="C50555"/>
    </row>
    <row r="50556" spans="1:3" ht="14.4" x14ac:dyDescent="0.3">
      <c r="A50556"/>
      <c r="B50556"/>
      <c r="C50556"/>
    </row>
    <row r="50557" spans="1:3" ht="14.4" x14ac:dyDescent="0.3">
      <c r="A50557"/>
      <c r="B50557"/>
      <c r="C50557"/>
    </row>
    <row r="50558" spans="1:3" ht="14.4" x14ac:dyDescent="0.3">
      <c r="A50558"/>
      <c r="B50558"/>
      <c r="C50558"/>
    </row>
    <row r="50559" spans="1:3" ht="14.4" x14ac:dyDescent="0.3">
      <c r="A50559"/>
      <c r="B50559"/>
      <c r="C50559"/>
    </row>
    <row r="50560" spans="1:3" ht="14.4" x14ac:dyDescent="0.3">
      <c r="A50560"/>
      <c r="B50560"/>
      <c r="C50560"/>
    </row>
    <row r="50561" spans="1:3" ht="14.4" x14ac:dyDescent="0.3">
      <c r="A50561"/>
      <c r="B50561"/>
      <c r="C50561"/>
    </row>
    <row r="50562" spans="1:3" ht="14.4" x14ac:dyDescent="0.3">
      <c r="A50562"/>
      <c r="B50562"/>
      <c r="C50562"/>
    </row>
    <row r="50563" spans="1:3" ht="14.4" x14ac:dyDescent="0.3">
      <c r="A50563"/>
      <c r="B50563"/>
      <c r="C50563"/>
    </row>
    <row r="50564" spans="1:3" ht="14.4" x14ac:dyDescent="0.3">
      <c r="A50564"/>
      <c r="B50564"/>
      <c r="C50564"/>
    </row>
    <row r="50565" spans="1:3" ht="14.4" x14ac:dyDescent="0.3">
      <c r="A50565"/>
      <c r="B50565"/>
      <c r="C50565"/>
    </row>
    <row r="50566" spans="1:3" ht="14.4" x14ac:dyDescent="0.3">
      <c r="A50566"/>
      <c r="B50566"/>
      <c r="C50566"/>
    </row>
    <row r="50567" spans="1:3" ht="14.4" x14ac:dyDescent="0.3">
      <c r="A50567"/>
      <c r="B50567"/>
      <c r="C50567"/>
    </row>
    <row r="50568" spans="1:3" ht="14.4" x14ac:dyDescent="0.3">
      <c r="A50568"/>
      <c r="B50568"/>
      <c r="C50568"/>
    </row>
    <row r="50569" spans="1:3" ht="14.4" x14ac:dyDescent="0.3">
      <c r="A50569"/>
      <c r="B50569"/>
      <c r="C50569"/>
    </row>
    <row r="50570" spans="1:3" ht="14.4" x14ac:dyDescent="0.3">
      <c r="A50570"/>
      <c r="B50570"/>
      <c r="C50570"/>
    </row>
    <row r="50571" spans="1:3" ht="14.4" x14ac:dyDescent="0.3">
      <c r="A50571"/>
      <c r="B50571"/>
      <c r="C50571"/>
    </row>
    <row r="50572" spans="1:3" ht="14.4" x14ac:dyDescent="0.3">
      <c r="A50572"/>
      <c r="B50572"/>
      <c r="C50572"/>
    </row>
    <row r="50573" spans="1:3" ht="14.4" x14ac:dyDescent="0.3">
      <c r="A50573"/>
      <c r="B50573"/>
      <c r="C50573"/>
    </row>
    <row r="50574" spans="1:3" ht="14.4" x14ac:dyDescent="0.3">
      <c r="A50574"/>
      <c r="B50574"/>
      <c r="C50574"/>
    </row>
    <row r="50575" spans="1:3" ht="14.4" x14ac:dyDescent="0.3">
      <c r="A50575"/>
      <c r="B50575"/>
      <c r="C50575"/>
    </row>
    <row r="50576" spans="1:3" ht="14.4" x14ac:dyDescent="0.3">
      <c r="A50576"/>
      <c r="B50576"/>
      <c r="C50576"/>
    </row>
    <row r="50577" spans="1:3" ht="14.4" x14ac:dyDescent="0.3">
      <c r="A50577"/>
      <c r="B50577"/>
      <c r="C50577"/>
    </row>
    <row r="50578" spans="1:3" ht="14.4" x14ac:dyDescent="0.3">
      <c r="A50578"/>
      <c r="B50578"/>
      <c r="C50578"/>
    </row>
    <row r="50579" spans="1:3" ht="14.4" x14ac:dyDescent="0.3">
      <c r="A50579"/>
      <c r="B50579"/>
      <c r="C50579"/>
    </row>
    <row r="50580" spans="1:3" ht="14.4" x14ac:dyDescent="0.3">
      <c r="A50580"/>
      <c r="B50580"/>
      <c r="C50580"/>
    </row>
    <row r="50581" spans="1:3" ht="14.4" x14ac:dyDescent="0.3">
      <c r="A50581"/>
      <c r="B50581"/>
      <c r="C50581"/>
    </row>
    <row r="50582" spans="1:3" ht="14.4" x14ac:dyDescent="0.3">
      <c r="A50582"/>
      <c r="B50582"/>
      <c r="C50582"/>
    </row>
    <row r="50583" spans="1:3" ht="14.4" x14ac:dyDescent="0.3">
      <c r="A50583"/>
      <c r="B50583"/>
      <c r="C50583"/>
    </row>
    <row r="50584" spans="1:3" ht="14.4" x14ac:dyDescent="0.3">
      <c r="A50584"/>
      <c r="B50584"/>
      <c r="C50584"/>
    </row>
    <row r="50585" spans="1:3" ht="14.4" x14ac:dyDescent="0.3">
      <c r="A50585"/>
      <c r="B50585"/>
      <c r="C50585"/>
    </row>
    <row r="50586" spans="1:3" ht="14.4" x14ac:dyDescent="0.3">
      <c r="A50586"/>
      <c r="B50586"/>
      <c r="C50586"/>
    </row>
    <row r="50587" spans="1:3" ht="14.4" x14ac:dyDescent="0.3">
      <c r="A50587"/>
      <c r="B50587"/>
      <c r="C50587"/>
    </row>
    <row r="50588" spans="1:3" ht="14.4" x14ac:dyDescent="0.3">
      <c r="A50588"/>
      <c r="B50588"/>
      <c r="C50588"/>
    </row>
    <row r="50589" spans="1:3" ht="14.4" x14ac:dyDescent="0.3">
      <c r="A50589"/>
      <c r="B50589"/>
      <c r="C50589"/>
    </row>
    <row r="50590" spans="1:3" ht="14.4" x14ac:dyDescent="0.3">
      <c r="A50590"/>
      <c r="B50590"/>
      <c r="C50590"/>
    </row>
    <row r="50591" spans="1:3" ht="14.4" x14ac:dyDescent="0.3">
      <c r="A50591"/>
      <c r="B50591"/>
      <c r="C50591"/>
    </row>
    <row r="50592" spans="1:3" ht="14.4" x14ac:dyDescent="0.3">
      <c r="A50592"/>
      <c r="B50592"/>
      <c r="C50592"/>
    </row>
    <row r="50593" spans="1:3" ht="14.4" x14ac:dyDescent="0.3">
      <c r="A50593"/>
      <c r="B50593"/>
      <c r="C50593"/>
    </row>
    <row r="50594" spans="1:3" ht="14.4" x14ac:dyDescent="0.3">
      <c r="A50594"/>
      <c r="B50594"/>
      <c r="C50594"/>
    </row>
    <row r="50595" spans="1:3" ht="14.4" x14ac:dyDescent="0.3">
      <c r="A50595"/>
      <c r="B50595"/>
      <c r="C50595"/>
    </row>
    <row r="50596" spans="1:3" ht="14.4" x14ac:dyDescent="0.3">
      <c r="A50596"/>
      <c r="B50596"/>
      <c r="C50596"/>
    </row>
    <row r="50597" spans="1:3" ht="14.4" x14ac:dyDescent="0.3">
      <c r="A50597"/>
      <c r="B50597"/>
      <c r="C50597"/>
    </row>
    <row r="50598" spans="1:3" ht="14.4" x14ac:dyDescent="0.3">
      <c r="A50598"/>
      <c r="B50598"/>
      <c r="C50598"/>
    </row>
    <row r="50599" spans="1:3" ht="14.4" x14ac:dyDescent="0.3">
      <c r="A50599"/>
      <c r="B50599"/>
      <c r="C50599"/>
    </row>
    <row r="50600" spans="1:3" ht="14.4" x14ac:dyDescent="0.3">
      <c r="A50600"/>
      <c r="B50600"/>
      <c r="C50600"/>
    </row>
    <row r="50601" spans="1:3" ht="14.4" x14ac:dyDescent="0.3">
      <c r="A50601"/>
      <c r="B50601"/>
      <c r="C50601"/>
    </row>
    <row r="50602" spans="1:3" ht="14.4" x14ac:dyDescent="0.3">
      <c r="A50602"/>
      <c r="B50602"/>
      <c r="C50602"/>
    </row>
    <row r="50603" spans="1:3" ht="14.4" x14ac:dyDescent="0.3">
      <c r="A50603"/>
      <c r="B50603"/>
      <c r="C50603"/>
    </row>
    <row r="50604" spans="1:3" ht="14.4" x14ac:dyDescent="0.3">
      <c r="A50604"/>
      <c r="B50604"/>
      <c r="C50604"/>
    </row>
    <row r="50605" spans="1:3" ht="14.4" x14ac:dyDescent="0.3">
      <c r="A50605"/>
      <c r="B50605"/>
      <c r="C50605"/>
    </row>
    <row r="50606" spans="1:3" ht="14.4" x14ac:dyDescent="0.3">
      <c r="A50606"/>
      <c r="B50606"/>
      <c r="C50606"/>
    </row>
    <row r="50607" spans="1:3" ht="14.4" x14ac:dyDescent="0.3">
      <c r="A50607"/>
      <c r="B50607"/>
      <c r="C50607"/>
    </row>
    <row r="50608" spans="1:3" ht="14.4" x14ac:dyDescent="0.3">
      <c r="A50608"/>
      <c r="B50608"/>
      <c r="C50608"/>
    </row>
    <row r="50609" spans="1:3" ht="14.4" x14ac:dyDescent="0.3">
      <c r="A50609"/>
      <c r="B50609"/>
      <c r="C50609"/>
    </row>
    <row r="50610" spans="1:3" ht="14.4" x14ac:dyDescent="0.3">
      <c r="A50610"/>
      <c r="B50610"/>
      <c r="C50610"/>
    </row>
    <row r="50611" spans="1:3" ht="14.4" x14ac:dyDescent="0.3">
      <c r="A50611"/>
      <c r="B50611"/>
      <c r="C50611"/>
    </row>
    <row r="50612" spans="1:3" ht="14.4" x14ac:dyDescent="0.3">
      <c r="A50612"/>
      <c r="B50612"/>
      <c r="C50612"/>
    </row>
    <row r="50613" spans="1:3" ht="14.4" x14ac:dyDescent="0.3">
      <c r="A50613"/>
      <c r="B50613"/>
      <c r="C50613"/>
    </row>
    <row r="50614" spans="1:3" ht="14.4" x14ac:dyDescent="0.3">
      <c r="A50614"/>
      <c r="B50614"/>
      <c r="C50614"/>
    </row>
    <row r="50615" spans="1:3" ht="14.4" x14ac:dyDescent="0.3">
      <c r="A50615"/>
      <c r="B50615"/>
      <c r="C50615"/>
    </row>
    <row r="50616" spans="1:3" ht="14.4" x14ac:dyDescent="0.3">
      <c r="A50616"/>
      <c r="B50616"/>
      <c r="C50616"/>
    </row>
    <row r="50617" spans="1:3" ht="14.4" x14ac:dyDescent="0.3">
      <c r="A50617"/>
      <c r="B50617"/>
      <c r="C50617"/>
    </row>
    <row r="50618" spans="1:3" ht="14.4" x14ac:dyDescent="0.3">
      <c r="A50618"/>
      <c r="B50618"/>
      <c r="C50618"/>
    </row>
    <row r="50619" spans="1:3" ht="14.4" x14ac:dyDescent="0.3">
      <c r="A50619"/>
      <c r="B50619"/>
      <c r="C50619"/>
    </row>
    <row r="50620" spans="1:3" ht="14.4" x14ac:dyDescent="0.3">
      <c r="A50620"/>
      <c r="B50620"/>
      <c r="C50620"/>
    </row>
    <row r="50621" spans="1:3" ht="14.4" x14ac:dyDescent="0.3">
      <c r="A50621"/>
      <c r="B50621"/>
      <c r="C50621"/>
    </row>
    <row r="50622" spans="1:3" ht="14.4" x14ac:dyDescent="0.3">
      <c r="A50622"/>
      <c r="B50622"/>
      <c r="C50622"/>
    </row>
    <row r="50623" spans="1:3" ht="14.4" x14ac:dyDescent="0.3">
      <c r="A50623"/>
      <c r="B50623"/>
      <c r="C50623"/>
    </row>
    <row r="50624" spans="1:3" ht="14.4" x14ac:dyDescent="0.3">
      <c r="A50624"/>
      <c r="B50624"/>
      <c r="C50624"/>
    </row>
    <row r="50625" spans="1:3" ht="14.4" x14ac:dyDescent="0.3">
      <c r="A50625"/>
      <c r="B50625"/>
      <c r="C50625"/>
    </row>
    <row r="50626" spans="1:3" ht="14.4" x14ac:dyDescent="0.3">
      <c r="A50626"/>
      <c r="B50626"/>
      <c r="C50626"/>
    </row>
    <row r="50627" spans="1:3" ht="14.4" x14ac:dyDescent="0.3">
      <c r="A50627"/>
      <c r="B50627"/>
      <c r="C50627"/>
    </row>
    <row r="50628" spans="1:3" ht="14.4" x14ac:dyDescent="0.3">
      <c r="A50628"/>
      <c r="B50628"/>
      <c r="C50628"/>
    </row>
    <row r="50629" spans="1:3" ht="14.4" x14ac:dyDescent="0.3">
      <c r="A50629"/>
      <c r="B50629"/>
      <c r="C50629"/>
    </row>
    <row r="50630" spans="1:3" ht="14.4" x14ac:dyDescent="0.3">
      <c r="A50630"/>
      <c r="B50630"/>
      <c r="C50630"/>
    </row>
    <row r="50631" spans="1:3" ht="14.4" x14ac:dyDescent="0.3">
      <c r="A50631"/>
      <c r="B50631"/>
      <c r="C50631"/>
    </row>
    <row r="50632" spans="1:3" ht="14.4" x14ac:dyDescent="0.3">
      <c r="A50632"/>
      <c r="B50632"/>
      <c r="C50632"/>
    </row>
    <row r="50633" spans="1:3" ht="14.4" x14ac:dyDescent="0.3">
      <c r="A50633"/>
      <c r="B50633"/>
      <c r="C50633"/>
    </row>
    <row r="50634" spans="1:3" ht="14.4" x14ac:dyDescent="0.3">
      <c r="A50634"/>
      <c r="B50634"/>
      <c r="C50634"/>
    </row>
    <row r="50635" spans="1:3" ht="14.4" x14ac:dyDescent="0.3">
      <c r="A50635"/>
      <c r="B50635"/>
      <c r="C50635"/>
    </row>
    <row r="50636" spans="1:3" ht="14.4" x14ac:dyDescent="0.3">
      <c r="A50636"/>
      <c r="B50636"/>
      <c r="C50636"/>
    </row>
    <row r="50637" spans="1:3" ht="14.4" x14ac:dyDescent="0.3">
      <c r="A50637"/>
      <c r="B50637"/>
      <c r="C50637"/>
    </row>
    <row r="50638" spans="1:3" ht="14.4" x14ac:dyDescent="0.3">
      <c r="A50638"/>
      <c r="B50638"/>
      <c r="C50638"/>
    </row>
    <row r="50639" spans="1:3" ht="14.4" x14ac:dyDescent="0.3">
      <c r="A50639"/>
      <c r="B50639"/>
      <c r="C50639"/>
    </row>
    <row r="50640" spans="1:3" ht="14.4" x14ac:dyDescent="0.3">
      <c r="A50640"/>
      <c r="B50640"/>
      <c r="C50640"/>
    </row>
    <row r="50641" spans="1:3" ht="14.4" x14ac:dyDescent="0.3">
      <c r="A50641"/>
      <c r="B50641"/>
      <c r="C50641"/>
    </row>
    <row r="50642" spans="1:3" ht="14.4" x14ac:dyDescent="0.3">
      <c r="A50642"/>
      <c r="B50642"/>
      <c r="C50642"/>
    </row>
    <row r="50643" spans="1:3" ht="14.4" x14ac:dyDescent="0.3">
      <c r="A50643"/>
      <c r="B50643"/>
      <c r="C50643"/>
    </row>
    <row r="50644" spans="1:3" ht="14.4" x14ac:dyDescent="0.3">
      <c r="A50644"/>
      <c r="B50644"/>
      <c r="C50644"/>
    </row>
    <row r="50645" spans="1:3" ht="14.4" x14ac:dyDescent="0.3">
      <c r="A50645"/>
      <c r="B50645"/>
      <c r="C50645"/>
    </row>
    <row r="50646" spans="1:3" ht="14.4" x14ac:dyDescent="0.3">
      <c r="A50646"/>
      <c r="B50646"/>
      <c r="C50646"/>
    </row>
    <row r="50647" spans="1:3" ht="14.4" x14ac:dyDescent="0.3">
      <c r="A50647"/>
      <c r="B50647"/>
      <c r="C50647"/>
    </row>
    <row r="50648" spans="1:3" ht="14.4" x14ac:dyDescent="0.3">
      <c r="A50648"/>
      <c r="B50648"/>
      <c r="C50648"/>
    </row>
    <row r="50649" spans="1:3" ht="14.4" x14ac:dyDescent="0.3">
      <c r="A50649"/>
      <c r="B50649"/>
      <c r="C50649"/>
    </row>
    <row r="50650" spans="1:3" ht="14.4" x14ac:dyDescent="0.3">
      <c r="A50650"/>
      <c r="B50650"/>
      <c r="C50650"/>
    </row>
    <row r="50651" spans="1:3" ht="14.4" x14ac:dyDescent="0.3">
      <c r="A50651"/>
      <c r="B50651"/>
      <c r="C50651"/>
    </row>
    <row r="50652" spans="1:3" ht="14.4" x14ac:dyDescent="0.3">
      <c r="A50652"/>
      <c r="B50652"/>
      <c r="C50652"/>
    </row>
    <row r="50653" spans="1:3" ht="14.4" x14ac:dyDescent="0.3">
      <c r="A50653"/>
      <c r="B50653"/>
      <c r="C50653"/>
    </row>
    <row r="50654" spans="1:3" ht="14.4" x14ac:dyDescent="0.3">
      <c r="A50654"/>
      <c r="B50654"/>
      <c r="C50654"/>
    </row>
    <row r="50655" spans="1:3" ht="14.4" x14ac:dyDescent="0.3">
      <c r="A50655"/>
      <c r="B50655"/>
      <c r="C50655"/>
    </row>
    <row r="50656" spans="1:3" ht="14.4" x14ac:dyDescent="0.3">
      <c r="A50656"/>
      <c r="B50656"/>
      <c r="C50656"/>
    </row>
    <row r="50657" spans="1:3" ht="14.4" x14ac:dyDescent="0.3">
      <c r="A50657"/>
      <c r="B50657"/>
      <c r="C50657"/>
    </row>
    <row r="50658" spans="1:3" ht="14.4" x14ac:dyDescent="0.3">
      <c r="A50658"/>
      <c r="B50658"/>
      <c r="C50658"/>
    </row>
    <row r="50659" spans="1:3" ht="14.4" x14ac:dyDescent="0.3">
      <c r="A50659"/>
      <c r="B50659"/>
      <c r="C50659"/>
    </row>
    <row r="50660" spans="1:3" ht="14.4" x14ac:dyDescent="0.3">
      <c r="A50660"/>
      <c r="B50660"/>
      <c r="C50660"/>
    </row>
    <row r="50661" spans="1:3" ht="14.4" x14ac:dyDescent="0.3">
      <c r="A50661"/>
      <c r="B50661"/>
      <c r="C50661"/>
    </row>
    <row r="50662" spans="1:3" ht="14.4" x14ac:dyDescent="0.3">
      <c r="A50662"/>
      <c r="B50662"/>
      <c r="C50662"/>
    </row>
    <row r="50663" spans="1:3" ht="14.4" x14ac:dyDescent="0.3">
      <c r="A50663"/>
      <c r="B50663"/>
      <c r="C50663"/>
    </row>
    <row r="50664" spans="1:3" ht="14.4" x14ac:dyDescent="0.3">
      <c r="A50664"/>
      <c r="B50664"/>
      <c r="C50664"/>
    </row>
    <row r="50665" spans="1:3" ht="14.4" x14ac:dyDescent="0.3">
      <c r="A50665"/>
      <c r="B50665"/>
      <c r="C50665"/>
    </row>
    <row r="50666" spans="1:3" ht="14.4" x14ac:dyDescent="0.3">
      <c r="A50666"/>
      <c r="B50666"/>
      <c r="C50666"/>
    </row>
    <row r="50667" spans="1:3" ht="14.4" x14ac:dyDescent="0.3">
      <c r="A50667"/>
      <c r="B50667"/>
      <c r="C50667"/>
    </row>
    <row r="50668" spans="1:3" ht="14.4" x14ac:dyDescent="0.3">
      <c r="A50668"/>
      <c r="B50668"/>
      <c r="C50668"/>
    </row>
    <row r="50669" spans="1:3" ht="14.4" x14ac:dyDescent="0.3">
      <c r="A50669"/>
      <c r="B50669"/>
      <c r="C50669"/>
    </row>
    <row r="50670" spans="1:3" ht="14.4" x14ac:dyDescent="0.3">
      <c r="A50670"/>
      <c r="B50670"/>
      <c r="C50670"/>
    </row>
    <row r="50671" spans="1:3" ht="14.4" x14ac:dyDescent="0.3">
      <c r="A50671"/>
      <c r="B50671"/>
      <c r="C50671"/>
    </row>
    <row r="50672" spans="1:3" ht="14.4" x14ac:dyDescent="0.3">
      <c r="A50672"/>
      <c r="B50672"/>
      <c r="C50672"/>
    </row>
    <row r="50673" spans="1:3" ht="14.4" x14ac:dyDescent="0.3">
      <c r="A50673"/>
      <c r="B50673"/>
      <c r="C50673"/>
    </row>
    <row r="50674" spans="1:3" ht="14.4" x14ac:dyDescent="0.3">
      <c r="A50674"/>
      <c r="B50674"/>
      <c r="C50674"/>
    </row>
    <row r="50675" spans="1:3" ht="14.4" x14ac:dyDescent="0.3">
      <c r="A50675"/>
      <c r="B50675"/>
      <c r="C50675"/>
    </row>
    <row r="50676" spans="1:3" ht="14.4" x14ac:dyDescent="0.3">
      <c r="A50676"/>
      <c r="B50676"/>
      <c r="C50676"/>
    </row>
    <row r="50677" spans="1:3" ht="14.4" x14ac:dyDescent="0.3">
      <c r="A50677"/>
      <c r="B50677"/>
      <c r="C50677"/>
    </row>
    <row r="50678" spans="1:3" ht="14.4" x14ac:dyDescent="0.3">
      <c r="A50678"/>
      <c r="B50678"/>
      <c r="C50678"/>
    </row>
    <row r="50679" spans="1:3" ht="14.4" x14ac:dyDescent="0.3">
      <c r="A50679"/>
      <c r="B50679"/>
      <c r="C50679"/>
    </row>
    <row r="50680" spans="1:3" ht="14.4" x14ac:dyDescent="0.3">
      <c r="A50680"/>
      <c r="B50680"/>
      <c r="C50680"/>
    </row>
    <row r="50681" spans="1:3" ht="14.4" x14ac:dyDescent="0.3">
      <c r="A50681"/>
      <c r="B50681"/>
      <c r="C50681"/>
    </row>
    <row r="50682" spans="1:3" ht="14.4" x14ac:dyDescent="0.3">
      <c r="A50682"/>
      <c r="B50682"/>
      <c r="C50682"/>
    </row>
    <row r="50683" spans="1:3" ht="14.4" x14ac:dyDescent="0.3">
      <c r="A50683"/>
      <c r="B50683"/>
      <c r="C50683"/>
    </row>
    <row r="50684" spans="1:3" ht="14.4" x14ac:dyDescent="0.3">
      <c r="A50684"/>
      <c r="B50684"/>
      <c r="C50684"/>
    </row>
    <row r="50685" spans="1:3" ht="14.4" x14ac:dyDescent="0.3">
      <c r="A50685"/>
      <c r="B50685"/>
      <c r="C50685"/>
    </row>
    <row r="50686" spans="1:3" ht="14.4" x14ac:dyDescent="0.3">
      <c r="A50686"/>
      <c r="B50686"/>
      <c r="C50686"/>
    </row>
    <row r="50687" spans="1:3" ht="14.4" x14ac:dyDescent="0.3">
      <c r="A50687"/>
      <c r="B50687"/>
      <c r="C50687"/>
    </row>
    <row r="50688" spans="1:3" ht="14.4" x14ac:dyDescent="0.3">
      <c r="A50688"/>
      <c r="B50688"/>
      <c r="C50688"/>
    </row>
    <row r="50689" spans="1:3" ht="14.4" x14ac:dyDescent="0.3">
      <c r="A50689"/>
      <c r="B50689"/>
      <c r="C50689"/>
    </row>
    <row r="50690" spans="1:3" ht="14.4" x14ac:dyDescent="0.3">
      <c r="A50690"/>
      <c r="B50690"/>
      <c r="C50690"/>
    </row>
    <row r="50691" spans="1:3" ht="14.4" x14ac:dyDescent="0.3">
      <c r="A50691"/>
      <c r="B50691"/>
      <c r="C50691"/>
    </row>
    <row r="50692" spans="1:3" ht="14.4" x14ac:dyDescent="0.3">
      <c r="A50692"/>
      <c r="B50692"/>
      <c r="C50692"/>
    </row>
    <row r="50693" spans="1:3" ht="14.4" x14ac:dyDescent="0.3">
      <c r="A50693"/>
      <c r="B50693"/>
      <c r="C50693"/>
    </row>
    <row r="50694" spans="1:3" ht="14.4" x14ac:dyDescent="0.3">
      <c r="A50694"/>
      <c r="B50694"/>
      <c r="C50694"/>
    </row>
    <row r="50695" spans="1:3" ht="14.4" x14ac:dyDescent="0.3">
      <c r="A50695"/>
      <c r="B50695"/>
      <c r="C50695"/>
    </row>
    <row r="50696" spans="1:3" ht="14.4" x14ac:dyDescent="0.3">
      <c r="A50696"/>
      <c r="B50696"/>
      <c r="C50696"/>
    </row>
    <row r="50697" spans="1:3" ht="14.4" x14ac:dyDescent="0.3">
      <c r="A50697"/>
      <c r="B50697"/>
      <c r="C50697"/>
    </row>
    <row r="50698" spans="1:3" ht="14.4" x14ac:dyDescent="0.3">
      <c r="A50698"/>
      <c r="B50698"/>
      <c r="C50698"/>
    </row>
    <row r="50699" spans="1:3" ht="14.4" x14ac:dyDescent="0.3">
      <c r="A50699"/>
      <c r="B50699"/>
      <c r="C50699"/>
    </row>
    <row r="50700" spans="1:3" ht="14.4" x14ac:dyDescent="0.3">
      <c r="A50700"/>
      <c r="B50700"/>
      <c r="C50700"/>
    </row>
    <row r="50701" spans="1:3" ht="14.4" x14ac:dyDescent="0.3">
      <c r="A50701"/>
      <c r="B50701"/>
      <c r="C50701"/>
    </row>
    <row r="50702" spans="1:3" ht="14.4" x14ac:dyDescent="0.3">
      <c r="A50702"/>
      <c r="B50702"/>
      <c r="C50702"/>
    </row>
    <row r="50703" spans="1:3" ht="14.4" x14ac:dyDescent="0.3">
      <c r="A50703"/>
      <c r="B50703"/>
      <c r="C50703"/>
    </row>
    <row r="50704" spans="1:3" ht="14.4" x14ac:dyDescent="0.3">
      <c r="A50704"/>
      <c r="B50704"/>
      <c r="C50704"/>
    </row>
    <row r="50705" spans="1:3" ht="14.4" x14ac:dyDescent="0.3">
      <c r="A50705"/>
      <c r="B50705"/>
      <c r="C50705"/>
    </row>
    <row r="50706" spans="1:3" ht="14.4" x14ac:dyDescent="0.3">
      <c r="A50706"/>
      <c r="B50706"/>
      <c r="C50706"/>
    </row>
    <row r="50707" spans="1:3" ht="14.4" x14ac:dyDescent="0.3">
      <c r="A50707"/>
      <c r="B50707"/>
      <c r="C50707"/>
    </row>
    <row r="50708" spans="1:3" ht="14.4" x14ac:dyDescent="0.3">
      <c r="A50708"/>
      <c r="B50708"/>
      <c r="C50708"/>
    </row>
    <row r="50709" spans="1:3" ht="14.4" x14ac:dyDescent="0.3">
      <c r="A50709"/>
      <c r="B50709"/>
      <c r="C50709"/>
    </row>
    <row r="50710" spans="1:3" ht="14.4" x14ac:dyDescent="0.3">
      <c r="A50710"/>
      <c r="B50710"/>
      <c r="C50710"/>
    </row>
    <row r="50711" spans="1:3" ht="14.4" x14ac:dyDescent="0.3">
      <c r="A50711"/>
      <c r="B50711"/>
      <c r="C50711"/>
    </row>
    <row r="50712" spans="1:3" ht="14.4" x14ac:dyDescent="0.3">
      <c r="A50712"/>
      <c r="B50712"/>
      <c r="C50712"/>
    </row>
    <row r="50713" spans="1:3" ht="14.4" x14ac:dyDescent="0.3">
      <c r="A50713"/>
      <c r="B50713"/>
      <c r="C50713"/>
    </row>
    <row r="50714" spans="1:3" ht="14.4" x14ac:dyDescent="0.3">
      <c r="A50714"/>
      <c r="B50714"/>
      <c r="C50714"/>
    </row>
    <row r="50715" spans="1:3" ht="14.4" x14ac:dyDescent="0.3">
      <c r="A50715"/>
      <c r="B50715"/>
      <c r="C50715"/>
    </row>
    <row r="50716" spans="1:3" ht="14.4" x14ac:dyDescent="0.3">
      <c r="A50716"/>
      <c r="B50716"/>
      <c r="C50716"/>
    </row>
    <row r="50717" spans="1:3" ht="14.4" x14ac:dyDescent="0.3">
      <c r="A50717"/>
      <c r="B50717"/>
      <c r="C50717"/>
    </row>
    <row r="50718" spans="1:3" ht="14.4" x14ac:dyDescent="0.3">
      <c r="A50718"/>
      <c r="B50718"/>
      <c r="C50718"/>
    </row>
    <row r="50719" spans="1:3" ht="14.4" x14ac:dyDescent="0.3">
      <c r="A50719"/>
      <c r="B50719"/>
      <c r="C50719"/>
    </row>
    <row r="50720" spans="1:3" ht="14.4" x14ac:dyDescent="0.3">
      <c r="A50720"/>
      <c r="B50720"/>
      <c r="C50720"/>
    </row>
    <row r="50721" spans="1:3" ht="14.4" x14ac:dyDescent="0.3">
      <c r="A50721"/>
      <c r="B50721"/>
      <c r="C50721"/>
    </row>
    <row r="50722" spans="1:3" ht="14.4" x14ac:dyDescent="0.3">
      <c r="A50722"/>
      <c r="B50722"/>
      <c r="C50722"/>
    </row>
    <row r="50723" spans="1:3" ht="14.4" x14ac:dyDescent="0.3">
      <c r="A50723"/>
      <c r="B50723"/>
      <c r="C50723"/>
    </row>
    <row r="50724" spans="1:3" ht="14.4" x14ac:dyDescent="0.3">
      <c r="A50724"/>
      <c r="B50724"/>
      <c r="C50724"/>
    </row>
    <row r="50725" spans="1:3" ht="14.4" x14ac:dyDescent="0.3">
      <c r="A50725"/>
      <c r="B50725"/>
      <c r="C50725"/>
    </row>
    <row r="50726" spans="1:3" ht="14.4" x14ac:dyDescent="0.3">
      <c r="A50726"/>
      <c r="B50726"/>
      <c r="C50726"/>
    </row>
    <row r="50727" spans="1:3" ht="14.4" x14ac:dyDescent="0.3">
      <c r="A50727"/>
      <c r="B50727"/>
      <c r="C50727"/>
    </row>
    <row r="50728" spans="1:3" ht="14.4" x14ac:dyDescent="0.3">
      <c r="A50728"/>
      <c r="B50728"/>
      <c r="C50728"/>
    </row>
    <row r="50729" spans="1:3" ht="14.4" x14ac:dyDescent="0.3">
      <c r="A50729"/>
      <c r="B50729"/>
      <c r="C50729"/>
    </row>
    <row r="50730" spans="1:3" ht="14.4" x14ac:dyDescent="0.3">
      <c r="A50730"/>
      <c r="B50730"/>
      <c r="C50730"/>
    </row>
    <row r="50731" spans="1:3" ht="14.4" x14ac:dyDescent="0.3">
      <c r="A50731"/>
      <c r="B50731"/>
      <c r="C50731"/>
    </row>
    <row r="50732" spans="1:3" ht="14.4" x14ac:dyDescent="0.3">
      <c r="A50732"/>
      <c r="B50732"/>
      <c r="C50732"/>
    </row>
    <row r="50733" spans="1:3" ht="14.4" x14ac:dyDescent="0.3">
      <c r="A50733"/>
      <c r="B50733"/>
      <c r="C50733"/>
    </row>
    <row r="50734" spans="1:3" ht="14.4" x14ac:dyDescent="0.3">
      <c r="A50734"/>
      <c r="B50734"/>
      <c r="C50734"/>
    </row>
    <row r="50735" spans="1:3" ht="14.4" x14ac:dyDescent="0.3">
      <c r="A50735"/>
      <c r="B50735"/>
      <c r="C50735"/>
    </row>
    <row r="50736" spans="1:3" ht="14.4" x14ac:dyDescent="0.3">
      <c r="A50736"/>
      <c r="B50736"/>
      <c r="C50736"/>
    </row>
    <row r="50737" spans="1:3" ht="14.4" x14ac:dyDescent="0.3">
      <c r="A50737"/>
      <c r="B50737"/>
      <c r="C50737"/>
    </row>
    <row r="50738" spans="1:3" ht="14.4" x14ac:dyDescent="0.3">
      <c r="A50738"/>
      <c r="B50738"/>
      <c r="C50738"/>
    </row>
    <row r="50739" spans="1:3" ht="14.4" x14ac:dyDescent="0.3">
      <c r="A50739"/>
      <c r="B50739"/>
      <c r="C50739"/>
    </row>
    <row r="50740" spans="1:3" ht="14.4" x14ac:dyDescent="0.3">
      <c r="A50740"/>
      <c r="B50740"/>
      <c r="C50740"/>
    </row>
    <row r="50741" spans="1:3" ht="14.4" x14ac:dyDescent="0.3">
      <c r="A50741"/>
      <c r="B50741"/>
      <c r="C50741"/>
    </row>
    <row r="50742" spans="1:3" ht="14.4" x14ac:dyDescent="0.3">
      <c r="A50742"/>
      <c r="B50742"/>
      <c r="C50742"/>
    </row>
    <row r="50743" spans="1:3" ht="14.4" x14ac:dyDescent="0.3">
      <c r="A50743"/>
      <c r="B50743"/>
      <c r="C50743"/>
    </row>
    <row r="50744" spans="1:3" ht="14.4" x14ac:dyDescent="0.3">
      <c r="A50744"/>
      <c r="B50744"/>
      <c r="C50744"/>
    </row>
    <row r="50745" spans="1:3" ht="14.4" x14ac:dyDescent="0.3">
      <c r="A50745"/>
      <c r="B50745"/>
      <c r="C50745"/>
    </row>
    <row r="50746" spans="1:3" ht="14.4" x14ac:dyDescent="0.3">
      <c r="A50746"/>
      <c r="B50746"/>
      <c r="C50746"/>
    </row>
    <row r="50747" spans="1:3" ht="14.4" x14ac:dyDescent="0.3">
      <c r="A50747"/>
      <c r="B50747"/>
      <c r="C50747"/>
    </row>
    <row r="50748" spans="1:3" ht="14.4" x14ac:dyDescent="0.3">
      <c r="A50748"/>
      <c r="B50748"/>
      <c r="C50748"/>
    </row>
    <row r="50749" spans="1:3" ht="14.4" x14ac:dyDescent="0.3">
      <c r="A50749"/>
      <c r="B50749"/>
      <c r="C50749"/>
    </row>
    <row r="50750" spans="1:3" ht="14.4" x14ac:dyDescent="0.3">
      <c r="A50750"/>
      <c r="B50750"/>
      <c r="C50750"/>
    </row>
    <row r="50751" spans="1:3" ht="14.4" x14ac:dyDescent="0.3">
      <c r="A50751"/>
      <c r="B50751"/>
      <c r="C50751"/>
    </row>
    <row r="50752" spans="1:3" ht="14.4" x14ac:dyDescent="0.3">
      <c r="A50752"/>
      <c r="B50752"/>
      <c r="C50752"/>
    </row>
    <row r="50753" spans="1:3" ht="14.4" x14ac:dyDescent="0.3">
      <c r="A50753"/>
      <c r="B50753"/>
      <c r="C50753"/>
    </row>
    <row r="50754" spans="1:3" ht="14.4" x14ac:dyDescent="0.3">
      <c r="A50754"/>
      <c r="B50754"/>
      <c r="C50754"/>
    </row>
    <row r="50755" spans="1:3" ht="14.4" x14ac:dyDescent="0.3">
      <c r="A50755"/>
      <c r="B50755"/>
      <c r="C50755"/>
    </row>
    <row r="50756" spans="1:3" ht="14.4" x14ac:dyDescent="0.3">
      <c r="A50756"/>
      <c r="B50756"/>
      <c r="C50756"/>
    </row>
    <row r="50757" spans="1:3" ht="14.4" x14ac:dyDescent="0.3">
      <c r="A50757"/>
      <c r="B50757"/>
      <c r="C50757"/>
    </row>
    <row r="50758" spans="1:3" ht="14.4" x14ac:dyDescent="0.3">
      <c r="A50758"/>
      <c r="B50758"/>
      <c r="C50758"/>
    </row>
    <row r="50759" spans="1:3" ht="14.4" x14ac:dyDescent="0.3">
      <c r="A50759"/>
      <c r="B50759"/>
      <c r="C50759"/>
    </row>
    <row r="50760" spans="1:3" ht="14.4" x14ac:dyDescent="0.3">
      <c r="A50760"/>
      <c r="B50760"/>
      <c r="C50760"/>
    </row>
    <row r="50761" spans="1:3" ht="14.4" x14ac:dyDescent="0.3">
      <c r="A50761"/>
      <c r="B50761"/>
      <c r="C50761"/>
    </row>
    <row r="50762" spans="1:3" ht="14.4" x14ac:dyDescent="0.3">
      <c r="A50762"/>
      <c r="B50762"/>
      <c r="C50762"/>
    </row>
    <row r="50763" spans="1:3" ht="14.4" x14ac:dyDescent="0.3">
      <c r="A50763"/>
      <c r="B50763"/>
      <c r="C50763"/>
    </row>
    <row r="50764" spans="1:3" ht="14.4" x14ac:dyDescent="0.3">
      <c r="A50764"/>
      <c r="B50764"/>
      <c r="C50764"/>
    </row>
    <row r="50765" spans="1:3" ht="14.4" x14ac:dyDescent="0.3">
      <c r="A50765"/>
      <c r="B50765"/>
      <c r="C50765"/>
    </row>
    <row r="50766" spans="1:3" ht="14.4" x14ac:dyDescent="0.3">
      <c r="A50766"/>
      <c r="B50766"/>
      <c r="C50766"/>
    </row>
    <row r="50767" spans="1:3" ht="14.4" x14ac:dyDescent="0.3">
      <c r="A50767"/>
      <c r="B50767"/>
      <c r="C50767"/>
    </row>
    <row r="50768" spans="1:3" ht="14.4" x14ac:dyDescent="0.3">
      <c r="A50768"/>
      <c r="B50768"/>
      <c r="C50768"/>
    </row>
    <row r="50769" spans="1:3" ht="14.4" x14ac:dyDescent="0.3">
      <c r="A50769"/>
      <c r="B50769"/>
      <c r="C50769"/>
    </row>
    <row r="50770" spans="1:3" ht="14.4" x14ac:dyDescent="0.3">
      <c r="A50770"/>
      <c r="B50770"/>
      <c r="C50770"/>
    </row>
    <row r="50771" spans="1:3" ht="14.4" x14ac:dyDescent="0.3">
      <c r="A50771"/>
      <c r="B50771"/>
      <c r="C50771"/>
    </row>
    <row r="50772" spans="1:3" ht="14.4" x14ac:dyDescent="0.3">
      <c r="A50772"/>
      <c r="B50772"/>
      <c r="C50772"/>
    </row>
    <row r="50773" spans="1:3" ht="14.4" x14ac:dyDescent="0.3">
      <c r="A50773"/>
      <c r="B50773"/>
      <c r="C50773"/>
    </row>
    <row r="50774" spans="1:3" ht="14.4" x14ac:dyDescent="0.3">
      <c r="A50774"/>
      <c r="B50774"/>
      <c r="C50774"/>
    </row>
    <row r="50775" spans="1:3" ht="14.4" x14ac:dyDescent="0.3">
      <c r="A50775"/>
      <c r="B50775"/>
      <c r="C50775"/>
    </row>
    <row r="50776" spans="1:3" ht="14.4" x14ac:dyDescent="0.3">
      <c r="A50776"/>
      <c r="B50776"/>
      <c r="C50776"/>
    </row>
    <row r="50777" spans="1:3" ht="14.4" x14ac:dyDescent="0.3">
      <c r="A50777"/>
      <c r="B50777"/>
      <c r="C50777"/>
    </row>
    <row r="50778" spans="1:3" ht="14.4" x14ac:dyDescent="0.3">
      <c r="A50778"/>
      <c r="B50778"/>
      <c r="C50778"/>
    </row>
    <row r="50779" spans="1:3" ht="14.4" x14ac:dyDescent="0.3">
      <c r="A50779"/>
      <c r="B50779"/>
      <c r="C50779"/>
    </row>
    <row r="50780" spans="1:3" ht="14.4" x14ac:dyDescent="0.3">
      <c r="A50780"/>
      <c r="B50780"/>
      <c r="C50780"/>
    </row>
    <row r="50781" spans="1:3" ht="14.4" x14ac:dyDescent="0.3">
      <c r="A50781"/>
      <c r="B50781"/>
      <c r="C50781"/>
    </row>
    <row r="50782" spans="1:3" ht="14.4" x14ac:dyDescent="0.3">
      <c r="A50782"/>
      <c r="B50782"/>
      <c r="C50782"/>
    </row>
    <row r="50783" spans="1:3" ht="14.4" x14ac:dyDescent="0.3">
      <c r="A50783"/>
      <c r="B50783"/>
      <c r="C50783"/>
    </row>
    <row r="50784" spans="1:3" ht="14.4" x14ac:dyDescent="0.3">
      <c r="A50784"/>
      <c r="B50784"/>
      <c r="C50784"/>
    </row>
    <row r="50785" spans="1:3" ht="14.4" x14ac:dyDescent="0.3">
      <c r="A50785"/>
      <c r="B50785"/>
      <c r="C50785"/>
    </row>
    <row r="50786" spans="1:3" ht="14.4" x14ac:dyDescent="0.3">
      <c r="A50786"/>
      <c r="B50786"/>
      <c r="C50786"/>
    </row>
    <row r="50787" spans="1:3" ht="14.4" x14ac:dyDescent="0.3">
      <c r="A50787"/>
      <c r="B50787"/>
      <c r="C50787"/>
    </row>
    <row r="50788" spans="1:3" ht="14.4" x14ac:dyDescent="0.3">
      <c r="A50788"/>
      <c r="B50788"/>
      <c r="C50788"/>
    </row>
    <row r="50789" spans="1:3" ht="14.4" x14ac:dyDescent="0.3">
      <c r="A50789"/>
      <c r="B50789"/>
      <c r="C50789"/>
    </row>
    <row r="50790" spans="1:3" ht="14.4" x14ac:dyDescent="0.3">
      <c r="A50790"/>
      <c r="B50790"/>
      <c r="C50790"/>
    </row>
    <row r="50791" spans="1:3" ht="14.4" x14ac:dyDescent="0.3">
      <c r="A50791"/>
      <c r="B50791"/>
      <c r="C50791"/>
    </row>
    <row r="50792" spans="1:3" ht="14.4" x14ac:dyDescent="0.3">
      <c r="A50792"/>
      <c r="B50792"/>
      <c r="C50792"/>
    </row>
    <row r="50793" spans="1:3" ht="14.4" x14ac:dyDescent="0.3">
      <c r="A50793"/>
      <c r="B50793"/>
      <c r="C50793"/>
    </row>
    <row r="50794" spans="1:3" ht="14.4" x14ac:dyDescent="0.3">
      <c r="A50794"/>
      <c r="B50794"/>
      <c r="C50794"/>
    </row>
    <row r="50795" spans="1:3" ht="14.4" x14ac:dyDescent="0.3">
      <c r="A50795"/>
      <c r="B50795"/>
      <c r="C50795"/>
    </row>
    <row r="50796" spans="1:3" ht="14.4" x14ac:dyDescent="0.3">
      <c r="A50796"/>
      <c r="B50796"/>
      <c r="C50796"/>
    </row>
    <row r="50797" spans="1:3" ht="14.4" x14ac:dyDescent="0.3">
      <c r="A50797"/>
      <c r="B50797"/>
      <c r="C50797"/>
    </row>
    <row r="50798" spans="1:3" ht="14.4" x14ac:dyDescent="0.3">
      <c r="A50798"/>
      <c r="B50798"/>
      <c r="C50798"/>
    </row>
    <row r="50799" spans="1:3" ht="14.4" x14ac:dyDescent="0.3">
      <c r="A50799"/>
      <c r="B50799"/>
      <c r="C50799"/>
    </row>
    <row r="50800" spans="1:3" ht="14.4" x14ac:dyDescent="0.3">
      <c r="A50800"/>
      <c r="B50800"/>
      <c r="C50800"/>
    </row>
    <row r="50801" spans="1:3" ht="14.4" x14ac:dyDescent="0.3">
      <c r="A50801"/>
      <c r="B50801"/>
      <c r="C50801"/>
    </row>
    <row r="50802" spans="1:3" ht="14.4" x14ac:dyDescent="0.3">
      <c r="A50802"/>
      <c r="B50802"/>
      <c r="C50802"/>
    </row>
    <row r="50803" spans="1:3" ht="14.4" x14ac:dyDescent="0.3">
      <c r="A50803"/>
      <c r="B50803"/>
      <c r="C50803"/>
    </row>
    <row r="50804" spans="1:3" ht="14.4" x14ac:dyDescent="0.3">
      <c r="A50804"/>
      <c r="B50804"/>
      <c r="C50804"/>
    </row>
    <row r="50805" spans="1:3" ht="14.4" x14ac:dyDescent="0.3">
      <c r="A50805"/>
      <c r="B50805"/>
      <c r="C50805"/>
    </row>
    <row r="50806" spans="1:3" ht="14.4" x14ac:dyDescent="0.3">
      <c r="A50806"/>
      <c r="B50806"/>
      <c r="C50806"/>
    </row>
    <row r="50807" spans="1:3" ht="14.4" x14ac:dyDescent="0.3">
      <c r="A50807"/>
      <c r="B50807"/>
      <c r="C50807"/>
    </row>
    <row r="50808" spans="1:3" ht="14.4" x14ac:dyDescent="0.3">
      <c r="A50808"/>
      <c r="B50808"/>
      <c r="C50808"/>
    </row>
    <row r="50809" spans="1:3" ht="14.4" x14ac:dyDescent="0.3">
      <c r="A50809"/>
      <c r="B50809"/>
      <c r="C50809"/>
    </row>
    <row r="50810" spans="1:3" ht="14.4" x14ac:dyDescent="0.3">
      <c r="A50810"/>
      <c r="B50810"/>
      <c r="C50810"/>
    </row>
    <row r="50811" spans="1:3" ht="14.4" x14ac:dyDescent="0.3">
      <c r="A50811"/>
      <c r="B50811"/>
      <c r="C50811"/>
    </row>
    <row r="50812" spans="1:3" ht="14.4" x14ac:dyDescent="0.3">
      <c r="A50812"/>
      <c r="B50812"/>
      <c r="C50812"/>
    </row>
    <row r="50813" spans="1:3" ht="14.4" x14ac:dyDescent="0.3">
      <c r="A50813"/>
      <c r="B50813"/>
      <c r="C50813"/>
    </row>
    <row r="50814" spans="1:3" ht="14.4" x14ac:dyDescent="0.3">
      <c r="A50814"/>
      <c r="B50814"/>
      <c r="C50814"/>
    </row>
    <row r="50815" spans="1:3" ht="14.4" x14ac:dyDescent="0.3">
      <c r="A50815"/>
      <c r="B50815"/>
      <c r="C50815"/>
    </row>
    <row r="50816" spans="1:3" ht="14.4" x14ac:dyDescent="0.3">
      <c r="A50816"/>
      <c r="B50816"/>
      <c r="C50816"/>
    </row>
    <row r="50817" spans="1:3" ht="14.4" x14ac:dyDescent="0.3">
      <c r="A50817"/>
      <c r="B50817"/>
      <c r="C50817"/>
    </row>
    <row r="50818" spans="1:3" ht="14.4" x14ac:dyDescent="0.3">
      <c r="A50818"/>
      <c r="B50818"/>
      <c r="C50818"/>
    </row>
    <row r="50819" spans="1:3" ht="14.4" x14ac:dyDescent="0.3">
      <c r="A50819"/>
      <c r="B50819"/>
      <c r="C50819"/>
    </row>
    <row r="50820" spans="1:3" ht="14.4" x14ac:dyDescent="0.3">
      <c r="A50820"/>
      <c r="B50820"/>
      <c r="C50820"/>
    </row>
    <row r="50821" spans="1:3" ht="14.4" x14ac:dyDescent="0.3">
      <c r="A50821"/>
      <c r="B50821"/>
      <c r="C50821"/>
    </row>
    <row r="50822" spans="1:3" ht="14.4" x14ac:dyDescent="0.3">
      <c r="A50822"/>
      <c r="B50822"/>
      <c r="C50822"/>
    </row>
    <row r="50823" spans="1:3" ht="14.4" x14ac:dyDescent="0.3">
      <c r="A50823"/>
      <c r="B50823"/>
      <c r="C50823"/>
    </row>
    <row r="50824" spans="1:3" ht="14.4" x14ac:dyDescent="0.3">
      <c r="A50824"/>
      <c r="B50824"/>
      <c r="C50824"/>
    </row>
    <row r="50825" spans="1:3" ht="14.4" x14ac:dyDescent="0.3">
      <c r="A50825"/>
      <c r="B50825"/>
      <c r="C50825"/>
    </row>
    <row r="50826" spans="1:3" ht="14.4" x14ac:dyDescent="0.3">
      <c r="A50826"/>
      <c r="B50826"/>
      <c r="C50826"/>
    </row>
    <row r="50827" spans="1:3" ht="14.4" x14ac:dyDescent="0.3">
      <c r="A50827"/>
      <c r="B50827"/>
      <c r="C50827"/>
    </row>
    <row r="50828" spans="1:3" ht="14.4" x14ac:dyDescent="0.3">
      <c r="A50828"/>
      <c r="B50828"/>
      <c r="C50828"/>
    </row>
    <row r="50829" spans="1:3" ht="14.4" x14ac:dyDescent="0.3">
      <c r="A50829"/>
      <c r="B50829"/>
      <c r="C50829"/>
    </row>
    <row r="50830" spans="1:3" ht="14.4" x14ac:dyDescent="0.3">
      <c r="A50830"/>
      <c r="B50830"/>
      <c r="C50830"/>
    </row>
    <row r="50831" spans="1:3" ht="14.4" x14ac:dyDescent="0.3">
      <c r="A50831"/>
      <c r="B50831"/>
      <c r="C50831"/>
    </row>
    <row r="50832" spans="1:3" ht="14.4" x14ac:dyDescent="0.3">
      <c r="A50832"/>
      <c r="B50832"/>
      <c r="C50832"/>
    </row>
    <row r="50833" spans="1:3" ht="14.4" x14ac:dyDescent="0.3">
      <c r="A50833"/>
      <c r="B50833"/>
      <c r="C50833"/>
    </row>
    <row r="50834" spans="1:3" ht="14.4" x14ac:dyDescent="0.3">
      <c r="A50834"/>
      <c r="B50834"/>
      <c r="C50834"/>
    </row>
    <row r="50835" spans="1:3" ht="14.4" x14ac:dyDescent="0.3">
      <c r="A50835"/>
      <c r="B50835"/>
      <c r="C50835"/>
    </row>
    <row r="50836" spans="1:3" ht="14.4" x14ac:dyDescent="0.3">
      <c r="A50836"/>
      <c r="B50836"/>
      <c r="C50836"/>
    </row>
    <row r="50837" spans="1:3" ht="14.4" x14ac:dyDescent="0.3">
      <c r="A50837"/>
      <c r="B50837"/>
      <c r="C50837"/>
    </row>
    <row r="50838" spans="1:3" ht="14.4" x14ac:dyDescent="0.3">
      <c r="A50838"/>
      <c r="B50838"/>
      <c r="C50838"/>
    </row>
    <row r="50839" spans="1:3" ht="14.4" x14ac:dyDescent="0.3">
      <c r="A50839"/>
      <c r="B50839"/>
      <c r="C50839"/>
    </row>
    <row r="50840" spans="1:3" ht="14.4" x14ac:dyDescent="0.3">
      <c r="A50840"/>
      <c r="B50840"/>
      <c r="C50840"/>
    </row>
    <row r="50841" spans="1:3" ht="14.4" x14ac:dyDescent="0.3">
      <c r="A50841"/>
      <c r="B50841"/>
      <c r="C50841"/>
    </row>
    <row r="50842" spans="1:3" ht="14.4" x14ac:dyDescent="0.3">
      <c r="A50842"/>
      <c r="B50842"/>
      <c r="C50842"/>
    </row>
    <row r="50843" spans="1:3" ht="14.4" x14ac:dyDescent="0.3">
      <c r="A50843"/>
      <c r="B50843"/>
      <c r="C50843"/>
    </row>
    <row r="50844" spans="1:3" ht="14.4" x14ac:dyDescent="0.3">
      <c r="A50844"/>
      <c r="B50844"/>
      <c r="C50844"/>
    </row>
    <row r="50845" spans="1:3" ht="14.4" x14ac:dyDescent="0.3">
      <c r="A50845"/>
      <c r="B50845"/>
      <c r="C50845"/>
    </row>
    <row r="50846" spans="1:3" ht="14.4" x14ac:dyDescent="0.3">
      <c r="A50846"/>
      <c r="B50846"/>
      <c r="C50846"/>
    </row>
    <row r="50847" spans="1:3" ht="14.4" x14ac:dyDescent="0.3">
      <c r="A50847"/>
      <c r="B50847"/>
      <c r="C50847"/>
    </row>
    <row r="50848" spans="1:3" ht="14.4" x14ac:dyDescent="0.3">
      <c r="A50848"/>
      <c r="B50848"/>
      <c r="C50848"/>
    </row>
    <row r="50849" spans="1:3" ht="14.4" x14ac:dyDescent="0.3">
      <c r="A50849"/>
      <c r="B50849"/>
      <c r="C50849"/>
    </row>
    <row r="50850" spans="1:3" ht="14.4" x14ac:dyDescent="0.3">
      <c r="A50850"/>
      <c r="B50850"/>
      <c r="C50850"/>
    </row>
    <row r="50851" spans="1:3" ht="14.4" x14ac:dyDescent="0.3">
      <c r="A50851"/>
      <c r="B50851"/>
      <c r="C50851"/>
    </row>
    <row r="50852" spans="1:3" ht="14.4" x14ac:dyDescent="0.3">
      <c r="A50852"/>
      <c r="B50852"/>
      <c r="C50852"/>
    </row>
    <row r="50853" spans="1:3" ht="14.4" x14ac:dyDescent="0.3">
      <c r="A50853"/>
      <c r="B50853"/>
      <c r="C50853"/>
    </row>
    <row r="50854" spans="1:3" ht="14.4" x14ac:dyDescent="0.3">
      <c r="A50854"/>
      <c r="B50854"/>
      <c r="C50854"/>
    </row>
    <row r="50855" spans="1:3" ht="14.4" x14ac:dyDescent="0.3">
      <c r="A50855"/>
      <c r="B50855"/>
      <c r="C50855"/>
    </row>
    <row r="50856" spans="1:3" ht="14.4" x14ac:dyDescent="0.3">
      <c r="A50856"/>
      <c r="B50856"/>
      <c r="C50856"/>
    </row>
    <row r="50857" spans="1:3" ht="14.4" x14ac:dyDescent="0.3">
      <c r="A50857"/>
      <c r="B50857"/>
      <c r="C50857"/>
    </row>
    <row r="50858" spans="1:3" ht="14.4" x14ac:dyDescent="0.3">
      <c r="A50858"/>
      <c r="B50858"/>
      <c r="C50858"/>
    </row>
    <row r="50859" spans="1:3" ht="14.4" x14ac:dyDescent="0.3">
      <c r="A50859"/>
      <c r="B50859"/>
      <c r="C50859"/>
    </row>
    <row r="50860" spans="1:3" ht="14.4" x14ac:dyDescent="0.3">
      <c r="A50860"/>
      <c r="B50860"/>
      <c r="C50860"/>
    </row>
    <row r="50861" spans="1:3" ht="14.4" x14ac:dyDescent="0.3">
      <c r="A50861"/>
      <c r="B50861"/>
      <c r="C50861"/>
    </row>
    <row r="50862" spans="1:3" ht="14.4" x14ac:dyDescent="0.3">
      <c r="A50862"/>
      <c r="B50862"/>
      <c r="C50862"/>
    </row>
    <row r="50863" spans="1:3" ht="14.4" x14ac:dyDescent="0.3">
      <c r="A50863"/>
      <c r="B50863"/>
      <c r="C50863"/>
    </row>
    <row r="50864" spans="1:3" ht="14.4" x14ac:dyDescent="0.3">
      <c r="A50864"/>
      <c r="B50864"/>
      <c r="C50864"/>
    </row>
    <row r="50865" spans="1:3" ht="14.4" x14ac:dyDescent="0.3">
      <c r="A50865"/>
      <c r="B50865"/>
      <c r="C50865"/>
    </row>
    <row r="50866" spans="1:3" ht="14.4" x14ac:dyDescent="0.3">
      <c r="A50866"/>
      <c r="B50866"/>
      <c r="C50866"/>
    </row>
    <row r="50867" spans="1:3" ht="14.4" x14ac:dyDescent="0.3">
      <c r="A50867"/>
      <c r="B50867"/>
      <c r="C50867"/>
    </row>
    <row r="50868" spans="1:3" ht="14.4" x14ac:dyDescent="0.3">
      <c r="A50868"/>
      <c r="B50868"/>
      <c r="C50868"/>
    </row>
    <row r="50869" spans="1:3" ht="14.4" x14ac:dyDescent="0.3">
      <c r="A50869"/>
      <c r="B50869"/>
      <c r="C50869"/>
    </row>
    <row r="50870" spans="1:3" ht="14.4" x14ac:dyDescent="0.3">
      <c r="A50870"/>
      <c r="B50870"/>
      <c r="C50870"/>
    </row>
    <row r="50871" spans="1:3" ht="14.4" x14ac:dyDescent="0.3">
      <c r="A50871"/>
      <c r="B50871"/>
      <c r="C50871"/>
    </row>
    <row r="50872" spans="1:3" ht="14.4" x14ac:dyDescent="0.3">
      <c r="A50872"/>
      <c r="B50872"/>
      <c r="C50872"/>
    </row>
    <row r="50873" spans="1:3" ht="14.4" x14ac:dyDescent="0.3">
      <c r="A50873"/>
      <c r="B50873"/>
      <c r="C50873"/>
    </row>
    <row r="50874" spans="1:3" ht="14.4" x14ac:dyDescent="0.3">
      <c r="A50874"/>
      <c r="B50874"/>
      <c r="C50874"/>
    </row>
    <row r="50875" spans="1:3" ht="14.4" x14ac:dyDescent="0.3">
      <c r="A50875"/>
      <c r="B50875"/>
      <c r="C50875"/>
    </row>
    <row r="50876" spans="1:3" ht="14.4" x14ac:dyDescent="0.3">
      <c r="A50876"/>
      <c r="B50876"/>
      <c r="C50876"/>
    </row>
    <row r="50877" spans="1:3" ht="14.4" x14ac:dyDescent="0.3">
      <c r="A50877"/>
      <c r="B50877"/>
      <c r="C50877"/>
    </row>
    <row r="50878" spans="1:3" ht="14.4" x14ac:dyDescent="0.3">
      <c r="A50878"/>
      <c r="B50878"/>
      <c r="C50878"/>
    </row>
    <row r="50879" spans="1:3" ht="14.4" x14ac:dyDescent="0.3">
      <c r="A50879"/>
      <c r="B50879"/>
      <c r="C50879"/>
    </row>
    <row r="50880" spans="1:3" ht="14.4" x14ac:dyDescent="0.3">
      <c r="A50880"/>
      <c r="B50880"/>
      <c r="C50880"/>
    </row>
    <row r="50881" spans="1:3" ht="14.4" x14ac:dyDescent="0.3">
      <c r="A50881"/>
      <c r="B50881"/>
      <c r="C50881"/>
    </row>
    <row r="50882" spans="1:3" ht="14.4" x14ac:dyDescent="0.3">
      <c r="A50882"/>
      <c r="B50882"/>
      <c r="C50882"/>
    </row>
    <row r="50883" spans="1:3" ht="14.4" x14ac:dyDescent="0.3">
      <c r="A50883"/>
      <c r="B50883"/>
      <c r="C50883"/>
    </row>
    <row r="50884" spans="1:3" ht="14.4" x14ac:dyDescent="0.3">
      <c r="A50884"/>
      <c r="B50884"/>
      <c r="C50884"/>
    </row>
    <row r="50885" spans="1:3" ht="14.4" x14ac:dyDescent="0.3">
      <c r="A50885"/>
      <c r="B50885"/>
      <c r="C50885"/>
    </row>
    <row r="50886" spans="1:3" ht="14.4" x14ac:dyDescent="0.3">
      <c r="A50886"/>
      <c r="B50886"/>
      <c r="C50886"/>
    </row>
    <row r="50887" spans="1:3" ht="14.4" x14ac:dyDescent="0.3">
      <c r="A50887"/>
      <c r="B50887"/>
      <c r="C50887"/>
    </row>
    <row r="50888" spans="1:3" ht="14.4" x14ac:dyDescent="0.3">
      <c r="A50888"/>
      <c r="B50888"/>
      <c r="C50888"/>
    </row>
    <row r="50889" spans="1:3" ht="14.4" x14ac:dyDescent="0.3">
      <c r="A50889"/>
      <c r="B50889"/>
      <c r="C50889"/>
    </row>
    <row r="50890" spans="1:3" ht="14.4" x14ac:dyDescent="0.3">
      <c r="A50890"/>
      <c r="B50890"/>
      <c r="C50890"/>
    </row>
    <row r="50891" spans="1:3" ht="14.4" x14ac:dyDescent="0.3">
      <c r="A50891"/>
      <c r="B50891"/>
      <c r="C50891"/>
    </row>
    <row r="50892" spans="1:3" ht="14.4" x14ac:dyDescent="0.3">
      <c r="A50892"/>
      <c r="B50892"/>
      <c r="C50892"/>
    </row>
    <row r="50893" spans="1:3" ht="14.4" x14ac:dyDescent="0.3">
      <c r="A50893"/>
      <c r="B50893"/>
      <c r="C50893"/>
    </row>
    <row r="50894" spans="1:3" ht="14.4" x14ac:dyDescent="0.3">
      <c r="A50894"/>
      <c r="B50894"/>
      <c r="C50894"/>
    </row>
    <row r="50895" spans="1:3" ht="14.4" x14ac:dyDescent="0.3">
      <c r="A50895"/>
      <c r="B50895"/>
      <c r="C50895"/>
    </row>
    <row r="50896" spans="1:3" ht="14.4" x14ac:dyDescent="0.3">
      <c r="A50896"/>
      <c r="B50896"/>
      <c r="C50896"/>
    </row>
    <row r="50897" spans="1:3" ht="14.4" x14ac:dyDescent="0.3">
      <c r="A50897"/>
      <c r="B50897"/>
      <c r="C50897"/>
    </row>
    <row r="50898" spans="1:3" ht="14.4" x14ac:dyDescent="0.3">
      <c r="A50898"/>
      <c r="B50898"/>
      <c r="C50898"/>
    </row>
    <row r="50899" spans="1:3" ht="14.4" x14ac:dyDescent="0.3">
      <c r="A50899"/>
      <c r="B50899"/>
      <c r="C50899"/>
    </row>
    <row r="50900" spans="1:3" ht="14.4" x14ac:dyDescent="0.3">
      <c r="A50900"/>
      <c r="B50900"/>
      <c r="C50900"/>
    </row>
    <row r="50901" spans="1:3" ht="14.4" x14ac:dyDescent="0.3">
      <c r="A50901"/>
      <c r="B50901"/>
      <c r="C50901"/>
    </row>
    <row r="50902" spans="1:3" ht="14.4" x14ac:dyDescent="0.3">
      <c r="A50902"/>
      <c r="B50902"/>
      <c r="C50902"/>
    </row>
    <row r="50903" spans="1:3" ht="14.4" x14ac:dyDescent="0.3">
      <c r="A50903"/>
      <c r="B50903"/>
      <c r="C50903"/>
    </row>
    <row r="50904" spans="1:3" ht="14.4" x14ac:dyDescent="0.3">
      <c r="A50904"/>
      <c r="B50904"/>
      <c r="C50904"/>
    </row>
    <row r="50905" spans="1:3" ht="14.4" x14ac:dyDescent="0.3">
      <c r="A50905"/>
      <c r="B50905"/>
      <c r="C50905"/>
    </row>
    <row r="50906" spans="1:3" ht="14.4" x14ac:dyDescent="0.3">
      <c r="A50906"/>
      <c r="B50906"/>
      <c r="C50906"/>
    </row>
    <row r="50907" spans="1:3" ht="14.4" x14ac:dyDescent="0.3">
      <c r="A50907"/>
      <c r="B50907"/>
      <c r="C50907"/>
    </row>
    <row r="50908" spans="1:3" ht="14.4" x14ac:dyDescent="0.3">
      <c r="A50908"/>
      <c r="B50908"/>
      <c r="C50908"/>
    </row>
    <row r="50909" spans="1:3" ht="14.4" x14ac:dyDescent="0.3">
      <c r="A50909"/>
      <c r="B50909"/>
      <c r="C50909"/>
    </row>
    <row r="50910" spans="1:3" ht="14.4" x14ac:dyDescent="0.3">
      <c r="A50910"/>
      <c r="B50910"/>
      <c r="C50910"/>
    </row>
    <row r="50911" spans="1:3" ht="14.4" x14ac:dyDescent="0.3">
      <c r="A50911"/>
      <c r="B50911"/>
      <c r="C50911"/>
    </row>
    <row r="50912" spans="1:3" ht="14.4" x14ac:dyDescent="0.3">
      <c r="A50912"/>
      <c r="B50912"/>
      <c r="C50912"/>
    </row>
    <row r="50913" spans="1:3" ht="14.4" x14ac:dyDescent="0.3">
      <c r="A50913"/>
      <c r="B50913"/>
      <c r="C50913"/>
    </row>
    <row r="50914" spans="1:3" ht="14.4" x14ac:dyDescent="0.3">
      <c r="A50914"/>
      <c r="B50914"/>
      <c r="C50914"/>
    </row>
    <row r="50915" spans="1:3" ht="14.4" x14ac:dyDescent="0.3">
      <c r="A50915"/>
      <c r="B50915"/>
      <c r="C50915"/>
    </row>
    <row r="50916" spans="1:3" ht="14.4" x14ac:dyDescent="0.3">
      <c r="A50916"/>
      <c r="B50916"/>
      <c r="C50916"/>
    </row>
    <row r="50917" spans="1:3" ht="14.4" x14ac:dyDescent="0.3">
      <c r="A50917"/>
      <c r="B50917"/>
      <c r="C50917"/>
    </row>
    <row r="50918" spans="1:3" ht="14.4" x14ac:dyDescent="0.3">
      <c r="A50918"/>
      <c r="B50918"/>
      <c r="C50918"/>
    </row>
    <row r="50919" spans="1:3" ht="14.4" x14ac:dyDescent="0.3">
      <c r="A50919"/>
      <c r="B50919"/>
      <c r="C50919"/>
    </row>
    <row r="50920" spans="1:3" ht="14.4" x14ac:dyDescent="0.3">
      <c r="A50920"/>
      <c r="B50920"/>
      <c r="C50920"/>
    </row>
    <row r="50921" spans="1:3" ht="14.4" x14ac:dyDescent="0.3">
      <c r="A50921"/>
      <c r="B50921"/>
      <c r="C50921"/>
    </row>
    <row r="50922" spans="1:3" ht="14.4" x14ac:dyDescent="0.3">
      <c r="A50922"/>
      <c r="B50922"/>
      <c r="C50922"/>
    </row>
    <row r="50923" spans="1:3" ht="14.4" x14ac:dyDescent="0.3">
      <c r="A50923"/>
      <c r="B50923"/>
      <c r="C50923"/>
    </row>
    <row r="50924" spans="1:3" ht="14.4" x14ac:dyDescent="0.3">
      <c r="A50924"/>
      <c r="B50924"/>
      <c r="C50924"/>
    </row>
    <row r="50925" spans="1:3" ht="14.4" x14ac:dyDescent="0.3">
      <c r="A50925"/>
      <c r="B50925"/>
      <c r="C50925"/>
    </row>
    <row r="50926" spans="1:3" ht="14.4" x14ac:dyDescent="0.3">
      <c r="A50926"/>
      <c r="B50926"/>
      <c r="C50926"/>
    </row>
    <row r="50927" spans="1:3" ht="14.4" x14ac:dyDescent="0.3">
      <c r="A50927"/>
      <c r="B50927"/>
      <c r="C50927"/>
    </row>
    <row r="50928" spans="1:3" ht="14.4" x14ac:dyDescent="0.3">
      <c r="A50928"/>
      <c r="B50928"/>
      <c r="C50928"/>
    </row>
    <row r="50929" spans="1:3" ht="14.4" x14ac:dyDescent="0.3">
      <c r="A50929"/>
      <c r="B50929"/>
      <c r="C50929"/>
    </row>
    <row r="50930" spans="1:3" ht="14.4" x14ac:dyDescent="0.3">
      <c r="A50930"/>
      <c r="B50930"/>
      <c r="C50930"/>
    </row>
    <row r="50931" spans="1:3" ht="14.4" x14ac:dyDescent="0.3">
      <c r="A50931"/>
      <c r="B50931"/>
      <c r="C50931"/>
    </row>
    <row r="50932" spans="1:3" ht="14.4" x14ac:dyDescent="0.3">
      <c r="A50932"/>
      <c r="B50932"/>
      <c r="C50932"/>
    </row>
    <row r="50933" spans="1:3" ht="14.4" x14ac:dyDescent="0.3">
      <c r="A50933"/>
      <c r="B50933"/>
      <c r="C50933"/>
    </row>
    <row r="50934" spans="1:3" ht="14.4" x14ac:dyDescent="0.3">
      <c r="A50934"/>
      <c r="B50934"/>
      <c r="C50934"/>
    </row>
    <row r="50935" spans="1:3" ht="14.4" x14ac:dyDescent="0.3">
      <c r="A50935"/>
      <c r="B50935"/>
      <c r="C50935"/>
    </row>
    <row r="50936" spans="1:3" ht="14.4" x14ac:dyDescent="0.3">
      <c r="A50936"/>
      <c r="B50936"/>
      <c r="C50936"/>
    </row>
    <row r="50937" spans="1:3" ht="14.4" x14ac:dyDescent="0.3">
      <c r="A50937"/>
      <c r="B50937"/>
      <c r="C50937"/>
    </row>
    <row r="50938" spans="1:3" ht="14.4" x14ac:dyDescent="0.3">
      <c r="A50938"/>
      <c r="B50938"/>
      <c r="C50938"/>
    </row>
    <row r="50939" spans="1:3" ht="14.4" x14ac:dyDescent="0.3">
      <c r="A50939"/>
      <c r="B50939"/>
      <c r="C50939"/>
    </row>
    <row r="50940" spans="1:3" ht="14.4" x14ac:dyDescent="0.3">
      <c r="A50940"/>
      <c r="B50940"/>
      <c r="C50940"/>
    </row>
    <row r="50941" spans="1:3" ht="14.4" x14ac:dyDescent="0.3">
      <c r="A50941"/>
      <c r="B50941"/>
      <c r="C50941"/>
    </row>
    <row r="50942" spans="1:3" ht="14.4" x14ac:dyDescent="0.3">
      <c r="A50942"/>
      <c r="B50942"/>
      <c r="C50942"/>
    </row>
    <row r="50943" spans="1:3" ht="14.4" x14ac:dyDescent="0.3">
      <c r="A50943"/>
      <c r="B50943"/>
      <c r="C50943"/>
    </row>
    <row r="50944" spans="1:3" ht="14.4" x14ac:dyDescent="0.3">
      <c r="A50944"/>
      <c r="B50944"/>
      <c r="C50944"/>
    </row>
    <row r="50945" spans="1:3" ht="14.4" x14ac:dyDescent="0.3">
      <c r="A50945"/>
      <c r="B50945"/>
      <c r="C50945"/>
    </row>
    <row r="50946" spans="1:3" ht="14.4" x14ac:dyDescent="0.3">
      <c r="A50946"/>
      <c r="B50946"/>
      <c r="C50946"/>
    </row>
    <row r="50947" spans="1:3" ht="14.4" x14ac:dyDescent="0.3">
      <c r="A50947"/>
      <c r="B50947"/>
      <c r="C50947"/>
    </row>
    <row r="50948" spans="1:3" ht="14.4" x14ac:dyDescent="0.3">
      <c r="A50948"/>
      <c r="B50948"/>
      <c r="C50948"/>
    </row>
    <row r="50949" spans="1:3" ht="14.4" x14ac:dyDescent="0.3">
      <c r="A50949"/>
      <c r="B50949"/>
      <c r="C50949"/>
    </row>
    <row r="50950" spans="1:3" ht="14.4" x14ac:dyDescent="0.3">
      <c r="A50950"/>
      <c r="B50950"/>
      <c r="C50950"/>
    </row>
    <row r="50951" spans="1:3" ht="14.4" x14ac:dyDescent="0.3">
      <c r="A50951"/>
      <c r="B50951"/>
      <c r="C50951"/>
    </row>
    <row r="50952" spans="1:3" ht="14.4" x14ac:dyDescent="0.3">
      <c r="A50952"/>
      <c r="B50952"/>
      <c r="C50952"/>
    </row>
    <row r="50953" spans="1:3" ht="14.4" x14ac:dyDescent="0.3">
      <c r="A50953"/>
      <c r="B50953"/>
      <c r="C50953"/>
    </row>
    <row r="50954" spans="1:3" ht="14.4" x14ac:dyDescent="0.3">
      <c r="A50954"/>
      <c r="B50954"/>
      <c r="C50954"/>
    </row>
    <row r="50955" spans="1:3" ht="14.4" x14ac:dyDescent="0.3">
      <c r="A50955"/>
      <c r="B50955"/>
      <c r="C50955"/>
    </row>
    <row r="50956" spans="1:3" ht="14.4" x14ac:dyDescent="0.3">
      <c r="A50956"/>
      <c r="B50956"/>
      <c r="C50956"/>
    </row>
    <row r="50957" spans="1:3" ht="14.4" x14ac:dyDescent="0.3">
      <c r="A50957"/>
      <c r="B50957"/>
      <c r="C50957"/>
    </row>
    <row r="50958" spans="1:3" ht="14.4" x14ac:dyDescent="0.3">
      <c r="A50958"/>
      <c r="B50958"/>
      <c r="C50958"/>
    </row>
    <row r="50959" spans="1:3" ht="14.4" x14ac:dyDescent="0.3">
      <c r="A50959"/>
      <c r="B50959"/>
      <c r="C50959"/>
    </row>
    <row r="50960" spans="1:3" ht="14.4" x14ac:dyDescent="0.3">
      <c r="A50960"/>
      <c r="B50960"/>
      <c r="C50960"/>
    </row>
    <row r="50961" spans="1:3" ht="14.4" x14ac:dyDescent="0.3">
      <c r="A50961"/>
      <c r="B50961"/>
      <c r="C50961"/>
    </row>
    <row r="50962" spans="1:3" ht="14.4" x14ac:dyDescent="0.3">
      <c r="A50962"/>
      <c r="B50962"/>
      <c r="C50962"/>
    </row>
    <row r="50963" spans="1:3" ht="14.4" x14ac:dyDescent="0.3">
      <c r="A50963"/>
      <c r="B50963"/>
      <c r="C50963"/>
    </row>
    <row r="50964" spans="1:3" ht="14.4" x14ac:dyDescent="0.3">
      <c r="A50964"/>
      <c r="B50964"/>
      <c r="C50964"/>
    </row>
    <row r="50965" spans="1:3" ht="14.4" x14ac:dyDescent="0.3">
      <c r="A50965"/>
      <c r="B50965"/>
      <c r="C50965"/>
    </row>
    <row r="50966" spans="1:3" ht="14.4" x14ac:dyDescent="0.3">
      <c r="A50966"/>
      <c r="B50966"/>
      <c r="C50966"/>
    </row>
    <row r="50967" spans="1:3" ht="14.4" x14ac:dyDescent="0.3">
      <c r="A50967"/>
      <c r="B50967"/>
      <c r="C50967"/>
    </row>
    <row r="50968" spans="1:3" ht="14.4" x14ac:dyDescent="0.3">
      <c r="A50968"/>
      <c r="B50968"/>
      <c r="C50968"/>
    </row>
    <row r="50969" spans="1:3" ht="14.4" x14ac:dyDescent="0.3">
      <c r="A50969"/>
      <c r="B50969"/>
      <c r="C50969"/>
    </row>
    <row r="50970" spans="1:3" ht="14.4" x14ac:dyDescent="0.3">
      <c r="A50970"/>
      <c r="B50970"/>
      <c r="C50970"/>
    </row>
    <row r="50971" spans="1:3" ht="14.4" x14ac:dyDescent="0.3">
      <c r="A50971"/>
      <c r="B50971"/>
      <c r="C50971"/>
    </row>
    <row r="50972" spans="1:3" ht="14.4" x14ac:dyDescent="0.3">
      <c r="A50972"/>
      <c r="B50972"/>
      <c r="C50972"/>
    </row>
    <row r="50973" spans="1:3" ht="14.4" x14ac:dyDescent="0.3">
      <c r="A50973"/>
      <c r="B50973"/>
      <c r="C50973"/>
    </row>
    <row r="50974" spans="1:3" ht="14.4" x14ac:dyDescent="0.3">
      <c r="A50974"/>
      <c r="B50974"/>
      <c r="C50974"/>
    </row>
    <row r="50975" spans="1:3" ht="14.4" x14ac:dyDescent="0.3">
      <c r="A50975"/>
      <c r="B50975"/>
      <c r="C50975"/>
    </row>
    <row r="50976" spans="1:3" ht="14.4" x14ac:dyDescent="0.3">
      <c r="A50976"/>
      <c r="B50976"/>
      <c r="C50976"/>
    </row>
    <row r="50977" spans="1:3" ht="14.4" x14ac:dyDescent="0.3">
      <c r="A50977"/>
      <c r="B50977"/>
      <c r="C50977"/>
    </row>
    <row r="50978" spans="1:3" ht="14.4" x14ac:dyDescent="0.3">
      <c r="A50978"/>
      <c r="B50978"/>
      <c r="C50978"/>
    </row>
    <row r="50979" spans="1:3" ht="14.4" x14ac:dyDescent="0.3">
      <c r="A50979"/>
      <c r="B50979"/>
      <c r="C50979"/>
    </row>
    <row r="50980" spans="1:3" ht="14.4" x14ac:dyDescent="0.3">
      <c r="A50980"/>
      <c r="B50980"/>
      <c r="C50980"/>
    </row>
    <row r="50981" spans="1:3" ht="14.4" x14ac:dyDescent="0.3">
      <c r="A50981"/>
      <c r="B50981"/>
      <c r="C50981"/>
    </row>
    <row r="50982" spans="1:3" ht="14.4" x14ac:dyDescent="0.3">
      <c r="A50982"/>
      <c r="B50982"/>
      <c r="C50982"/>
    </row>
    <row r="50983" spans="1:3" ht="14.4" x14ac:dyDescent="0.3">
      <c r="A50983"/>
      <c r="B50983"/>
      <c r="C50983"/>
    </row>
    <row r="50984" spans="1:3" ht="14.4" x14ac:dyDescent="0.3">
      <c r="A50984"/>
      <c r="B50984"/>
      <c r="C50984"/>
    </row>
    <row r="50985" spans="1:3" ht="14.4" x14ac:dyDescent="0.3">
      <c r="A50985"/>
      <c r="B50985"/>
      <c r="C50985"/>
    </row>
    <row r="50986" spans="1:3" ht="14.4" x14ac:dyDescent="0.3">
      <c r="A50986"/>
      <c r="B50986"/>
      <c r="C50986"/>
    </row>
    <row r="50987" spans="1:3" ht="14.4" x14ac:dyDescent="0.3">
      <c r="A50987"/>
      <c r="B50987"/>
      <c r="C50987"/>
    </row>
    <row r="50988" spans="1:3" ht="14.4" x14ac:dyDescent="0.3">
      <c r="A50988"/>
      <c r="B50988"/>
      <c r="C50988"/>
    </row>
    <row r="50989" spans="1:3" ht="14.4" x14ac:dyDescent="0.3">
      <c r="A50989"/>
      <c r="B50989"/>
      <c r="C50989"/>
    </row>
    <row r="50990" spans="1:3" ht="14.4" x14ac:dyDescent="0.3">
      <c r="A50990"/>
      <c r="B50990"/>
      <c r="C50990"/>
    </row>
    <row r="50991" spans="1:3" ht="14.4" x14ac:dyDescent="0.3">
      <c r="A50991"/>
      <c r="B50991"/>
      <c r="C50991"/>
    </row>
    <row r="50992" spans="1:3" ht="14.4" x14ac:dyDescent="0.3">
      <c r="A50992"/>
      <c r="B50992"/>
      <c r="C50992"/>
    </row>
    <row r="50993" spans="1:3" ht="14.4" x14ac:dyDescent="0.3">
      <c r="A50993"/>
      <c r="B50993"/>
      <c r="C50993"/>
    </row>
    <row r="50994" spans="1:3" ht="14.4" x14ac:dyDescent="0.3">
      <c r="A50994"/>
      <c r="B50994"/>
      <c r="C50994"/>
    </row>
    <row r="50995" spans="1:3" ht="14.4" x14ac:dyDescent="0.3">
      <c r="A50995"/>
      <c r="B50995"/>
      <c r="C50995"/>
    </row>
    <row r="50996" spans="1:3" ht="14.4" x14ac:dyDescent="0.3">
      <c r="A50996"/>
      <c r="B50996"/>
      <c r="C50996"/>
    </row>
    <row r="50997" spans="1:3" ht="14.4" x14ac:dyDescent="0.3">
      <c r="A50997"/>
      <c r="B50997"/>
      <c r="C50997"/>
    </row>
    <row r="50998" spans="1:3" ht="14.4" x14ac:dyDescent="0.3">
      <c r="A50998"/>
      <c r="B50998"/>
      <c r="C50998"/>
    </row>
    <row r="50999" spans="1:3" ht="14.4" x14ac:dyDescent="0.3">
      <c r="A50999"/>
      <c r="B50999"/>
      <c r="C50999"/>
    </row>
    <row r="51000" spans="1:3" ht="14.4" x14ac:dyDescent="0.3">
      <c r="A51000"/>
      <c r="B51000"/>
      <c r="C51000"/>
    </row>
    <row r="51001" spans="1:3" ht="14.4" x14ac:dyDescent="0.3">
      <c r="A51001"/>
      <c r="B51001"/>
      <c r="C51001"/>
    </row>
    <row r="51002" spans="1:3" ht="14.4" x14ac:dyDescent="0.3">
      <c r="A51002"/>
      <c r="B51002"/>
      <c r="C51002"/>
    </row>
    <row r="51003" spans="1:3" ht="14.4" x14ac:dyDescent="0.3">
      <c r="A51003"/>
      <c r="B51003"/>
      <c r="C51003"/>
    </row>
    <row r="51004" spans="1:3" ht="14.4" x14ac:dyDescent="0.3">
      <c r="A51004"/>
      <c r="B51004"/>
      <c r="C51004"/>
    </row>
    <row r="51005" spans="1:3" ht="14.4" x14ac:dyDescent="0.3">
      <c r="A51005"/>
      <c r="B51005"/>
      <c r="C51005"/>
    </row>
    <row r="51006" spans="1:3" ht="14.4" x14ac:dyDescent="0.3">
      <c r="A51006"/>
      <c r="B51006"/>
      <c r="C51006"/>
    </row>
    <row r="51007" spans="1:3" ht="14.4" x14ac:dyDescent="0.3">
      <c r="A51007"/>
      <c r="B51007"/>
      <c r="C51007"/>
    </row>
    <row r="51008" spans="1:3" ht="14.4" x14ac:dyDescent="0.3">
      <c r="A51008"/>
      <c r="B51008"/>
      <c r="C51008"/>
    </row>
    <row r="51009" spans="1:3" ht="14.4" x14ac:dyDescent="0.3">
      <c r="A51009"/>
      <c r="B51009"/>
      <c r="C51009"/>
    </row>
    <row r="51010" spans="1:3" ht="14.4" x14ac:dyDescent="0.3">
      <c r="A51010"/>
      <c r="B51010"/>
      <c r="C51010"/>
    </row>
    <row r="51011" spans="1:3" ht="14.4" x14ac:dyDescent="0.3">
      <c r="A51011"/>
      <c r="B51011"/>
      <c r="C51011"/>
    </row>
    <row r="51012" spans="1:3" ht="14.4" x14ac:dyDescent="0.3">
      <c r="A51012"/>
      <c r="B51012"/>
      <c r="C51012"/>
    </row>
    <row r="51013" spans="1:3" ht="14.4" x14ac:dyDescent="0.3">
      <c r="A51013"/>
      <c r="B51013"/>
      <c r="C51013"/>
    </row>
    <row r="51014" spans="1:3" ht="14.4" x14ac:dyDescent="0.3">
      <c r="A51014"/>
      <c r="B51014"/>
      <c r="C51014"/>
    </row>
    <row r="51015" spans="1:3" ht="14.4" x14ac:dyDescent="0.3">
      <c r="A51015"/>
      <c r="B51015"/>
      <c r="C51015"/>
    </row>
    <row r="51016" spans="1:3" ht="14.4" x14ac:dyDescent="0.3">
      <c r="A51016"/>
      <c r="B51016"/>
      <c r="C51016"/>
    </row>
    <row r="51017" spans="1:3" ht="14.4" x14ac:dyDescent="0.3">
      <c r="A51017"/>
      <c r="B51017"/>
      <c r="C51017"/>
    </row>
    <row r="51018" spans="1:3" ht="14.4" x14ac:dyDescent="0.3">
      <c r="A51018"/>
      <c r="B51018"/>
      <c r="C51018"/>
    </row>
    <row r="51019" spans="1:3" ht="14.4" x14ac:dyDescent="0.3">
      <c r="A51019"/>
      <c r="B51019"/>
      <c r="C51019"/>
    </row>
    <row r="51020" spans="1:3" ht="14.4" x14ac:dyDescent="0.3">
      <c r="A51020"/>
      <c r="B51020"/>
      <c r="C51020"/>
    </row>
    <row r="51021" spans="1:3" ht="14.4" x14ac:dyDescent="0.3">
      <c r="A51021"/>
      <c r="B51021"/>
      <c r="C51021"/>
    </row>
    <row r="51022" spans="1:3" ht="14.4" x14ac:dyDescent="0.3">
      <c r="A51022"/>
      <c r="B51022"/>
      <c r="C51022"/>
    </row>
    <row r="51023" spans="1:3" ht="14.4" x14ac:dyDescent="0.3">
      <c r="A51023"/>
      <c r="B51023"/>
      <c r="C51023"/>
    </row>
    <row r="51024" spans="1:3" ht="14.4" x14ac:dyDescent="0.3">
      <c r="A51024"/>
      <c r="B51024"/>
      <c r="C51024"/>
    </row>
    <row r="51025" spans="1:3" ht="14.4" x14ac:dyDescent="0.3">
      <c r="A51025"/>
      <c r="B51025"/>
      <c r="C51025"/>
    </row>
    <row r="51026" spans="1:3" ht="14.4" x14ac:dyDescent="0.3">
      <c r="A51026"/>
      <c r="B51026"/>
      <c r="C51026"/>
    </row>
    <row r="51027" spans="1:3" ht="14.4" x14ac:dyDescent="0.3">
      <c r="A51027"/>
      <c r="B51027"/>
      <c r="C51027"/>
    </row>
    <row r="51028" spans="1:3" ht="14.4" x14ac:dyDescent="0.3">
      <c r="A51028"/>
      <c r="B51028"/>
      <c r="C51028"/>
    </row>
    <row r="51029" spans="1:3" ht="14.4" x14ac:dyDescent="0.3">
      <c r="A51029"/>
      <c r="B51029"/>
      <c r="C51029"/>
    </row>
    <row r="51030" spans="1:3" ht="14.4" x14ac:dyDescent="0.3">
      <c r="A51030"/>
      <c r="B51030"/>
      <c r="C51030"/>
    </row>
    <row r="51031" spans="1:3" ht="14.4" x14ac:dyDescent="0.3">
      <c r="A51031"/>
      <c r="B51031"/>
      <c r="C51031"/>
    </row>
    <row r="51032" spans="1:3" ht="14.4" x14ac:dyDescent="0.3">
      <c r="A51032"/>
      <c r="B51032"/>
      <c r="C51032"/>
    </row>
    <row r="51033" spans="1:3" ht="14.4" x14ac:dyDescent="0.3">
      <c r="A51033"/>
      <c r="B51033"/>
      <c r="C51033"/>
    </row>
    <row r="51034" spans="1:3" ht="14.4" x14ac:dyDescent="0.3">
      <c r="A51034"/>
      <c r="B51034"/>
      <c r="C51034"/>
    </row>
    <row r="51035" spans="1:3" ht="14.4" x14ac:dyDescent="0.3">
      <c r="A51035"/>
      <c r="B51035"/>
      <c r="C51035"/>
    </row>
    <row r="51036" spans="1:3" ht="14.4" x14ac:dyDescent="0.3">
      <c r="A51036"/>
      <c r="B51036"/>
      <c r="C51036"/>
    </row>
    <row r="51037" spans="1:3" ht="14.4" x14ac:dyDescent="0.3">
      <c r="A51037"/>
      <c r="B51037"/>
      <c r="C51037"/>
    </row>
    <row r="51038" spans="1:3" ht="14.4" x14ac:dyDescent="0.3">
      <c r="A51038"/>
      <c r="B51038"/>
      <c r="C51038"/>
    </row>
    <row r="51039" spans="1:3" ht="14.4" x14ac:dyDescent="0.3">
      <c r="A51039"/>
      <c r="B51039"/>
      <c r="C51039"/>
    </row>
    <row r="51040" spans="1:3" ht="14.4" x14ac:dyDescent="0.3">
      <c r="A51040"/>
      <c r="B51040"/>
      <c r="C51040"/>
    </row>
    <row r="51041" spans="1:3" ht="14.4" x14ac:dyDescent="0.3">
      <c r="A51041"/>
      <c r="B51041"/>
      <c r="C51041"/>
    </row>
    <row r="51042" spans="1:3" ht="14.4" x14ac:dyDescent="0.3">
      <c r="A51042"/>
      <c r="B51042"/>
      <c r="C51042"/>
    </row>
    <row r="51043" spans="1:3" ht="14.4" x14ac:dyDescent="0.3">
      <c r="A51043"/>
      <c r="B51043"/>
      <c r="C51043"/>
    </row>
    <row r="51044" spans="1:3" ht="14.4" x14ac:dyDescent="0.3">
      <c r="A51044"/>
      <c r="B51044"/>
      <c r="C51044"/>
    </row>
    <row r="51045" spans="1:3" ht="14.4" x14ac:dyDescent="0.3">
      <c r="A51045"/>
      <c r="B51045"/>
      <c r="C51045"/>
    </row>
    <row r="51046" spans="1:3" ht="14.4" x14ac:dyDescent="0.3">
      <c r="A51046"/>
      <c r="B51046"/>
      <c r="C51046"/>
    </row>
    <row r="51047" spans="1:3" ht="14.4" x14ac:dyDescent="0.3">
      <c r="A51047"/>
      <c r="B51047"/>
      <c r="C51047"/>
    </row>
    <row r="51048" spans="1:3" ht="14.4" x14ac:dyDescent="0.3">
      <c r="A51048"/>
      <c r="B51048"/>
      <c r="C51048"/>
    </row>
    <row r="51049" spans="1:3" ht="14.4" x14ac:dyDescent="0.3">
      <c r="A51049"/>
      <c r="B51049"/>
      <c r="C51049"/>
    </row>
    <row r="51050" spans="1:3" ht="14.4" x14ac:dyDescent="0.3">
      <c r="A51050"/>
      <c r="B51050"/>
      <c r="C51050"/>
    </row>
    <row r="51051" spans="1:3" ht="14.4" x14ac:dyDescent="0.3">
      <c r="A51051"/>
      <c r="B51051"/>
      <c r="C51051"/>
    </row>
    <row r="51052" spans="1:3" ht="14.4" x14ac:dyDescent="0.3">
      <c r="A51052"/>
      <c r="B51052"/>
      <c r="C51052"/>
    </row>
    <row r="51053" spans="1:3" ht="14.4" x14ac:dyDescent="0.3">
      <c r="A51053"/>
      <c r="B51053"/>
      <c r="C51053"/>
    </row>
    <row r="51054" spans="1:3" ht="14.4" x14ac:dyDescent="0.3">
      <c r="A51054"/>
      <c r="B51054"/>
      <c r="C51054"/>
    </row>
    <row r="51055" spans="1:3" ht="14.4" x14ac:dyDescent="0.3">
      <c r="A51055"/>
      <c r="B51055"/>
      <c r="C51055"/>
    </row>
    <row r="51056" spans="1:3" ht="14.4" x14ac:dyDescent="0.3">
      <c r="A51056"/>
      <c r="B51056"/>
      <c r="C51056"/>
    </row>
    <row r="51057" spans="1:3" ht="14.4" x14ac:dyDescent="0.3">
      <c r="A51057"/>
      <c r="B51057"/>
      <c r="C51057"/>
    </row>
    <row r="51058" spans="1:3" ht="14.4" x14ac:dyDescent="0.3">
      <c r="A51058"/>
      <c r="B51058"/>
      <c r="C51058"/>
    </row>
    <row r="51059" spans="1:3" ht="14.4" x14ac:dyDescent="0.3">
      <c r="A51059"/>
      <c r="B51059"/>
      <c r="C51059"/>
    </row>
    <row r="51060" spans="1:3" ht="14.4" x14ac:dyDescent="0.3">
      <c r="A51060"/>
      <c r="B51060"/>
      <c r="C51060"/>
    </row>
    <row r="51061" spans="1:3" ht="14.4" x14ac:dyDescent="0.3">
      <c r="A51061"/>
      <c r="B51061"/>
      <c r="C51061"/>
    </row>
    <row r="51062" spans="1:3" ht="14.4" x14ac:dyDescent="0.3">
      <c r="A51062"/>
      <c r="B51062"/>
      <c r="C51062"/>
    </row>
    <row r="51063" spans="1:3" ht="14.4" x14ac:dyDescent="0.3">
      <c r="A51063"/>
      <c r="B51063"/>
      <c r="C51063"/>
    </row>
    <row r="51064" spans="1:3" ht="14.4" x14ac:dyDescent="0.3">
      <c r="A51064"/>
      <c r="B51064"/>
      <c r="C51064"/>
    </row>
    <row r="51065" spans="1:3" ht="14.4" x14ac:dyDescent="0.3">
      <c r="A51065"/>
      <c r="B51065"/>
      <c r="C51065"/>
    </row>
    <row r="51066" spans="1:3" ht="14.4" x14ac:dyDescent="0.3">
      <c r="A51066"/>
      <c r="B51066"/>
      <c r="C51066"/>
    </row>
    <row r="51067" spans="1:3" ht="14.4" x14ac:dyDescent="0.3">
      <c r="A51067"/>
      <c r="B51067"/>
      <c r="C51067"/>
    </row>
    <row r="51068" spans="1:3" ht="14.4" x14ac:dyDescent="0.3">
      <c r="A51068"/>
      <c r="B51068"/>
      <c r="C51068"/>
    </row>
    <row r="51069" spans="1:3" ht="14.4" x14ac:dyDescent="0.3">
      <c r="A51069"/>
      <c r="B51069"/>
      <c r="C51069"/>
    </row>
    <row r="51070" spans="1:3" ht="14.4" x14ac:dyDescent="0.3">
      <c r="A51070"/>
      <c r="B51070"/>
      <c r="C51070"/>
    </row>
    <row r="51071" spans="1:3" ht="14.4" x14ac:dyDescent="0.3">
      <c r="A51071"/>
      <c r="B51071"/>
      <c r="C51071"/>
    </row>
    <row r="51072" spans="1:3" ht="14.4" x14ac:dyDescent="0.3">
      <c r="A51072"/>
      <c r="B51072"/>
      <c r="C51072"/>
    </row>
    <row r="51073" spans="1:3" ht="14.4" x14ac:dyDescent="0.3">
      <c r="A51073"/>
      <c r="B51073"/>
      <c r="C51073"/>
    </row>
    <row r="51074" spans="1:3" ht="14.4" x14ac:dyDescent="0.3">
      <c r="A51074"/>
      <c r="B51074"/>
      <c r="C51074"/>
    </row>
    <row r="51075" spans="1:3" ht="14.4" x14ac:dyDescent="0.3">
      <c r="A51075"/>
      <c r="B51075"/>
      <c r="C51075"/>
    </row>
    <row r="51076" spans="1:3" ht="14.4" x14ac:dyDescent="0.3">
      <c r="A51076"/>
      <c r="B51076"/>
      <c r="C51076"/>
    </row>
    <row r="51077" spans="1:3" ht="14.4" x14ac:dyDescent="0.3">
      <c r="A51077"/>
      <c r="B51077"/>
      <c r="C51077"/>
    </row>
    <row r="51078" spans="1:3" ht="14.4" x14ac:dyDescent="0.3">
      <c r="A51078"/>
      <c r="B51078"/>
      <c r="C51078"/>
    </row>
    <row r="51079" spans="1:3" ht="14.4" x14ac:dyDescent="0.3">
      <c r="A51079"/>
      <c r="B51079"/>
      <c r="C51079"/>
    </row>
    <row r="51080" spans="1:3" ht="14.4" x14ac:dyDescent="0.3">
      <c r="A51080"/>
      <c r="B51080"/>
      <c r="C51080"/>
    </row>
    <row r="51081" spans="1:3" ht="14.4" x14ac:dyDescent="0.3">
      <c r="A51081"/>
      <c r="B51081"/>
      <c r="C51081"/>
    </row>
    <row r="51082" spans="1:3" ht="14.4" x14ac:dyDescent="0.3">
      <c r="A51082"/>
      <c r="B51082"/>
      <c r="C51082"/>
    </row>
    <row r="51083" spans="1:3" ht="14.4" x14ac:dyDescent="0.3">
      <c r="A51083"/>
      <c r="B51083"/>
      <c r="C51083"/>
    </row>
    <row r="51084" spans="1:3" ht="14.4" x14ac:dyDescent="0.3">
      <c r="A51084"/>
      <c r="B51084"/>
      <c r="C51084"/>
    </row>
    <row r="51085" spans="1:3" ht="14.4" x14ac:dyDescent="0.3">
      <c r="A51085"/>
      <c r="B51085"/>
      <c r="C51085"/>
    </row>
    <row r="51086" spans="1:3" ht="14.4" x14ac:dyDescent="0.3">
      <c r="A51086"/>
      <c r="B51086"/>
      <c r="C51086"/>
    </row>
    <row r="51087" spans="1:3" ht="14.4" x14ac:dyDescent="0.3">
      <c r="A51087"/>
      <c r="B51087"/>
      <c r="C51087"/>
    </row>
    <row r="51088" spans="1:3" ht="14.4" x14ac:dyDescent="0.3">
      <c r="A51088"/>
      <c r="B51088"/>
      <c r="C51088"/>
    </row>
    <row r="51089" spans="1:3" ht="14.4" x14ac:dyDescent="0.3">
      <c r="A51089"/>
      <c r="B51089"/>
      <c r="C51089"/>
    </row>
    <row r="51090" spans="1:3" ht="14.4" x14ac:dyDescent="0.3">
      <c r="A51090"/>
      <c r="B51090"/>
      <c r="C51090"/>
    </row>
    <row r="51091" spans="1:3" ht="14.4" x14ac:dyDescent="0.3">
      <c r="A51091"/>
      <c r="B51091"/>
      <c r="C51091"/>
    </row>
    <row r="51092" spans="1:3" ht="14.4" x14ac:dyDescent="0.3">
      <c r="A51092"/>
      <c r="B51092"/>
      <c r="C51092"/>
    </row>
    <row r="51093" spans="1:3" ht="14.4" x14ac:dyDescent="0.3">
      <c r="A51093"/>
      <c r="B51093"/>
      <c r="C51093"/>
    </row>
    <row r="51094" spans="1:3" ht="14.4" x14ac:dyDescent="0.3">
      <c r="A51094"/>
      <c r="B51094"/>
      <c r="C51094"/>
    </row>
    <row r="51095" spans="1:3" ht="14.4" x14ac:dyDescent="0.3">
      <c r="A51095"/>
      <c r="B51095"/>
      <c r="C51095"/>
    </row>
    <row r="51096" spans="1:3" ht="14.4" x14ac:dyDescent="0.3">
      <c r="A51096"/>
      <c r="B51096"/>
      <c r="C51096"/>
    </row>
    <row r="51097" spans="1:3" ht="14.4" x14ac:dyDescent="0.3">
      <c r="A51097"/>
      <c r="B51097"/>
      <c r="C51097"/>
    </row>
    <row r="51098" spans="1:3" ht="14.4" x14ac:dyDescent="0.3">
      <c r="A51098"/>
      <c r="B51098"/>
      <c r="C51098"/>
    </row>
    <row r="51099" spans="1:3" ht="14.4" x14ac:dyDescent="0.3">
      <c r="A51099"/>
      <c r="B51099"/>
      <c r="C51099"/>
    </row>
    <row r="51100" spans="1:3" ht="14.4" x14ac:dyDescent="0.3">
      <c r="A51100"/>
      <c r="B51100"/>
      <c r="C51100"/>
    </row>
    <row r="51101" spans="1:3" ht="14.4" x14ac:dyDescent="0.3">
      <c r="A51101"/>
      <c r="B51101"/>
      <c r="C51101"/>
    </row>
    <row r="51102" spans="1:3" ht="14.4" x14ac:dyDescent="0.3">
      <c r="A51102"/>
      <c r="B51102"/>
      <c r="C51102"/>
    </row>
    <row r="51103" spans="1:3" ht="14.4" x14ac:dyDescent="0.3">
      <c r="A51103"/>
      <c r="B51103"/>
      <c r="C51103"/>
    </row>
    <row r="51104" spans="1:3" ht="14.4" x14ac:dyDescent="0.3">
      <c r="A51104"/>
      <c r="B51104"/>
      <c r="C51104"/>
    </row>
    <row r="51105" spans="1:3" ht="14.4" x14ac:dyDescent="0.3">
      <c r="A51105"/>
      <c r="B51105"/>
      <c r="C51105"/>
    </row>
    <row r="51106" spans="1:3" ht="14.4" x14ac:dyDescent="0.3">
      <c r="A51106"/>
      <c r="B51106"/>
      <c r="C51106"/>
    </row>
    <row r="51107" spans="1:3" ht="14.4" x14ac:dyDescent="0.3">
      <c r="A51107"/>
      <c r="B51107"/>
      <c r="C51107"/>
    </row>
    <row r="51108" spans="1:3" ht="14.4" x14ac:dyDescent="0.3">
      <c r="A51108"/>
      <c r="B51108"/>
      <c r="C51108"/>
    </row>
    <row r="51109" spans="1:3" ht="14.4" x14ac:dyDescent="0.3">
      <c r="A51109"/>
      <c r="B51109"/>
      <c r="C51109"/>
    </row>
    <row r="51110" spans="1:3" ht="14.4" x14ac:dyDescent="0.3">
      <c r="A51110"/>
      <c r="B51110"/>
      <c r="C51110"/>
    </row>
    <row r="51111" spans="1:3" ht="14.4" x14ac:dyDescent="0.3">
      <c r="A51111"/>
      <c r="B51111"/>
      <c r="C51111"/>
    </row>
    <row r="51112" spans="1:3" ht="14.4" x14ac:dyDescent="0.3">
      <c r="A51112"/>
      <c r="B51112"/>
      <c r="C51112"/>
    </row>
    <row r="51113" spans="1:3" ht="14.4" x14ac:dyDescent="0.3">
      <c r="A51113"/>
      <c r="B51113"/>
      <c r="C51113"/>
    </row>
    <row r="51114" spans="1:3" ht="14.4" x14ac:dyDescent="0.3">
      <c r="A51114"/>
      <c r="B51114"/>
      <c r="C51114"/>
    </row>
    <row r="51115" spans="1:3" ht="14.4" x14ac:dyDescent="0.3">
      <c r="A51115"/>
      <c r="B51115"/>
      <c r="C51115"/>
    </row>
    <row r="51116" spans="1:3" ht="14.4" x14ac:dyDescent="0.3">
      <c r="A51116"/>
      <c r="B51116"/>
      <c r="C51116"/>
    </row>
    <row r="51117" spans="1:3" ht="14.4" x14ac:dyDescent="0.3">
      <c r="A51117"/>
      <c r="B51117"/>
      <c r="C51117"/>
    </row>
    <row r="51118" spans="1:3" ht="14.4" x14ac:dyDescent="0.3">
      <c r="A51118"/>
      <c r="B51118"/>
      <c r="C51118"/>
    </row>
    <row r="51119" spans="1:3" ht="14.4" x14ac:dyDescent="0.3">
      <c r="A51119"/>
      <c r="B51119"/>
      <c r="C51119"/>
    </row>
    <row r="51120" spans="1:3" ht="14.4" x14ac:dyDescent="0.3">
      <c r="A51120"/>
      <c r="B51120"/>
      <c r="C51120"/>
    </row>
    <row r="51121" spans="1:3" ht="14.4" x14ac:dyDescent="0.3">
      <c r="A51121"/>
      <c r="B51121"/>
      <c r="C51121"/>
    </row>
    <row r="51122" spans="1:3" ht="14.4" x14ac:dyDescent="0.3">
      <c r="A51122"/>
      <c r="B51122"/>
      <c r="C51122"/>
    </row>
    <row r="51123" spans="1:3" ht="14.4" x14ac:dyDescent="0.3">
      <c r="A51123"/>
      <c r="B51123"/>
      <c r="C51123"/>
    </row>
    <row r="51124" spans="1:3" ht="14.4" x14ac:dyDescent="0.3">
      <c r="A51124"/>
      <c r="B51124"/>
      <c r="C51124"/>
    </row>
    <row r="51125" spans="1:3" ht="14.4" x14ac:dyDescent="0.3">
      <c r="A51125"/>
      <c r="B51125"/>
      <c r="C51125"/>
    </row>
    <row r="51126" spans="1:3" ht="14.4" x14ac:dyDescent="0.3">
      <c r="A51126"/>
      <c r="B51126"/>
      <c r="C51126"/>
    </row>
    <row r="51127" spans="1:3" ht="14.4" x14ac:dyDescent="0.3">
      <c r="A51127"/>
      <c r="B51127"/>
      <c r="C51127"/>
    </row>
    <row r="51128" spans="1:3" ht="14.4" x14ac:dyDescent="0.3">
      <c r="A51128"/>
      <c r="B51128"/>
      <c r="C51128"/>
    </row>
    <row r="51129" spans="1:3" ht="14.4" x14ac:dyDescent="0.3">
      <c r="A51129"/>
      <c r="B51129"/>
      <c r="C51129"/>
    </row>
    <row r="51130" spans="1:3" ht="14.4" x14ac:dyDescent="0.3">
      <c r="A51130"/>
      <c r="B51130"/>
      <c r="C51130"/>
    </row>
    <row r="51131" spans="1:3" ht="14.4" x14ac:dyDescent="0.3">
      <c r="A51131"/>
      <c r="B51131"/>
      <c r="C51131"/>
    </row>
    <row r="51132" spans="1:3" ht="14.4" x14ac:dyDescent="0.3">
      <c r="A51132"/>
      <c r="B51132"/>
      <c r="C51132"/>
    </row>
    <row r="51133" spans="1:3" ht="14.4" x14ac:dyDescent="0.3">
      <c r="A51133"/>
      <c r="B51133"/>
      <c r="C51133"/>
    </row>
    <row r="51134" spans="1:3" ht="14.4" x14ac:dyDescent="0.3">
      <c r="A51134"/>
      <c r="B51134"/>
      <c r="C51134"/>
    </row>
    <row r="51135" spans="1:3" ht="14.4" x14ac:dyDescent="0.3">
      <c r="A51135"/>
      <c r="B51135"/>
      <c r="C51135"/>
    </row>
    <row r="51136" spans="1:3" ht="14.4" x14ac:dyDescent="0.3">
      <c r="A51136"/>
      <c r="B51136"/>
      <c r="C51136"/>
    </row>
    <row r="51137" spans="1:3" ht="14.4" x14ac:dyDescent="0.3">
      <c r="A51137"/>
      <c r="B51137"/>
      <c r="C51137"/>
    </row>
    <row r="51138" spans="1:3" ht="14.4" x14ac:dyDescent="0.3">
      <c r="A51138"/>
      <c r="B51138"/>
      <c r="C51138"/>
    </row>
    <row r="51139" spans="1:3" ht="14.4" x14ac:dyDescent="0.3">
      <c r="A51139"/>
      <c r="B51139"/>
      <c r="C51139"/>
    </row>
    <row r="51140" spans="1:3" ht="14.4" x14ac:dyDescent="0.3">
      <c r="A51140"/>
      <c r="B51140"/>
      <c r="C51140"/>
    </row>
    <row r="51141" spans="1:3" ht="14.4" x14ac:dyDescent="0.3">
      <c r="A51141"/>
      <c r="B51141"/>
      <c r="C51141"/>
    </row>
    <row r="51142" spans="1:3" ht="14.4" x14ac:dyDescent="0.3">
      <c r="A51142"/>
      <c r="B51142"/>
      <c r="C51142"/>
    </row>
    <row r="51143" spans="1:3" ht="14.4" x14ac:dyDescent="0.3">
      <c r="A51143"/>
      <c r="B51143"/>
      <c r="C51143"/>
    </row>
    <row r="51144" spans="1:3" ht="14.4" x14ac:dyDescent="0.3">
      <c r="A51144"/>
      <c r="B51144"/>
      <c r="C51144"/>
    </row>
    <row r="51145" spans="1:3" ht="14.4" x14ac:dyDescent="0.3">
      <c r="A51145"/>
      <c r="B51145"/>
      <c r="C51145"/>
    </row>
    <row r="51146" spans="1:3" ht="14.4" x14ac:dyDescent="0.3">
      <c r="A51146"/>
      <c r="B51146"/>
      <c r="C51146"/>
    </row>
    <row r="51147" spans="1:3" ht="14.4" x14ac:dyDescent="0.3">
      <c r="A51147"/>
      <c r="B51147"/>
      <c r="C51147"/>
    </row>
    <row r="51148" spans="1:3" ht="14.4" x14ac:dyDescent="0.3">
      <c r="A51148"/>
      <c r="B51148"/>
      <c r="C51148"/>
    </row>
    <row r="51149" spans="1:3" ht="14.4" x14ac:dyDescent="0.3">
      <c r="A51149"/>
      <c r="B51149"/>
      <c r="C51149"/>
    </row>
    <row r="51150" spans="1:3" ht="14.4" x14ac:dyDescent="0.3">
      <c r="A51150"/>
      <c r="B51150"/>
      <c r="C51150"/>
    </row>
    <row r="51151" spans="1:3" ht="14.4" x14ac:dyDescent="0.3">
      <c r="A51151"/>
      <c r="B51151"/>
      <c r="C51151"/>
    </row>
    <row r="51152" spans="1:3" ht="14.4" x14ac:dyDescent="0.3">
      <c r="A51152"/>
      <c r="B51152"/>
      <c r="C51152"/>
    </row>
    <row r="51153" spans="1:3" ht="14.4" x14ac:dyDescent="0.3">
      <c r="A51153"/>
      <c r="B51153"/>
      <c r="C51153"/>
    </row>
    <row r="51154" spans="1:3" ht="14.4" x14ac:dyDescent="0.3">
      <c r="A51154"/>
      <c r="B51154"/>
      <c r="C51154"/>
    </row>
    <row r="51155" spans="1:3" ht="14.4" x14ac:dyDescent="0.3">
      <c r="A51155"/>
      <c r="B51155"/>
      <c r="C51155"/>
    </row>
    <row r="51156" spans="1:3" ht="14.4" x14ac:dyDescent="0.3">
      <c r="A51156"/>
      <c r="B51156"/>
      <c r="C51156"/>
    </row>
    <row r="51157" spans="1:3" ht="14.4" x14ac:dyDescent="0.3">
      <c r="A51157"/>
      <c r="B51157"/>
      <c r="C51157"/>
    </row>
    <row r="51158" spans="1:3" ht="14.4" x14ac:dyDescent="0.3">
      <c r="A51158"/>
      <c r="B51158"/>
      <c r="C51158"/>
    </row>
    <row r="51159" spans="1:3" ht="14.4" x14ac:dyDescent="0.3">
      <c r="A51159"/>
      <c r="B51159"/>
      <c r="C51159"/>
    </row>
    <row r="51160" spans="1:3" ht="14.4" x14ac:dyDescent="0.3">
      <c r="A51160"/>
      <c r="B51160"/>
      <c r="C51160"/>
    </row>
    <row r="51161" spans="1:3" ht="14.4" x14ac:dyDescent="0.3">
      <c r="A51161"/>
      <c r="B51161"/>
      <c r="C51161"/>
    </row>
    <row r="51162" spans="1:3" ht="14.4" x14ac:dyDescent="0.3">
      <c r="A51162"/>
      <c r="B51162"/>
      <c r="C51162"/>
    </row>
    <row r="51163" spans="1:3" ht="14.4" x14ac:dyDescent="0.3">
      <c r="A51163"/>
      <c r="B51163"/>
      <c r="C51163"/>
    </row>
    <row r="51164" spans="1:3" ht="14.4" x14ac:dyDescent="0.3">
      <c r="A51164"/>
      <c r="B51164"/>
      <c r="C51164"/>
    </row>
    <row r="51165" spans="1:3" ht="14.4" x14ac:dyDescent="0.3">
      <c r="A51165"/>
      <c r="B51165"/>
      <c r="C51165"/>
    </row>
    <row r="51166" spans="1:3" ht="14.4" x14ac:dyDescent="0.3">
      <c r="A51166"/>
      <c r="B51166"/>
      <c r="C51166"/>
    </row>
    <row r="51167" spans="1:3" ht="14.4" x14ac:dyDescent="0.3">
      <c r="A51167"/>
      <c r="B51167"/>
      <c r="C51167"/>
    </row>
    <row r="51168" spans="1:3" ht="14.4" x14ac:dyDescent="0.3">
      <c r="A51168"/>
      <c r="B51168"/>
      <c r="C51168"/>
    </row>
    <row r="51169" spans="1:3" ht="14.4" x14ac:dyDescent="0.3">
      <c r="A51169"/>
      <c r="B51169"/>
      <c r="C51169"/>
    </row>
    <row r="51170" spans="1:3" ht="14.4" x14ac:dyDescent="0.3">
      <c r="A51170"/>
      <c r="B51170"/>
      <c r="C51170"/>
    </row>
    <row r="51171" spans="1:3" ht="14.4" x14ac:dyDescent="0.3">
      <c r="A51171"/>
      <c r="B51171"/>
      <c r="C51171"/>
    </row>
    <row r="51172" spans="1:3" ht="14.4" x14ac:dyDescent="0.3">
      <c r="A51172"/>
      <c r="B51172"/>
      <c r="C51172"/>
    </row>
    <row r="51173" spans="1:3" ht="14.4" x14ac:dyDescent="0.3">
      <c r="A51173"/>
      <c r="B51173"/>
      <c r="C51173"/>
    </row>
    <row r="51174" spans="1:3" ht="14.4" x14ac:dyDescent="0.3">
      <c r="A51174"/>
      <c r="B51174"/>
      <c r="C51174"/>
    </row>
    <row r="51175" spans="1:3" ht="14.4" x14ac:dyDescent="0.3">
      <c r="A51175"/>
      <c r="B51175"/>
      <c r="C51175"/>
    </row>
    <row r="51176" spans="1:3" ht="14.4" x14ac:dyDescent="0.3">
      <c r="A51176"/>
      <c r="B51176"/>
      <c r="C51176"/>
    </row>
    <row r="51177" spans="1:3" ht="14.4" x14ac:dyDescent="0.3">
      <c r="A51177"/>
      <c r="B51177"/>
      <c r="C51177"/>
    </row>
    <row r="51178" spans="1:3" ht="14.4" x14ac:dyDescent="0.3">
      <c r="A51178"/>
      <c r="B51178"/>
      <c r="C51178"/>
    </row>
    <row r="51179" spans="1:3" ht="14.4" x14ac:dyDescent="0.3">
      <c r="A51179"/>
      <c r="B51179"/>
      <c r="C51179"/>
    </row>
    <row r="51180" spans="1:3" ht="14.4" x14ac:dyDescent="0.3">
      <c r="A51180"/>
      <c r="B51180"/>
      <c r="C51180"/>
    </row>
    <row r="51181" spans="1:3" ht="14.4" x14ac:dyDescent="0.3">
      <c r="A51181"/>
      <c r="B51181"/>
      <c r="C51181"/>
    </row>
    <row r="51182" spans="1:3" ht="14.4" x14ac:dyDescent="0.3">
      <c r="A51182"/>
      <c r="B51182"/>
      <c r="C51182"/>
    </row>
    <row r="51183" spans="1:3" ht="14.4" x14ac:dyDescent="0.3">
      <c r="A51183"/>
      <c r="B51183"/>
      <c r="C51183"/>
    </row>
    <row r="51184" spans="1:3" ht="14.4" x14ac:dyDescent="0.3">
      <c r="A51184"/>
      <c r="B51184"/>
      <c r="C51184"/>
    </row>
    <row r="51185" spans="1:3" ht="14.4" x14ac:dyDescent="0.3">
      <c r="A51185"/>
      <c r="B51185"/>
      <c r="C51185"/>
    </row>
    <row r="51186" spans="1:3" ht="14.4" x14ac:dyDescent="0.3">
      <c r="A51186"/>
      <c r="B51186"/>
      <c r="C51186"/>
    </row>
    <row r="51187" spans="1:3" ht="14.4" x14ac:dyDescent="0.3">
      <c r="A51187"/>
      <c r="B51187"/>
      <c r="C51187"/>
    </row>
    <row r="51188" spans="1:3" ht="14.4" x14ac:dyDescent="0.3">
      <c r="A51188"/>
      <c r="B51188"/>
      <c r="C51188"/>
    </row>
    <row r="51189" spans="1:3" ht="14.4" x14ac:dyDescent="0.3">
      <c r="A51189"/>
      <c r="B51189"/>
      <c r="C51189"/>
    </row>
    <row r="51190" spans="1:3" ht="14.4" x14ac:dyDescent="0.3">
      <c r="A51190"/>
      <c r="B51190"/>
      <c r="C51190"/>
    </row>
    <row r="51191" spans="1:3" ht="14.4" x14ac:dyDescent="0.3">
      <c r="A51191"/>
      <c r="B51191"/>
      <c r="C51191"/>
    </row>
    <row r="51192" spans="1:3" ht="14.4" x14ac:dyDescent="0.3">
      <c r="A51192"/>
      <c r="B51192"/>
      <c r="C51192"/>
    </row>
    <row r="51193" spans="1:3" ht="14.4" x14ac:dyDescent="0.3">
      <c r="A51193"/>
      <c r="B51193"/>
      <c r="C51193"/>
    </row>
    <row r="51194" spans="1:3" ht="14.4" x14ac:dyDescent="0.3">
      <c r="A51194"/>
      <c r="B51194"/>
      <c r="C51194"/>
    </row>
    <row r="51195" spans="1:3" ht="14.4" x14ac:dyDescent="0.3">
      <c r="A51195"/>
      <c r="B51195"/>
      <c r="C51195"/>
    </row>
    <row r="51196" spans="1:3" ht="14.4" x14ac:dyDescent="0.3">
      <c r="A51196"/>
      <c r="B51196"/>
      <c r="C51196"/>
    </row>
    <row r="51197" spans="1:3" ht="14.4" x14ac:dyDescent="0.3">
      <c r="A51197"/>
      <c r="B51197"/>
      <c r="C51197"/>
    </row>
    <row r="51198" spans="1:3" ht="14.4" x14ac:dyDescent="0.3">
      <c r="A51198"/>
      <c r="B51198"/>
      <c r="C51198"/>
    </row>
    <row r="51199" spans="1:3" ht="14.4" x14ac:dyDescent="0.3">
      <c r="A51199"/>
      <c r="B51199"/>
      <c r="C51199"/>
    </row>
    <row r="51200" spans="1:3" ht="14.4" x14ac:dyDescent="0.3">
      <c r="A51200"/>
      <c r="B51200"/>
      <c r="C51200"/>
    </row>
    <row r="51201" spans="1:3" ht="14.4" x14ac:dyDescent="0.3">
      <c r="A51201"/>
      <c r="B51201"/>
      <c r="C51201"/>
    </row>
    <row r="51202" spans="1:3" ht="14.4" x14ac:dyDescent="0.3">
      <c r="A51202"/>
      <c r="B51202"/>
      <c r="C51202"/>
    </row>
    <row r="51203" spans="1:3" ht="14.4" x14ac:dyDescent="0.3">
      <c r="A51203"/>
      <c r="B51203"/>
      <c r="C51203"/>
    </row>
    <row r="51204" spans="1:3" ht="14.4" x14ac:dyDescent="0.3">
      <c r="A51204"/>
      <c r="B51204"/>
      <c r="C51204"/>
    </row>
    <row r="51205" spans="1:3" ht="14.4" x14ac:dyDescent="0.3">
      <c r="A51205"/>
      <c r="B51205"/>
      <c r="C51205"/>
    </row>
    <row r="51206" spans="1:3" ht="14.4" x14ac:dyDescent="0.3">
      <c r="A51206"/>
      <c r="B51206"/>
      <c r="C51206"/>
    </row>
    <row r="51207" spans="1:3" ht="14.4" x14ac:dyDescent="0.3">
      <c r="A51207"/>
      <c r="B51207"/>
      <c r="C51207"/>
    </row>
    <row r="51208" spans="1:3" ht="14.4" x14ac:dyDescent="0.3">
      <c r="A51208"/>
      <c r="B51208"/>
      <c r="C51208"/>
    </row>
    <row r="51209" spans="1:3" ht="14.4" x14ac:dyDescent="0.3">
      <c r="A51209"/>
      <c r="B51209"/>
      <c r="C51209"/>
    </row>
    <row r="51210" spans="1:3" ht="14.4" x14ac:dyDescent="0.3">
      <c r="A51210"/>
      <c r="B51210"/>
      <c r="C51210"/>
    </row>
    <row r="51211" spans="1:3" ht="14.4" x14ac:dyDescent="0.3">
      <c r="A51211"/>
      <c r="B51211"/>
      <c r="C51211"/>
    </row>
    <row r="51212" spans="1:3" ht="14.4" x14ac:dyDescent="0.3">
      <c r="A51212"/>
      <c r="B51212"/>
      <c r="C51212"/>
    </row>
    <row r="51213" spans="1:3" ht="14.4" x14ac:dyDescent="0.3">
      <c r="A51213"/>
      <c r="B51213"/>
      <c r="C51213"/>
    </row>
    <row r="51214" spans="1:3" ht="14.4" x14ac:dyDescent="0.3">
      <c r="A51214"/>
      <c r="B51214"/>
      <c r="C51214"/>
    </row>
    <row r="51215" spans="1:3" ht="14.4" x14ac:dyDescent="0.3">
      <c r="A51215"/>
      <c r="B51215"/>
      <c r="C51215"/>
    </row>
    <row r="51216" spans="1:3" ht="14.4" x14ac:dyDescent="0.3">
      <c r="A51216"/>
      <c r="B51216"/>
      <c r="C51216"/>
    </row>
    <row r="51217" spans="1:3" ht="14.4" x14ac:dyDescent="0.3">
      <c r="A51217"/>
      <c r="B51217"/>
      <c r="C51217"/>
    </row>
    <row r="51218" spans="1:3" ht="14.4" x14ac:dyDescent="0.3">
      <c r="A51218"/>
      <c r="B51218"/>
      <c r="C51218"/>
    </row>
    <row r="51219" spans="1:3" ht="14.4" x14ac:dyDescent="0.3">
      <c r="A51219"/>
      <c r="B51219"/>
      <c r="C51219"/>
    </row>
    <row r="51220" spans="1:3" ht="14.4" x14ac:dyDescent="0.3">
      <c r="A51220"/>
      <c r="B51220"/>
      <c r="C51220"/>
    </row>
    <row r="51221" spans="1:3" ht="14.4" x14ac:dyDescent="0.3">
      <c r="A51221"/>
      <c r="B51221"/>
      <c r="C51221"/>
    </row>
    <row r="51222" spans="1:3" ht="14.4" x14ac:dyDescent="0.3">
      <c r="A51222"/>
      <c r="B51222"/>
      <c r="C51222"/>
    </row>
    <row r="51223" spans="1:3" ht="14.4" x14ac:dyDescent="0.3">
      <c r="A51223"/>
      <c r="B51223"/>
      <c r="C51223"/>
    </row>
    <row r="51224" spans="1:3" ht="14.4" x14ac:dyDescent="0.3">
      <c r="A51224"/>
      <c r="B51224"/>
      <c r="C51224"/>
    </row>
    <row r="51225" spans="1:3" ht="14.4" x14ac:dyDescent="0.3">
      <c r="A51225"/>
      <c r="B51225"/>
      <c r="C51225"/>
    </row>
    <row r="51226" spans="1:3" ht="14.4" x14ac:dyDescent="0.3">
      <c r="A51226"/>
      <c r="B51226"/>
      <c r="C51226"/>
    </row>
    <row r="51227" spans="1:3" ht="14.4" x14ac:dyDescent="0.3">
      <c r="A51227"/>
      <c r="B51227"/>
      <c r="C51227"/>
    </row>
    <row r="51228" spans="1:3" ht="14.4" x14ac:dyDescent="0.3">
      <c r="A51228"/>
      <c r="B51228"/>
      <c r="C51228"/>
    </row>
    <row r="51229" spans="1:3" ht="14.4" x14ac:dyDescent="0.3">
      <c r="A51229"/>
      <c r="B51229"/>
      <c r="C51229"/>
    </row>
    <row r="51230" spans="1:3" ht="14.4" x14ac:dyDescent="0.3">
      <c r="A51230"/>
      <c r="B51230"/>
      <c r="C51230"/>
    </row>
    <row r="51231" spans="1:3" ht="14.4" x14ac:dyDescent="0.3">
      <c r="A51231"/>
      <c r="B51231"/>
      <c r="C51231"/>
    </row>
    <row r="51232" spans="1:3" ht="14.4" x14ac:dyDescent="0.3">
      <c r="A51232"/>
      <c r="B51232"/>
      <c r="C51232"/>
    </row>
    <row r="51233" spans="1:3" ht="14.4" x14ac:dyDescent="0.3">
      <c r="A51233"/>
      <c r="B51233"/>
      <c r="C51233"/>
    </row>
    <row r="51234" spans="1:3" ht="14.4" x14ac:dyDescent="0.3">
      <c r="A51234"/>
      <c r="B51234"/>
      <c r="C51234"/>
    </row>
    <row r="51235" spans="1:3" ht="14.4" x14ac:dyDescent="0.3">
      <c r="A51235"/>
      <c r="B51235"/>
      <c r="C51235"/>
    </row>
    <row r="51236" spans="1:3" ht="14.4" x14ac:dyDescent="0.3">
      <c r="A51236"/>
      <c r="B51236"/>
      <c r="C51236"/>
    </row>
    <row r="51237" spans="1:3" ht="14.4" x14ac:dyDescent="0.3">
      <c r="A51237"/>
      <c r="B51237"/>
      <c r="C51237"/>
    </row>
    <row r="51238" spans="1:3" ht="14.4" x14ac:dyDescent="0.3">
      <c r="A51238"/>
      <c r="B51238"/>
      <c r="C51238"/>
    </row>
    <row r="51239" spans="1:3" ht="14.4" x14ac:dyDescent="0.3">
      <c r="A51239"/>
      <c r="B51239"/>
      <c r="C51239"/>
    </row>
    <row r="51240" spans="1:3" ht="14.4" x14ac:dyDescent="0.3">
      <c r="A51240"/>
      <c r="B51240"/>
      <c r="C51240"/>
    </row>
    <row r="51241" spans="1:3" ht="14.4" x14ac:dyDescent="0.3">
      <c r="A51241"/>
      <c r="B51241"/>
      <c r="C51241"/>
    </row>
    <row r="51242" spans="1:3" ht="14.4" x14ac:dyDescent="0.3">
      <c r="A51242"/>
      <c r="B51242"/>
      <c r="C51242"/>
    </row>
    <row r="51243" spans="1:3" ht="14.4" x14ac:dyDescent="0.3">
      <c r="A51243"/>
      <c r="B51243"/>
      <c r="C51243"/>
    </row>
    <row r="51244" spans="1:3" ht="14.4" x14ac:dyDescent="0.3">
      <c r="A51244"/>
      <c r="B51244"/>
      <c r="C51244"/>
    </row>
    <row r="51245" spans="1:3" ht="14.4" x14ac:dyDescent="0.3">
      <c r="A51245"/>
      <c r="B51245"/>
      <c r="C51245"/>
    </row>
    <row r="51246" spans="1:3" ht="14.4" x14ac:dyDescent="0.3">
      <c r="A51246"/>
      <c r="B51246"/>
      <c r="C51246"/>
    </row>
    <row r="51247" spans="1:3" ht="14.4" x14ac:dyDescent="0.3">
      <c r="A51247"/>
      <c r="B51247"/>
      <c r="C51247"/>
    </row>
    <row r="51248" spans="1:3" ht="14.4" x14ac:dyDescent="0.3">
      <c r="A51248"/>
      <c r="B51248"/>
      <c r="C51248"/>
    </row>
    <row r="51249" spans="1:3" ht="14.4" x14ac:dyDescent="0.3">
      <c r="A51249"/>
      <c r="B51249"/>
      <c r="C51249"/>
    </row>
    <row r="51250" spans="1:3" ht="14.4" x14ac:dyDescent="0.3">
      <c r="A51250"/>
      <c r="B51250"/>
      <c r="C51250"/>
    </row>
    <row r="51251" spans="1:3" ht="14.4" x14ac:dyDescent="0.3">
      <c r="A51251"/>
      <c r="B51251"/>
      <c r="C51251"/>
    </row>
    <row r="51252" spans="1:3" ht="14.4" x14ac:dyDescent="0.3">
      <c r="A51252"/>
      <c r="B51252"/>
      <c r="C51252"/>
    </row>
    <row r="51253" spans="1:3" ht="14.4" x14ac:dyDescent="0.3">
      <c r="A51253"/>
      <c r="B51253"/>
      <c r="C51253"/>
    </row>
    <row r="51254" spans="1:3" ht="14.4" x14ac:dyDescent="0.3">
      <c r="A51254"/>
      <c r="B51254"/>
      <c r="C51254"/>
    </row>
    <row r="51255" spans="1:3" ht="14.4" x14ac:dyDescent="0.3">
      <c r="A51255"/>
      <c r="B51255"/>
      <c r="C51255"/>
    </row>
    <row r="51256" spans="1:3" ht="14.4" x14ac:dyDescent="0.3">
      <c r="A51256"/>
      <c r="B51256"/>
      <c r="C51256"/>
    </row>
    <row r="51257" spans="1:3" ht="14.4" x14ac:dyDescent="0.3">
      <c r="A51257"/>
      <c r="B51257"/>
      <c r="C51257"/>
    </row>
    <row r="51258" spans="1:3" ht="14.4" x14ac:dyDescent="0.3">
      <c r="A51258"/>
      <c r="B51258"/>
      <c r="C51258"/>
    </row>
    <row r="51259" spans="1:3" ht="14.4" x14ac:dyDescent="0.3">
      <c r="A51259"/>
      <c r="B51259"/>
      <c r="C51259"/>
    </row>
    <row r="51260" spans="1:3" ht="14.4" x14ac:dyDescent="0.3">
      <c r="A51260"/>
      <c r="B51260"/>
      <c r="C51260"/>
    </row>
    <row r="51261" spans="1:3" ht="14.4" x14ac:dyDescent="0.3">
      <c r="A51261"/>
      <c r="B51261"/>
      <c r="C51261"/>
    </row>
    <row r="51262" spans="1:3" ht="14.4" x14ac:dyDescent="0.3">
      <c r="A51262"/>
      <c r="B51262"/>
      <c r="C51262"/>
    </row>
    <row r="51263" spans="1:3" ht="14.4" x14ac:dyDescent="0.3">
      <c r="A51263"/>
      <c r="B51263"/>
      <c r="C51263"/>
    </row>
    <row r="51264" spans="1:3" ht="14.4" x14ac:dyDescent="0.3">
      <c r="A51264"/>
      <c r="B51264"/>
      <c r="C51264"/>
    </row>
    <row r="51265" spans="1:3" ht="14.4" x14ac:dyDescent="0.3">
      <c r="A51265"/>
      <c r="B51265"/>
      <c r="C51265"/>
    </row>
    <row r="51266" spans="1:3" ht="14.4" x14ac:dyDescent="0.3">
      <c r="A51266"/>
      <c r="B51266"/>
      <c r="C51266"/>
    </row>
    <row r="51267" spans="1:3" ht="14.4" x14ac:dyDescent="0.3">
      <c r="A51267"/>
      <c r="B51267"/>
      <c r="C51267"/>
    </row>
    <row r="51268" spans="1:3" ht="14.4" x14ac:dyDescent="0.3">
      <c r="A51268"/>
      <c r="B51268"/>
      <c r="C51268"/>
    </row>
    <row r="51269" spans="1:3" ht="14.4" x14ac:dyDescent="0.3">
      <c r="A51269"/>
      <c r="B51269"/>
      <c r="C51269"/>
    </row>
    <row r="51270" spans="1:3" ht="14.4" x14ac:dyDescent="0.3">
      <c r="A51270"/>
      <c r="B51270"/>
      <c r="C51270"/>
    </row>
    <row r="51271" spans="1:3" ht="14.4" x14ac:dyDescent="0.3">
      <c r="A51271"/>
      <c r="B51271"/>
      <c r="C51271"/>
    </row>
    <row r="51272" spans="1:3" ht="14.4" x14ac:dyDescent="0.3">
      <c r="A51272"/>
      <c r="B51272"/>
      <c r="C51272"/>
    </row>
    <row r="51273" spans="1:3" ht="14.4" x14ac:dyDescent="0.3">
      <c r="A51273"/>
      <c r="B51273"/>
      <c r="C51273"/>
    </row>
    <row r="51274" spans="1:3" ht="14.4" x14ac:dyDescent="0.3">
      <c r="A51274"/>
      <c r="B51274"/>
      <c r="C51274"/>
    </row>
    <row r="51275" spans="1:3" ht="14.4" x14ac:dyDescent="0.3">
      <c r="A51275"/>
      <c r="B51275"/>
      <c r="C51275"/>
    </row>
    <row r="51276" spans="1:3" ht="14.4" x14ac:dyDescent="0.3">
      <c r="A51276"/>
      <c r="B51276"/>
      <c r="C51276"/>
    </row>
    <row r="51277" spans="1:3" ht="14.4" x14ac:dyDescent="0.3">
      <c r="A51277"/>
      <c r="B51277"/>
      <c r="C51277"/>
    </row>
    <row r="51278" spans="1:3" ht="14.4" x14ac:dyDescent="0.3">
      <c r="A51278"/>
      <c r="B51278"/>
      <c r="C51278"/>
    </row>
    <row r="51279" spans="1:3" ht="14.4" x14ac:dyDescent="0.3">
      <c r="A51279"/>
      <c r="B51279"/>
      <c r="C51279"/>
    </row>
    <row r="51280" spans="1:3" ht="14.4" x14ac:dyDescent="0.3">
      <c r="A51280"/>
      <c r="B51280"/>
      <c r="C51280"/>
    </row>
    <row r="51281" spans="1:3" ht="14.4" x14ac:dyDescent="0.3">
      <c r="A51281"/>
      <c r="B51281"/>
      <c r="C51281"/>
    </row>
    <row r="51282" spans="1:3" ht="14.4" x14ac:dyDescent="0.3">
      <c r="A51282"/>
      <c r="B51282"/>
      <c r="C51282"/>
    </row>
    <row r="51283" spans="1:3" ht="14.4" x14ac:dyDescent="0.3">
      <c r="A51283"/>
      <c r="B51283"/>
      <c r="C51283"/>
    </row>
    <row r="51284" spans="1:3" ht="14.4" x14ac:dyDescent="0.3">
      <c r="A51284"/>
      <c r="B51284"/>
      <c r="C51284"/>
    </row>
    <row r="51285" spans="1:3" ht="14.4" x14ac:dyDescent="0.3">
      <c r="A51285"/>
      <c r="B51285"/>
      <c r="C51285"/>
    </row>
    <row r="51286" spans="1:3" ht="14.4" x14ac:dyDescent="0.3">
      <c r="A51286"/>
      <c r="B51286"/>
      <c r="C51286"/>
    </row>
    <row r="51287" spans="1:3" ht="14.4" x14ac:dyDescent="0.3">
      <c r="A51287"/>
      <c r="B51287"/>
      <c r="C51287"/>
    </row>
    <row r="51288" spans="1:3" ht="14.4" x14ac:dyDescent="0.3">
      <c r="A51288"/>
      <c r="B51288"/>
      <c r="C51288"/>
    </row>
    <row r="51289" spans="1:3" ht="14.4" x14ac:dyDescent="0.3">
      <c r="A51289"/>
      <c r="B51289"/>
      <c r="C51289"/>
    </row>
    <row r="51290" spans="1:3" ht="14.4" x14ac:dyDescent="0.3">
      <c r="A51290"/>
      <c r="B51290"/>
      <c r="C51290"/>
    </row>
    <row r="51291" spans="1:3" ht="14.4" x14ac:dyDescent="0.3">
      <c r="A51291"/>
      <c r="B51291"/>
      <c r="C51291"/>
    </row>
    <row r="51292" spans="1:3" ht="14.4" x14ac:dyDescent="0.3">
      <c r="A51292"/>
      <c r="B51292"/>
      <c r="C51292"/>
    </row>
    <row r="51293" spans="1:3" ht="14.4" x14ac:dyDescent="0.3">
      <c r="A51293"/>
      <c r="B51293"/>
      <c r="C51293"/>
    </row>
    <row r="51294" spans="1:3" ht="14.4" x14ac:dyDescent="0.3">
      <c r="A51294"/>
      <c r="B51294"/>
      <c r="C51294"/>
    </row>
    <row r="51295" spans="1:3" ht="14.4" x14ac:dyDescent="0.3">
      <c r="A51295"/>
      <c r="B51295"/>
      <c r="C51295"/>
    </row>
    <row r="51296" spans="1:3" ht="14.4" x14ac:dyDescent="0.3">
      <c r="A51296"/>
      <c r="B51296"/>
      <c r="C51296"/>
    </row>
    <row r="51297" spans="1:3" ht="14.4" x14ac:dyDescent="0.3">
      <c r="A51297"/>
      <c r="B51297"/>
      <c r="C51297"/>
    </row>
    <row r="51298" spans="1:3" ht="14.4" x14ac:dyDescent="0.3">
      <c r="A51298"/>
      <c r="B51298"/>
      <c r="C51298"/>
    </row>
    <row r="51299" spans="1:3" ht="14.4" x14ac:dyDescent="0.3">
      <c r="A51299"/>
      <c r="B51299"/>
      <c r="C51299"/>
    </row>
    <row r="51300" spans="1:3" ht="14.4" x14ac:dyDescent="0.3">
      <c r="A51300"/>
      <c r="B51300"/>
      <c r="C51300"/>
    </row>
    <row r="51301" spans="1:3" ht="14.4" x14ac:dyDescent="0.3">
      <c r="A51301"/>
      <c r="B51301"/>
      <c r="C51301"/>
    </row>
    <row r="51302" spans="1:3" ht="14.4" x14ac:dyDescent="0.3">
      <c r="A51302"/>
      <c r="B51302"/>
      <c r="C51302"/>
    </row>
    <row r="51303" spans="1:3" ht="14.4" x14ac:dyDescent="0.3">
      <c r="A51303"/>
      <c r="B51303"/>
      <c r="C51303"/>
    </row>
    <row r="51304" spans="1:3" ht="14.4" x14ac:dyDescent="0.3">
      <c r="A51304"/>
      <c r="B51304"/>
      <c r="C51304"/>
    </row>
    <row r="51305" spans="1:3" ht="14.4" x14ac:dyDescent="0.3">
      <c r="A51305"/>
      <c r="B51305"/>
      <c r="C51305"/>
    </row>
    <row r="51306" spans="1:3" ht="14.4" x14ac:dyDescent="0.3">
      <c r="A51306"/>
      <c r="B51306"/>
      <c r="C51306"/>
    </row>
    <row r="51307" spans="1:3" ht="14.4" x14ac:dyDescent="0.3">
      <c r="A51307"/>
      <c r="B51307"/>
      <c r="C51307"/>
    </row>
    <row r="51308" spans="1:3" ht="14.4" x14ac:dyDescent="0.3">
      <c r="A51308"/>
      <c r="B51308"/>
      <c r="C51308"/>
    </row>
    <row r="51309" spans="1:3" ht="14.4" x14ac:dyDescent="0.3">
      <c r="A51309"/>
      <c r="B51309"/>
      <c r="C51309"/>
    </row>
    <row r="51310" spans="1:3" ht="14.4" x14ac:dyDescent="0.3">
      <c r="A51310"/>
      <c r="B51310"/>
      <c r="C51310"/>
    </row>
    <row r="51311" spans="1:3" ht="14.4" x14ac:dyDescent="0.3">
      <c r="A51311"/>
      <c r="B51311"/>
      <c r="C51311"/>
    </row>
    <row r="51312" spans="1:3" ht="14.4" x14ac:dyDescent="0.3">
      <c r="A51312"/>
      <c r="B51312"/>
      <c r="C51312"/>
    </row>
    <row r="51313" spans="1:3" ht="14.4" x14ac:dyDescent="0.3">
      <c r="A51313"/>
      <c r="B51313"/>
      <c r="C51313"/>
    </row>
    <row r="51314" spans="1:3" ht="14.4" x14ac:dyDescent="0.3">
      <c r="A51314"/>
      <c r="B51314"/>
      <c r="C51314"/>
    </row>
    <row r="51315" spans="1:3" ht="14.4" x14ac:dyDescent="0.3">
      <c r="A51315"/>
      <c r="B51315"/>
      <c r="C51315"/>
    </row>
    <row r="51316" spans="1:3" ht="14.4" x14ac:dyDescent="0.3">
      <c r="A51316"/>
      <c r="B51316"/>
      <c r="C51316"/>
    </row>
    <row r="51317" spans="1:3" ht="14.4" x14ac:dyDescent="0.3">
      <c r="A51317"/>
      <c r="B51317"/>
      <c r="C51317"/>
    </row>
    <row r="51318" spans="1:3" ht="14.4" x14ac:dyDescent="0.3">
      <c r="A51318"/>
      <c r="B51318"/>
      <c r="C51318"/>
    </row>
    <row r="51319" spans="1:3" ht="14.4" x14ac:dyDescent="0.3">
      <c r="A51319"/>
      <c r="B51319"/>
      <c r="C51319"/>
    </row>
    <row r="51320" spans="1:3" ht="14.4" x14ac:dyDescent="0.3">
      <c r="A51320"/>
      <c r="B51320"/>
      <c r="C51320"/>
    </row>
    <row r="51321" spans="1:3" ht="14.4" x14ac:dyDescent="0.3">
      <c r="A51321"/>
      <c r="B51321"/>
      <c r="C51321"/>
    </row>
    <row r="51322" spans="1:3" ht="14.4" x14ac:dyDescent="0.3">
      <c r="A51322"/>
      <c r="B51322"/>
      <c r="C51322"/>
    </row>
    <row r="51323" spans="1:3" ht="14.4" x14ac:dyDescent="0.3">
      <c r="A51323"/>
      <c r="B51323"/>
      <c r="C51323"/>
    </row>
    <row r="51324" spans="1:3" ht="14.4" x14ac:dyDescent="0.3">
      <c r="A51324"/>
      <c r="B51324"/>
      <c r="C51324"/>
    </row>
    <row r="51325" spans="1:3" ht="14.4" x14ac:dyDescent="0.3">
      <c r="A51325"/>
      <c r="B51325"/>
      <c r="C51325"/>
    </row>
    <row r="51326" spans="1:3" ht="14.4" x14ac:dyDescent="0.3">
      <c r="A51326"/>
      <c r="B51326"/>
      <c r="C51326"/>
    </row>
    <row r="51327" spans="1:3" ht="14.4" x14ac:dyDescent="0.3">
      <c r="A51327"/>
      <c r="B51327"/>
      <c r="C51327"/>
    </row>
    <row r="51328" spans="1:3" ht="14.4" x14ac:dyDescent="0.3">
      <c r="A51328"/>
      <c r="B51328"/>
      <c r="C51328"/>
    </row>
    <row r="51329" spans="1:3" ht="14.4" x14ac:dyDescent="0.3">
      <c r="A51329"/>
      <c r="B51329"/>
      <c r="C51329"/>
    </row>
    <row r="51330" spans="1:3" ht="14.4" x14ac:dyDescent="0.3">
      <c r="A51330"/>
      <c r="B51330"/>
      <c r="C51330"/>
    </row>
    <row r="51331" spans="1:3" ht="14.4" x14ac:dyDescent="0.3">
      <c r="A51331"/>
      <c r="B51331"/>
      <c r="C51331"/>
    </row>
    <row r="51332" spans="1:3" ht="14.4" x14ac:dyDescent="0.3">
      <c r="A51332"/>
      <c r="B51332"/>
      <c r="C51332"/>
    </row>
    <row r="51333" spans="1:3" ht="14.4" x14ac:dyDescent="0.3">
      <c r="A51333"/>
      <c r="B51333"/>
      <c r="C51333"/>
    </row>
    <row r="51334" spans="1:3" ht="14.4" x14ac:dyDescent="0.3">
      <c r="A51334"/>
      <c r="B51334"/>
      <c r="C51334"/>
    </row>
    <row r="51335" spans="1:3" ht="14.4" x14ac:dyDescent="0.3">
      <c r="A51335"/>
      <c r="B51335"/>
      <c r="C51335"/>
    </row>
    <row r="51336" spans="1:3" ht="14.4" x14ac:dyDescent="0.3">
      <c r="A51336"/>
      <c r="B51336"/>
      <c r="C51336"/>
    </row>
    <row r="51337" spans="1:3" ht="14.4" x14ac:dyDescent="0.3">
      <c r="A51337"/>
      <c r="B51337"/>
      <c r="C51337"/>
    </row>
    <row r="51338" spans="1:3" ht="14.4" x14ac:dyDescent="0.3">
      <c r="A51338"/>
      <c r="B51338"/>
      <c r="C51338"/>
    </row>
    <row r="51339" spans="1:3" ht="14.4" x14ac:dyDescent="0.3">
      <c r="A51339"/>
      <c r="B51339"/>
      <c r="C51339"/>
    </row>
    <row r="51340" spans="1:3" ht="14.4" x14ac:dyDescent="0.3">
      <c r="A51340"/>
      <c r="B51340"/>
      <c r="C51340"/>
    </row>
    <row r="51341" spans="1:3" ht="14.4" x14ac:dyDescent="0.3">
      <c r="A51341"/>
      <c r="B51341"/>
      <c r="C51341"/>
    </row>
    <row r="51342" spans="1:3" ht="14.4" x14ac:dyDescent="0.3">
      <c r="A51342"/>
      <c r="B51342"/>
      <c r="C51342"/>
    </row>
    <row r="51343" spans="1:3" ht="14.4" x14ac:dyDescent="0.3">
      <c r="A51343"/>
      <c r="B51343"/>
      <c r="C51343"/>
    </row>
    <row r="51344" spans="1:3" ht="14.4" x14ac:dyDescent="0.3">
      <c r="A51344"/>
      <c r="B51344"/>
      <c r="C51344"/>
    </row>
    <row r="51345" spans="1:3" ht="14.4" x14ac:dyDescent="0.3">
      <c r="A51345"/>
      <c r="B51345"/>
      <c r="C51345"/>
    </row>
    <row r="51346" spans="1:3" ht="14.4" x14ac:dyDescent="0.3">
      <c r="A51346"/>
      <c r="B51346"/>
      <c r="C51346"/>
    </row>
    <row r="51347" spans="1:3" ht="14.4" x14ac:dyDescent="0.3">
      <c r="A51347"/>
      <c r="B51347"/>
      <c r="C51347"/>
    </row>
    <row r="51348" spans="1:3" ht="14.4" x14ac:dyDescent="0.3">
      <c r="A51348"/>
      <c r="B51348"/>
      <c r="C51348"/>
    </row>
    <row r="51349" spans="1:3" ht="14.4" x14ac:dyDescent="0.3">
      <c r="A51349"/>
      <c r="B51349"/>
      <c r="C51349"/>
    </row>
    <row r="51350" spans="1:3" ht="14.4" x14ac:dyDescent="0.3">
      <c r="A51350"/>
      <c r="B51350"/>
      <c r="C51350"/>
    </row>
    <row r="51351" spans="1:3" ht="14.4" x14ac:dyDescent="0.3">
      <c r="A51351"/>
      <c r="B51351"/>
      <c r="C51351"/>
    </row>
    <row r="51352" spans="1:3" ht="14.4" x14ac:dyDescent="0.3">
      <c r="A51352"/>
      <c r="B51352"/>
      <c r="C51352"/>
    </row>
    <row r="51353" spans="1:3" ht="14.4" x14ac:dyDescent="0.3">
      <c r="A51353"/>
      <c r="B51353"/>
      <c r="C51353"/>
    </row>
    <row r="51354" spans="1:3" ht="14.4" x14ac:dyDescent="0.3">
      <c r="A51354"/>
      <c r="B51354"/>
      <c r="C51354"/>
    </row>
    <row r="51355" spans="1:3" ht="14.4" x14ac:dyDescent="0.3">
      <c r="A51355"/>
      <c r="B51355"/>
      <c r="C51355"/>
    </row>
    <row r="51356" spans="1:3" ht="14.4" x14ac:dyDescent="0.3">
      <c r="A51356"/>
      <c r="B51356"/>
      <c r="C51356"/>
    </row>
    <row r="51357" spans="1:3" ht="14.4" x14ac:dyDescent="0.3">
      <c r="A51357"/>
      <c r="B51357"/>
      <c r="C51357"/>
    </row>
    <row r="51358" spans="1:3" ht="14.4" x14ac:dyDescent="0.3">
      <c r="A51358"/>
      <c r="B51358"/>
      <c r="C51358"/>
    </row>
    <row r="51359" spans="1:3" ht="14.4" x14ac:dyDescent="0.3">
      <c r="A51359"/>
      <c r="B51359"/>
      <c r="C51359"/>
    </row>
    <row r="51360" spans="1:3" ht="14.4" x14ac:dyDescent="0.3">
      <c r="A51360"/>
      <c r="B51360"/>
      <c r="C51360"/>
    </row>
    <row r="51361" spans="1:3" ht="14.4" x14ac:dyDescent="0.3">
      <c r="A51361"/>
      <c r="B51361"/>
      <c r="C51361"/>
    </row>
    <row r="51362" spans="1:3" ht="14.4" x14ac:dyDescent="0.3">
      <c r="A51362"/>
      <c r="B51362"/>
      <c r="C51362"/>
    </row>
    <row r="51363" spans="1:3" ht="14.4" x14ac:dyDescent="0.3">
      <c r="A51363"/>
      <c r="B51363"/>
      <c r="C51363"/>
    </row>
    <row r="51364" spans="1:3" ht="14.4" x14ac:dyDescent="0.3">
      <c r="A51364"/>
      <c r="B51364"/>
      <c r="C51364"/>
    </row>
    <row r="51365" spans="1:3" ht="14.4" x14ac:dyDescent="0.3">
      <c r="A51365"/>
      <c r="B51365"/>
      <c r="C51365"/>
    </row>
    <row r="51366" spans="1:3" ht="14.4" x14ac:dyDescent="0.3">
      <c r="A51366"/>
      <c r="B51366"/>
      <c r="C51366"/>
    </row>
    <row r="51367" spans="1:3" ht="14.4" x14ac:dyDescent="0.3">
      <c r="A51367"/>
      <c r="B51367"/>
      <c r="C51367"/>
    </row>
    <row r="51368" spans="1:3" ht="14.4" x14ac:dyDescent="0.3">
      <c r="A51368"/>
      <c r="B51368"/>
      <c r="C51368"/>
    </row>
    <row r="51369" spans="1:3" ht="14.4" x14ac:dyDescent="0.3">
      <c r="A51369"/>
      <c r="B51369"/>
      <c r="C51369"/>
    </row>
    <row r="51370" spans="1:3" ht="14.4" x14ac:dyDescent="0.3">
      <c r="A51370"/>
      <c r="B51370"/>
      <c r="C51370"/>
    </row>
    <row r="51371" spans="1:3" ht="14.4" x14ac:dyDescent="0.3">
      <c r="A51371"/>
      <c r="B51371"/>
      <c r="C51371"/>
    </row>
    <row r="51372" spans="1:3" ht="14.4" x14ac:dyDescent="0.3">
      <c r="A51372"/>
      <c r="B51372"/>
      <c r="C51372"/>
    </row>
    <row r="51373" spans="1:3" ht="14.4" x14ac:dyDescent="0.3">
      <c r="A51373"/>
      <c r="B51373"/>
      <c r="C51373"/>
    </row>
    <row r="51374" spans="1:3" ht="14.4" x14ac:dyDescent="0.3">
      <c r="A51374"/>
      <c r="B51374"/>
      <c r="C51374"/>
    </row>
    <row r="51375" spans="1:3" ht="14.4" x14ac:dyDescent="0.3">
      <c r="A51375"/>
      <c r="B51375"/>
      <c r="C51375"/>
    </row>
    <row r="51376" spans="1:3" ht="14.4" x14ac:dyDescent="0.3">
      <c r="A51376"/>
      <c r="B51376"/>
      <c r="C51376"/>
    </row>
    <row r="51377" spans="1:3" ht="14.4" x14ac:dyDescent="0.3">
      <c r="A51377"/>
      <c r="B51377"/>
      <c r="C51377"/>
    </row>
    <row r="51378" spans="1:3" ht="14.4" x14ac:dyDescent="0.3">
      <c r="A51378"/>
      <c r="B51378"/>
      <c r="C51378"/>
    </row>
    <row r="51379" spans="1:3" ht="14.4" x14ac:dyDescent="0.3">
      <c r="A51379"/>
      <c r="B51379"/>
      <c r="C51379"/>
    </row>
    <row r="51380" spans="1:3" ht="14.4" x14ac:dyDescent="0.3">
      <c r="A51380"/>
      <c r="B51380"/>
      <c r="C51380"/>
    </row>
    <row r="51381" spans="1:3" ht="14.4" x14ac:dyDescent="0.3">
      <c r="A51381"/>
      <c r="B51381"/>
      <c r="C51381"/>
    </row>
    <row r="51382" spans="1:3" ht="14.4" x14ac:dyDescent="0.3">
      <c r="A51382"/>
      <c r="B51382"/>
      <c r="C51382"/>
    </row>
    <row r="51383" spans="1:3" ht="14.4" x14ac:dyDescent="0.3">
      <c r="A51383"/>
      <c r="B51383"/>
      <c r="C51383"/>
    </row>
    <row r="51384" spans="1:3" ht="14.4" x14ac:dyDescent="0.3">
      <c r="A51384"/>
      <c r="B51384"/>
      <c r="C51384"/>
    </row>
    <row r="51385" spans="1:3" ht="14.4" x14ac:dyDescent="0.3">
      <c r="A51385"/>
      <c r="B51385"/>
      <c r="C51385"/>
    </row>
    <row r="51386" spans="1:3" ht="14.4" x14ac:dyDescent="0.3">
      <c r="A51386"/>
      <c r="B51386"/>
      <c r="C51386"/>
    </row>
    <row r="51387" spans="1:3" ht="14.4" x14ac:dyDescent="0.3">
      <c r="A51387"/>
      <c r="B51387"/>
      <c r="C51387"/>
    </row>
    <row r="51388" spans="1:3" ht="14.4" x14ac:dyDescent="0.3">
      <c r="A51388"/>
      <c r="B51388"/>
      <c r="C51388"/>
    </row>
    <row r="51389" spans="1:3" ht="14.4" x14ac:dyDescent="0.3">
      <c r="A51389"/>
      <c r="B51389"/>
      <c r="C51389"/>
    </row>
    <row r="51390" spans="1:3" ht="14.4" x14ac:dyDescent="0.3">
      <c r="A51390"/>
      <c r="B51390"/>
      <c r="C51390"/>
    </row>
    <row r="51391" spans="1:3" ht="14.4" x14ac:dyDescent="0.3">
      <c r="A51391"/>
      <c r="B51391"/>
      <c r="C51391"/>
    </row>
    <row r="51392" spans="1:3" ht="14.4" x14ac:dyDescent="0.3">
      <c r="A51392"/>
      <c r="B51392"/>
      <c r="C51392"/>
    </row>
    <row r="51393" spans="1:3" ht="14.4" x14ac:dyDescent="0.3">
      <c r="A51393"/>
      <c r="B51393"/>
      <c r="C51393"/>
    </row>
    <row r="51394" spans="1:3" ht="14.4" x14ac:dyDescent="0.3">
      <c r="A51394"/>
      <c r="B51394"/>
      <c r="C51394"/>
    </row>
    <row r="51395" spans="1:3" ht="14.4" x14ac:dyDescent="0.3">
      <c r="A51395"/>
      <c r="B51395"/>
      <c r="C51395"/>
    </row>
    <row r="51396" spans="1:3" ht="14.4" x14ac:dyDescent="0.3">
      <c r="A51396"/>
      <c r="B51396"/>
      <c r="C51396"/>
    </row>
    <row r="51397" spans="1:3" ht="14.4" x14ac:dyDescent="0.3">
      <c r="A51397"/>
      <c r="B51397"/>
      <c r="C51397"/>
    </row>
    <row r="51398" spans="1:3" ht="14.4" x14ac:dyDescent="0.3">
      <c r="A51398"/>
      <c r="B51398"/>
      <c r="C51398"/>
    </row>
    <row r="51399" spans="1:3" ht="14.4" x14ac:dyDescent="0.3">
      <c r="A51399"/>
      <c r="B51399"/>
      <c r="C51399"/>
    </row>
    <row r="51400" spans="1:3" ht="14.4" x14ac:dyDescent="0.3">
      <c r="A51400"/>
      <c r="B51400"/>
      <c r="C51400"/>
    </row>
    <row r="51401" spans="1:3" ht="14.4" x14ac:dyDescent="0.3">
      <c r="A51401"/>
      <c r="B51401"/>
      <c r="C51401"/>
    </row>
    <row r="51402" spans="1:3" ht="14.4" x14ac:dyDescent="0.3">
      <c r="A51402"/>
      <c r="B51402"/>
      <c r="C51402"/>
    </row>
    <row r="51403" spans="1:3" ht="14.4" x14ac:dyDescent="0.3">
      <c r="A51403"/>
      <c r="B51403"/>
      <c r="C51403"/>
    </row>
    <row r="51404" spans="1:3" ht="14.4" x14ac:dyDescent="0.3">
      <c r="A51404"/>
      <c r="B51404"/>
      <c r="C51404"/>
    </row>
    <row r="51405" spans="1:3" ht="14.4" x14ac:dyDescent="0.3">
      <c r="A51405"/>
      <c r="B51405"/>
      <c r="C51405"/>
    </row>
    <row r="51406" spans="1:3" ht="14.4" x14ac:dyDescent="0.3">
      <c r="A51406"/>
      <c r="B51406"/>
      <c r="C51406"/>
    </row>
    <row r="51407" spans="1:3" ht="14.4" x14ac:dyDescent="0.3">
      <c r="A51407"/>
      <c r="B51407"/>
      <c r="C51407"/>
    </row>
    <row r="51408" spans="1:3" ht="14.4" x14ac:dyDescent="0.3">
      <c r="A51408"/>
      <c r="B51408"/>
      <c r="C51408"/>
    </row>
    <row r="51409" spans="1:3" ht="14.4" x14ac:dyDescent="0.3">
      <c r="A51409"/>
      <c r="B51409"/>
      <c r="C51409"/>
    </row>
    <row r="51410" spans="1:3" ht="14.4" x14ac:dyDescent="0.3">
      <c r="A51410"/>
      <c r="B51410"/>
      <c r="C51410"/>
    </row>
    <row r="51411" spans="1:3" ht="14.4" x14ac:dyDescent="0.3">
      <c r="A51411"/>
      <c r="B51411"/>
      <c r="C51411"/>
    </row>
    <row r="51412" spans="1:3" ht="14.4" x14ac:dyDescent="0.3">
      <c r="A51412"/>
      <c r="B51412"/>
      <c r="C51412"/>
    </row>
    <row r="51413" spans="1:3" ht="14.4" x14ac:dyDescent="0.3">
      <c r="A51413"/>
      <c r="B51413"/>
      <c r="C51413"/>
    </row>
    <row r="51414" spans="1:3" ht="14.4" x14ac:dyDescent="0.3">
      <c r="A51414"/>
      <c r="B51414"/>
      <c r="C51414"/>
    </row>
    <row r="51415" spans="1:3" ht="14.4" x14ac:dyDescent="0.3">
      <c r="A51415"/>
      <c r="B51415"/>
      <c r="C51415"/>
    </row>
    <row r="51416" spans="1:3" ht="14.4" x14ac:dyDescent="0.3">
      <c r="A51416"/>
      <c r="B51416"/>
      <c r="C51416"/>
    </row>
    <row r="51417" spans="1:3" ht="14.4" x14ac:dyDescent="0.3">
      <c r="A51417"/>
      <c r="B51417"/>
      <c r="C51417"/>
    </row>
    <row r="51418" spans="1:3" ht="14.4" x14ac:dyDescent="0.3">
      <c r="A51418"/>
      <c r="B51418"/>
      <c r="C51418"/>
    </row>
    <row r="51419" spans="1:3" ht="14.4" x14ac:dyDescent="0.3">
      <c r="A51419"/>
      <c r="B51419"/>
      <c r="C51419"/>
    </row>
    <row r="51420" spans="1:3" ht="14.4" x14ac:dyDescent="0.3">
      <c r="A51420"/>
      <c r="B51420"/>
      <c r="C51420"/>
    </row>
    <row r="51421" spans="1:3" ht="14.4" x14ac:dyDescent="0.3">
      <c r="A51421"/>
      <c r="B51421"/>
      <c r="C51421"/>
    </row>
    <row r="51422" spans="1:3" ht="14.4" x14ac:dyDescent="0.3">
      <c r="A51422"/>
      <c r="B51422"/>
      <c r="C51422"/>
    </row>
    <row r="51423" spans="1:3" ht="14.4" x14ac:dyDescent="0.3">
      <c r="A51423"/>
      <c r="B51423"/>
      <c r="C51423"/>
    </row>
    <row r="51424" spans="1:3" ht="14.4" x14ac:dyDescent="0.3">
      <c r="A51424"/>
      <c r="B51424"/>
      <c r="C51424"/>
    </row>
    <row r="51425" spans="1:3" ht="14.4" x14ac:dyDescent="0.3">
      <c r="A51425"/>
      <c r="B51425"/>
      <c r="C51425"/>
    </row>
    <row r="51426" spans="1:3" ht="14.4" x14ac:dyDescent="0.3">
      <c r="A51426"/>
      <c r="B51426"/>
      <c r="C51426"/>
    </row>
    <row r="51427" spans="1:3" ht="14.4" x14ac:dyDescent="0.3">
      <c r="A51427"/>
      <c r="B51427"/>
      <c r="C51427"/>
    </row>
    <row r="51428" spans="1:3" ht="14.4" x14ac:dyDescent="0.3">
      <c r="A51428"/>
      <c r="B51428"/>
      <c r="C51428"/>
    </row>
    <row r="51429" spans="1:3" ht="14.4" x14ac:dyDescent="0.3">
      <c r="A51429"/>
      <c r="B51429"/>
      <c r="C51429"/>
    </row>
    <row r="51430" spans="1:3" ht="14.4" x14ac:dyDescent="0.3">
      <c r="A51430"/>
      <c r="B51430"/>
      <c r="C51430"/>
    </row>
    <row r="51431" spans="1:3" ht="14.4" x14ac:dyDescent="0.3">
      <c r="A51431"/>
      <c r="B51431"/>
      <c r="C51431"/>
    </row>
    <row r="51432" spans="1:3" ht="14.4" x14ac:dyDescent="0.3">
      <c r="A51432"/>
      <c r="B51432"/>
      <c r="C51432"/>
    </row>
    <row r="51433" spans="1:3" ht="14.4" x14ac:dyDescent="0.3">
      <c r="A51433"/>
      <c r="B51433"/>
      <c r="C51433"/>
    </row>
    <row r="51434" spans="1:3" ht="14.4" x14ac:dyDescent="0.3">
      <c r="A51434"/>
      <c r="B51434"/>
      <c r="C51434"/>
    </row>
    <row r="51435" spans="1:3" ht="14.4" x14ac:dyDescent="0.3">
      <c r="A51435"/>
      <c r="B51435"/>
      <c r="C51435"/>
    </row>
    <row r="51436" spans="1:3" ht="14.4" x14ac:dyDescent="0.3">
      <c r="A51436"/>
      <c r="B51436"/>
      <c r="C51436"/>
    </row>
    <row r="51437" spans="1:3" ht="14.4" x14ac:dyDescent="0.3">
      <c r="A51437"/>
      <c r="B51437"/>
      <c r="C51437"/>
    </row>
    <row r="51438" spans="1:3" ht="14.4" x14ac:dyDescent="0.3">
      <c r="A51438"/>
      <c r="B51438"/>
      <c r="C51438"/>
    </row>
    <row r="51439" spans="1:3" ht="14.4" x14ac:dyDescent="0.3">
      <c r="A51439"/>
      <c r="B51439"/>
      <c r="C51439"/>
    </row>
    <row r="51440" spans="1:3" ht="14.4" x14ac:dyDescent="0.3">
      <c r="A51440"/>
      <c r="B51440"/>
      <c r="C51440"/>
    </row>
    <row r="51441" spans="1:3" ht="14.4" x14ac:dyDescent="0.3">
      <c r="A51441"/>
      <c r="B51441"/>
      <c r="C51441"/>
    </row>
    <row r="51442" spans="1:3" ht="14.4" x14ac:dyDescent="0.3">
      <c r="A51442"/>
      <c r="B51442"/>
      <c r="C51442"/>
    </row>
    <row r="51443" spans="1:3" ht="14.4" x14ac:dyDescent="0.3">
      <c r="A51443"/>
      <c r="B51443"/>
      <c r="C51443"/>
    </row>
    <row r="51444" spans="1:3" ht="14.4" x14ac:dyDescent="0.3">
      <c r="A51444"/>
      <c r="B51444"/>
      <c r="C51444"/>
    </row>
    <row r="51445" spans="1:3" ht="14.4" x14ac:dyDescent="0.3">
      <c r="A51445"/>
      <c r="B51445"/>
      <c r="C51445"/>
    </row>
    <row r="51446" spans="1:3" ht="14.4" x14ac:dyDescent="0.3">
      <c r="A51446"/>
      <c r="B51446"/>
      <c r="C51446"/>
    </row>
    <row r="51447" spans="1:3" ht="14.4" x14ac:dyDescent="0.3">
      <c r="A51447"/>
      <c r="B51447"/>
      <c r="C51447"/>
    </row>
    <row r="51448" spans="1:3" ht="14.4" x14ac:dyDescent="0.3">
      <c r="A51448"/>
      <c r="B51448"/>
      <c r="C51448"/>
    </row>
    <row r="51449" spans="1:3" ht="14.4" x14ac:dyDescent="0.3">
      <c r="A51449"/>
      <c r="B51449"/>
      <c r="C51449"/>
    </row>
    <row r="51450" spans="1:3" ht="14.4" x14ac:dyDescent="0.3">
      <c r="A51450"/>
      <c r="B51450"/>
      <c r="C51450"/>
    </row>
    <row r="51451" spans="1:3" ht="14.4" x14ac:dyDescent="0.3">
      <c r="A51451"/>
      <c r="B51451"/>
      <c r="C51451"/>
    </row>
    <row r="51452" spans="1:3" ht="14.4" x14ac:dyDescent="0.3">
      <c r="A51452"/>
      <c r="B51452"/>
      <c r="C51452"/>
    </row>
    <row r="51453" spans="1:3" ht="14.4" x14ac:dyDescent="0.3">
      <c r="A51453"/>
      <c r="B51453"/>
      <c r="C51453"/>
    </row>
    <row r="51454" spans="1:3" ht="14.4" x14ac:dyDescent="0.3">
      <c r="A51454"/>
      <c r="B51454"/>
      <c r="C51454"/>
    </row>
    <row r="51455" spans="1:3" ht="14.4" x14ac:dyDescent="0.3">
      <c r="A51455"/>
      <c r="B51455"/>
      <c r="C51455"/>
    </row>
    <row r="51456" spans="1:3" ht="14.4" x14ac:dyDescent="0.3">
      <c r="A51456"/>
      <c r="B51456"/>
      <c r="C51456"/>
    </row>
    <row r="51457" spans="1:3" ht="14.4" x14ac:dyDescent="0.3">
      <c r="A51457"/>
      <c r="B51457"/>
      <c r="C51457"/>
    </row>
    <row r="51458" spans="1:3" ht="14.4" x14ac:dyDescent="0.3">
      <c r="A51458"/>
      <c r="B51458"/>
      <c r="C51458"/>
    </row>
    <row r="51459" spans="1:3" ht="14.4" x14ac:dyDescent="0.3">
      <c r="A51459"/>
      <c r="B51459"/>
      <c r="C51459"/>
    </row>
    <row r="51460" spans="1:3" ht="14.4" x14ac:dyDescent="0.3">
      <c r="A51460"/>
      <c r="B51460"/>
      <c r="C51460"/>
    </row>
    <row r="51461" spans="1:3" ht="14.4" x14ac:dyDescent="0.3">
      <c r="A51461"/>
      <c r="B51461"/>
      <c r="C51461"/>
    </row>
    <row r="51462" spans="1:3" ht="14.4" x14ac:dyDescent="0.3">
      <c r="A51462"/>
      <c r="B51462"/>
      <c r="C51462"/>
    </row>
    <row r="51463" spans="1:3" ht="14.4" x14ac:dyDescent="0.3">
      <c r="A51463"/>
      <c r="B51463"/>
      <c r="C51463"/>
    </row>
    <row r="51464" spans="1:3" ht="14.4" x14ac:dyDescent="0.3">
      <c r="A51464"/>
      <c r="B51464"/>
      <c r="C51464"/>
    </row>
    <row r="51465" spans="1:3" ht="14.4" x14ac:dyDescent="0.3">
      <c r="A51465"/>
      <c r="B51465"/>
      <c r="C51465"/>
    </row>
    <row r="51466" spans="1:3" ht="14.4" x14ac:dyDescent="0.3">
      <c r="A51466"/>
      <c r="B51466"/>
      <c r="C51466"/>
    </row>
    <row r="51467" spans="1:3" ht="14.4" x14ac:dyDescent="0.3">
      <c r="A51467"/>
      <c r="B51467"/>
      <c r="C51467"/>
    </row>
    <row r="51468" spans="1:3" ht="14.4" x14ac:dyDescent="0.3">
      <c r="A51468"/>
      <c r="B51468"/>
      <c r="C51468"/>
    </row>
    <row r="51469" spans="1:3" ht="14.4" x14ac:dyDescent="0.3">
      <c r="A51469"/>
      <c r="B51469"/>
      <c r="C51469"/>
    </row>
    <row r="51470" spans="1:3" ht="14.4" x14ac:dyDescent="0.3">
      <c r="A51470"/>
      <c r="B51470"/>
      <c r="C51470"/>
    </row>
    <row r="51471" spans="1:3" ht="14.4" x14ac:dyDescent="0.3">
      <c r="A51471"/>
      <c r="B51471"/>
      <c r="C51471"/>
    </row>
    <row r="51472" spans="1:3" ht="14.4" x14ac:dyDescent="0.3">
      <c r="A51472"/>
      <c r="B51472"/>
      <c r="C51472"/>
    </row>
    <row r="51473" spans="1:3" ht="14.4" x14ac:dyDescent="0.3">
      <c r="A51473"/>
      <c r="B51473"/>
      <c r="C51473"/>
    </row>
    <row r="51474" spans="1:3" ht="14.4" x14ac:dyDescent="0.3">
      <c r="A51474"/>
      <c r="B51474"/>
      <c r="C51474"/>
    </row>
    <row r="51475" spans="1:3" ht="14.4" x14ac:dyDescent="0.3">
      <c r="A51475"/>
      <c r="B51475"/>
      <c r="C51475"/>
    </row>
    <row r="51476" spans="1:3" ht="14.4" x14ac:dyDescent="0.3">
      <c r="A51476"/>
      <c r="B51476"/>
      <c r="C51476"/>
    </row>
    <row r="51477" spans="1:3" ht="14.4" x14ac:dyDescent="0.3">
      <c r="A51477"/>
      <c r="B51477"/>
      <c r="C51477"/>
    </row>
    <row r="51478" spans="1:3" ht="14.4" x14ac:dyDescent="0.3">
      <c r="A51478"/>
      <c r="B51478"/>
      <c r="C51478"/>
    </row>
    <row r="51479" spans="1:3" ht="14.4" x14ac:dyDescent="0.3">
      <c r="A51479"/>
      <c r="B51479"/>
      <c r="C51479"/>
    </row>
    <row r="51480" spans="1:3" ht="14.4" x14ac:dyDescent="0.3">
      <c r="A51480"/>
      <c r="B51480"/>
      <c r="C51480"/>
    </row>
    <row r="51481" spans="1:3" ht="14.4" x14ac:dyDescent="0.3">
      <c r="A51481"/>
      <c r="B51481"/>
      <c r="C51481"/>
    </row>
    <row r="51482" spans="1:3" ht="14.4" x14ac:dyDescent="0.3">
      <c r="A51482"/>
      <c r="B51482"/>
      <c r="C51482"/>
    </row>
    <row r="51483" spans="1:3" ht="14.4" x14ac:dyDescent="0.3">
      <c r="A51483"/>
      <c r="B51483"/>
      <c r="C51483"/>
    </row>
    <row r="51484" spans="1:3" ht="14.4" x14ac:dyDescent="0.3">
      <c r="A51484"/>
      <c r="B51484"/>
      <c r="C51484"/>
    </row>
    <row r="51485" spans="1:3" ht="14.4" x14ac:dyDescent="0.3">
      <c r="A51485"/>
      <c r="B51485"/>
      <c r="C51485"/>
    </row>
    <row r="51486" spans="1:3" ht="14.4" x14ac:dyDescent="0.3">
      <c r="A51486"/>
      <c r="B51486"/>
      <c r="C51486"/>
    </row>
    <row r="51487" spans="1:3" ht="14.4" x14ac:dyDescent="0.3">
      <c r="A51487"/>
      <c r="B51487"/>
      <c r="C51487"/>
    </row>
    <row r="51488" spans="1:3" ht="14.4" x14ac:dyDescent="0.3">
      <c r="A51488"/>
      <c r="B51488"/>
      <c r="C51488"/>
    </row>
    <row r="51489" spans="1:3" ht="14.4" x14ac:dyDescent="0.3">
      <c r="A51489"/>
      <c r="B51489"/>
      <c r="C51489"/>
    </row>
    <row r="51490" spans="1:3" ht="14.4" x14ac:dyDescent="0.3">
      <c r="A51490"/>
      <c r="B51490"/>
      <c r="C51490"/>
    </row>
    <row r="51491" spans="1:3" ht="14.4" x14ac:dyDescent="0.3">
      <c r="A51491"/>
      <c r="B51491"/>
      <c r="C51491"/>
    </row>
    <row r="51492" spans="1:3" ht="14.4" x14ac:dyDescent="0.3">
      <c r="A51492"/>
      <c r="B51492"/>
      <c r="C51492"/>
    </row>
    <row r="51493" spans="1:3" ht="14.4" x14ac:dyDescent="0.3">
      <c r="A51493"/>
      <c r="B51493"/>
      <c r="C51493"/>
    </row>
    <row r="51494" spans="1:3" ht="14.4" x14ac:dyDescent="0.3">
      <c r="A51494"/>
      <c r="B51494"/>
      <c r="C51494"/>
    </row>
    <row r="51495" spans="1:3" ht="14.4" x14ac:dyDescent="0.3">
      <c r="A51495"/>
      <c r="B51495"/>
      <c r="C51495"/>
    </row>
    <row r="51496" spans="1:3" ht="14.4" x14ac:dyDescent="0.3">
      <c r="A51496"/>
      <c r="B51496"/>
      <c r="C51496"/>
    </row>
    <row r="51497" spans="1:3" ht="14.4" x14ac:dyDescent="0.3">
      <c r="A51497"/>
      <c r="B51497"/>
      <c r="C51497"/>
    </row>
    <row r="51498" spans="1:3" ht="14.4" x14ac:dyDescent="0.3">
      <c r="A51498"/>
      <c r="B51498"/>
      <c r="C51498"/>
    </row>
    <row r="51499" spans="1:3" ht="14.4" x14ac:dyDescent="0.3">
      <c r="A51499"/>
      <c r="B51499"/>
      <c r="C51499"/>
    </row>
    <row r="51500" spans="1:3" ht="14.4" x14ac:dyDescent="0.3">
      <c r="A51500"/>
      <c r="B51500"/>
      <c r="C51500"/>
    </row>
    <row r="51501" spans="1:3" ht="14.4" x14ac:dyDescent="0.3">
      <c r="A51501"/>
      <c r="B51501"/>
      <c r="C51501"/>
    </row>
    <row r="51502" spans="1:3" ht="14.4" x14ac:dyDescent="0.3">
      <c r="A51502"/>
      <c r="B51502"/>
      <c r="C51502"/>
    </row>
    <row r="51503" spans="1:3" ht="14.4" x14ac:dyDescent="0.3">
      <c r="A51503"/>
      <c r="B51503"/>
      <c r="C51503"/>
    </row>
    <row r="51504" spans="1:3" ht="14.4" x14ac:dyDescent="0.3">
      <c r="A51504"/>
      <c r="B51504"/>
      <c r="C51504"/>
    </row>
    <row r="51505" spans="1:3" ht="14.4" x14ac:dyDescent="0.3">
      <c r="A51505"/>
      <c r="B51505"/>
      <c r="C51505"/>
    </row>
    <row r="51506" spans="1:3" ht="14.4" x14ac:dyDescent="0.3">
      <c r="A51506"/>
      <c r="B51506"/>
      <c r="C51506"/>
    </row>
    <row r="51507" spans="1:3" ht="14.4" x14ac:dyDescent="0.3">
      <c r="A51507"/>
      <c r="B51507"/>
      <c r="C51507"/>
    </row>
    <row r="51508" spans="1:3" ht="14.4" x14ac:dyDescent="0.3">
      <c r="A51508"/>
      <c r="B51508"/>
      <c r="C51508"/>
    </row>
    <row r="51509" spans="1:3" ht="14.4" x14ac:dyDescent="0.3">
      <c r="A51509"/>
      <c r="B51509"/>
      <c r="C51509"/>
    </row>
    <row r="51510" spans="1:3" ht="14.4" x14ac:dyDescent="0.3">
      <c r="A51510"/>
      <c r="B51510"/>
      <c r="C51510"/>
    </row>
    <row r="51511" spans="1:3" ht="14.4" x14ac:dyDescent="0.3">
      <c r="A51511"/>
      <c r="B51511"/>
      <c r="C51511"/>
    </row>
    <row r="51512" spans="1:3" ht="14.4" x14ac:dyDescent="0.3">
      <c r="A51512"/>
      <c r="B51512"/>
      <c r="C51512"/>
    </row>
    <row r="51513" spans="1:3" ht="14.4" x14ac:dyDescent="0.3">
      <c r="A51513"/>
      <c r="B51513"/>
      <c r="C51513"/>
    </row>
    <row r="51514" spans="1:3" ht="14.4" x14ac:dyDescent="0.3">
      <c r="A51514"/>
      <c r="B51514"/>
      <c r="C51514"/>
    </row>
    <row r="51515" spans="1:3" ht="14.4" x14ac:dyDescent="0.3">
      <c r="A51515"/>
      <c r="B51515"/>
      <c r="C51515"/>
    </row>
    <row r="51516" spans="1:3" ht="14.4" x14ac:dyDescent="0.3">
      <c r="A51516"/>
      <c r="B51516"/>
      <c r="C51516"/>
    </row>
    <row r="51517" spans="1:3" ht="14.4" x14ac:dyDescent="0.3">
      <c r="A51517"/>
      <c r="B51517"/>
      <c r="C51517"/>
    </row>
    <row r="51518" spans="1:3" ht="14.4" x14ac:dyDescent="0.3">
      <c r="A51518"/>
      <c r="B51518"/>
      <c r="C51518"/>
    </row>
    <row r="51519" spans="1:3" ht="14.4" x14ac:dyDescent="0.3">
      <c r="A51519"/>
      <c r="B51519"/>
      <c r="C51519"/>
    </row>
    <row r="51520" spans="1:3" ht="14.4" x14ac:dyDescent="0.3">
      <c r="A51520"/>
      <c r="B51520"/>
      <c r="C51520"/>
    </row>
    <row r="51521" spans="1:3" ht="14.4" x14ac:dyDescent="0.3">
      <c r="A51521"/>
      <c r="B51521"/>
      <c r="C51521"/>
    </row>
    <row r="51522" spans="1:3" ht="14.4" x14ac:dyDescent="0.3">
      <c r="A51522"/>
      <c r="B51522"/>
      <c r="C51522"/>
    </row>
    <row r="51523" spans="1:3" ht="14.4" x14ac:dyDescent="0.3">
      <c r="A51523"/>
      <c r="B51523"/>
      <c r="C51523"/>
    </row>
    <row r="51524" spans="1:3" ht="14.4" x14ac:dyDescent="0.3">
      <c r="A51524"/>
      <c r="B51524"/>
      <c r="C51524"/>
    </row>
    <row r="51525" spans="1:3" ht="14.4" x14ac:dyDescent="0.3">
      <c r="A51525"/>
      <c r="B51525"/>
      <c r="C51525"/>
    </row>
    <row r="51526" spans="1:3" ht="14.4" x14ac:dyDescent="0.3">
      <c r="A51526"/>
      <c r="B51526"/>
      <c r="C51526"/>
    </row>
    <row r="51527" spans="1:3" ht="14.4" x14ac:dyDescent="0.3">
      <c r="A51527"/>
      <c r="B51527"/>
      <c r="C51527"/>
    </row>
    <row r="51528" spans="1:3" ht="14.4" x14ac:dyDescent="0.3">
      <c r="A51528"/>
      <c r="B51528"/>
      <c r="C51528"/>
    </row>
    <row r="51529" spans="1:3" ht="14.4" x14ac:dyDescent="0.3">
      <c r="A51529"/>
      <c r="B51529"/>
      <c r="C51529"/>
    </row>
    <row r="51530" spans="1:3" ht="14.4" x14ac:dyDescent="0.3">
      <c r="A51530"/>
      <c r="B51530"/>
      <c r="C51530"/>
    </row>
    <row r="51531" spans="1:3" ht="14.4" x14ac:dyDescent="0.3">
      <c r="A51531"/>
      <c r="B51531"/>
      <c r="C51531"/>
    </row>
    <row r="51532" spans="1:3" ht="14.4" x14ac:dyDescent="0.3">
      <c r="A51532"/>
      <c r="B51532"/>
      <c r="C51532"/>
    </row>
    <row r="51533" spans="1:3" ht="14.4" x14ac:dyDescent="0.3">
      <c r="A51533"/>
      <c r="B51533"/>
      <c r="C51533"/>
    </row>
    <row r="51534" spans="1:3" ht="14.4" x14ac:dyDescent="0.3">
      <c r="A51534"/>
      <c r="B51534"/>
      <c r="C51534"/>
    </row>
    <row r="51535" spans="1:3" ht="14.4" x14ac:dyDescent="0.3">
      <c r="A51535"/>
      <c r="B51535"/>
      <c r="C51535"/>
    </row>
    <row r="51536" spans="1:3" ht="14.4" x14ac:dyDescent="0.3">
      <c r="A51536"/>
      <c r="B51536"/>
      <c r="C51536"/>
    </row>
    <row r="51537" spans="1:3" ht="14.4" x14ac:dyDescent="0.3">
      <c r="A51537"/>
      <c r="B51537"/>
      <c r="C51537"/>
    </row>
    <row r="51538" spans="1:3" ht="14.4" x14ac:dyDescent="0.3">
      <c r="A51538"/>
      <c r="B51538"/>
      <c r="C51538"/>
    </row>
    <row r="51539" spans="1:3" ht="14.4" x14ac:dyDescent="0.3">
      <c r="A51539"/>
      <c r="B51539"/>
      <c r="C51539"/>
    </row>
    <row r="51540" spans="1:3" ht="14.4" x14ac:dyDescent="0.3">
      <c r="A51540"/>
      <c r="B51540"/>
      <c r="C51540"/>
    </row>
    <row r="51541" spans="1:3" ht="14.4" x14ac:dyDescent="0.3">
      <c r="A51541"/>
      <c r="B51541"/>
      <c r="C51541"/>
    </row>
    <row r="51542" spans="1:3" ht="14.4" x14ac:dyDescent="0.3">
      <c r="A51542"/>
      <c r="B51542"/>
      <c r="C51542"/>
    </row>
    <row r="51543" spans="1:3" ht="14.4" x14ac:dyDescent="0.3">
      <c r="A51543"/>
      <c r="B51543"/>
      <c r="C51543"/>
    </row>
    <row r="51544" spans="1:3" ht="14.4" x14ac:dyDescent="0.3">
      <c r="A51544"/>
      <c r="B51544"/>
      <c r="C51544"/>
    </row>
    <row r="51545" spans="1:3" ht="14.4" x14ac:dyDescent="0.3">
      <c r="A51545"/>
      <c r="B51545"/>
      <c r="C51545"/>
    </row>
    <row r="51546" spans="1:3" ht="14.4" x14ac:dyDescent="0.3">
      <c r="A51546"/>
      <c r="B51546"/>
      <c r="C51546"/>
    </row>
    <row r="51547" spans="1:3" ht="14.4" x14ac:dyDescent="0.3">
      <c r="A51547"/>
      <c r="B51547"/>
      <c r="C51547"/>
    </row>
    <row r="51548" spans="1:3" ht="14.4" x14ac:dyDescent="0.3">
      <c r="A51548"/>
      <c r="B51548"/>
      <c r="C51548"/>
    </row>
    <row r="51549" spans="1:3" ht="14.4" x14ac:dyDescent="0.3">
      <c r="A51549"/>
      <c r="B51549"/>
      <c r="C51549"/>
    </row>
    <row r="51550" spans="1:3" ht="14.4" x14ac:dyDescent="0.3">
      <c r="A51550"/>
      <c r="B51550"/>
      <c r="C51550"/>
    </row>
    <row r="51551" spans="1:3" ht="14.4" x14ac:dyDescent="0.3">
      <c r="A51551"/>
      <c r="B51551"/>
      <c r="C51551"/>
    </row>
    <row r="51552" spans="1:3" ht="14.4" x14ac:dyDescent="0.3">
      <c r="A51552"/>
      <c r="B51552"/>
      <c r="C51552"/>
    </row>
    <row r="51553" spans="1:3" ht="14.4" x14ac:dyDescent="0.3">
      <c r="A51553"/>
      <c r="B51553"/>
      <c r="C51553"/>
    </row>
    <row r="51554" spans="1:3" ht="14.4" x14ac:dyDescent="0.3">
      <c r="A51554"/>
      <c r="B51554"/>
      <c r="C51554"/>
    </row>
    <row r="51555" spans="1:3" ht="14.4" x14ac:dyDescent="0.3">
      <c r="A51555"/>
      <c r="B51555"/>
      <c r="C51555"/>
    </row>
    <row r="51556" spans="1:3" ht="14.4" x14ac:dyDescent="0.3">
      <c r="A51556"/>
      <c r="B51556"/>
      <c r="C51556"/>
    </row>
    <row r="51557" spans="1:3" ht="14.4" x14ac:dyDescent="0.3">
      <c r="A51557"/>
      <c r="B51557"/>
      <c r="C51557"/>
    </row>
    <row r="51558" spans="1:3" ht="14.4" x14ac:dyDescent="0.3">
      <c r="A51558"/>
      <c r="B51558"/>
      <c r="C51558"/>
    </row>
    <row r="51559" spans="1:3" ht="14.4" x14ac:dyDescent="0.3">
      <c r="A51559"/>
      <c r="B51559"/>
      <c r="C51559"/>
    </row>
    <row r="51560" spans="1:3" ht="14.4" x14ac:dyDescent="0.3">
      <c r="A51560"/>
      <c r="B51560"/>
      <c r="C51560"/>
    </row>
    <row r="51561" spans="1:3" ht="14.4" x14ac:dyDescent="0.3">
      <c r="A51561"/>
      <c r="B51561"/>
      <c r="C51561"/>
    </row>
    <row r="51562" spans="1:3" ht="14.4" x14ac:dyDescent="0.3">
      <c r="A51562"/>
      <c r="B51562"/>
      <c r="C51562"/>
    </row>
    <row r="51563" spans="1:3" ht="14.4" x14ac:dyDescent="0.3">
      <c r="A51563"/>
      <c r="B51563"/>
      <c r="C51563"/>
    </row>
    <row r="51564" spans="1:3" ht="14.4" x14ac:dyDescent="0.3">
      <c r="A51564"/>
      <c r="B51564"/>
      <c r="C51564"/>
    </row>
    <row r="51565" spans="1:3" ht="14.4" x14ac:dyDescent="0.3">
      <c r="A51565"/>
      <c r="B51565"/>
      <c r="C51565"/>
    </row>
    <row r="51566" spans="1:3" ht="14.4" x14ac:dyDescent="0.3">
      <c r="A51566"/>
      <c r="B51566"/>
      <c r="C51566"/>
    </row>
    <row r="51567" spans="1:3" ht="14.4" x14ac:dyDescent="0.3">
      <c r="A51567"/>
      <c r="B51567"/>
      <c r="C51567"/>
    </row>
    <row r="51568" spans="1:3" ht="14.4" x14ac:dyDescent="0.3">
      <c r="A51568"/>
      <c r="B51568"/>
      <c r="C51568"/>
    </row>
    <row r="51569" spans="1:3" ht="14.4" x14ac:dyDescent="0.3">
      <c r="A51569"/>
      <c r="B51569"/>
      <c r="C51569"/>
    </row>
    <row r="51570" spans="1:3" ht="14.4" x14ac:dyDescent="0.3">
      <c r="A51570"/>
      <c r="B51570"/>
      <c r="C51570"/>
    </row>
    <row r="51571" spans="1:3" ht="14.4" x14ac:dyDescent="0.3">
      <c r="A51571"/>
      <c r="B51571"/>
      <c r="C51571"/>
    </row>
    <row r="51572" spans="1:3" ht="14.4" x14ac:dyDescent="0.3">
      <c r="A51572"/>
      <c r="B51572"/>
      <c r="C51572"/>
    </row>
    <row r="51573" spans="1:3" ht="14.4" x14ac:dyDescent="0.3">
      <c r="A51573"/>
      <c r="B51573"/>
      <c r="C51573"/>
    </row>
    <row r="51574" spans="1:3" ht="14.4" x14ac:dyDescent="0.3">
      <c r="A51574"/>
      <c r="B51574"/>
      <c r="C51574"/>
    </row>
    <row r="51575" spans="1:3" ht="14.4" x14ac:dyDescent="0.3">
      <c r="A51575"/>
      <c r="B51575"/>
      <c r="C51575"/>
    </row>
    <row r="51576" spans="1:3" ht="14.4" x14ac:dyDescent="0.3">
      <c r="A51576"/>
      <c r="B51576"/>
      <c r="C51576"/>
    </row>
    <row r="51577" spans="1:3" ht="14.4" x14ac:dyDescent="0.3">
      <c r="A51577"/>
      <c r="B51577"/>
      <c r="C51577"/>
    </row>
    <row r="51578" spans="1:3" ht="14.4" x14ac:dyDescent="0.3">
      <c r="A51578"/>
      <c r="B51578"/>
      <c r="C51578"/>
    </row>
    <row r="51579" spans="1:3" ht="14.4" x14ac:dyDescent="0.3">
      <c r="A51579"/>
      <c r="B51579"/>
      <c r="C51579"/>
    </row>
    <row r="51580" spans="1:3" ht="14.4" x14ac:dyDescent="0.3">
      <c r="A51580"/>
      <c r="B51580"/>
      <c r="C51580"/>
    </row>
    <row r="51581" spans="1:3" ht="14.4" x14ac:dyDescent="0.3">
      <c r="A51581"/>
      <c r="B51581"/>
      <c r="C51581"/>
    </row>
    <row r="51582" spans="1:3" ht="14.4" x14ac:dyDescent="0.3">
      <c r="A51582"/>
      <c r="B51582"/>
      <c r="C51582"/>
    </row>
    <row r="51583" spans="1:3" ht="14.4" x14ac:dyDescent="0.3">
      <c r="A51583"/>
      <c r="B51583"/>
      <c r="C51583"/>
    </row>
    <row r="51584" spans="1:3" ht="14.4" x14ac:dyDescent="0.3">
      <c r="A51584"/>
      <c r="B51584"/>
      <c r="C51584"/>
    </row>
    <row r="51585" spans="1:3" ht="14.4" x14ac:dyDescent="0.3">
      <c r="A51585"/>
      <c r="B51585"/>
      <c r="C51585"/>
    </row>
    <row r="51586" spans="1:3" ht="14.4" x14ac:dyDescent="0.3">
      <c r="A51586"/>
      <c r="B51586"/>
      <c r="C51586"/>
    </row>
    <row r="51587" spans="1:3" ht="14.4" x14ac:dyDescent="0.3">
      <c r="A51587"/>
      <c r="B51587"/>
      <c r="C51587"/>
    </row>
    <row r="51588" spans="1:3" ht="14.4" x14ac:dyDescent="0.3">
      <c r="A51588"/>
      <c r="B51588"/>
      <c r="C51588"/>
    </row>
    <row r="51589" spans="1:3" ht="14.4" x14ac:dyDescent="0.3">
      <c r="A51589"/>
      <c r="B51589"/>
      <c r="C51589"/>
    </row>
    <row r="51590" spans="1:3" ht="14.4" x14ac:dyDescent="0.3">
      <c r="A51590"/>
      <c r="B51590"/>
      <c r="C51590"/>
    </row>
    <row r="51591" spans="1:3" ht="14.4" x14ac:dyDescent="0.3">
      <c r="A51591"/>
      <c r="B51591"/>
      <c r="C51591"/>
    </row>
    <row r="51592" spans="1:3" ht="14.4" x14ac:dyDescent="0.3">
      <c r="A51592"/>
      <c r="B51592"/>
      <c r="C51592"/>
    </row>
    <row r="51593" spans="1:3" ht="14.4" x14ac:dyDescent="0.3">
      <c r="A51593"/>
      <c r="B51593"/>
      <c r="C51593"/>
    </row>
    <row r="51594" spans="1:3" ht="14.4" x14ac:dyDescent="0.3">
      <c r="A51594"/>
      <c r="B51594"/>
      <c r="C51594"/>
    </row>
    <row r="51595" spans="1:3" ht="14.4" x14ac:dyDescent="0.3">
      <c r="A51595"/>
      <c r="B51595"/>
      <c r="C51595"/>
    </row>
    <row r="51596" spans="1:3" ht="14.4" x14ac:dyDescent="0.3">
      <c r="A51596"/>
      <c r="B51596"/>
      <c r="C51596"/>
    </row>
    <row r="51597" spans="1:3" ht="14.4" x14ac:dyDescent="0.3">
      <c r="A51597"/>
      <c r="B51597"/>
      <c r="C51597"/>
    </row>
    <row r="51598" spans="1:3" ht="14.4" x14ac:dyDescent="0.3">
      <c r="A51598"/>
      <c r="B51598"/>
      <c r="C51598"/>
    </row>
    <row r="51599" spans="1:3" ht="14.4" x14ac:dyDescent="0.3">
      <c r="A51599"/>
      <c r="B51599"/>
      <c r="C51599"/>
    </row>
    <row r="51600" spans="1:3" ht="14.4" x14ac:dyDescent="0.3">
      <c r="A51600"/>
      <c r="B51600"/>
      <c r="C51600"/>
    </row>
    <row r="51601" spans="1:3" ht="14.4" x14ac:dyDescent="0.3">
      <c r="A51601"/>
      <c r="B51601"/>
      <c r="C51601"/>
    </row>
    <row r="51602" spans="1:3" ht="14.4" x14ac:dyDescent="0.3">
      <c r="A51602"/>
      <c r="B51602"/>
      <c r="C51602"/>
    </row>
    <row r="51603" spans="1:3" ht="14.4" x14ac:dyDescent="0.3">
      <c r="A51603"/>
      <c r="B51603"/>
      <c r="C51603"/>
    </row>
    <row r="51604" spans="1:3" ht="14.4" x14ac:dyDescent="0.3">
      <c r="A51604"/>
      <c r="B51604"/>
      <c r="C51604"/>
    </row>
    <row r="51605" spans="1:3" ht="14.4" x14ac:dyDescent="0.3">
      <c r="A51605"/>
      <c r="B51605"/>
      <c r="C51605"/>
    </row>
    <row r="51606" spans="1:3" ht="14.4" x14ac:dyDescent="0.3">
      <c r="A51606"/>
      <c r="B51606"/>
      <c r="C51606"/>
    </row>
    <row r="51607" spans="1:3" ht="14.4" x14ac:dyDescent="0.3">
      <c r="A51607"/>
      <c r="B51607"/>
      <c r="C51607"/>
    </row>
    <row r="51608" spans="1:3" ht="14.4" x14ac:dyDescent="0.3">
      <c r="A51608"/>
      <c r="B51608"/>
      <c r="C51608"/>
    </row>
    <row r="51609" spans="1:3" ht="14.4" x14ac:dyDescent="0.3">
      <c r="A51609"/>
      <c r="B51609"/>
      <c r="C51609"/>
    </row>
    <row r="51610" spans="1:3" ht="14.4" x14ac:dyDescent="0.3">
      <c r="A51610"/>
      <c r="B51610"/>
      <c r="C51610"/>
    </row>
    <row r="51611" spans="1:3" ht="14.4" x14ac:dyDescent="0.3">
      <c r="A51611"/>
      <c r="B51611"/>
      <c r="C51611"/>
    </row>
    <row r="51612" spans="1:3" ht="14.4" x14ac:dyDescent="0.3">
      <c r="A51612"/>
      <c r="B51612"/>
      <c r="C51612"/>
    </row>
    <row r="51613" spans="1:3" ht="14.4" x14ac:dyDescent="0.3">
      <c r="A51613"/>
      <c r="B51613"/>
      <c r="C51613"/>
    </row>
    <row r="51614" spans="1:3" ht="14.4" x14ac:dyDescent="0.3">
      <c r="A51614"/>
      <c r="B51614"/>
      <c r="C51614"/>
    </row>
    <row r="51615" spans="1:3" ht="14.4" x14ac:dyDescent="0.3">
      <c r="A51615"/>
      <c r="B51615"/>
      <c r="C51615"/>
    </row>
    <row r="51616" spans="1:3" ht="14.4" x14ac:dyDescent="0.3">
      <c r="A51616"/>
      <c r="B51616"/>
      <c r="C51616"/>
    </row>
    <row r="51617" spans="1:3" ht="14.4" x14ac:dyDescent="0.3">
      <c r="A51617"/>
      <c r="B51617"/>
      <c r="C51617"/>
    </row>
    <row r="51618" spans="1:3" ht="14.4" x14ac:dyDescent="0.3">
      <c r="A51618"/>
      <c r="B51618"/>
      <c r="C51618"/>
    </row>
    <row r="51619" spans="1:3" ht="14.4" x14ac:dyDescent="0.3">
      <c r="A51619"/>
      <c r="B51619"/>
      <c r="C51619"/>
    </row>
    <row r="51620" spans="1:3" ht="14.4" x14ac:dyDescent="0.3">
      <c r="A51620"/>
      <c r="B51620"/>
      <c r="C51620"/>
    </row>
    <row r="51621" spans="1:3" ht="14.4" x14ac:dyDescent="0.3">
      <c r="A51621"/>
      <c r="B51621"/>
      <c r="C51621"/>
    </row>
    <row r="51622" spans="1:3" ht="14.4" x14ac:dyDescent="0.3">
      <c r="A51622"/>
      <c r="B51622"/>
      <c r="C51622"/>
    </row>
    <row r="51623" spans="1:3" ht="14.4" x14ac:dyDescent="0.3">
      <c r="A51623"/>
      <c r="B51623"/>
      <c r="C51623"/>
    </row>
    <row r="51624" spans="1:3" ht="14.4" x14ac:dyDescent="0.3">
      <c r="A51624"/>
      <c r="B51624"/>
      <c r="C51624"/>
    </row>
    <row r="51625" spans="1:3" ht="14.4" x14ac:dyDescent="0.3">
      <c r="A51625"/>
      <c r="B51625"/>
      <c r="C51625"/>
    </row>
    <row r="51626" spans="1:3" ht="14.4" x14ac:dyDescent="0.3">
      <c r="A51626"/>
      <c r="B51626"/>
      <c r="C51626"/>
    </row>
    <row r="51627" spans="1:3" ht="14.4" x14ac:dyDescent="0.3">
      <c r="A51627"/>
      <c r="B51627"/>
      <c r="C51627"/>
    </row>
    <row r="51628" spans="1:3" ht="14.4" x14ac:dyDescent="0.3">
      <c r="A51628"/>
      <c r="B51628"/>
      <c r="C51628"/>
    </row>
    <row r="51629" spans="1:3" ht="14.4" x14ac:dyDescent="0.3">
      <c r="A51629"/>
      <c r="B51629"/>
      <c r="C51629"/>
    </row>
    <row r="51630" spans="1:3" ht="14.4" x14ac:dyDescent="0.3">
      <c r="A51630"/>
      <c r="B51630"/>
      <c r="C51630"/>
    </row>
    <row r="51631" spans="1:3" ht="14.4" x14ac:dyDescent="0.3">
      <c r="A51631"/>
      <c r="B51631"/>
      <c r="C51631"/>
    </row>
    <row r="51632" spans="1:3" ht="14.4" x14ac:dyDescent="0.3">
      <c r="A51632"/>
      <c r="B51632"/>
      <c r="C51632"/>
    </row>
    <row r="51633" spans="1:3" ht="14.4" x14ac:dyDescent="0.3">
      <c r="A51633"/>
      <c r="B51633"/>
      <c r="C51633"/>
    </row>
    <row r="51634" spans="1:3" ht="14.4" x14ac:dyDescent="0.3">
      <c r="A51634"/>
      <c r="B51634"/>
      <c r="C51634"/>
    </row>
    <row r="51635" spans="1:3" ht="14.4" x14ac:dyDescent="0.3">
      <c r="A51635"/>
      <c r="B51635"/>
      <c r="C51635"/>
    </row>
    <row r="51636" spans="1:3" ht="14.4" x14ac:dyDescent="0.3">
      <c r="A51636"/>
      <c r="B51636"/>
      <c r="C51636"/>
    </row>
    <row r="51637" spans="1:3" ht="14.4" x14ac:dyDescent="0.3">
      <c r="A51637"/>
      <c r="B51637"/>
      <c r="C51637"/>
    </row>
    <row r="51638" spans="1:3" ht="14.4" x14ac:dyDescent="0.3">
      <c r="A51638"/>
      <c r="B51638"/>
      <c r="C51638"/>
    </row>
    <row r="51639" spans="1:3" ht="14.4" x14ac:dyDescent="0.3">
      <c r="A51639"/>
      <c r="B51639"/>
      <c r="C51639"/>
    </row>
    <row r="51640" spans="1:3" ht="14.4" x14ac:dyDescent="0.3">
      <c r="A51640"/>
      <c r="B51640"/>
      <c r="C51640"/>
    </row>
    <row r="51641" spans="1:3" ht="14.4" x14ac:dyDescent="0.3">
      <c r="A51641"/>
      <c r="B51641"/>
      <c r="C51641"/>
    </row>
    <row r="51642" spans="1:3" ht="14.4" x14ac:dyDescent="0.3">
      <c r="A51642"/>
      <c r="B51642"/>
      <c r="C51642"/>
    </row>
    <row r="51643" spans="1:3" ht="14.4" x14ac:dyDescent="0.3">
      <c r="A51643"/>
      <c r="B51643"/>
      <c r="C51643"/>
    </row>
    <row r="51644" spans="1:3" ht="14.4" x14ac:dyDescent="0.3">
      <c r="A51644"/>
      <c r="B51644"/>
      <c r="C51644"/>
    </row>
    <row r="51645" spans="1:3" ht="14.4" x14ac:dyDescent="0.3">
      <c r="A51645"/>
      <c r="B51645"/>
      <c r="C51645"/>
    </row>
    <row r="51646" spans="1:3" ht="14.4" x14ac:dyDescent="0.3">
      <c r="A51646"/>
      <c r="B51646"/>
      <c r="C51646"/>
    </row>
    <row r="51647" spans="1:3" ht="14.4" x14ac:dyDescent="0.3">
      <c r="A51647"/>
      <c r="B51647"/>
      <c r="C51647"/>
    </row>
    <row r="51648" spans="1:3" ht="14.4" x14ac:dyDescent="0.3">
      <c r="A51648"/>
      <c r="B51648"/>
      <c r="C51648"/>
    </row>
    <row r="51649" spans="1:3" ht="14.4" x14ac:dyDescent="0.3">
      <c r="A51649"/>
      <c r="B51649"/>
      <c r="C51649"/>
    </row>
    <row r="51650" spans="1:3" ht="14.4" x14ac:dyDescent="0.3">
      <c r="A51650"/>
      <c r="B51650"/>
      <c r="C51650"/>
    </row>
    <row r="51651" spans="1:3" ht="14.4" x14ac:dyDescent="0.3">
      <c r="A51651"/>
      <c r="B51651"/>
      <c r="C51651"/>
    </row>
    <row r="51652" spans="1:3" ht="14.4" x14ac:dyDescent="0.3">
      <c r="A51652"/>
      <c r="B51652"/>
      <c r="C51652"/>
    </row>
    <row r="51653" spans="1:3" ht="14.4" x14ac:dyDescent="0.3">
      <c r="A51653"/>
      <c r="B51653"/>
      <c r="C51653"/>
    </row>
    <row r="51654" spans="1:3" ht="14.4" x14ac:dyDescent="0.3">
      <c r="A51654"/>
      <c r="B51654"/>
      <c r="C51654"/>
    </row>
    <row r="51655" spans="1:3" ht="14.4" x14ac:dyDescent="0.3">
      <c r="A51655"/>
      <c r="B51655"/>
      <c r="C51655"/>
    </row>
    <row r="51656" spans="1:3" ht="14.4" x14ac:dyDescent="0.3">
      <c r="A51656"/>
      <c r="B51656"/>
      <c r="C51656"/>
    </row>
    <row r="51657" spans="1:3" ht="14.4" x14ac:dyDescent="0.3">
      <c r="A51657"/>
      <c r="B51657"/>
      <c r="C51657"/>
    </row>
    <row r="51658" spans="1:3" ht="14.4" x14ac:dyDescent="0.3">
      <c r="A51658"/>
      <c r="B51658"/>
      <c r="C51658"/>
    </row>
    <row r="51659" spans="1:3" ht="14.4" x14ac:dyDescent="0.3">
      <c r="A51659"/>
      <c r="B51659"/>
      <c r="C51659"/>
    </row>
    <row r="51660" spans="1:3" ht="14.4" x14ac:dyDescent="0.3">
      <c r="A51660"/>
      <c r="B51660"/>
      <c r="C51660"/>
    </row>
    <row r="51661" spans="1:3" ht="14.4" x14ac:dyDescent="0.3">
      <c r="A51661"/>
      <c r="B51661"/>
      <c r="C51661"/>
    </row>
    <row r="51662" spans="1:3" ht="14.4" x14ac:dyDescent="0.3">
      <c r="A51662"/>
      <c r="B51662"/>
      <c r="C51662"/>
    </row>
    <row r="51663" spans="1:3" ht="14.4" x14ac:dyDescent="0.3">
      <c r="A51663"/>
      <c r="B51663"/>
      <c r="C51663"/>
    </row>
    <row r="51664" spans="1:3" ht="14.4" x14ac:dyDescent="0.3">
      <c r="A51664"/>
      <c r="B51664"/>
      <c r="C51664"/>
    </row>
    <row r="51665" spans="1:3" ht="14.4" x14ac:dyDescent="0.3">
      <c r="A51665"/>
      <c r="B51665"/>
      <c r="C51665"/>
    </row>
    <row r="51666" spans="1:3" ht="14.4" x14ac:dyDescent="0.3">
      <c r="A51666"/>
      <c r="B51666"/>
      <c r="C51666"/>
    </row>
    <row r="51667" spans="1:3" ht="14.4" x14ac:dyDescent="0.3">
      <c r="A51667"/>
      <c r="B51667"/>
      <c r="C51667"/>
    </row>
    <row r="51668" spans="1:3" ht="14.4" x14ac:dyDescent="0.3">
      <c r="A51668"/>
      <c r="B51668"/>
      <c r="C51668"/>
    </row>
    <row r="51669" spans="1:3" ht="14.4" x14ac:dyDescent="0.3">
      <c r="A51669"/>
      <c r="B51669"/>
      <c r="C51669"/>
    </row>
    <row r="51670" spans="1:3" ht="14.4" x14ac:dyDescent="0.3">
      <c r="A51670"/>
      <c r="B51670"/>
      <c r="C51670"/>
    </row>
    <row r="51671" spans="1:3" ht="14.4" x14ac:dyDescent="0.3">
      <c r="A51671"/>
      <c r="B51671"/>
      <c r="C51671"/>
    </row>
    <row r="51672" spans="1:3" ht="14.4" x14ac:dyDescent="0.3">
      <c r="A51672"/>
      <c r="B51672"/>
      <c r="C51672"/>
    </row>
    <row r="51673" spans="1:3" ht="14.4" x14ac:dyDescent="0.3">
      <c r="A51673"/>
      <c r="B51673"/>
      <c r="C51673"/>
    </row>
    <row r="51674" spans="1:3" ht="14.4" x14ac:dyDescent="0.3">
      <c r="A51674"/>
      <c r="B51674"/>
      <c r="C51674"/>
    </row>
    <row r="51675" spans="1:3" ht="14.4" x14ac:dyDescent="0.3">
      <c r="A51675"/>
      <c r="B51675"/>
      <c r="C51675"/>
    </row>
    <row r="51676" spans="1:3" ht="14.4" x14ac:dyDescent="0.3">
      <c r="A51676"/>
      <c r="B51676"/>
      <c r="C51676"/>
    </row>
    <row r="51677" spans="1:3" ht="14.4" x14ac:dyDescent="0.3">
      <c r="A51677"/>
      <c r="B51677"/>
      <c r="C51677"/>
    </row>
    <row r="51678" spans="1:3" ht="14.4" x14ac:dyDescent="0.3">
      <c r="A51678"/>
      <c r="B51678"/>
      <c r="C51678"/>
    </row>
    <row r="51679" spans="1:3" ht="14.4" x14ac:dyDescent="0.3">
      <c r="A51679"/>
      <c r="B51679"/>
      <c r="C51679"/>
    </row>
    <row r="51680" spans="1:3" ht="14.4" x14ac:dyDescent="0.3">
      <c r="A51680"/>
      <c r="B51680"/>
      <c r="C51680"/>
    </row>
    <row r="51681" spans="1:3" ht="14.4" x14ac:dyDescent="0.3">
      <c r="A51681"/>
      <c r="B51681"/>
      <c r="C51681"/>
    </row>
    <row r="51682" spans="1:3" ht="14.4" x14ac:dyDescent="0.3">
      <c r="A51682"/>
      <c r="B51682"/>
      <c r="C51682"/>
    </row>
    <row r="51683" spans="1:3" ht="14.4" x14ac:dyDescent="0.3">
      <c r="A51683"/>
      <c r="B51683"/>
      <c r="C51683"/>
    </row>
    <row r="51684" spans="1:3" ht="14.4" x14ac:dyDescent="0.3">
      <c r="A51684"/>
      <c r="B51684"/>
      <c r="C51684"/>
    </row>
    <row r="51685" spans="1:3" ht="14.4" x14ac:dyDescent="0.3">
      <c r="A51685"/>
      <c r="B51685"/>
      <c r="C51685"/>
    </row>
    <row r="51686" spans="1:3" ht="14.4" x14ac:dyDescent="0.3">
      <c r="A51686"/>
      <c r="B51686"/>
      <c r="C51686"/>
    </row>
    <row r="51687" spans="1:3" ht="14.4" x14ac:dyDescent="0.3">
      <c r="A51687"/>
      <c r="B51687"/>
      <c r="C51687"/>
    </row>
    <row r="51688" spans="1:3" ht="14.4" x14ac:dyDescent="0.3">
      <c r="A51688"/>
      <c r="B51688"/>
      <c r="C51688"/>
    </row>
    <row r="51689" spans="1:3" ht="14.4" x14ac:dyDescent="0.3">
      <c r="A51689"/>
      <c r="B51689"/>
      <c r="C51689"/>
    </row>
    <row r="51690" spans="1:3" ht="14.4" x14ac:dyDescent="0.3">
      <c r="A51690"/>
      <c r="B51690"/>
      <c r="C51690"/>
    </row>
    <row r="51691" spans="1:3" ht="14.4" x14ac:dyDescent="0.3">
      <c r="A51691"/>
      <c r="B51691"/>
      <c r="C51691"/>
    </row>
    <row r="51692" spans="1:3" ht="14.4" x14ac:dyDescent="0.3">
      <c r="A51692"/>
      <c r="B51692"/>
      <c r="C51692"/>
    </row>
    <row r="51693" spans="1:3" ht="14.4" x14ac:dyDescent="0.3">
      <c r="A51693"/>
      <c r="B51693"/>
      <c r="C51693"/>
    </row>
    <row r="51694" spans="1:3" ht="14.4" x14ac:dyDescent="0.3">
      <c r="A51694"/>
      <c r="B51694"/>
      <c r="C51694"/>
    </row>
    <row r="51695" spans="1:3" ht="14.4" x14ac:dyDescent="0.3">
      <c r="A51695"/>
      <c r="B51695"/>
      <c r="C51695"/>
    </row>
    <row r="51696" spans="1:3" ht="14.4" x14ac:dyDescent="0.3">
      <c r="A51696"/>
      <c r="B51696"/>
      <c r="C51696"/>
    </row>
    <row r="51697" spans="1:3" ht="14.4" x14ac:dyDescent="0.3">
      <c r="A51697"/>
      <c r="B51697"/>
      <c r="C51697"/>
    </row>
    <row r="51698" spans="1:3" ht="14.4" x14ac:dyDescent="0.3">
      <c r="A51698"/>
      <c r="B51698"/>
      <c r="C51698"/>
    </row>
    <row r="51699" spans="1:3" ht="14.4" x14ac:dyDescent="0.3">
      <c r="A51699"/>
      <c r="B51699"/>
      <c r="C51699"/>
    </row>
    <row r="51700" spans="1:3" ht="14.4" x14ac:dyDescent="0.3">
      <c r="A51700"/>
      <c r="B51700"/>
      <c r="C51700"/>
    </row>
    <row r="51701" spans="1:3" ht="14.4" x14ac:dyDescent="0.3">
      <c r="A51701"/>
      <c r="B51701"/>
      <c r="C51701"/>
    </row>
    <row r="51702" spans="1:3" ht="14.4" x14ac:dyDescent="0.3">
      <c r="A51702"/>
      <c r="B51702"/>
      <c r="C51702"/>
    </row>
    <row r="51703" spans="1:3" ht="14.4" x14ac:dyDescent="0.3">
      <c r="A51703"/>
      <c r="B51703"/>
      <c r="C51703"/>
    </row>
    <row r="51704" spans="1:3" ht="14.4" x14ac:dyDescent="0.3">
      <c r="A51704"/>
      <c r="B51704"/>
      <c r="C51704"/>
    </row>
    <row r="51705" spans="1:3" ht="14.4" x14ac:dyDescent="0.3">
      <c r="A51705"/>
      <c r="B51705"/>
      <c r="C51705"/>
    </row>
    <row r="51706" spans="1:3" ht="14.4" x14ac:dyDescent="0.3">
      <c r="A51706"/>
      <c r="B51706"/>
      <c r="C51706"/>
    </row>
    <row r="51707" spans="1:3" ht="14.4" x14ac:dyDescent="0.3">
      <c r="A51707"/>
      <c r="B51707"/>
      <c r="C51707"/>
    </row>
    <row r="51708" spans="1:3" ht="14.4" x14ac:dyDescent="0.3">
      <c r="A51708"/>
      <c r="B51708"/>
      <c r="C51708"/>
    </row>
    <row r="51709" spans="1:3" ht="14.4" x14ac:dyDescent="0.3">
      <c r="A51709"/>
      <c r="B51709"/>
      <c r="C51709"/>
    </row>
    <row r="51710" spans="1:3" ht="14.4" x14ac:dyDescent="0.3">
      <c r="A51710"/>
      <c r="B51710"/>
      <c r="C51710"/>
    </row>
    <row r="51711" spans="1:3" ht="14.4" x14ac:dyDescent="0.3">
      <c r="A51711"/>
      <c r="B51711"/>
      <c r="C51711"/>
    </row>
    <row r="51712" spans="1:3" ht="14.4" x14ac:dyDescent="0.3">
      <c r="A51712"/>
      <c r="B51712"/>
      <c r="C51712"/>
    </row>
    <row r="51713" spans="1:3" ht="14.4" x14ac:dyDescent="0.3">
      <c r="A51713"/>
      <c r="B51713"/>
      <c r="C51713"/>
    </row>
    <row r="51714" spans="1:3" ht="14.4" x14ac:dyDescent="0.3">
      <c r="A51714"/>
      <c r="B51714"/>
      <c r="C51714"/>
    </row>
    <row r="51715" spans="1:3" ht="14.4" x14ac:dyDescent="0.3">
      <c r="A51715"/>
      <c r="B51715"/>
      <c r="C51715"/>
    </row>
    <row r="51716" spans="1:3" ht="14.4" x14ac:dyDescent="0.3">
      <c r="A51716"/>
      <c r="B51716"/>
      <c r="C51716"/>
    </row>
    <row r="51717" spans="1:3" ht="14.4" x14ac:dyDescent="0.3">
      <c r="A51717"/>
      <c r="B51717"/>
      <c r="C51717"/>
    </row>
    <row r="51718" spans="1:3" ht="14.4" x14ac:dyDescent="0.3">
      <c r="A51718"/>
      <c r="B51718"/>
      <c r="C51718"/>
    </row>
    <row r="51719" spans="1:3" ht="14.4" x14ac:dyDescent="0.3">
      <c r="A51719"/>
      <c r="B51719"/>
      <c r="C51719"/>
    </row>
    <row r="51720" spans="1:3" ht="14.4" x14ac:dyDescent="0.3">
      <c r="A51720"/>
      <c r="B51720"/>
      <c r="C51720"/>
    </row>
    <row r="51721" spans="1:3" ht="14.4" x14ac:dyDescent="0.3">
      <c r="A51721"/>
      <c r="B51721"/>
      <c r="C51721"/>
    </row>
    <row r="51722" spans="1:3" ht="14.4" x14ac:dyDescent="0.3">
      <c r="A51722"/>
      <c r="B51722"/>
      <c r="C51722"/>
    </row>
    <row r="51723" spans="1:3" ht="14.4" x14ac:dyDescent="0.3">
      <c r="A51723"/>
      <c r="B51723"/>
      <c r="C51723"/>
    </row>
    <row r="51724" spans="1:3" ht="14.4" x14ac:dyDescent="0.3">
      <c r="A51724"/>
      <c r="B51724"/>
      <c r="C51724"/>
    </row>
    <row r="51725" spans="1:3" ht="14.4" x14ac:dyDescent="0.3">
      <c r="A51725"/>
      <c r="B51725"/>
      <c r="C51725"/>
    </row>
    <row r="51726" spans="1:3" ht="14.4" x14ac:dyDescent="0.3">
      <c r="A51726"/>
      <c r="B51726"/>
      <c r="C51726"/>
    </row>
    <row r="51727" spans="1:3" ht="14.4" x14ac:dyDescent="0.3">
      <c r="A51727"/>
      <c r="B51727"/>
      <c r="C51727"/>
    </row>
    <row r="51728" spans="1:3" ht="14.4" x14ac:dyDescent="0.3">
      <c r="A51728"/>
      <c r="B51728"/>
      <c r="C51728"/>
    </row>
    <row r="51729" spans="1:3" ht="14.4" x14ac:dyDescent="0.3">
      <c r="A51729"/>
      <c r="B51729"/>
      <c r="C51729"/>
    </row>
    <row r="51730" spans="1:3" ht="14.4" x14ac:dyDescent="0.3">
      <c r="A51730"/>
      <c r="B51730"/>
      <c r="C51730"/>
    </row>
    <row r="51731" spans="1:3" ht="14.4" x14ac:dyDescent="0.3">
      <c r="A51731"/>
      <c r="B51731"/>
      <c r="C51731"/>
    </row>
    <row r="51732" spans="1:3" ht="14.4" x14ac:dyDescent="0.3">
      <c r="A51732"/>
      <c r="B51732"/>
      <c r="C51732"/>
    </row>
    <row r="51733" spans="1:3" ht="14.4" x14ac:dyDescent="0.3">
      <c r="A51733"/>
      <c r="B51733"/>
      <c r="C51733"/>
    </row>
    <row r="51734" spans="1:3" ht="14.4" x14ac:dyDescent="0.3">
      <c r="A51734"/>
      <c r="B51734"/>
      <c r="C51734"/>
    </row>
    <row r="51735" spans="1:3" ht="14.4" x14ac:dyDescent="0.3">
      <c r="A51735"/>
      <c r="B51735"/>
      <c r="C51735"/>
    </row>
    <row r="51736" spans="1:3" ht="14.4" x14ac:dyDescent="0.3">
      <c r="A51736"/>
      <c r="B51736"/>
      <c r="C51736"/>
    </row>
    <row r="51737" spans="1:3" ht="14.4" x14ac:dyDescent="0.3">
      <c r="A51737"/>
      <c r="B51737"/>
      <c r="C51737"/>
    </row>
    <row r="51738" spans="1:3" ht="14.4" x14ac:dyDescent="0.3">
      <c r="A51738"/>
      <c r="B51738"/>
      <c r="C51738"/>
    </row>
    <row r="51739" spans="1:3" ht="14.4" x14ac:dyDescent="0.3">
      <c r="A51739"/>
      <c r="B51739"/>
      <c r="C51739"/>
    </row>
    <row r="51740" spans="1:3" ht="14.4" x14ac:dyDescent="0.3">
      <c r="A51740"/>
      <c r="B51740"/>
      <c r="C51740"/>
    </row>
    <row r="51741" spans="1:3" ht="14.4" x14ac:dyDescent="0.3">
      <c r="A51741"/>
      <c r="B51741"/>
      <c r="C51741"/>
    </row>
    <row r="51742" spans="1:3" ht="14.4" x14ac:dyDescent="0.3">
      <c r="A51742"/>
      <c r="B51742"/>
      <c r="C51742"/>
    </row>
    <row r="51743" spans="1:3" ht="14.4" x14ac:dyDescent="0.3">
      <c r="A51743"/>
      <c r="B51743"/>
      <c r="C51743"/>
    </row>
    <row r="51744" spans="1:3" ht="14.4" x14ac:dyDescent="0.3">
      <c r="A51744"/>
      <c r="B51744"/>
      <c r="C51744"/>
    </row>
    <row r="51745" spans="1:3" ht="14.4" x14ac:dyDescent="0.3">
      <c r="A51745"/>
      <c r="B51745"/>
      <c r="C51745"/>
    </row>
    <row r="51746" spans="1:3" ht="14.4" x14ac:dyDescent="0.3">
      <c r="A51746"/>
      <c r="B51746"/>
      <c r="C51746"/>
    </row>
    <row r="51747" spans="1:3" ht="14.4" x14ac:dyDescent="0.3">
      <c r="A51747"/>
      <c r="B51747"/>
      <c r="C51747"/>
    </row>
    <row r="51748" spans="1:3" ht="14.4" x14ac:dyDescent="0.3">
      <c r="A51748"/>
      <c r="B51748"/>
      <c r="C51748"/>
    </row>
    <row r="51749" spans="1:3" ht="14.4" x14ac:dyDescent="0.3">
      <c r="A51749"/>
      <c r="B51749"/>
      <c r="C51749"/>
    </row>
    <row r="51750" spans="1:3" ht="14.4" x14ac:dyDescent="0.3">
      <c r="A51750"/>
      <c r="B51750"/>
      <c r="C51750"/>
    </row>
    <row r="51751" spans="1:3" ht="14.4" x14ac:dyDescent="0.3">
      <c r="A51751"/>
      <c r="B51751"/>
      <c r="C51751"/>
    </row>
    <row r="51752" spans="1:3" ht="14.4" x14ac:dyDescent="0.3">
      <c r="A51752"/>
      <c r="B51752"/>
      <c r="C51752"/>
    </row>
    <row r="51753" spans="1:3" ht="14.4" x14ac:dyDescent="0.3">
      <c r="A51753"/>
      <c r="B51753"/>
      <c r="C51753"/>
    </row>
    <row r="51754" spans="1:3" ht="14.4" x14ac:dyDescent="0.3">
      <c r="A51754"/>
      <c r="B51754"/>
      <c r="C51754"/>
    </row>
    <row r="51755" spans="1:3" ht="14.4" x14ac:dyDescent="0.3">
      <c r="A51755"/>
      <c r="B51755"/>
      <c r="C51755"/>
    </row>
    <row r="51756" spans="1:3" ht="14.4" x14ac:dyDescent="0.3">
      <c r="A51756"/>
      <c r="B51756"/>
      <c r="C51756"/>
    </row>
    <row r="51757" spans="1:3" ht="14.4" x14ac:dyDescent="0.3">
      <c r="A51757"/>
      <c r="B51757"/>
      <c r="C51757"/>
    </row>
    <row r="51758" spans="1:3" ht="14.4" x14ac:dyDescent="0.3">
      <c r="A51758"/>
      <c r="B51758"/>
      <c r="C51758"/>
    </row>
    <row r="51759" spans="1:3" ht="14.4" x14ac:dyDescent="0.3">
      <c r="A51759"/>
      <c r="B51759"/>
      <c r="C51759"/>
    </row>
    <row r="51760" spans="1:3" ht="14.4" x14ac:dyDescent="0.3">
      <c r="A51760"/>
      <c r="B51760"/>
      <c r="C51760"/>
    </row>
    <row r="51761" spans="1:3" ht="14.4" x14ac:dyDescent="0.3">
      <c r="A51761"/>
      <c r="B51761"/>
      <c r="C51761"/>
    </row>
    <row r="51762" spans="1:3" ht="14.4" x14ac:dyDescent="0.3">
      <c r="A51762"/>
      <c r="B51762"/>
      <c r="C51762"/>
    </row>
    <row r="51763" spans="1:3" ht="14.4" x14ac:dyDescent="0.3">
      <c r="A51763"/>
      <c r="B51763"/>
      <c r="C51763"/>
    </row>
    <row r="51764" spans="1:3" ht="14.4" x14ac:dyDescent="0.3">
      <c r="A51764"/>
      <c r="B51764"/>
      <c r="C51764"/>
    </row>
    <row r="51765" spans="1:3" ht="14.4" x14ac:dyDescent="0.3">
      <c r="A51765"/>
      <c r="B51765"/>
      <c r="C51765"/>
    </row>
    <row r="51766" spans="1:3" ht="14.4" x14ac:dyDescent="0.3">
      <c r="A51766"/>
      <c r="B51766"/>
      <c r="C51766"/>
    </row>
    <row r="51767" spans="1:3" ht="14.4" x14ac:dyDescent="0.3">
      <c r="A51767"/>
      <c r="B51767"/>
      <c r="C51767"/>
    </row>
    <row r="51768" spans="1:3" ht="14.4" x14ac:dyDescent="0.3">
      <c r="A51768"/>
      <c r="B51768"/>
      <c r="C51768"/>
    </row>
    <row r="51769" spans="1:3" ht="14.4" x14ac:dyDescent="0.3">
      <c r="A51769"/>
      <c r="B51769"/>
      <c r="C51769"/>
    </row>
    <row r="51770" spans="1:3" ht="14.4" x14ac:dyDescent="0.3">
      <c r="A51770"/>
      <c r="B51770"/>
      <c r="C51770"/>
    </row>
    <row r="51771" spans="1:3" ht="14.4" x14ac:dyDescent="0.3">
      <c r="A51771"/>
      <c r="B51771"/>
      <c r="C51771"/>
    </row>
    <row r="51772" spans="1:3" ht="14.4" x14ac:dyDescent="0.3">
      <c r="A51772"/>
      <c r="B51772"/>
      <c r="C51772"/>
    </row>
    <row r="51773" spans="1:3" ht="14.4" x14ac:dyDescent="0.3">
      <c r="A51773"/>
      <c r="B51773"/>
      <c r="C51773"/>
    </row>
    <row r="51774" spans="1:3" ht="14.4" x14ac:dyDescent="0.3">
      <c r="A51774"/>
      <c r="B51774"/>
      <c r="C51774"/>
    </row>
    <row r="51775" spans="1:3" ht="14.4" x14ac:dyDescent="0.3">
      <c r="A51775"/>
      <c r="B51775"/>
      <c r="C51775"/>
    </row>
    <row r="51776" spans="1:3" ht="14.4" x14ac:dyDescent="0.3">
      <c r="A51776"/>
      <c r="B51776"/>
      <c r="C51776"/>
    </row>
    <row r="51777" spans="1:3" ht="14.4" x14ac:dyDescent="0.3">
      <c r="A51777"/>
      <c r="B51777"/>
      <c r="C51777"/>
    </row>
    <row r="51778" spans="1:3" ht="14.4" x14ac:dyDescent="0.3">
      <c r="A51778"/>
      <c r="B51778"/>
      <c r="C51778"/>
    </row>
    <row r="51779" spans="1:3" ht="14.4" x14ac:dyDescent="0.3">
      <c r="A51779"/>
      <c r="B51779"/>
      <c r="C51779"/>
    </row>
    <row r="51780" spans="1:3" ht="14.4" x14ac:dyDescent="0.3">
      <c r="A51780"/>
      <c r="B51780"/>
      <c r="C51780"/>
    </row>
    <row r="51781" spans="1:3" ht="14.4" x14ac:dyDescent="0.3">
      <c r="A51781"/>
      <c r="B51781"/>
      <c r="C51781"/>
    </row>
    <row r="51782" spans="1:3" ht="14.4" x14ac:dyDescent="0.3">
      <c r="A51782"/>
      <c r="B51782"/>
      <c r="C51782"/>
    </row>
    <row r="51783" spans="1:3" ht="14.4" x14ac:dyDescent="0.3">
      <c r="A51783"/>
      <c r="B51783"/>
      <c r="C51783"/>
    </row>
    <row r="51784" spans="1:3" ht="14.4" x14ac:dyDescent="0.3">
      <c r="A51784"/>
      <c r="B51784"/>
      <c r="C51784"/>
    </row>
    <row r="51785" spans="1:3" ht="14.4" x14ac:dyDescent="0.3">
      <c r="A51785"/>
      <c r="B51785"/>
      <c r="C51785"/>
    </row>
    <row r="51786" spans="1:3" ht="14.4" x14ac:dyDescent="0.3">
      <c r="A51786"/>
      <c r="B51786"/>
      <c r="C51786"/>
    </row>
    <row r="51787" spans="1:3" ht="14.4" x14ac:dyDescent="0.3">
      <c r="A51787"/>
      <c r="B51787"/>
      <c r="C51787"/>
    </row>
    <row r="51788" spans="1:3" ht="14.4" x14ac:dyDescent="0.3">
      <c r="A51788"/>
      <c r="B51788"/>
      <c r="C51788"/>
    </row>
    <row r="51789" spans="1:3" ht="14.4" x14ac:dyDescent="0.3">
      <c r="A51789"/>
      <c r="B51789"/>
      <c r="C51789"/>
    </row>
    <row r="51790" spans="1:3" ht="14.4" x14ac:dyDescent="0.3">
      <c r="A51790"/>
      <c r="B51790"/>
      <c r="C51790"/>
    </row>
    <row r="51791" spans="1:3" ht="14.4" x14ac:dyDescent="0.3">
      <c r="A51791"/>
      <c r="B51791"/>
      <c r="C51791"/>
    </row>
    <row r="51792" spans="1:3" ht="14.4" x14ac:dyDescent="0.3">
      <c r="A51792"/>
      <c r="B51792"/>
      <c r="C51792"/>
    </row>
    <row r="51793" spans="1:3" ht="14.4" x14ac:dyDescent="0.3">
      <c r="A51793"/>
      <c r="B51793"/>
      <c r="C51793"/>
    </row>
    <row r="51794" spans="1:3" ht="14.4" x14ac:dyDescent="0.3">
      <c r="A51794"/>
      <c r="B51794"/>
      <c r="C51794"/>
    </row>
    <row r="51795" spans="1:3" ht="14.4" x14ac:dyDescent="0.3">
      <c r="A51795"/>
      <c r="B51795"/>
      <c r="C51795"/>
    </row>
    <row r="51796" spans="1:3" ht="14.4" x14ac:dyDescent="0.3">
      <c r="A51796"/>
      <c r="B51796"/>
      <c r="C51796"/>
    </row>
    <row r="51797" spans="1:3" ht="14.4" x14ac:dyDescent="0.3">
      <c r="A51797"/>
      <c r="B51797"/>
      <c r="C51797"/>
    </row>
    <row r="51798" spans="1:3" ht="14.4" x14ac:dyDescent="0.3">
      <c r="A51798"/>
      <c r="B51798"/>
      <c r="C51798"/>
    </row>
    <row r="51799" spans="1:3" ht="14.4" x14ac:dyDescent="0.3">
      <c r="A51799"/>
      <c r="B51799"/>
      <c r="C51799"/>
    </row>
    <row r="51800" spans="1:3" ht="14.4" x14ac:dyDescent="0.3">
      <c r="A51800"/>
      <c r="B51800"/>
      <c r="C51800"/>
    </row>
    <row r="51801" spans="1:3" ht="14.4" x14ac:dyDescent="0.3">
      <c r="A51801"/>
      <c r="B51801"/>
      <c r="C51801"/>
    </row>
    <row r="51802" spans="1:3" ht="14.4" x14ac:dyDescent="0.3">
      <c r="A51802"/>
      <c r="B51802"/>
      <c r="C51802"/>
    </row>
    <row r="51803" spans="1:3" ht="14.4" x14ac:dyDescent="0.3">
      <c r="A51803"/>
      <c r="B51803"/>
      <c r="C51803"/>
    </row>
    <row r="51804" spans="1:3" ht="14.4" x14ac:dyDescent="0.3">
      <c r="A51804"/>
      <c r="B51804"/>
      <c r="C51804"/>
    </row>
    <row r="51805" spans="1:3" ht="14.4" x14ac:dyDescent="0.3">
      <c r="A51805"/>
      <c r="B51805"/>
      <c r="C51805"/>
    </row>
    <row r="51806" spans="1:3" ht="14.4" x14ac:dyDescent="0.3">
      <c r="A51806"/>
      <c r="B51806"/>
      <c r="C51806"/>
    </row>
    <row r="51807" spans="1:3" ht="14.4" x14ac:dyDescent="0.3">
      <c r="A51807"/>
      <c r="B51807"/>
      <c r="C51807"/>
    </row>
    <row r="51808" spans="1:3" ht="14.4" x14ac:dyDescent="0.3">
      <c r="A51808"/>
      <c r="B51808"/>
      <c r="C51808"/>
    </row>
    <row r="51809" spans="1:3" ht="14.4" x14ac:dyDescent="0.3">
      <c r="A51809"/>
      <c r="B51809"/>
      <c r="C51809"/>
    </row>
    <row r="51810" spans="1:3" ht="14.4" x14ac:dyDescent="0.3">
      <c r="A51810"/>
      <c r="B51810"/>
      <c r="C51810"/>
    </row>
    <row r="51811" spans="1:3" ht="14.4" x14ac:dyDescent="0.3">
      <c r="A51811"/>
      <c r="B51811"/>
      <c r="C51811"/>
    </row>
    <row r="51812" spans="1:3" ht="14.4" x14ac:dyDescent="0.3">
      <c r="A51812"/>
      <c r="B51812"/>
      <c r="C51812"/>
    </row>
    <row r="51813" spans="1:3" ht="14.4" x14ac:dyDescent="0.3">
      <c r="A51813"/>
      <c r="B51813"/>
      <c r="C51813"/>
    </row>
    <row r="51814" spans="1:3" ht="14.4" x14ac:dyDescent="0.3">
      <c r="A51814"/>
      <c r="B51814"/>
      <c r="C51814"/>
    </row>
    <row r="51815" spans="1:3" ht="14.4" x14ac:dyDescent="0.3">
      <c r="A51815"/>
      <c r="B51815"/>
      <c r="C51815"/>
    </row>
    <row r="51816" spans="1:3" ht="14.4" x14ac:dyDescent="0.3">
      <c r="A51816"/>
      <c r="B51816"/>
      <c r="C51816"/>
    </row>
    <row r="51817" spans="1:3" ht="14.4" x14ac:dyDescent="0.3">
      <c r="A51817"/>
      <c r="B51817"/>
      <c r="C51817"/>
    </row>
    <row r="51818" spans="1:3" ht="14.4" x14ac:dyDescent="0.3">
      <c r="A51818"/>
      <c r="B51818"/>
      <c r="C51818"/>
    </row>
    <row r="51819" spans="1:3" ht="14.4" x14ac:dyDescent="0.3">
      <c r="A51819"/>
      <c r="B51819"/>
      <c r="C51819"/>
    </row>
    <row r="51820" spans="1:3" ht="14.4" x14ac:dyDescent="0.3">
      <c r="A51820"/>
      <c r="B51820"/>
      <c r="C51820"/>
    </row>
    <row r="51821" spans="1:3" ht="14.4" x14ac:dyDescent="0.3">
      <c r="A51821"/>
      <c r="B51821"/>
      <c r="C51821"/>
    </row>
    <row r="51822" spans="1:3" ht="14.4" x14ac:dyDescent="0.3">
      <c r="A51822"/>
      <c r="B51822"/>
      <c r="C51822"/>
    </row>
    <row r="51823" spans="1:3" ht="14.4" x14ac:dyDescent="0.3">
      <c r="A51823"/>
      <c r="B51823"/>
      <c r="C51823"/>
    </row>
    <row r="51824" spans="1:3" ht="14.4" x14ac:dyDescent="0.3">
      <c r="A51824"/>
      <c r="B51824"/>
      <c r="C51824"/>
    </row>
    <row r="51825" spans="1:3" ht="14.4" x14ac:dyDescent="0.3">
      <c r="A51825"/>
      <c r="B51825"/>
      <c r="C51825"/>
    </row>
    <row r="51826" spans="1:3" ht="14.4" x14ac:dyDescent="0.3">
      <c r="A51826"/>
      <c r="B51826"/>
      <c r="C51826"/>
    </row>
    <row r="51827" spans="1:3" ht="14.4" x14ac:dyDescent="0.3">
      <c r="A51827"/>
      <c r="B51827"/>
      <c r="C51827"/>
    </row>
    <row r="51828" spans="1:3" ht="14.4" x14ac:dyDescent="0.3">
      <c r="A51828"/>
      <c r="B51828"/>
      <c r="C51828"/>
    </row>
    <row r="51829" spans="1:3" ht="14.4" x14ac:dyDescent="0.3">
      <c r="A51829"/>
      <c r="B51829"/>
      <c r="C51829"/>
    </row>
    <row r="51830" spans="1:3" ht="14.4" x14ac:dyDescent="0.3">
      <c r="A51830"/>
      <c r="B51830"/>
      <c r="C51830"/>
    </row>
    <row r="51831" spans="1:3" ht="14.4" x14ac:dyDescent="0.3">
      <c r="A51831"/>
      <c r="B51831"/>
      <c r="C51831"/>
    </row>
    <row r="51832" spans="1:3" ht="14.4" x14ac:dyDescent="0.3">
      <c r="A51832"/>
      <c r="B51832"/>
      <c r="C51832"/>
    </row>
    <row r="51833" spans="1:3" ht="14.4" x14ac:dyDescent="0.3">
      <c r="A51833"/>
      <c r="B51833"/>
      <c r="C51833"/>
    </row>
    <row r="51834" spans="1:3" ht="14.4" x14ac:dyDescent="0.3">
      <c r="A51834"/>
      <c r="B51834"/>
      <c r="C51834"/>
    </row>
    <row r="51835" spans="1:3" ht="14.4" x14ac:dyDescent="0.3">
      <c r="A51835"/>
      <c r="B51835"/>
      <c r="C51835"/>
    </row>
    <row r="51836" spans="1:3" ht="14.4" x14ac:dyDescent="0.3">
      <c r="A51836"/>
      <c r="B51836"/>
      <c r="C51836"/>
    </row>
    <row r="51837" spans="1:3" ht="14.4" x14ac:dyDescent="0.3">
      <c r="A51837"/>
      <c r="B51837"/>
      <c r="C51837"/>
    </row>
    <row r="51838" spans="1:3" ht="14.4" x14ac:dyDescent="0.3">
      <c r="A51838"/>
      <c r="B51838"/>
      <c r="C51838"/>
    </row>
    <row r="51839" spans="1:3" ht="14.4" x14ac:dyDescent="0.3">
      <c r="A51839"/>
      <c r="B51839"/>
      <c r="C51839"/>
    </row>
    <row r="51840" spans="1:3" ht="14.4" x14ac:dyDescent="0.3">
      <c r="A51840"/>
      <c r="B51840"/>
      <c r="C51840"/>
    </row>
    <row r="51841" spans="1:3" ht="14.4" x14ac:dyDescent="0.3">
      <c r="A51841"/>
      <c r="B51841"/>
      <c r="C51841"/>
    </row>
    <row r="51842" spans="1:3" ht="14.4" x14ac:dyDescent="0.3">
      <c r="A51842"/>
      <c r="B51842"/>
      <c r="C51842"/>
    </row>
    <row r="51843" spans="1:3" ht="14.4" x14ac:dyDescent="0.3">
      <c r="A51843"/>
      <c r="B51843"/>
      <c r="C51843"/>
    </row>
    <row r="51844" spans="1:3" ht="14.4" x14ac:dyDescent="0.3">
      <c r="A51844"/>
      <c r="B51844"/>
      <c r="C51844"/>
    </row>
    <row r="51845" spans="1:3" ht="14.4" x14ac:dyDescent="0.3">
      <c r="A51845"/>
      <c r="B51845"/>
      <c r="C51845"/>
    </row>
    <row r="51846" spans="1:3" ht="14.4" x14ac:dyDescent="0.3">
      <c r="A51846"/>
      <c r="B51846"/>
      <c r="C51846"/>
    </row>
    <row r="51847" spans="1:3" ht="14.4" x14ac:dyDescent="0.3">
      <c r="A51847"/>
      <c r="B51847"/>
      <c r="C51847"/>
    </row>
    <row r="51848" spans="1:3" ht="14.4" x14ac:dyDescent="0.3">
      <c r="A51848"/>
      <c r="B51848"/>
      <c r="C51848"/>
    </row>
    <row r="51849" spans="1:3" ht="14.4" x14ac:dyDescent="0.3">
      <c r="A51849"/>
      <c r="B51849"/>
      <c r="C51849"/>
    </row>
    <row r="51850" spans="1:3" ht="14.4" x14ac:dyDescent="0.3">
      <c r="A51850"/>
      <c r="B51850"/>
      <c r="C51850"/>
    </row>
    <row r="51851" spans="1:3" ht="14.4" x14ac:dyDescent="0.3">
      <c r="A51851"/>
      <c r="B51851"/>
      <c r="C51851"/>
    </row>
    <row r="51852" spans="1:3" ht="14.4" x14ac:dyDescent="0.3">
      <c r="A51852"/>
      <c r="B51852"/>
      <c r="C51852"/>
    </row>
    <row r="51853" spans="1:3" ht="14.4" x14ac:dyDescent="0.3">
      <c r="A51853"/>
      <c r="B51853"/>
      <c r="C51853"/>
    </row>
    <row r="51854" spans="1:3" ht="14.4" x14ac:dyDescent="0.3">
      <c r="A51854"/>
      <c r="B51854"/>
      <c r="C51854"/>
    </row>
    <row r="51855" spans="1:3" ht="14.4" x14ac:dyDescent="0.3">
      <c r="A51855"/>
      <c r="B51855"/>
      <c r="C51855"/>
    </row>
    <row r="51856" spans="1:3" ht="14.4" x14ac:dyDescent="0.3">
      <c r="A51856"/>
      <c r="B51856"/>
      <c r="C51856"/>
    </row>
    <row r="51857" spans="1:3" ht="14.4" x14ac:dyDescent="0.3">
      <c r="A51857"/>
      <c r="B51857"/>
      <c r="C51857"/>
    </row>
    <row r="51858" spans="1:3" ht="14.4" x14ac:dyDescent="0.3">
      <c r="A51858"/>
      <c r="B51858"/>
      <c r="C51858"/>
    </row>
    <row r="51859" spans="1:3" ht="14.4" x14ac:dyDescent="0.3">
      <c r="A51859"/>
      <c r="B51859"/>
      <c r="C51859"/>
    </row>
    <row r="51860" spans="1:3" ht="14.4" x14ac:dyDescent="0.3">
      <c r="A51860"/>
      <c r="B51860"/>
      <c r="C51860"/>
    </row>
    <row r="51861" spans="1:3" ht="14.4" x14ac:dyDescent="0.3">
      <c r="A51861"/>
      <c r="B51861"/>
      <c r="C51861"/>
    </row>
    <row r="51862" spans="1:3" ht="14.4" x14ac:dyDescent="0.3">
      <c r="A51862"/>
      <c r="B51862"/>
      <c r="C51862"/>
    </row>
    <row r="51863" spans="1:3" ht="14.4" x14ac:dyDescent="0.3">
      <c r="A51863"/>
      <c r="B51863"/>
      <c r="C51863"/>
    </row>
    <row r="51864" spans="1:3" ht="14.4" x14ac:dyDescent="0.3">
      <c r="A51864"/>
      <c r="B51864"/>
      <c r="C51864"/>
    </row>
    <row r="51865" spans="1:3" ht="14.4" x14ac:dyDescent="0.3">
      <c r="A51865"/>
      <c r="B51865"/>
      <c r="C51865"/>
    </row>
    <row r="51866" spans="1:3" ht="14.4" x14ac:dyDescent="0.3">
      <c r="A51866"/>
      <c r="B51866"/>
      <c r="C51866"/>
    </row>
    <row r="51867" spans="1:3" ht="14.4" x14ac:dyDescent="0.3">
      <c r="A51867"/>
      <c r="B51867"/>
      <c r="C51867"/>
    </row>
    <row r="51868" spans="1:3" ht="14.4" x14ac:dyDescent="0.3">
      <c r="A51868"/>
      <c r="B51868"/>
      <c r="C51868"/>
    </row>
    <row r="51869" spans="1:3" ht="14.4" x14ac:dyDescent="0.3">
      <c r="A51869"/>
      <c r="B51869"/>
      <c r="C51869"/>
    </row>
    <row r="51870" spans="1:3" ht="14.4" x14ac:dyDescent="0.3">
      <c r="A51870"/>
      <c r="B51870"/>
      <c r="C51870"/>
    </row>
    <row r="51871" spans="1:3" ht="14.4" x14ac:dyDescent="0.3">
      <c r="A51871"/>
      <c r="B51871"/>
      <c r="C51871"/>
    </row>
    <row r="51872" spans="1:3" ht="14.4" x14ac:dyDescent="0.3">
      <c r="A51872"/>
      <c r="B51872"/>
      <c r="C51872"/>
    </row>
    <row r="51873" spans="1:3" ht="14.4" x14ac:dyDescent="0.3">
      <c r="A51873"/>
      <c r="B51873"/>
      <c r="C51873"/>
    </row>
    <row r="51874" spans="1:3" ht="14.4" x14ac:dyDescent="0.3">
      <c r="A51874"/>
      <c r="B51874"/>
      <c r="C51874"/>
    </row>
    <row r="51875" spans="1:3" ht="14.4" x14ac:dyDescent="0.3">
      <c r="A51875"/>
      <c r="B51875"/>
      <c r="C51875"/>
    </row>
    <row r="51876" spans="1:3" ht="14.4" x14ac:dyDescent="0.3">
      <c r="A51876"/>
      <c r="B51876"/>
      <c r="C51876"/>
    </row>
    <row r="51877" spans="1:3" ht="14.4" x14ac:dyDescent="0.3">
      <c r="A51877"/>
      <c r="B51877"/>
      <c r="C51877"/>
    </row>
    <row r="51878" spans="1:3" ht="14.4" x14ac:dyDescent="0.3">
      <c r="A51878"/>
      <c r="B51878"/>
      <c r="C51878"/>
    </row>
    <row r="51879" spans="1:3" ht="14.4" x14ac:dyDescent="0.3">
      <c r="A51879"/>
      <c r="B51879"/>
      <c r="C51879"/>
    </row>
    <row r="51880" spans="1:3" ht="14.4" x14ac:dyDescent="0.3">
      <c r="A51880"/>
      <c r="B51880"/>
      <c r="C51880"/>
    </row>
    <row r="51881" spans="1:3" ht="14.4" x14ac:dyDescent="0.3">
      <c r="A51881"/>
      <c r="B51881"/>
      <c r="C51881"/>
    </row>
    <row r="51882" spans="1:3" ht="14.4" x14ac:dyDescent="0.3">
      <c r="A51882"/>
      <c r="B51882"/>
      <c r="C51882"/>
    </row>
    <row r="51883" spans="1:3" ht="14.4" x14ac:dyDescent="0.3">
      <c r="A51883"/>
      <c r="B51883"/>
      <c r="C51883"/>
    </row>
    <row r="51884" spans="1:3" ht="14.4" x14ac:dyDescent="0.3">
      <c r="A51884"/>
      <c r="B51884"/>
      <c r="C51884"/>
    </row>
    <row r="51885" spans="1:3" ht="14.4" x14ac:dyDescent="0.3">
      <c r="A51885"/>
      <c r="B51885"/>
      <c r="C51885"/>
    </row>
    <row r="51886" spans="1:3" ht="14.4" x14ac:dyDescent="0.3">
      <c r="A51886"/>
      <c r="B51886"/>
      <c r="C51886"/>
    </row>
    <row r="51887" spans="1:3" ht="14.4" x14ac:dyDescent="0.3">
      <c r="A51887"/>
      <c r="B51887"/>
      <c r="C51887"/>
    </row>
    <row r="51888" spans="1:3" ht="14.4" x14ac:dyDescent="0.3">
      <c r="A51888"/>
      <c r="B51888"/>
      <c r="C51888"/>
    </row>
    <row r="51889" spans="1:3" ht="14.4" x14ac:dyDescent="0.3">
      <c r="A51889"/>
      <c r="B51889"/>
      <c r="C51889"/>
    </row>
    <row r="51890" spans="1:3" ht="14.4" x14ac:dyDescent="0.3">
      <c r="A51890"/>
      <c r="B51890"/>
      <c r="C51890"/>
    </row>
    <row r="51891" spans="1:3" ht="14.4" x14ac:dyDescent="0.3">
      <c r="A51891"/>
      <c r="B51891"/>
      <c r="C51891"/>
    </row>
    <row r="51892" spans="1:3" ht="14.4" x14ac:dyDescent="0.3">
      <c r="A51892"/>
      <c r="B51892"/>
      <c r="C51892"/>
    </row>
    <row r="51893" spans="1:3" ht="14.4" x14ac:dyDescent="0.3">
      <c r="A51893"/>
      <c r="B51893"/>
      <c r="C51893"/>
    </row>
    <row r="51894" spans="1:3" ht="14.4" x14ac:dyDescent="0.3">
      <c r="A51894"/>
      <c r="B51894"/>
      <c r="C51894"/>
    </row>
    <row r="51895" spans="1:3" ht="14.4" x14ac:dyDescent="0.3">
      <c r="A51895"/>
      <c r="B51895"/>
      <c r="C51895"/>
    </row>
    <row r="51896" spans="1:3" ht="14.4" x14ac:dyDescent="0.3">
      <c r="A51896"/>
      <c r="B51896"/>
      <c r="C51896"/>
    </row>
    <row r="51897" spans="1:3" ht="14.4" x14ac:dyDescent="0.3">
      <c r="A51897"/>
      <c r="B51897"/>
      <c r="C51897"/>
    </row>
    <row r="51898" spans="1:3" ht="14.4" x14ac:dyDescent="0.3">
      <c r="A51898"/>
      <c r="B51898"/>
      <c r="C51898"/>
    </row>
    <row r="51899" spans="1:3" ht="14.4" x14ac:dyDescent="0.3">
      <c r="A51899"/>
      <c r="B51899"/>
      <c r="C51899"/>
    </row>
    <row r="51900" spans="1:3" ht="14.4" x14ac:dyDescent="0.3">
      <c r="A51900"/>
      <c r="B51900"/>
      <c r="C51900"/>
    </row>
    <row r="51901" spans="1:3" ht="14.4" x14ac:dyDescent="0.3">
      <c r="A51901"/>
      <c r="B51901"/>
      <c r="C51901"/>
    </row>
    <row r="51902" spans="1:3" ht="14.4" x14ac:dyDescent="0.3">
      <c r="A51902"/>
      <c r="B51902"/>
      <c r="C51902"/>
    </row>
    <row r="51903" spans="1:3" ht="14.4" x14ac:dyDescent="0.3">
      <c r="A51903"/>
      <c r="B51903"/>
      <c r="C51903"/>
    </row>
    <row r="51904" spans="1:3" ht="14.4" x14ac:dyDescent="0.3">
      <c r="A51904"/>
      <c r="B51904"/>
      <c r="C51904"/>
    </row>
    <row r="51905" spans="1:3" ht="14.4" x14ac:dyDescent="0.3">
      <c r="A51905"/>
      <c r="B51905"/>
      <c r="C51905"/>
    </row>
    <row r="51906" spans="1:3" ht="14.4" x14ac:dyDescent="0.3">
      <c r="A51906"/>
      <c r="B51906"/>
      <c r="C51906"/>
    </row>
    <row r="51907" spans="1:3" ht="14.4" x14ac:dyDescent="0.3">
      <c r="A51907"/>
      <c r="B51907"/>
      <c r="C51907"/>
    </row>
    <row r="51908" spans="1:3" ht="14.4" x14ac:dyDescent="0.3">
      <c r="A51908"/>
      <c r="B51908"/>
      <c r="C51908"/>
    </row>
    <row r="51909" spans="1:3" ht="14.4" x14ac:dyDescent="0.3">
      <c r="A51909"/>
      <c r="B51909"/>
      <c r="C51909"/>
    </row>
    <row r="51910" spans="1:3" ht="14.4" x14ac:dyDescent="0.3">
      <c r="A51910"/>
      <c r="B51910"/>
      <c r="C51910"/>
    </row>
    <row r="51911" spans="1:3" ht="14.4" x14ac:dyDescent="0.3">
      <c r="A51911"/>
      <c r="B51911"/>
      <c r="C51911"/>
    </row>
    <row r="51912" spans="1:3" ht="14.4" x14ac:dyDescent="0.3">
      <c r="A51912"/>
      <c r="B51912"/>
      <c r="C51912"/>
    </row>
    <row r="51913" spans="1:3" ht="14.4" x14ac:dyDescent="0.3">
      <c r="A51913"/>
      <c r="B51913"/>
      <c r="C51913"/>
    </row>
    <row r="51914" spans="1:3" ht="14.4" x14ac:dyDescent="0.3">
      <c r="A51914"/>
      <c r="B51914"/>
      <c r="C51914"/>
    </row>
    <row r="51915" spans="1:3" ht="14.4" x14ac:dyDescent="0.3">
      <c r="A51915"/>
      <c r="B51915"/>
      <c r="C51915"/>
    </row>
    <row r="51916" spans="1:3" ht="14.4" x14ac:dyDescent="0.3">
      <c r="A51916"/>
      <c r="B51916"/>
      <c r="C51916"/>
    </row>
    <row r="51917" spans="1:3" ht="14.4" x14ac:dyDescent="0.3">
      <c r="A51917"/>
      <c r="B51917"/>
      <c r="C51917"/>
    </row>
    <row r="51918" spans="1:3" ht="14.4" x14ac:dyDescent="0.3">
      <c r="A51918"/>
      <c r="B51918"/>
      <c r="C51918"/>
    </row>
    <row r="51919" spans="1:3" ht="14.4" x14ac:dyDescent="0.3">
      <c r="A51919"/>
      <c r="B51919"/>
      <c r="C51919"/>
    </row>
    <row r="51920" spans="1:3" ht="14.4" x14ac:dyDescent="0.3">
      <c r="A51920"/>
      <c r="B51920"/>
      <c r="C51920"/>
    </row>
    <row r="51921" spans="1:3" ht="14.4" x14ac:dyDescent="0.3">
      <c r="A51921"/>
      <c r="B51921"/>
      <c r="C51921"/>
    </row>
    <row r="51922" spans="1:3" ht="14.4" x14ac:dyDescent="0.3">
      <c r="A51922"/>
      <c r="B51922"/>
      <c r="C51922"/>
    </row>
    <row r="51923" spans="1:3" ht="14.4" x14ac:dyDescent="0.3">
      <c r="A51923"/>
      <c r="B51923"/>
      <c r="C51923"/>
    </row>
    <row r="51924" spans="1:3" ht="14.4" x14ac:dyDescent="0.3">
      <c r="A51924"/>
      <c r="B51924"/>
      <c r="C51924"/>
    </row>
    <row r="51925" spans="1:3" ht="14.4" x14ac:dyDescent="0.3">
      <c r="A51925"/>
      <c r="B51925"/>
      <c r="C51925"/>
    </row>
    <row r="51926" spans="1:3" ht="14.4" x14ac:dyDescent="0.3">
      <c r="A51926"/>
      <c r="B51926"/>
      <c r="C51926"/>
    </row>
    <row r="51927" spans="1:3" ht="14.4" x14ac:dyDescent="0.3">
      <c r="A51927"/>
      <c r="B51927"/>
      <c r="C51927"/>
    </row>
    <row r="51928" spans="1:3" ht="14.4" x14ac:dyDescent="0.3">
      <c r="A51928"/>
      <c r="B51928"/>
      <c r="C51928"/>
    </row>
    <row r="51929" spans="1:3" ht="14.4" x14ac:dyDescent="0.3">
      <c r="A51929"/>
      <c r="B51929"/>
      <c r="C51929"/>
    </row>
    <row r="51930" spans="1:3" ht="14.4" x14ac:dyDescent="0.3">
      <c r="A51930"/>
      <c r="B51930"/>
      <c r="C51930"/>
    </row>
    <row r="51931" spans="1:3" ht="14.4" x14ac:dyDescent="0.3">
      <c r="A51931"/>
      <c r="B51931"/>
      <c r="C51931"/>
    </row>
    <row r="51932" spans="1:3" ht="14.4" x14ac:dyDescent="0.3">
      <c r="A51932"/>
      <c r="B51932"/>
      <c r="C51932"/>
    </row>
    <row r="51933" spans="1:3" ht="14.4" x14ac:dyDescent="0.3">
      <c r="A51933"/>
      <c r="B51933"/>
      <c r="C51933"/>
    </row>
    <row r="51934" spans="1:3" ht="14.4" x14ac:dyDescent="0.3">
      <c r="A51934"/>
      <c r="B51934"/>
      <c r="C51934"/>
    </row>
    <row r="51935" spans="1:3" ht="14.4" x14ac:dyDescent="0.3">
      <c r="A51935"/>
      <c r="B51935"/>
      <c r="C51935"/>
    </row>
    <row r="51936" spans="1:3" ht="14.4" x14ac:dyDescent="0.3">
      <c r="A51936"/>
      <c r="B51936"/>
      <c r="C51936"/>
    </row>
    <row r="51937" spans="1:3" ht="14.4" x14ac:dyDescent="0.3">
      <c r="A51937"/>
      <c r="B51937"/>
      <c r="C51937"/>
    </row>
    <row r="51938" spans="1:3" ht="14.4" x14ac:dyDescent="0.3">
      <c r="A51938"/>
      <c r="B51938"/>
      <c r="C51938"/>
    </row>
    <row r="51939" spans="1:3" ht="14.4" x14ac:dyDescent="0.3">
      <c r="A51939"/>
      <c r="B51939"/>
      <c r="C51939"/>
    </row>
    <row r="51940" spans="1:3" ht="14.4" x14ac:dyDescent="0.3">
      <c r="A51940"/>
      <c r="B51940"/>
      <c r="C51940"/>
    </row>
    <row r="51941" spans="1:3" ht="14.4" x14ac:dyDescent="0.3">
      <c r="A51941"/>
      <c r="B51941"/>
      <c r="C51941"/>
    </row>
    <row r="51942" spans="1:3" ht="14.4" x14ac:dyDescent="0.3">
      <c r="A51942"/>
      <c r="B51942"/>
      <c r="C51942"/>
    </row>
    <row r="51943" spans="1:3" ht="14.4" x14ac:dyDescent="0.3">
      <c r="A51943"/>
      <c r="B51943"/>
      <c r="C51943"/>
    </row>
    <row r="51944" spans="1:3" ht="14.4" x14ac:dyDescent="0.3">
      <c r="A51944"/>
      <c r="B51944"/>
      <c r="C51944"/>
    </row>
    <row r="51945" spans="1:3" ht="14.4" x14ac:dyDescent="0.3">
      <c r="A51945"/>
      <c r="B51945"/>
      <c r="C51945"/>
    </row>
    <row r="51946" spans="1:3" ht="14.4" x14ac:dyDescent="0.3">
      <c r="A51946"/>
      <c r="B51946"/>
      <c r="C51946"/>
    </row>
    <row r="51947" spans="1:3" ht="14.4" x14ac:dyDescent="0.3">
      <c r="A51947"/>
      <c r="B51947"/>
      <c r="C51947"/>
    </row>
    <row r="51948" spans="1:3" ht="14.4" x14ac:dyDescent="0.3">
      <c r="A51948"/>
      <c r="B51948"/>
      <c r="C51948"/>
    </row>
    <row r="51949" spans="1:3" ht="14.4" x14ac:dyDescent="0.3">
      <c r="A51949"/>
      <c r="B51949"/>
      <c r="C51949"/>
    </row>
    <row r="51950" spans="1:3" ht="14.4" x14ac:dyDescent="0.3">
      <c r="A51950"/>
      <c r="B51950"/>
      <c r="C51950"/>
    </row>
    <row r="51951" spans="1:3" ht="14.4" x14ac:dyDescent="0.3">
      <c r="A51951"/>
      <c r="B51951"/>
      <c r="C51951"/>
    </row>
    <row r="51952" spans="1:3" ht="14.4" x14ac:dyDescent="0.3">
      <c r="A51952"/>
      <c r="B51952"/>
      <c r="C51952"/>
    </row>
    <row r="51953" spans="1:3" ht="14.4" x14ac:dyDescent="0.3">
      <c r="A51953"/>
      <c r="B51953"/>
      <c r="C51953"/>
    </row>
    <row r="51954" spans="1:3" ht="14.4" x14ac:dyDescent="0.3">
      <c r="A51954"/>
      <c r="B51954"/>
      <c r="C51954"/>
    </row>
    <row r="51955" spans="1:3" ht="14.4" x14ac:dyDescent="0.3">
      <c r="A51955"/>
      <c r="B51955"/>
      <c r="C51955"/>
    </row>
    <row r="51956" spans="1:3" ht="14.4" x14ac:dyDescent="0.3">
      <c r="A51956"/>
      <c r="B51956"/>
      <c r="C51956"/>
    </row>
    <row r="51957" spans="1:3" ht="14.4" x14ac:dyDescent="0.3">
      <c r="A51957"/>
      <c r="B51957"/>
      <c r="C51957"/>
    </row>
    <row r="51958" spans="1:3" ht="14.4" x14ac:dyDescent="0.3">
      <c r="A51958"/>
      <c r="B51958"/>
      <c r="C51958"/>
    </row>
    <row r="51959" spans="1:3" ht="14.4" x14ac:dyDescent="0.3">
      <c r="A51959"/>
      <c r="B51959"/>
      <c r="C51959"/>
    </row>
    <row r="51960" spans="1:3" ht="14.4" x14ac:dyDescent="0.3">
      <c r="A51960"/>
      <c r="B51960"/>
      <c r="C51960"/>
    </row>
    <row r="51961" spans="1:3" ht="14.4" x14ac:dyDescent="0.3">
      <c r="A51961"/>
      <c r="B51961"/>
      <c r="C51961"/>
    </row>
    <row r="51962" spans="1:3" ht="14.4" x14ac:dyDescent="0.3">
      <c r="A51962"/>
      <c r="B51962"/>
      <c r="C51962"/>
    </row>
    <row r="51963" spans="1:3" ht="14.4" x14ac:dyDescent="0.3">
      <c r="A51963"/>
      <c r="B51963"/>
      <c r="C51963"/>
    </row>
    <row r="51964" spans="1:3" ht="14.4" x14ac:dyDescent="0.3">
      <c r="A51964"/>
      <c r="B51964"/>
      <c r="C51964"/>
    </row>
    <row r="51965" spans="1:3" ht="14.4" x14ac:dyDescent="0.3">
      <c r="A51965"/>
      <c r="B51965"/>
      <c r="C51965"/>
    </row>
    <row r="51966" spans="1:3" ht="14.4" x14ac:dyDescent="0.3">
      <c r="A51966"/>
      <c r="B51966"/>
      <c r="C51966"/>
    </row>
    <row r="51967" spans="1:3" ht="14.4" x14ac:dyDescent="0.3">
      <c r="A51967"/>
      <c r="B51967"/>
      <c r="C51967"/>
    </row>
    <row r="51968" spans="1:3" ht="14.4" x14ac:dyDescent="0.3">
      <c r="A51968"/>
      <c r="B51968"/>
      <c r="C51968"/>
    </row>
    <row r="51969" spans="1:3" ht="14.4" x14ac:dyDescent="0.3">
      <c r="A51969"/>
      <c r="B51969"/>
      <c r="C51969"/>
    </row>
    <row r="51970" spans="1:3" ht="14.4" x14ac:dyDescent="0.3">
      <c r="A51970"/>
      <c r="B51970"/>
      <c r="C51970"/>
    </row>
    <row r="51971" spans="1:3" ht="14.4" x14ac:dyDescent="0.3">
      <c r="A51971"/>
      <c r="B51971"/>
      <c r="C51971"/>
    </row>
    <row r="51972" spans="1:3" ht="14.4" x14ac:dyDescent="0.3">
      <c r="A51972"/>
      <c r="B51972"/>
      <c r="C51972"/>
    </row>
    <row r="51973" spans="1:3" ht="14.4" x14ac:dyDescent="0.3">
      <c r="A51973"/>
      <c r="B51973"/>
      <c r="C51973"/>
    </row>
    <row r="51974" spans="1:3" ht="14.4" x14ac:dyDescent="0.3">
      <c r="A51974"/>
      <c r="B51974"/>
      <c r="C51974"/>
    </row>
    <row r="51975" spans="1:3" ht="14.4" x14ac:dyDescent="0.3">
      <c r="A51975"/>
      <c r="B51975"/>
      <c r="C51975"/>
    </row>
    <row r="51976" spans="1:3" ht="14.4" x14ac:dyDescent="0.3">
      <c r="A51976"/>
      <c r="B51976"/>
      <c r="C51976"/>
    </row>
    <row r="51977" spans="1:3" ht="14.4" x14ac:dyDescent="0.3">
      <c r="A51977"/>
      <c r="B51977"/>
      <c r="C51977"/>
    </row>
    <row r="51978" spans="1:3" ht="14.4" x14ac:dyDescent="0.3">
      <c r="A51978"/>
      <c r="B51978"/>
      <c r="C51978"/>
    </row>
    <row r="51979" spans="1:3" ht="14.4" x14ac:dyDescent="0.3">
      <c r="A51979"/>
      <c r="B51979"/>
      <c r="C51979"/>
    </row>
    <row r="51980" spans="1:3" ht="14.4" x14ac:dyDescent="0.3">
      <c r="A51980"/>
      <c r="B51980"/>
      <c r="C51980"/>
    </row>
    <row r="51981" spans="1:3" ht="14.4" x14ac:dyDescent="0.3">
      <c r="A51981"/>
      <c r="B51981"/>
      <c r="C51981"/>
    </row>
    <row r="51982" spans="1:3" ht="14.4" x14ac:dyDescent="0.3">
      <c r="A51982"/>
      <c r="B51982"/>
      <c r="C51982"/>
    </row>
    <row r="51983" spans="1:3" ht="14.4" x14ac:dyDescent="0.3">
      <c r="A51983"/>
      <c r="B51983"/>
      <c r="C51983"/>
    </row>
    <row r="51984" spans="1:3" ht="14.4" x14ac:dyDescent="0.3">
      <c r="A51984"/>
      <c r="B51984"/>
      <c r="C51984"/>
    </row>
    <row r="51985" spans="1:3" ht="14.4" x14ac:dyDescent="0.3">
      <c r="A51985"/>
      <c r="B51985"/>
      <c r="C51985"/>
    </row>
    <row r="51986" spans="1:3" ht="14.4" x14ac:dyDescent="0.3">
      <c r="A51986"/>
      <c r="B51986"/>
      <c r="C51986"/>
    </row>
    <row r="51987" spans="1:3" ht="14.4" x14ac:dyDescent="0.3">
      <c r="A51987"/>
      <c r="B51987"/>
      <c r="C51987"/>
    </row>
    <row r="51988" spans="1:3" ht="14.4" x14ac:dyDescent="0.3">
      <c r="A51988"/>
      <c r="B51988"/>
      <c r="C51988"/>
    </row>
    <row r="51989" spans="1:3" ht="14.4" x14ac:dyDescent="0.3">
      <c r="A51989"/>
      <c r="B51989"/>
      <c r="C51989"/>
    </row>
    <row r="51990" spans="1:3" ht="14.4" x14ac:dyDescent="0.3">
      <c r="A51990"/>
      <c r="B51990"/>
      <c r="C51990"/>
    </row>
    <row r="51991" spans="1:3" ht="14.4" x14ac:dyDescent="0.3">
      <c r="A51991"/>
      <c r="B51991"/>
      <c r="C51991"/>
    </row>
    <row r="51992" spans="1:3" ht="14.4" x14ac:dyDescent="0.3">
      <c r="A51992"/>
      <c r="B51992"/>
      <c r="C51992"/>
    </row>
    <row r="51993" spans="1:3" ht="14.4" x14ac:dyDescent="0.3">
      <c r="A51993"/>
      <c r="B51993"/>
      <c r="C51993"/>
    </row>
    <row r="51994" spans="1:3" ht="14.4" x14ac:dyDescent="0.3">
      <c r="A51994"/>
      <c r="B51994"/>
      <c r="C51994"/>
    </row>
    <row r="51995" spans="1:3" ht="14.4" x14ac:dyDescent="0.3">
      <c r="A51995"/>
      <c r="B51995"/>
      <c r="C51995"/>
    </row>
    <row r="51996" spans="1:3" ht="14.4" x14ac:dyDescent="0.3">
      <c r="A51996"/>
      <c r="B51996"/>
      <c r="C51996"/>
    </row>
    <row r="51997" spans="1:3" ht="14.4" x14ac:dyDescent="0.3">
      <c r="A51997"/>
      <c r="B51997"/>
      <c r="C51997"/>
    </row>
    <row r="51998" spans="1:3" ht="14.4" x14ac:dyDescent="0.3">
      <c r="A51998"/>
      <c r="B51998"/>
      <c r="C51998"/>
    </row>
    <row r="51999" spans="1:3" ht="14.4" x14ac:dyDescent="0.3">
      <c r="A51999"/>
      <c r="B51999"/>
      <c r="C51999"/>
    </row>
    <row r="52000" spans="1:3" ht="14.4" x14ac:dyDescent="0.3">
      <c r="A52000"/>
      <c r="B52000"/>
      <c r="C52000"/>
    </row>
    <row r="52001" spans="1:3" ht="14.4" x14ac:dyDescent="0.3">
      <c r="A52001"/>
      <c r="B52001"/>
      <c r="C52001"/>
    </row>
    <row r="52002" spans="1:3" ht="14.4" x14ac:dyDescent="0.3">
      <c r="A52002"/>
      <c r="B52002"/>
      <c r="C52002"/>
    </row>
    <row r="52003" spans="1:3" ht="14.4" x14ac:dyDescent="0.3">
      <c r="A52003"/>
      <c r="B52003"/>
      <c r="C52003"/>
    </row>
    <row r="52004" spans="1:3" ht="14.4" x14ac:dyDescent="0.3">
      <c r="A52004"/>
      <c r="B52004"/>
      <c r="C52004"/>
    </row>
    <row r="52005" spans="1:3" ht="14.4" x14ac:dyDescent="0.3">
      <c r="A52005"/>
      <c r="B52005"/>
      <c r="C52005"/>
    </row>
    <row r="52006" spans="1:3" ht="14.4" x14ac:dyDescent="0.3">
      <c r="A52006"/>
      <c r="B52006"/>
      <c r="C52006"/>
    </row>
    <row r="52007" spans="1:3" ht="14.4" x14ac:dyDescent="0.3">
      <c r="A52007"/>
      <c r="B52007"/>
      <c r="C52007"/>
    </row>
    <row r="52008" spans="1:3" ht="14.4" x14ac:dyDescent="0.3">
      <c r="A52008"/>
      <c r="B52008"/>
      <c r="C52008"/>
    </row>
    <row r="52009" spans="1:3" ht="14.4" x14ac:dyDescent="0.3">
      <c r="A52009"/>
      <c r="B52009"/>
      <c r="C52009"/>
    </row>
    <row r="52010" spans="1:3" ht="14.4" x14ac:dyDescent="0.3">
      <c r="A52010"/>
      <c r="B52010"/>
      <c r="C52010"/>
    </row>
    <row r="52011" spans="1:3" ht="14.4" x14ac:dyDescent="0.3">
      <c r="A52011"/>
      <c r="B52011"/>
      <c r="C52011"/>
    </row>
    <row r="52012" spans="1:3" ht="14.4" x14ac:dyDescent="0.3">
      <c r="A52012"/>
      <c r="B52012"/>
      <c r="C52012"/>
    </row>
    <row r="52013" spans="1:3" ht="14.4" x14ac:dyDescent="0.3">
      <c r="A52013"/>
      <c r="B52013"/>
      <c r="C52013"/>
    </row>
    <row r="52014" spans="1:3" ht="14.4" x14ac:dyDescent="0.3">
      <c r="A52014"/>
      <c r="B52014"/>
      <c r="C52014"/>
    </row>
    <row r="52015" spans="1:3" ht="14.4" x14ac:dyDescent="0.3">
      <c r="A52015"/>
      <c r="B52015"/>
      <c r="C52015"/>
    </row>
    <row r="52016" spans="1:3" ht="14.4" x14ac:dyDescent="0.3">
      <c r="A52016"/>
      <c r="B52016"/>
      <c r="C52016"/>
    </row>
    <row r="52017" spans="1:3" ht="14.4" x14ac:dyDescent="0.3">
      <c r="A52017"/>
      <c r="B52017"/>
      <c r="C52017"/>
    </row>
    <row r="52018" spans="1:3" ht="14.4" x14ac:dyDescent="0.3">
      <c r="A52018"/>
      <c r="B52018"/>
      <c r="C52018"/>
    </row>
    <row r="52019" spans="1:3" ht="14.4" x14ac:dyDescent="0.3">
      <c r="A52019"/>
      <c r="B52019"/>
      <c r="C52019"/>
    </row>
    <row r="52020" spans="1:3" ht="14.4" x14ac:dyDescent="0.3">
      <c r="A52020"/>
      <c r="B52020"/>
      <c r="C52020"/>
    </row>
    <row r="52021" spans="1:3" ht="14.4" x14ac:dyDescent="0.3">
      <c r="A52021"/>
      <c r="B52021"/>
      <c r="C52021"/>
    </row>
    <row r="52022" spans="1:3" ht="14.4" x14ac:dyDescent="0.3">
      <c r="A52022"/>
      <c r="B52022"/>
      <c r="C52022"/>
    </row>
    <row r="52023" spans="1:3" ht="14.4" x14ac:dyDescent="0.3">
      <c r="A52023"/>
      <c r="B52023"/>
      <c r="C52023"/>
    </row>
    <row r="52024" spans="1:3" ht="14.4" x14ac:dyDescent="0.3">
      <c r="A52024"/>
      <c r="B52024"/>
      <c r="C52024"/>
    </row>
    <row r="52025" spans="1:3" ht="14.4" x14ac:dyDescent="0.3">
      <c r="A52025"/>
      <c r="B52025"/>
      <c r="C52025"/>
    </row>
    <row r="52026" spans="1:3" ht="14.4" x14ac:dyDescent="0.3">
      <c r="A52026"/>
      <c r="B52026"/>
      <c r="C52026"/>
    </row>
    <row r="52027" spans="1:3" ht="14.4" x14ac:dyDescent="0.3">
      <c r="A52027"/>
      <c r="B52027"/>
      <c r="C52027"/>
    </row>
    <row r="52028" spans="1:3" ht="14.4" x14ac:dyDescent="0.3">
      <c r="A52028"/>
      <c r="B52028"/>
      <c r="C52028"/>
    </row>
    <row r="52029" spans="1:3" ht="14.4" x14ac:dyDescent="0.3">
      <c r="A52029"/>
      <c r="B52029"/>
      <c r="C52029"/>
    </row>
    <row r="52030" spans="1:3" ht="14.4" x14ac:dyDescent="0.3">
      <c r="A52030"/>
      <c r="B52030"/>
      <c r="C52030"/>
    </row>
    <row r="52031" spans="1:3" ht="14.4" x14ac:dyDescent="0.3">
      <c r="A52031"/>
      <c r="B52031"/>
      <c r="C52031"/>
    </row>
    <row r="52032" spans="1:3" ht="14.4" x14ac:dyDescent="0.3">
      <c r="A52032"/>
      <c r="B52032"/>
      <c r="C52032"/>
    </row>
    <row r="52033" spans="1:3" ht="14.4" x14ac:dyDescent="0.3">
      <c r="A52033"/>
      <c r="B52033"/>
      <c r="C52033"/>
    </row>
    <row r="52034" spans="1:3" ht="14.4" x14ac:dyDescent="0.3">
      <c r="A52034"/>
      <c r="B52034"/>
      <c r="C52034"/>
    </row>
    <row r="52035" spans="1:3" ht="14.4" x14ac:dyDescent="0.3">
      <c r="A52035"/>
      <c r="B52035"/>
      <c r="C52035"/>
    </row>
    <row r="52036" spans="1:3" ht="14.4" x14ac:dyDescent="0.3">
      <c r="A52036"/>
      <c r="B52036"/>
      <c r="C52036"/>
    </row>
    <row r="52037" spans="1:3" ht="14.4" x14ac:dyDescent="0.3">
      <c r="A52037"/>
      <c r="B52037"/>
      <c r="C52037"/>
    </row>
    <row r="52038" spans="1:3" ht="14.4" x14ac:dyDescent="0.3">
      <c r="A52038"/>
      <c r="B52038"/>
      <c r="C52038"/>
    </row>
    <row r="52039" spans="1:3" ht="14.4" x14ac:dyDescent="0.3">
      <c r="A52039"/>
      <c r="B52039"/>
      <c r="C52039"/>
    </row>
    <row r="52040" spans="1:3" ht="14.4" x14ac:dyDescent="0.3">
      <c r="A52040"/>
      <c r="B52040"/>
      <c r="C52040"/>
    </row>
    <row r="52041" spans="1:3" ht="14.4" x14ac:dyDescent="0.3">
      <c r="A52041"/>
      <c r="B52041"/>
      <c r="C52041"/>
    </row>
    <row r="52042" spans="1:3" ht="14.4" x14ac:dyDescent="0.3">
      <c r="A52042"/>
      <c r="B52042"/>
      <c r="C52042"/>
    </row>
    <row r="52043" spans="1:3" ht="14.4" x14ac:dyDescent="0.3">
      <c r="A52043"/>
      <c r="B52043"/>
      <c r="C52043"/>
    </row>
    <row r="52044" spans="1:3" ht="14.4" x14ac:dyDescent="0.3">
      <c r="A52044"/>
      <c r="B52044"/>
      <c r="C52044"/>
    </row>
    <row r="52045" spans="1:3" ht="14.4" x14ac:dyDescent="0.3">
      <c r="A52045"/>
      <c r="B52045"/>
      <c r="C52045"/>
    </row>
    <row r="52046" spans="1:3" ht="14.4" x14ac:dyDescent="0.3">
      <c r="A52046"/>
      <c r="B52046"/>
      <c r="C52046"/>
    </row>
    <row r="52047" spans="1:3" ht="14.4" x14ac:dyDescent="0.3">
      <c r="A52047"/>
      <c r="B52047"/>
      <c r="C52047"/>
    </row>
    <row r="52048" spans="1:3" ht="14.4" x14ac:dyDescent="0.3">
      <c r="A52048"/>
      <c r="B52048"/>
      <c r="C52048"/>
    </row>
    <row r="52049" spans="1:3" ht="14.4" x14ac:dyDescent="0.3">
      <c r="A52049"/>
      <c r="B52049"/>
      <c r="C52049"/>
    </row>
    <row r="52050" spans="1:3" ht="14.4" x14ac:dyDescent="0.3">
      <c r="A52050"/>
      <c r="B52050"/>
      <c r="C52050"/>
    </row>
    <row r="52051" spans="1:3" ht="14.4" x14ac:dyDescent="0.3">
      <c r="A52051"/>
      <c r="B52051"/>
      <c r="C52051"/>
    </row>
    <row r="52052" spans="1:3" ht="14.4" x14ac:dyDescent="0.3">
      <c r="A52052"/>
      <c r="B52052"/>
      <c r="C52052"/>
    </row>
    <row r="52053" spans="1:3" ht="14.4" x14ac:dyDescent="0.3">
      <c r="A52053"/>
      <c r="B52053"/>
      <c r="C52053"/>
    </row>
    <row r="52054" spans="1:3" ht="14.4" x14ac:dyDescent="0.3">
      <c r="A52054"/>
      <c r="B52054"/>
      <c r="C52054"/>
    </row>
    <row r="52055" spans="1:3" ht="14.4" x14ac:dyDescent="0.3">
      <c r="A52055"/>
      <c r="B52055"/>
      <c r="C52055"/>
    </row>
    <row r="52056" spans="1:3" ht="14.4" x14ac:dyDescent="0.3">
      <c r="A52056"/>
      <c r="B52056"/>
      <c r="C52056"/>
    </row>
    <row r="52057" spans="1:3" ht="14.4" x14ac:dyDescent="0.3">
      <c r="A52057"/>
      <c r="B52057"/>
      <c r="C52057"/>
    </row>
    <row r="52058" spans="1:3" ht="14.4" x14ac:dyDescent="0.3">
      <c r="A52058"/>
      <c r="B52058"/>
      <c r="C52058"/>
    </row>
    <row r="52059" spans="1:3" ht="14.4" x14ac:dyDescent="0.3">
      <c r="A52059"/>
      <c r="B52059"/>
      <c r="C52059"/>
    </row>
    <row r="52060" spans="1:3" ht="14.4" x14ac:dyDescent="0.3">
      <c r="A52060"/>
      <c r="B52060"/>
      <c r="C52060"/>
    </row>
    <row r="52061" spans="1:3" ht="14.4" x14ac:dyDescent="0.3">
      <c r="A52061"/>
      <c r="B52061"/>
      <c r="C52061"/>
    </row>
    <row r="52062" spans="1:3" ht="14.4" x14ac:dyDescent="0.3">
      <c r="A52062"/>
      <c r="B52062"/>
      <c r="C52062"/>
    </row>
    <row r="52063" spans="1:3" ht="14.4" x14ac:dyDescent="0.3">
      <c r="A52063"/>
      <c r="B52063"/>
      <c r="C52063"/>
    </row>
    <row r="52064" spans="1:3" ht="14.4" x14ac:dyDescent="0.3">
      <c r="A52064"/>
      <c r="B52064"/>
      <c r="C52064"/>
    </row>
    <row r="52065" spans="1:3" ht="14.4" x14ac:dyDescent="0.3">
      <c r="A52065"/>
      <c r="B52065"/>
      <c r="C52065"/>
    </row>
    <row r="52066" spans="1:3" ht="14.4" x14ac:dyDescent="0.3">
      <c r="A52066"/>
      <c r="B52066"/>
      <c r="C52066"/>
    </row>
    <row r="52067" spans="1:3" ht="14.4" x14ac:dyDescent="0.3">
      <c r="A52067"/>
      <c r="B52067"/>
      <c r="C52067"/>
    </row>
    <row r="52068" spans="1:3" ht="14.4" x14ac:dyDescent="0.3">
      <c r="A52068"/>
      <c r="B52068"/>
      <c r="C52068"/>
    </row>
    <row r="52069" spans="1:3" ht="14.4" x14ac:dyDescent="0.3">
      <c r="A52069"/>
      <c r="B52069"/>
      <c r="C52069"/>
    </row>
    <row r="52070" spans="1:3" ht="14.4" x14ac:dyDescent="0.3">
      <c r="A52070"/>
      <c r="B52070"/>
      <c r="C52070"/>
    </row>
    <row r="52071" spans="1:3" ht="14.4" x14ac:dyDescent="0.3">
      <c r="A52071"/>
      <c r="B52071"/>
      <c r="C52071"/>
    </row>
    <row r="52072" spans="1:3" ht="14.4" x14ac:dyDescent="0.3">
      <c r="A52072"/>
      <c r="B52072"/>
      <c r="C52072"/>
    </row>
    <row r="52073" spans="1:3" ht="14.4" x14ac:dyDescent="0.3">
      <c r="A52073"/>
      <c r="B52073"/>
      <c r="C52073"/>
    </row>
    <row r="52074" spans="1:3" ht="14.4" x14ac:dyDescent="0.3">
      <c r="A52074"/>
      <c r="B52074"/>
      <c r="C52074"/>
    </row>
    <row r="52075" spans="1:3" ht="14.4" x14ac:dyDescent="0.3">
      <c r="A52075"/>
      <c r="B52075"/>
      <c r="C52075"/>
    </row>
    <row r="52076" spans="1:3" ht="14.4" x14ac:dyDescent="0.3">
      <c r="A52076"/>
      <c r="B52076"/>
      <c r="C52076"/>
    </row>
    <row r="52077" spans="1:3" ht="14.4" x14ac:dyDescent="0.3">
      <c r="A52077"/>
      <c r="B52077"/>
      <c r="C52077"/>
    </row>
    <row r="52078" spans="1:3" ht="14.4" x14ac:dyDescent="0.3">
      <c r="A52078"/>
      <c r="B52078"/>
      <c r="C52078"/>
    </row>
    <row r="52079" spans="1:3" ht="14.4" x14ac:dyDescent="0.3">
      <c r="A52079"/>
      <c r="B52079"/>
      <c r="C52079"/>
    </row>
    <row r="52080" spans="1:3" ht="14.4" x14ac:dyDescent="0.3">
      <c r="A52080"/>
      <c r="B52080"/>
      <c r="C52080"/>
    </row>
    <row r="52081" spans="1:3" ht="14.4" x14ac:dyDescent="0.3">
      <c r="A52081"/>
      <c r="B52081"/>
      <c r="C52081"/>
    </row>
    <row r="52082" spans="1:3" ht="14.4" x14ac:dyDescent="0.3">
      <c r="A52082"/>
      <c r="B52082"/>
      <c r="C52082"/>
    </row>
    <row r="52083" spans="1:3" ht="14.4" x14ac:dyDescent="0.3">
      <c r="A52083"/>
      <c r="B52083"/>
      <c r="C52083"/>
    </row>
    <row r="52084" spans="1:3" ht="14.4" x14ac:dyDescent="0.3">
      <c r="A52084"/>
      <c r="B52084"/>
      <c r="C52084"/>
    </row>
    <row r="52085" spans="1:3" ht="14.4" x14ac:dyDescent="0.3">
      <c r="A52085"/>
      <c r="B52085"/>
      <c r="C52085"/>
    </row>
    <row r="52086" spans="1:3" ht="14.4" x14ac:dyDescent="0.3">
      <c r="A52086"/>
      <c r="B52086"/>
      <c r="C52086"/>
    </row>
    <row r="52087" spans="1:3" ht="14.4" x14ac:dyDescent="0.3">
      <c r="A52087"/>
      <c r="B52087"/>
      <c r="C52087"/>
    </row>
    <row r="52088" spans="1:3" ht="14.4" x14ac:dyDescent="0.3">
      <c r="A52088"/>
      <c r="B52088"/>
      <c r="C52088"/>
    </row>
    <row r="52089" spans="1:3" ht="14.4" x14ac:dyDescent="0.3">
      <c r="A52089"/>
      <c r="B52089"/>
      <c r="C52089"/>
    </row>
    <row r="52090" spans="1:3" ht="14.4" x14ac:dyDescent="0.3">
      <c r="A52090"/>
      <c r="B52090"/>
      <c r="C52090"/>
    </row>
    <row r="52091" spans="1:3" ht="14.4" x14ac:dyDescent="0.3">
      <c r="A52091"/>
      <c r="B52091"/>
      <c r="C52091"/>
    </row>
    <row r="52092" spans="1:3" ht="14.4" x14ac:dyDescent="0.3">
      <c r="A52092"/>
      <c r="B52092"/>
      <c r="C52092"/>
    </row>
    <row r="52093" spans="1:3" ht="14.4" x14ac:dyDescent="0.3">
      <c r="A52093"/>
      <c r="B52093"/>
      <c r="C52093"/>
    </row>
    <row r="52094" spans="1:3" ht="14.4" x14ac:dyDescent="0.3">
      <c r="A52094"/>
      <c r="B52094"/>
      <c r="C52094"/>
    </row>
    <row r="52095" spans="1:3" ht="14.4" x14ac:dyDescent="0.3">
      <c r="A52095"/>
      <c r="B52095"/>
      <c r="C52095"/>
    </row>
    <row r="52096" spans="1:3" ht="14.4" x14ac:dyDescent="0.3">
      <c r="A52096"/>
      <c r="B52096"/>
      <c r="C52096"/>
    </row>
    <row r="52097" spans="1:3" ht="14.4" x14ac:dyDescent="0.3">
      <c r="A52097"/>
      <c r="B52097"/>
      <c r="C52097"/>
    </row>
    <row r="52098" spans="1:3" ht="14.4" x14ac:dyDescent="0.3">
      <c r="A52098"/>
      <c r="B52098"/>
      <c r="C52098"/>
    </row>
    <row r="52099" spans="1:3" ht="14.4" x14ac:dyDescent="0.3">
      <c r="A52099"/>
      <c r="B52099"/>
      <c r="C52099"/>
    </row>
    <row r="52100" spans="1:3" ht="14.4" x14ac:dyDescent="0.3">
      <c r="A52100"/>
      <c r="B52100"/>
      <c r="C52100"/>
    </row>
    <row r="52101" spans="1:3" ht="14.4" x14ac:dyDescent="0.3">
      <c r="A52101"/>
      <c r="B52101"/>
      <c r="C52101"/>
    </row>
    <row r="52102" spans="1:3" ht="14.4" x14ac:dyDescent="0.3">
      <c r="A52102"/>
      <c r="B52102"/>
      <c r="C52102"/>
    </row>
    <row r="52103" spans="1:3" ht="14.4" x14ac:dyDescent="0.3">
      <c r="A52103"/>
      <c r="B52103"/>
      <c r="C52103"/>
    </row>
    <row r="52104" spans="1:3" ht="14.4" x14ac:dyDescent="0.3">
      <c r="A52104"/>
      <c r="B52104"/>
      <c r="C52104"/>
    </row>
    <row r="52105" spans="1:3" ht="14.4" x14ac:dyDescent="0.3">
      <c r="A52105"/>
      <c r="B52105"/>
      <c r="C52105"/>
    </row>
    <row r="52106" spans="1:3" ht="14.4" x14ac:dyDescent="0.3">
      <c r="A52106"/>
      <c r="B52106"/>
      <c r="C52106"/>
    </row>
    <row r="52107" spans="1:3" ht="14.4" x14ac:dyDescent="0.3">
      <c r="A52107"/>
      <c r="B52107"/>
      <c r="C52107"/>
    </row>
    <row r="52108" spans="1:3" ht="14.4" x14ac:dyDescent="0.3">
      <c r="A52108"/>
      <c r="B52108"/>
      <c r="C52108"/>
    </row>
    <row r="52109" spans="1:3" ht="14.4" x14ac:dyDescent="0.3">
      <c r="A52109"/>
      <c r="B52109"/>
      <c r="C52109"/>
    </row>
    <row r="52110" spans="1:3" ht="14.4" x14ac:dyDescent="0.3">
      <c r="A52110"/>
      <c r="B52110"/>
      <c r="C52110"/>
    </row>
    <row r="52111" spans="1:3" ht="14.4" x14ac:dyDescent="0.3">
      <c r="A52111"/>
      <c r="B52111"/>
      <c r="C52111"/>
    </row>
    <row r="52112" spans="1:3" ht="14.4" x14ac:dyDescent="0.3">
      <c r="A52112"/>
      <c r="B52112"/>
      <c r="C52112"/>
    </row>
    <row r="52113" spans="1:3" ht="14.4" x14ac:dyDescent="0.3">
      <c r="A52113"/>
      <c r="B52113"/>
      <c r="C52113"/>
    </row>
    <row r="52114" spans="1:3" ht="14.4" x14ac:dyDescent="0.3">
      <c r="A52114"/>
      <c r="B52114"/>
      <c r="C52114"/>
    </row>
    <row r="52115" spans="1:3" ht="14.4" x14ac:dyDescent="0.3">
      <c r="A52115"/>
      <c r="B52115"/>
      <c r="C52115"/>
    </row>
    <row r="52116" spans="1:3" ht="14.4" x14ac:dyDescent="0.3">
      <c r="A52116"/>
      <c r="B52116"/>
      <c r="C52116"/>
    </row>
    <row r="52117" spans="1:3" ht="14.4" x14ac:dyDescent="0.3">
      <c r="A52117"/>
      <c r="B52117"/>
      <c r="C52117"/>
    </row>
    <row r="52118" spans="1:3" ht="14.4" x14ac:dyDescent="0.3">
      <c r="A52118"/>
      <c r="B52118"/>
      <c r="C52118"/>
    </row>
    <row r="52119" spans="1:3" ht="14.4" x14ac:dyDescent="0.3">
      <c r="A52119"/>
      <c r="B52119"/>
      <c r="C52119"/>
    </row>
    <row r="52120" spans="1:3" ht="14.4" x14ac:dyDescent="0.3">
      <c r="A52120"/>
      <c r="B52120"/>
      <c r="C52120"/>
    </row>
    <row r="52121" spans="1:3" ht="14.4" x14ac:dyDescent="0.3">
      <c r="A52121"/>
      <c r="B52121"/>
      <c r="C52121"/>
    </row>
    <row r="52122" spans="1:3" ht="14.4" x14ac:dyDescent="0.3">
      <c r="A52122"/>
      <c r="B52122"/>
      <c r="C52122"/>
    </row>
    <row r="52123" spans="1:3" ht="14.4" x14ac:dyDescent="0.3">
      <c r="A52123"/>
      <c r="B52123"/>
      <c r="C52123"/>
    </row>
    <row r="52124" spans="1:3" ht="14.4" x14ac:dyDescent="0.3">
      <c r="A52124"/>
      <c r="B52124"/>
      <c r="C52124"/>
    </row>
    <row r="52125" spans="1:3" ht="14.4" x14ac:dyDescent="0.3">
      <c r="A52125"/>
      <c r="B52125"/>
      <c r="C52125"/>
    </row>
    <row r="52126" spans="1:3" ht="14.4" x14ac:dyDescent="0.3">
      <c r="A52126"/>
      <c r="B52126"/>
      <c r="C52126"/>
    </row>
    <row r="52127" spans="1:3" ht="14.4" x14ac:dyDescent="0.3">
      <c r="A52127"/>
      <c r="B52127"/>
      <c r="C52127"/>
    </row>
    <row r="52128" spans="1:3" ht="14.4" x14ac:dyDescent="0.3">
      <c r="A52128"/>
      <c r="B52128"/>
      <c r="C52128"/>
    </row>
    <row r="52129" spans="1:3" ht="14.4" x14ac:dyDescent="0.3">
      <c r="A52129"/>
      <c r="B52129"/>
      <c r="C52129"/>
    </row>
    <row r="52130" spans="1:3" ht="14.4" x14ac:dyDescent="0.3">
      <c r="A52130"/>
      <c r="B52130"/>
      <c r="C52130"/>
    </row>
    <row r="52131" spans="1:3" ht="14.4" x14ac:dyDescent="0.3">
      <c r="A52131"/>
      <c r="B52131"/>
      <c r="C52131"/>
    </row>
    <row r="52132" spans="1:3" ht="14.4" x14ac:dyDescent="0.3">
      <c r="A52132"/>
      <c r="B52132"/>
      <c r="C52132"/>
    </row>
    <row r="52133" spans="1:3" ht="14.4" x14ac:dyDescent="0.3">
      <c r="A52133"/>
      <c r="B52133"/>
      <c r="C52133"/>
    </row>
    <row r="52134" spans="1:3" ht="14.4" x14ac:dyDescent="0.3">
      <c r="A52134"/>
      <c r="B52134"/>
      <c r="C52134"/>
    </row>
    <row r="52135" spans="1:3" ht="14.4" x14ac:dyDescent="0.3">
      <c r="A52135"/>
      <c r="B52135"/>
      <c r="C52135"/>
    </row>
    <row r="52136" spans="1:3" ht="14.4" x14ac:dyDescent="0.3">
      <c r="A52136"/>
      <c r="B52136"/>
      <c r="C52136"/>
    </row>
    <row r="52137" spans="1:3" ht="14.4" x14ac:dyDescent="0.3">
      <c r="A52137"/>
      <c r="B52137"/>
      <c r="C52137"/>
    </row>
    <row r="52138" spans="1:3" ht="14.4" x14ac:dyDescent="0.3">
      <c r="A52138"/>
      <c r="B52138"/>
      <c r="C52138"/>
    </row>
    <row r="52139" spans="1:3" ht="14.4" x14ac:dyDescent="0.3">
      <c r="A52139"/>
      <c r="B52139"/>
      <c r="C52139"/>
    </row>
    <row r="52140" spans="1:3" ht="14.4" x14ac:dyDescent="0.3">
      <c r="A52140"/>
      <c r="B52140"/>
      <c r="C52140"/>
    </row>
    <row r="52141" spans="1:3" ht="14.4" x14ac:dyDescent="0.3">
      <c r="A52141"/>
      <c r="B52141"/>
      <c r="C52141"/>
    </row>
    <row r="52142" spans="1:3" ht="14.4" x14ac:dyDescent="0.3">
      <c r="A52142"/>
      <c r="B52142"/>
      <c r="C52142"/>
    </row>
    <row r="52143" spans="1:3" ht="14.4" x14ac:dyDescent="0.3">
      <c r="A52143"/>
      <c r="B52143"/>
      <c r="C52143"/>
    </row>
    <row r="52144" spans="1:3" ht="14.4" x14ac:dyDescent="0.3">
      <c r="A52144"/>
      <c r="B52144"/>
      <c r="C52144"/>
    </row>
    <row r="52145" spans="1:3" ht="14.4" x14ac:dyDescent="0.3">
      <c r="A52145"/>
      <c r="B52145"/>
      <c r="C52145"/>
    </row>
    <row r="52146" spans="1:3" ht="14.4" x14ac:dyDescent="0.3">
      <c r="A52146"/>
      <c r="B52146"/>
      <c r="C52146"/>
    </row>
    <row r="52147" spans="1:3" ht="14.4" x14ac:dyDescent="0.3">
      <c r="A52147"/>
      <c r="B52147"/>
      <c r="C52147"/>
    </row>
    <row r="52148" spans="1:3" ht="14.4" x14ac:dyDescent="0.3">
      <c r="A52148"/>
      <c r="B52148"/>
      <c r="C52148"/>
    </row>
    <row r="52149" spans="1:3" ht="14.4" x14ac:dyDescent="0.3">
      <c r="A52149"/>
      <c r="B52149"/>
      <c r="C52149"/>
    </row>
    <row r="52150" spans="1:3" ht="14.4" x14ac:dyDescent="0.3">
      <c r="A52150"/>
      <c r="B52150"/>
      <c r="C52150"/>
    </row>
    <row r="52151" spans="1:3" ht="14.4" x14ac:dyDescent="0.3">
      <c r="A52151"/>
      <c r="B52151"/>
      <c r="C52151"/>
    </row>
    <row r="52152" spans="1:3" ht="14.4" x14ac:dyDescent="0.3">
      <c r="A52152"/>
      <c r="B52152"/>
      <c r="C52152"/>
    </row>
    <row r="52153" spans="1:3" ht="14.4" x14ac:dyDescent="0.3">
      <c r="A52153"/>
      <c r="B52153"/>
      <c r="C52153"/>
    </row>
    <row r="52154" spans="1:3" ht="14.4" x14ac:dyDescent="0.3">
      <c r="A52154"/>
      <c r="B52154"/>
      <c r="C52154"/>
    </row>
    <row r="52155" spans="1:3" ht="14.4" x14ac:dyDescent="0.3">
      <c r="A52155"/>
      <c r="B52155"/>
      <c r="C52155"/>
    </row>
    <row r="52156" spans="1:3" ht="14.4" x14ac:dyDescent="0.3">
      <c r="A52156"/>
      <c r="B52156"/>
      <c r="C52156"/>
    </row>
    <row r="52157" spans="1:3" ht="14.4" x14ac:dyDescent="0.3">
      <c r="A52157"/>
      <c r="B52157"/>
      <c r="C52157"/>
    </row>
    <row r="52158" spans="1:3" ht="14.4" x14ac:dyDescent="0.3">
      <c r="A52158"/>
      <c r="B52158"/>
      <c r="C52158"/>
    </row>
    <row r="52159" spans="1:3" ht="14.4" x14ac:dyDescent="0.3">
      <c r="A52159"/>
      <c r="B52159"/>
      <c r="C52159"/>
    </row>
    <row r="52160" spans="1:3" ht="14.4" x14ac:dyDescent="0.3">
      <c r="A52160"/>
      <c r="B52160"/>
      <c r="C52160"/>
    </row>
    <row r="52161" spans="1:3" ht="14.4" x14ac:dyDescent="0.3">
      <c r="A52161"/>
      <c r="B52161"/>
      <c r="C52161"/>
    </row>
    <row r="52162" spans="1:3" ht="14.4" x14ac:dyDescent="0.3">
      <c r="A52162"/>
      <c r="B52162"/>
      <c r="C52162"/>
    </row>
    <row r="52163" spans="1:3" ht="14.4" x14ac:dyDescent="0.3">
      <c r="A52163"/>
      <c r="B52163"/>
      <c r="C52163"/>
    </row>
    <row r="52164" spans="1:3" ht="14.4" x14ac:dyDescent="0.3">
      <c r="A52164"/>
      <c r="B52164"/>
      <c r="C52164"/>
    </row>
    <row r="52165" spans="1:3" ht="14.4" x14ac:dyDescent="0.3">
      <c r="A52165"/>
      <c r="B52165"/>
      <c r="C52165"/>
    </row>
    <row r="52166" spans="1:3" ht="14.4" x14ac:dyDescent="0.3">
      <c r="A52166"/>
      <c r="B52166"/>
      <c r="C52166"/>
    </row>
    <row r="52167" spans="1:3" ht="14.4" x14ac:dyDescent="0.3">
      <c r="A52167"/>
      <c r="B52167"/>
      <c r="C52167"/>
    </row>
    <row r="52168" spans="1:3" ht="14.4" x14ac:dyDescent="0.3">
      <c r="A52168"/>
      <c r="B52168"/>
      <c r="C52168"/>
    </row>
    <row r="52169" spans="1:3" ht="14.4" x14ac:dyDescent="0.3">
      <c r="A52169"/>
      <c r="B52169"/>
      <c r="C52169"/>
    </row>
    <row r="52170" spans="1:3" ht="14.4" x14ac:dyDescent="0.3">
      <c r="A52170"/>
      <c r="B52170"/>
      <c r="C52170"/>
    </row>
    <row r="52171" spans="1:3" ht="14.4" x14ac:dyDescent="0.3">
      <c r="A52171"/>
      <c r="B52171"/>
      <c r="C52171"/>
    </row>
    <row r="52172" spans="1:3" ht="14.4" x14ac:dyDescent="0.3">
      <c r="A52172"/>
      <c r="B52172"/>
      <c r="C52172"/>
    </row>
    <row r="52173" spans="1:3" ht="14.4" x14ac:dyDescent="0.3">
      <c r="A52173"/>
      <c r="B52173"/>
      <c r="C52173"/>
    </row>
    <row r="52174" spans="1:3" ht="14.4" x14ac:dyDescent="0.3">
      <c r="A52174"/>
      <c r="B52174"/>
      <c r="C52174"/>
    </row>
    <row r="52175" spans="1:3" ht="14.4" x14ac:dyDescent="0.3">
      <c r="A52175"/>
      <c r="B52175"/>
      <c r="C52175"/>
    </row>
    <row r="52176" spans="1:3" ht="14.4" x14ac:dyDescent="0.3">
      <c r="A52176"/>
      <c r="B52176"/>
      <c r="C52176"/>
    </row>
    <row r="52177" spans="1:3" ht="14.4" x14ac:dyDescent="0.3">
      <c r="A52177"/>
      <c r="B52177"/>
      <c r="C52177"/>
    </row>
    <row r="52178" spans="1:3" ht="14.4" x14ac:dyDescent="0.3">
      <c r="A52178"/>
      <c r="B52178"/>
      <c r="C52178"/>
    </row>
    <row r="52179" spans="1:3" ht="14.4" x14ac:dyDescent="0.3">
      <c r="A52179"/>
      <c r="B52179"/>
      <c r="C52179"/>
    </row>
    <row r="52180" spans="1:3" ht="14.4" x14ac:dyDescent="0.3">
      <c r="A52180"/>
      <c r="B52180"/>
      <c r="C52180"/>
    </row>
    <row r="52181" spans="1:3" ht="14.4" x14ac:dyDescent="0.3">
      <c r="A52181"/>
      <c r="B52181"/>
      <c r="C52181"/>
    </row>
    <row r="52182" spans="1:3" ht="14.4" x14ac:dyDescent="0.3">
      <c r="A52182"/>
      <c r="B52182"/>
      <c r="C52182"/>
    </row>
    <row r="52183" spans="1:3" ht="14.4" x14ac:dyDescent="0.3">
      <c r="A52183"/>
      <c r="B52183"/>
      <c r="C52183"/>
    </row>
    <row r="52184" spans="1:3" ht="14.4" x14ac:dyDescent="0.3">
      <c r="A52184"/>
      <c r="B52184"/>
      <c r="C52184"/>
    </row>
    <row r="52185" spans="1:3" ht="14.4" x14ac:dyDescent="0.3">
      <c r="A52185"/>
      <c r="B52185"/>
      <c r="C52185"/>
    </row>
    <row r="52186" spans="1:3" ht="14.4" x14ac:dyDescent="0.3">
      <c r="A52186"/>
      <c r="B52186"/>
      <c r="C52186"/>
    </row>
    <row r="52187" spans="1:3" ht="14.4" x14ac:dyDescent="0.3">
      <c r="A52187"/>
      <c r="B52187"/>
      <c r="C52187"/>
    </row>
    <row r="52188" spans="1:3" ht="14.4" x14ac:dyDescent="0.3">
      <c r="A52188"/>
      <c r="B52188"/>
      <c r="C52188"/>
    </row>
    <row r="52189" spans="1:3" ht="14.4" x14ac:dyDescent="0.3">
      <c r="A52189"/>
      <c r="B52189"/>
      <c r="C52189"/>
    </row>
    <row r="52190" spans="1:3" ht="14.4" x14ac:dyDescent="0.3">
      <c r="A52190"/>
      <c r="B52190"/>
      <c r="C52190"/>
    </row>
    <row r="52191" spans="1:3" ht="14.4" x14ac:dyDescent="0.3">
      <c r="A52191"/>
      <c r="B52191"/>
      <c r="C52191"/>
    </row>
    <row r="52192" spans="1:3" ht="14.4" x14ac:dyDescent="0.3">
      <c r="A52192"/>
      <c r="B52192"/>
      <c r="C52192"/>
    </row>
    <row r="52193" spans="1:3" ht="14.4" x14ac:dyDescent="0.3">
      <c r="A52193"/>
      <c r="B52193"/>
      <c r="C52193"/>
    </row>
    <row r="52194" spans="1:3" ht="14.4" x14ac:dyDescent="0.3">
      <c r="A52194"/>
      <c r="B52194"/>
      <c r="C52194"/>
    </row>
    <row r="52195" spans="1:3" ht="14.4" x14ac:dyDescent="0.3">
      <c r="A52195"/>
      <c r="B52195"/>
      <c r="C52195"/>
    </row>
    <row r="52196" spans="1:3" ht="14.4" x14ac:dyDescent="0.3">
      <c r="A52196"/>
      <c r="B52196"/>
      <c r="C52196"/>
    </row>
    <row r="52197" spans="1:3" ht="14.4" x14ac:dyDescent="0.3">
      <c r="A52197"/>
      <c r="B52197"/>
      <c r="C52197"/>
    </row>
    <row r="52198" spans="1:3" ht="14.4" x14ac:dyDescent="0.3">
      <c r="A52198"/>
      <c r="B52198"/>
      <c r="C52198"/>
    </row>
    <row r="52199" spans="1:3" ht="14.4" x14ac:dyDescent="0.3">
      <c r="A52199"/>
      <c r="B52199"/>
      <c r="C52199"/>
    </row>
    <row r="52200" spans="1:3" ht="14.4" x14ac:dyDescent="0.3">
      <c r="A52200"/>
      <c r="B52200"/>
      <c r="C52200"/>
    </row>
    <row r="52201" spans="1:3" ht="14.4" x14ac:dyDescent="0.3">
      <c r="A52201"/>
      <c r="B52201"/>
      <c r="C52201"/>
    </row>
    <row r="52202" spans="1:3" ht="14.4" x14ac:dyDescent="0.3">
      <c r="A52202"/>
      <c r="B52202"/>
      <c r="C52202"/>
    </row>
    <row r="52203" spans="1:3" ht="14.4" x14ac:dyDescent="0.3">
      <c r="A52203"/>
      <c r="B52203"/>
      <c r="C52203"/>
    </row>
    <row r="52204" spans="1:3" ht="14.4" x14ac:dyDescent="0.3">
      <c r="A52204"/>
      <c r="B52204"/>
      <c r="C52204"/>
    </row>
    <row r="52205" spans="1:3" ht="14.4" x14ac:dyDescent="0.3">
      <c r="A52205"/>
      <c r="B52205"/>
      <c r="C52205"/>
    </row>
    <row r="52206" spans="1:3" ht="14.4" x14ac:dyDescent="0.3">
      <c r="A52206"/>
      <c r="B52206"/>
      <c r="C52206"/>
    </row>
    <row r="52207" spans="1:3" ht="14.4" x14ac:dyDescent="0.3">
      <c r="A52207"/>
      <c r="B52207"/>
      <c r="C52207"/>
    </row>
    <row r="52208" spans="1:3" ht="14.4" x14ac:dyDescent="0.3">
      <c r="A52208"/>
      <c r="B52208"/>
      <c r="C52208"/>
    </row>
    <row r="52209" spans="1:3" ht="14.4" x14ac:dyDescent="0.3">
      <c r="A52209"/>
      <c r="B52209"/>
      <c r="C52209"/>
    </row>
    <row r="52210" spans="1:3" ht="14.4" x14ac:dyDescent="0.3">
      <c r="A52210"/>
      <c r="B52210"/>
      <c r="C52210"/>
    </row>
    <row r="52211" spans="1:3" ht="14.4" x14ac:dyDescent="0.3">
      <c r="A52211"/>
      <c r="B52211"/>
      <c r="C52211"/>
    </row>
    <row r="52212" spans="1:3" ht="14.4" x14ac:dyDescent="0.3">
      <c r="A52212"/>
      <c r="B52212"/>
      <c r="C52212"/>
    </row>
    <row r="52213" spans="1:3" ht="14.4" x14ac:dyDescent="0.3">
      <c r="A52213"/>
      <c r="B52213"/>
      <c r="C52213"/>
    </row>
    <row r="52214" spans="1:3" ht="14.4" x14ac:dyDescent="0.3">
      <c r="A52214"/>
      <c r="B52214"/>
      <c r="C52214"/>
    </row>
    <row r="52215" spans="1:3" ht="14.4" x14ac:dyDescent="0.3">
      <c r="A52215"/>
      <c r="B52215"/>
      <c r="C52215"/>
    </row>
    <row r="52216" spans="1:3" ht="14.4" x14ac:dyDescent="0.3">
      <c r="A52216"/>
      <c r="B52216"/>
      <c r="C52216"/>
    </row>
    <row r="52217" spans="1:3" ht="14.4" x14ac:dyDescent="0.3">
      <c r="A52217"/>
      <c r="B52217"/>
      <c r="C52217"/>
    </row>
    <row r="52218" spans="1:3" ht="14.4" x14ac:dyDescent="0.3">
      <c r="A52218"/>
      <c r="B52218"/>
      <c r="C52218"/>
    </row>
    <row r="52219" spans="1:3" ht="14.4" x14ac:dyDescent="0.3">
      <c r="A52219"/>
      <c r="B52219"/>
      <c r="C52219"/>
    </row>
    <row r="52220" spans="1:3" ht="14.4" x14ac:dyDescent="0.3">
      <c r="A52220"/>
      <c r="B52220"/>
      <c r="C52220"/>
    </row>
    <row r="52221" spans="1:3" ht="14.4" x14ac:dyDescent="0.3">
      <c r="A52221"/>
      <c r="B52221"/>
      <c r="C52221"/>
    </row>
    <row r="52222" spans="1:3" ht="14.4" x14ac:dyDescent="0.3">
      <c r="A52222"/>
      <c r="B52222"/>
      <c r="C52222"/>
    </row>
    <row r="52223" spans="1:3" ht="14.4" x14ac:dyDescent="0.3">
      <c r="A52223"/>
      <c r="B52223"/>
      <c r="C52223"/>
    </row>
    <row r="52224" spans="1:3" ht="14.4" x14ac:dyDescent="0.3">
      <c r="A52224"/>
      <c r="B52224"/>
      <c r="C52224"/>
    </row>
    <row r="52225" spans="1:3" ht="14.4" x14ac:dyDescent="0.3">
      <c r="A52225"/>
      <c r="B52225"/>
      <c r="C52225"/>
    </row>
    <row r="52226" spans="1:3" ht="14.4" x14ac:dyDescent="0.3">
      <c r="A52226"/>
      <c r="B52226"/>
      <c r="C52226"/>
    </row>
    <row r="52227" spans="1:3" ht="14.4" x14ac:dyDescent="0.3">
      <c r="A52227"/>
      <c r="B52227"/>
      <c r="C52227"/>
    </row>
    <row r="52228" spans="1:3" ht="14.4" x14ac:dyDescent="0.3">
      <c r="A52228"/>
      <c r="B52228"/>
      <c r="C52228"/>
    </row>
    <row r="52229" spans="1:3" ht="14.4" x14ac:dyDescent="0.3">
      <c r="A52229"/>
      <c r="B52229"/>
      <c r="C52229"/>
    </row>
    <row r="52230" spans="1:3" ht="14.4" x14ac:dyDescent="0.3">
      <c r="A52230"/>
      <c r="B52230"/>
      <c r="C52230"/>
    </row>
    <row r="52231" spans="1:3" ht="14.4" x14ac:dyDescent="0.3">
      <c r="A52231"/>
      <c r="B52231"/>
      <c r="C52231"/>
    </row>
    <row r="52232" spans="1:3" ht="14.4" x14ac:dyDescent="0.3">
      <c r="A52232"/>
      <c r="B52232"/>
      <c r="C52232"/>
    </row>
    <row r="52233" spans="1:3" ht="14.4" x14ac:dyDescent="0.3">
      <c r="A52233"/>
      <c r="B52233"/>
      <c r="C52233"/>
    </row>
    <row r="52234" spans="1:3" ht="14.4" x14ac:dyDescent="0.3">
      <c r="A52234"/>
      <c r="B52234"/>
      <c r="C52234"/>
    </row>
    <row r="52235" spans="1:3" ht="14.4" x14ac:dyDescent="0.3">
      <c r="A52235"/>
      <c r="B52235"/>
      <c r="C52235"/>
    </row>
    <row r="52236" spans="1:3" ht="14.4" x14ac:dyDescent="0.3">
      <c r="A52236"/>
      <c r="B52236"/>
      <c r="C52236"/>
    </row>
    <row r="52237" spans="1:3" ht="14.4" x14ac:dyDescent="0.3">
      <c r="A52237"/>
      <c r="B52237"/>
      <c r="C52237"/>
    </row>
    <row r="52238" spans="1:3" ht="14.4" x14ac:dyDescent="0.3">
      <c r="A52238"/>
      <c r="B52238"/>
      <c r="C52238"/>
    </row>
    <row r="52239" spans="1:3" ht="14.4" x14ac:dyDescent="0.3">
      <c r="A52239"/>
      <c r="B52239"/>
      <c r="C52239"/>
    </row>
    <row r="52240" spans="1:3" ht="14.4" x14ac:dyDescent="0.3">
      <c r="A52240"/>
      <c r="B52240"/>
      <c r="C52240"/>
    </row>
    <row r="52241" spans="1:3" ht="14.4" x14ac:dyDescent="0.3">
      <c r="A52241"/>
      <c r="B52241"/>
      <c r="C52241"/>
    </row>
    <row r="52242" spans="1:3" ht="14.4" x14ac:dyDescent="0.3">
      <c r="A52242"/>
      <c r="B52242"/>
      <c r="C52242"/>
    </row>
    <row r="52243" spans="1:3" ht="14.4" x14ac:dyDescent="0.3">
      <c r="A52243"/>
      <c r="B52243"/>
      <c r="C52243"/>
    </row>
    <row r="52244" spans="1:3" ht="14.4" x14ac:dyDescent="0.3">
      <c r="A52244"/>
      <c r="B52244"/>
      <c r="C52244"/>
    </row>
    <row r="52245" spans="1:3" ht="14.4" x14ac:dyDescent="0.3">
      <c r="A52245"/>
      <c r="B52245"/>
      <c r="C52245"/>
    </row>
    <row r="52246" spans="1:3" ht="14.4" x14ac:dyDescent="0.3">
      <c r="A52246"/>
      <c r="B52246"/>
      <c r="C52246"/>
    </row>
    <row r="52247" spans="1:3" ht="14.4" x14ac:dyDescent="0.3">
      <c r="A52247"/>
      <c r="B52247"/>
      <c r="C52247"/>
    </row>
    <row r="52248" spans="1:3" ht="14.4" x14ac:dyDescent="0.3">
      <c r="A52248"/>
      <c r="B52248"/>
      <c r="C52248"/>
    </row>
    <row r="52249" spans="1:3" ht="14.4" x14ac:dyDescent="0.3">
      <c r="A52249"/>
      <c r="B52249"/>
      <c r="C52249"/>
    </row>
    <row r="52250" spans="1:3" ht="14.4" x14ac:dyDescent="0.3">
      <c r="A52250"/>
      <c r="B52250"/>
      <c r="C52250"/>
    </row>
    <row r="52251" spans="1:3" ht="14.4" x14ac:dyDescent="0.3">
      <c r="A52251"/>
      <c r="B52251"/>
      <c r="C52251"/>
    </row>
    <row r="52252" spans="1:3" ht="14.4" x14ac:dyDescent="0.3">
      <c r="A52252"/>
      <c r="B52252"/>
      <c r="C52252"/>
    </row>
    <row r="52253" spans="1:3" ht="14.4" x14ac:dyDescent="0.3">
      <c r="A52253"/>
      <c r="B52253"/>
      <c r="C52253"/>
    </row>
    <row r="52254" spans="1:3" ht="14.4" x14ac:dyDescent="0.3">
      <c r="A52254"/>
      <c r="B52254"/>
      <c r="C52254"/>
    </row>
    <row r="52255" spans="1:3" ht="14.4" x14ac:dyDescent="0.3">
      <c r="A52255"/>
      <c r="B52255"/>
      <c r="C52255"/>
    </row>
    <row r="52256" spans="1:3" ht="14.4" x14ac:dyDescent="0.3">
      <c r="A52256"/>
      <c r="B52256"/>
      <c r="C52256"/>
    </row>
    <row r="52257" spans="1:3" ht="14.4" x14ac:dyDescent="0.3">
      <c r="A52257"/>
      <c r="B52257"/>
      <c r="C52257"/>
    </row>
    <row r="52258" spans="1:3" ht="14.4" x14ac:dyDescent="0.3">
      <c r="A52258"/>
      <c r="B52258"/>
      <c r="C52258"/>
    </row>
    <row r="52259" spans="1:3" ht="14.4" x14ac:dyDescent="0.3">
      <c r="A52259"/>
      <c r="B52259"/>
      <c r="C52259"/>
    </row>
    <row r="52260" spans="1:3" ht="14.4" x14ac:dyDescent="0.3">
      <c r="A52260"/>
      <c r="B52260"/>
      <c r="C52260"/>
    </row>
    <row r="52261" spans="1:3" ht="14.4" x14ac:dyDescent="0.3">
      <c r="A52261"/>
      <c r="B52261"/>
      <c r="C52261"/>
    </row>
    <row r="52262" spans="1:3" ht="14.4" x14ac:dyDescent="0.3">
      <c r="A52262"/>
      <c r="B52262"/>
      <c r="C52262"/>
    </row>
    <row r="52263" spans="1:3" ht="14.4" x14ac:dyDescent="0.3">
      <c r="A52263"/>
      <c r="B52263"/>
      <c r="C52263"/>
    </row>
    <row r="52264" spans="1:3" ht="14.4" x14ac:dyDescent="0.3">
      <c r="A52264"/>
      <c r="B52264"/>
      <c r="C52264"/>
    </row>
    <row r="52265" spans="1:3" ht="14.4" x14ac:dyDescent="0.3">
      <c r="A52265"/>
      <c r="B52265"/>
      <c r="C52265"/>
    </row>
    <row r="52266" spans="1:3" ht="14.4" x14ac:dyDescent="0.3">
      <c r="A52266"/>
      <c r="B52266"/>
      <c r="C52266"/>
    </row>
    <row r="52267" spans="1:3" ht="14.4" x14ac:dyDescent="0.3">
      <c r="A52267"/>
      <c r="B52267"/>
      <c r="C52267"/>
    </row>
    <row r="52268" spans="1:3" ht="14.4" x14ac:dyDescent="0.3">
      <c r="A52268"/>
      <c r="B52268"/>
      <c r="C52268"/>
    </row>
    <row r="52269" spans="1:3" ht="14.4" x14ac:dyDescent="0.3">
      <c r="A52269"/>
      <c r="B52269"/>
      <c r="C52269"/>
    </row>
    <row r="52270" spans="1:3" ht="14.4" x14ac:dyDescent="0.3">
      <c r="A52270"/>
      <c r="B52270"/>
      <c r="C52270"/>
    </row>
    <row r="52271" spans="1:3" ht="14.4" x14ac:dyDescent="0.3">
      <c r="A52271"/>
      <c r="B52271"/>
      <c r="C52271"/>
    </row>
    <row r="52272" spans="1:3" ht="14.4" x14ac:dyDescent="0.3">
      <c r="A52272"/>
      <c r="B52272"/>
      <c r="C52272"/>
    </row>
    <row r="52273" spans="1:3" ht="14.4" x14ac:dyDescent="0.3">
      <c r="A52273"/>
      <c r="B52273"/>
      <c r="C52273"/>
    </row>
    <row r="52274" spans="1:3" ht="14.4" x14ac:dyDescent="0.3">
      <c r="A52274"/>
      <c r="B52274"/>
      <c r="C52274"/>
    </row>
    <row r="52275" spans="1:3" ht="14.4" x14ac:dyDescent="0.3">
      <c r="A52275"/>
      <c r="B52275"/>
      <c r="C52275"/>
    </row>
    <row r="52276" spans="1:3" ht="14.4" x14ac:dyDescent="0.3">
      <c r="A52276"/>
      <c r="B52276"/>
      <c r="C52276"/>
    </row>
    <row r="52277" spans="1:3" ht="14.4" x14ac:dyDescent="0.3">
      <c r="A52277"/>
      <c r="B52277"/>
      <c r="C52277"/>
    </row>
    <row r="52278" spans="1:3" ht="14.4" x14ac:dyDescent="0.3">
      <c r="A52278"/>
      <c r="B52278"/>
      <c r="C52278"/>
    </row>
    <row r="52279" spans="1:3" ht="14.4" x14ac:dyDescent="0.3">
      <c r="A52279"/>
      <c r="B52279"/>
      <c r="C52279"/>
    </row>
    <row r="52280" spans="1:3" ht="14.4" x14ac:dyDescent="0.3">
      <c r="A52280"/>
      <c r="B52280"/>
      <c r="C52280"/>
    </row>
    <row r="52281" spans="1:3" ht="14.4" x14ac:dyDescent="0.3">
      <c r="A52281"/>
      <c r="B52281"/>
      <c r="C52281"/>
    </row>
    <row r="52282" spans="1:3" ht="14.4" x14ac:dyDescent="0.3">
      <c r="A52282"/>
      <c r="B52282"/>
      <c r="C52282"/>
    </row>
    <row r="52283" spans="1:3" ht="14.4" x14ac:dyDescent="0.3">
      <c r="A52283"/>
      <c r="B52283"/>
      <c r="C52283"/>
    </row>
    <row r="52284" spans="1:3" ht="14.4" x14ac:dyDescent="0.3">
      <c r="A52284"/>
      <c r="B52284"/>
      <c r="C52284"/>
    </row>
    <row r="52285" spans="1:3" ht="14.4" x14ac:dyDescent="0.3">
      <c r="A52285"/>
      <c r="B52285"/>
      <c r="C52285"/>
    </row>
    <row r="52286" spans="1:3" ht="14.4" x14ac:dyDescent="0.3">
      <c r="A52286"/>
      <c r="B52286"/>
      <c r="C52286"/>
    </row>
    <row r="52287" spans="1:3" ht="14.4" x14ac:dyDescent="0.3">
      <c r="A52287"/>
      <c r="B52287"/>
      <c r="C52287"/>
    </row>
    <row r="52288" spans="1:3" ht="14.4" x14ac:dyDescent="0.3">
      <c r="A52288"/>
      <c r="B52288"/>
      <c r="C52288"/>
    </row>
    <row r="52289" spans="1:3" ht="14.4" x14ac:dyDescent="0.3">
      <c r="A52289"/>
      <c r="B52289"/>
      <c r="C52289"/>
    </row>
    <row r="52290" spans="1:3" ht="14.4" x14ac:dyDescent="0.3">
      <c r="A52290"/>
      <c r="B52290"/>
      <c r="C52290"/>
    </row>
    <row r="52291" spans="1:3" ht="14.4" x14ac:dyDescent="0.3">
      <c r="A52291"/>
      <c r="B52291"/>
      <c r="C52291"/>
    </row>
    <row r="52292" spans="1:3" ht="14.4" x14ac:dyDescent="0.3">
      <c r="A52292"/>
      <c r="B52292"/>
      <c r="C52292"/>
    </row>
    <row r="52293" spans="1:3" ht="14.4" x14ac:dyDescent="0.3">
      <c r="A52293"/>
      <c r="B52293"/>
      <c r="C52293"/>
    </row>
    <row r="52294" spans="1:3" ht="14.4" x14ac:dyDescent="0.3">
      <c r="A52294"/>
      <c r="B52294"/>
      <c r="C52294"/>
    </row>
    <row r="52295" spans="1:3" ht="14.4" x14ac:dyDescent="0.3">
      <c r="A52295"/>
      <c r="B52295"/>
      <c r="C52295"/>
    </row>
    <row r="52296" spans="1:3" ht="14.4" x14ac:dyDescent="0.3">
      <c r="A52296"/>
      <c r="B52296"/>
      <c r="C52296"/>
    </row>
    <row r="52297" spans="1:3" ht="14.4" x14ac:dyDescent="0.3">
      <c r="A52297"/>
      <c r="B52297"/>
      <c r="C52297"/>
    </row>
    <row r="52298" spans="1:3" ht="14.4" x14ac:dyDescent="0.3">
      <c r="A52298"/>
      <c r="B52298"/>
      <c r="C52298"/>
    </row>
    <row r="52299" spans="1:3" ht="14.4" x14ac:dyDescent="0.3">
      <c r="A52299"/>
      <c r="B52299"/>
      <c r="C52299"/>
    </row>
    <row r="52300" spans="1:3" ht="14.4" x14ac:dyDescent="0.3">
      <c r="A52300"/>
      <c r="B52300"/>
      <c r="C52300"/>
    </row>
    <row r="52301" spans="1:3" ht="14.4" x14ac:dyDescent="0.3">
      <c r="A52301"/>
      <c r="B52301"/>
      <c r="C52301"/>
    </row>
    <row r="52302" spans="1:3" ht="14.4" x14ac:dyDescent="0.3">
      <c r="A52302"/>
      <c r="B52302"/>
      <c r="C52302"/>
    </row>
    <row r="52303" spans="1:3" ht="14.4" x14ac:dyDescent="0.3">
      <c r="A52303"/>
      <c r="B52303"/>
      <c r="C52303"/>
    </row>
    <row r="52304" spans="1:3" ht="14.4" x14ac:dyDescent="0.3">
      <c r="A52304"/>
      <c r="B52304"/>
      <c r="C52304"/>
    </row>
    <row r="52305" spans="1:3" ht="14.4" x14ac:dyDescent="0.3">
      <c r="A52305"/>
      <c r="B52305"/>
      <c r="C52305"/>
    </row>
    <row r="52306" spans="1:3" ht="14.4" x14ac:dyDescent="0.3">
      <c r="A52306"/>
      <c r="B52306"/>
      <c r="C52306"/>
    </row>
    <row r="52307" spans="1:3" ht="14.4" x14ac:dyDescent="0.3">
      <c r="A52307"/>
      <c r="B52307"/>
      <c r="C52307"/>
    </row>
    <row r="52308" spans="1:3" ht="14.4" x14ac:dyDescent="0.3">
      <c r="A52308"/>
      <c r="B52308"/>
      <c r="C52308"/>
    </row>
    <row r="52309" spans="1:3" ht="14.4" x14ac:dyDescent="0.3">
      <c r="A52309"/>
      <c r="B52309"/>
      <c r="C52309"/>
    </row>
    <row r="52310" spans="1:3" ht="14.4" x14ac:dyDescent="0.3">
      <c r="A52310"/>
      <c r="B52310"/>
      <c r="C52310"/>
    </row>
    <row r="52311" spans="1:3" ht="14.4" x14ac:dyDescent="0.3">
      <c r="A52311"/>
      <c r="B52311"/>
      <c r="C52311"/>
    </row>
    <row r="52312" spans="1:3" ht="14.4" x14ac:dyDescent="0.3">
      <c r="A52312"/>
      <c r="B52312"/>
      <c r="C52312"/>
    </row>
    <row r="52313" spans="1:3" ht="14.4" x14ac:dyDescent="0.3">
      <c r="A52313"/>
      <c r="B52313"/>
      <c r="C52313"/>
    </row>
    <row r="52314" spans="1:3" ht="14.4" x14ac:dyDescent="0.3">
      <c r="A52314"/>
      <c r="B52314"/>
      <c r="C52314"/>
    </row>
    <row r="52315" spans="1:3" ht="14.4" x14ac:dyDescent="0.3">
      <c r="A52315"/>
      <c r="B52315"/>
      <c r="C52315"/>
    </row>
    <row r="52316" spans="1:3" ht="14.4" x14ac:dyDescent="0.3">
      <c r="A52316"/>
      <c r="B52316"/>
      <c r="C52316"/>
    </row>
    <row r="52317" spans="1:3" ht="14.4" x14ac:dyDescent="0.3">
      <c r="A52317"/>
      <c r="B52317"/>
      <c r="C52317"/>
    </row>
    <row r="52318" spans="1:3" ht="14.4" x14ac:dyDescent="0.3">
      <c r="A52318"/>
      <c r="B52318"/>
      <c r="C52318"/>
    </row>
    <row r="52319" spans="1:3" ht="14.4" x14ac:dyDescent="0.3">
      <c r="A52319"/>
      <c r="B52319"/>
      <c r="C52319"/>
    </row>
    <row r="52320" spans="1:3" ht="14.4" x14ac:dyDescent="0.3">
      <c r="A52320"/>
      <c r="B52320"/>
      <c r="C52320"/>
    </row>
    <row r="52321" spans="1:3" ht="14.4" x14ac:dyDescent="0.3">
      <c r="A52321"/>
      <c r="B52321"/>
      <c r="C52321"/>
    </row>
    <row r="52322" spans="1:3" ht="14.4" x14ac:dyDescent="0.3">
      <c r="A52322"/>
      <c r="B52322"/>
      <c r="C52322"/>
    </row>
    <row r="52323" spans="1:3" ht="14.4" x14ac:dyDescent="0.3">
      <c r="A52323"/>
      <c r="B52323"/>
      <c r="C52323"/>
    </row>
    <row r="52324" spans="1:3" ht="14.4" x14ac:dyDescent="0.3">
      <c r="A52324"/>
      <c r="B52324"/>
      <c r="C52324"/>
    </row>
    <row r="52325" spans="1:3" ht="14.4" x14ac:dyDescent="0.3">
      <c r="A52325"/>
      <c r="B52325"/>
      <c r="C52325"/>
    </row>
    <row r="52326" spans="1:3" ht="14.4" x14ac:dyDescent="0.3">
      <c r="A52326"/>
      <c r="B52326"/>
      <c r="C52326"/>
    </row>
    <row r="52327" spans="1:3" ht="14.4" x14ac:dyDescent="0.3">
      <c r="A52327"/>
      <c r="B52327"/>
      <c r="C52327"/>
    </row>
    <row r="52328" spans="1:3" ht="14.4" x14ac:dyDescent="0.3">
      <c r="A52328"/>
      <c r="B52328"/>
      <c r="C52328"/>
    </row>
    <row r="52329" spans="1:3" ht="14.4" x14ac:dyDescent="0.3">
      <c r="A52329"/>
      <c r="B52329"/>
      <c r="C52329"/>
    </row>
    <row r="52330" spans="1:3" ht="14.4" x14ac:dyDescent="0.3">
      <c r="A52330"/>
      <c r="B52330"/>
      <c r="C52330"/>
    </row>
    <row r="52331" spans="1:3" ht="14.4" x14ac:dyDescent="0.3">
      <c r="A52331"/>
      <c r="B52331"/>
      <c r="C52331"/>
    </row>
    <row r="52332" spans="1:3" ht="14.4" x14ac:dyDescent="0.3">
      <c r="A52332"/>
      <c r="B52332"/>
      <c r="C52332"/>
    </row>
    <row r="52333" spans="1:3" ht="14.4" x14ac:dyDescent="0.3">
      <c r="A52333"/>
      <c r="B52333"/>
      <c r="C52333"/>
    </row>
    <row r="52334" spans="1:3" ht="14.4" x14ac:dyDescent="0.3">
      <c r="A52334"/>
      <c r="B52334"/>
      <c r="C52334"/>
    </row>
    <row r="52335" spans="1:3" ht="14.4" x14ac:dyDescent="0.3">
      <c r="A52335"/>
      <c r="B52335"/>
      <c r="C52335"/>
    </row>
    <row r="52336" spans="1:3" ht="14.4" x14ac:dyDescent="0.3">
      <c r="A52336"/>
      <c r="B52336"/>
      <c r="C52336"/>
    </row>
    <row r="52337" spans="1:3" ht="14.4" x14ac:dyDescent="0.3">
      <c r="A52337"/>
      <c r="B52337"/>
      <c r="C52337"/>
    </row>
    <row r="52338" spans="1:3" ht="14.4" x14ac:dyDescent="0.3">
      <c r="A52338"/>
      <c r="B52338"/>
      <c r="C52338"/>
    </row>
    <row r="52339" spans="1:3" ht="14.4" x14ac:dyDescent="0.3">
      <c r="A52339"/>
      <c r="B52339"/>
      <c r="C52339"/>
    </row>
    <row r="52340" spans="1:3" ht="14.4" x14ac:dyDescent="0.3">
      <c r="A52340"/>
      <c r="B52340"/>
      <c r="C52340"/>
    </row>
    <row r="52341" spans="1:3" ht="14.4" x14ac:dyDescent="0.3">
      <c r="A52341"/>
      <c r="B52341"/>
      <c r="C52341"/>
    </row>
    <row r="52342" spans="1:3" ht="14.4" x14ac:dyDescent="0.3">
      <c r="A52342"/>
      <c r="B52342"/>
      <c r="C52342"/>
    </row>
    <row r="52343" spans="1:3" ht="14.4" x14ac:dyDescent="0.3">
      <c r="A52343"/>
      <c r="B52343"/>
      <c r="C52343"/>
    </row>
    <row r="52344" spans="1:3" ht="14.4" x14ac:dyDescent="0.3">
      <c r="A52344"/>
      <c r="B52344"/>
      <c r="C52344"/>
    </row>
    <row r="52345" spans="1:3" ht="14.4" x14ac:dyDescent="0.3">
      <c r="A52345"/>
      <c r="B52345"/>
      <c r="C52345"/>
    </row>
    <row r="52346" spans="1:3" ht="14.4" x14ac:dyDescent="0.3">
      <c r="A52346"/>
      <c r="B52346"/>
      <c r="C52346"/>
    </row>
    <row r="52347" spans="1:3" ht="14.4" x14ac:dyDescent="0.3">
      <c r="A52347"/>
      <c r="B52347"/>
      <c r="C52347"/>
    </row>
    <row r="52348" spans="1:3" ht="14.4" x14ac:dyDescent="0.3">
      <c r="A52348"/>
      <c r="B52348"/>
      <c r="C52348"/>
    </row>
    <row r="52349" spans="1:3" ht="14.4" x14ac:dyDescent="0.3">
      <c r="A52349"/>
      <c r="B52349"/>
      <c r="C52349"/>
    </row>
    <row r="52350" spans="1:3" ht="14.4" x14ac:dyDescent="0.3">
      <c r="A52350"/>
      <c r="B52350"/>
      <c r="C52350"/>
    </row>
    <row r="52351" spans="1:3" ht="14.4" x14ac:dyDescent="0.3">
      <c r="A52351"/>
      <c r="B52351"/>
      <c r="C52351"/>
    </row>
    <row r="52352" spans="1:3" ht="14.4" x14ac:dyDescent="0.3">
      <c r="A52352"/>
      <c r="B52352"/>
      <c r="C52352"/>
    </row>
    <row r="52353" spans="1:3" ht="14.4" x14ac:dyDescent="0.3">
      <c r="A52353"/>
      <c r="B52353"/>
      <c r="C52353"/>
    </row>
    <row r="52354" spans="1:3" ht="14.4" x14ac:dyDescent="0.3">
      <c r="A52354"/>
      <c r="B52354"/>
      <c r="C52354"/>
    </row>
    <row r="52355" spans="1:3" ht="14.4" x14ac:dyDescent="0.3">
      <c r="A52355"/>
      <c r="B52355"/>
      <c r="C52355"/>
    </row>
    <row r="52356" spans="1:3" ht="14.4" x14ac:dyDescent="0.3">
      <c r="A52356"/>
      <c r="B52356"/>
      <c r="C52356"/>
    </row>
    <row r="52357" spans="1:3" ht="14.4" x14ac:dyDescent="0.3">
      <c r="A52357"/>
      <c r="B52357"/>
      <c r="C52357"/>
    </row>
    <row r="52358" spans="1:3" ht="14.4" x14ac:dyDescent="0.3">
      <c r="A52358"/>
      <c r="B52358"/>
      <c r="C52358"/>
    </row>
    <row r="52359" spans="1:3" ht="14.4" x14ac:dyDescent="0.3">
      <c r="A52359"/>
      <c r="B52359"/>
      <c r="C52359"/>
    </row>
    <row r="52360" spans="1:3" ht="14.4" x14ac:dyDescent="0.3">
      <c r="A52360"/>
      <c r="B52360"/>
      <c r="C52360"/>
    </row>
    <row r="52361" spans="1:3" ht="14.4" x14ac:dyDescent="0.3">
      <c r="A52361"/>
      <c r="B52361"/>
      <c r="C52361"/>
    </row>
    <row r="52362" spans="1:3" ht="14.4" x14ac:dyDescent="0.3">
      <c r="A52362"/>
      <c r="B52362"/>
      <c r="C52362"/>
    </row>
    <row r="52363" spans="1:3" ht="14.4" x14ac:dyDescent="0.3">
      <c r="A52363"/>
      <c r="B52363"/>
      <c r="C52363"/>
    </row>
    <row r="52364" spans="1:3" ht="14.4" x14ac:dyDescent="0.3">
      <c r="A52364"/>
      <c r="B52364"/>
      <c r="C52364"/>
    </row>
    <row r="52365" spans="1:3" ht="14.4" x14ac:dyDescent="0.3">
      <c r="A52365"/>
      <c r="B52365"/>
      <c r="C52365"/>
    </row>
    <row r="52366" spans="1:3" ht="14.4" x14ac:dyDescent="0.3">
      <c r="A52366"/>
      <c r="B52366"/>
      <c r="C52366"/>
    </row>
    <row r="52367" spans="1:3" ht="14.4" x14ac:dyDescent="0.3">
      <c r="A52367"/>
      <c r="B52367"/>
      <c r="C52367"/>
    </row>
    <row r="52368" spans="1:3" ht="14.4" x14ac:dyDescent="0.3">
      <c r="A52368"/>
      <c r="B52368"/>
      <c r="C52368"/>
    </row>
    <row r="52369" spans="1:3" ht="14.4" x14ac:dyDescent="0.3">
      <c r="A52369"/>
      <c r="B52369"/>
      <c r="C52369"/>
    </row>
    <row r="52370" spans="1:3" ht="14.4" x14ac:dyDescent="0.3">
      <c r="A52370"/>
      <c r="B52370"/>
      <c r="C52370"/>
    </row>
    <row r="52371" spans="1:3" ht="14.4" x14ac:dyDescent="0.3">
      <c r="A52371"/>
      <c r="B52371"/>
      <c r="C52371"/>
    </row>
    <row r="52372" spans="1:3" ht="14.4" x14ac:dyDescent="0.3">
      <c r="A52372"/>
      <c r="B52372"/>
      <c r="C52372"/>
    </row>
    <row r="52373" spans="1:3" ht="14.4" x14ac:dyDescent="0.3">
      <c r="A52373"/>
      <c r="B52373"/>
      <c r="C52373"/>
    </row>
    <row r="52374" spans="1:3" ht="14.4" x14ac:dyDescent="0.3">
      <c r="A52374"/>
      <c r="B52374"/>
      <c r="C52374"/>
    </row>
    <row r="52375" spans="1:3" ht="14.4" x14ac:dyDescent="0.3">
      <c r="A52375"/>
      <c r="B52375"/>
      <c r="C52375"/>
    </row>
    <row r="52376" spans="1:3" ht="14.4" x14ac:dyDescent="0.3">
      <c r="A52376"/>
      <c r="B52376"/>
      <c r="C52376"/>
    </row>
    <row r="52377" spans="1:3" ht="14.4" x14ac:dyDescent="0.3">
      <c r="A52377"/>
      <c r="B52377"/>
      <c r="C52377"/>
    </row>
    <row r="52378" spans="1:3" ht="14.4" x14ac:dyDescent="0.3">
      <c r="A52378"/>
      <c r="B52378"/>
      <c r="C52378"/>
    </row>
    <row r="52379" spans="1:3" ht="14.4" x14ac:dyDescent="0.3">
      <c r="A52379"/>
      <c r="B52379"/>
      <c r="C52379"/>
    </row>
    <row r="52380" spans="1:3" ht="14.4" x14ac:dyDescent="0.3">
      <c r="A52380"/>
      <c r="B52380"/>
      <c r="C52380"/>
    </row>
    <row r="52381" spans="1:3" ht="14.4" x14ac:dyDescent="0.3">
      <c r="A52381"/>
      <c r="B52381"/>
      <c r="C52381"/>
    </row>
    <row r="52382" spans="1:3" ht="14.4" x14ac:dyDescent="0.3">
      <c r="A52382"/>
      <c r="B52382"/>
      <c r="C52382"/>
    </row>
    <row r="52383" spans="1:3" ht="14.4" x14ac:dyDescent="0.3">
      <c r="A52383"/>
      <c r="B52383"/>
      <c r="C52383"/>
    </row>
    <row r="52384" spans="1:3" ht="14.4" x14ac:dyDescent="0.3">
      <c r="A52384"/>
      <c r="B52384"/>
      <c r="C52384"/>
    </row>
    <row r="52385" spans="1:3" ht="14.4" x14ac:dyDescent="0.3">
      <c r="A52385"/>
      <c r="B52385"/>
      <c r="C52385"/>
    </row>
    <row r="52386" spans="1:3" ht="14.4" x14ac:dyDescent="0.3">
      <c r="A52386"/>
      <c r="B52386"/>
      <c r="C52386"/>
    </row>
    <row r="52387" spans="1:3" ht="14.4" x14ac:dyDescent="0.3">
      <c r="A52387"/>
      <c r="B52387"/>
      <c r="C52387"/>
    </row>
    <row r="52388" spans="1:3" ht="14.4" x14ac:dyDescent="0.3">
      <c r="A52388"/>
      <c r="B52388"/>
      <c r="C52388"/>
    </row>
    <row r="52389" spans="1:3" ht="14.4" x14ac:dyDescent="0.3">
      <c r="A52389"/>
      <c r="B52389"/>
      <c r="C52389"/>
    </row>
    <row r="52390" spans="1:3" ht="14.4" x14ac:dyDescent="0.3">
      <c r="A52390"/>
      <c r="B52390"/>
      <c r="C52390"/>
    </row>
    <row r="52391" spans="1:3" ht="14.4" x14ac:dyDescent="0.3">
      <c r="A52391"/>
      <c r="B52391"/>
      <c r="C52391"/>
    </row>
    <row r="52392" spans="1:3" ht="14.4" x14ac:dyDescent="0.3">
      <c r="A52392"/>
      <c r="B52392"/>
      <c r="C52392"/>
    </row>
    <row r="52393" spans="1:3" ht="14.4" x14ac:dyDescent="0.3">
      <c r="A52393"/>
      <c r="B52393"/>
      <c r="C52393"/>
    </row>
    <row r="52394" spans="1:3" ht="14.4" x14ac:dyDescent="0.3">
      <c r="A52394"/>
      <c r="B52394"/>
      <c r="C52394"/>
    </row>
    <row r="52395" spans="1:3" ht="14.4" x14ac:dyDescent="0.3">
      <c r="A52395"/>
      <c r="B52395"/>
      <c r="C52395"/>
    </row>
    <row r="52396" spans="1:3" ht="14.4" x14ac:dyDescent="0.3">
      <c r="A52396"/>
      <c r="B52396"/>
      <c r="C52396"/>
    </row>
    <row r="52397" spans="1:3" ht="14.4" x14ac:dyDescent="0.3">
      <c r="A52397"/>
      <c r="B52397"/>
      <c r="C52397"/>
    </row>
    <row r="52398" spans="1:3" ht="14.4" x14ac:dyDescent="0.3">
      <c r="A52398"/>
      <c r="B52398"/>
      <c r="C52398"/>
    </row>
    <row r="52399" spans="1:3" ht="14.4" x14ac:dyDescent="0.3">
      <c r="A52399"/>
      <c r="B52399"/>
      <c r="C52399"/>
    </row>
    <row r="52400" spans="1:3" ht="14.4" x14ac:dyDescent="0.3">
      <c r="A52400"/>
      <c r="B52400"/>
      <c r="C52400"/>
    </row>
    <row r="52401" spans="1:3" ht="14.4" x14ac:dyDescent="0.3">
      <c r="A52401"/>
      <c r="B52401"/>
      <c r="C52401"/>
    </row>
    <row r="52402" spans="1:3" ht="14.4" x14ac:dyDescent="0.3">
      <c r="A52402"/>
      <c r="B52402"/>
      <c r="C52402"/>
    </row>
    <row r="52403" spans="1:3" ht="14.4" x14ac:dyDescent="0.3">
      <c r="A52403"/>
      <c r="B52403"/>
      <c r="C52403"/>
    </row>
    <row r="52404" spans="1:3" ht="14.4" x14ac:dyDescent="0.3">
      <c r="A52404"/>
      <c r="B52404"/>
      <c r="C52404"/>
    </row>
    <row r="52405" spans="1:3" ht="14.4" x14ac:dyDescent="0.3">
      <c r="A52405"/>
      <c r="B52405"/>
      <c r="C52405"/>
    </row>
    <row r="52406" spans="1:3" ht="14.4" x14ac:dyDescent="0.3">
      <c r="A52406"/>
      <c r="B52406"/>
      <c r="C52406"/>
    </row>
    <row r="52407" spans="1:3" ht="14.4" x14ac:dyDescent="0.3">
      <c r="A52407"/>
      <c r="B52407"/>
      <c r="C52407"/>
    </row>
    <row r="52408" spans="1:3" ht="14.4" x14ac:dyDescent="0.3">
      <c r="A52408"/>
      <c r="B52408"/>
      <c r="C52408"/>
    </row>
    <row r="52409" spans="1:3" ht="14.4" x14ac:dyDescent="0.3">
      <c r="A52409"/>
      <c r="B52409"/>
      <c r="C52409"/>
    </row>
    <row r="52410" spans="1:3" ht="14.4" x14ac:dyDescent="0.3">
      <c r="A52410"/>
      <c r="B52410"/>
      <c r="C52410"/>
    </row>
    <row r="52411" spans="1:3" ht="14.4" x14ac:dyDescent="0.3">
      <c r="A52411"/>
      <c r="B52411"/>
      <c r="C52411"/>
    </row>
    <row r="52412" spans="1:3" ht="14.4" x14ac:dyDescent="0.3">
      <c r="A52412"/>
      <c r="B52412"/>
      <c r="C52412"/>
    </row>
    <row r="52413" spans="1:3" ht="14.4" x14ac:dyDescent="0.3">
      <c r="A52413"/>
      <c r="B52413"/>
      <c r="C52413"/>
    </row>
    <row r="52414" spans="1:3" ht="14.4" x14ac:dyDescent="0.3">
      <c r="A52414"/>
      <c r="B52414"/>
      <c r="C52414"/>
    </row>
    <row r="52415" spans="1:3" ht="14.4" x14ac:dyDescent="0.3">
      <c r="A52415"/>
      <c r="B52415"/>
      <c r="C52415"/>
    </row>
    <row r="52416" spans="1:3" ht="14.4" x14ac:dyDescent="0.3">
      <c r="A52416"/>
      <c r="B52416"/>
      <c r="C52416"/>
    </row>
    <row r="52417" spans="1:3" ht="14.4" x14ac:dyDescent="0.3">
      <c r="A52417"/>
      <c r="B52417"/>
      <c r="C52417"/>
    </row>
    <row r="52418" spans="1:3" ht="14.4" x14ac:dyDescent="0.3">
      <c r="A52418"/>
      <c r="B52418"/>
      <c r="C52418"/>
    </row>
    <row r="52419" spans="1:3" ht="14.4" x14ac:dyDescent="0.3">
      <c r="A52419"/>
      <c r="B52419"/>
      <c r="C52419"/>
    </row>
    <row r="52420" spans="1:3" ht="14.4" x14ac:dyDescent="0.3">
      <c r="A52420"/>
      <c r="B52420"/>
      <c r="C52420"/>
    </row>
    <row r="52421" spans="1:3" ht="14.4" x14ac:dyDescent="0.3">
      <c r="A52421"/>
      <c r="B52421"/>
      <c r="C52421"/>
    </row>
    <row r="52422" spans="1:3" ht="14.4" x14ac:dyDescent="0.3">
      <c r="A52422"/>
      <c r="B52422"/>
      <c r="C52422"/>
    </row>
    <row r="52423" spans="1:3" ht="14.4" x14ac:dyDescent="0.3">
      <c r="A52423"/>
      <c r="B52423"/>
      <c r="C52423"/>
    </row>
    <row r="52424" spans="1:3" ht="14.4" x14ac:dyDescent="0.3">
      <c r="A52424"/>
      <c r="B52424"/>
      <c r="C52424"/>
    </row>
    <row r="52425" spans="1:3" ht="14.4" x14ac:dyDescent="0.3">
      <c r="A52425"/>
      <c r="B52425"/>
      <c r="C52425"/>
    </row>
    <row r="52426" spans="1:3" ht="14.4" x14ac:dyDescent="0.3">
      <c r="A52426"/>
      <c r="B52426"/>
      <c r="C52426"/>
    </row>
    <row r="52427" spans="1:3" ht="14.4" x14ac:dyDescent="0.3">
      <c r="A52427"/>
      <c r="B52427"/>
      <c r="C52427"/>
    </row>
    <row r="52428" spans="1:3" ht="14.4" x14ac:dyDescent="0.3">
      <c r="A52428"/>
      <c r="B52428"/>
      <c r="C52428"/>
    </row>
    <row r="52429" spans="1:3" ht="14.4" x14ac:dyDescent="0.3">
      <c r="A52429"/>
      <c r="B52429"/>
      <c r="C52429"/>
    </row>
    <row r="52430" spans="1:3" ht="14.4" x14ac:dyDescent="0.3">
      <c r="A52430"/>
      <c r="B52430"/>
      <c r="C52430"/>
    </row>
    <row r="52431" spans="1:3" ht="14.4" x14ac:dyDescent="0.3">
      <c r="A52431"/>
      <c r="B52431"/>
      <c r="C52431"/>
    </row>
    <row r="52432" spans="1:3" ht="14.4" x14ac:dyDescent="0.3">
      <c r="A52432"/>
      <c r="B52432"/>
      <c r="C52432"/>
    </row>
    <row r="52433" spans="1:3" ht="14.4" x14ac:dyDescent="0.3">
      <c r="A52433"/>
      <c r="B52433"/>
      <c r="C52433"/>
    </row>
    <row r="52434" spans="1:3" ht="14.4" x14ac:dyDescent="0.3">
      <c r="A52434"/>
      <c r="B52434"/>
      <c r="C52434"/>
    </row>
    <row r="52435" spans="1:3" ht="14.4" x14ac:dyDescent="0.3">
      <c r="A52435"/>
      <c r="B52435"/>
      <c r="C52435"/>
    </row>
    <row r="52436" spans="1:3" ht="14.4" x14ac:dyDescent="0.3">
      <c r="A52436"/>
      <c r="B52436"/>
      <c r="C52436"/>
    </row>
    <row r="52437" spans="1:3" ht="14.4" x14ac:dyDescent="0.3">
      <c r="A52437"/>
      <c r="B52437"/>
      <c r="C52437"/>
    </row>
    <row r="52438" spans="1:3" ht="14.4" x14ac:dyDescent="0.3">
      <c r="A52438"/>
      <c r="B52438"/>
      <c r="C52438"/>
    </row>
    <row r="52439" spans="1:3" ht="14.4" x14ac:dyDescent="0.3">
      <c r="A52439"/>
      <c r="B52439"/>
      <c r="C52439"/>
    </row>
    <row r="52440" spans="1:3" ht="14.4" x14ac:dyDescent="0.3">
      <c r="A52440"/>
      <c r="B52440"/>
      <c r="C52440"/>
    </row>
    <row r="52441" spans="1:3" ht="14.4" x14ac:dyDescent="0.3">
      <c r="A52441"/>
      <c r="B52441"/>
      <c r="C52441"/>
    </row>
    <row r="52442" spans="1:3" ht="14.4" x14ac:dyDescent="0.3">
      <c r="A52442"/>
      <c r="B52442"/>
      <c r="C52442"/>
    </row>
    <row r="52443" spans="1:3" ht="14.4" x14ac:dyDescent="0.3">
      <c r="A52443"/>
      <c r="B52443"/>
      <c r="C52443"/>
    </row>
    <row r="52444" spans="1:3" ht="14.4" x14ac:dyDescent="0.3">
      <c r="A52444"/>
      <c r="B52444"/>
      <c r="C52444"/>
    </row>
    <row r="52445" spans="1:3" ht="14.4" x14ac:dyDescent="0.3">
      <c r="A52445"/>
      <c r="B52445"/>
      <c r="C52445"/>
    </row>
    <row r="52446" spans="1:3" ht="14.4" x14ac:dyDescent="0.3">
      <c r="A52446"/>
      <c r="B52446"/>
      <c r="C52446"/>
    </row>
    <row r="52447" spans="1:3" ht="14.4" x14ac:dyDescent="0.3">
      <c r="A52447"/>
      <c r="B52447"/>
      <c r="C52447"/>
    </row>
    <row r="52448" spans="1:3" ht="14.4" x14ac:dyDescent="0.3">
      <c r="A52448"/>
      <c r="B52448"/>
      <c r="C52448"/>
    </row>
    <row r="52449" spans="1:3" ht="14.4" x14ac:dyDescent="0.3">
      <c r="A52449"/>
      <c r="B52449"/>
      <c r="C52449"/>
    </row>
    <row r="52450" spans="1:3" ht="14.4" x14ac:dyDescent="0.3">
      <c r="A52450"/>
      <c r="B52450"/>
      <c r="C52450"/>
    </row>
    <row r="52451" spans="1:3" ht="14.4" x14ac:dyDescent="0.3">
      <c r="A52451"/>
      <c r="B52451"/>
      <c r="C52451"/>
    </row>
    <row r="52452" spans="1:3" ht="14.4" x14ac:dyDescent="0.3">
      <c r="A52452"/>
      <c r="B52452"/>
      <c r="C52452"/>
    </row>
    <row r="52453" spans="1:3" ht="14.4" x14ac:dyDescent="0.3">
      <c r="A52453"/>
      <c r="B52453"/>
      <c r="C52453"/>
    </row>
    <row r="52454" spans="1:3" ht="14.4" x14ac:dyDescent="0.3">
      <c r="A52454"/>
      <c r="B52454"/>
      <c r="C52454"/>
    </row>
    <row r="52455" spans="1:3" ht="14.4" x14ac:dyDescent="0.3">
      <c r="A52455"/>
      <c r="B52455"/>
      <c r="C52455"/>
    </row>
    <row r="52456" spans="1:3" ht="14.4" x14ac:dyDescent="0.3">
      <c r="A52456"/>
      <c r="B52456"/>
      <c r="C52456"/>
    </row>
    <row r="52457" spans="1:3" ht="14.4" x14ac:dyDescent="0.3">
      <c r="A52457"/>
      <c r="B52457"/>
      <c r="C52457"/>
    </row>
    <row r="52458" spans="1:3" ht="14.4" x14ac:dyDescent="0.3">
      <c r="A52458"/>
      <c r="B52458"/>
      <c r="C52458"/>
    </row>
    <row r="52459" spans="1:3" ht="14.4" x14ac:dyDescent="0.3">
      <c r="A52459"/>
      <c r="B52459"/>
      <c r="C52459"/>
    </row>
    <row r="52460" spans="1:3" ht="14.4" x14ac:dyDescent="0.3">
      <c r="A52460"/>
      <c r="B52460"/>
      <c r="C52460"/>
    </row>
    <row r="52461" spans="1:3" ht="14.4" x14ac:dyDescent="0.3">
      <c r="A52461"/>
      <c r="B52461"/>
      <c r="C52461"/>
    </row>
    <row r="52462" spans="1:3" ht="14.4" x14ac:dyDescent="0.3">
      <c r="A52462"/>
      <c r="B52462"/>
      <c r="C52462"/>
    </row>
    <row r="52463" spans="1:3" ht="14.4" x14ac:dyDescent="0.3">
      <c r="A52463"/>
      <c r="B52463"/>
      <c r="C52463"/>
    </row>
    <row r="52464" spans="1:3" ht="14.4" x14ac:dyDescent="0.3">
      <c r="A52464"/>
      <c r="B52464"/>
      <c r="C52464"/>
    </row>
    <row r="52465" spans="1:3" ht="14.4" x14ac:dyDescent="0.3">
      <c r="A52465"/>
      <c r="B52465"/>
      <c r="C52465"/>
    </row>
    <row r="52466" spans="1:3" ht="14.4" x14ac:dyDescent="0.3">
      <c r="A52466"/>
      <c r="B52466"/>
      <c r="C52466"/>
    </row>
    <row r="52467" spans="1:3" ht="14.4" x14ac:dyDescent="0.3">
      <c r="A52467"/>
      <c r="B52467"/>
      <c r="C52467"/>
    </row>
    <row r="52468" spans="1:3" ht="14.4" x14ac:dyDescent="0.3">
      <c r="A52468"/>
      <c r="B52468"/>
      <c r="C52468"/>
    </row>
    <row r="52469" spans="1:3" ht="14.4" x14ac:dyDescent="0.3">
      <c r="A52469"/>
      <c r="B52469"/>
      <c r="C52469"/>
    </row>
    <row r="52470" spans="1:3" ht="14.4" x14ac:dyDescent="0.3">
      <c r="A52470"/>
      <c r="B52470"/>
      <c r="C52470"/>
    </row>
    <row r="52471" spans="1:3" ht="14.4" x14ac:dyDescent="0.3">
      <c r="A52471"/>
      <c r="B52471"/>
      <c r="C52471"/>
    </row>
    <row r="52472" spans="1:3" ht="14.4" x14ac:dyDescent="0.3">
      <c r="A52472"/>
      <c r="B52472"/>
      <c r="C52472"/>
    </row>
    <row r="52473" spans="1:3" ht="14.4" x14ac:dyDescent="0.3">
      <c r="A52473"/>
      <c r="B52473"/>
      <c r="C52473"/>
    </row>
    <row r="52474" spans="1:3" ht="14.4" x14ac:dyDescent="0.3">
      <c r="A52474"/>
      <c r="B52474"/>
      <c r="C52474"/>
    </row>
    <row r="52475" spans="1:3" ht="14.4" x14ac:dyDescent="0.3">
      <c r="A52475"/>
      <c r="B52475"/>
      <c r="C52475"/>
    </row>
    <row r="52476" spans="1:3" ht="14.4" x14ac:dyDescent="0.3">
      <c r="A52476"/>
      <c r="B52476"/>
      <c r="C52476"/>
    </row>
    <row r="52477" spans="1:3" ht="14.4" x14ac:dyDescent="0.3">
      <c r="A52477"/>
      <c r="B52477"/>
      <c r="C52477"/>
    </row>
    <row r="52478" spans="1:3" ht="14.4" x14ac:dyDescent="0.3">
      <c r="A52478"/>
      <c r="B52478"/>
      <c r="C52478"/>
    </row>
    <row r="52479" spans="1:3" ht="14.4" x14ac:dyDescent="0.3">
      <c r="A52479"/>
      <c r="B52479"/>
      <c r="C52479"/>
    </row>
    <row r="52480" spans="1:3" ht="14.4" x14ac:dyDescent="0.3">
      <c r="A52480"/>
      <c r="B52480"/>
      <c r="C52480"/>
    </row>
    <row r="52481" spans="1:3" ht="14.4" x14ac:dyDescent="0.3">
      <c r="A52481"/>
      <c r="B52481"/>
      <c r="C52481"/>
    </row>
    <row r="52482" spans="1:3" ht="14.4" x14ac:dyDescent="0.3">
      <c r="A52482"/>
      <c r="B52482"/>
      <c r="C52482"/>
    </row>
    <row r="52483" spans="1:3" ht="14.4" x14ac:dyDescent="0.3">
      <c r="A52483"/>
      <c r="B52483"/>
      <c r="C52483"/>
    </row>
    <row r="52484" spans="1:3" ht="14.4" x14ac:dyDescent="0.3">
      <c r="A52484"/>
      <c r="B52484"/>
      <c r="C52484"/>
    </row>
    <row r="52485" spans="1:3" ht="14.4" x14ac:dyDescent="0.3">
      <c r="A52485"/>
      <c r="B52485"/>
      <c r="C52485"/>
    </row>
    <row r="52486" spans="1:3" ht="14.4" x14ac:dyDescent="0.3">
      <c r="A52486"/>
      <c r="B52486"/>
      <c r="C52486"/>
    </row>
    <row r="52487" spans="1:3" ht="14.4" x14ac:dyDescent="0.3">
      <c r="A52487"/>
      <c r="B52487"/>
      <c r="C52487"/>
    </row>
    <row r="52488" spans="1:3" ht="14.4" x14ac:dyDescent="0.3">
      <c r="A52488"/>
      <c r="B52488"/>
      <c r="C52488"/>
    </row>
    <row r="52489" spans="1:3" ht="14.4" x14ac:dyDescent="0.3">
      <c r="A52489"/>
      <c r="B52489"/>
      <c r="C52489"/>
    </row>
    <row r="52490" spans="1:3" ht="14.4" x14ac:dyDescent="0.3">
      <c r="A52490"/>
      <c r="B52490"/>
      <c r="C52490"/>
    </row>
    <row r="52491" spans="1:3" ht="14.4" x14ac:dyDescent="0.3">
      <c r="A52491"/>
      <c r="B52491"/>
      <c r="C52491"/>
    </row>
    <row r="52492" spans="1:3" ht="14.4" x14ac:dyDescent="0.3">
      <c r="A52492"/>
      <c r="B52492"/>
      <c r="C52492"/>
    </row>
    <row r="52493" spans="1:3" ht="14.4" x14ac:dyDescent="0.3">
      <c r="A52493"/>
      <c r="B52493"/>
      <c r="C52493"/>
    </row>
    <row r="52494" spans="1:3" ht="14.4" x14ac:dyDescent="0.3">
      <c r="A52494"/>
      <c r="B52494"/>
      <c r="C52494"/>
    </row>
    <row r="52495" spans="1:3" ht="14.4" x14ac:dyDescent="0.3">
      <c r="A52495"/>
      <c r="B52495"/>
      <c r="C52495"/>
    </row>
    <row r="52496" spans="1:3" ht="14.4" x14ac:dyDescent="0.3">
      <c r="A52496"/>
      <c r="B52496"/>
      <c r="C52496"/>
    </row>
    <row r="52497" spans="1:3" ht="14.4" x14ac:dyDescent="0.3">
      <c r="A52497"/>
      <c r="B52497"/>
      <c r="C52497"/>
    </row>
    <row r="52498" spans="1:3" ht="14.4" x14ac:dyDescent="0.3">
      <c r="A52498"/>
      <c r="B52498"/>
      <c r="C52498"/>
    </row>
    <row r="52499" spans="1:3" ht="14.4" x14ac:dyDescent="0.3">
      <c r="A52499"/>
      <c r="B52499"/>
      <c r="C52499"/>
    </row>
    <row r="52500" spans="1:3" ht="14.4" x14ac:dyDescent="0.3">
      <c r="A52500"/>
      <c r="B52500"/>
      <c r="C52500"/>
    </row>
    <row r="52501" spans="1:3" ht="14.4" x14ac:dyDescent="0.3">
      <c r="A52501"/>
      <c r="B52501"/>
      <c r="C52501"/>
    </row>
    <row r="52502" spans="1:3" ht="14.4" x14ac:dyDescent="0.3">
      <c r="A52502"/>
      <c r="B52502"/>
      <c r="C52502"/>
    </row>
    <row r="52503" spans="1:3" ht="14.4" x14ac:dyDescent="0.3">
      <c r="A52503"/>
      <c r="B52503"/>
      <c r="C52503"/>
    </row>
    <row r="52504" spans="1:3" ht="14.4" x14ac:dyDescent="0.3">
      <c r="A52504"/>
      <c r="B52504"/>
      <c r="C52504"/>
    </row>
    <row r="52505" spans="1:3" ht="14.4" x14ac:dyDescent="0.3">
      <c r="A52505"/>
      <c r="B52505"/>
      <c r="C52505"/>
    </row>
    <row r="52506" spans="1:3" ht="14.4" x14ac:dyDescent="0.3">
      <c r="A52506"/>
      <c r="B52506"/>
      <c r="C52506"/>
    </row>
    <row r="52507" spans="1:3" ht="14.4" x14ac:dyDescent="0.3">
      <c r="A52507"/>
      <c r="B52507"/>
      <c r="C52507"/>
    </row>
    <row r="52508" spans="1:3" ht="14.4" x14ac:dyDescent="0.3">
      <c r="A52508"/>
      <c r="B52508"/>
      <c r="C52508"/>
    </row>
    <row r="52509" spans="1:3" ht="14.4" x14ac:dyDescent="0.3">
      <c r="A52509"/>
      <c r="B52509"/>
      <c r="C52509"/>
    </row>
    <row r="52510" spans="1:3" ht="14.4" x14ac:dyDescent="0.3">
      <c r="A52510"/>
      <c r="B52510"/>
      <c r="C52510"/>
    </row>
    <row r="52511" spans="1:3" ht="14.4" x14ac:dyDescent="0.3">
      <c r="A52511"/>
      <c r="B52511"/>
      <c r="C52511"/>
    </row>
    <row r="52512" spans="1:3" ht="14.4" x14ac:dyDescent="0.3">
      <c r="A52512"/>
      <c r="B52512"/>
      <c r="C52512"/>
    </row>
    <row r="52513" spans="1:3" ht="14.4" x14ac:dyDescent="0.3">
      <c r="A52513"/>
      <c r="B52513"/>
      <c r="C52513"/>
    </row>
    <row r="52514" spans="1:3" ht="14.4" x14ac:dyDescent="0.3">
      <c r="A52514"/>
      <c r="B52514"/>
      <c r="C52514"/>
    </row>
    <row r="52515" spans="1:3" ht="14.4" x14ac:dyDescent="0.3">
      <c r="A52515"/>
      <c r="B52515"/>
      <c r="C52515"/>
    </row>
    <row r="52516" spans="1:3" ht="14.4" x14ac:dyDescent="0.3">
      <c r="A52516"/>
      <c r="B52516"/>
      <c r="C52516"/>
    </row>
    <row r="52517" spans="1:3" ht="14.4" x14ac:dyDescent="0.3">
      <c r="A52517"/>
      <c r="B52517"/>
      <c r="C52517"/>
    </row>
    <row r="52518" spans="1:3" ht="14.4" x14ac:dyDescent="0.3">
      <c r="A52518"/>
      <c r="B52518"/>
      <c r="C52518"/>
    </row>
    <row r="52519" spans="1:3" ht="14.4" x14ac:dyDescent="0.3">
      <c r="A52519"/>
      <c r="B52519"/>
      <c r="C52519"/>
    </row>
    <row r="52520" spans="1:3" ht="14.4" x14ac:dyDescent="0.3">
      <c r="A52520"/>
      <c r="B52520"/>
      <c r="C52520"/>
    </row>
    <row r="52521" spans="1:3" ht="14.4" x14ac:dyDescent="0.3">
      <c r="A52521"/>
      <c r="B52521"/>
      <c r="C52521"/>
    </row>
    <row r="52522" spans="1:3" ht="14.4" x14ac:dyDescent="0.3">
      <c r="A52522"/>
      <c r="B52522"/>
      <c r="C52522"/>
    </row>
    <row r="52523" spans="1:3" ht="14.4" x14ac:dyDescent="0.3">
      <c r="A52523"/>
      <c r="B52523"/>
      <c r="C52523"/>
    </row>
    <row r="52524" spans="1:3" ht="14.4" x14ac:dyDescent="0.3">
      <c r="A52524"/>
      <c r="B52524"/>
      <c r="C52524"/>
    </row>
    <row r="52525" spans="1:3" ht="14.4" x14ac:dyDescent="0.3">
      <c r="A52525"/>
      <c r="B52525"/>
      <c r="C52525"/>
    </row>
    <row r="52526" spans="1:3" ht="14.4" x14ac:dyDescent="0.3">
      <c r="A52526"/>
      <c r="B52526"/>
      <c r="C52526"/>
    </row>
    <row r="52527" spans="1:3" ht="14.4" x14ac:dyDescent="0.3">
      <c r="A52527"/>
      <c r="B52527"/>
      <c r="C52527"/>
    </row>
    <row r="52528" spans="1:3" ht="14.4" x14ac:dyDescent="0.3">
      <c r="A52528"/>
      <c r="B52528"/>
      <c r="C52528"/>
    </row>
    <row r="52529" spans="1:3" ht="14.4" x14ac:dyDescent="0.3">
      <c r="A52529"/>
      <c r="B52529"/>
      <c r="C52529"/>
    </row>
    <row r="52530" spans="1:3" ht="14.4" x14ac:dyDescent="0.3">
      <c r="A52530"/>
      <c r="B52530"/>
      <c r="C52530"/>
    </row>
    <row r="52531" spans="1:3" ht="14.4" x14ac:dyDescent="0.3">
      <c r="A52531"/>
      <c r="B52531"/>
      <c r="C52531"/>
    </row>
    <row r="52532" spans="1:3" ht="14.4" x14ac:dyDescent="0.3">
      <c r="A52532"/>
      <c r="B52532"/>
      <c r="C52532"/>
    </row>
    <row r="52533" spans="1:3" ht="14.4" x14ac:dyDescent="0.3">
      <c r="A52533"/>
      <c r="B52533"/>
      <c r="C52533"/>
    </row>
    <row r="52534" spans="1:3" ht="14.4" x14ac:dyDescent="0.3">
      <c r="A52534"/>
      <c r="B52534"/>
      <c r="C52534"/>
    </row>
    <row r="52535" spans="1:3" ht="14.4" x14ac:dyDescent="0.3">
      <c r="A52535"/>
      <c r="B52535"/>
      <c r="C52535"/>
    </row>
    <row r="52536" spans="1:3" ht="14.4" x14ac:dyDescent="0.3">
      <c r="A52536"/>
      <c r="B52536"/>
      <c r="C52536"/>
    </row>
    <row r="52537" spans="1:3" ht="14.4" x14ac:dyDescent="0.3">
      <c r="A52537"/>
      <c r="B52537"/>
      <c r="C52537"/>
    </row>
    <row r="52538" spans="1:3" ht="14.4" x14ac:dyDescent="0.3">
      <c r="A52538"/>
      <c r="B52538"/>
      <c r="C52538"/>
    </row>
    <row r="52539" spans="1:3" ht="14.4" x14ac:dyDescent="0.3">
      <c r="A52539"/>
      <c r="B52539"/>
      <c r="C52539"/>
    </row>
    <row r="52540" spans="1:3" ht="14.4" x14ac:dyDescent="0.3">
      <c r="A52540"/>
      <c r="B52540"/>
      <c r="C52540"/>
    </row>
    <row r="52541" spans="1:3" ht="14.4" x14ac:dyDescent="0.3">
      <c r="A52541"/>
      <c r="B52541"/>
      <c r="C52541"/>
    </row>
    <row r="52542" spans="1:3" ht="14.4" x14ac:dyDescent="0.3">
      <c r="A52542"/>
      <c r="B52542"/>
      <c r="C52542"/>
    </row>
    <row r="52543" spans="1:3" ht="14.4" x14ac:dyDescent="0.3">
      <c r="A52543"/>
      <c r="B52543"/>
      <c r="C52543"/>
    </row>
    <row r="52544" spans="1:3" ht="14.4" x14ac:dyDescent="0.3">
      <c r="A52544"/>
      <c r="B52544"/>
      <c r="C52544"/>
    </row>
    <row r="52545" spans="1:3" ht="14.4" x14ac:dyDescent="0.3">
      <c r="A52545"/>
      <c r="B52545"/>
      <c r="C52545"/>
    </row>
    <row r="52546" spans="1:3" ht="14.4" x14ac:dyDescent="0.3">
      <c r="A52546"/>
      <c r="B52546"/>
      <c r="C52546"/>
    </row>
    <row r="52547" spans="1:3" ht="14.4" x14ac:dyDescent="0.3">
      <c r="A52547"/>
      <c r="B52547"/>
      <c r="C52547"/>
    </row>
    <row r="52548" spans="1:3" ht="14.4" x14ac:dyDescent="0.3">
      <c r="A52548"/>
      <c r="B52548"/>
      <c r="C52548"/>
    </row>
    <row r="52549" spans="1:3" ht="14.4" x14ac:dyDescent="0.3">
      <c r="A52549"/>
      <c r="B52549"/>
      <c r="C52549"/>
    </row>
    <row r="52550" spans="1:3" ht="14.4" x14ac:dyDescent="0.3">
      <c r="A52550"/>
      <c r="B52550"/>
      <c r="C52550"/>
    </row>
    <row r="52551" spans="1:3" ht="14.4" x14ac:dyDescent="0.3">
      <c r="A52551"/>
      <c r="B52551"/>
      <c r="C52551"/>
    </row>
    <row r="52552" spans="1:3" ht="14.4" x14ac:dyDescent="0.3">
      <c r="A52552"/>
      <c r="B52552"/>
      <c r="C52552"/>
    </row>
    <row r="52553" spans="1:3" ht="14.4" x14ac:dyDescent="0.3">
      <c r="A52553"/>
      <c r="B52553"/>
      <c r="C52553"/>
    </row>
    <row r="52554" spans="1:3" ht="14.4" x14ac:dyDescent="0.3">
      <c r="A52554"/>
      <c r="B52554"/>
      <c r="C52554"/>
    </row>
    <row r="52555" spans="1:3" ht="14.4" x14ac:dyDescent="0.3">
      <c r="A52555"/>
      <c r="B52555"/>
      <c r="C52555"/>
    </row>
    <row r="52556" spans="1:3" ht="14.4" x14ac:dyDescent="0.3">
      <c r="A52556"/>
      <c r="B52556"/>
      <c r="C52556"/>
    </row>
    <row r="52557" spans="1:3" ht="14.4" x14ac:dyDescent="0.3">
      <c r="A52557"/>
      <c r="B52557"/>
      <c r="C52557"/>
    </row>
    <row r="52558" spans="1:3" ht="14.4" x14ac:dyDescent="0.3">
      <c r="A52558"/>
      <c r="B52558"/>
      <c r="C52558"/>
    </row>
    <row r="52559" spans="1:3" ht="14.4" x14ac:dyDescent="0.3">
      <c r="A52559"/>
      <c r="B52559"/>
      <c r="C52559"/>
    </row>
    <row r="52560" spans="1:3" ht="14.4" x14ac:dyDescent="0.3">
      <c r="A52560"/>
      <c r="B52560"/>
      <c r="C52560"/>
    </row>
    <row r="52561" spans="1:3" ht="14.4" x14ac:dyDescent="0.3">
      <c r="A52561"/>
      <c r="B52561"/>
      <c r="C52561"/>
    </row>
    <row r="52562" spans="1:3" ht="14.4" x14ac:dyDescent="0.3">
      <c r="A52562"/>
      <c r="B52562"/>
      <c r="C52562"/>
    </row>
    <row r="52563" spans="1:3" ht="14.4" x14ac:dyDescent="0.3">
      <c r="A52563"/>
      <c r="B52563"/>
      <c r="C52563"/>
    </row>
    <row r="52564" spans="1:3" ht="14.4" x14ac:dyDescent="0.3">
      <c r="A52564"/>
      <c r="B52564"/>
      <c r="C52564"/>
    </row>
    <row r="52565" spans="1:3" ht="14.4" x14ac:dyDescent="0.3">
      <c r="A52565"/>
      <c r="B52565"/>
      <c r="C52565"/>
    </row>
    <row r="52566" spans="1:3" ht="14.4" x14ac:dyDescent="0.3">
      <c r="A52566"/>
      <c r="B52566"/>
      <c r="C52566"/>
    </row>
    <row r="52567" spans="1:3" ht="14.4" x14ac:dyDescent="0.3">
      <c r="A52567"/>
      <c r="B52567"/>
      <c r="C52567"/>
    </row>
    <row r="52568" spans="1:3" ht="14.4" x14ac:dyDescent="0.3">
      <c r="A52568"/>
      <c r="B52568"/>
      <c r="C52568"/>
    </row>
    <row r="52569" spans="1:3" ht="14.4" x14ac:dyDescent="0.3">
      <c r="A52569"/>
      <c r="B52569"/>
      <c r="C52569"/>
    </row>
    <row r="52570" spans="1:3" ht="14.4" x14ac:dyDescent="0.3">
      <c r="A52570"/>
      <c r="B52570"/>
      <c r="C52570"/>
    </row>
    <row r="52571" spans="1:3" ht="14.4" x14ac:dyDescent="0.3">
      <c r="A52571"/>
      <c r="B52571"/>
      <c r="C52571"/>
    </row>
    <row r="52572" spans="1:3" ht="14.4" x14ac:dyDescent="0.3">
      <c r="A52572"/>
      <c r="B52572"/>
      <c r="C52572"/>
    </row>
    <row r="52573" spans="1:3" ht="14.4" x14ac:dyDescent="0.3">
      <c r="A52573"/>
      <c r="B52573"/>
      <c r="C52573"/>
    </row>
    <row r="52574" spans="1:3" ht="14.4" x14ac:dyDescent="0.3">
      <c r="A52574"/>
      <c r="B52574"/>
      <c r="C52574"/>
    </row>
    <row r="52575" spans="1:3" ht="14.4" x14ac:dyDescent="0.3">
      <c r="A52575"/>
      <c r="B52575"/>
      <c r="C52575"/>
    </row>
    <row r="52576" spans="1:3" ht="14.4" x14ac:dyDescent="0.3">
      <c r="A52576"/>
      <c r="B52576"/>
      <c r="C52576"/>
    </row>
    <row r="52577" spans="1:3" ht="14.4" x14ac:dyDescent="0.3">
      <c r="A52577"/>
      <c r="B52577"/>
      <c r="C52577"/>
    </row>
    <row r="52578" spans="1:3" ht="14.4" x14ac:dyDescent="0.3">
      <c r="A52578"/>
      <c r="B52578"/>
      <c r="C52578"/>
    </row>
    <row r="52579" spans="1:3" ht="14.4" x14ac:dyDescent="0.3">
      <c r="A52579"/>
      <c r="B52579"/>
      <c r="C52579"/>
    </row>
    <row r="52580" spans="1:3" ht="14.4" x14ac:dyDescent="0.3">
      <c r="A52580"/>
      <c r="B52580"/>
      <c r="C52580"/>
    </row>
    <row r="52581" spans="1:3" ht="14.4" x14ac:dyDescent="0.3">
      <c r="A52581"/>
      <c r="B52581"/>
      <c r="C52581"/>
    </row>
    <row r="52582" spans="1:3" ht="14.4" x14ac:dyDescent="0.3">
      <c r="A52582"/>
      <c r="B52582"/>
      <c r="C52582"/>
    </row>
    <row r="52583" spans="1:3" ht="14.4" x14ac:dyDescent="0.3">
      <c r="A52583"/>
      <c r="B52583"/>
      <c r="C52583"/>
    </row>
    <row r="52584" spans="1:3" ht="14.4" x14ac:dyDescent="0.3">
      <c r="A52584"/>
      <c r="B52584"/>
      <c r="C52584"/>
    </row>
    <row r="52585" spans="1:3" ht="14.4" x14ac:dyDescent="0.3">
      <c r="A52585"/>
      <c r="B52585"/>
      <c r="C52585"/>
    </row>
    <row r="52586" spans="1:3" ht="14.4" x14ac:dyDescent="0.3">
      <c r="A52586"/>
      <c r="B52586"/>
      <c r="C52586"/>
    </row>
    <row r="52587" spans="1:3" ht="14.4" x14ac:dyDescent="0.3">
      <c r="A52587"/>
      <c r="B52587"/>
      <c r="C52587"/>
    </row>
    <row r="52588" spans="1:3" ht="14.4" x14ac:dyDescent="0.3">
      <c r="A52588"/>
      <c r="B52588"/>
      <c r="C52588"/>
    </row>
    <row r="52589" spans="1:3" ht="14.4" x14ac:dyDescent="0.3">
      <c r="A52589"/>
      <c r="B52589"/>
      <c r="C52589"/>
    </row>
    <row r="52590" spans="1:3" ht="14.4" x14ac:dyDescent="0.3">
      <c r="A52590"/>
      <c r="B52590"/>
      <c r="C52590"/>
    </row>
    <row r="52591" spans="1:3" ht="14.4" x14ac:dyDescent="0.3">
      <c r="A52591"/>
      <c r="B52591"/>
      <c r="C52591"/>
    </row>
    <row r="52592" spans="1:3" ht="14.4" x14ac:dyDescent="0.3">
      <c r="A52592"/>
      <c r="B52592"/>
      <c r="C52592"/>
    </row>
    <row r="52593" spans="1:3" ht="14.4" x14ac:dyDescent="0.3">
      <c r="A52593"/>
      <c r="B52593"/>
      <c r="C52593"/>
    </row>
    <row r="52594" spans="1:3" ht="14.4" x14ac:dyDescent="0.3">
      <c r="A52594"/>
      <c r="B52594"/>
      <c r="C52594"/>
    </row>
    <row r="52595" spans="1:3" ht="14.4" x14ac:dyDescent="0.3">
      <c r="A52595"/>
      <c r="B52595"/>
      <c r="C52595"/>
    </row>
    <row r="52596" spans="1:3" ht="14.4" x14ac:dyDescent="0.3">
      <c r="A52596"/>
      <c r="B52596"/>
      <c r="C52596"/>
    </row>
    <row r="52597" spans="1:3" ht="14.4" x14ac:dyDescent="0.3">
      <c r="A52597"/>
      <c r="B52597"/>
      <c r="C52597"/>
    </row>
    <row r="52598" spans="1:3" ht="14.4" x14ac:dyDescent="0.3">
      <c r="A52598"/>
      <c r="B52598"/>
      <c r="C52598"/>
    </row>
    <row r="52599" spans="1:3" ht="14.4" x14ac:dyDescent="0.3">
      <c r="A52599"/>
      <c r="B52599"/>
      <c r="C52599"/>
    </row>
    <row r="52600" spans="1:3" ht="14.4" x14ac:dyDescent="0.3">
      <c r="A52600"/>
      <c r="B52600"/>
      <c r="C52600"/>
    </row>
    <row r="52601" spans="1:3" ht="14.4" x14ac:dyDescent="0.3">
      <c r="A52601"/>
      <c r="B52601"/>
      <c r="C52601"/>
    </row>
    <row r="52602" spans="1:3" ht="14.4" x14ac:dyDescent="0.3">
      <c r="A52602"/>
      <c r="B52602"/>
      <c r="C52602"/>
    </row>
    <row r="52603" spans="1:3" ht="14.4" x14ac:dyDescent="0.3">
      <c r="A52603"/>
      <c r="B52603"/>
      <c r="C52603"/>
    </row>
    <row r="52604" spans="1:3" ht="14.4" x14ac:dyDescent="0.3">
      <c r="A52604"/>
      <c r="B52604"/>
      <c r="C52604"/>
    </row>
    <row r="52605" spans="1:3" ht="14.4" x14ac:dyDescent="0.3">
      <c r="A52605"/>
      <c r="B52605"/>
      <c r="C52605"/>
    </row>
    <row r="52606" spans="1:3" ht="14.4" x14ac:dyDescent="0.3">
      <c r="A52606"/>
      <c r="B52606"/>
      <c r="C52606"/>
    </row>
    <row r="52607" spans="1:3" ht="14.4" x14ac:dyDescent="0.3">
      <c r="A52607"/>
      <c r="B52607"/>
      <c r="C52607"/>
    </row>
    <row r="52608" spans="1:3" ht="14.4" x14ac:dyDescent="0.3">
      <c r="A52608"/>
      <c r="B52608"/>
      <c r="C52608"/>
    </row>
    <row r="52609" spans="1:3" ht="14.4" x14ac:dyDescent="0.3">
      <c r="A52609"/>
      <c r="B52609"/>
      <c r="C52609"/>
    </row>
    <row r="52610" spans="1:3" ht="14.4" x14ac:dyDescent="0.3">
      <c r="A52610"/>
      <c r="B52610"/>
      <c r="C52610"/>
    </row>
    <row r="52611" spans="1:3" ht="14.4" x14ac:dyDescent="0.3">
      <c r="A52611"/>
      <c r="B52611"/>
      <c r="C52611"/>
    </row>
    <row r="52612" spans="1:3" ht="14.4" x14ac:dyDescent="0.3">
      <c r="A52612"/>
      <c r="B52612"/>
      <c r="C52612"/>
    </row>
    <row r="52613" spans="1:3" ht="14.4" x14ac:dyDescent="0.3">
      <c r="A52613"/>
      <c r="B52613"/>
      <c r="C52613"/>
    </row>
    <row r="52614" spans="1:3" ht="14.4" x14ac:dyDescent="0.3">
      <c r="A52614"/>
      <c r="B52614"/>
      <c r="C52614"/>
    </row>
    <row r="52615" spans="1:3" ht="14.4" x14ac:dyDescent="0.3">
      <c r="A52615"/>
      <c r="B52615"/>
      <c r="C52615"/>
    </row>
    <row r="52616" spans="1:3" ht="14.4" x14ac:dyDescent="0.3">
      <c r="A52616"/>
      <c r="B52616"/>
      <c r="C52616"/>
    </row>
    <row r="52617" spans="1:3" ht="14.4" x14ac:dyDescent="0.3">
      <c r="A52617"/>
      <c r="B52617"/>
      <c r="C52617"/>
    </row>
    <row r="52618" spans="1:3" ht="14.4" x14ac:dyDescent="0.3">
      <c r="A52618"/>
      <c r="B52618"/>
      <c r="C52618"/>
    </row>
    <row r="52619" spans="1:3" ht="14.4" x14ac:dyDescent="0.3">
      <c r="A52619"/>
      <c r="B52619"/>
      <c r="C52619"/>
    </row>
    <row r="52620" spans="1:3" ht="14.4" x14ac:dyDescent="0.3">
      <c r="A52620"/>
      <c r="B52620"/>
      <c r="C52620"/>
    </row>
    <row r="52621" spans="1:3" ht="14.4" x14ac:dyDescent="0.3">
      <c r="A52621"/>
      <c r="B52621"/>
      <c r="C52621"/>
    </row>
    <row r="52622" spans="1:3" ht="14.4" x14ac:dyDescent="0.3">
      <c r="A52622"/>
      <c r="B52622"/>
      <c r="C52622"/>
    </row>
    <row r="52623" spans="1:3" ht="14.4" x14ac:dyDescent="0.3">
      <c r="A52623"/>
      <c r="B52623"/>
      <c r="C52623"/>
    </row>
    <row r="52624" spans="1:3" ht="14.4" x14ac:dyDescent="0.3">
      <c r="A52624"/>
      <c r="B52624"/>
      <c r="C52624"/>
    </row>
    <row r="52625" spans="1:3" ht="14.4" x14ac:dyDescent="0.3">
      <c r="A52625"/>
      <c r="B52625"/>
      <c r="C52625"/>
    </row>
    <row r="52626" spans="1:3" ht="14.4" x14ac:dyDescent="0.3">
      <c r="A52626"/>
      <c r="B52626"/>
      <c r="C52626"/>
    </row>
    <row r="52627" spans="1:3" ht="14.4" x14ac:dyDescent="0.3">
      <c r="A52627"/>
      <c r="B52627"/>
      <c r="C52627"/>
    </row>
    <row r="52628" spans="1:3" ht="14.4" x14ac:dyDescent="0.3">
      <c r="A52628"/>
      <c r="B52628"/>
      <c r="C52628"/>
    </row>
    <row r="52629" spans="1:3" ht="14.4" x14ac:dyDescent="0.3">
      <c r="A52629"/>
      <c r="B52629"/>
      <c r="C52629"/>
    </row>
    <row r="52630" spans="1:3" ht="14.4" x14ac:dyDescent="0.3">
      <c r="A52630"/>
      <c r="B52630"/>
      <c r="C52630"/>
    </row>
    <row r="52631" spans="1:3" ht="14.4" x14ac:dyDescent="0.3">
      <c r="A52631"/>
      <c r="B52631"/>
      <c r="C52631"/>
    </row>
    <row r="52632" spans="1:3" ht="14.4" x14ac:dyDescent="0.3">
      <c r="A52632"/>
      <c r="B52632"/>
      <c r="C52632"/>
    </row>
    <row r="52633" spans="1:3" ht="14.4" x14ac:dyDescent="0.3">
      <c r="A52633"/>
      <c r="B52633"/>
      <c r="C52633"/>
    </row>
    <row r="52634" spans="1:3" ht="14.4" x14ac:dyDescent="0.3">
      <c r="A52634"/>
      <c r="B52634"/>
      <c r="C52634"/>
    </row>
    <row r="52635" spans="1:3" ht="14.4" x14ac:dyDescent="0.3">
      <c r="A52635"/>
      <c r="B52635"/>
      <c r="C52635"/>
    </row>
    <row r="52636" spans="1:3" ht="14.4" x14ac:dyDescent="0.3">
      <c r="A52636"/>
      <c r="B52636"/>
      <c r="C52636"/>
    </row>
    <row r="52637" spans="1:3" ht="14.4" x14ac:dyDescent="0.3">
      <c r="A52637"/>
      <c r="B52637"/>
      <c r="C52637"/>
    </row>
    <row r="52638" spans="1:3" ht="14.4" x14ac:dyDescent="0.3">
      <c r="A52638"/>
      <c r="B52638"/>
      <c r="C52638"/>
    </row>
    <row r="52639" spans="1:3" ht="14.4" x14ac:dyDescent="0.3">
      <c r="A52639"/>
      <c r="B52639"/>
      <c r="C52639"/>
    </row>
    <row r="52640" spans="1:3" ht="14.4" x14ac:dyDescent="0.3">
      <c r="A52640"/>
      <c r="B52640"/>
      <c r="C52640"/>
    </row>
    <row r="52641" spans="1:3" ht="14.4" x14ac:dyDescent="0.3">
      <c r="A52641"/>
      <c r="B52641"/>
      <c r="C52641"/>
    </row>
    <row r="52642" spans="1:3" ht="14.4" x14ac:dyDescent="0.3">
      <c r="A52642"/>
      <c r="B52642"/>
      <c r="C52642"/>
    </row>
    <row r="52643" spans="1:3" ht="14.4" x14ac:dyDescent="0.3">
      <c r="A52643"/>
      <c r="B52643"/>
      <c r="C52643"/>
    </row>
    <row r="52644" spans="1:3" ht="14.4" x14ac:dyDescent="0.3">
      <c r="A52644"/>
      <c r="B52644"/>
      <c r="C52644"/>
    </row>
    <row r="52645" spans="1:3" ht="14.4" x14ac:dyDescent="0.3">
      <c r="A52645"/>
      <c r="B52645"/>
      <c r="C52645"/>
    </row>
    <row r="52646" spans="1:3" ht="14.4" x14ac:dyDescent="0.3">
      <c r="A52646"/>
      <c r="B52646"/>
      <c r="C52646"/>
    </row>
    <row r="52647" spans="1:3" ht="14.4" x14ac:dyDescent="0.3">
      <c r="A52647"/>
      <c r="B52647"/>
      <c r="C52647"/>
    </row>
    <row r="52648" spans="1:3" ht="14.4" x14ac:dyDescent="0.3">
      <c r="A52648"/>
      <c r="B52648"/>
      <c r="C52648"/>
    </row>
    <row r="52649" spans="1:3" ht="14.4" x14ac:dyDescent="0.3">
      <c r="A52649"/>
      <c r="B52649"/>
      <c r="C52649"/>
    </row>
    <row r="52650" spans="1:3" ht="14.4" x14ac:dyDescent="0.3">
      <c r="A52650"/>
      <c r="B52650"/>
      <c r="C52650"/>
    </row>
    <row r="52651" spans="1:3" ht="14.4" x14ac:dyDescent="0.3">
      <c r="A52651"/>
      <c r="B52651"/>
      <c r="C52651"/>
    </row>
    <row r="52652" spans="1:3" ht="14.4" x14ac:dyDescent="0.3">
      <c r="A52652"/>
      <c r="B52652"/>
      <c r="C52652"/>
    </row>
    <row r="52653" spans="1:3" ht="14.4" x14ac:dyDescent="0.3">
      <c r="A52653"/>
      <c r="B52653"/>
      <c r="C52653"/>
    </row>
    <row r="52654" spans="1:3" ht="14.4" x14ac:dyDescent="0.3">
      <c r="A52654"/>
      <c r="B52654"/>
      <c r="C52654"/>
    </row>
    <row r="52655" spans="1:3" ht="14.4" x14ac:dyDescent="0.3">
      <c r="A52655"/>
      <c r="B52655"/>
      <c r="C52655"/>
    </row>
    <row r="52656" spans="1:3" ht="14.4" x14ac:dyDescent="0.3">
      <c r="A52656"/>
      <c r="B52656"/>
      <c r="C52656"/>
    </row>
    <row r="52657" spans="1:3" ht="14.4" x14ac:dyDescent="0.3">
      <c r="A52657"/>
      <c r="B52657"/>
      <c r="C52657"/>
    </row>
    <row r="52658" spans="1:3" ht="14.4" x14ac:dyDescent="0.3">
      <c r="A52658"/>
      <c r="B52658"/>
      <c r="C52658"/>
    </row>
    <row r="52659" spans="1:3" ht="14.4" x14ac:dyDescent="0.3">
      <c r="A52659"/>
      <c r="B52659"/>
      <c r="C52659"/>
    </row>
    <row r="52660" spans="1:3" ht="14.4" x14ac:dyDescent="0.3">
      <c r="A52660"/>
      <c r="B52660"/>
      <c r="C52660"/>
    </row>
    <row r="52661" spans="1:3" ht="14.4" x14ac:dyDescent="0.3">
      <c r="A52661"/>
      <c r="B52661"/>
      <c r="C52661"/>
    </row>
    <row r="52662" spans="1:3" ht="14.4" x14ac:dyDescent="0.3">
      <c r="A52662"/>
      <c r="B52662"/>
      <c r="C52662"/>
    </row>
    <row r="52663" spans="1:3" ht="14.4" x14ac:dyDescent="0.3">
      <c r="A52663"/>
      <c r="B52663"/>
      <c r="C52663"/>
    </row>
    <row r="52664" spans="1:3" ht="14.4" x14ac:dyDescent="0.3">
      <c r="A52664"/>
      <c r="B52664"/>
      <c r="C52664"/>
    </row>
    <row r="52665" spans="1:3" ht="14.4" x14ac:dyDescent="0.3">
      <c r="A52665"/>
      <c r="B52665"/>
      <c r="C52665"/>
    </row>
    <row r="52666" spans="1:3" ht="14.4" x14ac:dyDescent="0.3">
      <c r="A52666"/>
      <c r="B52666"/>
      <c r="C52666"/>
    </row>
    <row r="52667" spans="1:3" ht="14.4" x14ac:dyDescent="0.3">
      <c r="A52667"/>
      <c r="B52667"/>
      <c r="C52667"/>
    </row>
    <row r="52668" spans="1:3" ht="14.4" x14ac:dyDescent="0.3">
      <c r="A52668"/>
      <c r="B52668"/>
      <c r="C52668"/>
    </row>
    <row r="52669" spans="1:3" ht="14.4" x14ac:dyDescent="0.3">
      <c r="A52669"/>
      <c r="B52669"/>
      <c r="C52669"/>
    </row>
    <row r="52670" spans="1:3" ht="14.4" x14ac:dyDescent="0.3">
      <c r="A52670"/>
      <c r="B52670"/>
      <c r="C52670"/>
    </row>
    <row r="52671" spans="1:3" ht="14.4" x14ac:dyDescent="0.3">
      <c r="A52671"/>
      <c r="B52671"/>
      <c r="C52671"/>
    </row>
    <row r="52672" spans="1:3" ht="14.4" x14ac:dyDescent="0.3">
      <c r="A52672"/>
      <c r="B52672"/>
      <c r="C52672"/>
    </row>
    <row r="52673" spans="1:3" ht="14.4" x14ac:dyDescent="0.3">
      <c r="A52673"/>
      <c r="B52673"/>
      <c r="C52673"/>
    </row>
    <row r="52674" spans="1:3" ht="14.4" x14ac:dyDescent="0.3">
      <c r="A52674"/>
      <c r="B52674"/>
      <c r="C52674"/>
    </row>
    <row r="52675" spans="1:3" ht="14.4" x14ac:dyDescent="0.3">
      <c r="A52675"/>
      <c r="B52675"/>
      <c r="C52675"/>
    </row>
    <row r="52676" spans="1:3" ht="14.4" x14ac:dyDescent="0.3">
      <c r="A52676"/>
      <c r="B52676"/>
      <c r="C52676"/>
    </row>
    <row r="52677" spans="1:3" ht="14.4" x14ac:dyDescent="0.3">
      <c r="A52677"/>
      <c r="B52677"/>
      <c r="C52677"/>
    </row>
    <row r="52678" spans="1:3" ht="14.4" x14ac:dyDescent="0.3">
      <c r="A52678"/>
      <c r="B52678"/>
      <c r="C52678"/>
    </row>
    <row r="52679" spans="1:3" ht="14.4" x14ac:dyDescent="0.3">
      <c r="A52679"/>
      <c r="B52679"/>
      <c r="C52679"/>
    </row>
    <row r="52680" spans="1:3" ht="14.4" x14ac:dyDescent="0.3">
      <c r="A52680"/>
      <c r="B52680"/>
      <c r="C52680"/>
    </row>
    <row r="52681" spans="1:3" ht="14.4" x14ac:dyDescent="0.3">
      <c r="A52681"/>
      <c r="B52681"/>
      <c r="C52681"/>
    </row>
    <row r="52682" spans="1:3" ht="14.4" x14ac:dyDescent="0.3">
      <c r="A52682"/>
      <c r="B52682"/>
      <c r="C52682"/>
    </row>
    <row r="52683" spans="1:3" ht="14.4" x14ac:dyDescent="0.3">
      <c r="A52683"/>
      <c r="B52683"/>
      <c r="C52683"/>
    </row>
    <row r="52684" spans="1:3" ht="14.4" x14ac:dyDescent="0.3">
      <c r="A52684"/>
      <c r="B52684"/>
      <c r="C52684"/>
    </row>
    <row r="52685" spans="1:3" ht="14.4" x14ac:dyDescent="0.3">
      <c r="A52685"/>
      <c r="B52685"/>
      <c r="C52685"/>
    </row>
    <row r="52686" spans="1:3" ht="14.4" x14ac:dyDescent="0.3">
      <c r="A52686"/>
      <c r="B52686"/>
      <c r="C52686"/>
    </row>
    <row r="52687" spans="1:3" ht="14.4" x14ac:dyDescent="0.3">
      <c r="A52687"/>
      <c r="B52687"/>
      <c r="C52687"/>
    </row>
    <row r="52688" spans="1:3" ht="14.4" x14ac:dyDescent="0.3">
      <c r="A52688"/>
      <c r="B52688"/>
      <c r="C52688"/>
    </row>
    <row r="52689" spans="1:3" ht="14.4" x14ac:dyDescent="0.3">
      <c r="A52689"/>
      <c r="B52689"/>
      <c r="C52689"/>
    </row>
    <row r="52690" spans="1:3" ht="14.4" x14ac:dyDescent="0.3">
      <c r="A52690"/>
      <c r="B52690"/>
      <c r="C52690"/>
    </row>
    <row r="52691" spans="1:3" ht="14.4" x14ac:dyDescent="0.3">
      <c r="A52691"/>
      <c r="B52691"/>
      <c r="C52691"/>
    </row>
    <row r="52692" spans="1:3" ht="14.4" x14ac:dyDescent="0.3">
      <c r="A52692"/>
      <c r="B52692"/>
      <c r="C52692"/>
    </row>
    <row r="52693" spans="1:3" ht="14.4" x14ac:dyDescent="0.3">
      <c r="A52693"/>
      <c r="B52693"/>
      <c r="C52693"/>
    </row>
    <row r="52694" spans="1:3" ht="14.4" x14ac:dyDescent="0.3">
      <c r="A52694"/>
      <c r="B52694"/>
      <c r="C52694"/>
    </row>
    <row r="52695" spans="1:3" ht="14.4" x14ac:dyDescent="0.3">
      <c r="A52695"/>
      <c r="B52695"/>
      <c r="C52695"/>
    </row>
    <row r="52696" spans="1:3" ht="14.4" x14ac:dyDescent="0.3">
      <c r="A52696"/>
      <c r="B52696"/>
      <c r="C52696"/>
    </row>
    <row r="52697" spans="1:3" ht="14.4" x14ac:dyDescent="0.3">
      <c r="A52697"/>
      <c r="B52697"/>
      <c r="C52697"/>
    </row>
    <row r="52698" spans="1:3" ht="14.4" x14ac:dyDescent="0.3">
      <c r="A52698"/>
      <c r="B52698"/>
      <c r="C52698"/>
    </row>
    <row r="52699" spans="1:3" ht="14.4" x14ac:dyDescent="0.3">
      <c r="A52699"/>
      <c r="B52699"/>
      <c r="C52699"/>
    </row>
    <row r="52700" spans="1:3" ht="14.4" x14ac:dyDescent="0.3">
      <c r="A52700"/>
      <c r="B52700"/>
      <c r="C52700"/>
    </row>
    <row r="52701" spans="1:3" ht="14.4" x14ac:dyDescent="0.3">
      <c r="A52701"/>
      <c r="B52701"/>
      <c r="C52701"/>
    </row>
    <row r="52702" spans="1:3" ht="14.4" x14ac:dyDescent="0.3">
      <c r="A52702"/>
      <c r="B52702"/>
      <c r="C52702"/>
    </row>
    <row r="52703" spans="1:3" ht="14.4" x14ac:dyDescent="0.3">
      <c r="A52703"/>
      <c r="B52703"/>
      <c r="C52703"/>
    </row>
    <row r="52704" spans="1:3" ht="14.4" x14ac:dyDescent="0.3">
      <c r="A52704"/>
      <c r="B52704"/>
      <c r="C52704"/>
    </row>
    <row r="52705" spans="1:3" ht="14.4" x14ac:dyDescent="0.3">
      <c r="A52705"/>
      <c r="B52705"/>
      <c r="C52705"/>
    </row>
    <row r="52706" spans="1:3" ht="14.4" x14ac:dyDescent="0.3">
      <c r="A52706"/>
      <c r="B52706"/>
      <c r="C52706"/>
    </row>
    <row r="52707" spans="1:3" ht="14.4" x14ac:dyDescent="0.3">
      <c r="A52707"/>
      <c r="B52707"/>
      <c r="C52707"/>
    </row>
    <row r="52708" spans="1:3" ht="14.4" x14ac:dyDescent="0.3">
      <c r="A52708"/>
      <c r="B52708"/>
      <c r="C52708"/>
    </row>
    <row r="52709" spans="1:3" ht="14.4" x14ac:dyDescent="0.3">
      <c r="A52709"/>
      <c r="B52709"/>
      <c r="C52709"/>
    </row>
    <row r="52710" spans="1:3" ht="14.4" x14ac:dyDescent="0.3">
      <c r="A52710"/>
      <c r="B52710"/>
      <c r="C52710"/>
    </row>
    <row r="52711" spans="1:3" ht="14.4" x14ac:dyDescent="0.3">
      <c r="A52711"/>
      <c r="B52711"/>
      <c r="C52711"/>
    </row>
    <row r="52712" spans="1:3" ht="14.4" x14ac:dyDescent="0.3">
      <c r="A52712"/>
      <c r="B52712"/>
      <c r="C52712"/>
    </row>
    <row r="52713" spans="1:3" ht="14.4" x14ac:dyDescent="0.3">
      <c r="A52713"/>
      <c r="B52713"/>
      <c r="C52713"/>
    </row>
    <row r="52714" spans="1:3" ht="14.4" x14ac:dyDescent="0.3">
      <c r="A52714"/>
      <c r="B52714"/>
      <c r="C52714"/>
    </row>
    <row r="52715" spans="1:3" ht="14.4" x14ac:dyDescent="0.3">
      <c r="A52715"/>
      <c r="B52715"/>
      <c r="C52715"/>
    </row>
    <row r="52716" spans="1:3" ht="14.4" x14ac:dyDescent="0.3">
      <c r="A52716"/>
      <c r="B52716"/>
      <c r="C52716"/>
    </row>
    <row r="52717" spans="1:3" ht="14.4" x14ac:dyDescent="0.3">
      <c r="A52717"/>
      <c r="B52717"/>
      <c r="C52717"/>
    </row>
    <row r="52718" spans="1:3" ht="14.4" x14ac:dyDescent="0.3">
      <c r="A52718"/>
      <c r="B52718"/>
      <c r="C52718"/>
    </row>
    <row r="52719" spans="1:3" ht="14.4" x14ac:dyDescent="0.3">
      <c r="A52719"/>
      <c r="B52719"/>
      <c r="C52719"/>
    </row>
    <row r="52720" spans="1:3" ht="14.4" x14ac:dyDescent="0.3">
      <c r="A52720"/>
      <c r="B52720"/>
      <c r="C52720"/>
    </row>
    <row r="52721" spans="1:3" ht="14.4" x14ac:dyDescent="0.3">
      <c r="A52721"/>
      <c r="B52721"/>
      <c r="C52721"/>
    </row>
    <row r="52722" spans="1:3" ht="14.4" x14ac:dyDescent="0.3">
      <c r="A52722"/>
      <c r="B52722"/>
      <c r="C52722"/>
    </row>
    <row r="52723" spans="1:3" ht="14.4" x14ac:dyDescent="0.3">
      <c r="A52723"/>
      <c r="B52723"/>
      <c r="C52723"/>
    </row>
    <row r="52724" spans="1:3" ht="14.4" x14ac:dyDescent="0.3">
      <c r="A52724"/>
      <c r="B52724"/>
      <c r="C52724"/>
    </row>
    <row r="52725" spans="1:3" ht="14.4" x14ac:dyDescent="0.3">
      <c r="A52725"/>
      <c r="B52725"/>
      <c r="C52725"/>
    </row>
    <row r="52726" spans="1:3" ht="14.4" x14ac:dyDescent="0.3">
      <c r="A52726"/>
      <c r="B52726"/>
      <c r="C52726"/>
    </row>
    <row r="52727" spans="1:3" ht="14.4" x14ac:dyDescent="0.3">
      <c r="A52727"/>
      <c r="B52727"/>
      <c r="C52727"/>
    </row>
    <row r="52728" spans="1:3" ht="14.4" x14ac:dyDescent="0.3">
      <c r="A52728"/>
      <c r="B52728"/>
      <c r="C52728"/>
    </row>
    <row r="52729" spans="1:3" ht="14.4" x14ac:dyDescent="0.3">
      <c r="A52729"/>
      <c r="B52729"/>
      <c r="C52729"/>
    </row>
    <row r="52730" spans="1:3" ht="14.4" x14ac:dyDescent="0.3">
      <c r="A52730"/>
      <c r="B52730"/>
      <c r="C52730"/>
    </row>
    <row r="52731" spans="1:3" ht="14.4" x14ac:dyDescent="0.3">
      <c r="A52731"/>
      <c r="B52731"/>
      <c r="C52731"/>
    </row>
    <row r="52732" spans="1:3" ht="14.4" x14ac:dyDescent="0.3">
      <c r="A52732"/>
      <c r="B52732"/>
      <c r="C52732"/>
    </row>
    <row r="52733" spans="1:3" ht="14.4" x14ac:dyDescent="0.3">
      <c r="A52733"/>
      <c r="B52733"/>
      <c r="C52733"/>
    </row>
    <row r="52734" spans="1:3" ht="14.4" x14ac:dyDescent="0.3">
      <c r="A52734"/>
      <c r="B52734"/>
      <c r="C52734"/>
    </row>
    <row r="52735" spans="1:3" ht="14.4" x14ac:dyDescent="0.3">
      <c r="A52735"/>
      <c r="B52735"/>
      <c r="C52735"/>
    </row>
    <row r="52736" spans="1:3" ht="14.4" x14ac:dyDescent="0.3">
      <c r="A52736"/>
      <c r="B52736"/>
      <c r="C52736"/>
    </row>
    <row r="52737" spans="1:3" ht="14.4" x14ac:dyDescent="0.3">
      <c r="A52737"/>
      <c r="B52737"/>
      <c r="C52737"/>
    </row>
    <row r="52738" spans="1:3" ht="14.4" x14ac:dyDescent="0.3">
      <c r="A52738"/>
      <c r="B52738"/>
      <c r="C52738"/>
    </row>
    <row r="52739" spans="1:3" ht="14.4" x14ac:dyDescent="0.3">
      <c r="A52739"/>
      <c r="B52739"/>
      <c r="C52739"/>
    </row>
    <row r="52740" spans="1:3" ht="14.4" x14ac:dyDescent="0.3">
      <c r="A52740"/>
      <c r="B52740"/>
      <c r="C52740"/>
    </row>
    <row r="52741" spans="1:3" ht="14.4" x14ac:dyDescent="0.3">
      <c r="A52741"/>
      <c r="B52741"/>
      <c r="C52741"/>
    </row>
    <row r="52742" spans="1:3" ht="14.4" x14ac:dyDescent="0.3">
      <c r="A52742"/>
      <c r="B52742"/>
      <c r="C52742"/>
    </row>
    <row r="52743" spans="1:3" ht="14.4" x14ac:dyDescent="0.3">
      <c r="A52743"/>
      <c r="B52743"/>
      <c r="C52743"/>
    </row>
    <row r="52744" spans="1:3" ht="14.4" x14ac:dyDescent="0.3">
      <c r="A52744"/>
      <c r="B52744"/>
      <c r="C52744"/>
    </row>
    <row r="52745" spans="1:3" ht="14.4" x14ac:dyDescent="0.3">
      <c r="A52745"/>
      <c r="B52745"/>
      <c r="C52745"/>
    </row>
    <row r="52746" spans="1:3" ht="14.4" x14ac:dyDescent="0.3">
      <c r="A52746"/>
      <c r="B52746"/>
      <c r="C52746"/>
    </row>
    <row r="52747" spans="1:3" ht="14.4" x14ac:dyDescent="0.3">
      <c r="A52747"/>
      <c r="B52747"/>
      <c r="C52747"/>
    </row>
    <row r="52748" spans="1:3" ht="14.4" x14ac:dyDescent="0.3">
      <c r="A52748"/>
      <c r="B52748"/>
      <c r="C52748"/>
    </row>
    <row r="52749" spans="1:3" ht="14.4" x14ac:dyDescent="0.3">
      <c r="A52749"/>
      <c r="B52749"/>
      <c r="C52749"/>
    </row>
    <row r="52750" spans="1:3" ht="14.4" x14ac:dyDescent="0.3">
      <c r="A52750"/>
      <c r="B52750"/>
      <c r="C52750"/>
    </row>
    <row r="52751" spans="1:3" ht="14.4" x14ac:dyDescent="0.3">
      <c r="A52751"/>
      <c r="B52751"/>
      <c r="C52751"/>
    </row>
    <row r="52752" spans="1:3" ht="14.4" x14ac:dyDescent="0.3">
      <c r="A52752"/>
      <c r="B52752"/>
      <c r="C52752"/>
    </row>
    <row r="52753" spans="1:3" ht="14.4" x14ac:dyDescent="0.3">
      <c r="A52753"/>
      <c r="B52753"/>
      <c r="C52753"/>
    </row>
    <row r="52754" spans="1:3" ht="14.4" x14ac:dyDescent="0.3">
      <c r="A52754"/>
      <c r="B52754"/>
      <c r="C52754"/>
    </row>
    <row r="52755" spans="1:3" ht="14.4" x14ac:dyDescent="0.3">
      <c r="A52755"/>
      <c r="B52755"/>
      <c r="C52755"/>
    </row>
    <row r="52756" spans="1:3" ht="14.4" x14ac:dyDescent="0.3">
      <c r="A52756"/>
      <c r="B52756"/>
      <c r="C52756"/>
    </row>
    <row r="52757" spans="1:3" ht="14.4" x14ac:dyDescent="0.3">
      <c r="A52757"/>
      <c r="B52757"/>
      <c r="C52757"/>
    </row>
    <row r="52758" spans="1:3" ht="14.4" x14ac:dyDescent="0.3">
      <c r="A52758"/>
      <c r="B52758"/>
      <c r="C52758"/>
    </row>
    <row r="52759" spans="1:3" ht="14.4" x14ac:dyDescent="0.3">
      <c r="A52759"/>
      <c r="B52759"/>
      <c r="C52759"/>
    </row>
    <row r="52760" spans="1:3" ht="14.4" x14ac:dyDescent="0.3">
      <c r="A52760"/>
      <c r="B52760"/>
      <c r="C52760"/>
    </row>
    <row r="52761" spans="1:3" ht="14.4" x14ac:dyDescent="0.3">
      <c r="A52761"/>
      <c r="B52761"/>
      <c r="C52761"/>
    </row>
    <row r="52762" spans="1:3" ht="14.4" x14ac:dyDescent="0.3">
      <c r="A52762"/>
      <c r="B52762"/>
      <c r="C52762"/>
    </row>
    <row r="52763" spans="1:3" ht="14.4" x14ac:dyDescent="0.3">
      <c r="A52763"/>
      <c r="B52763"/>
      <c r="C52763"/>
    </row>
    <row r="52764" spans="1:3" ht="14.4" x14ac:dyDescent="0.3">
      <c r="A52764"/>
      <c r="B52764"/>
      <c r="C52764"/>
    </row>
    <row r="52765" spans="1:3" ht="14.4" x14ac:dyDescent="0.3">
      <c r="A52765"/>
      <c r="B52765"/>
      <c r="C52765"/>
    </row>
    <row r="52766" spans="1:3" ht="14.4" x14ac:dyDescent="0.3">
      <c r="A52766"/>
      <c r="B52766"/>
      <c r="C52766"/>
    </row>
    <row r="52767" spans="1:3" ht="14.4" x14ac:dyDescent="0.3">
      <c r="A52767"/>
      <c r="B52767"/>
      <c r="C52767"/>
    </row>
    <row r="52768" spans="1:3" ht="14.4" x14ac:dyDescent="0.3">
      <c r="A52768"/>
      <c r="B52768"/>
      <c r="C52768"/>
    </row>
    <row r="52769" spans="1:3" ht="14.4" x14ac:dyDescent="0.3">
      <c r="A52769"/>
      <c r="B52769"/>
      <c r="C52769"/>
    </row>
    <row r="52770" spans="1:3" ht="14.4" x14ac:dyDescent="0.3">
      <c r="A52770"/>
      <c r="B52770"/>
      <c r="C52770"/>
    </row>
    <row r="52771" spans="1:3" ht="14.4" x14ac:dyDescent="0.3">
      <c r="A52771"/>
      <c r="B52771"/>
      <c r="C52771"/>
    </row>
    <row r="52772" spans="1:3" ht="14.4" x14ac:dyDescent="0.3">
      <c r="A52772"/>
      <c r="B52772"/>
      <c r="C52772"/>
    </row>
    <row r="52773" spans="1:3" ht="14.4" x14ac:dyDescent="0.3">
      <c r="A52773"/>
      <c r="B52773"/>
      <c r="C52773"/>
    </row>
    <row r="52774" spans="1:3" ht="14.4" x14ac:dyDescent="0.3">
      <c r="A52774"/>
      <c r="B52774"/>
      <c r="C52774"/>
    </row>
    <row r="52775" spans="1:3" ht="14.4" x14ac:dyDescent="0.3">
      <c r="A52775"/>
      <c r="B52775"/>
      <c r="C52775"/>
    </row>
    <row r="52776" spans="1:3" ht="14.4" x14ac:dyDescent="0.3">
      <c r="A52776"/>
      <c r="B52776"/>
      <c r="C52776"/>
    </row>
    <row r="52777" spans="1:3" ht="14.4" x14ac:dyDescent="0.3">
      <c r="A52777"/>
      <c r="B52777"/>
      <c r="C52777"/>
    </row>
    <row r="52778" spans="1:3" ht="14.4" x14ac:dyDescent="0.3">
      <c r="A52778"/>
      <c r="B52778"/>
      <c r="C52778"/>
    </row>
    <row r="52779" spans="1:3" ht="14.4" x14ac:dyDescent="0.3">
      <c r="A52779"/>
      <c r="B52779"/>
      <c r="C52779"/>
    </row>
    <row r="52780" spans="1:3" ht="14.4" x14ac:dyDescent="0.3">
      <c r="A52780"/>
      <c r="B52780"/>
      <c r="C52780"/>
    </row>
    <row r="52781" spans="1:3" ht="14.4" x14ac:dyDescent="0.3">
      <c r="A52781"/>
      <c r="B52781"/>
      <c r="C52781"/>
    </row>
    <row r="52782" spans="1:3" ht="14.4" x14ac:dyDescent="0.3">
      <c r="A52782"/>
      <c r="B52782"/>
      <c r="C52782"/>
    </row>
    <row r="52783" spans="1:3" ht="14.4" x14ac:dyDescent="0.3">
      <c r="A52783"/>
      <c r="B52783"/>
      <c r="C52783"/>
    </row>
    <row r="52784" spans="1:3" ht="14.4" x14ac:dyDescent="0.3">
      <c r="A52784"/>
      <c r="B52784"/>
      <c r="C52784"/>
    </row>
    <row r="52785" spans="1:3" ht="14.4" x14ac:dyDescent="0.3">
      <c r="A52785"/>
      <c r="B52785"/>
      <c r="C52785"/>
    </row>
    <row r="52786" spans="1:3" ht="14.4" x14ac:dyDescent="0.3">
      <c r="A52786"/>
      <c r="B52786"/>
      <c r="C52786"/>
    </row>
    <row r="52787" spans="1:3" ht="14.4" x14ac:dyDescent="0.3">
      <c r="A52787"/>
      <c r="B52787"/>
      <c r="C52787"/>
    </row>
    <row r="52788" spans="1:3" ht="14.4" x14ac:dyDescent="0.3">
      <c r="A52788"/>
      <c r="B52788"/>
      <c r="C52788"/>
    </row>
    <row r="52789" spans="1:3" ht="14.4" x14ac:dyDescent="0.3">
      <c r="A52789"/>
      <c r="B52789"/>
      <c r="C52789"/>
    </row>
    <row r="52790" spans="1:3" ht="14.4" x14ac:dyDescent="0.3">
      <c r="A52790"/>
      <c r="B52790"/>
      <c r="C52790"/>
    </row>
    <row r="52791" spans="1:3" ht="14.4" x14ac:dyDescent="0.3">
      <c r="A52791"/>
      <c r="B52791"/>
      <c r="C52791"/>
    </row>
    <row r="52792" spans="1:3" ht="14.4" x14ac:dyDescent="0.3">
      <c r="A52792"/>
      <c r="B52792"/>
      <c r="C52792"/>
    </row>
    <row r="52793" spans="1:3" ht="14.4" x14ac:dyDescent="0.3">
      <c r="A52793"/>
      <c r="B52793"/>
      <c r="C52793"/>
    </row>
    <row r="52794" spans="1:3" ht="14.4" x14ac:dyDescent="0.3">
      <c r="A52794"/>
      <c r="B52794"/>
      <c r="C52794"/>
    </row>
    <row r="52795" spans="1:3" ht="14.4" x14ac:dyDescent="0.3">
      <c r="A52795"/>
      <c r="B52795"/>
      <c r="C52795"/>
    </row>
    <row r="52796" spans="1:3" ht="14.4" x14ac:dyDescent="0.3">
      <c r="A52796"/>
      <c r="B52796"/>
      <c r="C52796"/>
    </row>
    <row r="52797" spans="1:3" ht="14.4" x14ac:dyDescent="0.3">
      <c r="A52797"/>
      <c r="B52797"/>
      <c r="C52797"/>
    </row>
    <row r="52798" spans="1:3" ht="14.4" x14ac:dyDescent="0.3">
      <c r="A52798"/>
      <c r="B52798"/>
      <c r="C52798"/>
    </row>
    <row r="52799" spans="1:3" ht="14.4" x14ac:dyDescent="0.3">
      <c r="A52799"/>
      <c r="B52799"/>
      <c r="C52799"/>
    </row>
    <row r="52800" spans="1:3" ht="14.4" x14ac:dyDescent="0.3">
      <c r="A52800"/>
      <c r="B52800"/>
      <c r="C52800"/>
    </row>
    <row r="52801" spans="1:3" ht="14.4" x14ac:dyDescent="0.3">
      <c r="A52801"/>
      <c r="B52801"/>
      <c r="C52801"/>
    </row>
    <row r="52802" spans="1:3" ht="14.4" x14ac:dyDescent="0.3">
      <c r="A52802"/>
      <c r="B52802"/>
      <c r="C52802"/>
    </row>
    <row r="52803" spans="1:3" ht="14.4" x14ac:dyDescent="0.3">
      <c r="A52803"/>
      <c r="B52803"/>
      <c r="C52803"/>
    </row>
    <row r="52804" spans="1:3" ht="14.4" x14ac:dyDescent="0.3">
      <c r="A52804"/>
      <c r="B52804"/>
      <c r="C52804"/>
    </row>
    <row r="52805" spans="1:3" ht="14.4" x14ac:dyDescent="0.3">
      <c r="A52805"/>
      <c r="B52805"/>
      <c r="C52805"/>
    </row>
    <row r="52806" spans="1:3" ht="14.4" x14ac:dyDescent="0.3">
      <c r="A52806"/>
      <c r="B52806"/>
      <c r="C52806"/>
    </row>
    <row r="52807" spans="1:3" ht="14.4" x14ac:dyDescent="0.3">
      <c r="A52807"/>
      <c r="B52807"/>
      <c r="C52807"/>
    </row>
    <row r="52808" spans="1:3" ht="14.4" x14ac:dyDescent="0.3">
      <c r="A52808"/>
      <c r="B52808"/>
      <c r="C52808"/>
    </row>
    <row r="52809" spans="1:3" ht="14.4" x14ac:dyDescent="0.3">
      <c r="A52809"/>
      <c r="B52809"/>
      <c r="C52809"/>
    </row>
    <row r="52810" spans="1:3" ht="14.4" x14ac:dyDescent="0.3">
      <c r="A52810"/>
      <c r="B52810"/>
      <c r="C52810"/>
    </row>
    <row r="52811" spans="1:3" ht="14.4" x14ac:dyDescent="0.3">
      <c r="A52811"/>
      <c r="B52811"/>
      <c r="C52811"/>
    </row>
    <row r="52812" spans="1:3" ht="14.4" x14ac:dyDescent="0.3">
      <c r="A52812"/>
      <c r="B52812"/>
      <c r="C52812"/>
    </row>
    <row r="52813" spans="1:3" ht="14.4" x14ac:dyDescent="0.3">
      <c r="A52813"/>
      <c r="B52813"/>
      <c r="C52813"/>
    </row>
    <row r="52814" spans="1:3" ht="14.4" x14ac:dyDescent="0.3">
      <c r="A52814"/>
      <c r="B52814"/>
      <c r="C52814"/>
    </row>
    <row r="52815" spans="1:3" ht="14.4" x14ac:dyDescent="0.3">
      <c r="A52815"/>
      <c r="B52815"/>
      <c r="C52815"/>
    </row>
    <row r="52816" spans="1:3" ht="14.4" x14ac:dyDescent="0.3">
      <c r="A52816"/>
      <c r="B52816"/>
      <c r="C52816"/>
    </row>
    <row r="52817" spans="1:3" ht="14.4" x14ac:dyDescent="0.3">
      <c r="A52817"/>
      <c r="B52817"/>
      <c r="C52817"/>
    </row>
    <row r="52818" spans="1:3" ht="14.4" x14ac:dyDescent="0.3">
      <c r="A52818"/>
      <c r="B52818"/>
      <c r="C52818"/>
    </row>
    <row r="52819" spans="1:3" ht="14.4" x14ac:dyDescent="0.3">
      <c r="A52819"/>
      <c r="B52819"/>
      <c r="C52819"/>
    </row>
    <row r="52820" spans="1:3" ht="14.4" x14ac:dyDescent="0.3">
      <c r="A52820"/>
      <c r="B52820"/>
      <c r="C52820"/>
    </row>
    <row r="52821" spans="1:3" ht="14.4" x14ac:dyDescent="0.3">
      <c r="A52821"/>
      <c r="B52821"/>
      <c r="C52821"/>
    </row>
    <row r="52822" spans="1:3" ht="14.4" x14ac:dyDescent="0.3">
      <c r="A52822"/>
      <c r="B52822"/>
      <c r="C52822"/>
    </row>
    <row r="52823" spans="1:3" ht="14.4" x14ac:dyDescent="0.3">
      <c r="A52823"/>
      <c r="B52823"/>
      <c r="C52823"/>
    </row>
    <row r="52824" spans="1:3" ht="14.4" x14ac:dyDescent="0.3">
      <c r="A52824"/>
      <c r="B52824"/>
      <c r="C52824"/>
    </row>
    <row r="52825" spans="1:3" ht="14.4" x14ac:dyDescent="0.3">
      <c r="A52825"/>
      <c r="B52825"/>
      <c r="C52825"/>
    </row>
    <row r="52826" spans="1:3" ht="14.4" x14ac:dyDescent="0.3">
      <c r="A52826"/>
      <c r="B52826"/>
      <c r="C52826"/>
    </row>
    <row r="52827" spans="1:3" ht="14.4" x14ac:dyDescent="0.3">
      <c r="A52827"/>
      <c r="B52827"/>
      <c r="C52827"/>
    </row>
    <row r="52828" spans="1:3" ht="14.4" x14ac:dyDescent="0.3">
      <c r="A52828"/>
      <c r="B52828"/>
      <c r="C52828"/>
    </row>
    <row r="52829" spans="1:3" ht="14.4" x14ac:dyDescent="0.3">
      <c r="A52829"/>
      <c r="B52829"/>
      <c r="C52829"/>
    </row>
    <row r="52830" spans="1:3" ht="14.4" x14ac:dyDescent="0.3">
      <c r="A52830"/>
      <c r="B52830"/>
      <c r="C52830"/>
    </row>
    <row r="52831" spans="1:3" ht="14.4" x14ac:dyDescent="0.3">
      <c r="A52831"/>
      <c r="B52831"/>
      <c r="C52831"/>
    </row>
    <row r="52832" spans="1:3" ht="14.4" x14ac:dyDescent="0.3">
      <c r="A52832"/>
      <c r="B52832"/>
      <c r="C52832"/>
    </row>
    <row r="52833" spans="1:3" ht="14.4" x14ac:dyDescent="0.3">
      <c r="A52833"/>
      <c r="B52833"/>
      <c r="C52833"/>
    </row>
    <row r="52834" spans="1:3" ht="14.4" x14ac:dyDescent="0.3">
      <c r="A52834"/>
      <c r="B52834"/>
      <c r="C52834"/>
    </row>
    <row r="52835" spans="1:3" ht="14.4" x14ac:dyDescent="0.3">
      <c r="A52835"/>
      <c r="B52835"/>
      <c r="C52835"/>
    </row>
    <row r="52836" spans="1:3" ht="14.4" x14ac:dyDescent="0.3">
      <c r="A52836"/>
      <c r="B52836"/>
      <c r="C52836"/>
    </row>
    <row r="52837" spans="1:3" ht="14.4" x14ac:dyDescent="0.3">
      <c r="A52837"/>
      <c r="B52837"/>
      <c r="C52837"/>
    </row>
    <row r="52838" spans="1:3" ht="14.4" x14ac:dyDescent="0.3">
      <c r="A52838"/>
      <c r="B52838"/>
      <c r="C52838"/>
    </row>
    <row r="52839" spans="1:3" ht="14.4" x14ac:dyDescent="0.3">
      <c r="A52839"/>
      <c r="B52839"/>
      <c r="C52839"/>
    </row>
    <row r="52840" spans="1:3" ht="14.4" x14ac:dyDescent="0.3">
      <c r="A52840"/>
      <c r="B52840"/>
      <c r="C52840"/>
    </row>
    <row r="52841" spans="1:3" ht="14.4" x14ac:dyDescent="0.3">
      <c r="A52841"/>
      <c r="B52841"/>
      <c r="C52841"/>
    </row>
    <row r="52842" spans="1:3" ht="14.4" x14ac:dyDescent="0.3">
      <c r="A52842"/>
      <c r="B52842"/>
      <c r="C52842"/>
    </row>
    <row r="52843" spans="1:3" ht="14.4" x14ac:dyDescent="0.3">
      <c r="A52843"/>
      <c r="B52843"/>
      <c r="C52843"/>
    </row>
    <row r="52844" spans="1:3" ht="14.4" x14ac:dyDescent="0.3">
      <c r="A52844"/>
      <c r="B52844"/>
      <c r="C52844"/>
    </row>
    <row r="52845" spans="1:3" ht="14.4" x14ac:dyDescent="0.3">
      <c r="A52845"/>
      <c r="B52845"/>
      <c r="C52845"/>
    </row>
    <row r="52846" spans="1:3" ht="14.4" x14ac:dyDescent="0.3">
      <c r="A52846"/>
      <c r="B52846"/>
      <c r="C52846"/>
    </row>
    <row r="52847" spans="1:3" ht="14.4" x14ac:dyDescent="0.3">
      <c r="A52847"/>
      <c r="B52847"/>
      <c r="C52847"/>
    </row>
    <row r="52848" spans="1:3" ht="14.4" x14ac:dyDescent="0.3">
      <c r="A52848"/>
      <c r="B52848"/>
      <c r="C52848"/>
    </row>
    <row r="52849" spans="1:3" ht="14.4" x14ac:dyDescent="0.3">
      <c r="A52849"/>
      <c r="B52849"/>
      <c r="C52849"/>
    </row>
    <row r="52850" spans="1:3" ht="14.4" x14ac:dyDescent="0.3">
      <c r="A52850"/>
      <c r="B52850"/>
      <c r="C52850"/>
    </row>
    <row r="52851" spans="1:3" ht="14.4" x14ac:dyDescent="0.3">
      <c r="A52851"/>
      <c r="B52851"/>
      <c r="C52851"/>
    </row>
    <row r="52852" spans="1:3" ht="14.4" x14ac:dyDescent="0.3">
      <c r="A52852"/>
      <c r="B52852"/>
      <c r="C52852"/>
    </row>
    <row r="52853" spans="1:3" ht="14.4" x14ac:dyDescent="0.3">
      <c r="A52853"/>
      <c r="B52853"/>
      <c r="C52853"/>
    </row>
    <row r="52854" spans="1:3" ht="14.4" x14ac:dyDescent="0.3">
      <c r="A52854"/>
      <c r="B52854"/>
      <c r="C52854"/>
    </row>
    <row r="52855" spans="1:3" ht="14.4" x14ac:dyDescent="0.3">
      <c r="A52855"/>
      <c r="B52855"/>
      <c r="C52855"/>
    </row>
    <row r="52856" spans="1:3" ht="14.4" x14ac:dyDescent="0.3">
      <c r="A52856"/>
      <c r="B52856"/>
      <c r="C52856"/>
    </row>
    <row r="52857" spans="1:3" ht="14.4" x14ac:dyDescent="0.3">
      <c r="A52857"/>
      <c r="B52857"/>
      <c r="C52857"/>
    </row>
    <row r="52858" spans="1:3" ht="14.4" x14ac:dyDescent="0.3">
      <c r="A52858"/>
      <c r="B52858"/>
      <c r="C52858"/>
    </row>
    <row r="52859" spans="1:3" ht="14.4" x14ac:dyDescent="0.3">
      <c r="A52859"/>
      <c r="B52859"/>
      <c r="C52859"/>
    </row>
    <row r="52860" spans="1:3" ht="14.4" x14ac:dyDescent="0.3">
      <c r="A52860"/>
      <c r="B52860"/>
      <c r="C52860"/>
    </row>
    <row r="52861" spans="1:3" ht="14.4" x14ac:dyDescent="0.3">
      <c r="A52861"/>
      <c r="B52861"/>
      <c r="C52861"/>
    </row>
    <row r="52862" spans="1:3" ht="14.4" x14ac:dyDescent="0.3">
      <c r="A52862"/>
      <c r="B52862"/>
      <c r="C52862"/>
    </row>
    <row r="52863" spans="1:3" ht="14.4" x14ac:dyDescent="0.3">
      <c r="A52863"/>
      <c r="B52863"/>
      <c r="C52863"/>
    </row>
    <row r="52864" spans="1:3" ht="14.4" x14ac:dyDescent="0.3">
      <c r="A52864"/>
      <c r="B52864"/>
      <c r="C52864"/>
    </row>
    <row r="52865" spans="1:3" ht="14.4" x14ac:dyDescent="0.3">
      <c r="A52865"/>
      <c r="B52865"/>
      <c r="C52865"/>
    </row>
    <row r="52866" spans="1:3" ht="14.4" x14ac:dyDescent="0.3">
      <c r="A52866"/>
      <c r="B52866"/>
      <c r="C52866"/>
    </row>
    <row r="52867" spans="1:3" ht="14.4" x14ac:dyDescent="0.3">
      <c r="A52867"/>
      <c r="B52867"/>
      <c r="C52867"/>
    </row>
    <row r="52868" spans="1:3" ht="14.4" x14ac:dyDescent="0.3">
      <c r="A52868"/>
      <c r="B52868"/>
      <c r="C52868"/>
    </row>
    <row r="52869" spans="1:3" ht="14.4" x14ac:dyDescent="0.3">
      <c r="A52869"/>
      <c r="B52869"/>
      <c r="C52869"/>
    </row>
    <row r="52870" spans="1:3" ht="14.4" x14ac:dyDescent="0.3">
      <c r="A52870"/>
      <c r="B52870"/>
      <c r="C52870"/>
    </row>
    <row r="52871" spans="1:3" ht="14.4" x14ac:dyDescent="0.3">
      <c r="A52871"/>
      <c r="B52871"/>
      <c r="C52871"/>
    </row>
    <row r="52872" spans="1:3" ht="14.4" x14ac:dyDescent="0.3">
      <c r="A52872"/>
      <c r="B52872"/>
      <c r="C52872"/>
    </row>
    <row r="52873" spans="1:3" ht="14.4" x14ac:dyDescent="0.3">
      <c r="A52873"/>
      <c r="B52873"/>
      <c r="C52873"/>
    </row>
    <row r="52874" spans="1:3" ht="14.4" x14ac:dyDescent="0.3">
      <c r="A52874"/>
      <c r="B52874"/>
      <c r="C52874"/>
    </row>
    <row r="52875" spans="1:3" ht="14.4" x14ac:dyDescent="0.3">
      <c r="A52875"/>
      <c r="B52875"/>
      <c r="C52875"/>
    </row>
    <row r="52876" spans="1:3" ht="14.4" x14ac:dyDescent="0.3">
      <c r="A52876"/>
      <c r="B52876"/>
      <c r="C52876"/>
    </row>
    <row r="52877" spans="1:3" ht="14.4" x14ac:dyDescent="0.3">
      <c r="A52877"/>
      <c r="B52877"/>
      <c r="C52877"/>
    </row>
    <row r="52878" spans="1:3" ht="14.4" x14ac:dyDescent="0.3">
      <c r="A52878"/>
      <c r="B52878"/>
      <c r="C52878"/>
    </row>
    <row r="52879" spans="1:3" ht="14.4" x14ac:dyDescent="0.3">
      <c r="A52879"/>
      <c r="B52879"/>
      <c r="C52879"/>
    </row>
    <row r="52880" spans="1:3" ht="14.4" x14ac:dyDescent="0.3">
      <c r="A52880"/>
      <c r="B52880"/>
      <c r="C52880"/>
    </row>
    <row r="52881" spans="1:3" ht="14.4" x14ac:dyDescent="0.3">
      <c r="A52881"/>
      <c r="B52881"/>
      <c r="C52881"/>
    </row>
    <row r="52882" spans="1:3" ht="14.4" x14ac:dyDescent="0.3">
      <c r="A52882"/>
      <c r="B52882"/>
      <c r="C52882"/>
    </row>
    <row r="52883" spans="1:3" ht="14.4" x14ac:dyDescent="0.3">
      <c r="A52883"/>
      <c r="B52883"/>
      <c r="C52883"/>
    </row>
    <row r="52884" spans="1:3" ht="14.4" x14ac:dyDescent="0.3">
      <c r="A52884"/>
      <c r="B52884"/>
      <c r="C52884"/>
    </row>
    <row r="52885" spans="1:3" ht="14.4" x14ac:dyDescent="0.3">
      <c r="A52885"/>
      <c r="B52885"/>
      <c r="C52885"/>
    </row>
    <row r="52886" spans="1:3" ht="14.4" x14ac:dyDescent="0.3">
      <c r="A52886"/>
      <c r="B52886"/>
      <c r="C52886"/>
    </row>
    <row r="52887" spans="1:3" ht="14.4" x14ac:dyDescent="0.3">
      <c r="A52887"/>
      <c r="B52887"/>
      <c r="C52887"/>
    </row>
    <row r="52888" spans="1:3" ht="14.4" x14ac:dyDescent="0.3">
      <c r="A52888"/>
      <c r="B52888"/>
      <c r="C52888"/>
    </row>
    <row r="52889" spans="1:3" ht="14.4" x14ac:dyDescent="0.3">
      <c r="A52889"/>
      <c r="B52889"/>
      <c r="C52889"/>
    </row>
    <row r="52890" spans="1:3" ht="14.4" x14ac:dyDescent="0.3">
      <c r="A52890"/>
      <c r="B52890"/>
      <c r="C52890"/>
    </row>
    <row r="52891" spans="1:3" ht="14.4" x14ac:dyDescent="0.3">
      <c r="A52891"/>
      <c r="B52891"/>
      <c r="C52891"/>
    </row>
    <row r="52892" spans="1:3" ht="14.4" x14ac:dyDescent="0.3">
      <c r="A52892"/>
      <c r="B52892"/>
      <c r="C52892"/>
    </row>
    <row r="52893" spans="1:3" ht="14.4" x14ac:dyDescent="0.3">
      <c r="A52893"/>
      <c r="B52893"/>
      <c r="C52893"/>
    </row>
    <row r="52894" spans="1:3" ht="14.4" x14ac:dyDescent="0.3">
      <c r="A52894"/>
      <c r="B52894"/>
      <c r="C52894"/>
    </row>
    <row r="52895" spans="1:3" ht="14.4" x14ac:dyDescent="0.3">
      <c r="A52895"/>
      <c r="B52895"/>
      <c r="C52895"/>
    </row>
    <row r="52896" spans="1:3" ht="14.4" x14ac:dyDescent="0.3">
      <c r="A52896"/>
      <c r="B52896"/>
      <c r="C52896"/>
    </row>
    <row r="52897" spans="1:3" ht="14.4" x14ac:dyDescent="0.3">
      <c r="A52897"/>
      <c r="B52897"/>
      <c r="C52897"/>
    </row>
    <row r="52898" spans="1:3" ht="14.4" x14ac:dyDescent="0.3">
      <c r="A52898"/>
      <c r="B52898"/>
      <c r="C52898"/>
    </row>
    <row r="52899" spans="1:3" ht="14.4" x14ac:dyDescent="0.3">
      <c r="A52899"/>
      <c r="B52899"/>
      <c r="C52899"/>
    </row>
    <row r="52900" spans="1:3" ht="14.4" x14ac:dyDescent="0.3">
      <c r="A52900"/>
      <c r="B52900"/>
      <c r="C52900"/>
    </row>
    <row r="52901" spans="1:3" ht="14.4" x14ac:dyDescent="0.3">
      <c r="A52901"/>
      <c r="B52901"/>
      <c r="C52901"/>
    </row>
    <row r="52902" spans="1:3" ht="14.4" x14ac:dyDescent="0.3">
      <c r="A52902"/>
      <c r="B52902"/>
      <c r="C52902"/>
    </row>
    <row r="52903" spans="1:3" ht="14.4" x14ac:dyDescent="0.3">
      <c r="A52903"/>
      <c r="B52903"/>
      <c r="C52903"/>
    </row>
    <row r="52904" spans="1:3" ht="14.4" x14ac:dyDescent="0.3">
      <c r="A52904"/>
      <c r="B52904"/>
      <c r="C52904"/>
    </row>
    <row r="52905" spans="1:3" ht="14.4" x14ac:dyDescent="0.3">
      <c r="A52905"/>
      <c r="B52905"/>
      <c r="C52905"/>
    </row>
    <row r="52906" spans="1:3" ht="14.4" x14ac:dyDescent="0.3">
      <c r="A52906"/>
      <c r="B52906"/>
      <c r="C52906"/>
    </row>
    <row r="52907" spans="1:3" ht="14.4" x14ac:dyDescent="0.3">
      <c r="A52907"/>
      <c r="B52907"/>
      <c r="C52907"/>
    </row>
    <row r="52908" spans="1:3" ht="14.4" x14ac:dyDescent="0.3">
      <c r="A52908"/>
      <c r="B52908"/>
      <c r="C52908"/>
    </row>
    <row r="52909" spans="1:3" ht="14.4" x14ac:dyDescent="0.3">
      <c r="A52909"/>
      <c r="B52909"/>
      <c r="C52909"/>
    </row>
    <row r="52910" spans="1:3" ht="14.4" x14ac:dyDescent="0.3">
      <c r="A52910"/>
      <c r="B52910"/>
      <c r="C52910"/>
    </row>
    <row r="52911" spans="1:3" ht="14.4" x14ac:dyDescent="0.3">
      <c r="A52911"/>
      <c r="B52911"/>
      <c r="C52911"/>
    </row>
    <row r="52912" spans="1:3" ht="14.4" x14ac:dyDescent="0.3">
      <c r="A52912"/>
      <c r="B52912"/>
      <c r="C52912"/>
    </row>
    <row r="52913" spans="1:3" ht="14.4" x14ac:dyDescent="0.3">
      <c r="A52913"/>
      <c r="B52913"/>
      <c r="C52913"/>
    </row>
    <row r="52914" spans="1:3" ht="14.4" x14ac:dyDescent="0.3">
      <c r="A52914"/>
      <c r="B52914"/>
      <c r="C52914"/>
    </row>
    <row r="52915" spans="1:3" ht="14.4" x14ac:dyDescent="0.3">
      <c r="A52915"/>
      <c r="B52915"/>
      <c r="C52915"/>
    </row>
    <row r="52916" spans="1:3" ht="14.4" x14ac:dyDescent="0.3">
      <c r="A52916"/>
      <c r="B52916"/>
      <c r="C52916"/>
    </row>
    <row r="52917" spans="1:3" ht="14.4" x14ac:dyDescent="0.3">
      <c r="A52917"/>
      <c r="B52917"/>
      <c r="C52917"/>
    </row>
    <row r="52918" spans="1:3" ht="14.4" x14ac:dyDescent="0.3">
      <c r="A52918"/>
      <c r="B52918"/>
      <c r="C52918"/>
    </row>
    <row r="52919" spans="1:3" ht="14.4" x14ac:dyDescent="0.3">
      <c r="A52919"/>
      <c r="B52919"/>
      <c r="C52919"/>
    </row>
    <row r="52920" spans="1:3" ht="14.4" x14ac:dyDescent="0.3">
      <c r="A52920"/>
      <c r="B52920"/>
      <c r="C52920"/>
    </row>
    <row r="52921" spans="1:3" ht="14.4" x14ac:dyDescent="0.3">
      <c r="A52921"/>
      <c r="B52921"/>
      <c r="C52921"/>
    </row>
    <row r="52922" spans="1:3" ht="14.4" x14ac:dyDescent="0.3">
      <c r="A52922"/>
      <c r="B52922"/>
      <c r="C52922"/>
    </row>
    <row r="52923" spans="1:3" ht="14.4" x14ac:dyDescent="0.3">
      <c r="A52923"/>
      <c r="B52923"/>
      <c r="C52923"/>
    </row>
    <row r="52924" spans="1:3" ht="14.4" x14ac:dyDescent="0.3">
      <c r="A52924"/>
      <c r="B52924"/>
      <c r="C52924"/>
    </row>
    <row r="52925" spans="1:3" ht="14.4" x14ac:dyDescent="0.3">
      <c r="A52925"/>
      <c r="B52925"/>
      <c r="C52925"/>
    </row>
    <row r="52926" spans="1:3" ht="14.4" x14ac:dyDescent="0.3">
      <c r="A52926"/>
      <c r="B52926"/>
      <c r="C52926"/>
    </row>
    <row r="52927" spans="1:3" ht="14.4" x14ac:dyDescent="0.3">
      <c r="A52927"/>
      <c r="B52927"/>
      <c r="C52927"/>
    </row>
    <row r="52928" spans="1:3" ht="14.4" x14ac:dyDescent="0.3">
      <c r="A52928"/>
      <c r="B52928"/>
      <c r="C52928"/>
    </row>
    <row r="52929" spans="1:3" ht="14.4" x14ac:dyDescent="0.3">
      <c r="A52929"/>
      <c r="B52929"/>
      <c r="C52929"/>
    </row>
    <row r="52930" spans="1:3" ht="14.4" x14ac:dyDescent="0.3">
      <c r="A52930"/>
      <c r="B52930"/>
      <c r="C52930"/>
    </row>
    <row r="52931" spans="1:3" ht="14.4" x14ac:dyDescent="0.3">
      <c r="A52931"/>
      <c r="B52931"/>
      <c r="C52931"/>
    </row>
    <row r="52932" spans="1:3" ht="14.4" x14ac:dyDescent="0.3">
      <c r="A52932"/>
      <c r="B52932"/>
      <c r="C52932"/>
    </row>
    <row r="52933" spans="1:3" ht="14.4" x14ac:dyDescent="0.3">
      <c r="A52933"/>
      <c r="B52933"/>
      <c r="C52933"/>
    </row>
    <row r="52934" spans="1:3" ht="14.4" x14ac:dyDescent="0.3">
      <c r="A52934"/>
      <c r="B52934"/>
      <c r="C52934"/>
    </row>
    <row r="52935" spans="1:3" ht="14.4" x14ac:dyDescent="0.3">
      <c r="A52935"/>
      <c r="B52935"/>
      <c r="C52935"/>
    </row>
    <row r="52936" spans="1:3" ht="14.4" x14ac:dyDescent="0.3">
      <c r="A52936"/>
      <c r="B52936"/>
      <c r="C52936"/>
    </row>
    <row r="52937" spans="1:3" ht="14.4" x14ac:dyDescent="0.3">
      <c r="A52937"/>
      <c r="B52937"/>
      <c r="C52937"/>
    </row>
    <row r="52938" spans="1:3" ht="14.4" x14ac:dyDescent="0.3">
      <c r="A52938"/>
      <c r="B52938"/>
      <c r="C52938"/>
    </row>
    <row r="52939" spans="1:3" ht="14.4" x14ac:dyDescent="0.3">
      <c r="A52939"/>
      <c r="B52939"/>
      <c r="C52939"/>
    </row>
    <row r="52940" spans="1:3" ht="14.4" x14ac:dyDescent="0.3">
      <c r="A52940"/>
      <c r="B52940"/>
      <c r="C52940"/>
    </row>
    <row r="52941" spans="1:3" ht="14.4" x14ac:dyDescent="0.3">
      <c r="A52941"/>
      <c r="B52941"/>
      <c r="C52941"/>
    </row>
    <row r="52942" spans="1:3" ht="14.4" x14ac:dyDescent="0.3">
      <c r="A52942"/>
      <c r="B52942"/>
      <c r="C52942"/>
    </row>
    <row r="52943" spans="1:3" ht="14.4" x14ac:dyDescent="0.3">
      <c r="A52943"/>
      <c r="B52943"/>
      <c r="C52943"/>
    </row>
    <row r="52944" spans="1:3" ht="14.4" x14ac:dyDescent="0.3">
      <c r="A52944"/>
      <c r="B52944"/>
      <c r="C52944"/>
    </row>
    <row r="52945" spans="1:3" ht="14.4" x14ac:dyDescent="0.3">
      <c r="A52945"/>
      <c r="B52945"/>
      <c r="C52945"/>
    </row>
    <row r="52946" spans="1:3" ht="14.4" x14ac:dyDescent="0.3">
      <c r="A52946"/>
      <c r="B52946"/>
      <c r="C52946"/>
    </row>
    <row r="52947" spans="1:3" ht="14.4" x14ac:dyDescent="0.3">
      <c r="A52947"/>
      <c r="B52947"/>
      <c r="C52947"/>
    </row>
    <row r="52948" spans="1:3" ht="14.4" x14ac:dyDescent="0.3">
      <c r="A52948"/>
      <c r="B52948"/>
      <c r="C52948"/>
    </row>
    <row r="52949" spans="1:3" ht="14.4" x14ac:dyDescent="0.3">
      <c r="A52949"/>
      <c r="B52949"/>
      <c r="C52949"/>
    </row>
    <row r="52950" spans="1:3" ht="14.4" x14ac:dyDescent="0.3">
      <c r="A52950"/>
      <c r="B52950"/>
      <c r="C52950"/>
    </row>
    <row r="52951" spans="1:3" ht="14.4" x14ac:dyDescent="0.3">
      <c r="A52951"/>
      <c r="B52951"/>
      <c r="C52951"/>
    </row>
    <row r="52952" spans="1:3" ht="14.4" x14ac:dyDescent="0.3">
      <c r="A52952"/>
      <c r="B52952"/>
      <c r="C52952"/>
    </row>
    <row r="52953" spans="1:3" ht="14.4" x14ac:dyDescent="0.3">
      <c r="A52953"/>
      <c r="B52953"/>
      <c r="C52953"/>
    </row>
    <row r="52954" spans="1:3" ht="14.4" x14ac:dyDescent="0.3">
      <c r="A52954"/>
      <c r="B52954"/>
      <c r="C52954"/>
    </row>
    <row r="52955" spans="1:3" ht="14.4" x14ac:dyDescent="0.3">
      <c r="A52955"/>
      <c r="B52955"/>
      <c r="C52955"/>
    </row>
    <row r="52956" spans="1:3" ht="14.4" x14ac:dyDescent="0.3">
      <c r="A52956"/>
      <c r="B52956"/>
      <c r="C52956"/>
    </row>
    <row r="52957" spans="1:3" ht="14.4" x14ac:dyDescent="0.3">
      <c r="A52957"/>
      <c r="B52957"/>
      <c r="C52957"/>
    </row>
    <row r="52958" spans="1:3" ht="14.4" x14ac:dyDescent="0.3">
      <c r="A52958"/>
      <c r="B52958"/>
      <c r="C52958"/>
    </row>
    <row r="52959" spans="1:3" ht="14.4" x14ac:dyDescent="0.3">
      <c r="A52959"/>
      <c r="B52959"/>
      <c r="C52959"/>
    </row>
    <row r="52960" spans="1:3" ht="14.4" x14ac:dyDescent="0.3">
      <c r="A52960"/>
      <c r="B52960"/>
      <c r="C52960"/>
    </row>
    <row r="52961" spans="1:3" ht="14.4" x14ac:dyDescent="0.3">
      <c r="A52961"/>
      <c r="B52961"/>
      <c r="C52961"/>
    </row>
    <row r="52962" spans="1:3" ht="14.4" x14ac:dyDescent="0.3">
      <c r="A52962"/>
      <c r="B52962"/>
      <c r="C52962"/>
    </row>
    <row r="52963" spans="1:3" ht="14.4" x14ac:dyDescent="0.3">
      <c r="A52963"/>
      <c r="B52963"/>
      <c r="C52963"/>
    </row>
    <row r="52964" spans="1:3" ht="14.4" x14ac:dyDescent="0.3">
      <c r="A52964"/>
      <c r="B52964"/>
      <c r="C52964"/>
    </row>
    <row r="52965" spans="1:3" ht="14.4" x14ac:dyDescent="0.3">
      <c r="A52965"/>
      <c r="B52965"/>
      <c r="C52965"/>
    </row>
    <row r="52966" spans="1:3" ht="14.4" x14ac:dyDescent="0.3">
      <c r="A52966"/>
      <c r="B52966"/>
      <c r="C52966"/>
    </row>
    <row r="52967" spans="1:3" ht="14.4" x14ac:dyDescent="0.3">
      <c r="A52967"/>
      <c r="B52967"/>
      <c r="C52967"/>
    </row>
    <row r="52968" spans="1:3" ht="14.4" x14ac:dyDescent="0.3">
      <c r="A52968"/>
      <c r="B52968"/>
      <c r="C52968"/>
    </row>
    <row r="52969" spans="1:3" ht="14.4" x14ac:dyDescent="0.3">
      <c r="A52969"/>
      <c r="B52969"/>
      <c r="C52969"/>
    </row>
    <row r="52970" spans="1:3" ht="14.4" x14ac:dyDescent="0.3">
      <c r="A52970"/>
      <c r="B52970"/>
      <c r="C52970"/>
    </row>
    <row r="52971" spans="1:3" ht="14.4" x14ac:dyDescent="0.3">
      <c r="A52971"/>
      <c r="B52971"/>
      <c r="C52971"/>
    </row>
    <row r="52972" spans="1:3" ht="14.4" x14ac:dyDescent="0.3">
      <c r="A52972"/>
      <c r="B52972"/>
      <c r="C52972"/>
    </row>
    <row r="52973" spans="1:3" ht="14.4" x14ac:dyDescent="0.3">
      <c r="A52973"/>
      <c r="B52973"/>
      <c r="C52973"/>
    </row>
    <row r="52974" spans="1:3" ht="14.4" x14ac:dyDescent="0.3">
      <c r="A52974"/>
      <c r="B52974"/>
      <c r="C52974"/>
    </row>
    <row r="52975" spans="1:3" ht="14.4" x14ac:dyDescent="0.3">
      <c r="A52975"/>
      <c r="B52975"/>
      <c r="C52975"/>
    </row>
    <row r="52976" spans="1:3" ht="14.4" x14ac:dyDescent="0.3">
      <c r="A52976"/>
      <c r="B52976"/>
      <c r="C52976"/>
    </row>
    <row r="52977" spans="1:3" ht="14.4" x14ac:dyDescent="0.3">
      <c r="A52977"/>
      <c r="B52977"/>
      <c r="C52977"/>
    </row>
    <row r="52978" spans="1:3" ht="14.4" x14ac:dyDescent="0.3">
      <c r="A52978"/>
      <c r="B52978"/>
      <c r="C52978"/>
    </row>
    <row r="52979" spans="1:3" ht="14.4" x14ac:dyDescent="0.3">
      <c r="A52979"/>
      <c r="B52979"/>
      <c r="C52979"/>
    </row>
    <row r="52980" spans="1:3" ht="14.4" x14ac:dyDescent="0.3">
      <c r="A52980"/>
      <c r="B52980"/>
      <c r="C52980"/>
    </row>
    <row r="52981" spans="1:3" ht="14.4" x14ac:dyDescent="0.3">
      <c r="A52981"/>
      <c r="B52981"/>
      <c r="C52981"/>
    </row>
    <row r="52982" spans="1:3" ht="14.4" x14ac:dyDescent="0.3">
      <c r="A52982"/>
      <c r="B52982"/>
      <c r="C52982"/>
    </row>
    <row r="52983" spans="1:3" ht="14.4" x14ac:dyDescent="0.3">
      <c r="A52983"/>
      <c r="B52983"/>
      <c r="C52983"/>
    </row>
    <row r="52984" spans="1:3" ht="14.4" x14ac:dyDescent="0.3">
      <c r="A52984"/>
      <c r="B52984"/>
      <c r="C52984"/>
    </row>
    <row r="52985" spans="1:3" ht="14.4" x14ac:dyDescent="0.3">
      <c r="A52985"/>
      <c r="B52985"/>
      <c r="C52985"/>
    </row>
    <row r="52986" spans="1:3" ht="14.4" x14ac:dyDescent="0.3">
      <c r="A52986"/>
      <c r="B52986"/>
      <c r="C52986"/>
    </row>
    <row r="52987" spans="1:3" ht="14.4" x14ac:dyDescent="0.3">
      <c r="A52987"/>
      <c r="B52987"/>
      <c r="C52987"/>
    </row>
    <row r="52988" spans="1:3" ht="14.4" x14ac:dyDescent="0.3">
      <c r="A52988"/>
      <c r="B52988"/>
      <c r="C52988"/>
    </row>
    <row r="52989" spans="1:3" ht="14.4" x14ac:dyDescent="0.3">
      <c r="A52989"/>
      <c r="B52989"/>
      <c r="C52989"/>
    </row>
    <row r="52990" spans="1:3" ht="14.4" x14ac:dyDescent="0.3">
      <c r="A52990"/>
      <c r="B52990"/>
      <c r="C52990"/>
    </row>
    <row r="52991" spans="1:3" ht="14.4" x14ac:dyDescent="0.3">
      <c r="A52991"/>
      <c r="B52991"/>
      <c r="C52991"/>
    </row>
    <row r="52992" spans="1:3" ht="14.4" x14ac:dyDescent="0.3">
      <c r="A52992"/>
      <c r="B52992"/>
      <c r="C52992"/>
    </row>
    <row r="52993" spans="1:3" ht="14.4" x14ac:dyDescent="0.3">
      <c r="A52993"/>
      <c r="B52993"/>
      <c r="C52993"/>
    </row>
    <row r="52994" spans="1:3" ht="14.4" x14ac:dyDescent="0.3">
      <c r="A52994"/>
      <c r="B52994"/>
      <c r="C52994"/>
    </row>
    <row r="52995" spans="1:3" ht="14.4" x14ac:dyDescent="0.3">
      <c r="A52995"/>
      <c r="B52995"/>
      <c r="C52995"/>
    </row>
    <row r="52996" spans="1:3" ht="14.4" x14ac:dyDescent="0.3">
      <c r="A52996"/>
      <c r="B52996"/>
      <c r="C52996"/>
    </row>
    <row r="52997" spans="1:3" ht="14.4" x14ac:dyDescent="0.3">
      <c r="A52997"/>
      <c r="B52997"/>
      <c r="C52997"/>
    </row>
    <row r="52998" spans="1:3" ht="14.4" x14ac:dyDescent="0.3">
      <c r="A52998"/>
      <c r="B52998"/>
      <c r="C52998"/>
    </row>
    <row r="52999" spans="1:3" ht="14.4" x14ac:dyDescent="0.3">
      <c r="A52999"/>
      <c r="B52999"/>
      <c r="C52999"/>
    </row>
    <row r="53000" spans="1:3" ht="14.4" x14ac:dyDescent="0.3">
      <c r="A53000"/>
      <c r="B53000"/>
      <c r="C53000"/>
    </row>
    <row r="53001" spans="1:3" ht="14.4" x14ac:dyDescent="0.3">
      <c r="A53001"/>
      <c r="B53001"/>
      <c r="C53001"/>
    </row>
    <row r="53002" spans="1:3" ht="14.4" x14ac:dyDescent="0.3">
      <c r="A53002"/>
      <c r="B53002"/>
      <c r="C53002"/>
    </row>
    <row r="53003" spans="1:3" ht="14.4" x14ac:dyDescent="0.3">
      <c r="A53003"/>
      <c r="B53003"/>
      <c r="C53003"/>
    </row>
    <row r="53004" spans="1:3" ht="14.4" x14ac:dyDescent="0.3">
      <c r="A53004"/>
      <c r="B53004"/>
      <c r="C53004"/>
    </row>
    <row r="53005" spans="1:3" ht="14.4" x14ac:dyDescent="0.3">
      <c r="A53005"/>
      <c r="B53005"/>
      <c r="C53005"/>
    </row>
    <row r="53006" spans="1:3" ht="14.4" x14ac:dyDescent="0.3">
      <c r="A53006"/>
      <c r="B53006"/>
      <c r="C53006"/>
    </row>
    <row r="53007" spans="1:3" ht="14.4" x14ac:dyDescent="0.3">
      <c r="A53007"/>
      <c r="B53007"/>
      <c r="C53007"/>
    </row>
    <row r="53008" spans="1:3" ht="14.4" x14ac:dyDescent="0.3">
      <c r="A53008"/>
      <c r="B53008"/>
      <c r="C53008"/>
    </row>
    <row r="53009" spans="1:3" ht="14.4" x14ac:dyDescent="0.3">
      <c r="A53009"/>
      <c r="B53009"/>
      <c r="C53009"/>
    </row>
    <row r="53010" spans="1:3" ht="14.4" x14ac:dyDescent="0.3">
      <c r="A53010"/>
      <c r="B53010"/>
      <c r="C53010"/>
    </row>
    <row r="53011" spans="1:3" ht="14.4" x14ac:dyDescent="0.3">
      <c r="A53011"/>
      <c r="B53011"/>
      <c r="C53011"/>
    </row>
    <row r="53012" spans="1:3" ht="14.4" x14ac:dyDescent="0.3">
      <c r="A53012"/>
      <c r="B53012"/>
      <c r="C53012"/>
    </row>
    <row r="53013" spans="1:3" ht="14.4" x14ac:dyDescent="0.3">
      <c r="A53013"/>
      <c r="B53013"/>
      <c r="C53013"/>
    </row>
    <row r="53014" spans="1:3" ht="14.4" x14ac:dyDescent="0.3">
      <c r="A53014"/>
      <c r="B53014"/>
      <c r="C53014"/>
    </row>
    <row r="53015" spans="1:3" ht="14.4" x14ac:dyDescent="0.3">
      <c r="A53015"/>
      <c r="B53015"/>
      <c r="C53015"/>
    </row>
    <row r="53016" spans="1:3" ht="14.4" x14ac:dyDescent="0.3">
      <c r="A53016"/>
      <c r="B53016"/>
      <c r="C53016"/>
    </row>
    <row r="53017" spans="1:3" ht="14.4" x14ac:dyDescent="0.3">
      <c r="A53017"/>
      <c r="B53017"/>
      <c r="C53017"/>
    </row>
    <row r="53018" spans="1:3" ht="14.4" x14ac:dyDescent="0.3">
      <c r="A53018"/>
      <c r="B53018"/>
      <c r="C53018"/>
    </row>
    <row r="53019" spans="1:3" ht="14.4" x14ac:dyDescent="0.3">
      <c r="A53019"/>
      <c r="B53019"/>
      <c r="C53019"/>
    </row>
    <row r="53020" spans="1:3" ht="14.4" x14ac:dyDescent="0.3">
      <c r="A53020"/>
      <c r="B53020"/>
      <c r="C53020"/>
    </row>
    <row r="53021" spans="1:3" ht="14.4" x14ac:dyDescent="0.3">
      <c r="A53021"/>
      <c r="B53021"/>
      <c r="C53021"/>
    </row>
    <row r="53022" spans="1:3" ht="14.4" x14ac:dyDescent="0.3">
      <c r="A53022"/>
      <c r="B53022"/>
      <c r="C53022"/>
    </row>
    <row r="53023" spans="1:3" ht="14.4" x14ac:dyDescent="0.3">
      <c r="A53023"/>
      <c r="B53023"/>
      <c r="C53023"/>
    </row>
    <row r="53024" spans="1:3" ht="14.4" x14ac:dyDescent="0.3">
      <c r="A53024"/>
      <c r="B53024"/>
      <c r="C53024"/>
    </row>
    <row r="53025" spans="1:3" ht="14.4" x14ac:dyDescent="0.3">
      <c r="A53025"/>
      <c r="B53025"/>
      <c r="C53025"/>
    </row>
    <row r="53026" spans="1:3" ht="14.4" x14ac:dyDescent="0.3">
      <c r="A53026"/>
      <c r="B53026"/>
      <c r="C53026"/>
    </row>
    <row r="53027" spans="1:3" ht="14.4" x14ac:dyDescent="0.3">
      <c r="A53027"/>
      <c r="B53027"/>
      <c r="C53027"/>
    </row>
    <row r="53028" spans="1:3" ht="14.4" x14ac:dyDescent="0.3">
      <c r="A53028"/>
      <c r="B53028"/>
      <c r="C53028"/>
    </row>
    <row r="53029" spans="1:3" ht="14.4" x14ac:dyDescent="0.3">
      <c r="A53029"/>
      <c r="B53029"/>
      <c r="C53029"/>
    </row>
    <row r="53030" spans="1:3" ht="14.4" x14ac:dyDescent="0.3">
      <c r="A53030"/>
      <c r="B53030"/>
      <c r="C53030"/>
    </row>
    <row r="53031" spans="1:3" ht="14.4" x14ac:dyDescent="0.3">
      <c r="A53031"/>
      <c r="B53031"/>
      <c r="C53031"/>
    </row>
    <row r="53032" spans="1:3" ht="14.4" x14ac:dyDescent="0.3">
      <c r="A53032"/>
      <c r="B53032"/>
      <c r="C53032"/>
    </row>
    <row r="53033" spans="1:3" ht="14.4" x14ac:dyDescent="0.3">
      <c r="A53033"/>
      <c r="B53033"/>
      <c r="C53033"/>
    </row>
    <row r="53034" spans="1:3" ht="14.4" x14ac:dyDescent="0.3">
      <c r="A53034"/>
      <c r="B53034"/>
      <c r="C53034"/>
    </row>
    <row r="53035" spans="1:3" ht="14.4" x14ac:dyDescent="0.3">
      <c r="A53035"/>
      <c r="B53035"/>
      <c r="C53035"/>
    </row>
    <row r="53036" spans="1:3" ht="14.4" x14ac:dyDescent="0.3">
      <c r="A53036"/>
      <c r="B53036"/>
      <c r="C53036"/>
    </row>
    <row r="53037" spans="1:3" ht="14.4" x14ac:dyDescent="0.3">
      <c r="A53037"/>
      <c r="B53037"/>
      <c r="C53037"/>
    </row>
    <row r="53038" spans="1:3" ht="14.4" x14ac:dyDescent="0.3">
      <c r="A53038"/>
      <c r="B53038"/>
      <c r="C53038"/>
    </row>
    <row r="53039" spans="1:3" ht="14.4" x14ac:dyDescent="0.3">
      <c r="A53039"/>
      <c r="B53039"/>
      <c r="C53039"/>
    </row>
    <row r="53040" spans="1:3" ht="14.4" x14ac:dyDescent="0.3">
      <c r="A53040"/>
      <c r="B53040"/>
      <c r="C53040"/>
    </row>
    <row r="53041" spans="1:3" ht="14.4" x14ac:dyDescent="0.3">
      <c r="A53041"/>
      <c r="B53041"/>
      <c r="C53041"/>
    </row>
    <row r="53042" spans="1:3" ht="14.4" x14ac:dyDescent="0.3">
      <c r="A53042"/>
      <c r="B53042"/>
      <c r="C53042"/>
    </row>
    <row r="53043" spans="1:3" ht="14.4" x14ac:dyDescent="0.3">
      <c r="A53043"/>
      <c r="B53043"/>
      <c r="C53043"/>
    </row>
    <row r="53044" spans="1:3" ht="14.4" x14ac:dyDescent="0.3">
      <c r="A53044"/>
      <c r="B53044"/>
      <c r="C53044"/>
    </row>
    <row r="53045" spans="1:3" ht="14.4" x14ac:dyDescent="0.3">
      <c r="A53045"/>
      <c r="B53045"/>
      <c r="C53045"/>
    </row>
    <row r="53046" spans="1:3" ht="14.4" x14ac:dyDescent="0.3">
      <c r="A53046"/>
      <c r="B53046"/>
      <c r="C53046"/>
    </row>
    <row r="53047" spans="1:3" ht="14.4" x14ac:dyDescent="0.3">
      <c r="A53047"/>
      <c r="B53047"/>
      <c r="C53047"/>
    </row>
    <row r="53048" spans="1:3" ht="14.4" x14ac:dyDescent="0.3">
      <c r="A53048"/>
      <c r="B53048"/>
      <c r="C53048"/>
    </row>
    <row r="53049" spans="1:3" ht="14.4" x14ac:dyDescent="0.3">
      <c r="A53049"/>
      <c r="B53049"/>
      <c r="C53049"/>
    </row>
    <row r="53050" spans="1:3" ht="14.4" x14ac:dyDescent="0.3">
      <c r="A53050"/>
      <c r="B53050"/>
      <c r="C53050"/>
    </row>
    <row r="53051" spans="1:3" ht="14.4" x14ac:dyDescent="0.3">
      <c r="A53051"/>
      <c r="B53051"/>
      <c r="C53051"/>
    </row>
    <row r="53052" spans="1:3" ht="14.4" x14ac:dyDescent="0.3">
      <c r="A53052"/>
      <c r="B53052"/>
      <c r="C53052"/>
    </row>
    <row r="53053" spans="1:3" ht="14.4" x14ac:dyDescent="0.3">
      <c r="A53053"/>
      <c r="B53053"/>
      <c r="C53053"/>
    </row>
    <row r="53054" spans="1:3" ht="14.4" x14ac:dyDescent="0.3">
      <c r="A53054"/>
      <c r="B53054"/>
      <c r="C53054"/>
    </row>
    <row r="53055" spans="1:3" ht="14.4" x14ac:dyDescent="0.3">
      <c r="A53055"/>
      <c r="B53055"/>
      <c r="C53055"/>
    </row>
    <row r="53056" spans="1:3" ht="14.4" x14ac:dyDescent="0.3">
      <c r="A53056"/>
      <c r="B53056"/>
      <c r="C53056"/>
    </row>
    <row r="53057" spans="1:3" ht="14.4" x14ac:dyDescent="0.3">
      <c r="A53057"/>
      <c r="B53057"/>
      <c r="C53057"/>
    </row>
    <row r="53058" spans="1:3" ht="14.4" x14ac:dyDescent="0.3">
      <c r="A53058"/>
      <c r="B53058"/>
      <c r="C53058"/>
    </row>
    <row r="53059" spans="1:3" ht="14.4" x14ac:dyDescent="0.3">
      <c r="A53059"/>
      <c r="B53059"/>
      <c r="C53059"/>
    </row>
    <row r="53060" spans="1:3" ht="14.4" x14ac:dyDescent="0.3">
      <c r="A53060"/>
      <c r="B53060"/>
      <c r="C53060"/>
    </row>
    <row r="53061" spans="1:3" ht="14.4" x14ac:dyDescent="0.3">
      <c r="A53061"/>
      <c r="B53061"/>
      <c r="C53061"/>
    </row>
    <row r="53062" spans="1:3" ht="14.4" x14ac:dyDescent="0.3">
      <c r="A53062"/>
      <c r="B53062"/>
      <c r="C53062"/>
    </row>
    <row r="53063" spans="1:3" ht="14.4" x14ac:dyDescent="0.3">
      <c r="A53063"/>
      <c r="B53063"/>
      <c r="C53063"/>
    </row>
    <row r="53064" spans="1:3" ht="14.4" x14ac:dyDescent="0.3">
      <c r="A53064"/>
      <c r="B53064"/>
      <c r="C53064"/>
    </row>
    <row r="53065" spans="1:3" ht="14.4" x14ac:dyDescent="0.3">
      <c r="A53065"/>
      <c r="B53065"/>
      <c r="C53065"/>
    </row>
    <row r="53066" spans="1:3" ht="14.4" x14ac:dyDescent="0.3">
      <c r="A53066"/>
      <c r="B53066"/>
      <c r="C53066"/>
    </row>
    <row r="53067" spans="1:3" ht="14.4" x14ac:dyDescent="0.3">
      <c r="A53067"/>
      <c r="B53067"/>
      <c r="C53067"/>
    </row>
    <row r="53068" spans="1:3" ht="14.4" x14ac:dyDescent="0.3">
      <c r="A53068"/>
      <c r="B53068"/>
      <c r="C53068"/>
    </row>
    <row r="53069" spans="1:3" ht="14.4" x14ac:dyDescent="0.3">
      <c r="A53069"/>
      <c r="B53069"/>
      <c r="C53069"/>
    </row>
    <row r="53070" spans="1:3" ht="14.4" x14ac:dyDescent="0.3">
      <c r="A53070"/>
      <c r="B53070"/>
      <c r="C53070"/>
    </row>
    <row r="53071" spans="1:3" ht="14.4" x14ac:dyDescent="0.3">
      <c r="A53071"/>
      <c r="B53071"/>
      <c r="C53071"/>
    </row>
    <row r="53072" spans="1:3" ht="14.4" x14ac:dyDescent="0.3">
      <c r="A53072"/>
      <c r="B53072"/>
      <c r="C53072"/>
    </row>
    <row r="53073" spans="1:3" ht="14.4" x14ac:dyDescent="0.3">
      <c r="A53073"/>
      <c r="B53073"/>
      <c r="C53073"/>
    </row>
    <row r="53074" spans="1:3" ht="14.4" x14ac:dyDescent="0.3">
      <c r="A53074"/>
      <c r="B53074"/>
      <c r="C53074"/>
    </row>
    <row r="53075" spans="1:3" ht="14.4" x14ac:dyDescent="0.3">
      <c r="A53075"/>
      <c r="B53075"/>
      <c r="C53075"/>
    </row>
    <row r="53076" spans="1:3" ht="14.4" x14ac:dyDescent="0.3">
      <c r="A53076"/>
      <c r="B53076"/>
      <c r="C53076"/>
    </row>
    <row r="53077" spans="1:3" ht="14.4" x14ac:dyDescent="0.3">
      <c r="A53077"/>
      <c r="B53077"/>
      <c r="C53077"/>
    </row>
    <row r="53078" spans="1:3" ht="14.4" x14ac:dyDescent="0.3">
      <c r="A53078"/>
      <c r="B53078"/>
      <c r="C53078"/>
    </row>
    <row r="53079" spans="1:3" ht="14.4" x14ac:dyDescent="0.3">
      <c r="A53079"/>
      <c r="B53079"/>
      <c r="C53079"/>
    </row>
    <row r="53080" spans="1:3" ht="14.4" x14ac:dyDescent="0.3">
      <c r="A53080"/>
      <c r="B53080"/>
      <c r="C53080"/>
    </row>
    <row r="53081" spans="1:3" ht="14.4" x14ac:dyDescent="0.3">
      <c r="A53081"/>
      <c r="B53081"/>
      <c r="C53081"/>
    </row>
    <row r="53082" spans="1:3" ht="14.4" x14ac:dyDescent="0.3">
      <c r="A53082"/>
      <c r="B53082"/>
      <c r="C53082"/>
    </row>
    <row r="53083" spans="1:3" ht="14.4" x14ac:dyDescent="0.3">
      <c r="A53083"/>
      <c r="B53083"/>
      <c r="C53083"/>
    </row>
    <row r="53084" spans="1:3" ht="14.4" x14ac:dyDescent="0.3">
      <c r="A53084"/>
      <c r="B53084"/>
      <c r="C53084"/>
    </row>
    <row r="53085" spans="1:3" ht="14.4" x14ac:dyDescent="0.3">
      <c r="A53085"/>
      <c r="B53085"/>
      <c r="C53085"/>
    </row>
    <row r="53086" spans="1:3" ht="14.4" x14ac:dyDescent="0.3">
      <c r="A53086"/>
      <c r="B53086"/>
      <c r="C53086"/>
    </row>
    <row r="53087" spans="1:3" ht="14.4" x14ac:dyDescent="0.3">
      <c r="A53087"/>
      <c r="B53087"/>
      <c r="C53087"/>
    </row>
    <row r="53088" spans="1:3" ht="14.4" x14ac:dyDescent="0.3">
      <c r="A53088"/>
      <c r="B53088"/>
      <c r="C53088"/>
    </row>
    <row r="53089" spans="1:3" ht="14.4" x14ac:dyDescent="0.3">
      <c r="A53089"/>
      <c r="B53089"/>
      <c r="C53089"/>
    </row>
    <row r="53090" spans="1:3" ht="14.4" x14ac:dyDescent="0.3">
      <c r="A53090"/>
      <c r="B53090"/>
      <c r="C53090"/>
    </row>
    <row r="53091" spans="1:3" ht="14.4" x14ac:dyDescent="0.3">
      <c r="A53091"/>
      <c r="B53091"/>
      <c r="C53091"/>
    </row>
    <row r="53092" spans="1:3" ht="14.4" x14ac:dyDescent="0.3">
      <c r="A53092"/>
      <c r="B53092"/>
      <c r="C53092"/>
    </row>
    <row r="53093" spans="1:3" ht="14.4" x14ac:dyDescent="0.3">
      <c r="A53093"/>
      <c r="B53093"/>
      <c r="C53093"/>
    </row>
    <row r="53094" spans="1:3" ht="14.4" x14ac:dyDescent="0.3">
      <c r="A53094"/>
      <c r="B53094"/>
      <c r="C53094"/>
    </row>
    <row r="53095" spans="1:3" ht="14.4" x14ac:dyDescent="0.3">
      <c r="A53095"/>
      <c r="B53095"/>
      <c r="C53095"/>
    </row>
    <row r="53096" spans="1:3" ht="14.4" x14ac:dyDescent="0.3">
      <c r="A53096"/>
      <c r="B53096"/>
      <c r="C53096"/>
    </row>
    <row r="53097" spans="1:3" ht="14.4" x14ac:dyDescent="0.3">
      <c r="A53097"/>
      <c r="B53097"/>
      <c r="C53097"/>
    </row>
    <row r="53098" spans="1:3" ht="14.4" x14ac:dyDescent="0.3">
      <c r="A53098"/>
      <c r="B53098"/>
      <c r="C53098"/>
    </row>
    <row r="53099" spans="1:3" ht="14.4" x14ac:dyDescent="0.3">
      <c r="A53099"/>
      <c r="B53099"/>
      <c r="C53099"/>
    </row>
    <row r="53100" spans="1:3" ht="14.4" x14ac:dyDescent="0.3">
      <c r="A53100"/>
      <c r="B53100"/>
      <c r="C53100"/>
    </row>
    <row r="53101" spans="1:3" ht="14.4" x14ac:dyDescent="0.3">
      <c r="A53101"/>
      <c r="B53101"/>
      <c r="C53101"/>
    </row>
    <row r="53102" spans="1:3" ht="14.4" x14ac:dyDescent="0.3">
      <c r="A53102"/>
      <c r="B53102"/>
      <c r="C53102"/>
    </row>
    <row r="53103" spans="1:3" ht="14.4" x14ac:dyDescent="0.3">
      <c r="A53103"/>
      <c r="B53103"/>
      <c r="C53103"/>
    </row>
    <row r="53104" spans="1:3" ht="14.4" x14ac:dyDescent="0.3">
      <c r="A53104"/>
      <c r="B53104"/>
      <c r="C53104"/>
    </row>
    <row r="53105" spans="1:3" ht="14.4" x14ac:dyDescent="0.3">
      <c r="A53105"/>
      <c r="B53105"/>
      <c r="C53105"/>
    </row>
    <row r="53106" spans="1:3" ht="14.4" x14ac:dyDescent="0.3">
      <c r="A53106"/>
      <c r="B53106"/>
      <c r="C53106"/>
    </row>
    <row r="53107" spans="1:3" ht="14.4" x14ac:dyDescent="0.3">
      <c r="A53107"/>
      <c r="B53107"/>
      <c r="C53107"/>
    </row>
    <row r="53108" spans="1:3" ht="14.4" x14ac:dyDescent="0.3">
      <c r="A53108"/>
      <c r="B53108"/>
      <c r="C53108"/>
    </row>
    <row r="53109" spans="1:3" ht="14.4" x14ac:dyDescent="0.3">
      <c r="A53109"/>
      <c r="B53109"/>
      <c r="C53109"/>
    </row>
    <row r="53110" spans="1:3" ht="14.4" x14ac:dyDescent="0.3">
      <c r="A53110"/>
      <c r="B53110"/>
      <c r="C53110"/>
    </row>
    <row r="53111" spans="1:3" ht="14.4" x14ac:dyDescent="0.3">
      <c r="A53111"/>
      <c r="B53111"/>
      <c r="C53111"/>
    </row>
    <row r="53112" spans="1:3" ht="14.4" x14ac:dyDescent="0.3">
      <c r="A53112"/>
      <c r="B53112"/>
      <c r="C53112"/>
    </row>
    <row r="53113" spans="1:3" ht="14.4" x14ac:dyDescent="0.3">
      <c r="A53113"/>
      <c r="B53113"/>
      <c r="C53113"/>
    </row>
    <row r="53114" spans="1:3" ht="14.4" x14ac:dyDescent="0.3">
      <c r="A53114"/>
      <c r="B53114"/>
      <c r="C53114"/>
    </row>
    <row r="53115" spans="1:3" ht="14.4" x14ac:dyDescent="0.3">
      <c r="A53115"/>
      <c r="B53115"/>
      <c r="C53115"/>
    </row>
    <row r="53116" spans="1:3" ht="14.4" x14ac:dyDescent="0.3">
      <c r="A53116"/>
      <c r="B53116"/>
      <c r="C53116"/>
    </row>
    <row r="53117" spans="1:3" ht="14.4" x14ac:dyDescent="0.3">
      <c r="A53117"/>
      <c r="B53117"/>
      <c r="C53117"/>
    </row>
    <row r="53118" spans="1:3" ht="14.4" x14ac:dyDescent="0.3">
      <c r="A53118"/>
      <c r="B53118"/>
      <c r="C53118"/>
    </row>
    <row r="53119" spans="1:3" ht="14.4" x14ac:dyDescent="0.3">
      <c r="A53119"/>
      <c r="B53119"/>
      <c r="C53119"/>
    </row>
    <row r="53120" spans="1:3" ht="14.4" x14ac:dyDescent="0.3">
      <c r="A53120"/>
      <c r="B53120"/>
      <c r="C53120"/>
    </row>
    <row r="53121" spans="1:3" ht="14.4" x14ac:dyDescent="0.3">
      <c r="A53121"/>
      <c r="B53121"/>
      <c r="C53121"/>
    </row>
    <row r="53122" spans="1:3" ht="14.4" x14ac:dyDescent="0.3">
      <c r="A53122"/>
      <c r="B53122"/>
      <c r="C53122"/>
    </row>
    <row r="53123" spans="1:3" ht="14.4" x14ac:dyDescent="0.3">
      <c r="A53123"/>
      <c r="B53123"/>
      <c r="C53123"/>
    </row>
    <row r="53124" spans="1:3" ht="14.4" x14ac:dyDescent="0.3">
      <c r="A53124"/>
      <c r="B53124"/>
      <c r="C53124"/>
    </row>
    <row r="53125" spans="1:3" ht="14.4" x14ac:dyDescent="0.3">
      <c r="A53125"/>
      <c r="B53125"/>
      <c r="C53125"/>
    </row>
    <row r="53126" spans="1:3" ht="14.4" x14ac:dyDescent="0.3">
      <c r="A53126"/>
      <c r="B53126"/>
      <c r="C53126"/>
    </row>
    <row r="53127" spans="1:3" ht="14.4" x14ac:dyDescent="0.3">
      <c r="A53127"/>
      <c r="B53127"/>
      <c r="C53127"/>
    </row>
    <row r="53128" spans="1:3" ht="14.4" x14ac:dyDescent="0.3">
      <c r="A53128"/>
      <c r="B53128"/>
      <c r="C53128"/>
    </row>
    <row r="53129" spans="1:3" ht="14.4" x14ac:dyDescent="0.3">
      <c r="A53129"/>
      <c r="B53129"/>
      <c r="C53129"/>
    </row>
    <row r="53130" spans="1:3" ht="14.4" x14ac:dyDescent="0.3">
      <c r="A53130"/>
      <c r="B53130"/>
      <c r="C53130"/>
    </row>
    <row r="53131" spans="1:3" ht="14.4" x14ac:dyDescent="0.3">
      <c r="A53131"/>
      <c r="B53131"/>
      <c r="C53131"/>
    </row>
    <row r="53132" spans="1:3" ht="14.4" x14ac:dyDescent="0.3">
      <c r="A53132"/>
      <c r="B53132"/>
      <c r="C53132"/>
    </row>
    <row r="53133" spans="1:3" ht="14.4" x14ac:dyDescent="0.3">
      <c r="A53133"/>
      <c r="B53133"/>
      <c r="C53133"/>
    </row>
    <row r="53134" spans="1:3" ht="14.4" x14ac:dyDescent="0.3">
      <c r="A53134"/>
      <c r="B53134"/>
      <c r="C53134"/>
    </row>
    <row r="53135" spans="1:3" ht="14.4" x14ac:dyDescent="0.3">
      <c r="A53135"/>
      <c r="B53135"/>
      <c r="C53135"/>
    </row>
    <row r="53136" spans="1:3" ht="14.4" x14ac:dyDescent="0.3">
      <c r="A53136"/>
      <c r="B53136"/>
      <c r="C53136"/>
    </row>
    <row r="53137" spans="1:3" ht="14.4" x14ac:dyDescent="0.3">
      <c r="A53137"/>
      <c r="B53137"/>
      <c r="C53137"/>
    </row>
    <row r="53138" spans="1:3" ht="14.4" x14ac:dyDescent="0.3">
      <c r="A53138"/>
      <c r="B53138"/>
      <c r="C53138"/>
    </row>
    <row r="53139" spans="1:3" ht="14.4" x14ac:dyDescent="0.3">
      <c r="A53139"/>
      <c r="B53139"/>
      <c r="C53139"/>
    </row>
    <row r="53140" spans="1:3" ht="14.4" x14ac:dyDescent="0.3">
      <c r="A53140"/>
      <c r="B53140"/>
      <c r="C53140"/>
    </row>
    <row r="53141" spans="1:3" ht="14.4" x14ac:dyDescent="0.3">
      <c r="A53141"/>
      <c r="B53141"/>
      <c r="C53141"/>
    </row>
    <row r="53142" spans="1:3" ht="14.4" x14ac:dyDescent="0.3">
      <c r="A53142"/>
      <c r="B53142"/>
      <c r="C53142"/>
    </row>
    <row r="53143" spans="1:3" ht="14.4" x14ac:dyDescent="0.3">
      <c r="A53143"/>
      <c r="B53143"/>
      <c r="C53143"/>
    </row>
    <row r="53144" spans="1:3" ht="14.4" x14ac:dyDescent="0.3">
      <c r="A53144"/>
      <c r="B53144"/>
      <c r="C53144"/>
    </row>
    <row r="53145" spans="1:3" ht="14.4" x14ac:dyDescent="0.3">
      <c r="A53145"/>
      <c r="B53145"/>
      <c r="C53145"/>
    </row>
    <row r="53146" spans="1:3" ht="14.4" x14ac:dyDescent="0.3">
      <c r="A53146"/>
      <c r="B53146"/>
      <c r="C53146"/>
    </row>
    <row r="53147" spans="1:3" ht="14.4" x14ac:dyDescent="0.3">
      <c r="A53147"/>
      <c r="B53147"/>
      <c r="C53147"/>
    </row>
    <row r="53148" spans="1:3" ht="14.4" x14ac:dyDescent="0.3">
      <c r="A53148"/>
      <c r="B53148"/>
      <c r="C53148"/>
    </row>
    <row r="53149" spans="1:3" ht="14.4" x14ac:dyDescent="0.3">
      <c r="A53149"/>
      <c r="B53149"/>
      <c r="C53149"/>
    </row>
    <row r="53150" spans="1:3" ht="14.4" x14ac:dyDescent="0.3">
      <c r="A53150"/>
      <c r="B53150"/>
      <c r="C53150"/>
    </row>
    <row r="53151" spans="1:3" ht="14.4" x14ac:dyDescent="0.3">
      <c r="A53151"/>
      <c r="B53151"/>
      <c r="C53151"/>
    </row>
    <row r="53152" spans="1:3" ht="14.4" x14ac:dyDescent="0.3">
      <c r="A53152"/>
      <c r="B53152"/>
      <c r="C53152"/>
    </row>
    <row r="53153" spans="1:3" ht="14.4" x14ac:dyDescent="0.3">
      <c r="A53153"/>
      <c r="B53153"/>
      <c r="C53153"/>
    </row>
    <row r="53154" spans="1:3" ht="14.4" x14ac:dyDescent="0.3">
      <c r="A53154"/>
      <c r="B53154"/>
      <c r="C53154"/>
    </row>
    <row r="53155" spans="1:3" ht="14.4" x14ac:dyDescent="0.3">
      <c r="A53155"/>
      <c r="B53155"/>
      <c r="C53155"/>
    </row>
    <row r="53156" spans="1:3" ht="14.4" x14ac:dyDescent="0.3">
      <c r="A53156"/>
      <c r="B53156"/>
      <c r="C53156"/>
    </row>
    <row r="53157" spans="1:3" ht="14.4" x14ac:dyDescent="0.3">
      <c r="A53157"/>
      <c r="B53157"/>
      <c r="C53157"/>
    </row>
    <row r="53158" spans="1:3" ht="14.4" x14ac:dyDescent="0.3">
      <c r="A53158"/>
      <c r="B53158"/>
      <c r="C53158"/>
    </row>
    <row r="53159" spans="1:3" ht="14.4" x14ac:dyDescent="0.3">
      <c r="A53159"/>
      <c r="B53159"/>
      <c r="C53159"/>
    </row>
    <row r="53160" spans="1:3" ht="14.4" x14ac:dyDescent="0.3">
      <c r="A53160"/>
      <c r="B53160"/>
      <c r="C53160"/>
    </row>
    <row r="53161" spans="1:3" ht="14.4" x14ac:dyDescent="0.3">
      <c r="A53161"/>
      <c r="B53161"/>
      <c r="C53161"/>
    </row>
    <row r="53162" spans="1:3" ht="14.4" x14ac:dyDescent="0.3">
      <c r="A53162"/>
      <c r="B53162"/>
      <c r="C53162"/>
    </row>
    <row r="53163" spans="1:3" ht="14.4" x14ac:dyDescent="0.3">
      <c r="A53163"/>
      <c r="B53163"/>
      <c r="C53163"/>
    </row>
    <row r="53164" spans="1:3" ht="14.4" x14ac:dyDescent="0.3">
      <c r="A53164"/>
      <c r="B53164"/>
      <c r="C53164"/>
    </row>
    <row r="53165" spans="1:3" ht="14.4" x14ac:dyDescent="0.3">
      <c r="A53165"/>
      <c r="B53165"/>
      <c r="C53165"/>
    </row>
    <row r="53166" spans="1:3" ht="14.4" x14ac:dyDescent="0.3">
      <c r="A53166"/>
      <c r="B53166"/>
      <c r="C53166"/>
    </row>
    <row r="53167" spans="1:3" ht="14.4" x14ac:dyDescent="0.3">
      <c r="A53167"/>
      <c r="B53167"/>
      <c r="C53167"/>
    </row>
    <row r="53168" spans="1:3" ht="14.4" x14ac:dyDescent="0.3">
      <c r="A53168"/>
      <c r="B53168"/>
      <c r="C53168"/>
    </row>
    <row r="53169" spans="1:3" ht="14.4" x14ac:dyDescent="0.3">
      <c r="A53169"/>
      <c r="B53169"/>
      <c r="C53169"/>
    </row>
    <row r="53170" spans="1:3" ht="14.4" x14ac:dyDescent="0.3">
      <c r="A53170"/>
      <c r="B53170"/>
      <c r="C53170"/>
    </row>
    <row r="53171" spans="1:3" ht="14.4" x14ac:dyDescent="0.3">
      <c r="A53171"/>
      <c r="B53171"/>
      <c r="C53171"/>
    </row>
    <row r="53172" spans="1:3" ht="14.4" x14ac:dyDescent="0.3">
      <c r="A53172"/>
      <c r="B53172"/>
      <c r="C53172"/>
    </row>
    <row r="53173" spans="1:3" ht="14.4" x14ac:dyDescent="0.3">
      <c r="A53173"/>
      <c r="B53173"/>
      <c r="C53173"/>
    </row>
    <row r="53174" spans="1:3" ht="14.4" x14ac:dyDescent="0.3">
      <c r="A53174"/>
      <c r="B53174"/>
      <c r="C53174"/>
    </row>
    <row r="53175" spans="1:3" ht="14.4" x14ac:dyDescent="0.3">
      <c r="A53175"/>
      <c r="B53175"/>
      <c r="C53175"/>
    </row>
    <row r="53176" spans="1:3" ht="14.4" x14ac:dyDescent="0.3">
      <c r="A53176"/>
      <c r="B53176"/>
      <c r="C53176"/>
    </row>
    <row r="53177" spans="1:3" ht="14.4" x14ac:dyDescent="0.3">
      <c r="A53177"/>
      <c r="B53177"/>
      <c r="C53177"/>
    </row>
    <row r="53178" spans="1:3" ht="14.4" x14ac:dyDescent="0.3">
      <c r="A53178"/>
      <c r="B53178"/>
      <c r="C53178"/>
    </row>
    <row r="53179" spans="1:3" ht="14.4" x14ac:dyDescent="0.3">
      <c r="A53179"/>
      <c r="B53179"/>
      <c r="C53179"/>
    </row>
    <row r="53180" spans="1:3" ht="14.4" x14ac:dyDescent="0.3">
      <c r="A53180"/>
      <c r="B53180"/>
      <c r="C53180"/>
    </row>
    <row r="53181" spans="1:3" ht="14.4" x14ac:dyDescent="0.3">
      <c r="A53181"/>
      <c r="B53181"/>
      <c r="C53181"/>
    </row>
    <row r="53182" spans="1:3" ht="14.4" x14ac:dyDescent="0.3">
      <c r="A53182"/>
      <c r="B53182"/>
      <c r="C53182"/>
    </row>
    <row r="53183" spans="1:3" ht="14.4" x14ac:dyDescent="0.3">
      <c r="A53183"/>
      <c r="B53183"/>
      <c r="C53183"/>
    </row>
    <row r="53184" spans="1:3" ht="14.4" x14ac:dyDescent="0.3">
      <c r="A53184"/>
      <c r="B53184"/>
      <c r="C53184"/>
    </row>
    <row r="53185" spans="1:3" ht="14.4" x14ac:dyDescent="0.3">
      <c r="A53185"/>
      <c r="B53185"/>
      <c r="C53185"/>
    </row>
    <row r="53186" spans="1:3" ht="14.4" x14ac:dyDescent="0.3">
      <c r="A53186"/>
      <c r="B53186"/>
      <c r="C53186"/>
    </row>
    <row r="53187" spans="1:3" ht="14.4" x14ac:dyDescent="0.3">
      <c r="A53187"/>
      <c r="B53187"/>
      <c r="C53187"/>
    </row>
    <row r="53188" spans="1:3" ht="14.4" x14ac:dyDescent="0.3">
      <c r="A53188"/>
      <c r="B53188"/>
      <c r="C53188"/>
    </row>
    <row r="53189" spans="1:3" ht="14.4" x14ac:dyDescent="0.3">
      <c r="A53189"/>
      <c r="B53189"/>
      <c r="C53189"/>
    </row>
    <row r="53190" spans="1:3" ht="14.4" x14ac:dyDescent="0.3">
      <c r="A53190"/>
      <c r="B53190"/>
      <c r="C53190"/>
    </row>
    <row r="53191" spans="1:3" ht="14.4" x14ac:dyDescent="0.3">
      <c r="A53191"/>
      <c r="B53191"/>
      <c r="C53191"/>
    </row>
    <row r="53192" spans="1:3" ht="14.4" x14ac:dyDescent="0.3">
      <c r="A53192"/>
      <c r="B53192"/>
      <c r="C53192"/>
    </row>
    <row r="53193" spans="1:3" ht="14.4" x14ac:dyDescent="0.3">
      <c r="A53193"/>
      <c r="B53193"/>
      <c r="C53193"/>
    </row>
    <row r="53194" spans="1:3" ht="14.4" x14ac:dyDescent="0.3">
      <c r="A53194"/>
      <c r="B53194"/>
      <c r="C53194"/>
    </row>
    <row r="53195" spans="1:3" ht="14.4" x14ac:dyDescent="0.3">
      <c r="A53195"/>
      <c r="B53195"/>
      <c r="C53195"/>
    </row>
    <row r="53196" spans="1:3" ht="14.4" x14ac:dyDescent="0.3">
      <c r="A53196"/>
      <c r="B53196"/>
      <c r="C53196"/>
    </row>
    <row r="53197" spans="1:3" ht="14.4" x14ac:dyDescent="0.3">
      <c r="A53197"/>
      <c r="B53197"/>
      <c r="C53197"/>
    </row>
    <row r="53198" spans="1:3" ht="14.4" x14ac:dyDescent="0.3">
      <c r="A53198"/>
      <c r="B53198"/>
      <c r="C53198"/>
    </row>
    <row r="53199" spans="1:3" ht="14.4" x14ac:dyDescent="0.3">
      <c r="A53199"/>
      <c r="B53199"/>
      <c r="C53199"/>
    </row>
    <row r="53200" spans="1:3" ht="14.4" x14ac:dyDescent="0.3">
      <c r="A53200"/>
      <c r="B53200"/>
      <c r="C53200"/>
    </row>
    <row r="53201" spans="1:3" ht="14.4" x14ac:dyDescent="0.3">
      <c r="A53201"/>
      <c r="B53201"/>
      <c r="C53201"/>
    </row>
    <row r="53202" spans="1:3" ht="14.4" x14ac:dyDescent="0.3">
      <c r="A53202"/>
      <c r="B53202"/>
      <c r="C53202"/>
    </row>
    <row r="53203" spans="1:3" ht="14.4" x14ac:dyDescent="0.3">
      <c r="A53203"/>
      <c r="B53203"/>
      <c r="C53203"/>
    </row>
    <row r="53204" spans="1:3" ht="14.4" x14ac:dyDescent="0.3">
      <c r="A53204"/>
      <c r="B53204"/>
      <c r="C53204"/>
    </row>
    <row r="53205" spans="1:3" ht="14.4" x14ac:dyDescent="0.3">
      <c r="A53205"/>
      <c r="B53205"/>
      <c r="C53205"/>
    </row>
    <row r="53206" spans="1:3" ht="14.4" x14ac:dyDescent="0.3">
      <c r="A53206"/>
      <c r="B53206"/>
      <c r="C53206"/>
    </row>
    <row r="53207" spans="1:3" ht="14.4" x14ac:dyDescent="0.3">
      <c r="A53207"/>
      <c r="B53207"/>
      <c r="C53207"/>
    </row>
    <row r="53208" spans="1:3" ht="14.4" x14ac:dyDescent="0.3">
      <c r="A53208"/>
      <c r="B53208"/>
      <c r="C53208"/>
    </row>
    <row r="53209" spans="1:3" ht="14.4" x14ac:dyDescent="0.3">
      <c r="A53209"/>
      <c r="B53209"/>
      <c r="C53209"/>
    </row>
    <row r="53210" spans="1:3" ht="14.4" x14ac:dyDescent="0.3">
      <c r="A53210"/>
      <c r="B53210"/>
      <c r="C53210"/>
    </row>
    <row r="53211" spans="1:3" ht="14.4" x14ac:dyDescent="0.3">
      <c r="A53211"/>
      <c r="B53211"/>
      <c r="C53211"/>
    </row>
    <row r="53212" spans="1:3" ht="14.4" x14ac:dyDescent="0.3">
      <c r="A53212"/>
      <c r="B53212"/>
      <c r="C53212"/>
    </row>
    <row r="53213" spans="1:3" ht="14.4" x14ac:dyDescent="0.3">
      <c r="A53213"/>
      <c r="B53213"/>
      <c r="C53213"/>
    </row>
    <row r="53214" spans="1:3" ht="14.4" x14ac:dyDescent="0.3">
      <c r="A53214"/>
      <c r="B53214"/>
      <c r="C53214"/>
    </row>
    <row r="53215" spans="1:3" ht="14.4" x14ac:dyDescent="0.3">
      <c r="A53215"/>
      <c r="B53215"/>
      <c r="C53215"/>
    </row>
    <row r="53216" spans="1:3" ht="14.4" x14ac:dyDescent="0.3">
      <c r="A53216"/>
      <c r="B53216"/>
      <c r="C53216"/>
    </row>
    <row r="53217" spans="1:3" ht="14.4" x14ac:dyDescent="0.3">
      <c r="A53217"/>
      <c r="B53217"/>
      <c r="C53217"/>
    </row>
    <row r="53218" spans="1:3" ht="14.4" x14ac:dyDescent="0.3">
      <c r="A53218"/>
      <c r="B53218"/>
      <c r="C53218"/>
    </row>
    <row r="53219" spans="1:3" ht="14.4" x14ac:dyDescent="0.3">
      <c r="A53219"/>
      <c r="B53219"/>
      <c r="C53219"/>
    </row>
    <row r="53220" spans="1:3" ht="14.4" x14ac:dyDescent="0.3">
      <c r="A53220"/>
      <c r="B53220"/>
      <c r="C53220"/>
    </row>
    <row r="53221" spans="1:3" ht="14.4" x14ac:dyDescent="0.3">
      <c r="A53221"/>
      <c r="B53221"/>
      <c r="C53221"/>
    </row>
    <row r="53222" spans="1:3" ht="14.4" x14ac:dyDescent="0.3">
      <c r="A53222"/>
      <c r="B53222"/>
      <c r="C53222"/>
    </row>
    <row r="53223" spans="1:3" ht="14.4" x14ac:dyDescent="0.3">
      <c r="A53223"/>
      <c r="B53223"/>
      <c r="C53223"/>
    </row>
    <row r="53224" spans="1:3" ht="14.4" x14ac:dyDescent="0.3">
      <c r="A53224"/>
      <c r="B53224"/>
      <c r="C53224"/>
    </row>
    <row r="53225" spans="1:3" ht="14.4" x14ac:dyDescent="0.3">
      <c r="A53225"/>
      <c r="B53225"/>
      <c r="C53225"/>
    </row>
    <row r="53226" spans="1:3" ht="14.4" x14ac:dyDescent="0.3">
      <c r="A53226"/>
      <c r="B53226"/>
      <c r="C53226"/>
    </row>
    <row r="53227" spans="1:3" ht="14.4" x14ac:dyDescent="0.3">
      <c r="A53227"/>
      <c r="B53227"/>
      <c r="C53227"/>
    </row>
    <row r="53228" spans="1:3" ht="14.4" x14ac:dyDescent="0.3">
      <c r="A53228"/>
      <c r="B53228"/>
      <c r="C53228"/>
    </row>
    <row r="53229" spans="1:3" ht="14.4" x14ac:dyDescent="0.3">
      <c r="A53229"/>
      <c r="B53229"/>
      <c r="C53229"/>
    </row>
    <row r="53230" spans="1:3" ht="14.4" x14ac:dyDescent="0.3">
      <c r="A53230"/>
      <c r="B53230"/>
      <c r="C53230"/>
    </row>
    <row r="53231" spans="1:3" ht="14.4" x14ac:dyDescent="0.3">
      <c r="A53231"/>
      <c r="B53231"/>
      <c r="C53231"/>
    </row>
    <row r="53232" spans="1:3" ht="14.4" x14ac:dyDescent="0.3">
      <c r="A53232"/>
      <c r="B53232"/>
      <c r="C53232"/>
    </row>
    <row r="53233" spans="1:3" ht="14.4" x14ac:dyDescent="0.3">
      <c r="A53233"/>
      <c r="B53233"/>
      <c r="C53233"/>
    </row>
    <row r="53234" spans="1:3" ht="14.4" x14ac:dyDescent="0.3">
      <c r="A53234"/>
      <c r="B53234"/>
      <c r="C53234"/>
    </row>
    <row r="53235" spans="1:3" ht="14.4" x14ac:dyDescent="0.3">
      <c r="A53235"/>
      <c r="B53235"/>
      <c r="C53235"/>
    </row>
    <row r="53236" spans="1:3" ht="14.4" x14ac:dyDescent="0.3">
      <c r="A53236"/>
      <c r="B53236"/>
      <c r="C53236"/>
    </row>
    <row r="53237" spans="1:3" ht="14.4" x14ac:dyDescent="0.3">
      <c r="A53237"/>
      <c r="B53237"/>
      <c r="C53237"/>
    </row>
    <row r="53238" spans="1:3" ht="14.4" x14ac:dyDescent="0.3">
      <c r="A53238"/>
      <c r="B53238"/>
      <c r="C53238"/>
    </row>
    <row r="53239" spans="1:3" ht="14.4" x14ac:dyDescent="0.3">
      <c r="A53239"/>
      <c r="B53239"/>
      <c r="C53239"/>
    </row>
    <row r="53240" spans="1:3" ht="14.4" x14ac:dyDescent="0.3">
      <c r="A53240"/>
      <c r="B53240"/>
      <c r="C53240"/>
    </row>
    <row r="53241" spans="1:3" ht="14.4" x14ac:dyDescent="0.3">
      <c r="A53241"/>
      <c r="B53241"/>
      <c r="C53241"/>
    </row>
    <row r="53242" spans="1:3" ht="14.4" x14ac:dyDescent="0.3">
      <c r="A53242"/>
      <c r="B53242"/>
      <c r="C53242"/>
    </row>
    <row r="53243" spans="1:3" ht="14.4" x14ac:dyDescent="0.3">
      <c r="A53243"/>
      <c r="B53243"/>
      <c r="C53243"/>
    </row>
    <row r="53244" spans="1:3" ht="14.4" x14ac:dyDescent="0.3">
      <c r="A53244"/>
      <c r="B53244"/>
      <c r="C53244"/>
    </row>
    <row r="53245" spans="1:3" ht="14.4" x14ac:dyDescent="0.3">
      <c r="A53245"/>
      <c r="B53245"/>
      <c r="C53245"/>
    </row>
    <row r="53246" spans="1:3" ht="14.4" x14ac:dyDescent="0.3">
      <c r="A53246"/>
      <c r="B53246"/>
      <c r="C53246"/>
    </row>
    <row r="53247" spans="1:3" ht="14.4" x14ac:dyDescent="0.3">
      <c r="A53247"/>
      <c r="B53247"/>
      <c r="C53247"/>
    </row>
    <row r="53248" spans="1:3" ht="14.4" x14ac:dyDescent="0.3">
      <c r="A53248"/>
      <c r="B53248"/>
      <c r="C53248"/>
    </row>
    <row r="53249" spans="1:3" ht="14.4" x14ac:dyDescent="0.3">
      <c r="A53249"/>
      <c r="B53249"/>
      <c r="C53249"/>
    </row>
    <row r="53250" spans="1:3" ht="14.4" x14ac:dyDescent="0.3">
      <c r="A53250"/>
      <c r="B53250"/>
      <c r="C53250"/>
    </row>
    <row r="53251" spans="1:3" ht="14.4" x14ac:dyDescent="0.3">
      <c r="A53251"/>
      <c r="B53251"/>
      <c r="C53251"/>
    </row>
    <row r="53252" spans="1:3" ht="14.4" x14ac:dyDescent="0.3">
      <c r="A53252"/>
      <c r="B53252"/>
      <c r="C53252"/>
    </row>
    <row r="53253" spans="1:3" ht="14.4" x14ac:dyDescent="0.3">
      <c r="A53253"/>
      <c r="B53253"/>
      <c r="C53253"/>
    </row>
    <row r="53254" spans="1:3" ht="14.4" x14ac:dyDescent="0.3">
      <c r="A53254"/>
      <c r="B53254"/>
      <c r="C53254"/>
    </row>
    <row r="53255" spans="1:3" ht="14.4" x14ac:dyDescent="0.3">
      <c r="A53255"/>
      <c r="B53255"/>
      <c r="C53255"/>
    </row>
    <row r="53256" spans="1:3" ht="14.4" x14ac:dyDescent="0.3">
      <c r="A53256"/>
      <c r="B53256"/>
      <c r="C53256"/>
    </row>
    <row r="53257" spans="1:3" ht="14.4" x14ac:dyDescent="0.3">
      <c r="A53257"/>
      <c r="B53257"/>
      <c r="C53257"/>
    </row>
    <row r="53258" spans="1:3" ht="14.4" x14ac:dyDescent="0.3">
      <c r="A53258"/>
      <c r="B53258"/>
      <c r="C53258"/>
    </row>
    <row r="53259" spans="1:3" ht="14.4" x14ac:dyDescent="0.3">
      <c r="A53259"/>
      <c r="B53259"/>
      <c r="C53259"/>
    </row>
    <row r="53260" spans="1:3" ht="14.4" x14ac:dyDescent="0.3">
      <c r="A53260"/>
      <c r="B53260"/>
      <c r="C53260"/>
    </row>
    <row r="53261" spans="1:3" ht="14.4" x14ac:dyDescent="0.3">
      <c r="A53261"/>
      <c r="B53261"/>
      <c r="C53261"/>
    </row>
    <row r="53262" spans="1:3" ht="14.4" x14ac:dyDescent="0.3">
      <c r="A53262"/>
      <c r="B53262"/>
      <c r="C53262"/>
    </row>
    <row r="53263" spans="1:3" ht="14.4" x14ac:dyDescent="0.3">
      <c r="A53263"/>
      <c r="B53263"/>
      <c r="C53263"/>
    </row>
    <row r="53264" spans="1:3" ht="14.4" x14ac:dyDescent="0.3">
      <c r="A53264"/>
      <c r="B53264"/>
      <c r="C53264"/>
    </row>
    <row r="53265" spans="1:3" ht="14.4" x14ac:dyDescent="0.3">
      <c r="A53265"/>
      <c r="B53265"/>
      <c r="C53265"/>
    </row>
    <row r="53266" spans="1:3" ht="14.4" x14ac:dyDescent="0.3">
      <c r="A53266"/>
      <c r="B53266"/>
      <c r="C53266"/>
    </row>
    <row r="53267" spans="1:3" ht="14.4" x14ac:dyDescent="0.3">
      <c r="A53267"/>
      <c r="B53267"/>
      <c r="C53267"/>
    </row>
    <row r="53268" spans="1:3" ht="14.4" x14ac:dyDescent="0.3">
      <c r="A53268"/>
      <c r="B53268"/>
      <c r="C53268"/>
    </row>
    <row r="53269" spans="1:3" ht="14.4" x14ac:dyDescent="0.3">
      <c r="A53269"/>
      <c r="B53269"/>
      <c r="C53269"/>
    </row>
    <row r="53270" spans="1:3" ht="14.4" x14ac:dyDescent="0.3">
      <c r="A53270"/>
      <c r="B53270"/>
      <c r="C53270"/>
    </row>
    <row r="53271" spans="1:3" ht="14.4" x14ac:dyDescent="0.3">
      <c r="A53271"/>
      <c r="B53271"/>
      <c r="C53271"/>
    </row>
    <row r="53272" spans="1:3" ht="14.4" x14ac:dyDescent="0.3">
      <c r="A53272"/>
      <c r="B53272"/>
      <c r="C53272"/>
    </row>
    <row r="53273" spans="1:3" ht="14.4" x14ac:dyDescent="0.3">
      <c r="A53273"/>
      <c r="B53273"/>
      <c r="C53273"/>
    </row>
    <row r="53274" spans="1:3" ht="14.4" x14ac:dyDescent="0.3">
      <c r="A53274"/>
      <c r="B53274"/>
      <c r="C53274"/>
    </row>
    <row r="53275" spans="1:3" ht="14.4" x14ac:dyDescent="0.3">
      <c r="A53275"/>
      <c r="B53275"/>
      <c r="C53275"/>
    </row>
    <row r="53276" spans="1:3" ht="14.4" x14ac:dyDescent="0.3">
      <c r="A53276"/>
      <c r="B53276"/>
      <c r="C53276"/>
    </row>
    <row r="53277" spans="1:3" ht="14.4" x14ac:dyDescent="0.3">
      <c r="A53277"/>
      <c r="B53277"/>
      <c r="C53277"/>
    </row>
    <row r="53278" spans="1:3" ht="14.4" x14ac:dyDescent="0.3">
      <c r="A53278"/>
      <c r="B53278"/>
      <c r="C53278"/>
    </row>
    <row r="53279" spans="1:3" ht="14.4" x14ac:dyDescent="0.3">
      <c r="A53279"/>
      <c r="B53279"/>
      <c r="C53279"/>
    </row>
    <row r="53280" spans="1:3" ht="14.4" x14ac:dyDescent="0.3">
      <c r="A53280"/>
      <c r="B53280"/>
      <c r="C53280"/>
    </row>
    <row r="53281" spans="1:3" ht="14.4" x14ac:dyDescent="0.3">
      <c r="A53281"/>
      <c r="B53281"/>
      <c r="C53281"/>
    </row>
    <row r="53282" spans="1:3" ht="14.4" x14ac:dyDescent="0.3">
      <c r="A53282"/>
      <c r="B53282"/>
      <c r="C53282"/>
    </row>
    <row r="53283" spans="1:3" ht="14.4" x14ac:dyDescent="0.3">
      <c r="A53283"/>
      <c r="B53283"/>
      <c r="C53283"/>
    </row>
    <row r="53284" spans="1:3" ht="14.4" x14ac:dyDescent="0.3">
      <c r="A53284"/>
      <c r="B53284"/>
      <c r="C53284"/>
    </row>
    <row r="53285" spans="1:3" ht="14.4" x14ac:dyDescent="0.3">
      <c r="A53285"/>
      <c r="B53285"/>
      <c r="C53285"/>
    </row>
    <row r="53286" spans="1:3" ht="14.4" x14ac:dyDescent="0.3">
      <c r="A53286"/>
      <c r="B53286"/>
      <c r="C53286"/>
    </row>
    <row r="53287" spans="1:3" ht="14.4" x14ac:dyDescent="0.3">
      <c r="A53287"/>
      <c r="B53287"/>
      <c r="C53287"/>
    </row>
    <row r="53288" spans="1:3" ht="14.4" x14ac:dyDescent="0.3">
      <c r="A53288"/>
      <c r="B53288"/>
      <c r="C53288"/>
    </row>
    <row r="53289" spans="1:3" ht="14.4" x14ac:dyDescent="0.3">
      <c r="A53289"/>
      <c r="B53289"/>
      <c r="C53289"/>
    </row>
    <row r="53290" spans="1:3" ht="14.4" x14ac:dyDescent="0.3">
      <c r="A53290"/>
      <c r="B53290"/>
      <c r="C53290"/>
    </row>
    <row r="53291" spans="1:3" ht="14.4" x14ac:dyDescent="0.3">
      <c r="A53291"/>
      <c r="B53291"/>
      <c r="C53291"/>
    </row>
    <row r="53292" spans="1:3" ht="14.4" x14ac:dyDescent="0.3">
      <c r="A53292"/>
      <c r="B53292"/>
      <c r="C53292"/>
    </row>
    <row r="53293" spans="1:3" ht="14.4" x14ac:dyDescent="0.3">
      <c r="A53293"/>
      <c r="B53293"/>
      <c r="C53293"/>
    </row>
    <row r="53294" spans="1:3" ht="14.4" x14ac:dyDescent="0.3">
      <c r="A53294"/>
      <c r="B53294"/>
      <c r="C53294"/>
    </row>
    <row r="53295" spans="1:3" ht="14.4" x14ac:dyDescent="0.3">
      <c r="A53295"/>
      <c r="B53295"/>
      <c r="C53295"/>
    </row>
    <row r="53296" spans="1:3" ht="14.4" x14ac:dyDescent="0.3">
      <c r="A53296"/>
      <c r="B53296"/>
      <c r="C53296"/>
    </row>
    <row r="53297" spans="1:3" ht="14.4" x14ac:dyDescent="0.3">
      <c r="A53297"/>
      <c r="B53297"/>
      <c r="C53297"/>
    </row>
    <row r="53298" spans="1:3" ht="14.4" x14ac:dyDescent="0.3">
      <c r="A53298"/>
      <c r="B53298"/>
      <c r="C53298"/>
    </row>
    <row r="53299" spans="1:3" ht="14.4" x14ac:dyDescent="0.3">
      <c r="A53299"/>
      <c r="B53299"/>
      <c r="C53299"/>
    </row>
    <row r="53300" spans="1:3" ht="14.4" x14ac:dyDescent="0.3">
      <c r="A53300"/>
      <c r="B53300"/>
      <c r="C53300"/>
    </row>
    <row r="53301" spans="1:3" ht="14.4" x14ac:dyDescent="0.3">
      <c r="A53301"/>
      <c r="B53301"/>
      <c r="C53301"/>
    </row>
    <row r="53302" spans="1:3" ht="14.4" x14ac:dyDescent="0.3">
      <c r="A53302"/>
      <c r="B53302"/>
      <c r="C53302"/>
    </row>
    <row r="53303" spans="1:3" ht="14.4" x14ac:dyDescent="0.3">
      <c r="A53303"/>
      <c r="B53303"/>
      <c r="C53303"/>
    </row>
    <row r="53304" spans="1:3" ht="14.4" x14ac:dyDescent="0.3">
      <c r="A53304"/>
      <c r="B53304"/>
      <c r="C53304"/>
    </row>
    <row r="53305" spans="1:3" ht="14.4" x14ac:dyDescent="0.3">
      <c r="A53305"/>
      <c r="B53305"/>
      <c r="C53305"/>
    </row>
    <row r="53306" spans="1:3" ht="14.4" x14ac:dyDescent="0.3">
      <c r="A53306"/>
      <c r="B53306"/>
      <c r="C53306"/>
    </row>
    <row r="53307" spans="1:3" ht="14.4" x14ac:dyDescent="0.3">
      <c r="A53307"/>
      <c r="B53307"/>
      <c r="C53307"/>
    </row>
    <row r="53308" spans="1:3" ht="14.4" x14ac:dyDescent="0.3">
      <c r="A53308"/>
      <c r="B53308"/>
      <c r="C53308"/>
    </row>
    <row r="53309" spans="1:3" ht="14.4" x14ac:dyDescent="0.3">
      <c r="A53309"/>
      <c r="B53309"/>
      <c r="C53309"/>
    </row>
    <row r="53310" spans="1:3" ht="14.4" x14ac:dyDescent="0.3">
      <c r="A53310"/>
      <c r="B53310"/>
      <c r="C53310"/>
    </row>
    <row r="53311" spans="1:3" ht="14.4" x14ac:dyDescent="0.3">
      <c r="A53311"/>
      <c r="B53311"/>
      <c r="C53311"/>
    </row>
    <row r="53312" spans="1:3" ht="14.4" x14ac:dyDescent="0.3">
      <c r="A53312"/>
      <c r="B53312"/>
      <c r="C53312"/>
    </row>
    <row r="53313" spans="1:3" ht="14.4" x14ac:dyDescent="0.3">
      <c r="A53313"/>
      <c r="B53313"/>
      <c r="C53313"/>
    </row>
    <row r="53314" spans="1:3" ht="14.4" x14ac:dyDescent="0.3">
      <c r="A53314"/>
      <c r="B53314"/>
      <c r="C53314"/>
    </row>
    <row r="53315" spans="1:3" ht="14.4" x14ac:dyDescent="0.3">
      <c r="A53315"/>
      <c r="B53315"/>
      <c r="C53315"/>
    </row>
    <row r="53316" spans="1:3" ht="14.4" x14ac:dyDescent="0.3">
      <c r="A53316"/>
      <c r="B53316"/>
      <c r="C53316"/>
    </row>
    <row r="53317" spans="1:3" ht="14.4" x14ac:dyDescent="0.3">
      <c r="A53317"/>
      <c r="B53317"/>
      <c r="C53317"/>
    </row>
    <row r="53318" spans="1:3" ht="14.4" x14ac:dyDescent="0.3">
      <c r="A53318"/>
      <c r="B53318"/>
      <c r="C53318"/>
    </row>
    <row r="53319" spans="1:3" ht="14.4" x14ac:dyDescent="0.3">
      <c r="A53319"/>
      <c r="B53319"/>
      <c r="C53319"/>
    </row>
    <row r="53320" spans="1:3" ht="14.4" x14ac:dyDescent="0.3">
      <c r="A53320"/>
      <c r="B53320"/>
      <c r="C53320"/>
    </row>
    <row r="53321" spans="1:3" ht="14.4" x14ac:dyDescent="0.3">
      <c r="A53321"/>
      <c r="B53321"/>
      <c r="C53321"/>
    </row>
    <row r="53322" spans="1:3" ht="14.4" x14ac:dyDescent="0.3">
      <c r="A53322"/>
      <c r="B53322"/>
      <c r="C53322"/>
    </row>
    <row r="53323" spans="1:3" ht="14.4" x14ac:dyDescent="0.3">
      <c r="A53323"/>
      <c r="B53323"/>
      <c r="C53323"/>
    </row>
    <row r="53324" spans="1:3" ht="14.4" x14ac:dyDescent="0.3">
      <c r="A53324"/>
      <c r="B53324"/>
      <c r="C53324"/>
    </row>
    <row r="53325" spans="1:3" ht="14.4" x14ac:dyDescent="0.3">
      <c r="A53325"/>
      <c r="B53325"/>
      <c r="C53325"/>
    </row>
    <row r="53326" spans="1:3" ht="14.4" x14ac:dyDescent="0.3">
      <c r="A53326"/>
      <c r="B53326"/>
      <c r="C53326"/>
    </row>
    <row r="53327" spans="1:3" ht="14.4" x14ac:dyDescent="0.3">
      <c r="A53327"/>
      <c r="B53327"/>
      <c r="C53327"/>
    </row>
    <row r="53328" spans="1:3" ht="14.4" x14ac:dyDescent="0.3">
      <c r="A53328"/>
      <c r="B53328"/>
      <c r="C53328"/>
    </row>
    <row r="53329" spans="1:3" ht="14.4" x14ac:dyDescent="0.3">
      <c r="A53329"/>
      <c r="B53329"/>
      <c r="C53329"/>
    </row>
    <row r="53330" spans="1:3" ht="14.4" x14ac:dyDescent="0.3">
      <c r="A53330"/>
      <c r="B53330"/>
      <c r="C53330"/>
    </row>
    <row r="53331" spans="1:3" ht="14.4" x14ac:dyDescent="0.3">
      <c r="A53331"/>
      <c r="B53331"/>
      <c r="C53331"/>
    </row>
    <row r="53332" spans="1:3" ht="14.4" x14ac:dyDescent="0.3">
      <c r="A53332"/>
      <c r="B53332"/>
      <c r="C53332"/>
    </row>
    <row r="53333" spans="1:3" ht="14.4" x14ac:dyDescent="0.3">
      <c r="A53333"/>
      <c r="B53333"/>
      <c r="C53333"/>
    </row>
    <row r="53334" spans="1:3" ht="14.4" x14ac:dyDescent="0.3">
      <c r="A53334"/>
      <c r="B53334"/>
      <c r="C53334"/>
    </row>
    <row r="53335" spans="1:3" ht="14.4" x14ac:dyDescent="0.3">
      <c r="A53335"/>
      <c r="B53335"/>
      <c r="C53335"/>
    </row>
    <row r="53336" spans="1:3" ht="14.4" x14ac:dyDescent="0.3">
      <c r="A53336"/>
      <c r="B53336"/>
      <c r="C53336"/>
    </row>
    <row r="53337" spans="1:3" ht="14.4" x14ac:dyDescent="0.3">
      <c r="A53337"/>
      <c r="B53337"/>
      <c r="C53337"/>
    </row>
    <row r="53338" spans="1:3" ht="14.4" x14ac:dyDescent="0.3">
      <c r="A53338"/>
      <c r="B53338"/>
      <c r="C53338"/>
    </row>
    <row r="53339" spans="1:3" ht="14.4" x14ac:dyDescent="0.3">
      <c r="A53339"/>
      <c r="B53339"/>
      <c r="C53339"/>
    </row>
    <row r="53340" spans="1:3" ht="14.4" x14ac:dyDescent="0.3">
      <c r="A53340"/>
      <c r="B53340"/>
      <c r="C53340"/>
    </row>
    <row r="53341" spans="1:3" ht="14.4" x14ac:dyDescent="0.3">
      <c r="A53341"/>
      <c r="B53341"/>
      <c r="C53341"/>
    </row>
    <row r="53342" spans="1:3" ht="14.4" x14ac:dyDescent="0.3">
      <c r="A53342"/>
      <c r="B53342"/>
      <c r="C53342"/>
    </row>
    <row r="53343" spans="1:3" ht="14.4" x14ac:dyDescent="0.3">
      <c r="A53343"/>
      <c r="B53343"/>
      <c r="C53343"/>
    </row>
    <row r="53344" spans="1:3" ht="14.4" x14ac:dyDescent="0.3">
      <c r="A53344"/>
      <c r="B53344"/>
      <c r="C53344"/>
    </row>
    <row r="53345" spans="1:3" ht="14.4" x14ac:dyDescent="0.3">
      <c r="A53345"/>
      <c r="B53345"/>
      <c r="C53345"/>
    </row>
    <row r="53346" spans="1:3" ht="14.4" x14ac:dyDescent="0.3">
      <c r="A53346"/>
      <c r="B53346"/>
      <c r="C53346"/>
    </row>
    <row r="53347" spans="1:3" ht="14.4" x14ac:dyDescent="0.3">
      <c r="A53347"/>
      <c r="B53347"/>
      <c r="C53347"/>
    </row>
    <row r="53348" spans="1:3" ht="14.4" x14ac:dyDescent="0.3">
      <c r="A53348"/>
      <c r="B53348"/>
      <c r="C53348"/>
    </row>
    <row r="53349" spans="1:3" ht="14.4" x14ac:dyDescent="0.3">
      <c r="A53349"/>
      <c r="B53349"/>
      <c r="C53349"/>
    </row>
    <row r="53350" spans="1:3" ht="14.4" x14ac:dyDescent="0.3">
      <c r="A53350"/>
      <c r="B53350"/>
      <c r="C53350"/>
    </row>
    <row r="53351" spans="1:3" ht="14.4" x14ac:dyDescent="0.3">
      <c r="A53351"/>
      <c r="B53351"/>
      <c r="C53351"/>
    </row>
    <row r="53352" spans="1:3" ht="14.4" x14ac:dyDescent="0.3">
      <c r="A53352"/>
      <c r="B53352"/>
      <c r="C53352"/>
    </row>
    <row r="53353" spans="1:3" ht="14.4" x14ac:dyDescent="0.3">
      <c r="A53353"/>
      <c r="B53353"/>
      <c r="C53353"/>
    </row>
    <row r="53354" spans="1:3" ht="14.4" x14ac:dyDescent="0.3">
      <c r="A53354"/>
      <c r="B53354"/>
      <c r="C53354"/>
    </row>
    <row r="53355" spans="1:3" ht="14.4" x14ac:dyDescent="0.3">
      <c r="A53355"/>
      <c r="B53355"/>
      <c r="C53355"/>
    </row>
    <row r="53356" spans="1:3" ht="14.4" x14ac:dyDescent="0.3">
      <c r="A53356"/>
      <c r="B53356"/>
      <c r="C53356"/>
    </row>
    <row r="53357" spans="1:3" ht="14.4" x14ac:dyDescent="0.3">
      <c r="A53357"/>
      <c r="B53357"/>
      <c r="C53357"/>
    </row>
    <row r="53358" spans="1:3" ht="14.4" x14ac:dyDescent="0.3">
      <c r="A53358"/>
      <c r="B53358"/>
      <c r="C53358"/>
    </row>
    <row r="53359" spans="1:3" ht="14.4" x14ac:dyDescent="0.3">
      <c r="A53359"/>
      <c r="B53359"/>
      <c r="C53359"/>
    </row>
    <row r="53360" spans="1:3" ht="14.4" x14ac:dyDescent="0.3">
      <c r="A53360"/>
      <c r="B53360"/>
      <c r="C53360"/>
    </row>
    <row r="53361" spans="1:3" ht="14.4" x14ac:dyDescent="0.3">
      <c r="A53361"/>
      <c r="B53361"/>
      <c r="C53361"/>
    </row>
    <row r="53362" spans="1:3" ht="14.4" x14ac:dyDescent="0.3">
      <c r="A53362"/>
      <c r="B53362"/>
      <c r="C53362"/>
    </row>
    <row r="53363" spans="1:3" ht="14.4" x14ac:dyDescent="0.3">
      <c r="A53363"/>
      <c r="B53363"/>
      <c r="C53363"/>
    </row>
    <row r="53364" spans="1:3" ht="14.4" x14ac:dyDescent="0.3">
      <c r="A53364"/>
      <c r="B53364"/>
      <c r="C53364"/>
    </row>
    <row r="53365" spans="1:3" ht="14.4" x14ac:dyDescent="0.3">
      <c r="A53365"/>
      <c r="B53365"/>
      <c r="C53365"/>
    </row>
    <row r="53366" spans="1:3" ht="14.4" x14ac:dyDescent="0.3">
      <c r="A53366"/>
      <c r="B53366"/>
      <c r="C53366"/>
    </row>
    <row r="53367" spans="1:3" ht="14.4" x14ac:dyDescent="0.3">
      <c r="A53367"/>
      <c r="B53367"/>
      <c r="C53367"/>
    </row>
    <row r="53368" spans="1:3" ht="14.4" x14ac:dyDescent="0.3">
      <c r="A53368"/>
      <c r="B53368"/>
      <c r="C53368"/>
    </row>
    <row r="53369" spans="1:3" ht="14.4" x14ac:dyDescent="0.3">
      <c r="A53369"/>
      <c r="B53369"/>
      <c r="C53369"/>
    </row>
    <row r="53370" spans="1:3" ht="14.4" x14ac:dyDescent="0.3">
      <c r="A53370"/>
      <c r="B53370"/>
      <c r="C53370"/>
    </row>
    <row r="53371" spans="1:3" ht="14.4" x14ac:dyDescent="0.3">
      <c r="A53371"/>
      <c r="B53371"/>
      <c r="C53371"/>
    </row>
    <row r="53372" spans="1:3" ht="14.4" x14ac:dyDescent="0.3">
      <c r="A53372"/>
      <c r="B53372"/>
      <c r="C53372"/>
    </row>
    <row r="53373" spans="1:3" ht="14.4" x14ac:dyDescent="0.3">
      <c r="A53373"/>
      <c r="B53373"/>
      <c r="C53373"/>
    </row>
    <row r="53374" spans="1:3" ht="14.4" x14ac:dyDescent="0.3">
      <c r="A53374"/>
      <c r="B53374"/>
      <c r="C53374"/>
    </row>
    <row r="53375" spans="1:3" ht="14.4" x14ac:dyDescent="0.3">
      <c r="A53375"/>
      <c r="B53375"/>
      <c r="C53375"/>
    </row>
    <row r="53376" spans="1:3" ht="14.4" x14ac:dyDescent="0.3">
      <c r="A53376"/>
      <c r="B53376"/>
      <c r="C53376"/>
    </row>
    <row r="53377" spans="1:3" ht="14.4" x14ac:dyDescent="0.3">
      <c r="A53377"/>
      <c r="B53377"/>
      <c r="C53377"/>
    </row>
    <row r="53378" spans="1:3" ht="14.4" x14ac:dyDescent="0.3">
      <c r="A53378"/>
      <c r="B53378"/>
      <c r="C53378"/>
    </row>
    <row r="53379" spans="1:3" ht="14.4" x14ac:dyDescent="0.3">
      <c r="A53379"/>
      <c r="B53379"/>
      <c r="C53379"/>
    </row>
    <row r="53380" spans="1:3" ht="14.4" x14ac:dyDescent="0.3">
      <c r="A53380"/>
      <c r="B53380"/>
      <c r="C53380"/>
    </row>
    <row r="53381" spans="1:3" ht="14.4" x14ac:dyDescent="0.3">
      <c r="A53381"/>
      <c r="B53381"/>
      <c r="C53381"/>
    </row>
    <row r="53382" spans="1:3" ht="14.4" x14ac:dyDescent="0.3">
      <c r="A53382"/>
      <c r="B53382"/>
      <c r="C53382"/>
    </row>
    <row r="53383" spans="1:3" ht="14.4" x14ac:dyDescent="0.3">
      <c r="A53383"/>
      <c r="B53383"/>
      <c r="C53383"/>
    </row>
    <row r="53384" spans="1:3" ht="14.4" x14ac:dyDescent="0.3">
      <c r="A53384"/>
      <c r="B53384"/>
      <c r="C53384"/>
    </row>
    <row r="53385" spans="1:3" ht="14.4" x14ac:dyDescent="0.3">
      <c r="A53385"/>
      <c r="B53385"/>
      <c r="C53385"/>
    </row>
    <row r="53386" spans="1:3" ht="14.4" x14ac:dyDescent="0.3">
      <c r="A53386"/>
      <c r="B53386"/>
      <c r="C53386"/>
    </row>
    <row r="53387" spans="1:3" ht="14.4" x14ac:dyDescent="0.3">
      <c r="A53387"/>
      <c r="B53387"/>
      <c r="C53387"/>
    </row>
    <row r="53388" spans="1:3" ht="14.4" x14ac:dyDescent="0.3">
      <c r="A53388"/>
      <c r="B53388"/>
      <c r="C53388"/>
    </row>
    <row r="53389" spans="1:3" ht="14.4" x14ac:dyDescent="0.3">
      <c r="A53389"/>
      <c r="B53389"/>
      <c r="C53389"/>
    </row>
    <row r="53390" spans="1:3" ht="14.4" x14ac:dyDescent="0.3">
      <c r="A53390"/>
      <c r="B53390"/>
      <c r="C53390"/>
    </row>
    <row r="53391" spans="1:3" ht="14.4" x14ac:dyDescent="0.3">
      <c r="A53391"/>
      <c r="B53391"/>
      <c r="C53391"/>
    </row>
    <row r="53392" spans="1:3" ht="14.4" x14ac:dyDescent="0.3">
      <c r="A53392"/>
      <c r="B53392"/>
      <c r="C53392"/>
    </row>
    <row r="53393" spans="1:3" ht="14.4" x14ac:dyDescent="0.3">
      <c r="A53393"/>
      <c r="B53393"/>
      <c r="C53393"/>
    </row>
    <row r="53394" spans="1:3" ht="14.4" x14ac:dyDescent="0.3">
      <c r="A53394"/>
      <c r="B53394"/>
      <c r="C53394"/>
    </row>
    <row r="53395" spans="1:3" ht="14.4" x14ac:dyDescent="0.3">
      <c r="A53395"/>
      <c r="B53395"/>
      <c r="C53395"/>
    </row>
    <row r="53396" spans="1:3" ht="14.4" x14ac:dyDescent="0.3">
      <c r="A53396"/>
      <c r="B53396"/>
      <c r="C53396"/>
    </row>
    <row r="53397" spans="1:3" ht="14.4" x14ac:dyDescent="0.3">
      <c r="A53397"/>
      <c r="B53397"/>
      <c r="C53397"/>
    </row>
    <row r="53398" spans="1:3" ht="14.4" x14ac:dyDescent="0.3">
      <c r="A53398"/>
      <c r="B53398"/>
      <c r="C53398"/>
    </row>
    <row r="53399" spans="1:3" ht="14.4" x14ac:dyDescent="0.3">
      <c r="A53399"/>
      <c r="B53399"/>
      <c r="C53399"/>
    </row>
    <row r="53400" spans="1:3" ht="14.4" x14ac:dyDescent="0.3">
      <c r="A53400"/>
      <c r="B53400"/>
      <c r="C53400"/>
    </row>
    <row r="53401" spans="1:3" ht="14.4" x14ac:dyDescent="0.3">
      <c r="A53401"/>
      <c r="B53401"/>
      <c r="C53401"/>
    </row>
    <row r="53402" spans="1:3" ht="14.4" x14ac:dyDescent="0.3">
      <c r="A53402"/>
      <c r="B53402"/>
      <c r="C53402"/>
    </row>
    <row r="53403" spans="1:3" ht="14.4" x14ac:dyDescent="0.3">
      <c r="A53403"/>
      <c r="B53403"/>
      <c r="C53403"/>
    </row>
    <row r="53404" spans="1:3" ht="14.4" x14ac:dyDescent="0.3">
      <c r="A53404"/>
      <c r="B53404"/>
      <c r="C53404"/>
    </row>
    <row r="53405" spans="1:3" ht="14.4" x14ac:dyDescent="0.3">
      <c r="A53405"/>
      <c r="B53405"/>
      <c r="C53405"/>
    </row>
    <row r="53406" spans="1:3" ht="14.4" x14ac:dyDescent="0.3">
      <c r="A53406"/>
      <c r="B53406"/>
      <c r="C53406"/>
    </row>
    <row r="53407" spans="1:3" ht="14.4" x14ac:dyDescent="0.3">
      <c r="A53407"/>
      <c r="B53407"/>
      <c r="C53407"/>
    </row>
    <row r="53408" spans="1:3" ht="14.4" x14ac:dyDescent="0.3">
      <c r="A53408"/>
      <c r="B53408"/>
      <c r="C53408"/>
    </row>
    <row r="53409" spans="1:3" ht="14.4" x14ac:dyDescent="0.3">
      <c r="A53409"/>
      <c r="B53409"/>
      <c r="C53409"/>
    </row>
    <row r="53410" spans="1:3" ht="14.4" x14ac:dyDescent="0.3">
      <c r="A53410"/>
      <c r="B53410"/>
      <c r="C53410"/>
    </row>
    <row r="53411" spans="1:3" ht="14.4" x14ac:dyDescent="0.3">
      <c r="A53411"/>
      <c r="B53411"/>
      <c r="C53411"/>
    </row>
    <row r="53412" spans="1:3" ht="14.4" x14ac:dyDescent="0.3">
      <c r="A53412"/>
      <c r="B53412"/>
      <c r="C53412"/>
    </row>
    <row r="53413" spans="1:3" ht="14.4" x14ac:dyDescent="0.3">
      <c r="A53413"/>
      <c r="B53413"/>
      <c r="C53413"/>
    </row>
    <row r="53414" spans="1:3" ht="14.4" x14ac:dyDescent="0.3">
      <c r="A53414"/>
      <c r="B53414"/>
      <c r="C53414"/>
    </row>
    <row r="53415" spans="1:3" ht="14.4" x14ac:dyDescent="0.3">
      <c r="A53415"/>
      <c r="B53415"/>
      <c r="C53415"/>
    </row>
    <row r="53416" spans="1:3" ht="14.4" x14ac:dyDescent="0.3">
      <c r="A53416"/>
      <c r="B53416"/>
      <c r="C53416"/>
    </row>
    <row r="53417" spans="1:3" ht="14.4" x14ac:dyDescent="0.3">
      <c r="A53417"/>
      <c r="B53417"/>
      <c r="C53417"/>
    </row>
    <row r="53418" spans="1:3" ht="14.4" x14ac:dyDescent="0.3">
      <c r="A53418"/>
      <c r="B53418"/>
      <c r="C53418"/>
    </row>
    <row r="53419" spans="1:3" ht="14.4" x14ac:dyDescent="0.3">
      <c r="A53419"/>
      <c r="B53419"/>
      <c r="C53419"/>
    </row>
    <row r="53420" spans="1:3" ht="14.4" x14ac:dyDescent="0.3">
      <c r="A53420"/>
      <c r="B53420"/>
      <c r="C53420"/>
    </row>
    <row r="53421" spans="1:3" ht="14.4" x14ac:dyDescent="0.3">
      <c r="A53421"/>
      <c r="B53421"/>
      <c r="C53421"/>
    </row>
    <row r="53422" spans="1:3" ht="14.4" x14ac:dyDescent="0.3">
      <c r="A53422"/>
      <c r="B53422"/>
      <c r="C53422"/>
    </row>
    <row r="53423" spans="1:3" ht="14.4" x14ac:dyDescent="0.3">
      <c r="A53423"/>
      <c r="B53423"/>
      <c r="C53423"/>
    </row>
    <row r="53424" spans="1:3" ht="14.4" x14ac:dyDescent="0.3">
      <c r="A53424"/>
      <c r="B53424"/>
      <c r="C53424"/>
    </row>
    <row r="53425" spans="1:3" ht="14.4" x14ac:dyDescent="0.3">
      <c r="A53425"/>
      <c r="B53425"/>
      <c r="C53425"/>
    </row>
    <row r="53426" spans="1:3" ht="14.4" x14ac:dyDescent="0.3">
      <c r="A53426"/>
      <c r="B53426"/>
      <c r="C53426"/>
    </row>
    <row r="53427" spans="1:3" ht="14.4" x14ac:dyDescent="0.3">
      <c r="A53427"/>
      <c r="B53427"/>
      <c r="C53427"/>
    </row>
    <row r="53428" spans="1:3" ht="14.4" x14ac:dyDescent="0.3">
      <c r="A53428"/>
      <c r="B53428"/>
      <c r="C53428"/>
    </row>
    <row r="53429" spans="1:3" ht="14.4" x14ac:dyDescent="0.3">
      <c r="A53429"/>
      <c r="B53429"/>
      <c r="C53429"/>
    </row>
    <row r="53430" spans="1:3" ht="14.4" x14ac:dyDescent="0.3">
      <c r="A53430"/>
      <c r="B53430"/>
      <c r="C53430"/>
    </row>
    <row r="53431" spans="1:3" ht="14.4" x14ac:dyDescent="0.3">
      <c r="A53431"/>
      <c r="B53431"/>
      <c r="C53431"/>
    </row>
    <row r="53432" spans="1:3" ht="14.4" x14ac:dyDescent="0.3">
      <c r="A53432"/>
      <c r="B53432"/>
      <c r="C53432"/>
    </row>
    <row r="53433" spans="1:3" ht="14.4" x14ac:dyDescent="0.3">
      <c r="A53433"/>
      <c r="B53433"/>
      <c r="C53433"/>
    </row>
    <row r="53434" spans="1:3" ht="14.4" x14ac:dyDescent="0.3">
      <c r="A53434"/>
      <c r="B53434"/>
      <c r="C53434"/>
    </row>
    <row r="53435" spans="1:3" ht="14.4" x14ac:dyDescent="0.3">
      <c r="A53435"/>
      <c r="B53435"/>
      <c r="C53435"/>
    </row>
    <row r="53436" spans="1:3" ht="14.4" x14ac:dyDescent="0.3">
      <c r="A53436"/>
      <c r="B53436"/>
      <c r="C53436"/>
    </row>
    <row r="53437" spans="1:3" ht="14.4" x14ac:dyDescent="0.3">
      <c r="A53437"/>
      <c r="B53437"/>
      <c r="C53437"/>
    </row>
    <row r="53438" spans="1:3" ht="14.4" x14ac:dyDescent="0.3">
      <c r="A53438"/>
      <c r="B53438"/>
      <c r="C53438"/>
    </row>
    <row r="53439" spans="1:3" ht="14.4" x14ac:dyDescent="0.3">
      <c r="A53439"/>
      <c r="B53439"/>
      <c r="C53439"/>
    </row>
    <row r="53440" spans="1:3" ht="14.4" x14ac:dyDescent="0.3">
      <c r="A53440"/>
      <c r="B53440"/>
      <c r="C53440"/>
    </row>
    <row r="53441" spans="1:3" ht="14.4" x14ac:dyDescent="0.3">
      <c r="A53441"/>
      <c r="B53441"/>
      <c r="C53441"/>
    </row>
    <row r="53442" spans="1:3" ht="14.4" x14ac:dyDescent="0.3">
      <c r="A53442"/>
      <c r="B53442"/>
      <c r="C53442"/>
    </row>
    <row r="53443" spans="1:3" ht="14.4" x14ac:dyDescent="0.3">
      <c r="A53443"/>
      <c r="B53443"/>
      <c r="C53443"/>
    </row>
    <row r="53444" spans="1:3" ht="14.4" x14ac:dyDescent="0.3">
      <c r="A53444"/>
      <c r="B53444"/>
      <c r="C53444"/>
    </row>
    <row r="53445" spans="1:3" ht="14.4" x14ac:dyDescent="0.3">
      <c r="A53445"/>
      <c r="B53445"/>
      <c r="C53445"/>
    </row>
    <row r="53446" spans="1:3" ht="14.4" x14ac:dyDescent="0.3">
      <c r="A53446"/>
      <c r="B53446"/>
      <c r="C53446"/>
    </row>
    <row r="53447" spans="1:3" ht="14.4" x14ac:dyDescent="0.3">
      <c r="A53447"/>
      <c r="B53447"/>
      <c r="C53447"/>
    </row>
    <row r="53448" spans="1:3" ht="14.4" x14ac:dyDescent="0.3">
      <c r="A53448"/>
      <c r="B53448"/>
      <c r="C53448"/>
    </row>
    <row r="53449" spans="1:3" ht="14.4" x14ac:dyDescent="0.3">
      <c r="A53449"/>
      <c r="B53449"/>
      <c r="C53449"/>
    </row>
    <row r="53450" spans="1:3" ht="14.4" x14ac:dyDescent="0.3">
      <c r="A53450"/>
      <c r="B53450"/>
      <c r="C53450"/>
    </row>
    <row r="53451" spans="1:3" ht="14.4" x14ac:dyDescent="0.3">
      <c r="A53451"/>
      <c r="B53451"/>
      <c r="C53451"/>
    </row>
    <row r="53452" spans="1:3" ht="14.4" x14ac:dyDescent="0.3">
      <c r="A53452"/>
      <c r="B53452"/>
      <c r="C53452"/>
    </row>
    <row r="53453" spans="1:3" ht="14.4" x14ac:dyDescent="0.3">
      <c r="A53453"/>
      <c r="B53453"/>
      <c r="C53453"/>
    </row>
    <row r="53454" spans="1:3" ht="14.4" x14ac:dyDescent="0.3">
      <c r="A53454"/>
      <c r="B53454"/>
      <c r="C53454"/>
    </row>
    <row r="53455" spans="1:3" ht="14.4" x14ac:dyDescent="0.3">
      <c r="A53455"/>
      <c r="B53455"/>
      <c r="C53455"/>
    </row>
    <row r="53456" spans="1:3" ht="14.4" x14ac:dyDescent="0.3">
      <c r="A53456"/>
      <c r="B53456"/>
      <c r="C53456"/>
    </row>
    <row r="53457" spans="1:3" ht="14.4" x14ac:dyDescent="0.3">
      <c r="A53457"/>
      <c r="B53457"/>
      <c r="C53457"/>
    </row>
    <row r="53458" spans="1:3" ht="14.4" x14ac:dyDescent="0.3">
      <c r="A53458"/>
      <c r="B53458"/>
      <c r="C53458"/>
    </row>
    <row r="53459" spans="1:3" ht="14.4" x14ac:dyDescent="0.3">
      <c r="A53459"/>
      <c r="B53459"/>
      <c r="C53459"/>
    </row>
    <row r="53460" spans="1:3" ht="14.4" x14ac:dyDescent="0.3">
      <c r="A53460"/>
      <c r="B53460"/>
      <c r="C53460"/>
    </row>
    <row r="53461" spans="1:3" ht="14.4" x14ac:dyDescent="0.3">
      <c r="A53461"/>
      <c r="B53461"/>
      <c r="C53461"/>
    </row>
    <row r="53462" spans="1:3" ht="14.4" x14ac:dyDescent="0.3">
      <c r="A53462"/>
      <c r="B53462"/>
      <c r="C53462"/>
    </row>
    <row r="53463" spans="1:3" ht="14.4" x14ac:dyDescent="0.3">
      <c r="A53463"/>
      <c r="B53463"/>
      <c r="C53463"/>
    </row>
    <row r="53464" spans="1:3" ht="14.4" x14ac:dyDescent="0.3">
      <c r="A53464"/>
      <c r="B53464"/>
      <c r="C53464"/>
    </row>
    <row r="53465" spans="1:3" ht="14.4" x14ac:dyDescent="0.3">
      <c r="A53465"/>
      <c r="B53465"/>
      <c r="C53465"/>
    </row>
    <row r="53466" spans="1:3" ht="14.4" x14ac:dyDescent="0.3">
      <c r="A53466"/>
      <c r="B53466"/>
      <c r="C53466"/>
    </row>
    <row r="53467" spans="1:3" ht="14.4" x14ac:dyDescent="0.3">
      <c r="A53467"/>
      <c r="B53467"/>
      <c r="C53467"/>
    </row>
    <row r="53468" spans="1:3" ht="14.4" x14ac:dyDescent="0.3">
      <c r="A53468"/>
      <c r="B53468"/>
      <c r="C53468"/>
    </row>
    <row r="53469" spans="1:3" ht="14.4" x14ac:dyDescent="0.3">
      <c r="A53469"/>
      <c r="B53469"/>
      <c r="C53469"/>
    </row>
    <row r="53470" spans="1:3" ht="14.4" x14ac:dyDescent="0.3">
      <c r="A53470"/>
      <c r="B53470"/>
      <c r="C53470"/>
    </row>
    <row r="53471" spans="1:3" ht="14.4" x14ac:dyDescent="0.3">
      <c r="A53471"/>
      <c r="B53471"/>
      <c r="C53471"/>
    </row>
    <row r="53472" spans="1:3" ht="14.4" x14ac:dyDescent="0.3">
      <c r="A53472"/>
      <c r="B53472"/>
      <c r="C53472"/>
    </row>
    <row r="53473" spans="1:3" ht="14.4" x14ac:dyDescent="0.3">
      <c r="A53473"/>
      <c r="B53473"/>
      <c r="C53473"/>
    </row>
    <row r="53474" spans="1:3" ht="14.4" x14ac:dyDescent="0.3">
      <c r="A53474"/>
      <c r="B53474"/>
      <c r="C53474"/>
    </row>
    <row r="53475" spans="1:3" ht="14.4" x14ac:dyDescent="0.3">
      <c r="A53475"/>
      <c r="B53475"/>
      <c r="C53475"/>
    </row>
    <row r="53476" spans="1:3" ht="14.4" x14ac:dyDescent="0.3">
      <c r="A53476"/>
      <c r="B53476"/>
      <c r="C53476"/>
    </row>
    <row r="53477" spans="1:3" ht="14.4" x14ac:dyDescent="0.3">
      <c r="A53477"/>
      <c r="B53477"/>
      <c r="C53477"/>
    </row>
    <row r="53478" spans="1:3" ht="14.4" x14ac:dyDescent="0.3">
      <c r="A53478"/>
      <c r="B53478"/>
      <c r="C53478"/>
    </row>
    <row r="53479" spans="1:3" ht="14.4" x14ac:dyDescent="0.3">
      <c r="A53479"/>
      <c r="B53479"/>
      <c r="C53479"/>
    </row>
    <row r="53480" spans="1:3" ht="14.4" x14ac:dyDescent="0.3">
      <c r="A53480"/>
      <c r="B53480"/>
      <c r="C53480"/>
    </row>
    <row r="53481" spans="1:3" ht="14.4" x14ac:dyDescent="0.3">
      <c r="A53481"/>
      <c r="B53481"/>
      <c r="C53481"/>
    </row>
    <row r="53482" spans="1:3" ht="14.4" x14ac:dyDescent="0.3">
      <c r="A53482"/>
      <c r="B53482"/>
      <c r="C53482"/>
    </row>
    <row r="53483" spans="1:3" ht="14.4" x14ac:dyDescent="0.3">
      <c r="A53483"/>
      <c r="B53483"/>
      <c r="C53483"/>
    </row>
    <row r="53484" spans="1:3" ht="14.4" x14ac:dyDescent="0.3">
      <c r="A53484"/>
      <c r="B53484"/>
      <c r="C53484"/>
    </row>
    <row r="53485" spans="1:3" ht="14.4" x14ac:dyDescent="0.3">
      <c r="A53485"/>
      <c r="B53485"/>
      <c r="C53485"/>
    </row>
    <row r="53486" spans="1:3" ht="14.4" x14ac:dyDescent="0.3">
      <c r="A53486"/>
      <c r="B53486"/>
      <c r="C53486"/>
    </row>
    <row r="53487" spans="1:3" ht="14.4" x14ac:dyDescent="0.3">
      <c r="A53487"/>
      <c r="B53487"/>
      <c r="C53487"/>
    </row>
    <row r="53488" spans="1:3" ht="14.4" x14ac:dyDescent="0.3">
      <c r="A53488"/>
      <c r="B53488"/>
      <c r="C53488"/>
    </row>
    <row r="53489" spans="1:3" ht="14.4" x14ac:dyDescent="0.3">
      <c r="A53489"/>
      <c r="B53489"/>
      <c r="C53489"/>
    </row>
    <row r="53490" spans="1:3" ht="14.4" x14ac:dyDescent="0.3">
      <c r="A53490"/>
      <c r="B53490"/>
      <c r="C53490"/>
    </row>
    <row r="53491" spans="1:3" ht="14.4" x14ac:dyDescent="0.3">
      <c r="A53491"/>
      <c r="B53491"/>
      <c r="C53491"/>
    </row>
    <row r="53492" spans="1:3" ht="14.4" x14ac:dyDescent="0.3">
      <c r="A53492"/>
      <c r="B53492"/>
      <c r="C53492"/>
    </row>
    <row r="53493" spans="1:3" ht="14.4" x14ac:dyDescent="0.3">
      <c r="A53493"/>
      <c r="B53493"/>
      <c r="C53493"/>
    </row>
    <row r="53494" spans="1:3" ht="14.4" x14ac:dyDescent="0.3">
      <c r="A53494"/>
      <c r="B53494"/>
      <c r="C53494"/>
    </row>
    <row r="53495" spans="1:3" ht="14.4" x14ac:dyDescent="0.3">
      <c r="A53495"/>
      <c r="B53495"/>
      <c r="C53495"/>
    </row>
    <row r="53496" spans="1:3" ht="14.4" x14ac:dyDescent="0.3">
      <c r="A53496"/>
      <c r="B53496"/>
      <c r="C53496"/>
    </row>
    <row r="53497" spans="1:3" ht="14.4" x14ac:dyDescent="0.3">
      <c r="A53497"/>
      <c r="B53497"/>
      <c r="C53497"/>
    </row>
    <row r="53498" spans="1:3" ht="14.4" x14ac:dyDescent="0.3">
      <c r="A53498"/>
      <c r="B53498"/>
      <c r="C53498"/>
    </row>
    <row r="53499" spans="1:3" ht="14.4" x14ac:dyDescent="0.3">
      <c r="A53499"/>
      <c r="B53499"/>
      <c r="C53499"/>
    </row>
    <row r="53500" spans="1:3" ht="14.4" x14ac:dyDescent="0.3">
      <c r="A53500"/>
      <c r="B53500"/>
      <c r="C53500"/>
    </row>
    <row r="53501" spans="1:3" ht="14.4" x14ac:dyDescent="0.3">
      <c r="A53501"/>
      <c r="B53501"/>
      <c r="C53501"/>
    </row>
    <row r="53502" spans="1:3" ht="14.4" x14ac:dyDescent="0.3">
      <c r="A53502"/>
      <c r="B53502"/>
      <c r="C53502"/>
    </row>
    <row r="53503" spans="1:3" ht="14.4" x14ac:dyDescent="0.3">
      <c r="A53503"/>
      <c r="B53503"/>
      <c r="C53503"/>
    </row>
    <row r="53504" spans="1:3" ht="14.4" x14ac:dyDescent="0.3">
      <c r="A53504"/>
      <c r="B53504"/>
      <c r="C53504"/>
    </row>
    <row r="53505" spans="1:3" ht="14.4" x14ac:dyDescent="0.3">
      <c r="A53505"/>
      <c r="B53505"/>
      <c r="C53505"/>
    </row>
    <row r="53506" spans="1:3" ht="14.4" x14ac:dyDescent="0.3">
      <c r="A53506"/>
      <c r="B53506"/>
      <c r="C53506"/>
    </row>
    <row r="53507" spans="1:3" ht="14.4" x14ac:dyDescent="0.3">
      <c r="A53507"/>
      <c r="B53507"/>
      <c r="C53507"/>
    </row>
    <row r="53508" spans="1:3" ht="14.4" x14ac:dyDescent="0.3">
      <c r="A53508"/>
      <c r="B53508"/>
      <c r="C53508"/>
    </row>
    <row r="53509" spans="1:3" ht="14.4" x14ac:dyDescent="0.3">
      <c r="A53509"/>
      <c r="B53509"/>
      <c r="C53509"/>
    </row>
    <row r="53510" spans="1:3" ht="14.4" x14ac:dyDescent="0.3">
      <c r="A53510"/>
      <c r="B53510"/>
      <c r="C53510"/>
    </row>
    <row r="53511" spans="1:3" ht="14.4" x14ac:dyDescent="0.3">
      <c r="A53511"/>
      <c r="B53511"/>
      <c r="C53511"/>
    </row>
    <row r="53512" spans="1:3" ht="14.4" x14ac:dyDescent="0.3">
      <c r="A53512"/>
      <c r="B53512"/>
      <c r="C53512"/>
    </row>
    <row r="53513" spans="1:3" ht="14.4" x14ac:dyDescent="0.3">
      <c r="A53513"/>
      <c r="B53513"/>
      <c r="C53513"/>
    </row>
    <row r="53514" spans="1:3" ht="14.4" x14ac:dyDescent="0.3">
      <c r="A53514"/>
      <c r="B53514"/>
      <c r="C53514"/>
    </row>
    <row r="53515" spans="1:3" ht="14.4" x14ac:dyDescent="0.3">
      <c r="A53515"/>
      <c r="B53515"/>
      <c r="C53515"/>
    </row>
    <row r="53516" spans="1:3" ht="14.4" x14ac:dyDescent="0.3">
      <c r="A53516"/>
      <c r="B53516"/>
      <c r="C53516"/>
    </row>
    <row r="53517" spans="1:3" ht="14.4" x14ac:dyDescent="0.3">
      <c r="A53517"/>
      <c r="B53517"/>
      <c r="C53517"/>
    </row>
    <row r="53518" spans="1:3" ht="14.4" x14ac:dyDescent="0.3">
      <c r="A53518"/>
      <c r="B53518"/>
      <c r="C53518"/>
    </row>
    <row r="53519" spans="1:3" ht="14.4" x14ac:dyDescent="0.3">
      <c r="A53519"/>
      <c r="B53519"/>
      <c r="C53519"/>
    </row>
    <row r="53520" spans="1:3" ht="14.4" x14ac:dyDescent="0.3">
      <c r="A53520"/>
      <c r="B53520"/>
      <c r="C53520"/>
    </row>
    <row r="53521" spans="1:3" ht="14.4" x14ac:dyDescent="0.3">
      <c r="A53521"/>
      <c r="B53521"/>
      <c r="C53521"/>
    </row>
    <row r="53522" spans="1:3" ht="14.4" x14ac:dyDescent="0.3">
      <c r="A53522"/>
      <c r="B53522"/>
      <c r="C53522"/>
    </row>
    <row r="53523" spans="1:3" ht="14.4" x14ac:dyDescent="0.3">
      <c r="A53523"/>
      <c r="B53523"/>
      <c r="C53523"/>
    </row>
    <row r="53524" spans="1:3" ht="14.4" x14ac:dyDescent="0.3">
      <c r="A53524"/>
      <c r="B53524"/>
      <c r="C53524"/>
    </row>
    <row r="53525" spans="1:3" ht="14.4" x14ac:dyDescent="0.3">
      <c r="A53525"/>
      <c r="B53525"/>
      <c r="C53525"/>
    </row>
    <row r="53526" spans="1:3" ht="14.4" x14ac:dyDescent="0.3">
      <c r="A53526"/>
      <c r="B53526"/>
      <c r="C53526"/>
    </row>
    <row r="53527" spans="1:3" ht="14.4" x14ac:dyDescent="0.3">
      <c r="A53527"/>
      <c r="B53527"/>
      <c r="C53527"/>
    </row>
    <row r="53528" spans="1:3" ht="14.4" x14ac:dyDescent="0.3">
      <c r="A53528"/>
      <c r="B53528"/>
      <c r="C53528"/>
    </row>
    <row r="53529" spans="1:3" ht="14.4" x14ac:dyDescent="0.3">
      <c r="A53529"/>
      <c r="B53529"/>
      <c r="C53529"/>
    </row>
    <row r="53530" spans="1:3" ht="14.4" x14ac:dyDescent="0.3">
      <c r="A53530"/>
      <c r="B53530"/>
      <c r="C53530"/>
    </row>
    <row r="53531" spans="1:3" ht="14.4" x14ac:dyDescent="0.3">
      <c r="A53531"/>
      <c r="B53531"/>
      <c r="C53531"/>
    </row>
    <row r="53532" spans="1:3" ht="14.4" x14ac:dyDescent="0.3">
      <c r="A53532"/>
      <c r="B53532"/>
      <c r="C53532"/>
    </row>
    <row r="53533" spans="1:3" ht="14.4" x14ac:dyDescent="0.3">
      <c r="A53533"/>
      <c r="B53533"/>
      <c r="C53533"/>
    </row>
    <row r="53534" spans="1:3" ht="14.4" x14ac:dyDescent="0.3">
      <c r="A53534"/>
      <c r="B53534"/>
      <c r="C53534"/>
    </row>
    <row r="53535" spans="1:3" ht="14.4" x14ac:dyDescent="0.3">
      <c r="A53535"/>
      <c r="B53535"/>
      <c r="C53535"/>
    </row>
    <row r="53536" spans="1:3" ht="14.4" x14ac:dyDescent="0.3">
      <c r="A53536"/>
      <c r="B53536"/>
      <c r="C53536"/>
    </row>
    <row r="53537" spans="1:3" ht="14.4" x14ac:dyDescent="0.3">
      <c r="A53537"/>
      <c r="B53537"/>
      <c r="C53537"/>
    </row>
    <row r="53538" spans="1:3" ht="14.4" x14ac:dyDescent="0.3">
      <c r="A53538"/>
      <c r="B53538"/>
      <c r="C53538"/>
    </row>
    <row r="53539" spans="1:3" ht="14.4" x14ac:dyDescent="0.3">
      <c r="A53539"/>
      <c r="B53539"/>
      <c r="C53539"/>
    </row>
    <row r="53540" spans="1:3" ht="14.4" x14ac:dyDescent="0.3">
      <c r="A53540"/>
      <c r="B53540"/>
      <c r="C53540"/>
    </row>
    <row r="53541" spans="1:3" ht="14.4" x14ac:dyDescent="0.3">
      <c r="A53541"/>
      <c r="B53541"/>
      <c r="C53541"/>
    </row>
    <row r="53542" spans="1:3" ht="14.4" x14ac:dyDescent="0.3">
      <c r="A53542"/>
      <c r="B53542"/>
      <c r="C53542"/>
    </row>
    <row r="53543" spans="1:3" ht="14.4" x14ac:dyDescent="0.3">
      <c r="A53543"/>
      <c r="B53543"/>
      <c r="C53543"/>
    </row>
    <row r="53544" spans="1:3" ht="14.4" x14ac:dyDescent="0.3">
      <c r="A53544"/>
      <c r="B53544"/>
      <c r="C53544"/>
    </row>
    <row r="53545" spans="1:3" ht="14.4" x14ac:dyDescent="0.3">
      <c r="A53545"/>
      <c r="B53545"/>
      <c r="C53545"/>
    </row>
    <row r="53546" spans="1:3" ht="14.4" x14ac:dyDescent="0.3">
      <c r="A53546"/>
      <c r="B53546"/>
      <c r="C53546"/>
    </row>
    <row r="53547" spans="1:3" ht="14.4" x14ac:dyDescent="0.3">
      <c r="A53547"/>
      <c r="B53547"/>
      <c r="C53547"/>
    </row>
    <row r="53548" spans="1:3" ht="14.4" x14ac:dyDescent="0.3">
      <c r="A53548"/>
      <c r="B53548"/>
      <c r="C53548"/>
    </row>
    <row r="53549" spans="1:3" ht="14.4" x14ac:dyDescent="0.3">
      <c r="A53549"/>
      <c r="B53549"/>
      <c r="C53549"/>
    </row>
    <row r="53550" spans="1:3" ht="14.4" x14ac:dyDescent="0.3">
      <c r="A53550"/>
      <c r="B53550"/>
      <c r="C53550"/>
    </row>
    <row r="53551" spans="1:3" ht="14.4" x14ac:dyDescent="0.3">
      <c r="A53551"/>
      <c r="B53551"/>
      <c r="C53551"/>
    </row>
    <row r="53552" spans="1:3" ht="14.4" x14ac:dyDescent="0.3">
      <c r="A53552"/>
      <c r="B53552"/>
      <c r="C53552"/>
    </row>
    <row r="53553" spans="1:3" ht="14.4" x14ac:dyDescent="0.3">
      <c r="A53553"/>
      <c r="B53553"/>
      <c r="C53553"/>
    </row>
    <row r="53554" spans="1:3" ht="14.4" x14ac:dyDescent="0.3">
      <c r="A53554"/>
      <c r="B53554"/>
      <c r="C53554"/>
    </row>
    <row r="53555" spans="1:3" ht="14.4" x14ac:dyDescent="0.3">
      <c r="A53555"/>
      <c r="B53555"/>
      <c r="C53555"/>
    </row>
    <row r="53556" spans="1:3" ht="14.4" x14ac:dyDescent="0.3">
      <c r="A53556"/>
      <c r="B53556"/>
      <c r="C53556"/>
    </row>
    <row r="53557" spans="1:3" ht="14.4" x14ac:dyDescent="0.3">
      <c r="A53557"/>
      <c r="B53557"/>
      <c r="C53557"/>
    </row>
    <row r="53558" spans="1:3" ht="14.4" x14ac:dyDescent="0.3">
      <c r="A53558"/>
      <c r="B53558"/>
      <c r="C53558"/>
    </row>
    <row r="53559" spans="1:3" ht="14.4" x14ac:dyDescent="0.3">
      <c r="A53559"/>
      <c r="B53559"/>
      <c r="C53559"/>
    </row>
    <row r="53560" spans="1:3" ht="14.4" x14ac:dyDescent="0.3">
      <c r="A53560"/>
      <c r="B53560"/>
      <c r="C53560"/>
    </row>
    <row r="53561" spans="1:3" ht="14.4" x14ac:dyDescent="0.3">
      <c r="A53561"/>
      <c r="B53561"/>
      <c r="C53561"/>
    </row>
    <row r="53562" spans="1:3" ht="14.4" x14ac:dyDescent="0.3">
      <c r="A53562"/>
      <c r="B53562"/>
      <c r="C53562"/>
    </row>
    <row r="53563" spans="1:3" ht="14.4" x14ac:dyDescent="0.3">
      <c r="A53563"/>
      <c r="B53563"/>
      <c r="C53563"/>
    </row>
    <row r="53564" spans="1:3" ht="14.4" x14ac:dyDescent="0.3">
      <c r="A53564"/>
      <c r="B53564"/>
      <c r="C53564"/>
    </row>
    <row r="53565" spans="1:3" ht="14.4" x14ac:dyDescent="0.3">
      <c r="A53565"/>
      <c r="B53565"/>
      <c r="C53565"/>
    </row>
    <row r="53566" spans="1:3" ht="14.4" x14ac:dyDescent="0.3">
      <c r="A53566"/>
      <c r="B53566"/>
      <c r="C53566"/>
    </row>
    <row r="53567" spans="1:3" ht="14.4" x14ac:dyDescent="0.3">
      <c r="A53567"/>
      <c r="B53567"/>
      <c r="C53567"/>
    </row>
    <row r="53568" spans="1:3" ht="14.4" x14ac:dyDescent="0.3">
      <c r="A53568"/>
      <c r="B53568"/>
      <c r="C53568"/>
    </row>
    <row r="53569" spans="1:3" ht="14.4" x14ac:dyDescent="0.3">
      <c r="A53569"/>
      <c r="B53569"/>
      <c r="C53569"/>
    </row>
    <row r="53570" spans="1:3" ht="14.4" x14ac:dyDescent="0.3">
      <c r="A53570"/>
      <c r="B53570"/>
      <c r="C53570"/>
    </row>
    <row r="53571" spans="1:3" ht="14.4" x14ac:dyDescent="0.3">
      <c r="A53571"/>
      <c r="B53571"/>
      <c r="C53571"/>
    </row>
    <row r="53572" spans="1:3" ht="14.4" x14ac:dyDescent="0.3">
      <c r="A53572"/>
      <c r="B53572"/>
      <c r="C53572"/>
    </row>
    <row r="53573" spans="1:3" ht="14.4" x14ac:dyDescent="0.3">
      <c r="A53573"/>
      <c r="B53573"/>
      <c r="C53573"/>
    </row>
    <row r="53574" spans="1:3" ht="14.4" x14ac:dyDescent="0.3">
      <c r="A53574"/>
      <c r="B53574"/>
      <c r="C53574"/>
    </row>
    <row r="53575" spans="1:3" ht="14.4" x14ac:dyDescent="0.3">
      <c r="A53575"/>
      <c r="B53575"/>
      <c r="C53575"/>
    </row>
    <row r="53576" spans="1:3" ht="14.4" x14ac:dyDescent="0.3">
      <c r="A53576"/>
      <c r="B53576"/>
      <c r="C53576"/>
    </row>
    <row r="53577" spans="1:3" ht="14.4" x14ac:dyDescent="0.3">
      <c r="A53577"/>
      <c r="B53577"/>
      <c r="C53577"/>
    </row>
    <row r="53578" spans="1:3" ht="14.4" x14ac:dyDescent="0.3">
      <c r="A53578"/>
      <c r="B53578"/>
      <c r="C53578"/>
    </row>
    <row r="53579" spans="1:3" ht="14.4" x14ac:dyDescent="0.3">
      <c r="A53579"/>
      <c r="B53579"/>
      <c r="C53579"/>
    </row>
    <row r="53580" spans="1:3" ht="14.4" x14ac:dyDescent="0.3">
      <c r="A53580"/>
      <c r="B53580"/>
      <c r="C53580"/>
    </row>
    <row r="53581" spans="1:3" ht="14.4" x14ac:dyDescent="0.3">
      <c r="A53581"/>
      <c r="B53581"/>
      <c r="C53581"/>
    </row>
    <row r="53582" spans="1:3" ht="14.4" x14ac:dyDescent="0.3">
      <c r="A53582"/>
      <c r="B53582"/>
      <c r="C53582"/>
    </row>
    <row r="53583" spans="1:3" ht="14.4" x14ac:dyDescent="0.3">
      <c r="A53583"/>
      <c r="B53583"/>
      <c r="C53583"/>
    </row>
    <row r="53584" spans="1:3" ht="14.4" x14ac:dyDescent="0.3">
      <c r="A53584"/>
      <c r="B53584"/>
      <c r="C53584"/>
    </row>
    <row r="53585" spans="1:3" ht="14.4" x14ac:dyDescent="0.3">
      <c r="A53585"/>
      <c r="B53585"/>
      <c r="C53585"/>
    </row>
    <row r="53586" spans="1:3" ht="14.4" x14ac:dyDescent="0.3">
      <c r="A53586"/>
      <c r="B53586"/>
      <c r="C53586"/>
    </row>
    <row r="53587" spans="1:3" ht="14.4" x14ac:dyDescent="0.3">
      <c r="A53587"/>
      <c r="B53587"/>
      <c r="C53587"/>
    </row>
    <row r="53588" spans="1:3" ht="14.4" x14ac:dyDescent="0.3">
      <c r="A53588"/>
      <c r="B53588"/>
      <c r="C53588"/>
    </row>
    <row r="53589" spans="1:3" ht="14.4" x14ac:dyDescent="0.3">
      <c r="A53589"/>
      <c r="B53589"/>
      <c r="C53589"/>
    </row>
    <row r="53590" spans="1:3" ht="14.4" x14ac:dyDescent="0.3">
      <c r="A53590"/>
      <c r="B53590"/>
      <c r="C53590"/>
    </row>
    <row r="53591" spans="1:3" ht="14.4" x14ac:dyDescent="0.3">
      <c r="A53591"/>
      <c r="B53591"/>
      <c r="C53591"/>
    </row>
    <row r="53592" spans="1:3" ht="14.4" x14ac:dyDescent="0.3">
      <c r="A53592"/>
      <c r="B53592"/>
      <c r="C53592"/>
    </row>
    <row r="53593" spans="1:3" ht="14.4" x14ac:dyDescent="0.3">
      <c r="A53593"/>
      <c r="B53593"/>
      <c r="C53593"/>
    </row>
    <row r="53594" spans="1:3" ht="14.4" x14ac:dyDescent="0.3">
      <c r="A53594"/>
      <c r="B53594"/>
      <c r="C53594"/>
    </row>
    <row r="53595" spans="1:3" ht="14.4" x14ac:dyDescent="0.3">
      <c r="A53595"/>
      <c r="B53595"/>
      <c r="C53595"/>
    </row>
    <row r="53596" spans="1:3" ht="14.4" x14ac:dyDescent="0.3">
      <c r="A53596"/>
      <c r="B53596"/>
      <c r="C53596"/>
    </row>
    <row r="53597" spans="1:3" ht="14.4" x14ac:dyDescent="0.3">
      <c r="A53597"/>
      <c r="B53597"/>
      <c r="C53597"/>
    </row>
    <row r="53598" spans="1:3" ht="14.4" x14ac:dyDescent="0.3">
      <c r="A53598"/>
      <c r="B53598"/>
      <c r="C53598"/>
    </row>
    <row r="53599" spans="1:3" ht="14.4" x14ac:dyDescent="0.3">
      <c r="A53599"/>
      <c r="B53599"/>
      <c r="C53599"/>
    </row>
    <row r="53600" spans="1:3" ht="14.4" x14ac:dyDescent="0.3">
      <c r="A53600"/>
      <c r="B53600"/>
      <c r="C53600"/>
    </row>
    <row r="53601" spans="1:3" ht="14.4" x14ac:dyDescent="0.3">
      <c r="A53601"/>
      <c r="B53601"/>
      <c r="C53601"/>
    </row>
    <row r="53602" spans="1:3" ht="14.4" x14ac:dyDescent="0.3">
      <c r="A53602"/>
      <c r="B53602"/>
      <c r="C53602"/>
    </row>
    <row r="53603" spans="1:3" ht="14.4" x14ac:dyDescent="0.3">
      <c r="A53603"/>
      <c r="B53603"/>
      <c r="C53603"/>
    </row>
    <row r="53604" spans="1:3" ht="14.4" x14ac:dyDescent="0.3">
      <c r="A53604"/>
      <c r="B53604"/>
      <c r="C53604"/>
    </row>
    <row r="53605" spans="1:3" ht="14.4" x14ac:dyDescent="0.3">
      <c r="A53605"/>
      <c r="B53605"/>
      <c r="C53605"/>
    </row>
    <row r="53606" spans="1:3" ht="14.4" x14ac:dyDescent="0.3">
      <c r="A53606"/>
      <c r="B53606"/>
      <c r="C53606"/>
    </row>
    <row r="53607" spans="1:3" ht="14.4" x14ac:dyDescent="0.3">
      <c r="A53607"/>
      <c r="B53607"/>
      <c r="C53607"/>
    </row>
    <row r="53608" spans="1:3" ht="14.4" x14ac:dyDescent="0.3">
      <c r="A53608"/>
      <c r="B53608"/>
      <c r="C53608"/>
    </row>
    <row r="53609" spans="1:3" ht="14.4" x14ac:dyDescent="0.3">
      <c r="A53609"/>
      <c r="B53609"/>
      <c r="C53609"/>
    </row>
    <row r="53610" spans="1:3" ht="14.4" x14ac:dyDescent="0.3">
      <c r="A53610"/>
      <c r="B53610"/>
      <c r="C53610"/>
    </row>
    <row r="53611" spans="1:3" ht="14.4" x14ac:dyDescent="0.3">
      <c r="A53611"/>
      <c r="B53611"/>
      <c r="C53611"/>
    </row>
    <row r="53612" spans="1:3" ht="14.4" x14ac:dyDescent="0.3">
      <c r="A53612"/>
      <c r="B53612"/>
      <c r="C53612"/>
    </row>
    <row r="53613" spans="1:3" ht="14.4" x14ac:dyDescent="0.3">
      <c r="A53613"/>
      <c r="B53613"/>
      <c r="C53613"/>
    </row>
    <row r="53614" spans="1:3" ht="14.4" x14ac:dyDescent="0.3">
      <c r="A53614"/>
      <c r="B53614"/>
      <c r="C53614"/>
    </row>
    <row r="53615" spans="1:3" ht="14.4" x14ac:dyDescent="0.3">
      <c r="A53615"/>
      <c r="B53615"/>
      <c r="C53615"/>
    </row>
    <row r="53616" spans="1:3" ht="14.4" x14ac:dyDescent="0.3">
      <c r="A53616"/>
      <c r="B53616"/>
      <c r="C53616"/>
    </row>
    <row r="53617" spans="1:3" ht="14.4" x14ac:dyDescent="0.3">
      <c r="A53617"/>
      <c r="B53617"/>
      <c r="C53617"/>
    </row>
    <row r="53618" spans="1:3" ht="14.4" x14ac:dyDescent="0.3">
      <c r="A53618"/>
      <c r="B53618"/>
      <c r="C53618"/>
    </row>
    <row r="53619" spans="1:3" ht="14.4" x14ac:dyDescent="0.3">
      <c r="A53619"/>
      <c r="B53619"/>
      <c r="C53619"/>
    </row>
    <row r="53620" spans="1:3" ht="14.4" x14ac:dyDescent="0.3">
      <c r="A53620"/>
      <c r="B53620"/>
      <c r="C53620"/>
    </row>
    <row r="53621" spans="1:3" ht="14.4" x14ac:dyDescent="0.3">
      <c r="A53621"/>
      <c r="B53621"/>
      <c r="C53621"/>
    </row>
    <row r="53622" spans="1:3" ht="14.4" x14ac:dyDescent="0.3">
      <c r="A53622"/>
      <c r="B53622"/>
      <c r="C53622"/>
    </row>
    <row r="53623" spans="1:3" ht="14.4" x14ac:dyDescent="0.3">
      <c r="A53623"/>
      <c r="B53623"/>
      <c r="C53623"/>
    </row>
    <row r="53624" spans="1:3" ht="14.4" x14ac:dyDescent="0.3">
      <c r="A53624"/>
      <c r="B53624"/>
      <c r="C53624"/>
    </row>
    <row r="53625" spans="1:3" ht="14.4" x14ac:dyDescent="0.3">
      <c r="A53625"/>
      <c r="B53625"/>
      <c r="C53625"/>
    </row>
    <row r="53626" spans="1:3" ht="14.4" x14ac:dyDescent="0.3">
      <c r="A53626"/>
      <c r="B53626"/>
      <c r="C53626"/>
    </row>
    <row r="53627" spans="1:3" ht="14.4" x14ac:dyDescent="0.3">
      <c r="A53627"/>
      <c r="B53627"/>
      <c r="C53627"/>
    </row>
    <row r="53628" spans="1:3" ht="14.4" x14ac:dyDescent="0.3">
      <c r="A53628"/>
      <c r="B53628"/>
      <c r="C53628"/>
    </row>
    <row r="53629" spans="1:3" ht="14.4" x14ac:dyDescent="0.3">
      <c r="A53629"/>
      <c r="B53629"/>
      <c r="C53629"/>
    </row>
    <row r="53630" spans="1:3" ht="14.4" x14ac:dyDescent="0.3">
      <c r="A53630"/>
      <c r="B53630"/>
      <c r="C53630"/>
    </row>
    <row r="53631" spans="1:3" ht="14.4" x14ac:dyDescent="0.3">
      <c r="A53631"/>
      <c r="B53631"/>
      <c r="C53631"/>
    </row>
    <row r="53632" spans="1:3" ht="14.4" x14ac:dyDescent="0.3">
      <c r="A53632"/>
      <c r="B53632"/>
      <c r="C53632"/>
    </row>
    <row r="53633" spans="1:3" ht="14.4" x14ac:dyDescent="0.3">
      <c r="A53633"/>
      <c r="B53633"/>
      <c r="C53633"/>
    </row>
    <row r="53634" spans="1:3" ht="14.4" x14ac:dyDescent="0.3">
      <c r="A53634"/>
      <c r="B53634"/>
      <c r="C53634"/>
    </row>
    <row r="53635" spans="1:3" ht="14.4" x14ac:dyDescent="0.3">
      <c r="A53635"/>
      <c r="B53635"/>
      <c r="C53635"/>
    </row>
    <row r="53636" spans="1:3" ht="14.4" x14ac:dyDescent="0.3">
      <c r="A53636"/>
      <c r="B53636"/>
      <c r="C53636"/>
    </row>
    <row r="53637" spans="1:3" ht="14.4" x14ac:dyDescent="0.3">
      <c r="A53637"/>
      <c r="B53637"/>
      <c r="C53637"/>
    </row>
    <row r="53638" spans="1:3" ht="14.4" x14ac:dyDescent="0.3">
      <c r="A53638"/>
      <c r="B53638"/>
      <c r="C53638"/>
    </row>
    <row r="53639" spans="1:3" ht="14.4" x14ac:dyDescent="0.3">
      <c r="A53639"/>
      <c r="B53639"/>
      <c r="C53639"/>
    </row>
    <row r="53640" spans="1:3" ht="14.4" x14ac:dyDescent="0.3">
      <c r="A53640"/>
      <c r="B53640"/>
      <c r="C53640"/>
    </row>
    <row r="53641" spans="1:3" ht="14.4" x14ac:dyDescent="0.3">
      <c r="A53641"/>
      <c r="B53641"/>
      <c r="C53641"/>
    </row>
    <row r="53642" spans="1:3" ht="14.4" x14ac:dyDescent="0.3">
      <c r="A53642"/>
      <c r="B53642"/>
      <c r="C53642"/>
    </row>
    <row r="53643" spans="1:3" ht="14.4" x14ac:dyDescent="0.3">
      <c r="A53643"/>
      <c r="B53643"/>
      <c r="C53643"/>
    </row>
    <row r="53644" spans="1:3" ht="14.4" x14ac:dyDescent="0.3">
      <c r="A53644"/>
      <c r="B53644"/>
      <c r="C53644"/>
    </row>
    <row r="53645" spans="1:3" ht="14.4" x14ac:dyDescent="0.3">
      <c r="A53645"/>
      <c r="B53645"/>
      <c r="C53645"/>
    </row>
    <row r="53646" spans="1:3" ht="14.4" x14ac:dyDescent="0.3">
      <c r="A53646"/>
      <c r="B53646"/>
      <c r="C53646"/>
    </row>
    <row r="53647" spans="1:3" ht="14.4" x14ac:dyDescent="0.3">
      <c r="A53647"/>
      <c r="B53647"/>
      <c r="C53647"/>
    </row>
    <row r="53648" spans="1:3" ht="14.4" x14ac:dyDescent="0.3">
      <c r="A53648"/>
      <c r="B53648"/>
      <c r="C53648"/>
    </row>
    <row r="53649" spans="1:3" ht="14.4" x14ac:dyDescent="0.3">
      <c r="A53649"/>
      <c r="B53649"/>
      <c r="C53649"/>
    </row>
    <row r="53650" spans="1:3" ht="14.4" x14ac:dyDescent="0.3">
      <c r="A53650"/>
      <c r="B53650"/>
      <c r="C53650"/>
    </row>
    <row r="53651" spans="1:3" ht="14.4" x14ac:dyDescent="0.3">
      <c r="A53651"/>
      <c r="B53651"/>
      <c r="C53651"/>
    </row>
    <row r="53652" spans="1:3" ht="14.4" x14ac:dyDescent="0.3">
      <c r="A53652"/>
      <c r="B53652"/>
      <c r="C53652"/>
    </row>
    <row r="53653" spans="1:3" ht="14.4" x14ac:dyDescent="0.3">
      <c r="A53653"/>
      <c r="B53653"/>
      <c r="C53653"/>
    </row>
    <row r="53654" spans="1:3" ht="14.4" x14ac:dyDescent="0.3">
      <c r="A53654"/>
      <c r="B53654"/>
      <c r="C53654"/>
    </row>
    <row r="53655" spans="1:3" ht="14.4" x14ac:dyDescent="0.3">
      <c r="A53655"/>
      <c r="B53655"/>
      <c r="C53655"/>
    </row>
    <row r="53656" spans="1:3" ht="14.4" x14ac:dyDescent="0.3">
      <c r="A53656"/>
      <c r="B53656"/>
      <c r="C53656"/>
    </row>
    <row r="53657" spans="1:3" ht="14.4" x14ac:dyDescent="0.3">
      <c r="A53657"/>
      <c r="B53657"/>
      <c r="C53657"/>
    </row>
    <row r="53658" spans="1:3" ht="14.4" x14ac:dyDescent="0.3">
      <c r="A53658"/>
      <c r="B53658"/>
      <c r="C53658"/>
    </row>
    <row r="53659" spans="1:3" ht="14.4" x14ac:dyDescent="0.3">
      <c r="A53659"/>
      <c r="B53659"/>
      <c r="C53659"/>
    </row>
    <row r="53660" spans="1:3" ht="14.4" x14ac:dyDescent="0.3">
      <c r="A53660"/>
      <c r="B53660"/>
      <c r="C53660"/>
    </row>
    <row r="53661" spans="1:3" ht="14.4" x14ac:dyDescent="0.3">
      <c r="A53661"/>
      <c r="B53661"/>
      <c r="C53661"/>
    </row>
    <row r="53662" spans="1:3" ht="14.4" x14ac:dyDescent="0.3">
      <c r="A53662"/>
      <c r="B53662"/>
      <c r="C53662"/>
    </row>
    <row r="53663" spans="1:3" ht="14.4" x14ac:dyDescent="0.3">
      <c r="A53663"/>
      <c r="B53663"/>
      <c r="C53663"/>
    </row>
    <row r="53664" spans="1:3" ht="14.4" x14ac:dyDescent="0.3">
      <c r="A53664"/>
      <c r="B53664"/>
      <c r="C53664"/>
    </row>
    <row r="53665" spans="1:3" ht="14.4" x14ac:dyDescent="0.3">
      <c r="A53665"/>
      <c r="B53665"/>
      <c r="C53665"/>
    </row>
    <row r="53666" spans="1:3" ht="14.4" x14ac:dyDescent="0.3">
      <c r="A53666"/>
      <c r="B53666"/>
      <c r="C53666"/>
    </row>
    <row r="53667" spans="1:3" ht="14.4" x14ac:dyDescent="0.3">
      <c r="A53667"/>
      <c r="B53667"/>
      <c r="C53667"/>
    </row>
    <row r="53668" spans="1:3" ht="14.4" x14ac:dyDescent="0.3">
      <c r="A53668"/>
      <c r="B53668"/>
      <c r="C53668"/>
    </row>
    <row r="53669" spans="1:3" ht="14.4" x14ac:dyDescent="0.3">
      <c r="A53669"/>
      <c r="B53669"/>
      <c r="C53669"/>
    </row>
    <row r="53670" spans="1:3" ht="14.4" x14ac:dyDescent="0.3">
      <c r="A53670"/>
      <c r="B53670"/>
      <c r="C53670"/>
    </row>
    <row r="53671" spans="1:3" ht="14.4" x14ac:dyDescent="0.3">
      <c r="A53671"/>
      <c r="B53671"/>
      <c r="C53671"/>
    </row>
    <row r="53672" spans="1:3" ht="14.4" x14ac:dyDescent="0.3">
      <c r="A53672"/>
      <c r="B53672"/>
      <c r="C53672"/>
    </row>
    <row r="53673" spans="1:3" ht="14.4" x14ac:dyDescent="0.3">
      <c r="A53673"/>
      <c r="B53673"/>
      <c r="C53673"/>
    </row>
    <row r="53674" spans="1:3" ht="14.4" x14ac:dyDescent="0.3">
      <c r="A53674"/>
      <c r="B53674"/>
      <c r="C53674"/>
    </row>
    <row r="53675" spans="1:3" ht="14.4" x14ac:dyDescent="0.3">
      <c r="A53675"/>
      <c r="B53675"/>
      <c r="C53675"/>
    </row>
    <row r="53676" spans="1:3" ht="14.4" x14ac:dyDescent="0.3">
      <c r="A53676"/>
      <c r="B53676"/>
      <c r="C53676"/>
    </row>
    <row r="53677" spans="1:3" ht="14.4" x14ac:dyDescent="0.3">
      <c r="A53677"/>
      <c r="B53677"/>
      <c r="C53677"/>
    </row>
    <row r="53678" spans="1:3" ht="14.4" x14ac:dyDescent="0.3">
      <c r="A53678"/>
      <c r="B53678"/>
      <c r="C53678"/>
    </row>
    <row r="53679" spans="1:3" ht="14.4" x14ac:dyDescent="0.3">
      <c r="A53679"/>
      <c r="B53679"/>
      <c r="C53679"/>
    </row>
    <row r="53680" spans="1:3" ht="14.4" x14ac:dyDescent="0.3">
      <c r="A53680"/>
      <c r="B53680"/>
      <c r="C53680"/>
    </row>
    <row r="53681" spans="1:3" ht="14.4" x14ac:dyDescent="0.3">
      <c r="A53681"/>
      <c r="B53681"/>
      <c r="C53681"/>
    </row>
    <row r="53682" spans="1:3" ht="14.4" x14ac:dyDescent="0.3">
      <c r="A53682"/>
      <c r="B53682"/>
      <c r="C53682"/>
    </row>
    <row r="53683" spans="1:3" ht="14.4" x14ac:dyDescent="0.3">
      <c r="A53683"/>
      <c r="B53683"/>
      <c r="C53683"/>
    </row>
    <row r="53684" spans="1:3" ht="14.4" x14ac:dyDescent="0.3">
      <c r="A53684"/>
      <c r="B53684"/>
      <c r="C53684"/>
    </row>
    <row r="53685" spans="1:3" ht="14.4" x14ac:dyDescent="0.3">
      <c r="A53685"/>
      <c r="B53685"/>
      <c r="C53685"/>
    </row>
    <row r="53686" spans="1:3" ht="14.4" x14ac:dyDescent="0.3">
      <c r="A53686"/>
      <c r="B53686"/>
      <c r="C53686"/>
    </row>
    <row r="53687" spans="1:3" ht="14.4" x14ac:dyDescent="0.3">
      <c r="A53687"/>
      <c r="B53687"/>
      <c r="C53687"/>
    </row>
    <row r="53688" spans="1:3" ht="14.4" x14ac:dyDescent="0.3">
      <c r="A53688"/>
      <c r="B53688"/>
      <c r="C53688"/>
    </row>
    <row r="53689" spans="1:3" ht="14.4" x14ac:dyDescent="0.3">
      <c r="A53689"/>
      <c r="B53689"/>
      <c r="C53689"/>
    </row>
    <row r="53690" spans="1:3" ht="14.4" x14ac:dyDescent="0.3">
      <c r="A53690"/>
      <c r="B53690"/>
      <c r="C53690"/>
    </row>
    <row r="53691" spans="1:3" ht="14.4" x14ac:dyDescent="0.3">
      <c r="A53691"/>
      <c r="B53691"/>
      <c r="C53691"/>
    </row>
    <row r="53692" spans="1:3" ht="14.4" x14ac:dyDescent="0.3">
      <c r="A53692"/>
      <c r="B53692"/>
      <c r="C53692"/>
    </row>
    <row r="53693" spans="1:3" ht="14.4" x14ac:dyDescent="0.3">
      <c r="A53693"/>
      <c r="B53693"/>
      <c r="C53693"/>
    </row>
    <row r="53694" spans="1:3" ht="14.4" x14ac:dyDescent="0.3">
      <c r="A53694"/>
      <c r="B53694"/>
      <c r="C53694"/>
    </row>
    <row r="53695" spans="1:3" ht="14.4" x14ac:dyDescent="0.3">
      <c r="A53695"/>
      <c r="B53695"/>
      <c r="C53695"/>
    </row>
    <row r="53696" spans="1:3" ht="14.4" x14ac:dyDescent="0.3">
      <c r="A53696"/>
      <c r="B53696"/>
      <c r="C53696"/>
    </row>
    <row r="53697" spans="1:3" ht="14.4" x14ac:dyDescent="0.3">
      <c r="A53697"/>
      <c r="B53697"/>
      <c r="C53697"/>
    </row>
    <row r="53698" spans="1:3" ht="14.4" x14ac:dyDescent="0.3">
      <c r="A53698"/>
      <c r="B53698"/>
      <c r="C53698"/>
    </row>
    <row r="53699" spans="1:3" ht="14.4" x14ac:dyDescent="0.3">
      <c r="A53699"/>
      <c r="B53699"/>
      <c r="C53699"/>
    </row>
    <row r="53700" spans="1:3" ht="14.4" x14ac:dyDescent="0.3">
      <c r="A53700"/>
      <c r="B53700"/>
      <c r="C53700"/>
    </row>
    <row r="53701" spans="1:3" ht="14.4" x14ac:dyDescent="0.3">
      <c r="A53701"/>
      <c r="B53701"/>
      <c r="C53701"/>
    </row>
    <row r="53702" spans="1:3" ht="14.4" x14ac:dyDescent="0.3">
      <c r="A53702"/>
      <c r="B53702"/>
      <c r="C53702"/>
    </row>
    <row r="53703" spans="1:3" ht="14.4" x14ac:dyDescent="0.3">
      <c r="A53703"/>
      <c r="B53703"/>
      <c r="C53703"/>
    </row>
    <row r="53704" spans="1:3" ht="14.4" x14ac:dyDescent="0.3">
      <c r="A53704"/>
      <c r="B53704"/>
      <c r="C53704"/>
    </row>
    <row r="53705" spans="1:3" ht="14.4" x14ac:dyDescent="0.3">
      <c r="A53705"/>
      <c r="B53705"/>
      <c r="C53705"/>
    </row>
    <row r="53706" spans="1:3" ht="14.4" x14ac:dyDescent="0.3">
      <c r="A53706"/>
      <c r="B53706"/>
      <c r="C53706"/>
    </row>
    <row r="53707" spans="1:3" ht="14.4" x14ac:dyDescent="0.3">
      <c r="A53707"/>
      <c r="B53707"/>
      <c r="C53707"/>
    </row>
    <row r="53708" spans="1:3" ht="14.4" x14ac:dyDescent="0.3">
      <c r="A53708"/>
      <c r="B53708"/>
      <c r="C53708"/>
    </row>
    <row r="53709" spans="1:3" ht="14.4" x14ac:dyDescent="0.3">
      <c r="A53709"/>
      <c r="B53709"/>
      <c r="C53709"/>
    </row>
    <row r="53710" spans="1:3" ht="14.4" x14ac:dyDescent="0.3">
      <c r="A53710"/>
      <c r="B53710"/>
      <c r="C53710"/>
    </row>
    <row r="53711" spans="1:3" ht="14.4" x14ac:dyDescent="0.3">
      <c r="A53711"/>
      <c r="B53711"/>
      <c r="C53711"/>
    </row>
    <row r="53712" spans="1:3" ht="14.4" x14ac:dyDescent="0.3">
      <c r="A53712"/>
      <c r="B53712"/>
      <c r="C53712"/>
    </row>
    <row r="53713" spans="1:3" ht="14.4" x14ac:dyDescent="0.3">
      <c r="A53713"/>
      <c r="B53713"/>
      <c r="C53713"/>
    </row>
    <row r="53714" spans="1:3" ht="14.4" x14ac:dyDescent="0.3">
      <c r="A53714"/>
      <c r="B53714"/>
      <c r="C53714"/>
    </row>
    <row r="53715" spans="1:3" ht="14.4" x14ac:dyDescent="0.3">
      <c r="A53715"/>
      <c r="B53715"/>
      <c r="C53715"/>
    </row>
    <row r="53716" spans="1:3" ht="14.4" x14ac:dyDescent="0.3">
      <c r="A53716"/>
      <c r="B53716"/>
      <c r="C53716"/>
    </row>
    <row r="53717" spans="1:3" ht="14.4" x14ac:dyDescent="0.3">
      <c r="A53717"/>
      <c r="B53717"/>
      <c r="C53717"/>
    </row>
    <row r="53718" spans="1:3" ht="14.4" x14ac:dyDescent="0.3">
      <c r="A53718"/>
      <c r="B53718"/>
      <c r="C53718"/>
    </row>
    <row r="53719" spans="1:3" ht="14.4" x14ac:dyDescent="0.3">
      <c r="A53719"/>
      <c r="B53719"/>
      <c r="C53719"/>
    </row>
    <row r="53720" spans="1:3" ht="14.4" x14ac:dyDescent="0.3">
      <c r="A53720"/>
      <c r="B53720"/>
      <c r="C53720"/>
    </row>
    <row r="53721" spans="1:3" ht="14.4" x14ac:dyDescent="0.3">
      <c r="A53721"/>
      <c r="B53721"/>
      <c r="C53721"/>
    </row>
    <row r="53722" spans="1:3" ht="14.4" x14ac:dyDescent="0.3">
      <c r="A53722"/>
      <c r="B53722"/>
      <c r="C53722"/>
    </row>
    <row r="53723" spans="1:3" ht="14.4" x14ac:dyDescent="0.3">
      <c r="A53723"/>
      <c r="B53723"/>
      <c r="C53723"/>
    </row>
    <row r="53724" spans="1:3" ht="14.4" x14ac:dyDescent="0.3">
      <c r="A53724"/>
      <c r="B53724"/>
      <c r="C53724"/>
    </row>
    <row r="53725" spans="1:3" ht="14.4" x14ac:dyDescent="0.3">
      <c r="A53725"/>
      <c r="B53725"/>
      <c r="C53725"/>
    </row>
    <row r="53726" spans="1:3" ht="14.4" x14ac:dyDescent="0.3">
      <c r="A53726"/>
      <c r="B53726"/>
      <c r="C53726"/>
    </row>
    <row r="53727" spans="1:3" ht="14.4" x14ac:dyDescent="0.3">
      <c r="A53727"/>
      <c r="B53727"/>
      <c r="C53727"/>
    </row>
    <row r="53728" spans="1:3" ht="14.4" x14ac:dyDescent="0.3">
      <c r="A53728"/>
      <c r="B53728"/>
      <c r="C53728"/>
    </row>
    <row r="53729" spans="1:3" ht="14.4" x14ac:dyDescent="0.3">
      <c r="A53729"/>
      <c r="B53729"/>
      <c r="C53729"/>
    </row>
    <row r="53730" spans="1:3" ht="14.4" x14ac:dyDescent="0.3">
      <c r="A53730"/>
      <c r="B53730"/>
      <c r="C53730"/>
    </row>
    <row r="53731" spans="1:3" ht="14.4" x14ac:dyDescent="0.3">
      <c r="A53731"/>
      <c r="B53731"/>
      <c r="C53731"/>
    </row>
    <row r="53732" spans="1:3" ht="14.4" x14ac:dyDescent="0.3">
      <c r="A53732"/>
      <c r="B53732"/>
      <c r="C53732"/>
    </row>
    <row r="53733" spans="1:3" ht="14.4" x14ac:dyDescent="0.3">
      <c r="A53733"/>
      <c r="B53733"/>
      <c r="C53733"/>
    </row>
    <row r="53734" spans="1:3" ht="14.4" x14ac:dyDescent="0.3">
      <c r="A53734"/>
      <c r="B53734"/>
      <c r="C53734"/>
    </row>
    <row r="53735" spans="1:3" ht="14.4" x14ac:dyDescent="0.3">
      <c r="A53735"/>
      <c r="B53735"/>
      <c r="C53735"/>
    </row>
    <row r="53736" spans="1:3" ht="14.4" x14ac:dyDescent="0.3">
      <c r="A53736"/>
      <c r="B53736"/>
      <c r="C53736"/>
    </row>
    <row r="53737" spans="1:3" ht="14.4" x14ac:dyDescent="0.3">
      <c r="A53737"/>
      <c r="B53737"/>
      <c r="C53737"/>
    </row>
    <row r="53738" spans="1:3" ht="14.4" x14ac:dyDescent="0.3">
      <c r="A53738"/>
      <c r="B53738"/>
      <c r="C53738"/>
    </row>
    <row r="53739" spans="1:3" ht="14.4" x14ac:dyDescent="0.3">
      <c r="A53739"/>
      <c r="B53739"/>
      <c r="C53739"/>
    </row>
    <row r="53740" spans="1:3" ht="14.4" x14ac:dyDescent="0.3">
      <c r="A53740"/>
      <c r="B53740"/>
      <c r="C53740"/>
    </row>
    <row r="53741" spans="1:3" ht="14.4" x14ac:dyDescent="0.3">
      <c r="A53741"/>
      <c r="B53741"/>
      <c r="C53741"/>
    </row>
    <row r="53742" spans="1:3" ht="14.4" x14ac:dyDescent="0.3">
      <c r="A53742"/>
      <c r="B53742"/>
      <c r="C53742"/>
    </row>
    <row r="53743" spans="1:3" ht="14.4" x14ac:dyDescent="0.3">
      <c r="A53743"/>
      <c r="B53743"/>
      <c r="C53743"/>
    </row>
    <row r="53744" spans="1:3" ht="14.4" x14ac:dyDescent="0.3">
      <c r="A53744"/>
      <c r="B53744"/>
      <c r="C53744"/>
    </row>
    <row r="53745" spans="1:3" ht="14.4" x14ac:dyDescent="0.3">
      <c r="A53745"/>
      <c r="B53745"/>
      <c r="C53745"/>
    </row>
    <row r="53746" spans="1:3" ht="14.4" x14ac:dyDescent="0.3">
      <c r="A53746"/>
      <c r="B53746"/>
      <c r="C53746"/>
    </row>
    <row r="53747" spans="1:3" ht="14.4" x14ac:dyDescent="0.3">
      <c r="A53747"/>
      <c r="B53747"/>
      <c r="C53747"/>
    </row>
    <row r="53748" spans="1:3" ht="14.4" x14ac:dyDescent="0.3">
      <c r="A53748"/>
      <c r="B53748"/>
      <c r="C53748"/>
    </row>
    <row r="53749" spans="1:3" ht="14.4" x14ac:dyDescent="0.3">
      <c r="A53749"/>
      <c r="B53749"/>
      <c r="C53749"/>
    </row>
    <row r="53750" spans="1:3" ht="14.4" x14ac:dyDescent="0.3">
      <c r="A53750"/>
      <c r="B53750"/>
      <c r="C53750"/>
    </row>
    <row r="53751" spans="1:3" ht="14.4" x14ac:dyDescent="0.3">
      <c r="A53751"/>
      <c r="B53751"/>
      <c r="C53751"/>
    </row>
    <row r="53752" spans="1:3" ht="14.4" x14ac:dyDescent="0.3">
      <c r="A53752"/>
      <c r="B53752"/>
      <c r="C53752"/>
    </row>
    <row r="53753" spans="1:3" ht="14.4" x14ac:dyDescent="0.3">
      <c r="A53753"/>
      <c r="B53753"/>
      <c r="C53753"/>
    </row>
    <row r="53754" spans="1:3" ht="14.4" x14ac:dyDescent="0.3">
      <c r="A53754"/>
      <c r="B53754"/>
      <c r="C53754"/>
    </row>
    <row r="53755" spans="1:3" ht="14.4" x14ac:dyDescent="0.3">
      <c r="A53755"/>
      <c r="B53755"/>
      <c r="C53755"/>
    </row>
    <row r="53756" spans="1:3" ht="14.4" x14ac:dyDescent="0.3">
      <c r="A53756"/>
      <c r="B53756"/>
      <c r="C53756"/>
    </row>
    <row r="53757" spans="1:3" ht="14.4" x14ac:dyDescent="0.3">
      <c r="A53757"/>
      <c r="B53757"/>
      <c r="C53757"/>
    </row>
    <row r="53758" spans="1:3" ht="14.4" x14ac:dyDescent="0.3">
      <c r="A53758"/>
      <c r="B53758"/>
      <c r="C53758"/>
    </row>
    <row r="53759" spans="1:3" ht="14.4" x14ac:dyDescent="0.3">
      <c r="A53759"/>
      <c r="B53759"/>
      <c r="C53759"/>
    </row>
    <row r="53760" spans="1:3" ht="14.4" x14ac:dyDescent="0.3">
      <c r="A53760"/>
      <c r="B53760"/>
      <c r="C53760"/>
    </row>
    <row r="53761" spans="1:3" ht="14.4" x14ac:dyDescent="0.3">
      <c r="A53761"/>
      <c r="B53761"/>
      <c r="C53761"/>
    </row>
    <row r="53762" spans="1:3" ht="14.4" x14ac:dyDescent="0.3">
      <c r="A53762"/>
      <c r="B53762"/>
      <c r="C53762"/>
    </row>
    <row r="53763" spans="1:3" ht="14.4" x14ac:dyDescent="0.3">
      <c r="A53763"/>
      <c r="B53763"/>
      <c r="C53763"/>
    </row>
    <row r="53764" spans="1:3" ht="14.4" x14ac:dyDescent="0.3">
      <c r="A53764"/>
      <c r="B53764"/>
      <c r="C53764"/>
    </row>
    <row r="53765" spans="1:3" ht="14.4" x14ac:dyDescent="0.3">
      <c r="A53765"/>
      <c r="B53765"/>
      <c r="C53765"/>
    </row>
    <row r="53766" spans="1:3" ht="14.4" x14ac:dyDescent="0.3">
      <c r="A53766"/>
      <c r="B53766"/>
      <c r="C53766"/>
    </row>
    <row r="53767" spans="1:3" ht="14.4" x14ac:dyDescent="0.3">
      <c r="A53767"/>
      <c r="B53767"/>
      <c r="C53767"/>
    </row>
    <row r="53768" spans="1:3" ht="14.4" x14ac:dyDescent="0.3">
      <c r="A53768"/>
      <c r="B53768"/>
      <c r="C53768"/>
    </row>
    <row r="53769" spans="1:3" ht="14.4" x14ac:dyDescent="0.3">
      <c r="A53769"/>
      <c r="B53769"/>
      <c r="C53769"/>
    </row>
    <row r="53770" spans="1:3" ht="14.4" x14ac:dyDescent="0.3">
      <c r="A53770"/>
      <c r="B53770"/>
      <c r="C53770"/>
    </row>
    <row r="53771" spans="1:3" ht="14.4" x14ac:dyDescent="0.3">
      <c r="A53771"/>
      <c r="B53771"/>
      <c r="C53771"/>
    </row>
    <row r="53772" spans="1:3" ht="14.4" x14ac:dyDescent="0.3">
      <c r="A53772"/>
      <c r="B53772"/>
      <c r="C53772"/>
    </row>
    <row r="53773" spans="1:3" ht="14.4" x14ac:dyDescent="0.3">
      <c r="A53773"/>
      <c r="B53773"/>
      <c r="C53773"/>
    </row>
    <row r="53774" spans="1:3" ht="14.4" x14ac:dyDescent="0.3">
      <c r="A53774"/>
      <c r="B53774"/>
      <c r="C53774"/>
    </row>
    <row r="53775" spans="1:3" ht="14.4" x14ac:dyDescent="0.3">
      <c r="A53775"/>
      <c r="B53775"/>
      <c r="C53775"/>
    </row>
    <row r="53776" spans="1:3" ht="14.4" x14ac:dyDescent="0.3">
      <c r="A53776"/>
      <c r="B53776"/>
      <c r="C53776"/>
    </row>
    <row r="53777" spans="1:3" ht="14.4" x14ac:dyDescent="0.3">
      <c r="A53777"/>
      <c r="B53777"/>
      <c r="C53777"/>
    </row>
    <row r="53778" spans="1:3" ht="14.4" x14ac:dyDescent="0.3">
      <c r="A53778"/>
      <c r="B53778"/>
      <c r="C53778"/>
    </row>
    <row r="53779" spans="1:3" ht="14.4" x14ac:dyDescent="0.3">
      <c r="A53779"/>
      <c r="B53779"/>
      <c r="C53779"/>
    </row>
    <row r="53780" spans="1:3" ht="14.4" x14ac:dyDescent="0.3">
      <c r="A53780"/>
      <c r="B53780"/>
      <c r="C53780"/>
    </row>
    <row r="53781" spans="1:3" ht="14.4" x14ac:dyDescent="0.3">
      <c r="A53781"/>
      <c r="B53781"/>
      <c r="C53781"/>
    </row>
    <row r="53782" spans="1:3" ht="14.4" x14ac:dyDescent="0.3">
      <c r="A53782"/>
      <c r="B53782"/>
      <c r="C53782"/>
    </row>
    <row r="53783" spans="1:3" ht="14.4" x14ac:dyDescent="0.3">
      <c r="A53783"/>
      <c r="B53783"/>
      <c r="C53783"/>
    </row>
    <row r="53784" spans="1:3" ht="14.4" x14ac:dyDescent="0.3">
      <c r="A53784"/>
      <c r="B53784"/>
      <c r="C53784"/>
    </row>
    <row r="53785" spans="1:3" ht="14.4" x14ac:dyDescent="0.3">
      <c r="A53785"/>
      <c r="B53785"/>
      <c r="C53785"/>
    </row>
    <row r="53786" spans="1:3" ht="14.4" x14ac:dyDescent="0.3">
      <c r="A53786"/>
      <c r="B53786"/>
      <c r="C53786"/>
    </row>
    <row r="53787" spans="1:3" ht="14.4" x14ac:dyDescent="0.3">
      <c r="A53787"/>
      <c r="B53787"/>
      <c r="C53787"/>
    </row>
    <row r="53788" spans="1:3" ht="14.4" x14ac:dyDescent="0.3">
      <c r="A53788"/>
      <c r="B53788"/>
      <c r="C53788"/>
    </row>
    <row r="53789" spans="1:3" ht="14.4" x14ac:dyDescent="0.3">
      <c r="A53789"/>
      <c r="B53789"/>
      <c r="C53789"/>
    </row>
    <row r="53790" spans="1:3" ht="14.4" x14ac:dyDescent="0.3">
      <c r="A53790"/>
      <c r="B53790"/>
      <c r="C53790"/>
    </row>
    <row r="53791" spans="1:3" ht="14.4" x14ac:dyDescent="0.3">
      <c r="A53791"/>
      <c r="B53791"/>
      <c r="C53791"/>
    </row>
    <row r="53792" spans="1:3" ht="14.4" x14ac:dyDescent="0.3">
      <c r="A53792"/>
      <c r="B53792"/>
      <c r="C53792"/>
    </row>
    <row r="53793" spans="1:3" ht="14.4" x14ac:dyDescent="0.3">
      <c r="A53793"/>
      <c r="B53793"/>
      <c r="C53793"/>
    </row>
    <row r="53794" spans="1:3" ht="14.4" x14ac:dyDescent="0.3">
      <c r="A53794"/>
      <c r="B53794"/>
      <c r="C53794"/>
    </row>
    <row r="53795" spans="1:3" ht="14.4" x14ac:dyDescent="0.3">
      <c r="A53795"/>
      <c r="B53795"/>
      <c r="C53795"/>
    </row>
    <row r="53796" spans="1:3" ht="14.4" x14ac:dyDescent="0.3">
      <c r="A53796"/>
      <c r="B53796"/>
      <c r="C53796"/>
    </row>
    <row r="53797" spans="1:3" ht="14.4" x14ac:dyDescent="0.3">
      <c r="A53797"/>
      <c r="B53797"/>
      <c r="C53797"/>
    </row>
    <row r="53798" spans="1:3" ht="14.4" x14ac:dyDescent="0.3">
      <c r="A53798"/>
      <c r="B53798"/>
      <c r="C53798"/>
    </row>
    <row r="53799" spans="1:3" ht="14.4" x14ac:dyDescent="0.3">
      <c r="A53799"/>
      <c r="B53799"/>
      <c r="C53799"/>
    </row>
    <row r="53800" spans="1:3" ht="14.4" x14ac:dyDescent="0.3">
      <c r="A53800"/>
      <c r="B53800"/>
      <c r="C53800"/>
    </row>
    <row r="53801" spans="1:3" ht="14.4" x14ac:dyDescent="0.3">
      <c r="A53801"/>
      <c r="B53801"/>
      <c r="C53801"/>
    </row>
    <row r="53802" spans="1:3" ht="14.4" x14ac:dyDescent="0.3">
      <c r="A53802"/>
      <c r="B53802"/>
      <c r="C53802"/>
    </row>
    <row r="53803" spans="1:3" ht="14.4" x14ac:dyDescent="0.3">
      <c r="A53803"/>
      <c r="B53803"/>
      <c r="C53803"/>
    </row>
    <row r="53804" spans="1:3" ht="14.4" x14ac:dyDescent="0.3">
      <c r="A53804"/>
      <c r="B53804"/>
      <c r="C53804"/>
    </row>
    <row r="53805" spans="1:3" ht="14.4" x14ac:dyDescent="0.3">
      <c r="A53805"/>
      <c r="B53805"/>
      <c r="C53805"/>
    </row>
    <row r="53806" spans="1:3" ht="14.4" x14ac:dyDescent="0.3">
      <c r="A53806"/>
      <c r="B53806"/>
      <c r="C53806"/>
    </row>
    <row r="53807" spans="1:3" ht="14.4" x14ac:dyDescent="0.3">
      <c r="A53807"/>
      <c r="B53807"/>
      <c r="C53807"/>
    </row>
    <row r="53808" spans="1:3" ht="14.4" x14ac:dyDescent="0.3">
      <c r="A53808"/>
      <c r="B53808"/>
      <c r="C53808"/>
    </row>
    <row r="53809" spans="1:3" ht="14.4" x14ac:dyDescent="0.3">
      <c r="A53809"/>
      <c r="B53809"/>
      <c r="C53809"/>
    </row>
    <row r="53810" spans="1:3" ht="14.4" x14ac:dyDescent="0.3">
      <c r="A53810"/>
      <c r="B53810"/>
      <c r="C53810"/>
    </row>
    <row r="53811" spans="1:3" ht="14.4" x14ac:dyDescent="0.3">
      <c r="A53811"/>
      <c r="B53811"/>
      <c r="C53811"/>
    </row>
    <row r="53812" spans="1:3" ht="14.4" x14ac:dyDescent="0.3">
      <c r="A53812"/>
      <c r="B53812"/>
      <c r="C53812"/>
    </row>
    <row r="53813" spans="1:3" ht="14.4" x14ac:dyDescent="0.3">
      <c r="A53813"/>
      <c r="B53813"/>
      <c r="C53813"/>
    </row>
    <row r="53814" spans="1:3" ht="14.4" x14ac:dyDescent="0.3">
      <c r="A53814"/>
      <c r="B53814"/>
      <c r="C53814"/>
    </row>
    <row r="53815" spans="1:3" ht="14.4" x14ac:dyDescent="0.3">
      <c r="A53815"/>
      <c r="B53815"/>
      <c r="C53815"/>
    </row>
    <row r="53816" spans="1:3" ht="14.4" x14ac:dyDescent="0.3">
      <c r="A53816"/>
      <c r="B53816"/>
      <c r="C53816"/>
    </row>
    <row r="53817" spans="1:3" ht="14.4" x14ac:dyDescent="0.3">
      <c r="A53817"/>
      <c r="B53817"/>
      <c r="C53817"/>
    </row>
    <row r="53818" spans="1:3" ht="14.4" x14ac:dyDescent="0.3">
      <c r="A53818"/>
      <c r="B53818"/>
      <c r="C53818"/>
    </row>
    <row r="53819" spans="1:3" ht="14.4" x14ac:dyDescent="0.3">
      <c r="A53819"/>
      <c r="B53819"/>
      <c r="C53819"/>
    </row>
    <row r="53820" spans="1:3" ht="14.4" x14ac:dyDescent="0.3">
      <c r="A53820"/>
      <c r="B53820"/>
      <c r="C53820"/>
    </row>
    <row r="53821" spans="1:3" ht="14.4" x14ac:dyDescent="0.3">
      <c r="A53821"/>
      <c r="B53821"/>
      <c r="C53821"/>
    </row>
    <row r="53822" spans="1:3" ht="14.4" x14ac:dyDescent="0.3">
      <c r="A53822"/>
      <c r="B53822"/>
      <c r="C53822"/>
    </row>
    <row r="53823" spans="1:3" ht="14.4" x14ac:dyDescent="0.3">
      <c r="A53823"/>
      <c r="B53823"/>
      <c r="C53823"/>
    </row>
    <row r="53824" spans="1:3" ht="14.4" x14ac:dyDescent="0.3">
      <c r="A53824"/>
      <c r="B53824"/>
      <c r="C53824"/>
    </row>
    <row r="53825" spans="1:3" ht="14.4" x14ac:dyDescent="0.3">
      <c r="A53825"/>
      <c r="B53825"/>
      <c r="C53825"/>
    </row>
    <row r="53826" spans="1:3" ht="14.4" x14ac:dyDescent="0.3">
      <c r="A53826"/>
      <c r="B53826"/>
      <c r="C53826"/>
    </row>
    <row r="53827" spans="1:3" ht="14.4" x14ac:dyDescent="0.3">
      <c r="A53827"/>
      <c r="B53827"/>
      <c r="C53827"/>
    </row>
    <row r="53828" spans="1:3" ht="14.4" x14ac:dyDescent="0.3">
      <c r="A53828"/>
      <c r="B53828"/>
      <c r="C53828"/>
    </row>
    <row r="53829" spans="1:3" ht="14.4" x14ac:dyDescent="0.3">
      <c r="A53829"/>
      <c r="B53829"/>
      <c r="C53829"/>
    </row>
    <row r="53830" spans="1:3" ht="14.4" x14ac:dyDescent="0.3">
      <c r="A53830"/>
      <c r="B53830"/>
      <c r="C53830"/>
    </row>
    <row r="53831" spans="1:3" ht="14.4" x14ac:dyDescent="0.3">
      <c r="A53831"/>
      <c r="B53831"/>
      <c r="C53831"/>
    </row>
    <row r="53832" spans="1:3" ht="14.4" x14ac:dyDescent="0.3">
      <c r="A53832"/>
      <c r="B53832"/>
      <c r="C53832"/>
    </row>
    <row r="53833" spans="1:3" ht="14.4" x14ac:dyDescent="0.3">
      <c r="A53833"/>
      <c r="B53833"/>
      <c r="C53833"/>
    </row>
    <row r="53834" spans="1:3" ht="14.4" x14ac:dyDescent="0.3">
      <c r="A53834"/>
      <c r="B53834"/>
      <c r="C53834"/>
    </row>
    <row r="53835" spans="1:3" ht="14.4" x14ac:dyDescent="0.3">
      <c r="A53835"/>
      <c r="B53835"/>
      <c r="C53835"/>
    </row>
    <row r="53836" spans="1:3" ht="14.4" x14ac:dyDescent="0.3">
      <c r="A53836"/>
      <c r="B53836"/>
      <c r="C53836"/>
    </row>
    <row r="53837" spans="1:3" ht="14.4" x14ac:dyDescent="0.3">
      <c r="A53837"/>
      <c r="B53837"/>
      <c r="C53837"/>
    </row>
    <row r="53838" spans="1:3" ht="14.4" x14ac:dyDescent="0.3">
      <c r="A53838"/>
      <c r="B53838"/>
      <c r="C53838"/>
    </row>
    <row r="53839" spans="1:3" ht="14.4" x14ac:dyDescent="0.3">
      <c r="A53839"/>
      <c r="B53839"/>
      <c r="C53839"/>
    </row>
    <row r="53840" spans="1:3" ht="14.4" x14ac:dyDescent="0.3">
      <c r="A53840"/>
      <c r="B53840"/>
      <c r="C53840"/>
    </row>
    <row r="53841" spans="1:3" ht="14.4" x14ac:dyDescent="0.3">
      <c r="A53841"/>
      <c r="B53841"/>
      <c r="C53841"/>
    </row>
    <row r="53842" spans="1:3" ht="14.4" x14ac:dyDescent="0.3">
      <c r="A53842"/>
      <c r="B53842"/>
      <c r="C53842"/>
    </row>
    <row r="53843" spans="1:3" ht="14.4" x14ac:dyDescent="0.3">
      <c r="A53843"/>
      <c r="B53843"/>
      <c r="C53843"/>
    </row>
    <row r="53844" spans="1:3" ht="14.4" x14ac:dyDescent="0.3">
      <c r="A53844"/>
      <c r="B53844"/>
      <c r="C53844"/>
    </row>
    <row r="53845" spans="1:3" ht="14.4" x14ac:dyDescent="0.3">
      <c r="A53845"/>
      <c r="B53845"/>
      <c r="C53845"/>
    </row>
    <row r="53846" spans="1:3" ht="14.4" x14ac:dyDescent="0.3">
      <c r="A53846"/>
      <c r="B53846"/>
      <c r="C53846"/>
    </row>
    <row r="53847" spans="1:3" ht="14.4" x14ac:dyDescent="0.3">
      <c r="A53847"/>
      <c r="B53847"/>
      <c r="C53847"/>
    </row>
    <row r="53848" spans="1:3" ht="14.4" x14ac:dyDescent="0.3">
      <c r="A53848"/>
      <c r="B53848"/>
      <c r="C53848"/>
    </row>
    <row r="53849" spans="1:3" ht="14.4" x14ac:dyDescent="0.3">
      <c r="A53849"/>
      <c r="B53849"/>
      <c r="C53849"/>
    </row>
    <row r="53850" spans="1:3" ht="14.4" x14ac:dyDescent="0.3">
      <c r="A53850"/>
      <c r="B53850"/>
      <c r="C53850"/>
    </row>
    <row r="53851" spans="1:3" ht="14.4" x14ac:dyDescent="0.3">
      <c r="A53851"/>
      <c r="B53851"/>
      <c r="C53851"/>
    </row>
    <row r="53852" spans="1:3" ht="14.4" x14ac:dyDescent="0.3">
      <c r="A53852"/>
      <c r="B53852"/>
      <c r="C53852"/>
    </row>
    <row r="53853" spans="1:3" ht="14.4" x14ac:dyDescent="0.3">
      <c r="A53853"/>
      <c r="B53853"/>
      <c r="C53853"/>
    </row>
    <row r="53854" spans="1:3" ht="14.4" x14ac:dyDescent="0.3">
      <c r="A53854"/>
      <c r="B53854"/>
      <c r="C53854"/>
    </row>
    <row r="53855" spans="1:3" ht="14.4" x14ac:dyDescent="0.3">
      <c r="A53855"/>
      <c r="B53855"/>
      <c r="C53855"/>
    </row>
    <row r="53856" spans="1:3" ht="14.4" x14ac:dyDescent="0.3">
      <c r="A53856"/>
      <c r="B53856"/>
      <c r="C53856"/>
    </row>
    <row r="53857" spans="1:3" ht="14.4" x14ac:dyDescent="0.3">
      <c r="A53857"/>
      <c r="B53857"/>
      <c r="C53857"/>
    </row>
    <row r="53858" spans="1:3" ht="14.4" x14ac:dyDescent="0.3">
      <c r="A53858"/>
      <c r="B53858"/>
      <c r="C53858"/>
    </row>
    <row r="53859" spans="1:3" ht="14.4" x14ac:dyDescent="0.3">
      <c r="A53859"/>
      <c r="B53859"/>
      <c r="C53859"/>
    </row>
    <row r="53860" spans="1:3" ht="14.4" x14ac:dyDescent="0.3">
      <c r="A53860"/>
      <c r="B53860"/>
      <c r="C53860"/>
    </row>
    <row r="53861" spans="1:3" ht="14.4" x14ac:dyDescent="0.3">
      <c r="A53861"/>
      <c r="B53861"/>
      <c r="C53861"/>
    </row>
    <row r="53862" spans="1:3" ht="14.4" x14ac:dyDescent="0.3">
      <c r="A53862"/>
      <c r="B53862"/>
      <c r="C53862"/>
    </row>
    <row r="53863" spans="1:3" ht="14.4" x14ac:dyDescent="0.3">
      <c r="A53863"/>
      <c r="B53863"/>
      <c r="C53863"/>
    </row>
    <row r="53864" spans="1:3" ht="14.4" x14ac:dyDescent="0.3">
      <c r="A53864"/>
      <c r="B53864"/>
      <c r="C53864"/>
    </row>
    <row r="53865" spans="1:3" ht="14.4" x14ac:dyDescent="0.3">
      <c r="A53865"/>
      <c r="B53865"/>
      <c r="C53865"/>
    </row>
    <row r="53866" spans="1:3" ht="14.4" x14ac:dyDescent="0.3">
      <c r="A53866"/>
      <c r="B53866"/>
      <c r="C53866"/>
    </row>
    <row r="53867" spans="1:3" ht="14.4" x14ac:dyDescent="0.3">
      <c r="A53867"/>
      <c r="B53867"/>
      <c r="C53867"/>
    </row>
    <row r="53868" spans="1:3" ht="14.4" x14ac:dyDescent="0.3">
      <c r="A53868"/>
      <c r="B53868"/>
      <c r="C53868"/>
    </row>
    <row r="53869" spans="1:3" ht="14.4" x14ac:dyDescent="0.3">
      <c r="A53869"/>
      <c r="B53869"/>
      <c r="C53869"/>
    </row>
    <row r="53870" spans="1:3" ht="14.4" x14ac:dyDescent="0.3">
      <c r="A53870"/>
      <c r="B53870"/>
      <c r="C53870"/>
    </row>
    <row r="53871" spans="1:3" ht="14.4" x14ac:dyDescent="0.3">
      <c r="A53871"/>
      <c r="B53871"/>
      <c r="C53871"/>
    </row>
    <row r="53872" spans="1:3" ht="14.4" x14ac:dyDescent="0.3">
      <c r="A53872"/>
      <c r="B53872"/>
      <c r="C53872"/>
    </row>
    <row r="53873" spans="1:3" ht="14.4" x14ac:dyDescent="0.3">
      <c r="A53873"/>
      <c r="B53873"/>
      <c r="C53873"/>
    </row>
    <row r="53874" spans="1:3" ht="14.4" x14ac:dyDescent="0.3">
      <c r="A53874"/>
      <c r="B53874"/>
      <c r="C53874"/>
    </row>
    <row r="53875" spans="1:3" ht="14.4" x14ac:dyDescent="0.3">
      <c r="A53875"/>
      <c r="B53875"/>
      <c r="C53875"/>
    </row>
    <row r="53876" spans="1:3" ht="14.4" x14ac:dyDescent="0.3">
      <c r="A53876"/>
      <c r="B53876"/>
      <c r="C53876"/>
    </row>
    <row r="53877" spans="1:3" ht="14.4" x14ac:dyDescent="0.3">
      <c r="A53877"/>
      <c r="B53877"/>
      <c r="C53877"/>
    </row>
    <row r="53878" spans="1:3" ht="14.4" x14ac:dyDescent="0.3">
      <c r="A53878"/>
      <c r="B53878"/>
      <c r="C53878"/>
    </row>
    <row r="53879" spans="1:3" ht="14.4" x14ac:dyDescent="0.3">
      <c r="A53879"/>
      <c r="B53879"/>
      <c r="C53879"/>
    </row>
    <row r="53880" spans="1:3" ht="14.4" x14ac:dyDescent="0.3">
      <c r="A53880"/>
      <c r="B53880"/>
      <c r="C53880"/>
    </row>
    <row r="53881" spans="1:3" ht="14.4" x14ac:dyDescent="0.3">
      <c r="A53881"/>
      <c r="B53881"/>
      <c r="C53881"/>
    </row>
    <row r="53882" spans="1:3" ht="14.4" x14ac:dyDescent="0.3">
      <c r="A53882"/>
      <c r="B53882"/>
      <c r="C53882"/>
    </row>
    <row r="53883" spans="1:3" ht="14.4" x14ac:dyDescent="0.3">
      <c r="A53883"/>
      <c r="B53883"/>
      <c r="C53883"/>
    </row>
    <row r="53884" spans="1:3" ht="14.4" x14ac:dyDescent="0.3">
      <c r="A53884"/>
      <c r="B53884"/>
      <c r="C53884"/>
    </row>
    <row r="53885" spans="1:3" ht="14.4" x14ac:dyDescent="0.3">
      <c r="A53885"/>
      <c r="B53885"/>
      <c r="C53885"/>
    </row>
    <row r="53886" spans="1:3" ht="14.4" x14ac:dyDescent="0.3">
      <c r="A53886"/>
      <c r="B53886"/>
      <c r="C53886"/>
    </row>
    <row r="53887" spans="1:3" ht="14.4" x14ac:dyDescent="0.3">
      <c r="A53887"/>
      <c r="B53887"/>
      <c r="C53887"/>
    </row>
    <row r="53888" spans="1:3" ht="14.4" x14ac:dyDescent="0.3">
      <c r="A53888"/>
      <c r="B53888"/>
      <c r="C53888"/>
    </row>
    <row r="53889" spans="1:3" ht="14.4" x14ac:dyDescent="0.3">
      <c r="A53889"/>
      <c r="B53889"/>
      <c r="C53889"/>
    </row>
    <row r="53890" spans="1:3" ht="14.4" x14ac:dyDescent="0.3">
      <c r="A53890"/>
      <c r="B53890"/>
      <c r="C53890"/>
    </row>
    <row r="53891" spans="1:3" ht="14.4" x14ac:dyDescent="0.3">
      <c r="A53891"/>
      <c r="B53891"/>
      <c r="C53891"/>
    </row>
    <row r="53892" spans="1:3" ht="14.4" x14ac:dyDescent="0.3">
      <c r="A53892"/>
      <c r="B53892"/>
      <c r="C53892"/>
    </row>
    <row r="53893" spans="1:3" ht="14.4" x14ac:dyDescent="0.3">
      <c r="A53893"/>
      <c r="B53893"/>
      <c r="C53893"/>
    </row>
    <row r="53894" spans="1:3" ht="14.4" x14ac:dyDescent="0.3">
      <c r="A53894"/>
      <c r="B53894"/>
      <c r="C53894"/>
    </row>
    <row r="53895" spans="1:3" ht="14.4" x14ac:dyDescent="0.3">
      <c r="A53895"/>
      <c r="B53895"/>
      <c r="C53895"/>
    </row>
    <row r="53896" spans="1:3" ht="14.4" x14ac:dyDescent="0.3">
      <c r="A53896"/>
      <c r="B53896"/>
      <c r="C53896"/>
    </row>
    <row r="53897" spans="1:3" ht="14.4" x14ac:dyDescent="0.3">
      <c r="A53897"/>
      <c r="B53897"/>
      <c r="C53897"/>
    </row>
    <row r="53898" spans="1:3" ht="14.4" x14ac:dyDescent="0.3">
      <c r="A53898"/>
      <c r="B53898"/>
      <c r="C53898"/>
    </row>
    <row r="53899" spans="1:3" ht="14.4" x14ac:dyDescent="0.3">
      <c r="A53899"/>
      <c r="B53899"/>
      <c r="C53899"/>
    </row>
    <row r="53900" spans="1:3" ht="14.4" x14ac:dyDescent="0.3">
      <c r="A53900"/>
      <c r="B53900"/>
      <c r="C53900"/>
    </row>
    <row r="53901" spans="1:3" ht="14.4" x14ac:dyDescent="0.3">
      <c r="A53901"/>
      <c r="B53901"/>
      <c r="C53901"/>
    </row>
    <row r="53902" spans="1:3" ht="14.4" x14ac:dyDescent="0.3">
      <c r="A53902"/>
      <c r="B53902"/>
      <c r="C53902"/>
    </row>
    <row r="53903" spans="1:3" ht="14.4" x14ac:dyDescent="0.3">
      <c r="A53903"/>
      <c r="B53903"/>
      <c r="C53903"/>
    </row>
    <row r="53904" spans="1:3" ht="14.4" x14ac:dyDescent="0.3">
      <c r="A53904"/>
      <c r="B53904"/>
      <c r="C53904"/>
    </row>
    <row r="53905" spans="1:3" ht="14.4" x14ac:dyDescent="0.3">
      <c r="A53905"/>
      <c r="B53905"/>
      <c r="C53905"/>
    </row>
    <row r="53906" spans="1:3" ht="14.4" x14ac:dyDescent="0.3">
      <c r="A53906"/>
      <c r="B53906"/>
      <c r="C53906"/>
    </row>
    <row r="53907" spans="1:3" ht="14.4" x14ac:dyDescent="0.3">
      <c r="A53907"/>
      <c r="B53907"/>
      <c r="C53907"/>
    </row>
    <row r="53908" spans="1:3" ht="14.4" x14ac:dyDescent="0.3">
      <c r="A53908"/>
      <c r="B53908"/>
      <c r="C53908"/>
    </row>
    <row r="53909" spans="1:3" ht="14.4" x14ac:dyDescent="0.3">
      <c r="A53909"/>
      <c r="B53909"/>
      <c r="C53909"/>
    </row>
    <row r="53910" spans="1:3" ht="14.4" x14ac:dyDescent="0.3">
      <c r="A53910"/>
      <c r="B53910"/>
      <c r="C53910"/>
    </row>
    <row r="53911" spans="1:3" ht="14.4" x14ac:dyDescent="0.3">
      <c r="A53911"/>
      <c r="B53911"/>
      <c r="C53911"/>
    </row>
    <row r="53912" spans="1:3" ht="14.4" x14ac:dyDescent="0.3">
      <c r="A53912"/>
      <c r="B53912"/>
      <c r="C53912"/>
    </row>
    <row r="53913" spans="1:3" ht="14.4" x14ac:dyDescent="0.3">
      <c r="A53913"/>
      <c r="B53913"/>
      <c r="C53913"/>
    </row>
    <row r="53914" spans="1:3" ht="14.4" x14ac:dyDescent="0.3">
      <c r="A53914"/>
      <c r="B53914"/>
      <c r="C53914"/>
    </row>
    <row r="53915" spans="1:3" ht="14.4" x14ac:dyDescent="0.3">
      <c r="A53915"/>
      <c r="B53915"/>
      <c r="C53915"/>
    </row>
    <row r="53916" spans="1:3" ht="14.4" x14ac:dyDescent="0.3">
      <c r="A53916"/>
      <c r="B53916"/>
      <c r="C53916"/>
    </row>
    <row r="53917" spans="1:3" ht="14.4" x14ac:dyDescent="0.3">
      <c r="A53917"/>
      <c r="B53917"/>
      <c r="C53917"/>
    </row>
    <row r="53918" spans="1:3" ht="14.4" x14ac:dyDescent="0.3">
      <c r="A53918"/>
      <c r="B53918"/>
      <c r="C53918"/>
    </row>
    <row r="53919" spans="1:3" ht="14.4" x14ac:dyDescent="0.3">
      <c r="A53919"/>
      <c r="B53919"/>
      <c r="C53919"/>
    </row>
    <row r="53920" spans="1:3" ht="14.4" x14ac:dyDescent="0.3">
      <c r="A53920"/>
      <c r="B53920"/>
      <c r="C53920"/>
    </row>
    <row r="53921" spans="1:3" ht="14.4" x14ac:dyDescent="0.3">
      <c r="A53921"/>
      <c r="B53921"/>
      <c r="C53921"/>
    </row>
    <row r="53922" spans="1:3" ht="14.4" x14ac:dyDescent="0.3">
      <c r="A53922"/>
      <c r="B53922"/>
      <c r="C53922"/>
    </row>
    <row r="53923" spans="1:3" ht="14.4" x14ac:dyDescent="0.3">
      <c r="A53923"/>
      <c r="B53923"/>
      <c r="C53923"/>
    </row>
    <row r="53924" spans="1:3" ht="14.4" x14ac:dyDescent="0.3">
      <c r="A53924"/>
      <c r="B53924"/>
      <c r="C53924"/>
    </row>
    <row r="53925" spans="1:3" ht="14.4" x14ac:dyDescent="0.3">
      <c r="A53925"/>
      <c r="B53925"/>
      <c r="C53925"/>
    </row>
    <row r="53926" spans="1:3" ht="14.4" x14ac:dyDescent="0.3">
      <c r="A53926"/>
      <c r="B53926"/>
      <c r="C53926"/>
    </row>
    <row r="53927" spans="1:3" ht="14.4" x14ac:dyDescent="0.3">
      <c r="A53927"/>
      <c r="B53927"/>
      <c r="C53927"/>
    </row>
    <row r="53928" spans="1:3" ht="14.4" x14ac:dyDescent="0.3">
      <c r="A53928"/>
      <c r="B53928"/>
      <c r="C53928"/>
    </row>
    <row r="53929" spans="1:3" ht="14.4" x14ac:dyDescent="0.3">
      <c r="A53929"/>
      <c r="B53929"/>
      <c r="C53929"/>
    </row>
    <row r="53930" spans="1:3" ht="14.4" x14ac:dyDescent="0.3">
      <c r="A53930"/>
      <c r="B53930"/>
      <c r="C53930"/>
    </row>
    <row r="53931" spans="1:3" ht="14.4" x14ac:dyDescent="0.3">
      <c r="A53931"/>
      <c r="B53931"/>
      <c r="C53931"/>
    </row>
    <row r="53932" spans="1:3" ht="14.4" x14ac:dyDescent="0.3">
      <c r="A53932"/>
      <c r="B53932"/>
      <c r="C53932"/>
    </row>
    <row r="53933" spans="1:3" ht="14.4" x14ac:dyDescent="0.3">
      <c r="A53933"/>
      <c r="B53933"/>
      <c r="C53933"/>
    </row>
    <row r="53934" spans="1:3" ht="14.4" x14ac:dyDescent="0.3">
      <c r="A53934"/>
      <c r="B53934"/>
      <c r="C53934"/>
    </row>
    <row r="53935" spans="1:3" ht="14.4" x14ac:dyDescent="0.3">
      <c r="A53935"/>
      <c r="B53935"/>
      <c r="C53935"/>
    </row>
    <row r="53936" spans="1:3" ht="14.4" x14ac:dyDescent="0.3">
      <c r="A53936"/>
      <c r="B53936"/>
      <c r="C53936"/>
    </row>
    <row r="53937" spans="1:3" ht="14.4" x14ac:dyDescent="0.3">
      <c r="A53937"/>
      <c r="B53937"/>
      <c r="C53937"/>
    </row>
    <row r="53938" spans="1:3" ht="14.4" x14ac:dyDescent="0.3">
      <c r="A53938"/>
      <c r="B53938"/>
      <c r="C53938"/>
    </row>
    <row r="53939" spans="1:3" ht="14.4" x14ac:dyDescent="0.3">
      <c r="A53939"/>
      <c r="B53939"/>
      <c r="C53939"/>
    </row>
    <row r="53940" spans="1:3" ht="14.4" x14ac:dyDescent="0.3">
      <c r="A53940"/>
      <c r="B53940"/>
      <c r="C53940"/>
    </row>
    <row r="53941" spans="1:3" ht="14.4" x14ac:dyDescent="0.3">
      <c r="A53941"/>
      <c r="B53941"/>
      <c r="C53941"/>
    </row>
    <row r="53942" spans="1:3" ht="14.4" x14ac:dyDescent="0.3">
      <c r="A53942"/>
      <c r="B53942"/>
      <c r="C53942"/>
    </row>
    <row r="53943" spans="1:3" ht="14.4" x14ac:dyDescent="0.3">
      <c r="A53943"/>
      <c r="B53943"/>
      <c r="C53943"/>
    </row>
    <row r="53944" spans="1:3" ht="14.4" x14ac:dyDescent="0.3">
      <c r="A53944"/>
      <c r="B53944"/>
      <c r="C53944"/>
    </row>
    <row r="53945" spans="1:3" ht="14.4" x14ac:dyDescent="0.3">
      <c r="A53945"/>
      <c r="B53945"/>
      <c r="C53945"/>
    </row>
    <row r="53946" spans="1:3" ht="14.4" x14ac:dyDescent="0.3">
      <c r="A53946"/>
      <c r="B53946"/>
      <c r="C53946"/>
    </row>
    <row r="53947" spans="1:3" ht="14.4" x14ac:dyDescent="0.3">
      <c r="A53947"/>
      <c r="B53947"/>
      <c r="C53947"/>
    </row>
    <row r="53948" spans="1:3" ht="14.4" x14ac:dyDescent="0.3">
      <c r="A53948"/>
      <c r="B53948"/>
      <c r="C53948"/>
    </row>
    <row r="53949" spans="1:3" ht="14.4" x14ac:dyDescent="0.3">
      <c r="A53949"/>
      <c r="B53949"/>
      <c r="C53949"/>
    </row>
    <row r="53950" spans="1:3" ht="14.4" x14ac:dyDescent="0.3">
      <c r="A53950"/>
      <c r="B53950"/>
      <c r="C53950"/>
    </row>
    <row r="53951" spans="1:3" ht="14.4" x14ac:dyDescent="0.3">
      <c r="A53951"/>
      <c r="B53951"/>
      <c r="C53951"/>
    </row>
    <row r="53952" spans="1:3" ht="14.4" x14ac:dyDescent="0.3">
      <c r="A53952"/>
      <c r="B53952"/>
      <c r="C53952"/>
    </row>
    <row r="53953" spans="1:3" ht="14.4" x14ac:dyDescent="0.3">
      <c r="A53953"/>
      <c r="B53953"/>
      <c r="C53953"/>
    </row>
    <row r="53954" spans="1:3" ht="14.4" x14ac:dyDescent="0.3">
      <c r="A53954"/>
      <c r="B53954"/>
      <c r="C53954"/>
    </row>
    <row r="53955" spans="1:3" ht="14.4" x14ac:dyDescent="0.3">
      <c r="A53955"/>
      <c r="B53955"/>
      <c r="C53955"/>
    </row>
    <row r="53956" spans="1:3" ht="14.4" x14ac:dyDescent="0.3">
      <c r="A53956"/>
      <c r="B53956"/>
      <c r="C53956"/>
    </row>
    <row r="53957" spans="1:3" ht="14.4" x14ac:dyDescent="0.3">
      <c r="A53957"/>
      <c r="B53957"/>
      <c r="C53957"/>
    </row>
    <row r="53958" spans="1:3" ht="14.4" x14ac:dyDescent="0.3">
      <c r="A53958"/>
      <c r="B53958"/>
      <c r="C53958"/>
    </row>
    <row r="53959" spans="1:3" ht="14.4" x14ac:dyDescent="0.3">
      <c r="A53959"/>
      <c r="B53959"/>
      <c r="C53959"/>
    </row>
    <row r="53960" spans="1:3" ht="14.4" x14ac:dyDescent="0.3">
      <c r="A53960"/>
      <c r="B53960"/>
      <c r="C53960"/>
    </row>
    <row r="53961" spans="1:3" ht="14.4" x14ac:dyDescent="0.3">
      <c r="A53961"/>
      <c r="B53961"/>
      <c r="C53961"/>
    </row>
    <row r="53962" spans="1:3" ht="14.4" x14ac:dyDescent="0.3">
      <c r="A53962"/>
      <c r="B53962"/>
      <c r="C53962"/>
    </row>
    <row r="53963" spans="1:3" ht="14.4" x14ac:dyDescent="0.3">
      <c r="A53963"/>
      <c r="B53963"/>
      <c r="C53963"/>
    </row>
    <row r="53964" spans="1:3" ht="14.4" x14ac:dyDescent="0.3">
      <c r="A53964"/>
      <c r="B53964"/>
      <c r="C53964"/>
    </row>
    <row r="53965" spans="1:3" ht="14.4" x14ac:dyDescent="0.3">
      <c r="A53965"/>
      <c r="B53965"/>
      <c r="C53965"/>
    </row>
    <row r="53966" spans="1:3" ht="14.4" x14ac:dyDescent="0.3">
      <c r="A53966"/>
      <c r="B53966"/>
      <c r="C53966"/>
    </row>
    <row r="53967" spans="1:3" ht="14.4" x14ac:dyDescent="0.3">
      <c r="A53967"/>
      <c r="B53967"/>
      <c r="C53967"/>
    </row>
    <row r="53968" spans="1:3" ht="14.4" x14ac:dyDescent="0.3">
      <c r="A53968"/>
      <c r="B53968"/>
      <c r="C53968"/>
    </row>
    <row r="53969" spans="1:3" ht="14.4" x14ac:dyDescent="0.3">
      <c r="A53969"/>
      <c r="B53969"/>
      <c r="C53969"/>
    </row>
    <row r="53970" spans="1:3" ht="14.4" x14ac:dyDescent="0.3">
      <c r="A53970"/>
      <c r="B53970"/>
      <c r="C53970"/>
    </row>
    <row r="53971" spans="1:3" ht="14.4" x14ac:dyDescent="0.3">
      <c r="A53971"/>
      <c r="B53971"/>
      <c r="C53971"/>
    </row>
    <row r="53972" spans="1:3" ht="14.4" x14ac:dyDescent="0.3">
      <c r="A53972"/>
      <c r="B53972"/>
      <c r="C53972"/>
    </row>
    <row r="53973" spans="1:3" ht="14.4" x14ac:dyDescent="0.3">
      <c r="A53973"/>
      <c r="B53973"/>
      <c r="C53973"/>
    </row>
    <row r="53974" spans="1:3" ht="14.4" x14ac:dyDescent="0.3">
      <c r="A53974"/>
      <c r="B53974"/>
      <c r="C53974"/>
    </row>
    <row r="53975" spans="1:3" ht="14.4" x14ac:dyDescent="0.3">
      <c r="A53975"/>
      <c r="B53975"/>
      <c r="C53975"/>
    </row>
    <row r="53976" spans="1:3" ht="14.4" x14ac:dyDescent="0.3">
      <c r="A53976"/>
      <c r="B53976"/>
      <c r="C53976"/>
    </row>
    <row r="53977" spans="1:3" ht="14.4" x14ac:dyDescent="0.3">
      <c r="A53977"/>
      <c r="B53977"/>
      <c r="C53977"/>
    </row>
    <row r="53978" spans="1:3" ht="14.4" x14ac:dyDescent="0.3">
      <c r="A53978"/>
      <c r="B53978"/>
      <c r="C53978"/>
    </row>
    <row r="53979" spans="1:3" ht="14.4" x14ac:dyDescent="0.3">
      <c r="A53979"/>
      <c r="B53979"/>
      <c r="C53979"/>
    </row>
    <row r="53980" spans="1:3" ht="14.4" x14ac:dyDescent="0.3">
      <c r="A53980"/>
      <c r="B53980"/>
      <c r="C53980"/>
    </row>
    <row r="53981" spans="1:3" ht="14.4" x14ac:dyDescent="0.3">
      <c r="A53981"/>
      <c r="B53981"/>
      <c r="C53981"/>
    </row>
    <row r="53982" spans="1:3" ht="14.4" x14ac:dyDescent="0.3">
      <c r="A53982"/>
      <c r="B53982"/>
      <c r="C53982"/>
    </row>
    <row r="53983" spans="1:3" ht="14.4" x14ac:dyDescent="0.3">
      <c r="A53983"/>
      <c r="B53983"/>
      <c r="C53983"/>
    </row>
    <row r="53984" spans="1:3" ht="14.4" x14ac:dyDescent="0.3">
      <c r="A53984"/>
      <c r="B53984"/>
      <c r="C53984"/>
    </row>
    <row r="53985" spans="1:3" ht="14.4" x14ac:dyDescent="0.3">
      <c r="A53985"/>
      <c r="B53985"/>
      <c r="C53985"/>
    </row>
    <row r="53986" spans="1:3" ht="14.4" x14ac:dyDescent="0.3">
      <c r="A53986"/>
      <c r="B53986"/>
      <c r="C53986"/>
    </row>
    <row r="53987" spans="1:3" ht="14.4" x14ac:dyDescent="0.3">
      <c r="A53987"/>
      <c r="B53987"/>
      <c r="C53987"/>
    </row>
    <row r="53988" spans="1:3" ht="14.4" x14ac:dyDescent="0.3">
      <c r="A53988"/>
      <c r="B53988"/>
      <c r="C53988"/>
    </row>
    <row r="53989" spans="1:3" ht="14.4" x14ac:dyDescent="0.3">
      <c r="A53989"/>
      <c r="B53989"/>
      <c r="C53989"/>
    </row>
    <row r="53990" spans="1:3" ht="14.4" x14ac:dyDescent="0.3">
      <c r="A53990"/>
      <c r="B53990"/>
      <c r="C53990"/>
    </row>
    <row r="53991" spans="1:3" ht="14.4" x14ac:dyDescent="0.3">
      <c r="A53991"/>
      <c r="B53991"/>
      <c r="C53991"/>
    </row>
    <row r="53992" spans="1:3" ht="14.4" x14ac:dyDescent="0.3">
      <c r="A53992"/>
      <c r="B53992"/>
      <c r="C53992"/>
    </row>
    <row r="53993" spans="1:3" ht="14.4" x14ac:dyDescent="0.3">
      <c r="A53993"/>
      <c r="B53993"/>
      <c r="C53993"/>
    </row>
    <row r="53994" spans="1:3" ht="14.4" x14ac:dyDescent="0.3">
      <c r="A53994"/>
      <c r="B53994"/>
      <c r="C53994"/>
    </row>
    <row r="53995" spans="1:3" ht="14.4" x14ac:dyDescent="0.3">
      <c r="A53995"/>
      <c r="B53995"/>
      <c r="C53995"/>
    </row>
    <row r="53996" spans="1:3" ht="14.4" x14ac:dyDescent="0.3">
      <c r="A53996"/>
      <c r="B53996"/>
      <c r="C53996"/>
    </row>
    <row r="53997" spans="1:3" ht="14.4" x14ac:dyDescent="0.3">
      <c r="A53997"/>
      <c r="B53997"/>
      <c r="C53997"/>
    </row>
    <row r="53998" spans="1:3" ht="14.4" x14ac:dyDescent="0.3">
      <c r="A53998"/>
      <c r="B53998"/>
      <c r="C53998"/>
    </row>
    <row r="53999" spans="1:3" ht="14.4" x14ac:dyDescent="0.3">
      <c r="A53999"/>
      <c r="B53999"/>
      <c r="C53999"/>
    </row>
    <row r="54000" spans="1:3" ht="14.4" x14ac:dyDescent="0.3">
      <c r="A54000"/>
      <c r="B54000"/>
      <c r="C54000"/>
    </row>
    <row r="54001" spans="1:3" ht="14.4" x14ac:dyDescent="0.3">
      <c r="A54001"/>
      <c r="B54001"/>
      <c r="C54001"/>
    </row>
    <row r="54002" spans="1:3" ht="14.4" x14ac:dyDescent="0.3">
      <c r="A54002"/>
      <c r="B54002"/>
      <c r="C54002"/>
    </row>
    <row r="54003" spans="1:3" ht="14.4" x14ac:dyDescent="0.3">
      <c r="A54003"/>
      <c r="B54003"/>
      <c r="C54003"/>
    </row>
    <row r="54004" spans="1:3" ht="14.4" x14ac:dyDescent="0.3">
      <c r="A54004"/>
      <c r="B54004"/>
      <c r="C54004"/>
    </row>
    <row r="54005" spans="1:3" ht="14.4" x14ac:dyDescent="0.3">
      <c r="A54005"/>
      <c r="B54005"/>
      <c r="C54005"/>
    </row>
    <row r="54006" spans="1:3" ht="14.4" x14ac:dyDescent="0.3">
      <c r="A54006"/>
      <c r="B54006"/>
      <c r="C54006"/>
    </row>
    <row r="54007" spans="1:3" ht="14.4" x14ac:dyDescent="0.3">
      <c r="A54007"/>
      <c r="B54007"/>
      <c r="C54007"/>
    </row>
    <row r="54008" spans="1:3" ht="14.4" x14ac:dyDescent="0.3">
      <c r="A54008"/>
      <c r="B54008"/>
      <c r="C54008"/>
    </row>
    <row r="54009" spans="1:3" ht="14.4" x14ac:dyDescent="0.3">
      <c r="A54009"/>
      <c r="B54009"/>
      <c r="C54009"/>
    </row>
    <row r="54010" spans="1:3" ht="14.4" x14ac:dyDescent="0.3">
      <c r="A54010"/>
      <c r="B54010"/>
      <c r="C54010"/>
    </row>
    <row r="54011" spans="1:3" ht="14.4" x14ac:dyDescent="0.3">
      <c r="A54011"/>
      <c r="B54011"/>
      <c r="C54011"/>
    </row>
    <row r="54012" spans="1:3" ht="14.4" x14ac:dyDescent="0.3">
      <c r="A54012"/>
      <c r="B54012"/>
      <c r="C54012"/>
    </row>
    <row r="54013" spans="1:3" ht="14.4" x14ac:dyDescent="0.3">
      <c r="A54013"/>
      <c r="B54013"/>
      <c r="C54013"/>
    </row>
    <row r="54014" spans="1:3" ht="14.4" x14ac:dyDescent="0.3">
      <c r="A54014"/>
      <c r="B54014"/>
      <c r="C54014"/>
    </row>
    <row r="54015" spans="1:3" ht="14.4" x14ac:dyDescent="0.3">
      <c r="A54015"/>
      <c r="B54015"/>
      <c r="C54015"/>
    </row>
    <row r="54016" spans="1:3" ht="14.4" x14ac:dyDescent="0.3">
      <c r="A54016"/>
      <c r="B54016"/>
      <c r="C54016"/>
    </row>
    <row r="54017" spans="1:3" ht="14.4" x14ac:dyDescent="0.3">
      <c r="A54017"/>
      <c r="B54017"/>
      <c r="C54017"/>
    </row>
    <row r="54018" spans="1:3" ht="14.4" x14ac:dyDescent="0.3">
      <c r="A54018"/>
      <c r="B54018"/>
      <c r="C54018"/>
    </row>
    <row r="54019" spans="1:3" ht="14.4" x14ac:dyDescent="0.3">
      <c r="A54019"/>
      <c r="B54019"/>
      <c r="C54019"/>
    </row>
    <row r="54020" spans="1:3" ht="14.4" x14ac:dyDescent="0.3">
      <c r="A54020"/>
      <c r="B54020"/>
      <c r="C54020"/>
    </row>
    <row r="54021" spans="1:3" ht="14.4" x14ac:dyDescent="0.3">
      <c r="A54021"/>
      <c r="B54021"/>
      <c r="C54021"/>
    </row>
    <row r="54022" spans="1:3" ht="14.4" x14ac:dyDescent="0.3">
      <c r="A54022"/>
      <c r="B54022"/>
      <c r="C54022"/>
    </row>
    <row r="54023" spans="1:3" ht="14.4" x14ac:dyDescent="0.3">
      <c r="A54023"/>
      <c r="B54023"/>
      <c r="C54023"/>
    </row>
    <row r="54024" spans="1:3" ht="14.4" x14ac:dyDescent="0.3">
      <c r="A54024"/>
      <c r="B54024"/>
      <c r="C54024"/>
    </row>
    <row r="54025" spans="1:3" ht="14.4" x14ac:dyDescent="0.3">
      <c r="A54025"/>
      <c r="B54025"/>
      <c r="C54025"/>
    </row>
    <row r="54026" spans="1:3" ht="14.4" x14ac:dyDescent="0.3">
      <c r="A54026"/>
      <c r="B54026"/>
      <c r="C54026"/>
    </row>
    <row r="54027" spans="1:3" ht="14.4" x14ac:dyDescent="0.3">
      <c r="A54027"/>
      <c r="B54027"/>
      <c r="C54027"/>
    </row>
    <row r="54028" spans="1:3" ht="14.4" x14ac:dyDescent="0.3">
      <c r="A54028"/>
      <c r="B54028"/>
      <c r="C54028"/>
    </row>
    <row r="54029" spans="1:3" ht="14.4" x14ac:dyDescent="0.3">
      <c r="A54029"/>
      <c r="B54029"/>
      <c r="C54029"/>
    </row>
    <row r="54030" spans="1:3" ht="14.4" x14ac:dyDescent="0.3">
      <c r="A54030"/>
      <c r="B54030"/>
      <c r="C54030"/>
    </row>
    <row r="54031" spans="1:3" ht="14.4" x14ac:dyDescent="0.3">
      <c r="A54031"/>
      <c r="B54031"/>
      <c r="C54031"/>
    </row>
    <row r="54032" spans="1:3" ht="14.4" x14ac:dyDescent="0.3">
      <c r="A54032"/>
      <c r="B54032"/>
      <c r="C54032"/>
    </row>
    <row r="54033" spans="1:3" ht="14.4" x14ac:dyDescent="0.3">
      <c r="A54033"/>
      <c r="B54033"/>
      <c r="C54033"/>
    </row>
    <row r="54034" spans="1:3" ht="14.4" x14ac:dyDescent="0.3">
      <c r="A54034"/>
      <c r="B54034"/>
      <c r="C54034"/>
    </row>
    <row r="54035" spans="1:3" ht="14.4" x14ac:dyDescent="0.3">
      <c r="A54035"/>
      <c r="B54035"/>
      <c r="C54035"/>
    </row>
    <row r="54036" spans="1:3" ht="14.4" x14ac:dyDescent="0.3">
      <c r="A54036"/>
      <c r="B54036"/>
      <c r="C54036"/>
    </row>
    <row r="54037" spans="1:3" ht="14.4" x14ac:dyDescent="0.3">
      <c r="A54037"/>
      <c r="B54037"/>
      <c r="C54037"/>
    </row>
    <row r="54038" spans="1:3" ht="14.4" x14ac:dyDescent="0.3">
      <c r="A54038"/>
      <c r="B54038"/>
      <c r="C54038"/>
    </row>
    <row r="54039" spans="1:3" ht="14.4" x14ac:dyDescent="0.3">
      <c r="A54039"/>
      <c r="B54039"/>
      <c r="C54039"/>
    </row>
    <row r="54040" spans="1:3" ht="14.4" x14ac:dyDescent="0.3">
      <c r="A54040"/>
      <c r="B54040"/>
      <c r="C54040"/>
    </row>
    <row r="54041" spans="1:3" ht="14.4" x14ac:dyDescent="0.3">
      <c r="A54041"/>
      <c r="B54041"/>
      <c r="C54041"/>
    </row>
    <row r="54042" spans="1:3" ht="14.4" x14ac:dyDescent="0.3">
      <c r="A54042"/>
      <c r="B54042"/>
      <c r="C54042"/>
    </row>
    <row r="54043" spans="1:3" ht="14.4" x14ac:dyDescent="0.3">
      <c r="A54043"/>
      <c r="B54043"/>
      <c r="C54043"/>
    </row>
    <row r="54044" spans="1:3" ht="14.4" x14ac:dyDescent="0.3">
      <c r="A54044"/>
      <c r="B54044"/>
      <c r="C54044"/>
    </row>
    <row r="54045" spans="1:3" ht="14.4" x14ac:dyDescent="0.3">
      <c r="A54045"/>
      <c r="B54045"/>
      <c r="C54045"/>
    </row>
    <row r="54046" spans="1:3" ht="14.4" x14ac:dyDescent="0.3">
      <c r="A54046"/>
      <c r="B54046"/>
      <c r="C54046"/>
    </row>
    <row r="54047" spans="1:3" ht="14.4" x14ac:dyDescent="0.3">
      <c r="A54047"/>
      <c r="B54047"/>
      <c r="C54047"/>
    </row>
    <row r="54048" spans="1:3" ht="14.4" x14ac:dyDescent="0.3">
      <c r="A54048"/>
      <c r="B54048"/>
      <c r="C54048"/>
    </row>
    <row r="54049" spans="1:3" ht="14.4" x14ac:dyDescent="0.3">
      <c r="A54049"/>
      <c r="B54049"/>
      <c r="C54049"/>
    </row>
    <row r="54050" spans="1:3" ht="14.4" x14ac:dyDescent="0.3">
      <c r="A54050"/>
      <c r="B54050"/>
      <c r="C54050"/>
    </row>
    <row r="54051" spans="1:3" ht="14.4" x14ac:dyDescent="0.3">
      <c r="A54051"/>
      <c r="B54051"/>
      <c r="C54051"/>
    </row>
    <row r="54052" spans="1:3" ht="14.4" x14ac:dyDescent="0.3">
      <c r="A54052"/>
      <c r="B54052"/>
      <c r="C54052"/>
    </row>
    <row r="54053" spans="1:3" ht="14.4" x14ac:dyDescent="0.3">
      <c r="A54053"/>
      <c r="B54053"/>
      <c r="C54053"/>
    </row>
    <row r="54054" spans="1:3" ht="14.4" x14ac:dyDescent="0.3">
      <c r="A54054"/>
      <c r="B54054"/>
      <c r="C54054"/>
    </row>
    <row r="54055" spans="1:3" ht="14.4" x14ac:dyDescent="0.3">
      <c r="A54055"/>
      <c r="B54055"/>
      <c r="C54055"/>
    </row>
    <row r="54056" spans="1:3" ht="14.4" x14ac:dyDescent="0.3">
      <c r="A54056"/>
      <c r="B54056"/>
      <c r="C54056"/>
    </row>
    <row r="54057" spans="1:3" ht="14.4" x14ac:dyDescent="0.3">
      <c r="A54057"/>
      <c r="B54057"/>
      <c r="C54057"/>
    </row>
    <row r="54058" spans="1:3" ht="14.4" x14ac:dyDescent="0.3">
      <c r="A54058"/>
      <c r="B54058"/>
      <c r="C54058"/>
    </row>
    <row r="54059" spans="1:3" ht="14.4" x14ac:dyDescent="0.3">
      <c r="A54059"/>
      <c r="B54059"/>
      <c r="C54059"/>
    </row>
    <row r="54060" spans="1:3" ht="14.4" x14ac:dyDescent="0.3">
      <c r="A54060"/>
      <c r="B54060"/>
      <c r="C54060"/>
    </row>
    <row r="54061" spans="1:3" ht="14.4" x14ac:dyDescent="0.3">
      <c r="A54061"/>
      <c r="B54061"/>
      <c r="C54061"/>
    </row>
    <row r="54062" spans="1:3" ht="14.4" x14ac:dyDescent="0.3">
      <c r="A54062"/>
      <c r="B54062"/>
      <c r="C54062"/>
    </row>
    <row r="54063" spans="1:3" ht="14.4" x14ac:dyDescent="0.3">
      <c r="A54063"/>
      <c r="B54063"/>
      <c r="C54063"/>
    </row>
    <row r="54064" spans="1:3" ht="14.4" x14ac:dyDescent="0.3">
      <c r="A54064"/>
      <c r="B54064"/>
      <c r="C54064"/>
    </row>
    <row r="54065" spans="1:3" ht="14.4" x14ac:dyDescent="0.3">
      <c r="A54065"/>
      <c r="B54065"/>
      <c r="C54065"/>
    </row>
    <row r="54066" spans="1:3" ht="14.4" x14ac:dyDescent="0.3">
      <c r="A54066"/>
      <c r="B54066"/>
      <c r="C54066"/>
    </row>
    <row r="54067" spans="1:3" ht="14.4" x14ac:dyDescent="0.3">
      <c r="A54067"/>
      <c r="B54067"/>
      <c r="C54067"/>
    </row>
    <row r="54068" spans="1:3" ht="14.4" x14ac:dyDescent="0.3">
      <c r="A54068"/>
      <c r="B54068"/>
      <c r="C54068"/>
    </row>
    <row r="54069" spans="1:3" ht="14.4" x14ac:dyDescent="0.3">
      <c r="A54069"/>
      <c r="B54069"/>
      <c r="C54069"/>
    </row>
    <row r="54070" spans="1:3" ht="14.4" x14ac:dyDescent="0.3">
      <c r="A54070"/>
      <c r="B54070"/>
      <c r="C54070"/>
    </row>
    <row r="54071" spans="1:3" ht="14.4" x14ac:dyDescent="0.3">
      <c r="A54071"/>
      <c r="B54071"/>
      <c r="C54071"/>
    </row>
    <row r="54072" spans="1:3" ht="14.4" x14ac:dyDescent="0.3">
      <c r="A54072"/>
      <c r="B54072"/>
      <c r="C54072"/>
    </row>
    <row r="54073" spans="1:3" ht="14.4" x14ac:dyDescent="0.3">
      <c r="A54073"/>
      <c r="B54073"/>
      <c r="C54073"/>
    </row>
    <row r="54074" spans="1:3" ht="14.4" x14ac:dyDescent="0.3">
      <c r="A54074"/>
      <c r="B54074"/>
      <c r="C54074"/>
    </row>
    <row r="54075" spans="1:3" ht="14.4" x14ac:dyDescent="0.3">
      <c r="A54075"/>
      <c r="B54075"/>
      <c r="C54075"/>
    </row>
    <row r="54076" spans="1:3" ht="14.4" x14ac:dyDescent="0.3">
      <c r="A54076"/>
      <c r="B54076"/>
      <c r="C54076"/>
    </row>
    <row r="54077" spans="1:3" ht="14.4" x14ac:dyDescent="0.3">
      <c r="A54077"/>
      <c r="B54077"/>
      <c r="C54077"/>
    </row>
    <row r="54078" spans="1:3" ht="14.4" x14ac:dyDescent="0.3">
      <c r="A54078"/>
      <c r="B54078"/>
      <c r="C54078"/>
    </row>
    <row r="54079" spans="1:3" ht="14.4" x14ac:dyDescent="0.3">
      <c r="A54079"/>
      <c r="B54079"/>
      <c r="C54079"/>
    </row>
    <row r="54080" spans="1:3" ht="14.4" x14ac:dyDescent="0.3">
      <c r="A54080"/>
      <c r="B54080"/>
      <c r="C54080"/>
    </row>
    <row r="54081" spans="1:3" ht="14.4" x14ac:dyDescent="0.3">
      <c r="A54081"/>
      <c r="B54081"/>
      <c r="C54081"/>
    </row>
    <row r="54082" spans="1:3" ht="14.4" x14ac:dyDescent="0.3">
      <c r="A54082"/>
      <c r="B54082"/>
      <c r="C54082"/>
    </row>
    <row r="54083" spans="1:3" ht="14.4" x14ac:dyDescent="0.3">
      <c r="A54083"/>
      <c r="B54083"/>
      <c r="C54083"/>
    </row>
    <row r="54084" spans="1:3" ht="14.4" x14ac:dyDescent="0.3">
      <c r="A54084"/>
      <c r="B54084"/>
      <c r="C54084"/>
    </row>
    <row r="54085" spans="1:3" ht="14.4" x14ac:dyDescent="0.3">
      <c r="A54085"/>
      <c r="B54085"/>
      <c r="C54085"/>
    </row>
    <row r="54086" spans="1:3" ht="14.4" x14ac:dyDescent="0.3">
      <c r="A54086"/>
      <c r="B54086"/>
      <c r="C54086"/>
    </row>
    <row r="54087" spans="1:3" ht="14.4" x14ac:dyDescent="0.3">
      <c r="A54087"/>
      <c r="B54087"/>
      <c r="C54087"/>
    </row>
    <row r="54088" spans="1:3" ht="14.4" x14ac:dyDescent="0.3">
      <c r="A54088"/>
      <c r="B54088"/>
      <c r="C54088"/>
    </row>
    <row r="54089" spans="1:3" ht="14.4" x14ac:dyDescent="0.3">
      <c r="A54089"/>
      <c r="B54089"/>
      <c r="C54089"/>
    </row>
    <row r="54090" spans="1:3" ht="14.4" x14ac:dyDescent="0.3">
      <c r="A54090"/>
      <c r="B54090"/>
      <c r="C54090"/>
    </row>
    <row r="54091" spans="1:3" ht="14.4" x14ac:dyDescent="0.3">
      <c r="A54091"/>
      <c r="B54091"/>
      <c r="C54091"/>
    </row>
    <row r="54092" spans="1:3" ht="14.4" x14ac:dyDescent="0.3">
      <c r="A54092"/>
      <c r="B54092"/>
      <c r="C54092"/>
    </row>
    <row r="54093" spans="1:3" ht="14.4" x14ac:dyDescent="0.3">
      <c r="A54093"/>
      <c r="B54093"/>
      <c r="C54093"/>
    </row>
    <row r="54094" spans="1:3" ht="14.4" x14ac:dyDescent="0.3">
      <c r="A54094"/>
      <c r="B54094"/>
      <c r="C54094"/>
    </row>
    <row r="54095" spans="1:3" ht="14.4" x14ac:dyDescent="0.3">
      <c r="A54095"/>
      <c r="B54095"/>
      <c r="C54095"/>
    </row>
    <row r="54096" spans="1:3" ht="14.4" x14ac:dyDescent="0.3">
      <c r="A54096"/>
      <c r="B54096"/>
      <c r="C54096"/>
    </row>
    <row r="54097" spans="1:3" ht="14.4" x14ac:dyDescent="0.3">
      <c r="A54097"/>
      <c r="B54097"/>
      <c r="C54097"/>
    </row>
    <row r="54098" spans="1:3" ht="14.4" x14ac:dyDescent="0.3">
      <c r="A54098"/>
      <c r="B54098"/>
      <c r="C54098"/>
    </row>
    <row r="54099" spans="1:3" ht="14.4" x14ac:dyDescent="0.3">
      <c r="A54099"/>
      <c r="B54099"/>
      <c r="C54099"/>
    </row>
    <row r="54100" spans="1:3" ht="14.4" x14ac:dyDescent="0.3">
      <c r="A54100"/>
      <c r="B54100"/>
      <c r="C54100"/>
    </row>
    <row r="54101" spans="1:3" ht="14.4" x14ac:dyDescent="0.3">
      <c r="A54101"/>
      <c r="B54101"/>
      <c r="C54101"/>
    </row>
    <row r="54102" spans="1:3" ht="14.4" x14ac:dyDescent="0.3">
      <c r="A54102"/>
      <c r="B54102"/>
      <c r="C54102"/>
    </row>
    <row r="54103" spans="1:3" ht="14.4" x14ac:dyDescent="0.3">
      <c r="A54103"/>
      <c r="B54103"/>
      <c r="C54103"/>
    </row>
    <row r="54104" spans="1:3" ht="14.4" x14ac:dyDescent="0.3">
      <c r="A54104"/>
      <c r="B54104"/>
      <c r="C54104"/>
    </row>
    <row r="54105" spans="1:3" ht="14.4" x14ac:dyDescent="0.3">
      <c r="A54105"/>
      <c r="B54105"/>
      <c r="C54105"/>
    </row>
    <row r="54106" spans="1:3" ht="14.4" x14ac:dyDescent="0.3">
      <c r="A54106"/>
      <c r="B54106"/>
      <c r="C54106"/>
    </row>
    <row r="54107" spans="1:3" ht="14.4" x14ac:dyDescent="0.3">
      <c r="A54107"/>
      <c r="B54107"/>
      <c r="C54107"/>
    </row>
    <row r="54108" spans="1:3" ht="14.4" x14ac:dyDescent="0.3">
      <c r="A54108"/>
      <c r="B54108"/>
      <c r="C54108"/>
    </row>
    <row r="54109" spans="1:3" ht="14.4" x14ac:dyDescent="0.3">
      <c r="A54109"/>
      <c r="B54109"/>
      <c r="C54109"/>
    </row>
    <row r="54110" spans="1:3" ht="14.4" x14ac:dyDescent="0.3">
      <c r="A54110"/>
      <c r="B54110"/>
      <c r="C54110"/>
    </row>
    <row r="54111" spans="1:3" ht="14.4" x14ac:dyDescent="0.3">
      <c r="A54111"/>
      <c r="B54111"/>
      <c r="C54111"/>
    </row>
    <row r="54112" spans="1:3" ht="14.4" x14ac:dyDescent="0.3">
      <c r="A54112"/>
      <c r="B54112"/>
      <c r="C54112"/>
    </row>
    <row r="54113" spans="1:3" ht="14.4" x14ac:dyDescent="0.3">
      <c r="A54113"/>
      <c r="B54113"/>
      <c r="C54113"/>
    </row>
    <row r="54114" spans="1:3" ht="14.4" x14ac:dyDescent="0.3">
      <c r="A54114"/>
      <c r="B54114"/>
      <c r="C54114"/>
    </row>
    <row r="54115" spans="1:3" ht="14.4" x14ac:dyDescent="0.3">
      <c r="A54115"/>
      <c r="B54115"/>
      <c r="C54115"/>
    </row>
    <row r="54116" spans="1:3" ht="14.4" x14ac:dyDescent="0.3">
      <c r="A54116"/>
      <c r="B54116"/>
      <c r="C54116"/>
    </row>
    <row r="54117" spans="1:3" ht="14.4" x14ac:dyDescent="0.3">
      <c r="A54117"/>
      <c r="B54117"/>
      <c r="C54117"/>
    </row>
    <row r="54118" spans="1:3" ht="14.4" x14ac:dyDescent="0.3">
      <c r="A54118"/>
      <c r="B54118"/>
      <c r="C54118"/>
    </row>
    <row r="54119" spans="1:3" ht="14.4" x14ac:dyDescent="0.3">
      <c r="A54119"/>
      <c r="B54119"/>
      <c r="C54119"/>
    </row>
    <row r="54120" spans="1:3" ht="14.4" x14ac:dyDescent="0.3">
      <c r="A54120"/>
      <c r="B54120"/>
      <c r="C54120"/>
    </row>
    <row r="54121" spans="1:3" ht="14.4" x14ac:dyDescent="0.3">
      <c r="A54121"/>
      <c r="B54121"/>
      <c r="C54121"/>
    </row>
    <row r="54122" spans="1:3" ht="14.4" x14ac:dyDescent="0.3">
      <c r="A54122"/>
      <c r="B54122"/>
      <c r="C54122"/>
    </row>
    <row r="54123" spans="1:3" ht="14.4" x14ac:dyDescent="0.3">
      <c r="A54123"/>
      <c r="B54123"/>
      <c r="C54123"/>
    </row>
    <row r="54124" spans="1:3" ht="14.4" x14ac:dyDescent="0.3">
      <c r="A54124"/>
      <c r="B54124"/>
      <c r="C54124"/>
    </row>
    <row r="54125" spans="1:3" ht="14.4" x14ac:dyDescent="0.3">
      <c r="A54125"/>
      <c r="B54125"/>
      <c r="C54125"/>
    </row>
    <row r="54126" spans="1:3" ht="14.4" x14ac:dyDescent="0.3">
      <c r="A54126"/>
      <c r="B54126"/>
      <c r="C54126"/>
    </row>
    <row r="54127" spans="1:3" ht="14.4" x14ac:dyDescent="0.3">
      <c r="A54127"/>
      <c r="B54127"/>
      <c r="C54127"/>
    </row>
    <row r="54128" spans="1:3" ht="14.4" x14ac:dyDescent="0.3">
      <c r="A54128"/>
      <c r="B54128"/>
      <c r="C54128"/>
    </row>
    <row r="54129" spans="1:3" ht="14.4" x14ac:dyDescent="0.3">
      <c r="A54129"/>
      <c r="B54129"/>
      <c r="C54129"/>
    </row>
    <row r="54130" spans="1:3" ht="14.4" x14ac:dyDescent="0.3">
      <c r="A54130"/>
      <c r="B54130"/>
      <c r="C54130"/>
    </row>
    <row r="54131" spans="1:3" ht="14.4" x14ac:dyDescent="0.3">
      <c r="A54131"/>
      <c r="B54131"/>
      <c r="C54131"/>
    </row>
    <row r="54132" spans="1:3" ht="14.4" x14ac:dyDescent="0.3">
      <c r="A54132"/>
      <c r="B54132"/>
      <c r="C54132"/>
    </row>
    <row r="54133" spans="1:3" ht="14.4" x14ac:dyDescent="0.3">
      <c r="A54133"/>
      <c r="B54133"/>
      <c r="C54133"/>
    </row>
    <row r="54134" spans="1:3" ht="14.4" x14ac:dyDescent="0.3">
      <c r="A54134"/>
      <c r="B54134"/>
      <c r="C54134"/>
    </row>
    <row r="54135" spans="1:3" ht="14.4" x14ac:dyDescent="0.3">
      <c r="A54135"/>
      <c r="B54135"/>
      <c r="C54135"/>
    </row>
    <row r="54136" spans="1:3" ht="14.4" x14ac:dyDescent="0.3">
      <c r="A54136"/>
      <c r="B54136"/>
      <c r="C54136"/>
    </row>
    <row r="54137" spans="1:3" ht="14.4" x14ac:dyDescent="0.3">
      <c r="A54137"/>
      <c r="B54137"/>
      <c r="C54137"/>
    </row>
    <row r="54138" spans="1:3" ht="14.4" x14ac:dyDescent="0.3">
      <c r="A54138"/>
      <c r="B54138"/>
      <c r="C54138"/>
    </row>
    <row r="54139" spans="1:3" ht="14.4" x14ac:dyDescent="0.3">
      <c r="A54139"/>
      <c r="B54139"/>
      <c r="C54139"/>
    </row>
    <row r="54140" spans="1:3" ht="14.4" x14ac:dyDescent="0.3">
      <c r="A54140"/>
      <c r="B54140"/>
      <c r="C54140"/>
    </row>
    <row r="54141" spans="1:3" ht="14.4" x14ac:dyDescent="0.3">
      <c r="A54141"/>
      <c r="B54141"/>
      <c r="C54141"/>
    </row>
    <row r="54142" spans="1:3" ht="14.4" x14ac:dyDescent="0.3">
      <c r="A54142"/>
      <c r="B54142"/>
      <c r="C54142"/>
    </row>
    <row r="54143" spans="1:3" ht="14.4" x14ac:dyDescent="0.3">
      <c r="A54143"/>
      <c r="B54143"/>
      <c r="C54143"/>
    </row>
    <row r="54144" spans="1:3" ht="14.4" x14ac:dyDescent="0.3">
      <c r="A54144"/>
      <c r="B54144"/>
      <c r="C54144"/>
    </row>
    <row r="54145" spans="1:3" ht="14.4" x14ac:dyDescent="0.3">
      <c r="A54145"/>
      <c r="B54145"/>
      <c r="C54145"/>
    </row>
    <row r="54146" spans="1:3" ht="14.4" x14ac:dyDescent="0.3">
      <c r="A54146"/>
      <c r="B54146"/>
      <c r="C54146"/>
    </row>
    <row r="54147" spans="1:3" ht="14.4" x14ac:dyDescent="0.3">
      <c r="A54147"/>
      <c r="B54147"/>
      <c r="C54147"/>
    </row>
    <row r="54148" spans="1:3" ht="14.4" x14ac:dyDescent="0.3">
      <c r="A54148"/>
      <c r="B54148"/>
      <c r="C54148"/>
    </row>
    <row r="54149" spans="1:3" ht="14.4" x14ac:dyDescent="0.3">
      <c r="A54149"/>
      <c r="B54149"/>
      <c r="C54149"/>
    </row>
    <row r="54150" spans="1:3" ht="14.4" x14ac:dyDescent="0.3">
      <c r="A54150"/>
      <c r="B54150"/>
      <c r="C54150"/>
    </row>
    <row r="54151" spans="1:3" ht="14.4" x14ac:dyDescent="0.3">
      <c r="A54151"/>
      <c r="B54151"/>
      <c r="C54151"/>
    </row>
    <row r="54152" spans="1:3" ht="14.4" x14ac:dyDescent="0.3">
      <c r="A54152"/>
      <c r="B54152"/>
      <c r="C54152"/>
    </row>
    <row r="54153" spans="1:3" ht="14.4" x14ac:dyDescent="0.3">
      <c r="A54153"/>
      <c r="B54153"/>
      <c r="C54153"/>
    </row>
    <row r="54154" spans="1:3" ht="14.4" x14ac:dyDescent="0.3">
      <c r="A54154"/>
      <c r="B54154"/>
      <c r="C54154"/>
    </row>
    <row r="54155" spans="1:3" ht="14.4" x14ac:dyDescent="0.3">
      <c r="A54155"/>
      <c r="B54155"/>
      <c r="C54155"/>
    </row>
    <row r="54156" spans="1:3" ht="14.4" x14ac:dyDescent="0.3">
      <c r="A54156"/>
      <c r="B54156"/>
      <c r="C54156"/>
    </row>
    <row r="54157" spans="1:3" ht="14.4" x14ac:dyDescent="0.3">
      <c r="A54157"/>
      <c r="B54157"/>
      <c r="C54157"/>
    </row>
    <row r="54158" spans="1:3" ht="14.4" x14ac:dyDescent="0.3">
      <c r="A54158"/>
      <c r="B54158"/>
      <c r="C54158"/>
    </row>
    <row r="54159" spans="1:3" ht="14.4" x14ac:dyDescent="0.3">
      <c r="A54159"/>
      <c r="B54159"/>
      <c r="C54159"/>
    </row>
    <row r="54160" spans="1:3" ht="14.4" x14ac:dyDescent="0.3">
      <c r="A54160"/>
      <c r="B54160"/>
      <c r="C54160"/>
    </row>
    <row r="54161" spans="1:3" ht="14.4" x14ac:dyDescent="0.3">
      <c r="A54161"/>
      <c r="B54161"/>
      <c r="C54161"/>
    </row>
    <row r="54162" spans="1:3" ht="14.4" x14ac:dyDescent="0.3">
      <c r="A54162"/>
      <c r="B54162"/>
      <c r="C54162"/>
    </row>
    <row r="54163" spans="1:3" ht="14.4" x14ac:dyDescent="0.3">
      <c r="A54163"/>
      <c r="B54163"/>
      <c r="C54163"/>
    </row>
    <row r="54164" spans="1:3" ht="14.4" x14ac:dyDescent="0.3">
      <c r="A54164"/>
      <c r="B54164"/>
      <c r="C54164"/>
    </row>
    <row r="54165" spans="1:3" ht="14.4" x14ac:dyDescent="0.3">
      <c r="A54165"/>
      <c r="B54165"/>
      <c r="C54165"/>
    </row>
    <row r="54166" spans="1:3" ht="14.4" x14ac:dyDescent="0.3">
      <c r="A54166"/>
      <c r="B54166"/>
      <c r="C54166"/>
    </row>
    <row r="54167" spans="1:3" ht="14.4" x14ac:dyDescent="0.3">
      <c r="A54167"/>
      <c r="B54167"/>
      <c r="C54167"/>
    </row>
    <row r="54168" spans="1:3" ht="14.4" x14ac:dyDescent="0.3">
      <c r="A54168"/>
      <c r="B54168"/>
      <c r="C54168"/>
    </row>
    <row r="54169" spans="1:3" ht="14.4" x14ac:dyDescent="0.3">
      <c r="A54169"/>
      <c r="B54169"/>
      <c r="C54169"/>
    </row>
    <row r="54170" spans="1:3" ht="14.4" x14ac:dyDescent="0.3">
      <c r="A54170"/>
      <c r="B54170"/>
      <c r="C54170"/>
    </row>
    <row r="54171" spans="1:3" ht="14.4" x14ac:dyDescent="0.3">
      <c r="A54171"/>
      <c r="B54171"/>
      <c r="C54171"/>
    </row>
    <row r="54172" spans="1:3" ht="14.4" x14ac:dyDescent="0.3">
      <c r="A54172"/>
      <c r="B54172"/>
      <c r="C54172"/>
    </row>
    <row r="54173" spans="1:3" ht="14.4" x14ac:dyDescent="0.3">
      <c r="A54173"/>
      <c r="B54173"/>
      <c r="C54173"/>
    </row>
    <row r="54174" spans="1:3" ht="14.4" x14ac:dyDescent="0.3">
      <c r="A54174"/>
      <c r="B54174"/>
      <c r="C54174"/>
    </row>
    <row r="54175" spans="1:3" ht="14.4" x14ac:dyDescent="0.3">
      <c r="A54175"/>
      <c r="B54175"/>
      <c r="C54175"/>
    </row>
    <row r="54176" spans="1:3" ht="14.4" x14ac:dyDescent="0.3">
      <c r="A54176"/>
      <c r="B54176"/>
      <c r="C54176"/>
    </row>
    <row r="54177" spans="1:3" ht="14.4" x14ac:dyDescent="0.3">
      <c r="A54177"/>
      <c r="B54177"/>
      <c r="C54177"/>
    </row>
    <row r="54178" spans="1:3" ht="14.4" x14ac:dyDescent="0.3">
      <c r="A54178"/>
      <c r="B54178"/>
      <c r="C54178"/>
    </row>
    <row r="54179" spans="1:3" ht="14.4" x14ac:dyDescent="0.3">
      <c r="A54179"/>
      <c r="B54179"/>
      <c r="C54179"/>
    </row>
    <row r="54180" spans="1:3" ht="14.4" x14ac:dyDescent="0.3">
      <c r="A54180"/>
      <c r="B54180"/>
      <c r="C54180"/>
    </row>
    <row r="54181" spans="1:3" ht="14.4" x14ac:dyDescent="0.3">
      <c r="A54181"/>
      <c r="B54181"/>
      <c r="C54181"/>
    </row>
    <row r="54182" spans="1:3" ht="14.4" x14ac:dyDescent="0.3">
      <c r="A54182"/>
      <c r="B54182"/>
      <c r="C54182"/>
    </row>
    <row r="54183" spans="1:3" ht="14.4" x14ac:dyDescent="0.3">
      <c r="A54183"/>
      <c r="B54183"/>
      <c r="C54183"/>
    </row>
    <row r="54184" spans="1:3" ht="14.4" x14ac:dyDescent="0.3">
      <c r="A54184"/>
      <c r="B54184"/>
      <c r="C54184"/>
    </row>
    <row r="54185" spans="1:3" ht="14.4" x14ac:dyDescent="0.3">
      <c r="A54185"/>
      <c r="B54185"/>
      <c r="C54185"/>
    </row>
    <row r="54186" spans="1:3" ht="14.4" x14ac:dyDescent="0.3">
      <c r="A54186"/>
      <c r="B54186"/>
      <c r="C54186"/>
    </row>
    <row r="54187" spans="1:3" ht="14.4" x14ac:dyDescent="0.3">
      <c r="A54187"/>
      <c r="B54187"/>
      <c r="C54187"/>
    </row>
    <row r="54188" spans="1:3" ht="14.4" x14ac:dyDescent="0.3">
      <c r="A54188"/>
      <c r="B54188"/>
      <c r="C54188"/>
    </row>
    <row r="54189" spans="1:3" ht="14.4" x14ac:dyDescent="0.3">
      <c r="A54189"/>
      <c r="B54189"/>
      <c r="C54189"/>
    </row>
    <row r="54190" spans="1:3" ht="14.4" x14ac:dyDescent="0.3">
      <c r="A54190"/>
      <c r="B54190"/>
      <c r="C54190"/>
    </row>
    <row r="54191" spans="1:3" ht="14.4" x14ac:dyDescent="0.3">
      <c r="A54191"/>
      <c r="B54191"/>
      <c r="C54191"/>
    </row>
    <row r="54192" spans="1:3" ht="14.4" x14ac:dyDescent="0.3">
      <c r="A54192"/>
      <c r="B54192"/>
      <c r="C54192"/>
    </row>
    <row r="54193" spans="1:3" ht="14.4" x14ac:dyDescent="0.3">
      <c r="A54193"/>
      <c r="B54193"/>
      <c r="C54193"/>
    </row>
    <row r="54194" spans="1:3" ht="14.4" x14ac:dyDescent="0.3">
      <c r="A54194"/>
      <c r="B54194"/>
      <c r="C54194"/>
    </row>
    <row r="54195" spans="1:3" ht="14.4" x14ac:dyDescent="0.3">
      <c r="A54195"/>
      <c r="B54195"/>
      <c r="C54195"/>
    </row>
    <row r="54196" spans="1:3" ht="14.4" x14ac:dyDescent="0.3">
      <c r="A54196"/>
      <c r="B54196"/>
      <c r="C54196"/>
    </row>
    <row r="54197" spans="1:3" ht="14.4" x14ac:dyDescent="0.3">
      <c r="A54197"/>
      <c r="B54197"/>
      <c r="C54197"/>
    </row>
    <row r="54198" spans="1:3" ht="14.4" x14ac:dyDescent="0.3">
      <c r="A54198"/>
      <c r="B54198"/>
      <c r="C54198"/>
    </row>
    <row r="54199" spans="1:3" ht="14.4" x14ac:dyDescent="0.3">
      <c r="A54199"/>
      <c r="B54199"/>
      <c r="C54199"/>
    </row>
    <row r="54200" spans="1:3" ht="14.4" x14ac:dyDescent="0.3">
      <c r="A54200"/>
      <c r="B54200"/>
      <c r="C54200"/>
    </row>
    <row r="54201" spans="1:3" ht="14.4" x14ac:dyDescent="0.3">
      <c r="A54201"/>
      <c r="B54201"/>
      <c r="C54201"/>
    </row>
    <row r="54202" spans="1:3" ht="14.4" x14ac:dyDescent="0.3">
      <c r="A54202"/>
      <c r="B54202"/>
      <c r="C54202"/>
    </row>
    <row r="54203" spans="1:3" ht="14.4" x14ac:dyDescent="0.3">
      <c r="A54203"/>
      <c r="B54203"/>
      <c r="C54203"/>
    </row>
    <row r="54204" spans="1:3" ht="14.4" x14ac:dyDescent="0.3">
      <c r="A54204"/>
      <c r="B54204"/>
      <c r="C54204"/>
    </row>
    <row r="54205" spans="1:3" ht="14.4" x14ac:dyDescent="0.3">
      <c r="A54205"/>
      <c r="B54205"/>
      <c r="C54205"/>
    </row>
    <row r="54206" spans="1:3" ht="14.4" x14ac:dyDescent="0.3">
      <c r="A54206"/>
      <c r="B54206"/>
      <c r="C54206"/>
    </row>
    <row r="54207" spans="1:3" ht="14.4" x14ac:dyDescent="0.3">
      <c r="A54207"/>
      <c r="B54207"/>
      <c r="C54207"/>
    </row>
    <row r="54208" spans="1:3" ht="14.4" x14ac:dyDescent="0.3">
      <c r="A54208"/>
      <c r="B54208"/>
      <c r="C54208"/>
    </row>
    <row r="54209" spans="1:3" ht="14.4" x14ac:dyDescent="0.3">
      <c r="A54209"/>
      <c r="B54209"/>
      <c r="C54209"/>
    </row>
    <row r="54210" spans="1:3" ht="14.4" x14ac:dyDescent="0.3">
      <c r="A54210"/>
      <c r="B54210"/>
      <c r="C54210"/>
    </row>
    <row r="54211" spans="1:3" ht="14.4" x14ac:dyDescent="0.3">
      <c r="A54211"/>
      <c r="B54211"/>
      <c r="C54211"/>
    </row>
    <row r="54212" spans="1:3" ht="14.4" x14ac:dyDescent="0.3">
      <c r="A54212"/>
      <c r="B54212"/>
      <c r="C54212"/>
    </row>
    <row r="54213" spans="1:3" ht="14.4" x14ac:dyDescent="0.3">
      <c r="A54213"/>
      <c r="B54213"/>
      <c r="C54213"/>
    </row>
    <row r="54214" spans="1:3" ht="14.4" x14ac:dyDescent="0.3">
      <c r="A54214"/>
      <c r="B54214"/>
      <c r="C54214"/>
    </row>
    <row r="54215" spans="1:3" ht="14.4" x14ac:dyDescent="0.3">
      <c r="A54215"/>
      <c r="B54215"/>
      <c r="C54215"/>
    </row>
    <row r="54216" spans="1:3" ht="14.4" x14ac:dyDescent="0.3">
      <c r="A54216"/>
      <c r="B54216"/>
      <c r="C54216"/>
    </row>
    <row r="54217" spans="1:3" ht="14.4" x14ac:dyDescent="0.3">
      <c r="A54217"/>
      <c r="B54217"/>
      <c r="C54217"/>
    </row>
    <row r="54218" spans="1:3" ht="14.4" x14ac:dyDescent="0.3">
      <c r="A54218"/>
      <c r="B54218"/>
      <c r="C54218"/>
    </row>
    <row r="54219" spans="1:3" ht="14.4" x14ac:dyDescent="0.3">
      <c r="A54219"/>
      <c r="B54219"/>
      <c r="C54219"/>
    </row>
    <row r="54220" spans="1:3" ht="14.4" x14ac:dyDescent="0.3">
      <c r="A54220"/>
      <c r="B54220"/>
      <c r="C54220"/>
    </row>
    <row r="54221" spans="1:3" ht="14.4" x14ac:dyDescent="0.3">
      <c r="A54221"/>
      <c r="B54221"/>
      <c r="C54221"/>
    </row>
    <row r="54222" spans="1:3" ht="14.4" x14ac:dyDescent="0.3">
      <c r="A54222"/>
      <c r="B54222"/>
      <c r="C54222"/>
    </row>
    <row r="54223" spans="1:3" ht="14.4" x14ac:dyDescent="0.3">
      <c r="A54223"/>
      <c r="B54223"/>
      <c r="C54223"/>
    </row>
    <row r="54224" spans="1:3" ht="14.4" x14ac:dyDescent="0.3">
      <c r="A54224"/>
      <c r="B54224"/>
      <c r="C54224"/>
    </row>
    <row r="54225" spans="1:3" ht="14.4" x14ac:dyDescent="0.3">
      <c r="A54225"/>
      <c r="B54225"/>
      <c r="C54225"/>
    </row>
    <row r="54226" spans="1:3" ht="14.4" x14ac:dyDescent="0.3">
      <c r="A54226"/>
      <c r="B54226"/>
      <c r="C54226"/>
    </row>
    <row r="54227" spans="1:3" ht="14.4" x14ac:dyDescent="0.3">
      <c r="A54227"/>
      <c r="B54227"/>
      <c r="C54227"/>
    </row>
    <row r="54228" spans="1:3" ht="14.4" x14ac:dyDescent="0.3">
      <c r="A54228"/>
      <c r="B54228"/>
      <c r="C54228"/>
    </row>
    <row r="54229" spans="1:3" ht="14.4" x14ac:dyDescent="0.3">
      <c r="A54229"/>
      <c r="B54229"/>
      <c r="C54229"/>
    </row>
    <row r="54230" spans="1:3" ht="14.4" x14ac:dyDescent="0.3">
      <c r="A54230"/>
      <c r="B54230"/>
      <c r="C54230"/>
    </row>
    <row r="54231" spans="1:3" ht="14.4" x14ac:dyDescent="0.3">
      <c r="A54231"/>
      <c r="B54231"/>
      <c r="C54231"/>
    </row>
    <row r="54232" spans="1:3" ht="14.4" x14ac:dyDescent="0.3">
      <c r="A54232"/>
      <c r="B54232"/>
      <c r="C54232"/>
    </row>
    <row r="54233" spans="1:3" ht="14.4" x14ac:dyDescent="0.3">
      <c r="A54233"/>
      <c r="B54233"/>
      <c r="C54233"/>
    </row>
    <row r="54234" spans="1:3" ht="14.4" x14ac:dyDescent="0.3">
      <c r="A54234"/>
      <c r="B54234"/>
      <c r="C54234"/>
    </row>
    <row r="54235" spans="1:3" ht="14.4" x14ac:dyDescent="0.3">
      <c r="A54235"/>
      <c r="B54235"/>
      <c r="C54235"/>
    </row>
    <row r="54236" spans="1:3" ht="14.4" x14ac:dyDescent="0.3">
      <c r="A54236"/>
      <c r="B54236"/>
      <c r="C54236"/>
    </row>
    <row r="54237" spans="1:3" ht="14.4" x14ac:dyDescent="0.3">
      <c r="A54237"/>
      <c r="B54237"/>
      <c r="C54237"/>
    </row>
    <row r="54238" spans="1:3" ht="14.4" x14ac:dyDescent="0.3">
      <c r="A54238"/>
      <c r="B54238"/>
      <c r="C54238"/>
    </row>
    <row r="54239" spans="1:3" ht="14.4" x14ac:dyDescent="0.3">
      <c r="A54239"/>
      <c r="B54239"/>
      <c r="C54239"/>
    </row>
    <row r="54240" spans="1:3" ht="14.4" x14ac:dyDescent="0.3">
      <c r="A54240"/>
      <c r="B54240"/>
      <c r="C54240"/>
    </row>
    <row r="54241" spans="1:3" ht="14.4" x14ac:dyDescent="0.3">
      <c r="A54241"/>
      <c r="B54241"/>
      <c r="C54241"/>
    </row>
    <row r="54242" spans="1:3" ht="14.4" x14ac:dyDescent="0.3">
      <c r="A54242"/>
      <c r="B54242"/>
      <c r="C54242"/>
    </row>
    <row r="54243" spans="1:3" ht="14.4" x14ac:dyDescent="0.3">
      <c r="A54243"/>
      <c r="B54243"/>
      <c r="C54243"/>
    </row>
    <row r="54244" spans="1:3" ht="14.4" x14ac:dyDescent="0.3">
      <c r="A54244"/>
      <c r="B54244"/>
      <c r="C54244"/>
    </row>
    <row r="54245" spans="1:3" ht="14.4" x14ac:dyDescent="0.3">
      <c r="A54245"/>
      <c r="B54245"/>
      <c r="C54245"/>
    </row>
    <row r="54246" spans="1:3" ht="14.4" x14ac:dyDescent="0.3">
      <c r="A54246"/>
      <c r="B54246"/>
      <c r="C54246"/>
    </row>
    <row r="54247" spans="1:3" ht="14.4" x14ac:dyDescent="0.3">
      <c r="A54247"/>
      <c r="B54247"/>
      <c r="C54247"/>
    </row>
    <row r="54248" spans="1:3" ht="14.4" x14ac:dyDescent="0.3">
      <c r="A54248"/>
      <c r="B54248"/>
      <c r="C54248"/>
    </row>
    <row r="54249" spans="1:3" ht="14.4" x14ac:dyDescent="0.3">
      <c r="A54249"/>
      <c r="B54249"/>
      <c r="C54249"/>
    </row>
    <row r="54250" spans="1:3" ht="14.4" x14ac:dyDescent="0.3">
      <c r="A54250"/>
      <c r="B54250"/>
      <c r="C54250"/>
    </row>
    <row r="54251" spans="1:3" ht="14.4" x14ac:dyDescent="0.3">
      <c r="A54251"/>
      <c r="B54251"/>
      <c r="C54251"/>
    </row>
    <row r="54252" spans="1:3" ht="14.4" x14ac:dyDescent="0.3">
      <c r="A54252"/>
      <c r="B54252"/>
      <c r="C54252"/>
    </row>
    <row r="54253" spans="1:3" ht="14.4" x14ac:dyDescent="0.3">
      <c r="A54253"/>
      <c r="B54253"/>
      <c r="C54253"/>
    </row>
    <row r="54254" spans="1:3" ht="14.4" x14ac:dyDescent="0.3">
      <c r="A54254"/>
      <c r="B54254"/>
      <c r="C54254"/>
    </row>
    <row r="54255" spans="1:3" ht="14.4" x14ac:dyDescent="0.3">
      <c r="A54255"/>
      <c r="B54255"/>
      <c r="C54255"/>
    </row>
    <row r="54256" spans="1:3" ht="14.4" x14ac:dyDescent="0.3">
      <c r="A54256"/>
      <c r="B54256"/>
      <c r="C54256"/>
    </row>
    <row r="54257" spans="1:3" ht="14.4" x14ac:dyDescent="0.3">
      <c r="A54257"/>
      <c r="B54257"/>
      <c r="C54257"/>
    </row>
    <row r="54258" spans="1:3" ht="14.4" x14ac:dyDescent="0.3">
      <c r="A54258"/>
      <c r="B54258"/>
      <c r="C54258"/>
    </row>
    <row r="54259" spans="1:3" ht="14.4" x14ac:dyDescent="0.3">
      <c r="A54259"/>
      <c r="B54259"/>
      <c r="C54259"/>
    </row>
    <row r="54260" spans="1:3" ht="14.4" x14ac:dyDescent="0.3">
      <c r="A54260"/>
      <c r="B54260"/>
      <c r="C54260"/>
    </row>
    <row r="54261" spans="1:3" ht="14.4" x14ac:dyDescent="0.3">
      <c r="A54261"/>
      <c r="B54261"/>
      <c r="C54261"/>
    </row>
    <row r="54262" spans="1:3" ht="14.4" x14ac:dyDescent="0.3">
      <c r="A54262"/>
      <c r="B54262"/>
      <c r="C54262"/>
    </row>
    <row r="54263" spans="1:3" ht="14.4" x14ac:dyDescent="0.3">
      <c r="A54263"/>
      <c r="B54263"/>
      <c r="C54263"/>
    </row>
    <row r="54264" spans="1:3" ht="14.4" x14ac:dyDescent="0.3">
      <c r="A54264"/>
      <c r="B54264"/>
      <c r="C54264"/>
    </row>
    <row r="54265" spans="1:3" ht="14.4" x14ac:dyDescent="0.3">
      <c r="A54265"/>
      <c r="B54265"/>
      <c r="C54265"/>
    </row>
    <row r="54266" spans="1:3" ht="14.4" x14ac:dyDescent="0.3">
      <c r="A54266"/>
      <c r="B54266"/>
      <c r="C54266"/>
    </row>
    <row r="54267" spans="1:3" ht="14.4" x14ac:dyDescent="0.3">
      <c r="A54267"/>
      <c r="B54267"/>
      <c r="C54267"/>
    </row>
    <row r="54268" spans="1:3" ht="14.4" x14ac:dyDescent="0.3">
      <c r="A54268"/>
      <c r="B54268"/>
      <c r="C54268"/>
    </row>
    <row r="54269" spans="1:3" ht="14.4" x14ac:dyDescent="0.3">
      <c r="A54269"/>
      <c r="B54269"/>
      <c r="C54269"/>
    </row>
    <row r="54270" spans="1:3" ht="14.4" x14ac:dyDescent="0.3">
      <c r="A54270"/>
      <c r="B54270"/>
      <c r="C54270"/>
    </row>
    <row r="54271" spans="1:3" ht="14.4" x14ac:dyDescent="0.3">
      <c r="A54271"/>
      <c r="B54271"/>
      <c r="C54271"/>
    </row>
    <row r="54272" spans="1:3" ht="14.4" x14ac:dyDescent="0.3">
      <c r="A54272"/>
      <c r="B54272"/>
      <c r="C54272"/>
    </row>
    <row r="54273" spans="1:3" ht="14.4" x14ac:dyDescent="0.3">
      <c r="A54273"/>
      <c r="B54273"/>
      <c r="C54273"/>
    </row>
    <row r="54274" spans="1:3" ht="14.4" x14ac:dyDescent="0.3">
      <c r="A54274"/>
      <c r="B54274"/>
      <c r="C54274"/>
    </row>
    <row r="54275" spans="1:3" ht="14.4" x14ac:dyDescent="0.3">
      <c r="A54275"/>
      <c r="B54275"/>
      <c r="C54275"/>
    </row>
    <row r="54276" spans="1:3" ht="14.4" x14ac:dyDescent="0.3">
      <c r="A54276"/>
      <c r="B54276"/>
      <c r="C54276"/>
    </row>
    <row r="54277" spans="1:3" ht="14.4" x14ac:dyDescent="0.3">
      <c r="A54277"/>
      <c r="B54277"/>
      <c r="C54277"/>
    </row>
    <row r="54278" spans="1:3" ht="14.4" x14ac:dyDescent="0.3">
      <c r="A54278"/>
      <c r="B54278"/>
      <c r="C54278"/>
    </row>
    <row r="54279" spans="1:3" ht="14.4" x14ac:dyDescent="0.3">
      <c r="A54279"/>
      <c r="B54279"/>
      <c r="C54279"/>
    </row>
    <row r="54280" spans="1:3" ht="14.4" x14ac:dyDescent="0.3">
      <c r="A54280"/>
      <c r="B54280"/>
      <c r="C54280"/>
    </row>
    <row r="54281" spans="1:3" ht="14.4" x14ac:dyDescent="0.3">
      <c r="A54281"/>
      <c r="B54281"/>
      <c r="C54281"/>
    </row>
    <row r="54282" spans="1:3" ht="14.4" x14ac:dyDescent="0.3">
      <c r="A54282"/>
      <c r="B54282"/>
      <c r="C54282"/>
    </row>
    <row r="54283" spans="1:3" ht="14.4" x14ac:dyDescent="0.3">
      <c r="A54283"/>
      <c r="B54283"/>
      <c r="C54283"/>
    </row>
    <row r="54284" spans="1:3" ht="14.4" x14ac:dyDescent="0.3">
      <c r="A54284"/>
      <c r="B54284"/>
      <c r="C54284"/>
    </row>
    <row r="54285" spans="1:3" ht="14.4" x14ac:dyDescent="0.3">
      <c r="A54285"/>
      <c r="B54285"/>
      <c r="C54285"/>
    </row>
    <row r="54286" spans="1:3" ht="14.4" x14ac:dyDescent="0.3">
      <c r="A54286"/>
      <c r="B54286"/>
      <c r="C54286"/>
    </row>
    <row r="54287" spans="1:3" ht="14.4" x14ac:dyDescent="0.3">
      <c r="A54287"/>
      <c r="B54287"/>
      <c r="C54287"/>
    </row>
    <row r="54288" spans="1:3" ht="14.4" x14ac:dyDescent="0.3">
      <c r="A54288"/>
      <c r="B54288"/>
      <c r="C54288"/>
    </row>
    <row r="54289" spans="1:3" ht="14.4" x14ac:dyDescent="0.3">
      <c r="A54289"/>
      <c r="B54289"/>
      <c r="C54289"/>
    </row>
    <row r="54290" spans="1:3" ht="14.4" x14ac:dyDescent="0.3">
      <c r="A54290"/>
      <c r="B54290"/>
      <c r="C54290"/>
    </row>
    <row r="54291" spans="1:3" ht="14.4" x14ac:dyDescent="0.3">
      <c r="A54291"/>
      <c r="B54291"/>
      <c r="C54291"/>
    </row>
    <row r="54292" spans="1:3" ht="14.4" x14ac:dyDescent="0.3">
      <c r="A54292"/>
      <c r="B54292"/>
      <c r="C54292"/>
    </row>
    <row r="54293" spans="1:3" ht="14.4" x14ac:dyDescent="0.3">
      <c r="A54293"/>
      <c r="B54293"/>
      <c r="C54293"/>
    </row>
    <row r="54294" spans="1:3" ht="14.4" x14ac:dyDescent="0.3">
      <c r="A54294"/>
      <c r="B54294"/>
      <c r="C54294"/>
    </row>
    <row r="54295" spans="1:3" ht="14.4" x14ac:dyDescent="0.3">
      <c r="A54295"/>
      <c r="B54295"/>
      <c r="C54295"/>
    </row>
    <row r="54296" spans="1:3" ht="14.4" x14ac:dyDescent="0.3">
      <c r="A54296"/>
      <c r="B54296"/>
      <c r="C54296"/>
    </row>
    <row r="54297" spans="1:3" ht="14.4" x14ac:dyDescent="0.3">
      <c r="A54297"/>
      <c r="B54297"/>
      <c r="C54297"/>
    </row>
    <row r="54298" spans="1:3" ht="14.4" x14ac:dyDescent="0.3">
      <c r="A54298"/>
      <c r="B54298"/>
      <c r="C54298"/>
    </row>
    <row r="54299" spans="1:3" ht="14.4" x14ac:dyDescent="0.3">
      <c r="A54299"/>
      <c r="B54299"/>
      <c r="C54299"/>
    </row>
    <row r="54300" spans="1:3" ht="14.4" x14ac:dyDescent="0.3">
      <c r="A54300"/>
      <c r="B54300"/>
      <c r="C54300"/>
    </row>
    <row r="54301" spans="1:3" ht="14.4" x14ac:dyDescent="0.3">
      <c r="A54301"/>
      <c r="B54301"/>
      <c r="C54301"/>
    </row>
    <row r="54302" spans="1:3" ht="14.4" x14ac:dyDescent="0.3">
      <c r="A54302"/>
      <c r="B54302"/>
      <c r="C54302"/>
    </row>
    <row r="54303" spans="1:3" ht="14.4" x14ac:dyDescent="0.3">
      <c r="A54303"/>
      <c r="B54303"/>
      <c r="C54303"/>
    </row>
    <row r="54304" spans="1:3" ht="14.4" x14ac:dyDescent="0.3">
      <c r="A54304"/>
      <c r="B54304"/>
      <c r="C54304"/>
    </row>
    <row r="54305" spans="1:3" ht="14.4" x14ac:dyDescent="0.3">
      <c r="A54305"/>
      <c r="B54305"/>
      <c r="C54305"/>
    </row>
    <row r="54306" spans="1:3" ht="14.4" x14ac:dyDescent="0.3">
      <c r="A54306"/>
      <c r="B54306"/>
      <c r="C54306"/>
    </row>
    <row r="54307" spans="1:3" ht="14.4" x14ac:dyDescent="0.3">
      <c r="A54307"/>
      <c r="B54307"/>
      <c r="C54307"/>
    </row>
    <row r="54308" spans="1:3" ht="14.4" x14ac:dyDescent="0.3">
      <c r="A54308"/>
      <c r="B54308"/>
      <c r="C54308"/>
    </row>
    <row r="54309" spans="1:3" ht="14.4" x14ac:dyDescent="0.3">
      <c r="A54309"/>
      <c r="B54309"/>
      <c r="C54309"/>
    </row>
    <row r="54310" spans="1:3" ht="14.4" x14ac:dyDescent="0.3">
      <c r="A54310"/>
      <c r="B54310"/>
      <c r="C54310"/>
    </row>
    <row r="54311" spans="1:3" ht="14.4" x14ac:dyDescent="0.3">
      <c r="A54311"/>
      <c r="B54311"/>
      <c r="C54311"/>
    </row>
    <row r="54312" spans="1:3" ht="14.4" x14ac:dyDescent="0.3">
      <c r="A54312"/>
      <c r="B54312"/>
      <c r="C54312"/>
    </row>
    <row r="54313" spans="1:3" ht="14.4" x14ac:dyDescent="0.3">
      <c r="A54313"/>
      <c r="B54313"/>
      <c r="C54313"/>
    </row>
    <row r="54314" spans="1:3" ht="14.4" x14ac:dyDescent="0.3">
      <c r="A54314"/>
      <c r="B54314"/>
      <c r="C54314"/>
    </row>
    <row r="54315" spans="1:3" ht="14.4" x14ac:dyDescent="0.3">
      <c r="A54315"/>
      <c r="B54315"/>
      <c r="C54315"/>
    </row>
    <row r="54316" spans="1:3" ht="14.4" x14ac:dyDescent="0.3">
      <c r="A54316"/>
      <c r="B54316"/>
      <c r="C54316"/>
    </row>
    <row r="54317" spans="1:3" ht="14.4" x14ac:dyDescent="0.3">
      <c r="A54317"/>
      <c r="B54317"/>
      <c r="C54317"/>
    </row>
    <row r="54318" spans="1:3" ht="14.4" x14ac:dyDescent="0.3">
      <c r="A54318"/>
      <c r="B54318"/>
      <c r="C54318"/>
    </row>
    <row r="54319" spans="1:3" ht="14.4" x14ac:dyDescent="0.3">
      <c r="A54319"/>
      <c r="B54319"/>
      <c r="C54319"/>
    </row>
    <row r="54320" spans="1:3" ht="14.4" x14ac:dyDescent="0.3">
      <c r="A54320"/>
      <c r="B54320"/>
      <c r="C54320"/>
    </row>
    <row r="54321" spans="1:3" ht="14.4" x14ac:dyDescent="0.3">
      <c r="A54321"/>
      <c r="B54321"/>
      <c r="C54321"/>
    </row>
    <row r="54322" spans="1:3" ht="14.4" x14ac:dyDescent="0.3">
      <c r="A54322"/>
      <c r="B54322"/>
      <c r="C54322"/>
    </row>
    <row r="54323" spans="1:3" ht="14.4" x14ac:dyDescent="0.3">
      <c r="A54323"/>
      <c r="B54323"/>
      <c r="C54323"/>
    </row>
    <row r="54324" spans="1:3" ht="14.4" x14ac:dyDescent="0.3">
      <c r="A54324"/>
      <c r="B54324"/>
      <c r="C54324"/>
    </row>
    <row r="54325" spans="1:3" ht="14.4" x14ac:dyDescent="0.3">
      <c r="A54325"/>
      <c r="B54325"/>
      <c r="C54325"/>
    </row>
    <row r="54326" spans="1:3" ht="14.4" x14ac:dyDescent="0.3">
      <c r="A54326"/>
      <c r="B54326"/>
      <c r="C54326"/>
    </row>
    <row r="54327" spans="1:3" ht="14.4" x14ac:dyDescent="0.3">
      <c r="A54327"/>
      <c r="B54327"/>
      <c r="C54327"/>
    </row>
    <row r="54328" spans="1:3" ht="14.4" x14ac:dyDescent="0.3">
      <c r="A54328"/>
      <c r="B54328"/>
      <c r="C54328"/>
    </row>
    <row r="54329" spans="1:3" ht="14.4" x14ac:dyDescent="0.3">
      <c r="A54329"/>
      <c r="B54329"/>
      <c r="C54329"/>
    </row>
    <row r="54330" spans="1:3" ht="14.4" x14ac:dyDescent="0.3">
      <c r="A54330"/>
      <c r="B54330"/>
      <c r="C54330"/>
    </row>
    <row r="54331" spans="1:3" ht="14.4" x14ac:dyDescent="0.3">
      <c r="A54331"/>
      <c r="B54331"/>
      <c r="C54331"/>
    </row>
    <row r="54332" spans="1:3" ht="14.4" x14ac:dyDescent="0.3">
      <c r="A54332"/>
      <c r="B54332"/>
      <c r="C54332"/>
    </row>
    <row r="54333" spans="1:3" ht="14.4" x14ac:dyDescent="0.3">
      <c r="A54333"/>
      <c r="B54333"/>
      <c r="C54333"/>
    </row>
    <row r="54334" spans="1:3" ht="14.4" x14ac:dyDescent="0.3">
      <c r="A54334"/>
      <c r="B54334"/>
      <c r="C54334"/>
    </row>
    <row r="54335" spans="1:3" ht="14.4" x14ac:dyDescent="0.3">
      <c r="A54335"/>
      <c r="B54335"/>
      <c r="C54335"/>
    </row>
    <row r="54336" spans="1:3" ht="14.4" x14ac:dyDescent="0.3">
      <c r="A54336"/>
      <c r="B54336"/>
      <c r="C54336"/>
    </row>
    <row r="54337" spans="1:3" ht="14.4" x14ac:dyDescent="0.3">
      <c r="A54337"/>
      <c r="B54337"/>
      <c r="C54337"/>
    </row>
    <row r="54338" spans="1:3" ht="14.4" x14ac:dyDescent="0.3">
      <c r="A54338"/>
      <c r="B54338"/>
      <c r="C54338"/>
    </row>
    <row r="54339" spans="1:3" ht="14.4" x14ac:dyDescent="0.3">
      <c r="A54339"/>
      <c r="B54339"/>
      <c r="C54339"/>
    </row>
    <row r="54340" spans="1:3" ht="14.4" x14ac:dyDescent="0.3">
      <c r="A54340"/>
      <c r="B54340"/>
      <c r="C54340"/>
    </row>
    <row r="54341" spans="1:3" ht="14.4" x14ac:dyDescent="0.3">
      <c r="A54341"/>
      <c r="B54341"/>
      <c r="C54341"/>
    </row>
    <row r="54342" spans="1:3" ht="14.4" x14ac:dyDescent="0.3">
      <c r="A54342"/>
      <c r="B54342"/>
      <c r="C54342"/>
    </row>
    <row r="54343" spans="1:3" ht="14.4" x14ac:dyDescent="0.3">
      <c r="A54343"/>
      <c r="B54343"/>
      <c r="C54343"/>
    </row>
    <row r="54344" spans="1:3" ht="14.4" x14ac:dyDescent="0.3">
      <c r="A54344"/>
      <c r="B54344"/>
      <c r="C54344"/>
    </row>
    <row r="54345" spans="1:3" ht="14.4" x14ac:dyDescent="0.3">
      <c r="A54345"/>
      <c r="B54345"/>
      <c r="C54345"/>
    </row>
    <row r="54346" spans="1:3" ht="14.4" x14ac:dyDescent="0.3">
      <c r="A54346"/>
      <c r="B54346"/>
      <c r="C54346"/>
    </row>
    <row r="54347" spans="1:3" ht="14.4" x14ac:dyDescent="0.3">
      <c r="A54347"/>
      <c r="B54347"/>
      <c r="C54347"/>
    </row>
    <row r="54348" spans="1:3" ht="14.4" x14ac:dyDescent="0.3">
      <c r="A54348"/>
      <c r="B54348"/>
      <c r="C54348"/>
    </row>
    <row r="54349" spans="1:3" ht="14.4" x14ac:dyDescent="0.3">
      <c r="A54349"/>
      <c r="B54349"/>
      <c r="C54349"/>
    </row>
    <row r="54350" spans="1:3" ht="14.4" x14ac:dyDescent="0.3">
      <c r="A54350"/>
      <c r="B54350"/>
      <c r="C54350"/>
    </row>
    <row r="54351" spans="1:3" ht="14.4" x14ac:dyDescent="0.3">
      <c r="A54351"/>
      <c r="B54351"/>
      <c r="C54351"/>
    </row>
    <row r="54352" spans="1:3" ht="14.4" x14ac:dyDescent="0.3">
      <c r="A54352"/>
      <c r="B54352"/>
      <c r="C54352"/>
    </row>
    <row r="54353" spans="1:3" ht="14.4" x14ac:dyDescent="0.3">
      <c r="A54353"/>
      <c r="B54353"/>
      <c r="C54353"/>
    </row>
    <row r="54354" spans="1:3" ht="14.4" x14ac:dyDescent="0.3">
      <c r="A54354"/>
      <c r="B54354"/>
      <c r="C54354"/>
    </row>
    <row r="54355" spans="1:3" ht="14.4" x14ac:dyDescent="0.3">
      <c r="A54355"/>
      <c r="B54355"/>
      <c r="C54355"/>
    </row>
    <row r="54356" spans="1:3" ht="14.4" x14ac:dyDescent="0.3">
      <c r="A54356"/>
      <c r="B54356"/>
      <c r="C54356"/>
    </row>
    <row r="54357" spans="1:3" ht="14.4" x14ac:dyDescent="0.3">
      <c r="A54357"/>
      <c r="B54357"/>
      <c r="C54357"/>
    </row>
    <row r="54358" spans="1:3" ht="14.4" x14ac:dyDescent="0.3">
      <c r="A54358"/>
      <c r="B54358"/>
      <c r="C54358"/>
    </row>
    <row r="54359" spans="1:3" ht="14.4" x14ac:dyDescent="0.3">
      <c r="A54359"/>
      <c r="B54359"/>
      <c r="C54359"/>
    </row>
    <row r="54360" spans="1:3" ht="14.4" x14ac:dyDescent="0.3">
      <c r="A54360"/>
      <c r="B54360"/>
      <c r="C54360"/>
    </row>
    <row r="54361" spans="1:3" ht="14.4" x14ac:dyDescent="0.3">
      <c r="A54361"/>
      <c r="B54361"/>
      <c r="C54361"/>
    </row>
    <row r="54362" spans="1:3" ht="14.4" x14ac:dyDescent="0.3">
      <c r="A54362"/>
      <c r="B54362"/>
      <c r="C54362"/>
    </row>
    <row r="54363" spans="1:3" ht="14.4" x14ac:dyDescent="0.3">
      <c r="A54363"/>
      <c r="B54363"/>
      <c r="C54363"/>
    </row>
    <row r="54364" spans="1:3" ht="14.4" x14ac:dyDescent="0.3">
      <c r="A54364"/>
      <c r="B54364"/>
      <c r="C54364"/>
    </row>
    <row r="54365" spans="1:3" ht="14.4" x14ac:dyDescent="0.3">
      <c r="A54365"/>
      <c r="B54365"/>
      <c r="C54365"/>
    </row>
    <row r="54366" spans="1:3" ht="14.4" x14ac:dyDescent="0.3">
      <c r="A54366"/>
      <c r="B54366"/>
      <c r="C54366"/>
    </row>
    <row r="54367" spans="1:3" ht="14.4" x14ac:dyDescent="0.3">
      <c r="A54367"/>
      <c r="B54367"/>
      <c r="C54367"/>
    </row>
    <row r="54368" spans="1:3" ht="14.4" x14ac:dyDescent="0.3">
      <c r="A54368"/>
      <c r="B54368"/>
      <c r="C54368"/>
    </row>
    <row r="54369" spans="1:3" ht="14.4" x14ac:dyDescent="0.3">
      <c r="A54369"/>
      <c r="B54369"/>
      <c r="C54369"/>
    </row>
    <row r="54370" spans="1:3" ht="14.4" x14ac:dyDescent="0.3">
      <c r="A54370"/>
      <c r="B54370"/>
      <c r="C54370"/>
    </row>
    <row r="54371" spans="1:3" ht="14.4" x14ac:dyDescent="0.3">
      <c r="A54371"/>
      <c r="B54371"/>
      <c r="C54371"/>
    </row>
    <row r="54372" spans="1:3" ht="14.4" x14ac:dyDescent="0.3">
      <c r="A54372"/>
      <c r="B54372"/>
      <c r="C54372"/>
    </row>
    <row r="54373" spans="1:3" ht="14.4" x14ac:dyDescent="0.3">
      <c r="A54373"/>
      <c r="B54373"/>
      <c r="C54373"/>
    </row>
    <row r="54374" spans="1:3" ht="14.4" x14ac:dyDescent="0.3">
      <c r="A54374"/>
      <c r="B54374"/>
      <c r="C54374"/>
    </row>
    <row r="54375" spans="1:3" ht="14.4" x14ac:dyDescent="0.3">
      <c r="A54375"/>
      <c r="B54375"/>
      <c r="C54375"/>
    </row>
    <row r="54376" spans="1:3" ht="14.4" x14ac:dyDescent="0.3">
      <c r="A54376"/>
      <c r="B54376"/>
      <c r="C54376"/>
    </row>
    <row r="54377" spans="1:3" ht="14.4" x14ac:dyDescent="0.3">
      <c r="A54377"/>
      <c r="B54377"/>
      <c r="C54377"/>
    </row>
    <row r="54378" spans="1:3" ht="14.4" x14ac:dyDescent="0.3">
      <c r="A54378"/>
      <c r="B54378"/>
      <c r="C54378"/>
    </row>
    <row r="54379" spans="1:3" ht="14.4" x14ac:dyDescent="0.3">
      <c r="A54379"/>
      <c r="B54379"/>
      <c r="C54379"/>
    </row>
    <row r="54380" spans="1:3" ht="14.4" x14ac:dyDescent="0.3">
      <c r="A54380"/>
      <c r="B54380"/>
      <c r="C54380"/>
    </row>
    <row r="54381" spans="1:3" ht="14.4" x14ac:dyDescent="0.3">
      <c r="A54381"/>
      <c r="B54381"/>
      <c r="C54381"/>
    </row>
    <row r="54382" spans="1:3" ht="14.4" x14ac:dyDescent="0.3">
      <c r="A54382"/>
      <c r="B54382"/>
      <c r="C54382"/>
    </row>
    <row r="54383" spans="1:3" ht="14.4" x14ac:dyDescent="0.3">
      <c r="A54383"/>
      <c r="B54383"/>
      <c r="C54383"/>
    </row>
    <row r="54384" spans="1:3" ht="14.4" x14ac:dyDescent="0.3">
      <c r="A54384"/>
      <c r="B54384"/>
      <c r="C54384"/>
    </row>
    <row r="54385" spans="1:3" ht="14.4" x14ac:dyDescent="0.3">
      <c r="A54385"/>
      <c r="B54385"/>
      <c r="C54385"/>
    </row>
    <row r="54386" spans="1:3" ht="14.4" x14ac:dyDescent="0.3">
      <c r="A54386"/>
      <c r="B54386"/>
      <c r="C54386"/>
    </row>
    <row r="54387" spans="1:3" ht="14.4" x14ac:dyDescent="0.3">
      <c r="A54387"/>
      <c r="B54387"/>
      <c r="C54387"/>
    </row>
    <row r="54388" spans="1:3" ht="14.4" x14ac:dyDescent="0.3">
      <c r="A54388"/>
      <c r="B54388"/>
      <c r="C54388"/>
    </row>
    <row r="54389" spans="1:3" ht="14.4" x14ac:dyDescent="0.3">
      <c r="A54389"/>
      <c r="B54389"/>
      <c r="C54389"/>
    </row>
    <row r="54390" spans="1:3" ht="14.4" x14ac:dyDescent="0.3">
      <c r="A54390"/>
      <c r="B54390"/>
      <c r="C54390"/>
    </row>
    <row r="54391" spans="1:3" ht="14.4" x14ac:dyDescent="0.3">
      <c r="A54391"/>
      <c r="B54391"/>
      <c r="C54391"/>
    </row>
    <row r="54392" spans="1:3" ht="14.4" x14ac:dyDescent="0.3">
      <c r="A54392"/>
      <c r="B54392"/>
      <c r="C54392"/>
    </row>
    <row r="54393" spans="1:3" ht="14.4" x14ac:dyDescent="0.3">
      <c r="A54393"/>
      <c r="B54393"/>
      <c r="C54393"/>
    </row>
    <row r="54394" spans="1:3" ht="14.4" x14ac:dyDescent="0.3">
      <c r="A54394"/>
      <c r="B54394"/>
      <c r="C54394"/>
    </row>
    <row r="54395" spans="1:3" ht="14.4" x14ac:dyDescent="0.3">
      <c r="A54395"/>
      <c r="B54395"/>
      <c r="C54395"/>
    </row>
    <row r="54396" spans="1:3" ht="14.4" x14ac:dyDescent="0.3">
      <c r="A54396"/>
      <c r="B54396"/>
      <c r="C54396"/>
    </row>
    <row r="54397" spans="1:3" ht="14.4" x14ac:dyDescent="0.3">
      <c r="A54397"/>
      <c r="B54397"/>
      <c r="C54397"/>
    </row>
    <row r="54398" spans="1:3" ht="14.4" x14ac:dyDescent="0.3">
      <c r="A54398"/>
      <c r="B54398"/>
      <c r="C54398"/>
    </row>
    <row r="54399" spans="1:3" ht="14.4" x14ac:dyDescent="0.3">
      <c r="A54399"/>
      <c r="B54399"/>
      <c r="C54399"/>
    </row>
    <row r="54400" spans="1:3" ht="14.4" x14ac:dyDescent="0.3">
      <c r="A54400"/>
      <c r="B54400"/>
      <c r="C54400"/>
    </row>
    <row r="54401" spans="1:3" ht="14.4" x14ac:dyDescent="0.3">
      <c r="A54401"/>
      <c r="B54401"/>
      <c r="C54401"/>
    </row>
    <row r="54402" spans="1:3" ht="14.4" x14ac:dyDescent="0.3">
      <c r="A54402"/>
      <c r="B54402"/>
      <c r="C54402"/>
    </row>
    <row r="54403" spans="1:3" ht="14.4" x14ac:dyDescent="0.3">
      <c r="A54403"/>
      <c r="B54403"/>
      <c r="C54403"/>
    </row>
    <row r="54404" spans="1:3" ht="14.4" x14ac:dyDescent="0.3">
      <c r="A54404"/>
      <c r="B54404"/>
      <c r="C54404"/>
    </row>
    <row r="54405" spans="1:3" ht="14.4" x14ac:dyDescent="0.3">
      <c r="A54405"/>
      <c r="B54405"/>
      <c r="C54405"/>
    </row>
    <row r="54406" spans="1:3" ht="14.4" x14ac:dyDescent="0.3">
      <c r="A54406"/>
      <c r="B54406"/>
      <c r="C54406"/>
    </row>
    <row r="54407" spans="1:3" ht="14.4" x14ac:dyDescent="0.3">
      <c r="A54407"/>
      <c r="B54407"/>
      <c r="C54407"/>
    </row>
    <row r="54408" spans="1:3" ht="14.4" x14ac:dyDescent="0.3">
      <c r="A54408"/>
      <c r="B54408"/>
      <c r="C54408"/>
    </row>
    <row r="54409" spans="1:3" ht="14.4" x14ac:dyDescent="0.3">
      <c r="A54409"/>
      <c r="B54409"/>
      <c r="C54409"/>
    </row>
    <row r="54410" spans="1:3" ht="14.4" x14ac:dyDescent="0.3">
      <c r="A54410"/>
      <c r="B54410"/>
      <c r="C54410"/>
    </row>
    <row r="54411" spans="1:3" ht="14.4" x14ac:dyDescent="0.3">
      <c r="A54411"/>
      <c r="B54411"/>
      <c r="C54411"/>
    </row>
    <row r="54412" spans="1:3" ht="14.4" x14ac:dyDescent="0.3">
      <c r="A54412"/>
      <c r="B54412"/>
      <c r="C54412"/>
    </row>
    <row r="54413" spans="1:3" ht="14.4" x14ac:dyDescent="0.3">
      <c r="A54413"/>
      <c r="B54413"/>
      <c r="C54413"/>
    </row>
    <row r="54414" spans="1:3" ht="14.4" x14ac:dyDescent="0.3">
      <c r="A54414"/>
      <c r="B54414"/>
      <c r="C54414"/>
    </row>
    <row r="54415" spans="1:3" ht="14.4" x14ac:dyDescent="0.3">
      <c r="A54415"/>
      <c r="B54415"/>
      <c r="C54415"/>
    </row>
    <row r="54416" spans="1:3" ht="14.4" x14ac:dyDescent="0.3">
      <c r="A54416"/>
      <c r="B54416"/>
      <c r="C54416"/>
    </row>
    <row r="54417" spans="1:3" ht="14.4" x14ac:dyDescent="0.3">
      <c r="A54417"/>
      <c r="B54417"/>
      <c r="C54417"/>
    </row>
    <row r="54418" spans="1:3" ht="14.4" x14ac:dyDescent="0.3">
      <c r="A54418"/>
      <c r="B54418"/>
      <c r="C54418"/>
    </row>
    <row r="54419" spans="1:3" ht="14.4" x14ac:dyDescent="0.3">
      <c r="A54419"/>
      <c r="B54419"/>
      <c r="C54419"/>
    </row>
    <row r="54420" spans="1:3" ht="14.4" x14ac:dyDescent="0.3">
      <c r="A54420"/>
      <c r="B54420"/>
      <c r="C54420"/>
    </row>
    <row r="54421" spans="1:3" ht="14.4" x14ac:dyDescent="0.3">
      <c r="A54421"/>
      <c r="B54421"/>
      <c r="C54421"/>
    </row>
    <row r="54422" spans="1:3" ht="14.4" x14ac:dyDescent="0.3">
      <c r="A54422"/>
      <c r="B54422"/>
      <c r="C54422"/>
    </row>
    <row r="54423" spans="1:3" ht="14.4" x14ac:dyDescent="0.3">
      <c r="A54423"/>
      <c r="B54423"/>
      <c r="C54423"/>
    </row>
    <row r="54424" spans="1:3" ht="14.4" x14ac:dyDescent="0.3">
      <c r="A54424"/>
      <c r="B54424"/>
      <c r="C54424"/>
    </row>
    <row r="54425" spans="1:3" ht="14.4" x14ac:dyDescent="0.3">
      <c r="A54425"/>
      <c r="B54425"/>
      <c r="C54425"/>
    </row>
    <row r="54426" spans="1:3" ht="14.4" x14ac:dyDescent="0.3">
      <c r="A54426"/>
      <c r="B54426"/>
      <c r="C54426"/>
    </row>
    <row r="54427" spans="1:3" ht="14.4" x14ac:dyDescent="0.3">
      <c r="A54427"/>
      <c r="B54427"/>
      <c r="C54427"/>
    </row>
    <row r="54428" spans="1:3" ht="14.4" x14ac:dyDescent="0.3">
      <c r="A54428"/>
      <c r="B54428"/>
      <c r="C54428"/>
    </row>
    <row r="54429" spans="1:3" ht="14.4" x14ac:dyDescent="0.3">
      <c r="A54429"/>
      <c r="B54429"/>
      <c r="C54429"/>
    </row>
    <row r="54430" spans="1:3" ht="14.4" x14ac:dyDescent="0.3">
      <c r="A54430"/>
      <c r="B54430"/>
      <c r="C54430"/>
    </row>
    <row r="54431" spans="1:3" ht="14.4" x14ac:dyDescent="0.3">
      <c r="A54431"/>
      <c r="B54431"/>
      <c r="C54431"/>
    </row>
    <row r="54432" spans="1:3" ht="14.4" x14ac:dyDescent="0.3">
      <c r="A54432"/>
      <c r="B54432"/>
      <c r="C54432"/>
    </row>
    <row r="54433" spans="1:3" ht="14.4" x14ac:dyDescent="0.3">
      <c r="A54433"/>
      <c r="B54433"/>
      <c r="C54433"/>
    </row>
    <row r="54434" spans="1:3" ht="14.4" x14ac:dyDescent="0.3">
      <c r="A54434"/>
      <c r="B54434"/>
      <c r="C54434"/>
    </row>
    <row r="54435" spans="1:3" ht="14.4" x14ac:dyDescent="0.3">
      <c r="A54435"/>
      <c r="B54435"/>
      <c r="C54435"/>
    </row>
    <row r="54436" spans="1:3" ht="14.4" x14ac:dyDescent="0.3">
      <c r="A54436"/>
      <c r="B54436"/>
      <c r="C54436"/>
    </row>
    <row r="54437" spans="1:3" ht="14.4" x14ac:dyDescent="0.3">
      <c r="A54437"/>
      <c r="B54437"/>
      <c r="C54437"/>
    </row>
    <row r="54438" spans="1:3" ht="14.4" x14ac:dyDescent="0.3">
      <c r="A54438"/>
      <c r="B54438"/>
      <c r="C54438"/>
    </row>
    <row r="54439" spans="1:3" ht="14.4" x14ac:dyDescent="0.3">
      <c r="A54439"/>
      <c r="B54439"/>
      <c r="C54439"/>
    </row>
    <row r="54440" spans="1:3" ht="14.4" x14ac:dyDescent="0.3">
      <c r="A54440"/>
      <c r="B54440"/>
      <c r="C54440"/>
    </row>
    <row r="54441" spans="1:3" ht="14.4" x14ac:dyDescent="0.3">
      <c r="A54441"/>
      <c r="B54441"/>
      <c r="C54441"/>
    </row>
    <row r="54442" spans="1:3" ht="14.4" x14ac:dyDescent="0.3">
      <c r="A54442"/>
      <c r="B54442"/>
      <c r="C54442"/>
    </row>
    <row r="54443" spans="1:3" ht="14.4" x14ac:dyDescent="0.3">
      <c r="A54443"/>
      <c r="B54443"/>
      <c r="C54443"/>
    </row>
    <row r="54444" spans="1:3" ht="14.4" x14ac:dyDescent="0.3">
      <c r="A54444"/>
      <c r="B54444"/>
      <c r="C54444"/>
    </row>
    <row r="54445" spans="1:3" ht="14.4" x14ac:dyDescent="0.3">
      <c r="A54445"/>
      <c r="B54445"/>
      <c r="C54445"/>
    </row>
    <row r="54446" spans="1:3" ht="14.4" x14ac:dyDescent="0.3">
      <c r="A54446"/>
      <c r="B54446"/>
      <c r="C54446"/>
    </row>
    <row r="54447" spans="1:3" ht="14.4" x14ac:dyDescent="0.3">
      <c r="A54447"/>
      <c r="B54447"/>
      <c r="C54447"/>
    </row>
    <row r="54448" spans="1:3" ht="14.4" x14ac:dyDescent="0.3">
      <c r="A54448"/>
      <c r="B54448"/>
      <c r="C54448"/>
    </row>
    <row r="54449" spans="1:3" ht="14.4" x14ac:dyDescent="0.3">
      <c r="A54449"/>
      <c r="B54449"/>
      <c r="C54449"/>
    </row>
    <row r="54450" spans="1:3" ht="14.4" x14ac:dyDescent="0.3">
      <c r="A54450"/>
      <c r="B54450"/>
      <c r="C54450"/>
    </row>
    <row r="54451" spans="1:3" ht="14.4" x14ac:dyDescent="0.3">
      <c r="A54451"/>
      <c r="B54451"/>
      <c r="C54451"/>
    </row>
    <row r="54452" spans="1:3" ht="14.4" x14ac:dyDescent="0.3">
      <c r="A54452"/>
      <c r="B54452"/>
      <c r="C54452"/>
    </row>
    <row r="54453" spans="1:3" ht="14.4" x14ac:dyDescent="0.3">
      <c r="A54453"/>
      <c r="B54453"/>
      <c r="C54453"/>
    </row>
    <row r="54454" spans="1:3" ht="14.4" x14ac:dyDescent="0.3">
      <c r="A54454"/>
      <c r="B54454"/>
      <c r="C54454"/>
    </row>
    <row r="54455" spans="1:3" ht="14.4" x14ac:dyDescent="0.3">
      <c r="A54455"/>
      <c r="B54455"/>
      <c r="C54455"/>
    </row>
    <row r="54456" spans="1:3" ht="14.4" x14ac:dyDescent="0.3">
      <c r="A54456"/>
      <c r="B54456"/>
      <c r="C54456"/>
    </row>
    <row r="54457" spans="1:3" ht="14.4" x14ac:dyDescent="0.3">
      <c r="A54457"/>
      <c r="B54457"/>
      <c r="C54457"/>
    </row>
    <row r="54458" spans="1:3" ht="14.4" x14ac:dyDescent="0.3">
      <c r="A54458"/>
      <c r="B54458"/>
      <c r="C54458"/>
    </row>
    <row r="54459" spans="1:3" ht="14.4" x14ac:dyDescent="0.3">
      <c r="A54459"/>
      <c r="B54459"/>
      <c r="C54459"/>
    </row>
    <row r="54460" spans="1:3" ht="14.4" x14ac:dyDescent="0.3">
      <c r="A54460"/>
      <c r="B54460"/>
      <c r="C54460"/>
    </row>
    <row r="54461" spans="1:3" ht="14.4" x14ac:dyDescent="0.3">
      <c r="A54461"/>
      <c r="B54461"/>
      <c r="C54461"/>
    </row>
    <row r="54462" spans="1:3" ht="14.4" x14ac:dyDescent="0.3">
      <c r="A54462"/>
      <c r="B54462"/>
      <c r="C54462"/>
    </row>
    <row r="54463" spans="1:3" ht="14.4" x14ac:dyDescent="0.3">
      <c r="A54463"/>
      <c r="B54463"/>
      <c r="C54463"/>
    </row>
    <row r="54464" spans="1:3" ht="14.4" x14ac:dyDescent="0.3">
      <c r="A54464"/>
      <c r="B54464"/>
      <c r="C54464"/>
    </row>
    <row r="54465" spans="1:3" ht="14.4" x14ac:dyDescent="0.3">
      <c r="A54465"/>
      <c r="B54465"/>
      <c r="C54465"/>
    </row>
    <row r="54466" spans="1:3" ht="14.4" x14ac:dyDescent="0.3">
      <c r="A54466"/>
      <c r="B54466"/>
      <c r="C54466"/>
    </row>
    <row r="54467" spans="1:3" ht="14.4" x14ac:dyDescent="0.3">
      <c r="A54467"/>
      <c r="B54467"/>
      <c r="C54467"/>
    </row>
    <row r="54468" spans="1:3" ht="14.4" x14ac:dyDescent="0.3">
      <c r="A54468"/>
      <c r="B54468"/>
      <c r="C54468"/>
    </row>
    <row r="54469" spans="1:3" ht="14.4" x14ac:dyDescent="0.3">
      <c r="A54469"/>
      <c r="B54469"/>
      <c r="C54469"/>
    </row>
    <row r="54470" spans="1:3" ht="14.4" x14ac:dyDescent="0.3">
      <c r="A54470"/>
      <c r="B54470"/>
      <c r="C54470"/>
    </row>
    <row r="54471" spans="1:3" ht="14.4" x14ac:dyDescent="0.3">
      <c r="A54471"/>
      <c r="B54471"/>
      <c r="C54471"/>
    </row>
    <row r="54472" spans="1:3" ht="14.4" x14ac:dyDescent="0.3">
      <c r="A54472"/>
      <c r="B54472"/>
      <c r="C54472"/>
    </row>
    <row r="54473" spans="1:3" ht="14.4" x14ac:dyDescent="0.3">
      <c r="A54473"/>
      <c r="B54473"/>
      <c r="C54473"/>
    </row>
    <row r="54474" spans="1:3" ht="14.4" x14ac:dyDescent="0.3">
      <c r="A54474"/>
      <c r="B54474"/>
      <c r="C54474"/>
    </row>
    <row r="54475" spans="1:3" ht="14.4" x14ac:dyDescent="0.3">
      <c r="A54475"/>
      <c r="B54475"/>
      <c r="C54475"/>
    </row>
    <row r="54476" spans="1:3" ht="14.4" x14ac:dyDescent="0.3">
      <c r="A54476"/>
      <c r="B54476"/>
      <c r="C54476"/>
    </row>
    <row r="54477" spans="1:3" ht="14.4" x14ac:dyDescent="0.3">
      <c r="A54477"/>
      <c r="B54477"/>
      <c r="C54477"/>
    </row>
    <row r="54478" spans="1:3" ht="14.4" x14ac:dyDescent="0.3">
      <c r="A54478"/>
      <c r="B54478"/>
      <c r="C54478"/>
    </row>
    <row r="54479" spans="1:3" ht="14.4" x14ac:dyDescent="0.3">
      <c r="A54479"/>
      <c r="B54479"/>
      <c r="C54479"/>
    </row>
    <row r="54480" spans="1:3" ht="14.4" x14ac:dyDescent="0.3">
      <c r="A54480"/>
      <c r="B54480"/>
      <c r="C54480"/>
    </row>
    <row r="54481" spans="1:3" ht="14.4" x14ac:dyDescent="0.3">
      <c r="A54481"/>
      <c r="B54481"/>
      <c r="C54481"/>
    </row>
    <row r="54482" spans="1:3" ht="14.4" x14ac:dyDescent="0.3">
      <c r="A54482"/>
      <c r="B54482"/>
      <c r="C54482"/>
    </row>
    <row r="54483" spans="1:3" ht="14.4" x14ac:dyDescent="0.3">
      <c r="A54483"/>
      <c r="B54483"/>
      <c r="C54483"/>
    </row>
    <row r="54484" spans="1:3" ht="14.4" x14ac:dyDescent="0.3">
      <c r="A54484"/>
      <c r="B54484"/>
      <c r="C54484"/>
    </row>
    <row r="54485" spans="1:3" ht="14.4" x14ac:dyDescent="0.3">
      <c r="A54485"/>
      <c r="B54485"/>
      <c r="C54485"/>
    </row>
    <row r="54486" spans="1:3" ht="14.4" x14ac:dyDescent="0.3">
      <c r="A54486"/>
      <c r="B54486"/>
      <c r="C54486"/>
    </row>
    <row r="54487" spans="1:3" ht="14.4" x14ac:dyDescent="0.3">
      <c r="A54487"/>
      <c r="B54487"/>
      <c r="C54487"/>
    </row>
    <row r="54488" spans="1:3" ht="14.4" x14ac:dyDescent="0.3">
      <c r="A54488"/>
      <c r="B54488"/>
      <c r="C54488"/>
    </row>
    <row r="54489" spans="1:3" ht="14.4" x14ac:dyDescent="0.3">
      <c r="A54489"/>
      <c r="B54489"/>
      <c r="C54489"/>
    </row>
    <row r="54490" spans="1:3" ht="14.4" x14ac:dyDescent="0.3">
      <c r="A54490"/>
      <c r="B54490"/>
      <c r="C54490"/>
    </row>
    <row r="54491" spans="1:3" ht="14.4" x14ac:dyDescent="0.3">
      <c r="A54491"/>
      <c r="B54491"/>
      <c r="C54491"/>
    </row>
    <row r="54492" spans="1:3" ht="14.4" x14ac:dyDescent="0.3">
      <c r="A54492"/>
      <c r="B54492"/>
      <c r="C54492"/>
    </row>
    <row r="54493" spans="1:3" ht="14.4" x14ac:dyDescent="0.3">
      <c r="A54493"/>
      <c r="B54493"/>
      <c r="C54493"/>
    </row>
    <row r="54494" spans="1:3" ht="14.4" x14ac:dyDescent="0.3">
      <c r="A54494"/>
      <c r="B54494"/>
      <c r="C54494"/>
    </row>
    <row r="54495" spans="1:3" ht="14.4" x14ac:dyDescent="0.3">
      <c r="A54495"/>
      <c r="B54495"/>
      <c r="C54495"/>
    </row>
    <row r="54496" spans="1:3" ht="14.4" x14ac:dyDescent="0.3">
      <c r="A54496"/>
      <c r="B54496"/>
      <c r="C54496"/>
    </row>
    <row r="54497" spans="1:3" ht="14.4" x14ac:dyDescent="0.3">
      <c r="A54497"/>
      <c r="B54497"/>
      <c r="C54497"/>
    </row>
    <row r="54498" spans="1:3" ht="14.4" x14ac:dyDescent="0.3">
      <c r="A54498"/>
      <c r="B54498"/>
      <c r="C54498"/>
    </row>
    <row r="54499" spans="1:3" ht="14.4" x14ac:dyDescent="0.3">
      <c r="A54499"/>
      <c r="B54499"/>
      <c r="C54499"/>
    </row>
    <row r="54500" spans="1:3" ht="14.4" x14ac:dyDescent="0.3">
      <c r="A54500"/>
      <c r="B54500"/>
      <c r="C54500"/>
    </row>
    <row r="54501" spans="1:3" ht="14.4" x14ac:dyDescent="0.3">
      <c r="A54501"/>
      <c r="B54501"/>
      <c r="C54501"/>
    </row>
    <row r="54502" spans="1:3" ht="14.4" x14ac:dyDescent="0.3">
      <c r="A54502"/>
      <c r="B54502"/>
      <c r="C54502"/>
    </row>
    <row r="54503" spans="1:3" ht="14.4" x14ac:dyDescent="0.3">
      <c r="A54503"/>
      <c r="B54503"/>
      <c r="C54503"/>
    </row>
    <row r="54504" spans="1:3" ht="14.4" x14ac:dyDescent="0.3">
      <c r="A54504"/>
      <c r="B54504"/>
      <c r="C54504"/>
    </row>
    <row r="54505" spans="1:3" ht="14.4" x14ac:dyDescent="0.3">
      <c r="A54505"/>
      <c r="B54505"/>
      <c r="C54505"/>
    </row>
    <row r="54506" spans="1:3" ht="14.4" x14ac:dyDescent="0.3">
      <c r="A54506"/>
      <c r="B54506"/>
      <c r="C54506"/>
    </row>
    <row r="54507" spans="1:3" ht="14.4" x14ac:dyDescent="0.3">
      <c r="A54507"/>
      <c r="B54507"/>
      <c r="C54507"/>
    </row>
    <row r="54508" spans="1:3" ht="14.4" x14ac:dyDescent="0.3">
      <c r="A54508"/>
      <c r="B54508"/>
      <c r="C54508"/>
    </row>
    <row r="54509" spans="1:3" ht="14.4" x14ac:dyDescent="0.3">
      <c r="A54509"/>
      <c r="B54509"/>
      <c r="C54509"/>
    </row>
    <row r="54510" spans="1:3" ht="14.4" x14ac:dyDescent="0.3">
      <c r="A54510"/>
      <c r="B54510"/>
      <c r="C54510"/>
    </row>
    <row r="54511" spans="1:3" ht="14.4" x14ac:dyDescent="0.3">
      <c r="A54511"/>
      <c r="B54511"/>
      <c r="C54511"/>
    </row>
    <row r="54512" spans="1:3" ht="14.4" x14ac:dyDescent="0.3">
      <c r="A54512"/>
      <c r="B54512"/>
      <c r="C54512"/>
    </row>
    <row r="54513" spans="1:3" ht="14.4" x14ac:dyDescent="0.3">
      <c r="A54513"/>
      <c r="B54513"/>
      <c r="C54513"/>
    </row>
    <row r="54514" spans="1:3" ht="14.4" x14ac:dyDescent="0.3">
      <c r="A54514"/>
      <c r="B54514"/>
      <c r="C54514"/>
    </row>
    <row r="54515" spans="1:3" ht="14.4" x14ac:dyDescent="0.3">
      <c r="A54515"/>
      <c r="B54515"/>
      <c r="C54515"/>
    </row>
    <row r="54516" spans="1:3" ht="14.4" x14ac:dyDescent="0.3">
      <c r="A54516"/>
      <c r="B54516"/>
      <c r="C54516"/>
    </row>
    <row r="54517" spans="1:3" ht="14.4" x14ac:dyDescent="0.3">
      <c r="A54517"/>
      <c r="B54517"/>
      <c r="C54517"/>
    </row>
    <row r="54518" spans="1:3" ht="14.4" x14ac:dyDescent="0.3">
      <c r="A54518"/>
      <c r="B54518"/>
      <c r="C54518"/>
    </row>
    <row r="54519" spans="1:3" ht="14.4" x14ac:dyDescent="0.3">
      <c r="A54519"/>
      <c r="B54519"/>
      <c r="C54519"/>
    </row>
    <row r="54520" spans="1:3" ht="14.4" x14ac:dyDescent="0.3">
      <c r="A54520"/>
      <c r="B54520"/>
      <c r="C54520"/>
    </row>
    <row r="54521" spans="1:3" ht="14.4" x14ac:dyDescent="0.3">
      <c r="A54521"/>
      <c r="B54521"/>
      <c r="C54521"/>
    </row>
    <row r="54522" spans="1:3" ht="14.4" x14ac:dyDescent="0.3">
      <c r="A54522"/>
      <c r="B54522"/>
      <c r="C54522"/>
    </row>
    <row r="54523" spans="1:3" ht="14.4" x14ac:dyDescent="0.3">
      <c r="A54523"/>
      <c r="B54523"/>
      <c r="C54523"/>
    </row>
    <row r="54524" spans="1:3" ht="14.4" x14ac:dyDescent="0.3">
      <c r="A54524"/>
      <c r="B54524"/>
      <c r="C54524"/>
    </row>
    <row r="54525" spans="1:3" ht="14.4" x14ac:dyDescent="0.3">
      <c r="A54525"/>
      <c r="B54525"/>
      <c r="C54525"/>
    </row>
    <row r="54526" spans="1:3" ht="14.4" x14ac:dyDescent="0.3">
      <c r="A54526"/>
      <c r="B54526"/>
      <c r="C54526"/>
    </row>
    <row r="54527" spans="1:3" ht="14.4" x14ac:dyDescent="0.3">
      <c r="A54527"/>
      <c r="B54527"/>
      <c r="C54527"/>
    </row>
    <row r="54528" spans="1:3" ht="14.4" x14ac:dyDescent="0.3">
      <c r="A54528"/>
      <c r="B54528"/>
      <c r="C54528"/>
    </row>
    <row r="54529" spans="1:3" ht="14.4" x14ac:dyDescent="0.3">
      <c r="A54529"/>
      <c r="B54529"/>
      <c r="C54529"/>
    </row>
    <row r="54530" spans="1:3" ht="14.4" x14ac:dyDescent="0.3">
      <c r="A54530"/>
      <c r="B54530"/>
      <c r="C54530"/>
    </row>
    <row r="54531" spans="1:3" ht="14.4" x14ac:dyDescent="0.3">
      <c r="A54531"/>
      <c r="B54531"/>
      <c r="C54531"/>
    </row>
    <row r="54532" spans="1:3" ht="14.4" x14ac:dyDescent="0.3">
      <c r="A54532"/>
      <c r="B54532"/>
      <c r="C54532"/>
    </row>
    <row r="54533" spans="1:3" ht="14.4" x14ac:dyDescent="0.3">
      <c r="A54533"/>
      <c r="B54533"/>
      <c r="C54533"/>
    </row>
    <row r="54534" spans="1:3" ht="14.4" x14ac:dyDescent="0.3">
      <c r="A54534"/>
      <c r="B54534"/>
      <c r="C54534"/>
    </row>
    <row r="54535" spans="1:3" ht="14.4" x14ac:dyDescent="0.3">
      <c r="A54535"/>
      <c r="B54535"/>
      <c r="C54535"/>
    </row>
    <row r="54536" spans="1:3" ht="14.4" x14ac:dyDescent="0.3">
      <c r="A54536"/>
      <c r="B54536"/>
      <c r="C54536"/>
    </row>
    <row r="54537" spans="1:3" ht="14.4" x14ac:dyDescent="0.3">
      <c r="A54537"/>
      <c r="B54537"/>
      <c r="C54537"/>
    </row>
    <row r="54538" spans="1:3" ht="14.4" x14ac:dyDescent="0.3">
      <c r="A54538"/>
      <c r="B54538"/>
      <c r="C54538"/>
    </row>
    <row r="54539" spans="1:3" ht="14.4" x14ac:dyDescent="0.3">
      <c r="A54539"/>
      <c r="B54539"/>
      <c r="C54539"/>
    </row>
    <row r="54540" spans="1:3" ht="14.4" x14ac:dyDescent="0.3">
      <c r="A54540"/>
      <c r="B54540"/>
      <c r="C54540"/>
    </row>
    <row r="54541" spans="1:3" ht="14.4" x14ac:dyDescent="0.3">
      <c r="A54541"/>
      <c r="B54541"/>
      <c r="C54541"/>
    </row>
    <row r="54542" spans="1:3" ht="14.4" x14ac:dyDescent="0.3">
      <c r="A54542"/>
      <c r="B54542"/>
      <c r="C54542"/>
    </row>
    <row r="54543" spans="1:3" ht="14.4" x14ac:dyDescent="0.3">
      <c r="A54543"/>
      <c r="B54543"/>
      <c r="C54543"/>
    </row>
    <row r="54544" spans="1:3" ht="14.4" x14ac:dyDescent="0.3">
      <c r="A54544"/>
      <c r="B54544"/>
      <c r="C54544"/>
    </row>
    <row r="54545" spans="1:3" ht="14.4" x14ac:dyDescent="0.3">
      <c r="A54545"/>
      <c r="B54545"/>
      <c r="C54545"/>
    </row>
    <row r="54546" spans="1:3" ht="14.4" x14ac:dyDescent="0.3">
      <c r="A54546"/>
      <c r="B54546"/>
      <c r="C54546"/>
    </row>
    <row r="54547" spans="1:3" ht="14.4" x14ac:dyDescent="0.3">
      <c r="A54547"/>
      <c r="B54547"/>
      <c r="C54547"/>
    </row>
    <row r="54548" spans="1:3" ht="14.4" x14ac:dyDescent="0.3">
      <c r="A54548"/>
      <c r="B54548"/>
      <c r="C54548"/>
    </row>
    <row r="54549" spans="1:3" ht="14.4" x14ac:dyDescent="0.3">
      <c r="A54549"/>
      <c r="B54549"/>
      <c r="C54549"/>
    </row>
    <row r="54550" spans="1:3" ht="14.4" x14ac:dyDescent="0.3">
      <c r="A54550"/>
      <c r="B54550"/>
      <c r="C54550"/>
    </row>
    <row r="54551" spans="1:3" ht="14.4" x14ac:dyDescent="0.3">
      <c r="A54551"/>
      <c r="B54551"/>
      <c r="C54551"/>
    </row>
    <row r="54552" spans="1:3" ht="14.4" x14ac:dyDescent="0.3">
      <c r="A54552"/>
      <c r="B54552"/>
      <c r="C54552"/>
    </row>
    <row r="54553" spans="1:3" ht="14.4" x14ac:dyDescent="0.3">
      <c r="A54553"/>
      <c r="B54553"/>
      <c r="C54553"/>
    </row>
    <row r="54554" spans="1:3" ht="14.4" x14ac:dyDescent="0.3">
      <c r="A54554"/>
      <c r="B54554"/>
      <c r="C54554"/>
    </row>
    <row r="54555" spans="1:3" ht="14.4" x14ac:dyDescent="0.3">
      <c r="A54555"/>
      <c r="B54555"/>
      <c r="C54555"/>
    </row>
    <row r="54556" spans="1:3" ht="14.4" x14ac:dyDescent="0.3">
      <c r="A54556"/>
      <c r="B54556"/>
      <c r="C54556"/>
    </row>
    <row r="54557" spans="1:3" ht="14.4" x14ac:dyDescent="0.3">
      <c r="A54557"/>
      <c r="B54557"/>
      <c r="C54557"/>
    </row>
    <row r="54558" spans="1:3" ht="14.4" x14ac:dyDescent="0.3">
      <c r="A54558"/>
      <c r="B54558"/>
      <c r="C54558"/>
    </row>
    <row r="54559" spans="1:3" ht="14.4" x14ac:dyDescent="0.3">
      <c r="A54559"/>
      <c r="B54559"/>
      <c r="C54559"/>
    </row>
    <row r="54560" spans="1:3" ht="14.4" x14ac:dyDescent="0.3">
      <c r="A54560"/>
      <c r="B54560"/>
      <c r="C54560"/>
    </row>
    <row r="54561" spans="1:3" ht="14.4" x14ac:dyDescent="0.3">
      <c r="A54561"/>
      <c r="B54561"/>
      <c r="C54561"/>
    </row>
    <row r="54562" spans="1:3" ht="14.4" x14ac:dyDescent="0.3">
      <c r="A54562"/>
      <c r="B54562"/>
      <c r="C54562"/>
    </row>
    <row r="54563" spans="1:3" ht="14.4" x14ac:dyDescent="0.3">
      <c r="A54563"/>
      <c r="B54563"/>
      <c r="C54563"/>
    </row>
    <row r="54564" spans="1:3" ht="14.4" x14ac:dyDescent="0.3">
      <c r="A54564"/>
      <c r="B54564"/>
      <c r="C54564"/>
    </row>
    <row r="54565" spans="1:3" ht="14.4" x14ac:dyDescent="0.3">
      <c r="A54565"/>
      <c r="B54565"/>
      <c r="C54565"/>
    </row>
    <row r="54566" spans="1:3" ht="14.4" x14ac:dyDescent="0.3">
      <c r="A54566"/>
      <c r="B54566"/>
      <c r="C54566"/>
    </row>
    <row r="54567" spans="1:3" ht="14.4" x14ac:dyDescent="0.3">
      <c r="A54567"/>
      <c r="B54567"/>
      <c r="C54567"/>
    </row>
    <row r="54568" spans="1:3" ht="14.4" x14ac:dyDescent="0.3">
      <c r="A54568"/>
      <c r="B54568"/>
      <c r="C54568"/>
    </row>
    <row r="54569" spans="1:3" ht="14.4" x14ac:dyDescent="0.3">
      <c r="A54569"/>
      <c r="B54569"/>
      <c r="C54569"/>
    </row>
    <row r="54570" spans="1:3" ht="14.4" x14ac:dyDescent="0.3">
      <c r="A54570"/>
      <c r="B54570"/>
      <c r="C54570"/>
    </row>
    <row r="54571" spans="1:3" ht="14.4" x14ac:dyDescent="0.3">
      <c r="A54571"/>
      <c r="B54571"/>
      <c r="C54571"/>
    </row>
    <row r="54572" spans="1:3" ht="14.4" x14ac:dyDescent="0.3">
      <c r="A54572"/>
      <c r="B54572"/>
      <c r="C54572"/>
    </row>
    <row r="54573" spans="1:3" ht="14.4" x14ac:dyDescent="0.3">
      <c r="A54573"/>
      <c r="B54573"/>
      <c r="C54573"/>
    </row>
    <row r="54574" spans="1:3" ht="14.4" x14ac:dyDescent="0.3">
      <c r="A54574"/>
      <c r="B54574"/>
      <c r="C54574"/>
    </row>
    <row r="54575" spans="1:3" ht="14.4" x14ac:dyDescent="0.3">
      <c r="A54575"/>
      <c r="B54575"/>
      <c r="C54575"/>
    </row>
    <row r="54576" spans="1:3" ht="14.4" x14ac:dyDescent="0.3">
      <c r="A54576"/>
      <c r="B54576"/>
      <c r="C54576"/>
    </row>
    <row r="54577" spans="1:3" ht="14.4" x14ac:dyDescent="0.3">
      <c r="A54577"/>
      <c r="B54577"/>
      <c r="C54577"/>
    </row>
    <row r="54578" spans="1:3" ht="14.4" x14ac:dyDescent="0.3">
      <c r="A54578"/>
      <c r="B54578"/>
      <c r="C54578"/>
    </row>
    <row r="54579" spans="1:3" ht="14.4" x14ac:dyDescent="0.3">
      <c r="A54579"/>
      <c r="B54579"/>
      <c r="C54579"/>
    </row>
    <row r="54580" spans="1:3" ht="14.4" x14ac:dyDescent="0.3">
      <c r="A54580"/>
      <c r="B54580"/>
      <c r="C54580"/>
    </row>
    <row r="54581" spans="1:3" ht="14.4" x14ac:dyDescent="0.3">
      <c r="A54581"/>
      <c r="B54581"/>
      <c r="C54581"/>
    </row>
    <row r="54582" spans="1:3" ht="14.4" x14ac:dyDescent="0.3">
      <c r="A54582"/>
      <c r="B54582"/>
      <c r="C54582"/>
    </row>
    <row r="54583" spans="1:3" ht="14.4" x14ac:dyDescent="0.3">
      <c r="A54583"/>
      <c r="B54583"/>
      <c r="C54583"/>
    </row>
    <row r="54584" spans="1:3" ht="14.4" x14ac:dyDescent="0.3">
      <c r="A54584"/>
      <c r="B54584"/>
      <c r="C54584"/>
    </row>
    <row r="54585" spans="1:3" ht="14.4" x14ac:dyDescent="0.3">
      <c r="A54585"/>
      <c r="B54585"/>
      <c r="C54585"/>
    </row>
    <row r="54586" spans="1:3" ht="14.4" x14ac:dyDescent="0.3">
      <c r="A54586"/>
      <c r="B54586"/>
      <c r="C54586"/>
    </row>
    <row r="54587" spans="1:3" ht="14.4" x14ac:dyDescent="0.3">
      <c r="A54587"/>
      <c r="B54587"/>
      <c r="C54587"/>
    </row>
    <row r="54588" spans="1:3" ht="14.4" x14ac:dyDescent="0.3">
      <c r="A54588"/>
      <c r="B54588"/>
      <c r="C54588"/>
    </row>
    <row r="54589" spans="1:3" ht="14.4" x14ac:dyDescent="0.3">
      <c r="A54589"/>
      <c r="B54589"/>
      <c r="C54589"/>
    </row>
    <row r="54590" spans="1:3" ht="14.4" x14ac:dyDescent="0.3">
      <c r="A54590"/>
      <c r="B54590"/>
      <c r="C54590"/>
    </row>
    <row r="54591" spans="1:3" ht="14.4" x14ac:dyDescent="0.3">
      <c r="A54591"/>
      <c r="B54591"/>
      <c r="C54591"/>
    </row>
    <row r="54592" spans="1:3" ht="14.4" x14ac:dyDescent="0.3">
      <c r="A54592"/>
      <c r="B54592"/>
      <c r="C54592"/>
    </row>
    <row r="54593" spans="1:3" ht="14.4" x14ac:dyDescent="0.3">
      <c r="A54593"/>
      <c r="B54593"/>
      <c r="C54593"/>
    </row>
    <row r="54594" spans="1:3" ht="14.4" x14ac:dyDescent="0.3">
      <c r="A54594"/>
      <c r="B54594"/>
      <c r="C54594"/>
    </row>
    <row r="54595" spans="1:3" ht="14.4" x14ac:dyDescent="0.3">
      <c r="A54595"/>
      <c r="B54595"/>
      <c r="C54595"/>
    </row>
    <row r="54596" spans="1:3" ht="14.4" x14ac:dyDescent="0.3">
      <c r="A54596"/>
      <c r="B54596"/>
      <c r="C54596"/>
    </row>
    <row r="54597" spans="1:3" ht="14.4" x14ac:dyDescent="0.3">
      <c r="A54597"/>
      <c r="B54597"/>
      <c r="C54597"/>
    </row>
    <row r="54598" spans="1:3" ht="14.4" x14ac:dyDescent="0.3">
      <c r="A54598"/>
      <c r="B54598"/>
      <c r="C54598"/>
    </row>
    <row r="54599" spans="1:3" ht="14.4" x14ac:dyDescent="0.3">
      <c r="A54599"/>
      <c r="B54599"/>
      <c r="C54599"/>
    </row>
    <row r="54600" spans="1:3" ht="14.4" x14ac:dyDescent="0.3">
      <c r="A54600"/>
      <c r="B54600"/>
      <c r="C54600"/>
    </row>
    <row r="54601" spans="1:3" ht="14.4" x14ac:dyDescent="0.3">
      <c r="A54601"/>
      <c r="B54601"/>
      <c r="C54601"/>
    </row>
    <row r="54602" spans="1:3" ht="14.4" x14ac:dyDescent="0.3">
      <c r="A54602"/>
      <c r="B54602"/>
      <c r="C54602"/>
    </row>
    <row r="54603" spans="1:3" ht="14.4" x14ac:dyDescent="0.3">
      <c r="A54603"/>
      <c r="B54603"/>
      <c r="C54603"/>
    </row>
    <row r="54604" spans="1:3" ht="14.4" x14ac:dyDescent="0.3">
      <c r="A54604"/>
      <c r="B54604"/>
      <c r="C54604"/>
    </row>
    <row r="54605" spans="1:3" ht="14.4" x14ac:dyDescent="0.3">
      <c r="A54605"/>
      <c r="B54605"/>
      <c r="C54605"/>
    </row>
    <row r="54606" spans="1:3" ht="14.4" x14ac:dyDescent="0.3">
      <c r="A54606"/>
      <c r="B54606"/>
      <c r="C54606"/>
    </row>
    <row r="54607" spans="1:3" ht="14.4" x14ac:dyDescent="0.3">
      <c r="A54607"/>
      <c r="B54607"/>
      <c r="C54607"/>
    </row>
    <row r="54608" spans="1:3" ht="14.4" x14ac:dyDescent="0.3">
      <c r="A54608"/>
      <c r="B54608"/>
      <c r="C54608"/>
    </row>
    <row r="54609" spans="1:3" ht="14.4" x14ac:dyDescent="0.3">
      <c r="A54609"/>
      <c r="B54609"/>
      <c r="C54609"/>
    </row>
    <row r="54610" spans="1:3" ht="14.4" x14ac:dyDescent="0.3">
      <c r="A54610"/>
      <c r="B54610"/>
      <c r="C54610"/>
    </row>
    <row r="54611" spans="1:3" ht="14.4" x14ac:dyDescent="0.3">
      <c r="A54611"/>
      <c r="B54611"/>
      <c r="C54611"/>
    </row>
    <row r="54612" spans="1:3" ht="14.4" x14ac:dyDescent="0.3">
      <c r="A54612"/>
      <c r="B54612"/>
      <c r="C54612"/>
    </row>
    <row r="54613" spans="1:3" ht="14.4" x14ac:dyDescent="0.3">
      <c r="A54613"/>
      <c r="B54613"/>
      <c r="C54613"/>
    </row>
    <row r="54614" spans="1:3" ht="14.4" x14ac:dyDescent="0.3">
      <c r="A54614"/>
      <c r="B54614"/>
      <c r="C54614"/>
    </row>
    <row r="54615" spans="1:3" ht="14.4" x14ac:dyDescent="0.3">
      <c r="A54615"/>
      <c r="B54615"/>
      <c r="C54615"/>
    </row>
    <row r="54616" spans="1:3" ht="14.4" x14ac:dyDescent="0.3">
      <c r="A54616"/>
      <c r="B54616"/>
      <c r="C54616"/>
    </row>
    <row r="54617" spans="1:3" ht="14.4" x14ac:dyDescent="0.3">
      <c r="A54617"/>
      <c r="B54617"/>
      <c r="C54617"/>
    </row>
    <row r="54618" spans="1:3" ht="14.4" x14ac:dyDescent="0.3">
      <c r="A54618"/>
      <c r="B54618"/>
      <c r="C54618"/>
    </row>
    <row r="54619" spans="1:3" ht="14.4" x14ac:dyDescent="0.3">
      <c r="A54619"/>
      <c r="B54619"/>
      <c r="C54619"/>
    </row>
    <row r="54620" spans="1:3" ht="14.4" x14ac:dyDescent="0.3">
      <c r="A54620"/>
      <c r="B54620"/>
      <c r="C54620"/>
    </row>
    <row r="54621" spans="1:3" ht="14.4" x14ac:dyDescent="0.3">
      <c r="A54621"/>
      <c r="B54621"/>
      <c r="C54621"/>
    </row>
    <row r="54622" spans="1:3" ht="14.4" x14ac:dyDescent="0.3">
      <c r="A54622"/>
      <c r="B54622"/>
      <c r="C54622"/>
    </row>
    <row r="54623" spans="1:3" ht="14.4" x14ac:dyDescent="0.3">
      <c r="A54623"/>
      <c r="B54623"/>
      <c r="C54623"/>
    </row>
    <row r="54624" spans="1:3" ht="14.4" x14ac:dyDescent="0.3">
      <c r="A54624"/>
      <c r="B54624"/>
      <c r="C54624"/>
    </row>
    <row r="54625" spans="1:3" ht="14.4" x14ac:dyDescent="0.3">
      <c r="A54625"/>
      <c r="B54625"/>
      <c r="C54625"/>
    </row>
    <row r="54626" spans="1:3" ht="14.4" x14ac:dyDescent="0.3">
      <c r="A54626"/>
      <c r="B54626"/>
      <c r="C54626"/>
    </row>
    <row r="54627" spans="1:3" ht="14.4" x14ac:dyDescent="0.3">
      <c r="A54627"/>
      <c r="B54627"/>
      <c r="C54627"/>
    </row>
    <row r="54628" spans="1:3" ht="14.4" x14ac:dyDescent="0.3">
      <c r="A54628"/>
      <c r="B54628"/>
      <c r="C54628"/>
    </row>
    <row r="54629" spans="1:3" ht="14.4" x14ac:dyDescent="0.3">
      <c r="A54629"/>
      <c r="B54629"/>
      <c r="C54629"/>
    </row>
    <row r="54630" spans="1:3" ht="14.4" x14ac:dyDescent="0.3">
      <c r="A54630"/>
      <c r="B54630"/>
      <c r="C54630"/>
    </row>
    <row r="54631" spans="1:3" ht="14.4" x14ac:dyDescent="0.3">
      <c r="A54631"/>
      <c r="B54631"/>
      <c r="C54631"/>
    </row>
    <row r="54632" spans="1:3" ht="14.4" x14ac:dyDescent="0.3">
      <c r="A54632"/>
      <c r="B54632"/>
      <c r="C54632"/>
    </row>
    <row r="54633" spans="1:3" ht="14.4" x14ac:dyDescent="0.3">
      <c r="A54633"/>
      <c r="B54633"/>
      <c r="C54633"/>
    </row>
    <row r="54634" spans="1:3" ht="14.4" x14ac:dyDescent="0.3">
      <c r="A54634"/>
      <c r="B54634"/>
      <c r="C54634"/>
    </row>
    <row r="54635" spans="1:3" ht="14.4" x14ac:dyDescent="0.3">
      <c r="A54635"/>
      <c r="B54635"/>
      <c r="C54635"/>
    </row>
    <row r="54636" spans="1:3" ht="14.4" x14ac:dyDescent="0.3">
      <c r="A54636"/>
      <c r="B54636"/>
      <c r="C54636"/>
    </row>
    <row r="54637" spans="1:3" ht="14.4" x14ac:dyDescent="0.3">
      <c r="A54637"/>
      <c r="B54637"/>
      <c r="C54637"/>
    </row>
    <row r="54638" spans="1:3" ht="14.4" x14ac:dyDescent="0.3">
      <c r="A54638"/>
      <c r="B54638"/>
      <c r="C54638"/>
    </row>
    <row r="54639" spans="1:3" ht="14.4" x14ac:dyDescent="0.3">
      <c r="A54639"/>
      <c r="B54639"/>
      <c r="C54639"/>
    </row>
    <row r="54640" spans="1:3" ht="14.4" x14ac:dyDescent="0.3">
      <c r="A54640"/>
      <c r="B54640"/>
      <c r="C54640"/>
    </row>
    <row r="54641" spans="1:3" ht="14.4" x14ac:dyDescent="0.3">
      <c r="A54641"/>
      <c r="B54641"/>
      <c r="C54641"/>
    </row>
    <row r="54642" spans="1:3" ht="14.4" x14ac:dyDescent="0.3">
      <c r="A54642"/>
      <c r="B54642"/>
      <c r="C54642"/>
    </row>
    <row r="54643" spans="1:3" ht="14.4" x14ac:dyDescent="0.3">
      <c r="A54643"/>
      <c r="B54643"/>
      <c r="C54643"/>
    </row>
    <row r="54644" spans="1:3" ht="14.4" x14ac:dyDescent="0.3">
      <c r="A54644"/>
      <c r="B54644"/>
      <c r="C54644"/>
    </row>
    <row r="54645" spans="1:3" ht="14.4" x14ac:dyDescent="0.3">
      <c r="A54645"/>
      <c r="B54645"/>
      <c r="C54645"/>
    </row>
    <row r="54646" spans="1:3" ht="14.4" x14ac:dyDescent="0.3">
      <c r="A54646"/>
      <c r="B54646"/>
      <c r="C54646"/>
    </row>
    <row r="54647" spans="1:3" ht="14.4" x14ac:dyDescent="0.3">
      <c r="A54647"/>
      <c r="B54647"/>
      <c r="C54647"/>
    </row>
    <row r="54648" spans="1:3" ht="14.4" x14ac:dyDescent="0.3">
      <c r="A54648"/>
      <c r="B54648"/>
      <c r="C54648"/>
    </row>
    <row r="54649" spans="1:3" ht="14.4" x14ac:dyDescent="0.3">
      <c r="A54649"/>
      <c r="B54649"/>
      <c r="C54649"/>
    </row>
    <row r="54650" spans="1:3" ht="14.4" x14ac:dyDescent="0.3">
      <c r="A54650"/>
      <c r="B54650"/>
      <c r="C54650"/>
    </row>
    <row r="54651" spans="1:3" ht="14.4" x14ac:dyDescent="0.3">
      <c r="A54651"/>
      <c r="B54651"/>
      <c r="C54651"/>
    </row>
    <row r="54652" spans="1:3" ht="14.4" x14ac:dyDescent="0.3">
      <c r="A54652"/>
      <c r="B54652"/>
      <c r="C54652"/>
    </row>
    <row r="54653" spans="1:3" ht="14.4" x14ac:dyDescent="0.3">
      <c r="A54653"/>
      <c r="B54653"/>
      <c r="C54653"/>
    </row>
    <row r="54654" spans="1:3" ht="14.4" x14ac:dyDescent="0.3">
      <c r="A54654"/>
      <c r="B54654"/>
      <c r="C54654"/>
    </row>
    <row r="54655" spans="1:3" ht="14.4" x14ac:dyDescent="0.3">
      <c r="A54655"/>
      <c r="B54655"/>
      <c r="C54655"/>
    </row>
    <row r="54656" spans="1:3" ht="14.4" x14ac:dyDescent="0.3">
      <c r="A54656"/>
      <c r="B54656"/>
      <c r="C54656"/>
    </row>
    <row r="54657" spans="1:3" ht="14.4" x14ac:dyDescent="0.3">
      <c r="A54657"/>
      <c r="B54657"/>
      <c r="C54657"/>
    </row>
    <row r="54658" spans="1:3" ht="14.4" x14ac:dyDescent="0.3">
      <c r="A54658"/>
      <c r="B54658"/>
      <c r="C54658"/>
    </row>
    <row r="54659" spans="1:3" ht="14.4" x14ac:dyDescent="0.3">
      <c r="A54659"/>
      <c r="B54659"/>
      <c r="C54659"/>
    </row>
    <row r="54660" spans="1:3" ht="14.4" x14ac:dyDescent="0.3">
      <c r="A54660"/>
      <c r="B54660"/>
      <c r="C54660"/>
    </row>
    <row r="54661" spans="1:3" ht="14.4" x14ac:dyDescent="0.3">
      <c r="A54661"/>
      <c r="B54661"/>
      <c r="C54661"/>
    </row>
    <row r="54662" spans="1:3" ht="14.4" x14ac:dyDescent="0.3">
      <c r="A54662"/>
      <c r="B54662"/>
      <c r="C54662"/>
    </row>
    <row r="54663" spans="1:3" ht="14.4" x14ac:dyDescent="0.3">
      <c r="A54663"/>
      <c r="B54663"/>
      <c r="C54663"/>
    </row>
    <row r="54664" spans="1:3" ht="14.4" x14ac:dyDescent="0.3">
      <c r="A54664"/>
      <c r="B54664"/>
      <c r="C54664"/>
    </row>
    <row r="54665" spans="1:3" ht="14.4" x14ac:dyDescent="0.3">
      <c r="A54665"/>
      <c r="B54665"/>
      <c r="C54665"/>
    </row>
    <row r="54666" spans="1:3" ht="14.4" x14ac:dyDescent="0.3">
      <c r="A54666"/>
      <c r="B54666"/>
      <c r="C54666"/>
    </row>
    <row r="54667" spans="1:3" ht="14.4" x14ac:dyDescent="0.3">
      <c r="A54667"/>
      <c r="B54667"/>
      <c r="C54667"/>
    </row>
    <row r="54668" spans="1:3" ht="14.4" x14ac:dyDescent="0.3">
      <c r="A54668"/>
      <c r="B54668"/>
      <c r="C54668"/>
    </row>
    <row r="54669" spans="1:3" ht="14.4" x14ac:dyDescent="0.3">
      <c r="A54669"/>
      <c r="B54669"/>
      <c r="C54669"/>
    </row>
    <row r="54670" spans="1:3" ht="14.4" x14ac:dyDescent="0.3">
      <c r="A54670"/>
      <c r="B54670"/>
      <c r="C54670"/>
    </row>
    <row r="54671" spans="1:3" ht="14.4" x14ac:dyDescent="0.3">
      <c r="A54671"/>
      <c r="B54671"/>
      <c r="C54671"/>
    </row>
    <row r="54672" spans="1:3" ht="14.4" x14ac:dyDescent="0.3">
      <c r="A54672"/>
      <c r="B54672"/>
      <c r="C54672"/>
    </row>
    <row r="54673" spans="1:3" ht="14.4" x14ac:dyDescent="0.3">
      <c r="A54673"/>
      <c r="B54673"/>
      <c r="C54673"/>
    </row>
    <row r="54674" spans="1:3" ht="14.4" x14ac:dyDescent="0.3">
      <c r="A54674"/>
      <c r="B54674"/>
      <c r="C54674"/>
    </row>
    <row r="54675" spans="1:3" ht="14.4" x14ac:dyDescent="0.3">
      <c r="A54675"/>
      <c r="B54675"/>
      <c r="C54675"/>
    </row>
    <row r="54676" spans="1:3" ht="14.4" x14ac:dyDescent="0.3">
      <c r="A54676"/>
      <c r="B54676"/>
      <c r="C54676"/>
    </row>
    <row r="54677" spans="1:3" ht="14.4" x14ac:dyDescent="0.3">
      <c r="A54677"/>
      <c r="B54677"/>
      <c r="C54677"/>
    </row>
    <row r="54678" spans="1:3" ht="14.4" x14ac:dyDescent="0.3">
      <c r="A54678"/>
      <c r="B54678"/>
      <c r="C54678"/>
    </row>
    <row r="54679" spans="1:3" ht="14.4" x14ac:dyDescent="0.3">
      <c r="A54679"/>
      <c r="B54679"/>
      <c r="C54679"/>
    </row>
    <row r="54680" spans="1:3" ht="14.4" x14ac:dyDescent="0.3">
      <c r="A54680"/>
      <c r="B54680"/>
      <c r="C54680"/>
    </row>
    <row r="54681" spans="1:3" ht="14.4" x14ac:dyDescent="0.3">
      <c r="A54681"/>
      <c r="B54681"/>
      <c r="C54681"/>
    </row>
    <row r="54682" spans="1:3" ht="14.4" x14ac:dyDescent="0.3">
      <c r="A54682"/>
      <c r="B54682"/>
      <c r="C54682"/>
    </row>
    <row r="54683" spans="1:3" ht="14.4" x14ac:dyDescent="0.3">
      <c r="A54683"/>
      <c r="B54683"/>
      <c r="C54683"/>
    </row>
    <row r="54684" spans="1:3" ht="14.4" x14ac:dyDescent="0.3">
      <c r="A54684"/>
      <c r="B54684"/>
      <c r="C54684"/>
    </row>
    <row r="54685" spans="1:3" ht="14.4" x14ac:dyDescent="0.3">
      <c r="A54685"/>
      <c r="B54685"/>
      <c r="C54685"/>
    </row>
    <row r="54686" spans="1:3" ht="14.4" x14ac:dyDescent="0.3">
      <c r="A54686"/>
      <c r="B54686"/>
      <c r="C54686"/>
    </row>
    <row r="54687" spans="1:3" ht="14.4" x14ac:dyDescent="0.3">
      <c r="A54687"/>
      <c r="B54687"/>
      <c r="C54687"/>
    </row>
    <row r="54688" spans="1:3" ht="14.4" x14ac:dyDescent="0.3">
      <c r="A54688"/>
      <c r="B54688"/>
      <c r="C54688"/>
    </row>
    <row r="54689" spans="1:3" ht="14.4" x14ac:dyDescent="0.3">
      <c r="A54689"/>
      <c r="B54689"/>
      <c r="C54689"/>
    </row>
    <row r="54690" spans="1:3" ht="14.4" x14ac:dyDescent="0.3">
      <c r="A54690"/>
      <c r="B54690"/>
      <c r="C54690"/>
    </row>
    <row r="54691" spans="1:3" ht="14.4" x14ac:dyDescent="0.3">
      <c r="A54691"/>
      <c r="B54691"/>
      <c r="C54691"/>
    </row>
    <row r="54692" spans="1:3" ht="14.4" x14ac:dyDescent="0.3">
      <c r="A54692"/>
      <c r="B54692"/>
      <c r="C54692"/>
    </row>
    <row r="54693" spans="1:3" ht="14.4" x14ac:dyDescent="0.3">
      <c r="A54693"/>
      <c r="B54693"/>
      <c r="C54693"/>
    </row>
    <row r="54694" spans="1:3" ht="14.4" x14ac:dyDescent="0.3">
      <c r="A54694"/>
      <c r="B54694"/>
      <c r="C54694"/>
    </row>
    <row r="54695" spans="1:3" ht="14.4" x14ac:dyDescent="0.3">
      <c r="A54695"/>
      <c r="B54695"/>
      <c r="C54695"/>
    </row>
    <row r="54696" spans="1:3" ht="14.4" x14ac:dyDescent="0.3">
      <c r="A54696"/>
      <c r="B54696"/>
      <c r="C54696"/>
    </row>
    <row r="54697" spans="1:3" ht="14.4" x14ac:dyDescent="0.3">
      <c r="A54697"/>
      <c r="B54697"/>
      <c r="C54697"/>
    </row>
    <row r="54698" spans="1:3" ht="14.4" x14ac:dyDescent="0.3">
      <c r="A54698"/>
      <c r="B54698"/>
      <c r="C54698"/>
    </row>
    <row r="54699" spans="1:3" ht="14.4" x14ac:dyDescent="0.3">
      <c r="A54699"/>
      <c r="B54699"/>
      <c r="C54699"/>
    </row>
    <row r="54700" spans="1:3" ht="14.4" x14ac:dyDescent="0.3">
      <c r="A54700"/>
      <c r="B54700"/>
      <c r="C54700"/>
    </row>
    <row r="54701" spans="1:3" ht="14.4" x14ac:dyDescent="0.3">
      <c r="A54701"/>
      <c r="B54701"/>
      <c r="C54701"/>
    </row>
    <row r="54702" spans="1:3" ht="14.4" x14ac:dyDescent="0.3">
      <c r="A54702"/>
      <c r="B54702"/>
      <c r="C54702"/>
    </row>
    <row r="54703" spans="1:3" ht="14.4" x14ac:dyDescent="0.3">
      <c r="A54703"/>
      <c r="B54703"/>
      <c r="C54703"/>
    </row>
    <row r="54704" spans="1:3" ht="14.4" x14ac:dyDescent="0.3">
      <c r="A54704"/>
      <c r="B54704"/>
      <c r="C54704"/>
    </row>
    <row r="54705" spans="1:3" ht="14.4" x14ac:dyDescent="0.3">
      <c r="A54705"/>
      <c r="B54705"/>
      <c r="C54705"/>
    </row>
    <row r="54706" spans="1:3" ht="14.4" x14ac:dyDescent="0.3">
      <c r="A54706"/>
      <c r="B54706"/>
      <c r="C54706"/>
    </row>
    <row r="54707" spans="1:3" ht="14.4" x14ac:dyDescent="0.3">
      <c r="A54707"/>
      <c r="B54707"/>
      <c r="C54707"/>
    </row>
    <row r="54708" spans="1:3" ht="14.4" x14ac:dyDescent="0.3">
      <c r="A54708"/>
      <c r="B54708"/>
      <c r="C54708"/>
    </row>
    <row r="54709" spans="1:3" ht="14.4" x14ac:dyDescent="0.3">
      <c r="A54709"/>
      <c r="B54709"/>
      <c r="C54709"/>
    </row>
    <row r="54710" spans="1:3" ht="14.4" x14ac:dyDescent="0.3">
      <c r="A54710"/>
      <c r="B54710"/>
      <c r="C54710"/>
    </row>
    <row r="54711" spans="1:3" ht="14.4" x14ac:dyDescent="0.3">
      <c r="A54711"/>
      <c r="B54711"/>
      <c r="C54711"/>
    </row>
    <row r="54712" spans="1:3" ht="14.4" x14ac:dyDescent="0.3">
      <c r="A54712"/>
      <c r="B54712"/>
      <c r="C54712"/>
    </row>
    <row r="54713" spans="1:3" ht="14.4" x14ac:dyDescent="0.3">
      <c r="A54713"/>
      <c r="B54713"/>
      <c r="C54713"/>
    </row>
    <row r="54714" spans="1:3" ht="14.4" x14ac:dyDescent="0.3">
      <c r="A54714"/>
      <c r="B54714"/>
      <c r="C54714"/>
    </row>
    <row r="54715" spans="1:3" ht="14.4" x14ac:dyDescent="0.3">
      <c r="A54715"/>
      <c r="B54715"/>
      <c r="C54715"/>
    </row>
    <row r="54716" spans="1:3" ht="14.4" x14ac:dyDescent="0.3">
      <c r="A54716"/>
      <c r="B54716"/>
      <c r="C54716"/>
    </row>
    <row r="54717" spans="1:3" ht="14.4" x14ac:dyDescent="0.3">
      <c r="A54717"/>
      <c r="B54717"/>
      <c r="C54717"/>
    </row>
    <row r="54718" spans="1:3" ht="14.4" x14ac:dyDescent="0.3">
      <c r="A54718"/>
      <c r="B54718"/>
      <c r="C54718"/>
    </row>
    <row r="54719" spans="1:3" ht="14.4" x14ac:dyDescent="0.3">
      <c r="A54719"/>
      <c r="B54719"/>
      <c r="C54719"/>
    </row>
    <row r="54720" spans="1:3" ht="14.4" x14ac:dyDescent="0.3">
      <c r="A54720"/>
      <c r="B54720"/>
      <c r="C54720"/>
    </row>
    <row r="54721" spans="1:3" ht="14.4" x14ac:dyDescent="0.3">
      <c r="A54721"/>
      <c r="B54721"/>
      <c r="C54721"/>
    </row>
    <row r="54722" spans="1:3" ht="14.4" x14ac:dyDescent="0.3">
      <c r="A54722"/>
      <c r="B54722"/>
      <c r="C54722"/>
    </row>
    <row r="54723" spans="1:3" ht="14.4" x14ac:dyDescent="0.3">
      <c r="A54723"/>
      <c r="B54723"/>
      <c r="C54723"/>
    </row>
    <row r="54724" spans="1:3" ht="14.4" x14ac:dyDescent="0.3">
      <c r="A54724"/>
      <c r="B54724"/>
      <c r="C54724"/>
    </row>
    <row r="54725" spans="1:3" ht="14.4" x14ac:dyDescent="0.3">
      <c r="A54725"/>
      <c r="B54725"/>
      <c r="C54725"/>
    </row>
    <row r="54726" spans="1:3" ht="14.4" x14ac:dyDescent="0.3">
      <c r="A54726"/>
      <c r="B54726"/>
      <c r="C54726"/>
    </row>
    <row r="54727" spans="1:3" ht="14.4" x14ac:dyDescent="0.3">
      <c r="A54727"/>
      <c r="B54727"/>
      <c r="C54727"/>
    </row>
    <row r="54728" spans="1:3" ht="14.4" x14ac:dyDescent="0.3">
      <c r="A54728"/>
      <c r="B54728"/>
      <c r="C54728"/>
    </row>
    <row r="54729" spans="1:3" ht="14.4" x14ac:dyDescent="0.3">
      <c r="A54729"/>
      <c r="B54729"/>
      <c r="C54729"/>
    </row>
    <row r="54730" spans="1:3" ht="14.4" x14ac:dyDescent="0.3">
      <c r="A54730"/>
      <c r="B54730"/>
      <c r="C54730"/>
    </row>
    <row r="54731" spans="1:3" ht="14.4" x14ac:dyDescent="0.3">
      <c r="A54731"/>
      <c r="B54731"/>
      <c r="C54731"/>
    </row>
    <row r="54732" spans="1:3" ht="14.4" x14ac:dyDescent="0.3">
      <c r="A54732"/>
      <c r="B54732"/>
      <c r="C54732"/>
    </row>
    <row r="54733" spans="1:3" ht="14.4" x14ac:dyDescent="0.3">
      <c r="A54733"/>
      <c r="B54733"/>
      <c r="C54733"/>
    </row>
    <row r="54734" spans="1:3" ht="14.4" x14ac:dyDescent="0.3">
      <c r="A54734"/>
      <c r="B54734"/>
      <c r="C54734"/>
    </row>
    <row r="54735" spans="1:3" ht="14.4" x14ac:dyDescent="0.3">
      <c r="A54735"/>
      <c r="B54735"/>
      <c r="C54735"/>
    </row>
    <row r="54736" spans="1:3" ht="14.4" x14ac:dyDescent="0.3">
      <c r="A54736"/>
      <c r="B54736"/>
      <c r="C54736"/>
    </row>
    <row r="54737" spans="1:3" ht="14.4" x14ac:dyDescent="0.3">
      <c r="A54737"/>
      <c r="B54737"/>
      <c r="C54737"/>
    </row>
    <row r="54738" spans="1:3" ht="14.4" x14ac:dyDescent="0.3">
      <c r="A54738"/>
      <c r="B54738"/>
      <c r="C54738"/>
    </row>
    <row r="54739" spans="1:3" ht="14.4" x14ac:dyDescent="0.3">
      <c r="A54739"/>
      <c r="B54739"/>
      <c r="C54739"/>
    </row>
    <row r="54740" spans="1:3" ht="14.4" x14ac:dyDescent="0.3">
      <c r="A54740"/>
      <c r="B54740"/>
      <c r="C54740"/>
    </row>
    <row r="54741" spans="1:3" ht="14.4" x14ac:dyDescent="0.3">
      <c r="A54741"/>
      <c r="B54741"/>
      <c r="C54741"/>
    </row>
    <row r="54742" spans="1:3" ht="14.4" x14ac:dyDescent="0.3">
      <c r="A54742"/>
      <c r="B54742"/>
      <c r="C54742"/>
    </row>
    <row r="54743" spans="1:3" ht="14.4" x14ac:dyDescent="0.3">
      <c r="A54743"/>
      <c r="B54743"/>
      <c r="C54743"/>
    </row>
    <row r="54744" spans="1:3" ht="14.4" x14ac:dyDescent="0.3">
      <c r="A54744"/>
      <c r="B54744"/>
      <c r="C54744"/>
    </row>
    <row r="54745" spans="1:3" ht="14.4" x14ac:dyDescent="0.3">
      <c r="A54745"/>
      <c r="B54745"/>
      <c r="C54745"/>
    </row>
    <row r="54746" spans="1:3" ht="14.4" x14ac:dyDescent="0.3">
      <c r="A54746"/>
      <c r="B54746"/>
      <c r="C54746"/>
    </row>
    <row r="54747" spans="1:3" ht="14.4" x14ac:dyDescent="0.3">
      <c r="A54747"/>
      <c r="B54747"/>
      <c r="C54747"/>
    </row>
    <row r="54748" spans="1:3" ht="14.4" x14ac:dyDescent="0.3">
      <c r="A54748"/>
      <c r="B54748"/>
      <c r="C54748"/>
    </row>
    <row r="54749" spans="1:3" ht="14.4" x14ac:dyDescent="0.3">
      <c r="A54749"/>
      <c r="B54749"/>
      <c r="C54749"/>
    </row>
    <row r="54750" spans="1:3" ht="14.4" x14ac:dyDescent="0.3">
      <c r="A54750"/>
      <c r="B54750"/>
      <c r="C54750"/>
    </row>
    <row r="54751" spans="1:3" ht="14.4" x14ac:dyDescent="0.3">
      <c r="A54751"/>
      <c r="B54751"/>
      <c r="C54751"/>
    </row>
    <row r="54752" spans="1:3" ht="14.4" x14ac:dyDescent="0.3">
      <c r="A54752"/>
      <c r="B54752"/>
      <c r="C54752"/>
    </row>
    <row r="54753" spans="1:3" ht="14.4" x14ac:dyDescent="0.3">
      <c r="A54753"/>
      <c r="B54753"/>
      <c r="C54753"/>
    </row>
    <row r="54754" spans="1:3" ht="14.4" x14ac:dyDescent="0.3">
      <c r="A54754"/>
      <c r="B54754"/>
      <c r="C54754"/>
    </row>
    <row r="54755" spans="1:3" ht="14.4" x14ac:dyDescent="0.3">
      <c r="A54755"/>
      <c r="B54755"/>
      <c r="C54755"/>
    </row>
    <row r="54756" spans="1:3" ht="14.4" x14ac:dyDescent="0.3">
      <c r="A54756"/>
      <c r="B54756"/>
      <c r="C54756"/>
    </row>
    <row r="54757" spans="1:3" ht="14.4" x14ac:dyDescent="0.3">
      <c r="A54757"/>
      <c r="B54757"/>
      <c r="C54757"/>
    </row>
    <row r="54758" spans="1:3" ht="14.4" x14ac:dyDescent="0.3">
      <c r="A54758"/>
      <c r="B54758"/>
      <c r="C54758"/>
    </row>
    <row r="54759" spans="1:3" ht="14.4" x14ac:dyDescent="0.3">
      <c r="A54759"/>
      <c r="B54759"/>
      <c r="C54759"/>
    </row>
    <row r="54760" spans="1:3" ht="14.4" x14ac:dyDescent="0.3">
      <c r="A54760"/>
      <c r="B54760"/>
      <c r="C54760"/>
    </row>
    <row r="54761" spans="1:3" ht="14.4" x14ac:dyDescent="0.3">
      <c r="A54761"/>
      <c r="B54761"/>
      <c r="C54761"/>
    </row>
    <row r="54762" spans="1:3" ht="14.4" x14ac:dyDescent="0.3">
      <c r="A54762"/>
      <c r="B54762"/>
      <c r="C54762"/>
    </row>
    <row r="54763" spans="1:3" ht="14.4" x14ac:dyDescent="0.3">
      <c r="A54763"/>
      <c r="B54763"/>
      <c r="C54763"/>
    </row>
    <row r="54764" spans="1:3" ht="14.4" x14ac:dyDescent="0.3">
      <c r="A54764"/>
      <c r="B54764"/>
      <c r="C54764"/>
    </row>
    <row r="54765" spans="1:3" ht="14.4" x14ac:dyDescent="0.3">
      <c r="A54765"/>
      <c r="B54765"/>
      <c r="C54765"/>
    </row>
    <row r="54766" spans="1:3" ht="14.4" x14ac:dyDescent="0.3">
      <c r="A54766"/>
      <c r="B54766"/>
      <c r="C54766"/>
    </row>
    <row r="54767" spans="1:3" ht="14.4" x14ac:dyDescent="0.3">
      <c r="A54767"/>
      <c r="B54767"/>
      <c r="C54767"/>
    </row>
    <row r="54768" spans="1:3" ht="14.4" x14ac:dyDescent="0.3">
      <c r="A54768"/>
      <c r="B54768"/>
      <c r="C54768"/>
    </row>
    <row r="54769" spans="1:3" ht="14.4" x14ac:dyDescent="0.3">
      <c r="A54769"/>
      <c r="B54769"/>
      <c r="C54769"/>
    </row>
    <row r="54770" spans="1:3" ht="14.4" x14ac:dyDescent="0.3">
      <c r="A54770"/>
      <c r="B54770"/>
      <c r="C54770"/>
    </row>
    <row r="54771" spans="1:3" ht="14.4" x14ac:dyDescent="0.3">
      <c r="A54771"/>
      <c r="B54771"/>
      <c r="C54771"/>
    </row>
    <row r="54772" spans="1:3" ht="14.4" x14ac:dyDescent="0.3">
      <c r="A54772"/>
      <c r="B54772"/>
      <c r="C54772"/>
    </row>
    <row r="54773" spans="1:3" ht="14.4" x14ac:dyDescent="0.3">
      <c r="A54773"/>
      <c r="B54773"/>
      <c r="C54773"/>
    </row>
    <row r="54774" spans="1:3" ht="14.4" x14ac:dyDescent="0.3">
      <c r="A54774"/>
      <c r="B54774"/>
      <c r="C54774"/>
    </row>
    <row r="54775" spans="1:3" ht="14.4" x14ac:dyDescent="0.3">
      <c r="A54775"/>
      <c r="B54775"/>
      <c r="C54775"/>
    </row>
    <row r="54776" spans="1:3" ht="14.4" x14ac:dyDescent="0.3">
      <c r="A54776"/>
      <c r="B54776"/>
      <c r="C54776"/>
    </row>
    <row r="54777" spans="1:3" ht="14.4" x14ac:dyDescent="0.3">
      <c r="A54777"/>
      <c r="B54777"/>
      <c r="C54777"/>
    </row>
    <row r="54778" spans="1:3" ht="14.4" x14ac:dyDescent="0.3">
      <c r="A54778"/>
      <c r="B54778"/>
      <c r="C54778"/>
    </row>
    <row r="54779" spans="1:3" ht="14.4" x14ac:dyDescent="0.3">
      <c r="A54779"/>
      <c r="B54779"/>
      <c r="C54779"/>
    </row>
    <row r="54780" spans="1:3" ht="14.4" x14ac:dyDescent="0.3">
      <c r="A54780"/>
      <c r="B54780"/>
      <c r="C54780"/>
    </row>
    <row r="54781" spans="1:3" ht="14.4" x14ac:dyDescent="0.3">
      <c r="A54781"/>
      <c r="B54781"/>
      <c r="C54781"/>
    </row>
    <row r="54782" spans="1:3" ht="14.4" x14ac:dyDescent="0.3">
      <c r="A54782"/>
      <c r="B54782"/>
      <c r="C54782"/>
    </row>
    <row r="54783" spans="1:3" ht="14.4" x14ac:dyDescent="0.3">
      <c r="A54783"/>
      <c r="B54783"/>
      <c r="C54783"/>
    </row>
    <row r="54784" spans="1:3" ht="14.4" x14ac:dyDescent="0.3">
      <c r="A54784"/>
      <c r="B54784"/>
      <c r="C54784"/>
    </row>
    <row r="54785" spans="1:3" ht="14.4" x14ac:dyDescent="0.3">
      <c r="A54785"/>
      <c r="B54785"/>
      <c r="C54785"/>
    </row>
    <row r="54786" spans="1:3" ht="14.4" x14ac:dyDescent="0.3">
      <c r="A54786"/>
      <c r="B54786"/>
      <c r="C54786"/>
    </row>
    <row r="54787" spans="1:3" ht="14.4" x14ac:dyDescent="0.3">
      <c r="A54787"/>
      <c r="B54787"/>
      <c r="C54787"/>
    </row>
    <row r="54788" spans="1:3" ht="14.4" x14ac:dyDescent="0.3">
      <c r="A54788"/>
      <c r="B54788"/>
      <c r="C54788"/>
    </row>
    <row r="54789" spans="1:3" ht="14.4" x14ac:dyDescent="0.3">
      <c r="A54789"/>
      <c r="B54789"/>
      <c r="C54789"/>
    </row>
    <row r="54790" spans="1:3" ht="14.4" x14ac:dyDescent="0.3">
      <c r="A54790"/>
      <c r="B54790"/>
      <c r="C54790"/>
    </row>
    <row r="54791" spans="1:3" ht="14.4" x14ac:dyDescent="0.3">
      <c r="A54791"/>
      <c r="B54791"/>
      <c r="C54791"/>
    </row>
    <row r="54792" spans="1:3" ht="14.4" x14ac:dyDescent="0.3">
      <c r="A54792"/>
      <c r="B54792"/>
      <c r="C54792"/>
    </row>
    <row r="54793" spans="1:3" ht="14.4" x14ac:dyDescent="0.3">
      <c r="A54793"/>
      <c r="B54793"/>
      <c r="C54793"/>
    </row>
    <row r="54794" spans="1:3" ht="14.4" x14ac:dyDescent="0.3">
      <c r="A54794"/>
      <c r="B54794"/>
      <c r="C54794"/>
    </row>
    <row r="54795" spans="1:3" ht="14.4" x14ac:dyDescent="0.3">
      <c r="A54795"/>
      <c r="B54795"/>
      <c r="C54795"/>
    </row>
    <row r="54796" spans="1:3" ht="14.4" x14ac:dyDescent="0.3">
      <c r="A54796"/>
      <c r="B54796"/>
      <c r="C54796"/>
    </row>
    <row r="54797" spans="1:3" ht="14.4" x14ac:dyDescent="0.3">
      <c r="A54797"/>
      <c r="B54797"/>
      <c r="C54797"/>
    </row>
    <row r="54798" spans="1:3" ht="14.4" x14ac:dyDescent="0.3">
      <c r="A54798"/>
      <c r="B54798"/>
      <c r="C54798"/>
    </row>
    <row r="54799" spans="1:3" ht="14.4" x14ac:dyDescent="0.3">
      <c r="A54799"/>
      <c r="B54799"/>
      <c r="C54799"/>
    </row>
    <row r="54800" spans="1:3" ht="14.4" x14ac:dyDescent="0.3">
      <c r="A54800"/>
      <c r="B54800"/>
      <c r="C54800"/>
    </row>
    <row r="54801" spans="1:3" ht="14.4" x14ac:dyDescent="0.3">
      <c r="A54801"/>
      <c r="B54801"/>
      <c r="C54801"/>
    </row>
    <row r="54802" spans="1:3" ht="14.4" x14ac:dyDescent="0.3">
      <c r="A54802"/>
      <c r="B54802"/>
      <c r="C54802"/>
    </row>
    <row r="54803" spans="1:3" ht="14.4" x14ac:dyDescent="0.3">
      <c r="A54803"/>
      <c r="B54803"/>
      <c r="C54803"/>
    </row>
    <row r="54804" spans="1:3" ht="14.4" x14ac:dyDescent="0.3">
      <c r="A54804"/>
      <c r="B54804"/>
      <c r="C54804"/>
    </row>
    <row r="54805" spans="1:3" ht="14.4" x14ac:dyDescent="0.3">
      <c r="A54805"/>
      <c r="B54805"/>
      <c r="C54805"/>
    </row>
    <row r="54806" spans="1:3" ht="14.4" x14ac:dyDescent="0.3">
      <c r="A54806"/>
      <c r="B54806"/>
      <c r="C54806"/>
    </row>
    <row r="54807" spans="1:3" ht="14.4" x14ac:dyDescent="0.3">
      <c r="A54807"/>
      <c r="B54807"/>
      <c r="C54807"/>
    </row>
    <row r="54808" spans="1:3" ht="14.4" x14ac:dyDescent="0.3">
      <c r="A54808"/>
      <c r="B54808"/>
      <c r="C54808"/>
    </row>
    <row r="54809" spans="1:3" ht="14.4" x14ac:dyDescent="0.3">
      <c r="A54809"/>
      <c r="B54809"/>
      <c r="C54809"/>
    </row>
    <row r="54810" spans="1:3" ht="14.4" x14ac:dyDescent="0.3">
      <c r="A54810"/>
      <c r="B54810"/>
      <c r="C54810"/>
    </row>
    <row r="54811" spans="1:3" ht="14.4" x14ac:dyDescent="0.3">
      <c r="A54811"/>
      <c r="B54811"/>
      <c r="C54811"/>
    </row>
    <row r="54812" spans="1:3" ht="14.4" x14ac:dyDescent="0.3">
      <c r="A54812"/>
      <c r="B54812"/>
      <c r="C54812"/>
    </row>
    <row r="54813" spans="1:3" ht="14.4" x14ac:dyDescent="0.3">
      <c r="A54813"/>
      <c r="B54813"/>
      <c r="C54813"/>
    </row>
    <row r="54814" spans="1:3" ht="14.4" x14ac:dyDescent="0.3">
      <c r="A54814"/>
      <c r="B54814"/>
      <c r="C54814"/>
    </row>
    <row r="54815" spans="1:3" ht="14.4" x14ac:dyDescent="0.3">
      <c r="A54815"/>
      <c r="B54815"/>
      <c r="C54815"/>
    </row>
    <row r="54816" spans="1:3" ht="14.4" x14ac:dyDescent="0.3">
      <c r="A54816"/>
      <c r="B54816"/>
      <c r="C54816"/>
    </row>
    <row r="54817" spans="1:3" ht="14.4" x14ac:dyDescent="0.3">
      <c r="A54817"/>
      <c r="B54817"/>
      <c r="C54817"/>
    </row>
    <row r="54818" spans="1:3" ht="14.4" x14ac:dyDescent="0.3">
      <c r="A54818"/>
      <c r="B54818"/>
      <c r="C54818"/>
    </row>
    <row r="54819" spans="1:3" ht="14.4" x14ac:dyDescent="0.3">
      <c r="A54819"/>
      <c r="B54819"/>
      <c r="C54819"/>
    </row>
    <row r="54820" spans="1:3" ht="14.4" x14ac:dyDescent="0.3">
      <c r="A54820"/>
      <c r="B54820"/>
      <c r="C54820"/>
    </row>
    <row r="54821" spans="1:3" ht="14.4" x14ac:dyDescent="0.3">
      <c r="A54821"/>
      <c r="B54821"/>
      <c r="C54821"/>
    </row>
    <row r="54822" spans="1:3" ht="14.4" x14ac:dyDescent="0.3">
      <c r="A54822"/>
      <c r="B54822"/>
      <c r="C54822"/>
    </row>
    <row r="54823" spans="1:3" ht="14.4" x14ac:dyDescent="0.3">
      <c r="A54823"/>
      <c r="B54823"/>
      <c r="C54823"/>
    </row>
    <row r="54824" spans="1:3" ht="14.4" x14ac:dyDescent="0.3">
      <c r="A54824"/>
      <c r="B54824"/>
      <c r="C54824"/>
    </row>
    <row r="54825" spans="1:3" ht="14.4" x14ac:dyDescent="0.3">
      <c r="A54825"/>
      <c r="B54825"/>
      <c r="C54825"/>
    </row>
    <row r="54826" spans="1:3" ht="14.4" x14ac:dyDescent="0.3">
      <c r="A54826"/>
      <c r="B54826"/>
      <c r="C54826"/>
    </row>
    <row r="54827" spans="1:3" ht="14.4" x14ac:dyDescent="0.3">
      <c r="A54827"/>
      <c r="B54827"/>
      <c r="C54827"/>
    </row>
    <row r="54828" spans="1:3" ht="14.4" x14ac:dyDescent="0.3">
      <c r="A54828"/>
      <c r="B54828"/>
      <c r="C54828"/>
    </row>
    <row r="54829" spans="1:3" ht="14.4" x14ac:dyDescent="0.3">
      <c r="A54829"/>
      <c r="B54829"/>
      <c r="C54829"/>
    </row>
    <row r="54830" spans="1:3" ht="14.4" x14ac:dyDescent="0.3">
      <c r="A54830"/>
      <c r="B54830"/>
      <c r="C54830"/>
    </row>
    <row r="54831" spans="1:3" ht="14.4" x14ac:dyDescent="0.3">
      <c r="A54831"/>
      <c r="B54831"/>
      <c r="C54831"/>
    </row>
    <row r="54832" spans="1:3" ht="14.4" x14ac:dyDescent="0.3">
      <c r="A54832"/>
      <c r="B54832"/>
      <c r="C54832"/>
    </row>
    <row r="54833" spans="1:3" ht="14.4" x14ac:dyDescent="0.3">
      <c r="A54833"/>
      <c r="B54833"/>
      <c r="C54833"/>
    </row>
    <row r="54834" spans="1:3" ht="14.4" x14ac:dyDescent="0.3">
      <c r="A54834"/>
      <c r="B54834"/>
      <c r="C54834"/>
    </row>
    <row r="54835" spans="1:3" ht="14.4" x14ac:dyDescent="0.3">
      <c r="A54835"/>
      <c r="B54835"/>
      <c r="C54835"/>
    </row>
    <row r="54836" spans="1:3" ht="14.4" x14ac:dyDescent="0.3">
      <c r="A54836"/>
      <c r="B54836"/>
      <c r="C54836"/>
    </row>
    <row r="54837" spans="1:3" ht="14.4" x14ac:dyDescent="0.3">
      <c r="A54837"/>
      <c r="B54837"/>
      <c r="C54837"/>
    </row>
    <row r="54838" spans="1:3" ht="14.4" x14ac:dyDescent="0.3">
      <c r="A54838"/>
      <c r="B54838"/>
      <c r="C54838"/>
    </row>
    <row r="54839" spans="1:3" ht="14.4" x14ac:dyDescent="0.3">
      <c r="A54839"/>
      <c r="B54839"/>
      <c r="C54839"/>
    </row>
    <row r="54840" spans="1:3" ht="14.4" x14ac:dyDescent="0.3">
      <c r="A54840"/>
      <c r="B54840"/>
      <c r="C54840"/>
    </row>
    <row r="54841" spans="1:3" ht="14.4" x14ac:dyDescent="0.3">
      <c r="A54841"/>
      <c r="B54841"/>
      <c r="C54841"/>
    </row>
    <row r="54842" spans="1:3" ht="14.4" x14ac:dyDescent="0.3">
      <c r="A54842"/>
      <c r="B54842"/>
      <c r="C54842"/>
    </row>
    <row r="54843" spans="1:3" ht="14.4" x14ac:dyDescent="0.3">
      <c r="A54843"/>
      <c r="B54843"/>
      <c r="C54843"/>
    </row>
    <row r="54844" spans="1:3" ht="14.4" x14ac:dyDescent="0.3">
      <c r="A54844"/>
      <c r="B54844"/>
      <c r="C54844"/>
    </row>
    <row r="54845" spans="1:3" ht="14.4" x14ac:dyDescent="0.3">
      <c r="A54845"/>
      <c r="B54845"/>
      <c r="C54845"/>
    </row>
    <row r="54846" spans="1:3" ht="14.4" x14ac:dyDescent="0.3">
      <c r="A54846"/>
      <c r="B54846"/>
      <c r="C54846"/>
    </row>
    <row r="54847" spans="1:3" ht="14.4" x14ac:dyDescent="0.3">
      <c r="A54847"/>
      <c r="B54847"/>
      <c r="C54847"/>
    </row>
    <row r="54848" spans="1:3" ht="14.4" x14ac:dyDescent="0.3">
      <c r="A54848"/>
      <c r="B54848"/>
      <c r="C54848"/>
    </row>
    <row r="54849" spans="1:3" ht="14.4" x14ac:dyDescent="0.3">
      <c r="A54849"/>
      <c r="B54849"/>
      <c r="C54849"/>
    </row>
    <row r="54850" spans="1:3" ht="14.4" x14ac:dyDescent="0.3">
      <c r="A54850"/>
      <c r="B54850"/>
      <c r="C54850"/>
    </row>
    <row r="54851" spans="1:3" ht="14.4" x14ac:dyDescent="0.3">
      <c r="A54851"/>
      <c r="B54851"/>
      <c r="C54851"/>
    </row>
    <row r="54852" spans="1:3" ht="14.4" x14ac:dyDescent="0.3">
      <c r="A54852"/>
      <c r="B54852"/>
      <c r="C54852"/>
    </row>
    <row r="54853" spans="1:3" ht="14.4" x14ac:dyDescent="0.3">
      <c r="A54853"/>
      <c r="B54853"/>
      <c r="C54853"/>
    </row>
    <row r="54854" spans="1:3" ht="14.4" x14ac:dyDescent="0.3">
      <c r="A54854"/>
      <c r="B54854"/>
      <c r="C54854"/>
    </row>
    <row r="54855" spans="1:3" ht="14.4" x14ac:dyDescent="0.3">
      <c r="A54855"/>
      <c r="B54855"/>
      <c r="C54855"/>
    </row>
    <row r="54856" spans="1:3" ht="14.4" x14ac:dyDescent="0.3">
      <c r="A54856"/>
      <c r="B54856"/>
      <c r="C54856"/>
    </row>
    <row r="54857" spans="1:3" ht="14.4" x14ac:dyDescent="0.3">
      <c r="A54857"/>
      <c r="B54857"/>
      <c r="C54857"/>
    </row>
    <row r="54858" spans="1:3" ht="14.4" x14ac:dyDescent="0.3">
      <c r="A54858"/>
      <c r="B54858"/>
      <c r="C54858"/>
    </row>
    <row r="54859" spans="1:3" ht="14.4" x14ac:dyDescent="0.3">
      <c r="A54859"/>
      <c r="B54859"/>
      <c r="C54859"/>
    </row>
    <row r="54860" spans="1:3" ht="14.4" x14ac:dyDescent="0.3">
      <c r="A54860"/>
      <c r="B54860"/>
      <c r="C54860"/>
    </row>
    <row r="54861" spans="1:3" ht="14.4" x14ac:dyDescent="0.3">
      <c r="A54861"/>
      <c r="B54861"/>
      <c r="C54861"/>
    </row>
    <row r="54862" spans="1:3" ht="14.4" x14ac:dyDescent="0.3">
      <c r="A54862"/>
      <c r="B54862"/>
      <c r="C54862"/>
    </row>
    <row r="54863" spans="1:3" ht="14.4" x14ac:dyDescent="0.3">
      <c r="A54863"/>
      <c r="B54863"/>
      <c r="C54863"/>
    </row>
    <row r="54864" spans="1:3" ht="14.4" x14ac:dyDescent="0.3">
      <c r="A54864"/>
      <c r="B54864"/>
      <c r="C54864"/>
    </row>
    <row r="54865" spans="1:3" ht="14.4" x14ac:dyDescent="0.3">
      <c r="A54865"/>
      <c r="B54865"/>
      <c r="C54865"/>
    </row>
    <row r="54866" spans="1:3" ht="14.4" x14ac:dyDescent="0.3">
      <c r="A54866"/>
      <c r="B54866"/>
      <c r="C54866"/>
    </row>
    <row r="54867" spans="1:3" ht="14.4" x14ac:dyDescent="0.3">
      <c r="A54867"/>
      <c r="B54867"/>
      <c r="C54867"/>
    </row>
    <row r="54868" spans="1:3" ht="14.4" x14ac:dyDescent="0.3">
      <c r="A54868"/>
      <c r="B54868"/>
      <c r="C54868"/>
    </row>
    <row r="54869" spans="1:3" ht="14.4" x14ac:dyDescent="0.3">
      <c r="A54869"/>
      <c r="B54869"/>
      <c r="C54869"/>
    </row>
    <row r="54870" spans="1:3" ht="14.4" x14ac:dyDescent="0.3">
      <c r="A54870"/>
      <c r="B54870"/>
      <c r="C54870"/>
    </row>
    <row r="54871" spans="1:3" ht="14.4" x14ac:dyDescent="0.3">
      <c r="A54871"/>
      <c r="B54871"/>
      <c r="C54871"/>
    </row>
    <row r="54872" spans="1:3" ht="14.4" x14ac:dyDescent="0.3">
      <c r="A54872"/>
      <c r="B54872"/>
      <c r="C54872"/>
    </row>
    <row r="54873" spans="1:3" ht="14.4" x14ac:dyDescent="0.3">
      <c r="A54873"/>
      <c r="B54873"/>
      <c r="C54873"/>
    </row>
    <row r="54874" spans="1:3" ht="14.4" x14ac:dyDescent="0.3">
      <c r="A54874"/>
      <c r="B54874"/>
      <c r="C54874"/>
    </row>
    <row r="54875" spans="1:3" ht="14.4" x14ac:dyDescent="0.3">
      <c r="A54875"/>
      <c r="B54875"/>
      <c r="C54875"/>
    </row>
    <row r="54876" spans="1:3" ht="14.4" x14ac:dyDescent="0.3">
      <c r="A54876"/>
      <c r="B54876"/>
      <c r="C54876"/>
    </row>
    <row r="54877" spans="1:3" ht="14.4" x14ac:dyDescent="0.3">
      <c r="A54877"/>
      <c r="B54877"/>
      <c r="C54877"/>
    </row>
    <row r="54878" spans="1:3" ht="14.4" x14ac:dyDescent="0.3">
      <c r="A54878"/>
      <c r="B54878"/>
      <c r="C54878"/>
    </row>
    <row r="54879" spans="1:3" ht="14.4" x14ac:dyDescent="0.3">
      <c r="A54879"/>
      <c r="B54879"/>
      <c r="C54879"/>
    </row>
    <row r="54880" spans="1:3" ht="14.4" x14ac:dyDescent="0.3">
      <c r="A54880"/>
      <c r="B54880"/>
      <c r="C54880"/>
    </row>
    <row r="54881" spans="1:3" ht="14.4" x14ac:dyDescent="0.3">
      <c r="A54881"/>
      <c r="B54881"/>
      <c r="C54881"/>
    </row>
    <row r="54882" spans="1:3" ht="14.4" x14ac:dyDescent="0.3">
      <c r="A54882"/>
      <c r="B54882"/>
      <c r="C54882"/>
    </row>
    <row r="54883" spans="1:3" ht="14.4" x14ac:dyDescent="0.3">
      <c r="A54883"/>
      <c r="B54883"/>
      <c r="C54883"/>
    </row>
    <row r="54884" spans="1:3" ht="14.4" x14ac:dyDescent="0.3">
      <c r="A54884"/>
      <c r="B54884"/>
      <c r="C54884"/>
    </row>
    <row r="54885" spans="1:3" ht="14.4" x14ac:dyDescent="0.3">
      <c r="A54885"/>
      <c r="B54885"/>
      <c r="C54885"/>
    </row>
    <row r="54886" spans="1:3" ht="14.4" x14ac:dyDescent="0.3">
      <c r="A54886"/>
      <c r="B54886"/>
      <c r="C54886"/>
    </row>
    <row r="54887" spans="1:3" ht="14.4" x14ac:dyDescent="0.3">
      <c r="A54887"/>
      <c r="B54887"/>
      <c r="C54887"/>
    </row>
    <row r="54888" spans="1:3" ht="14.4" x14ac:dyDescent="0.3">
      <c r="A54888"/>
      <c r="B54888"/>
      <c r="C54888"/>
    </row>
    <row r="54889" spans="1:3" ht="14.4" x14ac:dyDescent="0.3">
      <c r="A54889"/>
      <c r="B54889"/>
      <c r="C54889"/>
    </row>
    <row r="54890" spans="1:3" ht="14.4" x14ac:dyDescent="0.3">
      <c r="A54890"/>
      <c r="B54890"/>
      <c r="C54890"/>
    </row>
    <row r="54891" spans="1:3" ht="14.4" x14ac:dyDescent="0.3">
      <c r="A54891"/>
      <c r="B54891"/>
      <c r="C54891"/>
    </row>
    <row r="54892" spans="1:3" ht="14.4" x14ac:dyDescent="0.3">
      <c r="A54892"/>
      <c r="B54892"/>
      <c r="C54892"/>
    </row>
    <row r="54893" spans="1:3" ht="14.4" x14ac:dyDescent="0.3">
      <c r="A54893"/>
      <c r="B54893"/>
      <c r="C54893"/>
    </row>
    <row r="54894" spans="1:3" ht="14.4" x14ac:dyDescent="0.3">
      <c r="A54894"/>
      <c r="B54894"/>
      <c r="C54894"/>
    </row>
    <row r="54895" spans="1:3" ht="14.4" x14ac:dyDescent="0.3">
      <c r="A54895"/>
      <c r="B54895"/>
      <c r="C54895"/>
    </row>
    <row r="54896" spans="1:3" ht="14.4" x14ac:dyDescent="0.3">
      <c r="A54896"/>
      <c r="B54896"/>
      <c r="C54896"/>
    </row>
    <row r="54897" spans="1:3" ht="14.4" x14ac:dyDescent="0.3">
      <c r="A54897"/>
      <c r="B54897"/>
      <c r="C54897"/>
    </row>
    <row r="54898" spans="1:3" ht="14.4" x14ac:dyDescent="0.3">
      <c r="A54898"/>
      <c r="B54898"/>
      <c r="C54898"/>
    </row>
    <row r="54899" spans="1:3" ht="14.4" x14ac:dyDescent="0.3">
      <c r="A54899"/>
      <c r="B54899"/>
      <c r="C54899"/>
    </row>
    <row r="54900" spans="1:3" ht="14.4" x14ac:dyDescent="0.3">
      <c r="A54900"/>
      <c r="B54900"/>
      <c r="C54900"/>
    </row>
    <row r="54901" spans="1:3" ht="14.4" x14ac:dyDescent="0.3">
      <c r="A54901"/>
      <c r="B54901"/>
      <c r="C54901"/>
    </row>
    <row r="54902" spans="1:3" ht="14.4" x14ac:dyDescent="0.3">
      <c r="A54902"/>
      <c r="B54902"/>
      <c r="C54902"/>
    </row>
    <row r="54903" spans="1:3" ht="14.4" x14ac:dyDescent="0.3">
      <c r="A54903"/>
      <c r="B54903"/>
      <c r="C54903"/>
    </row>
    <row r="54904" spans="1:3" ht="14.4" x14ac:dyDescent="0.3">
      <c r="A54904"/>
      <c r="B54904"/>
      <c r="C54904"/>
    </row>
    <row r="54905" spans="1:3" ht="14.4" x14ac:dyDescent="0.3">
      <c r="A54905"/>
      <c r="B54905"/>
      <c r="C54905"/>
    </row>
    <row r="54906" spans="1:3" ht="14.4" x14ac:dyDescent="0.3">
      <c r="A54906"/>
      <c r="B54906"/>
      <c r="C54906"/>
    </row>
    <row r="54907" spans="1:3" ht="14.4" x14ac:dyDescent="0.3">
      <c r="A54907"/>
      <c r="B54907"/>
      <c r="C54907"/>
    </row>
    <row r="54908" spans="1:3" ht="14.4" x14ac:dyDescent="0.3">
      <c r="A54908"/>
      <c r="B54908"/>
      <c r="C54908"/>
    </row>
    <row r="54909" spans="1:3" ht="14.4" x14ac:dyDescent="0.3">
      <c r="A54909"/>
      <c r="B54909"/>
      <c r="C54909"/>
    </row>
    <row r="54910" spans="1:3" ht="14.4" x14ac:dyDescent="0.3">
      <c r="A54910"/>
      <c r="B54910"/>
      <c r="C54910"/>
    </row>
    <row r="54911" spans="1:3" ht="14.4" x14ac:dyDescent="0.3">
      <c r="A54911"/>
      <c r="B54911"/>
      <c r="C54911"/>
    </row>
    <row r="54912" spans="1:3" ht="14.4" x14ac:dyDescent="0.3">
      <c r="A54912"/>
      <c r="B54912"/>
      <c r="C54912"/>
    </row>
    <row r="54913" spans="1:3" ht="14.4" x14ac:dyDescent="0.3">
      <c r="A54913"/>
      <c r="B54913"/>
      <c r="C54913"/>
    </row>
    <row r="54914" spans="1:3" ht="14.4" x14ac:dyDescent="0.3">
      <c r="A54914"/>
      <c r="B54914"/>
      <c r="C54914"/>
    </row>
    <row r="54915" spans="1:3" ht="14.4" x14ac:dyDescent="0.3">
      <c r="A54915"/>
      <c r="B54915"/>
      <c r="C54915"/>
    </row>
    <row r="54916" spans="1:3" ht="14.4" x14ac:dyDescent="0.3">
      <c r="A54916"/>
      <c r="B54916"/>
      <c r="C54916"/>
    </row>
    <row r="54917" spans="1:3" ht="14.4" x14ac:dyDescent="0.3">
      <c r="A54917"/>
      <c r="B54917"/>
      <c r="C54917"/>
    </row>
    <row r="54918" spans="1:3" ht="14.4" x14ac:dyDescent="0.3">
      <c r="A54918"/>
      <c r="B54918"/>
      <c r="C54918"/>
    </row>
    <row r="54919" spans="1:3" ht="14.4" x14ac:dyDescent="0.3">
      <c r="A54919"/>
      <c r="B54919"/>
      <c r="C54919"/>
    </row>
    <row r="54920" spans="1:3" ht="14.4" x14ac:dyDescent="0.3">
      <c r="A54920"/>
      <c r="B54920"/>
      <c r="C54920"/>
    </row>
    <row r="54921" spans="1:3" ht="14.4" x14ac:dyDescent="0.3">
      <c r="A54921"/>
      <c r="B54921"/>
      <c r="C54921"/>
    </row>
    <row r="54922" spans="1:3" ht="14.4" x14ac:dyDescent="0.3">
      <c r="A54922"/>
      <c r="B54922"/>
      <c r="C54922"/>
    </row>
    <row r="54923" spans="1:3" ht="14.4" x14ac:dyDescent="0.3">
      <c r="A54923"/>
      <c r="B54923"/>
      <c r="C54923"/>
    </row>
    <row r="54924" spans="1:3" ht="14.4" x14ac:dyDescent="0.3">
      <c r="A54924"/>
      <c r="B54924"/>
      <c r="C54924"/>
    </row>
    <row r="54925" spans="1:3" ht="14.4" x14ac:dyDescent="0.3">
      <c r="A54925"/>
      <c r="B54925"/>
      <c r="C54925"/>
    </row>
    <row r="54926" spans="1:3" ht="14.4" x14ac:dyDescent="0.3">
      <c r="A54926"/>
      <c r="B54926"/>
      <c r="C54926"/>
    </row>
    <row r="54927" spans="1:3" ht="14.4" x14ac:dyDescent="0.3">
      <c r="A54927"/>
      <c r="B54927"/>
      <c r="C54927"/>
    </row>
    <row r="54928" spans="1:3" ht="14.4" x14ac:dyDescent="0.3">
      <c r="A54928"/>
      <c r="B54928"/>
      <c r="C54928"/>
    </row>
    <row r="54929" spans="1:3" ht="14.4" x14ac:dyDescent="0.3">
      <c r="A54929"/>
      <c r="B54929"/>
      <c r="C54929"/>
    </row>
    <row r="54930" spans="1:3" ht="14.4" x14ac:dyDescent="0.3">
      <c r="A54930"/>
      <c r="B54930"/>
      <c r="C54930"/>
    </row>
    <row r="54931" spans="1:3" ht="14.4" x14ac:dyDescent="0.3">
      <c r="A54931"/>
      <c r="B54931"/>
      <c r="C54931"/>
    </row>
    <row r="54932" spans="1:3" ht="14.4" x14ac:dyDescent="0.3">
      <c r="A54932"/>
      <c r="B54932"/>
      <c r="C54932"/>
    </row>
    <row r="54933" spans="1:3" ht="14.4" x14ac:dyDescent="0.3">
      <c r="A54933"/>
      <c r="B54933"/>
      <c r="C54933"/>
    </row>
    <row r="54934" spans="1:3" ht="14.4" x14ac:dyDescent="0.3">
      <c r="A54934"/>
      <c r="B54934"/>
      <c r="C54934"/>
    </row>
    <row r="54935" spans="1:3" ht="14.4" x14ac:dyDescent="0.3">
      <c r="A54935"/>
      <c r="B54935"/>
      <c r="C54935"/>
    </row>
    <row r="54936" spans="1:3" ht="14.4" x14ac:dyDescent="0.3">
      <c r="A54936"/>
      <c r="B54936"/>
      <c r="C54936"/>
    </row>
    <row r="54937" spans="1:3" ht="14.4" x14ac:dyDescent="0.3">
      <c r="A54937"/>
      <c r="B54937"/>
      <c r="C54937"/>
    </row>
    <row r="54938" spans="1:3" ht="14.4" x14ac:dyDescent="0.3">
      <c r="A54938"/>
      <c r="B54938"/>
      <c r="C54938"/>
    </row>
    <row r="54939" spans="1:3" ht="14.4" x14ac:dyDescent="0.3">
      <c r="A54939"/>
      <c r="B54939"/>
      <c r="C54939"/>
    </row>
    <row r="54940" spans="1:3" ht="14.4" x14ac:dyDescent="0.3">
      <c r="A54940"/>
      <c r="B54940"/>
      <c r="C54940"/>
    </row>
    <row r="54941" spans="1:3" ht="14.4" x14ac:dyDescent="0.3">
      <c r="A54941"/>
      <c r="B54941"/>
      <c r="C54941"/>
    </row>
    <row r="54942" spans="1:3" ht="14.4" x14ac:dyDescent="0.3">
      <c r="A54942"/>
      <c r="B54942"/>
      <c r="C54942"/>
    </row>
    <row r="54943" spans="1:3" ht="14.4" x14ac:dyDescent="0.3">
      <c r="A54943"/>
      <c r="B54943"/>
      <c r="C54943"/>
    </row>
    <row r="54944" spans="1:3" ht="14.4" x14ac:dyDescent="0.3">
      <c r="A54944"/>
      <c r="B54944"/>
      <c r="C54944"/>
    </row>
    <row r="54945" spans="1:3" ht="14.4" x14ac:dyDescent="0.3">
      <c r="A54945"/>
      <c r="B54945"/>
      <c r="C54945"/>
    </row>
    <row r="54946" spans="1:3" ht="14.4" x14ac:dyDescent="0.3">
      <c r="A54946"/>
      <c r="B54946"/>
      <c r="C54946"/>
    </row>
    <row r="54947" spans="1:3" ht="14.4" x14ac:dyDescent="0.3">
      <c r="A54947"/>
      <c r="B54947"/>
      <c r="C54947"/>
    </row>
    <row r="54948" spans="1:3" ht="14.4" x14ac:dyDescent="0.3">
      <c r="A54948"/>
      <c r="B54948"/>
      <c r="C54948"/>
    </row>
    <row r="54949" spans="1:3" ht="14.4" x14ac:dyDescent="0.3">
      <c r="A54949"/>
      <c r="B54949"/>
      <c r="C54949"/>
    </row>
    <row r="54950" spans="1:3" ht="14.4" x14ac:dyDescent="0.3">
      <c r="A54950"/>
      <c r="B54950"/>
      <c r="C54950"/>
    </row>
    <row r="54951" spans="1:3" ht="14.4" x14ac:dyDescent="0.3">
      <c r="A54951"/>
      <c r="B54951"/>
      <c r="C54951"/>
    </row>
    <row r="54952" spans="1:3" ht="14.4" x14ac:dyDescent="0.3">
      <c r="A54952"/>
      <c r="B54952"/>
      <c r="C54952"/>
    </row>
    <row r="54953" spans="1:3" ht="14.4" x14ac:dyDescent="0.3">
      <c r="A54953"/>
      <c r="B54953"/>
      <c r="C54953"/>
    </row>
    <row r="54954" spans="1:3" ht="14.4" x14ac:dyDescent="0.3">
      <c r="A54954"/>
      <c r="B54954"/>
      <c r="C54954"/>
    </row>
    <row r="54955" spans="1:3" ht="14.4" x14ac:dyDescent="0.3">
      <c r="A54955"/>
      <c r="B54955"/>
      <c r="C54955"/>
    </row>
    <row r="54956" spans="1:3" ht="14.4" x14ac:dyDescent="0.3">
      <c r="A54956"/>
      <c r="B54956"/>
      <c r="C54956"/>
    </row>
    <row r="54957" spans="1:3" ht="14.4" x14ac:dyDescent="0.3">
      <c r="A54957"/>
      <c r="B54957"/>
      <c r="C54957"/>
    </row>
    <row r="54958" spans="1:3" ht="14.4" x14ac:dyDescent="0.3">
      <c r="A54958"/>
      <c r="B54958"/>
      <c r="C54958"/>
    </row>
    <row r="54959" spans="1:3" ht="14.4" x14ac:dyDescent="0.3">
      <c r="A54959"/>
      <c r="B54959"/>
      <c r="C54959"/>
    </row>
    <row r="54960" spans="1:3" ht="14.4" x14ac:dyDescent="0.3">
      <c r="A54960"/>
      <c r="B54960"/>
      <c r="C54960"/>
    </row>
    <row r="54961" spans="1:3" ht="14.4" x14ac:dyDescent="0.3">
      <c r="A54961"/>
      <c r="B54961"/>
      <c r="C54961"/>
    </row>
    <row r="54962" spans="1:3" ht="14.4" x14ac:dyDescent="0.3">
      <c r="A54962"/>
      <c r="B54962"/>
      <c r="C54962"/>
    </row>
    <row r="54963" spans="1:3" ht="14.4" x14ac:dyDescent="0.3">
      <c r="A54963"/>
      <c r="B54963"/>
      <c r="C54963"/>
    </row>
    <row r="54964" spans="1:3" ht="14.4" x14ac:dyDescent="0.3">
      <c r="A54964"/>
      <c r="B54964"/>
      <c r="C54964"/>
    </row>
    <row r="54965" spans="1:3" ht="14.4" x14ac:dyDescent="0.3">
      <c r="A54965"/>
      <c r="B54965"/>
      <c r="C54965"/>
    </row>
    <row r="54966" spans="1:3" ht="14.4" x14ac:dyDescent="0.3">
      <c r="A54966"/>
      <c r="B54966"/>
      <c r="C54966"/>
    </row>
    <row r="54967" spans="1:3" ht="14.4" x14ac:dyDescent="0.3">
      <c r="A54967"/>
      <c r="B54967"/>
      <c r="C54967"/>
    </row>
    <row r="54968" spans="1:3" ht="14.4" x14ac:dyDescent="0.3">
      <c r="A54968"/>
      <c r="B54968"/>
      <c r="C54968"/>
    </row>
    <row r="54969" spans="1:3" ht="14.4" x14ac:dyDescent="0.3">
      <c r="A54969"/>
      <c r="B54969"/>
      <c r="C54969"/>
    </row>
    <row r="54970" spans="1:3" ht="14.4" x14ac:dyDescent="0.3">
      <c r="A54970"/>
      <c r="B54970"/>
      <c r="C54970"/>
    </row>
    <row r="54971" spans="1:3" ht="14.4" x14ac:dyDescent="0.3">
      <c r="A54971"/>
      <c r="B54971"/>
      <c r="C54971"/>
    </row>
    <row r="54972" spans="1:3" ht="14.4" x14ac:dyDescent="0.3">
      <c r="A54972"/>
      <c r="B54972"/>
      <c r="C54972"/>
    </row>
    <row r="54973" spans="1:3" ht="14.4" x14ac:dyDescent="0.3">
      <c r="A54973"/>
      <c r="B54973"/>
      <c r="C54973"/>
    </row>
    <row r="54974" spans="1:3" ht="14.4" x14ac:dyDescent="0.3">
      <c r="A54974"/>
      <c r="B54974"/>
      <c r="C54974"/>
    </row>
    <row r="54975" spans="1:3" ht="14.4" x14ac:dyDescent="0.3">
      <c r="A54975"/>
      <c r="B54975"/>
      <c r="C54975"/>
    </row>
    <row r="54976" spans="1:3" ht="14.4" x14ac:dyDescent="0.3">
      <c r="A54976"/>
      <c r="B54976"/>
      <c r="C54976"/>
    </row>
    <row r="54977" spans="1:3" ht="14.4" x14ac:dyDescent="0.3">
      <c r="A54977"/>
      <c r="B54977"/>
      <c r="C54977"/>
    </row>
    <row r="54978" spans="1:3" ht="14.4" x14ac:dyDescent="0.3">
      <c r="A54978"/>
      <c r="B54978"/>
      <c r="C54978"/>
    </row>
    <row r="54979" spans="1:3" ht="14.4" x14ac:dyDescent="0.3">
      <c r="A54979"/>
      <c r="B54979"/>
      <c r="C54979"/>
    </row>
    <row r="54980" spans="1:3" ht="14.4" x14ac:dyDescent="0.3">
      <c r="A54980"/>
      <c r="B54980"/>
      <c r="C54980"/>
    </row>
    <row r="54981" spans="1:3" ht="14.4" x14ac:dyDescent="0.3">
      <c r="A54981"/>
      <c r="B54981"/>
      <c r="C54981"/>
    </row>
    <row r="54982" spans="1:3" ht="14.4" x14ac:dyDescent="0.3">
      <c r="A54982"/>
      <c r="B54982"/>
      <c r="C54982"/>
    </row>
    <row r="54983" spans="1:3" ht="14.4" x14ac:dyDescent="0.3">
      <c r="A54983"/>
      <c r="B54983"/>
      <c r="C54983"/>
    </row>
    <row r="54984" spans="1:3" ht="14.4" x14ac:dyDescent="0.3">
      <c r="A54984"/>
      <c r="B54984"/>
      <c r="C54984"/>
    </row>
    <row r="54985" spans="1:3" ht="14.4" x14ac:dyDescent="0.3">
      <c r="A54985"/>
      <c r="B54985"/>
      <c r="C54985"/>
    </row>
    <row r="54986" spans="1:3" ht="14.4" x14ac:dyDescent="0.3">
      <c r="A54986"/>
      <c r="B54986"/>
      <c r="C54986"/>
    </row>
    <row r="54987" spans="1:3" ht="14.4" x14ac:dyDescent="0.3">
      <c r="A54987"/>
      <c r="B54987"/>
      <c r="C54987"/>
    </row>
    <row r="54988" spans="1:3" ht="14.4" x14ac:dyDescent="0.3">
      <c r="A54988"/>
      <c r="B54988"/>
      <c r="C54988"/>
    </row>
    <row r="54989" spans="1:3" ht="14.4" x14ac:dyDescent="0.3">
      <c r="A54989"/>
      <c r="B54989"/>
      <c r="C54989"/>
    </row>
    <row r="54990" spans="1:3" ht="14.4" x14ac:dyDescent="0.3">
      <c r="A54990"/>
      <c r="B54990"/>
      <c r="C54990"/>
    </row>
    <row r="54991" spans="1:3" ht="14.4" x14ac:dyDescent="0.3">
      <c r="A54991"/>
      <c r="B54991"/>
      <c r="C54991"/>
    </row>
    <row r="54992" spans="1:3" ht="14.4" x14ac:dyDescent="0.3">
      <c r="A54992"/>
      <c r="B54992"/>
      <c r="C54992"/>
    </row>
    <row r="54993" spans="1:3" ht="14.4" x14ac:dyDescent="0.3">
      <c r="A54993"/>
      <c r="B54993"/>
      <c r="C54993"/>
    </row>
    <row r="54994" spans="1:3" ht="14.4" x14ac:dyDescent="0.3">
      <c r="A54994"/>
      <c r="B54994"/>
      <c r="C54994"/>
    </row>
    <row r="54995" spans="1:3" ht="14.4" x14ac:dyDescent="0.3">
      <c r="A54995"/>
      <c r="B54995"/>
      <c r="C54995"/>
    </row>
    <row r="54996" spans="1:3" ht="14.4" x14ac:dyDescent="0.3">
      <c r="A54996"/>
      <c r="B54996"/>
      <c r="C54996"/>
    </row>
    <row r="54997" spans="1:3" ht="14.4" x14ac:dyDescent="0.3">
      <c r="A54997"/>
      <c r="B54997"/>
      <c r="C54997"/>
    </row>
    <row r="54998" spans="1:3" ht="14.4" x14ac:dyDescent="0.3">
      <c r="A54998"/>
      <c r="B54998"/>
      <c r="C54998"/>
    </row>
    <row r="54999" spans="1:3" ht="14.4" x14ac:dyDescent="0.3">
      <c r="A54999"/>
      <c r="B54999"/>
      <c r="C54999"/>
    </row>
    <row r="55000" spans="1:3" ht="14.4" x14ac:dyDescent="0.3">
      <c r="A55000"/>
      <c r="B55000"/>
      <c r="C55000"/>
    </row>
    <row r="55001" spans="1:3" ht="14.4" x14ac:dyDescent="0.3">
      <c r="A55001"/>
      <c r="B55001"/>
      <c r="C55001"/>
    </row>
    <row r="55002" spans="1:3" ht="14.4" x14ac:dyDescent="0.3">
      <c r="A55002"/>
      <c r="B55002"/>
      <c r="C55002"/>
    </row>
    <row r="55003" spans="1:3" ht="14.4" x14ac:dyDescent="0.3">
      <c r="A55003"/>
      <c r="B55003"/>
      <c r="C55003"/>
    </row>
    <row r="55004" spans="1:3" ht="14.4" x14ac:dyDescent="0.3">
      <c r="A55004"/>
      <c r="B55004"/>
      <c r="C55004"/>
    </row>
    <row r="55005" spans="1:3" ht="14.4" x14ac:dyDescent="0.3">
      <c r="A55005"/>
      <c r="B55005"/>
      <c r="C55005"/>
    </row>
    <row r="55006" spans="1:3" ht="14.4" x14ac:dyDescent="0.3">
      <c r="A55006"/>
      <c r="B55006"/>
      <c r="C55006"/>
    </row>
    <row r="55007" spans="1:3" ht="14.4" x14ac:dyDescent="0.3">
      <c r="A55007"/>
      <c r="B55007"/>
      <c r="C55007"/>
    </row>
    <row r="55008" spans="1:3" ht="14.4" x14ac:dyDescent="0.3">
      <c r="A55008"/>
      <c r="B55008"/>
      <c r="C55008"/>
    </row>
    <row r="55009" spans="1:3" ht="14.4" x14ac:dyDescent="0.3">
      <c r="A55009"/>
      <c r="B55009"/>
      <c r="C55009"/>
    </row>
    <row r="55010" spans="1:3" ht="14.4" x14ac:dyDescent="0.3">
      <c r="A55010"/>
      <c r="B55010"/>
      <c r="C55010"/>
    </row>
    <row r="55011" spans="1:3" ht="14.4" x14ac:dyDescent="0.3">
      <c r="A55011"/>
      <c r="B55011"/>
      <c r="C55011"/>
    </row>
    <row r="55012" spans="1:3" ht="14.4" x14ac:dyDescent="0.3">
      <c r="A55012"/>
      <c r="B55012"/>
      <c r="C55012"/>
    </row>
    <row r="55013" spans="1:3" ht="14.4" x14ac:dyDescent="0.3">
      <c r="A55013"/>
      <c r="B55013"/>
      <c r="C55013"/>
    </row>
    <row r="55014" spans="1:3" ht="14.4" x14ac:dyDescent="0.3">
      <c r="A55014"/>
      <c r="B55014"/>
      <c r="C55014"/>
    </row>
    <row r="55015" spans="1:3" ht="14.4" x14ac:dyDescent="0.3">
      <c r="A55015"/>
      <c r="B55015"/>
      <c r="C55015"/>
    </row>
    <row r="55016" spans="1:3" ht="14.4" x14ac:dyDescent="0.3">
      <c r="A55016"/>
      <c r="B55016"/>
      <c r="C55016"/>
    </row>
    <row r="55017" spans="1:3" ht="14.4" x14ac:dyDescent="0.3">
      <c r="A55017"/>
      <c r="B55017"/>
      <c r="C55017"/>
    </row>
    <row r="55018" spans="1:3" ht="14.4" x14ac:dyDescent="0.3">
      <c r="A55018"/>
      <c r="B55018"/>
      <c r="C55018"/>
    </row>
    <row r="55019" spans="1:3" ht="14.4" x14ac:dyDescent="0.3">
      <c r="A55019"/>
      <c r="B55019"/>
      <c r="C55019"/>
    </row>
    <row r="55020" spans="1:3" ht="14.4" x14ac:dyDescent="0.3">
      <c r="A55020"/>
      <c r="B55020"/>
      <c r="C55020"/>
    </row>
    <row r="55021" spans="1:3" ht="14.4" x14ac:dyDescent="0.3">
      <c r="A55021"/>
      <c r="B55021"/>
      <c r="C55021"/>
    </row>
    <row r="55022" spans="1:3" ht="14.4" x14ac:dyDescent="0.3">
      <c r="A55022"/>
      <c r="B55022"/>
      <c r="C55022"/>
    </row>
    <row r="55023" spans="1:3" ht="14.4" x14ac:dyDescent="0.3">
      <c r="A55023"/>
      <c r="B55023"/>
      <c r="C55023"/>
    </row>
    <row r="55024" spans="1:3" ht="14.4" x14ac:dyDescent="0.3">
      <c r="A55024"/>
      <c r="B55024"/>
      <c r="C55024"/>
    </row>
    <row r="55025" spans="1:3" ht="14.4" x14ac:dyDescent="0.3">
      <c r="A55025"/>
      <c r="B55025"/>
      <c r="C55025"/>
    </row>
    <row r="55026" spans="1:3" ht="14.4" x14ac:dyDescent="0.3">
      <c r="A55026"/>
      <c r="B55026"/>
      <c r="C55026"/>
    </row>
    <row r="55027" spans="1:3" ht="14.4" x14ac:dyDescent="0.3">
      <c r="A55027"/>
      <c r="B55027"/>
      <c r="C55027"/>
    </row>
    <row r="55028" spans="1:3" ht="14.4" x14ac:dyDescent="0.3">
      <c r="A55028"/>
      <c r="B55028"/>
      <c r="C55028"/>
    </row>
    <row r="55029" spans="1:3" ht="14.4" x14ac:dyDescent="0.3">
      <c r="A55029"/>
      <c r="B55029"/>
      <c r="C55029"/>
    </row>
    <row r="55030" spans="1:3" ht="14.4" x14ac:dyDescent="0.3">
      <c r="A55030"/>
      <c r="B55030"/>
      <c r="C55030"/>
    </row>
    <row r="55031" spans="1:3" ht="14.4" x14ac:dyDescent="0.3">
      <c r="A55031"/>
      <c r="B55031"/>
      <c r="C55031"/>
    </row>
    <row r="55032" spans="1:3" ht="14.4" x14ac:dyDescent="0.3">
      <c r="A55032"/>
      <c r="B55032"/>
      <c r="C55032"/>
    </row>
    <row r="55033" spans="1:3" ht="14.4" x14ac:dyDescent="0.3">
      <c r="A55033"/>
      <c r="B55033"/>
      <c r="C55033"/>
    </row>
    <row r="55034" spans="1:3" ht="14.4" x14ac:dyDescent="0.3">
      <c r="A55034"/>
      <c r="B55034"/>
      <c r="C55034"/>
    </row>
    <row r="55035" spans="1:3" ht="14.4" x14ac:dyDescent="0.3">
      <c r="A55035"/>
      <c r="B55035"/>
      <c r="C55035"/>
    </row>
    <row r="55036" spans="1:3" ht="14.4" x14ac:dyDescent="0.3">
      <c r="A55036"/>
      <c r="B55036"/>
      <c r="C55036"/>
    </row>
    <row r="55037" spans="1:3" ht="14.4" x14ac:dyDescent="0.3">
      <c r="A55037"/>
      <c r="B55037"/>
      <c r="C55037"/>
    </row>
    <row r="55038" spans="1:3" ht="14.4" x14ac:dyDescent="0.3">
      <c r="A55038"/>
      <c r="B55038"/>
      <c r="C55038"/>
    </row>
    <row r="55039" spans="1:3" ht="14.4" x14ac:dyDescent="0.3">
      <c r="A55039"/>
      <c r="B55039"/>
      <c r="C55039"/>
    </row>
    <row r="55040" spans="1:3" ht="14.4" x14ac:dyDescent="0.3">
      <c r="A55040"/>
      <c r="B55040"/>
      <c r="C55040"/>
    </row>
    <row r="55041" spans="1:3" ht="14.4" x14ac:dyDescent="0.3">
      <c r="A55041"/>
      <c r="B55041"/>
      <c r="C55041"/>
    </row>
    <row r="55042" spans="1:3" ht="14.4" x14ac:dyDescent="0.3">
      <c r="A55042"/>
      <c r="B55042"/>
      <c r="C55042"/>
    </row>
    <row r="55043" spans="1:3" ht="14.4" x14ac:dyDescent="0.3">
      <c r="A55043"/>
      <c r="B55043"/>
      <c r="C55043"/>
    </row>
    <row r="55044" spans="1:3" ht="14.4" x14ac:dyDescent="0.3">
      <c r="A55044"/>
      <c r="B55044"/>
      <c r="C55044"/>
    </row>
    <row r="55045" spans="1:3" ht="14.4" x14ac:dyDescent="0.3">
      <c r="A55045"/>
      <c r="B55045"/>
      <c r="C55045"/>
    </row>
    <row r="55046" spans="1:3" ht="14.4" x14ac:dyDescent="0.3">
      <c r="A55046"/>
      <c r="B55046"/>
      <c r="C55046"/>
    </row>
    <row r="55047" spans="1:3" ht="14.4" x14ac:dyDescent="0.3">
      <c r="A55047"/>
      <c r="B55047"/>
      <c r="C55047"/>
    </row>
    <row r="55048" spans="1:3" ht="14.4" x14ac:dyDescent="0.3">
      <c r="A55048"/>
      <c r="B55048"/>
      <c r="C55048"/>
    </row>
    <row r="55049" spans="1:3" ht="14.4" x14ac:dyDescent="0.3">
      <c r="A55049"/>
      <c r="B55049"/>
      <c r="C55049"/>
    </row>
    <row r="55050" spans="1:3" ht="14.4" x14ac:dyDescent="0.3">
      <c r="A55050"/>
      <c r="B55050"/>
      <c r="C55050"/>
    </row>
    <row r="55051" spans="1:3" ht="14.4" x14ac:dyDescent="0.3">
      <c r="A55051"/>
      <c r="B55051"/>
      <c r="C55051"/>
    </row>
    <row r="55052" spans="1:3" ht="14.4" x14ac:dyDescent="0.3">
      <c r="A55052"/>
      <c r="B55052"/>
      <c r="C55052"/>
    </row>
    <row r="55053" spans="1:3" ht="14.4" x14ac:dyDescent="0.3">
      <c r="A55053"/>
      <c r="B55053"/>
      <c r="C55053"/>
    </row>
    <row r="55054" spans="1:3" ht="14.4" x14ac:dyDescent="0.3">
      <c r="A55054"/>
      <c r="B55054"/>
      <c r="C55054"/>
    </row>
    <row r="55055" spans="1:3" ht="14.4" x14ac:dyDescent="0.3">
      <c r="A55055"/>
      <c r="B55055"/>
      <c r="C55055"/>
    </row>
    <row r="55056" spans="1:3" ht="14.4" x14ac:dyDescent="0.3">
      <c r="A55056"/>
      <c r="B55056"/>
      <c r="C55056"/>
    </row>
    <row r="55057" spans="1:3" ht="14.4" x14ac:dyDescent="0.3">
      <c r="A55057"/>
      <c r="B55057"/>
      <c r="C55057"/>
    </row>
    <row r="55058" spans="1:3" ht="14.4" x14ac:dyDescent="0.3">
      <c r="A55058"/>
      <c r="B55058"/>
      <c r="C55058"/>
    </row>
    <row r="55059" spans="1:3" ht="14.4" x14ac:dyDescent="0.3">
      <c r="A55059"/>
      <c r="B55059"/>
      <c r="C55059"/>
    </row>
    <row r="55060" spans="1:3" ht="14.4" x14ac:dyDescent="0.3">
      <c r="A55060"/>
      <c r="B55060"/>
      <c r="C55060"/>
    </row>
    <row r="55061" spans="1:3" ht="14.4" x14ac:dyDescent="0.3">
      <c r="A55061"/>
      <c r="B55061"/>
      <c r="C55061"/>
    </row>
    <row r="55062" spans="1:3" ht="14.4" x14ac:dyDescent="0.3">
      <c r="A55062"/>
      <c r="B55062"/>
      <c r="C55062"/>
    </row>
    <row r="55063" spans="1:3" ht="14.4" x14ac:dyDescent="0.3">
      <c r="A55063"/>
      <c r="B55063"/>
      <c r="C55063"/>
    </row>
    <row r="55064" spans="1:3" ht="14.4" x14ac:dyDescent="0.3">
      <c r="A55064"/>
      <c r="B55064"/>
      <c r="C55064"/>
    </row>
    <row r="55065" spans="1:3" ht="14.4" x14ac:dyDescent="0.3">
      <c r="A55065"/>
      <c r="B55065"/>
      <c r="C55065"/>
    </row>
    <row r="55066" spans="1:3" ht="14.4" x14ac:dyDescent="0.3">
      <c r="A55066"/>
      <c r="B55066"/>
      <c r="C55066"/>
    </row>
    <row r="55067" spans="1:3" ht="14.4" x14ac:dyDescent="0.3">
      <c r="A55067"/>
      <c r="B55067"/>
      <c r="C55067"/>
    </row>
    <row r="55068" spans="1:3" ht="14.4" x14ac:dyDescent="0.3">
      <c r="A55068"/>
      <c r="B55068"/>
      <c r="C55068"/>
    </row>
    <row r="55069" spans="1:3" ht="14.4" x14ac:dyDescent="0.3">
      <c r="A55069"/>
      <c r="B55069"/>
      <c r="C55069"/>
    </row>
    <row r="55070" spans="1:3" ht="14.4" x14ac:dyDescent="0.3">
      <c r="A55070"/>
      <c r="B55070"/>
      <c r="C55070"/>
    </row>
    <row r="55071" spans="1:3" ht="14.4" x14ac:dyDescent="0.3">
      <c r="A55071"/>
      <c r="B55071"/>
      <c r="C55071"/>
    </row>
    <row r="55072" spans="1:3" ht="14.4" x14ac:dyDescent="0.3">
      <c r="A55072"/>
      <c r="B55072"/>
      <c r="C55072"/>
    </row>
    <row r="55073" spans="1:3" ht="14.4" x14ac:dyDescent="0.3">
      <c r="A55073"/>
      <c r="B55073"/>
      <c r="C55073"/>
    </row>
    <row r="55074" spans="1:3" ht="14.4" x14ac:dyDescent="0.3">
      <c r="A55074"/>
      <c r="B55074"/>
      <c r="C55074"/>
    </row>
    <row r="55075" spans="1:3" ht="14.4" x14ac:dyDescent="0.3">
      <c r="A55075"/>
      <c r="B55075"/>
      <c r="C55075"/>
    </row>
    <row r="55076" spans="1:3" ht="14.4" x14ac:dyDescent="0.3">
      <c r="A55076"/>
      <c r="B55076"/>
      <c r="C55076"/>
    </row>
    <row r="55077" spans="1:3" ht="14.4" x14ac:dyDescent="0.3">
      <c r="A55077"/>
      <c r="B55077"/>
      <c r="C55077"/>
    </row>
    <row r="55078" spans="1:3" ht="14.4" x14ac:dyDescent="0.3">
      <c r="A55078"/>
      <c r="B55078"/>
      <c r="C55078"/>
    </row>
    <row r="55079" spans="1:3" ht="14.4" x14ac:dyDescent="0.3">
      <c r="A55079"/>
      <c r="B55079"/>
      <c r="C55079"/>
    </row>
    <row r="55080" spans="1:3" ht="14.4" x14ac:dyDescent="0.3">
      <c r="A55080"/>
      <c r="B55080"/>
      <c r="C55080"/>
    </row>
    <row r="55081" spans="1:3" ht="14.4" x14ac:dyDescent="0.3">
      <c r="A55081"/>
      <c r="B55081"/>
      <c r="C55081"/>
    </row>
    <row r="55082" spans="1:3" ht="14.4" x14ac:dyDescent="0.3">
      <c r="A55082"/>
      <c r="B55082"/>
      <c r="C55082"/>
    </row>
    <row r="55083" spans="1:3" ht="14.4" x14ac:dyDescent="0.3">
      <c r="A55083"/>
      <c r="B55083"/>
      <c r="C55083"/>
    </row>
    <row r="55084" spans="1:3" ht="14.4" x14ac:dyDescent="0.3">
      <c r="A55084"/>
      <c r="B55084"/>
      <c r="C55084"/>
    </row>
    <row r="55085" spans="1:3" ht="14.4" x14ac:dyDescent="0.3">
      <c r="A55085"/>
      <c r="B55085"/>
      <c r="C55085"/>
    </row>
    <row r="55086" spans="1:3" ht="14.4" x14ac:dyDescent="0.3">
      <c r="A55086"/>
      <c r="B55086"/>
      <c r="C55086"/>
    </row>
    <row r="55087" spans="1:3" ht="14.4" x14ac:dyDescent="0.3">
      <c r="A55087"/>
      <c r="B55087"/>
      <c r="C55087"/>
    </row>
    <row r="55088" spans="1:3" ht="14.4" x14ac:dyDescent="0.3">
      <c r="A55088"/>
      <c r="B55088"/>
      <c r="C55088"/>
    </row>
    <row r="55089" spans="1:3" ht="14.4" x14ac:dyDescent="0.3">
      <c r="A55089"/>
      <c r="B55089"/>
      <c r="C55089"/>
    </row>
    <row r="55090" spans="1:3" ht="14.4" x14ac:dyDescent="0.3">
      <c r="A55090"/>
      <c r="B55090"/>
      <c r="C55090"/>
    </row>
    <row r="55091" spans="1:3" ht="14.4" x14ac:dyDescent="0.3">
      <c r="A55091"/>
      <c r="B55091"/>
      <c r="C55091"/>
    </row>
    <row r="55092" spans="1:3" ht="14.4" x14ac:dyDescent="0.3">
      <c r="A55092"/>
      <c r="B55092"/>
      <c r="C55092"/>
    </row>
    <row r="55093" spans="1:3" ht="14.4" x14ac:dyDescent="0.3">
      <c r="A55093"/>
      <c r="B55093"/>
      <c r="C55093"/>
    </row>
    <row r="55094" spans="1:3" ht="14.4" x14ac:dyDescent="0.3">
      <c r="A55094"/>
      <c r="B55094"/>
      <c r="C55094"/>
    </row>
    <row r="55095" spans="1:3" ht="14.4" x14ac:dyDescent="0.3">
      <c r="A55095"/>
      <c r="B55095"/>
      <c r="C55095"/>
    </row>
    <row r="55096" spans="1:3" ht="14.4" x14ac:dyDescent="0.3">
      <c r="A55096"/>
      <c r="B55096"/>
      <c r="C55096"/>
    </row>
    <row r="55097" spans="1:3" ht="14.4" x14ac:dyDescent="0.3">
      <c r="A55097"/>
      <c r="B55097"/>
      <c r="C55097"/>
    </row>
    <row r="55098" spans="1:3" ht="14.4" x14ac:dyDescent="0.3">
      <c r="A55098"/>
      <c r="B55098"/>
      <c r="C55098"/>
    </row>
    <row r="55099" spans="1:3" ht="14.4" x14ac:dyDescent="0.3">
      <c r="A55099"/>
      <c r="B55099"/>
      <c r="C55099"/>
    </row>
    <row r="55100" spans="1:3" ht="14.4" x14ac:dyDescent="0.3">
      <c r="A55100"/>
      <c r="B55100"/>
      <c r="C55100"/>
    </row>
    <row r="55101" spans="1:3" ht="14.4" x14ac:dyDescent="0.3">
      <c r="A55101"/>
      <c r="B55101"/>
      <c r="C55101"/>
    </row>
    <row r="55102" spans="1:3" ht="14.4" x14ac:dyDescent="0.3">
      <c r="A55102"/>
      <c r="B55102"/>
      <c r="C55102"/>
    </row>
    <row r="55103" spans="1:3" ht="14.4" x14ac:dyDescent="0.3">
      <c r="A55103"/>
      <c r="B55103"/>
      <c r="C55103"/>
    </row>
    <row r="55104" spans="1:3" ht="14.4" x14ac:dyDescent="0.3">
      <c r="A55104"/>
      <c r="B55104"/>
      <c r="C55104"/>
    </row>
    <row r="55105" spans="1:3" ht="14.4" x14ac:dyDescent="0.3">
      <c r="A55105"/>
      <c r="B55105"/>
      <c r="C55105"/>
    </row>
    <row r="55106" spans="1:3" ht="14.4" x14ac:dyDescent="0.3">
      <c r="A55106"/>
      <c r="B55106"/>
      <c r="C55106"/>
    </row>
    <row r="55107" spans="1:3" ht="14.4" x14ac:dyDescent="0.3">
      <c r="A55107"/>
      <c r="B55107"/>
      <c r="C55107"/>
    </row>
    <row r="55108" spans="1:3" ht="14.4" x14ac:dyDescent="0.3">
      <c r="A55108"/>
      <c r="B55108"/>
      <c r="C55108"/>
    </row>
    <row r="55109" spans="1:3" ht="14.4" x14ac:dyDescent="0.3">
      <c r="A55109"/>
      <c r="B55109"/>
      <c r="C55109"/>
    </row>
    <row r="55110" spans="1:3" ht="14.4" x14ac:dyDescent="0.3">
      <c r="A55110"/>
      <c r="B55110"/>
      <c r="C55110"/>
    </row>
    <row r="55111" spans="1:3" ht="14.4" x14ac:dyDescent="0.3">
      <c r="A55111"/>
      <c r="B55111"/>
      <c r="C55111"/>
    </row>
    <row r="55112" spans="1:3" ht="14.4" x14ac:dyDescent="0.3">
      <c r="A55112"/>
      <c r="B55112"/>
      <c r="C55112"/>
    </row>
    <row r="55113" spans="1:3" ht="14.4" x14ac:dyDescent="0.3">
      <c r="A55113"/>
      <c r="B55113"/>
      <c r="C55113"/>
    </row>
    <row r="55114" spans="1:3" ht="14.4" x14ac:dyDescent="0.3">
      <c r="A55114"/>
      <c r="B55114"/>
      <c r="C55114"/>
    </row>
    <row r="55115" spans="1:3" ht="14.4" x14ac:dyDescent="0.3">
      <c r="A55115"/>
      <c r="B55115"/>
      <c r="C55115"/>
    </row>
    <row r="55116" spans="1:3" ht="14.4" x14ac:dyDescent="0.3">
      <c r="A55116"/>
      <c r="B55116"/>
      <c r="C55116"/>
    </row>
    <row r="55117" spans="1:3" ht="14.4" x14ac:dyDescent="0.3">
      <c r="A55117"/>
      <c r="B55117"/>
      <c r="C55117"/>
    </row>
    <row r="55118" spans="1:3" ht="14.4" x14ac:dyDescent="0.3">
      <c r="A55118"/>
      <c r="B55118"/>
      <c r="C55118"/>
    </row>
    <row r="55119" spans="1:3" ht="14.4" x14ac:dyDescent="0.3">
      <c r="A55119"/>
      <c r="B55119"/>
      <c r="C55119"/>
    </row>
    <row r="55120" spans="1:3" ht="14.4" x14ac:dyDescent="0.3">
      <c r="A55120"/>
      <c r="B55120"/>
      <c r="C55120"/>
    </row>
    <row r="55121" spans="1:3" ht="14.4" x14ac:dyDescent="0.3">
      <c r="A55121"/>
      <c r="B55121"/>
      <c r="C55121"/>
    </row>
    <row r="55122" spans="1:3" ht="14.4" x14ac:dyDescent="0.3">
      <c r="A55122"/>
      <c r="B55122"/>
      <c r="C55122"/>
    </row>
    <row r="55123" spans="1:3" ht="14.4" x14ac:dyDescent="0.3">
      <c r="A55123"/>
      <c r="B55123"/>
      <c r="C55123"/>
    </row>
    <row r="55124" spans="1:3" ht="14.4" x14ac:dyDescent="0.3">
      <c r="A55124"/>
      <c r="B55124"/>
      <c r="C55124"/>
    </row>
    <row r="55125" spans="1:3" ht="14.4" x14ac:dyDescent="0.3">
      <c r="A55125"/>
      <c r="B55125"/>
      <c r="C55125"/>
    </row>
    <row r="55126" spans="1:3" ht="14.4" x14ac:dyDescent="0.3">
      <c r="A55126"/>
      <c r="B55126"/>
      <c r="C55126"/>
    </row>
    <row r="55127" spans="1:3" ht="14.4" x14ac:dyDescent="0.3">
      <c r="A55127"/>
      <c r="B55127"/>
      <c r="C55127"/>
    </row>
    <row r="55128" spans="1:3" ht="14.4" x14ac:dyDescent="0.3">
      <c r="A55128"/>
      <c r="B55128"/>
      <c r="C55128"/>
    </row>
    <row r="55129" spans="1:3" ht="14.4" x14ac:dyDescent="0.3">
      <c r="A55129"/>
      <c r="B55129"/>
      <c r="C55129"/>
    </row>
    <row r="55130" spans="1:3" ht="14.4" x14ac:dyDescent="0.3">
      <c r="A55130"/>
      <c r="B55130"/>
      <c r="C55130"/>
    </row>
    <row r="55131" spans="1:3" ht="14.4" x14ac:dyDescent="0.3">
      <c r="A55131"/>
      <c r="B55131"/>
      <c r="C55131"/>
    </row>
    <row r="55132" spans="1:3" ht="14.4" x14ac:dyDescent="0.3">
      <c r="A55132"/>
      <c r="B55132"/>
      <c r="C55132"/>
    </row>
    <row r="55133" spans="1:3" ht="14.4" x14ac:dyDescent="0.3">
      <c r="A55133"/>
      <c r="B55133"/>
      <c r="C55133"/>
    </row>
    <row r="55134" spans="1:3" ht="14.4" x14ac:dyDescent="0.3">
      <c r="A55134"/>
      <c r="B55134"/>
      <c r="C55134"/>
    </row>
    <row r="55135" spans="1:3" ht="14.4" x14ac:dyDescent="0.3">
      <c r="A55135"/>
      <c r="B55135"/>
      <c r="C55135"/>
    </row>
    <row r="55136" spans="1:3" ht="14.4" x14ac:dyDescent="0.3">
      <c r="A55136"/>
      <c r="B55136"/>
      <c r="C55136"/>
    </row>
    <row r="55137" spans="1:3" ht="14.4" x14ac:dyDescent="0.3">
      <c r="A55137"/>
      <c r="B55137"/>
      <c r="C55137"/>
    </row>
    <row r="55138" spans="1:3" ht="14.4" x14ac:dyDescent="0.3">
      <c r="A55138"/>
      <c r="B55138"/>
      <c r="C55138"/>
    </row>
    <row r="55139" spans="1:3" ht="14.4" x14ac:dyDescent="0.3">
      <c r="A55139"/>
      <c r="B55139"/>
      <c r="C55139"/>
    </row>
    <row r="55140" spans="1:3" ht="14.4" x14ac:dyDescent="0.3">
      <c r="A55140"/>
      <c r="B55140"/>
      <c r="C55140"/>
    </row>
    <row r="55141" spans="1:3" ht="14.4" x14ac:dyDescent="0.3">
      <c r="A55141"/>
      <c r="B55141"/>
      <c r="C55141"/>
    </row>
    <row r="55142" spans="1:3" ht="14.4" x14ac:dyDescent="0.3">
      <c r="A55142"/>
      <c r="B55142"/>
      <c r="C55142"/>
    </row>
    <row r="55143" spans="1:3" ht="14.4" x14ac:dyDescent="0.3">
      <c r="A55143"/>
      <c r="B55143"/>
      <c r="C55143"/>
    </row>
    <row r="55144" spans="1:3" ht="14.4" x14ac:dyDescent="0.3">
      <c r="A55144"/>
      <c r="B55144"/>
      <c r="C55144"/>
    </row>
    <row r="55145" spans="1:3" ht="14.4" x14ac:dyDescent="0.3">
      <c r="A55145"/>
      <c r="B55145"/>
      <c r="C55145"/>
    </row>
    <row r="55146" spans="1:3" ht="14.4" x14ac:dyDescent="0.3">
      <c r="A55146"/>
      <c r="B55146"/>
      <c r="C55146"/>
    </row>
    <row r="55147" spans="1:3" ht="14.4" x14ac:dyDescent="0.3">
      <c r="A55147"/>
      <c r="B55147"/>
      <c r="C55147"/>
    </row>
    <row r="55148" spans="1:3" ht="14.4" x14ac:dyDescent="0.3">
      <c r="A55148"/>
      <c r="B55148"/>
      <c r="C55148"/>
    </row>
    <row r="55149" spans="1:3" ht="14.4" x14ac:dyDescent="0.3">
      <c r="A55149"/>
      <c r="B55149"/>
      <c r="C55149"/>
    </row>
    <row r="55150" spans="1:3" ht="14.4" x14ac:dyDescent="0.3">
      <c r="A55150"/>
      <c r="B55150"/>
      <c r="C55150"/>
    </row>
    <row r="55151" spans="1:3" ht="14.4" x14ac:dyDescent="0.3">
      <c r="A55151"/>
      <c r="B55151"/>
      <c r="C55151"/>
    </row>
    <row r="55152" spans="1:3" ht="14.4" x14ac:dyDescent="0.3">
      <c r="A55152"/>
      <c r="B55152"/>
      <c r="C55152"/>
    </row>
    <row r="55153" spans="1:3" ht="14.4" x14ac:dyDescent="0.3">
      <c r="A55153"/>
      <c r="B55153"/>
      <c r="C55153"/>
    </row>
    <row r="55154" spans="1:3" ht="14.4" x14ac:dyDescent="0.3">
      <c r="A55154"/>
      <c r="B55154"/>
      <c r="C55154"/>
    </row>
    <row r="55155" spans="1:3" ht="14.4" x14ac:dyDescent="0.3">
      <c r="A55155"/>
      <c r="B55155"/>
      <c r="C55155"/>
    </row>
    <row r="55156" spans="1:3" ht="14.4" x14ac:dyDescent="0.3">
      <c r="A55156"/>
      <c r="B55156"/>
      <c r="C55156"/>
    </row>
    <row r="55157" spans="1:3" ht="14.4" x14ac:dyDescent="0.3">
      <c r="A55157"/>
      <c r="B55157"/>
      <c r="C55157"/>
    </row>
    <row r="55158" spans="1:3" ht="14.4" x14ac:dyDescent="0.3">
      <c r="A55158"/>
      <c r="B55158"/>
      <c r="C55158"/>
    </row>
    <row r="55159" spans="1:3" ht="14.4" x14ac:dyDescent="0.3">
      <c r="A55159"/>
      <c r="B55159"/>
      <c r="C55159"/>
    </row>
    <row r="55160" spans="1:3" ht="14.4" x14ac:dyDescent="0.3">
      <c r="A55160"/>
      <c r="B55160"/>
      <c r="C55160"/>
    </row>
    <row r="55161" spans="1:3" ht="14.4" x14ac:dyDescent="0.3">
      <c r="A55161"/>
      <c r="B55161"/>
      <c r="C55161"/>
    </row>
    <row r="55162" spans="1:3" ht="14.4" x14ac:dyDescent="0.3">
      <c r="A55162"/>
      <c r="B55162"/>
      <c r="C55162"/>
    </row>
    <row r="55163" spans="1:3" ht="14.4" x14ac:dyDescent="0.3">
      <c r="A55163"/>
      <c r="B55163"/>
      <c r="C55163"/>
    </row>
    <row r="55164" spans="1:3" ht="14.4" x14ac:dyDescent="0.3">
      <c r="A55164"/>
      <c r="B55164"/>
      <c r="C55164"/>
    </row>
    <row r="55165" spans="1:3" ht="14.4" x14ac:dyDescent="0.3">
      <c r="A55165"/>
      <c r="B55165"/>
      <c r="C55165"/>
    </row>
    <row r="55166" spans="1:3" ht="14.4" x14ac:dyDescent="0.3">
      <c r="A55166"/>
      <c r="B55166"/>
      <c r="C55166"/>
    </row>
    <row r="55167" spans="1:3" ht="14.4" x14ac:dyDescent="0.3">
      <c r="A55167"/>
      <c r="B55167"/>
      <c r="C55167"/>
    </row>
    <row r="55168" spans="1:3" ht="14.4" x14ac:dyDescent="0.3">
      <c r="A55168"/>
      <c r="B55168"/>
      <c r="C55168"/>
    </row>
    <row r="55169" spans="1:3" ht="14.4" x14ac:dyDescent="0.3">
      <c r="A55169"/>
      <c r="B55169"/>
      <c r="C55169"/>
    </row>
    <row r="55170" spans="1:3" ht="14.4" x14ac:dyDescent="0.3">
      <c r="A55170"/>
      <c r="B55170"/>
      <c r="C55170"/>
    </row>
    <row r="55171" spans="1:3" ht="14.4" x14ac:dyDescent="0.3">
      <c r="A55171"/>
      <c r="B55171"/>
      <c r="C55171"/>
    </row>
    <row r="55172" spans="1:3" ht="14.4" x14ac:dyDescent="0.3">
      <c r="A55172"/>
      <c r="B55172"/>
      <c r="C55172"/>
    </row>
    <row r="55173" spans="1:3" ht="14.4" x14ac:dyDescent="0.3">
      <c r="A55173"/>
      <c r="B55173"/>
      <c r="C55173"/>
    </row>
    <row r="55174" spans="1:3" ht="14.4" x14ac:dyDescent="0.3">
      <c r="A55174"/>
      <c r="B55174"/>
      <c r="C55174"/>
    </row>
    <row r="55175" spans="1:3" ht="14.4" x14ac:dyDescent="0.3">
      <c r="A55175"/>
      <c r="B55175"/>
      <c r="C55175"/>
    </row>
    <row r="55176" spans="1:3" ht="14.4" x14ac:dyDescent="0.3">
      <c r="A55176"/>
      <c r="B55176"/>
      <c r="C55176"/>
    </row>
    <row r="55177" spans="1:3" ht="14.4" x14ac:dyDescent="0.3">
      <c r="A55177"/>
      <c r="B55177"/>
      <c r="C55177"/>
    </row>
    <row r="55178" spans="1:3" ht="14.4" x14ac:dyDescent="0.3">
      <c r="A55178"/>
      <c r="B55178"/>
      <c r="C55178"/>
    </row>
    <row r="55179" spans="1:3" ht="14.4" x14ac:dyDescent="0.3">
      <c r="A55179"/>
      <c r="B55179"/>
      <c r="C55179"/>
    </row>
    <row r="55180" spans="1:3" ht="14.4" x14ac:dyDescent="0.3">
      <c r="A55180"/>
      <c r="B55180"/>
      <c r="C55180"/>
    </row>
    <row r="55181" spans="1:3" ht="14.4" x14ac:dyDescent="0.3">
      <c r="A55181"/>
      <c r="B55181"/>
      <c r="C55181"/>
    </row>
    <row r="55182" spans="1:3" ht="14.4" x14ac:dyDescent="0.3">
      <c r="A55182"/>
      <c r="B55182"/>
      <c r="C55182"/>
    </row>
    <row r="55183" spans="1:3" ht="14.4" x14ac:dyDescent="0.3">
      <c r="A55183"/>
      <c r="B55183"/>
      <c r="C55183"/>
    </row>
    <row r="55184" spans="1:3" ht="14.4" x14ac:dyDescent="0.3">
      <c r="A55184"/>
      <c r="B55184"/>
      <c r="C55184"/>
    </row>
    <row r="55185" spans="1:3" ht="14.4" x14ac:dyDescent="0.3">
      <c r="A55185"/>
      <c r="B55185"/>
      <c r="C55185"/>
    </row>
    <row r="55186" spans="1:3" ht="14.4" x14ac:dyDescent="0.3">
      <c r="A55186"/>
      <c r="B55186"/>
      <c r="C55186"/>
    </row>
    <row r="55187" spans="1:3" ht="14.4" x14ac:dyDescent="0.3">
      <c r="A55187"/>
      <c r="B55187"/>
      <c r="C55187"/>
    </row>
    <row r="55188" spans="1:3" ht="14.4" x14ac:dyDescent="0.3">
      <c r="A55188"/>
      <c r="B55188"/>
      <c r="C55188"/>
    </row>
    <row r="55189" spans="1:3" ht="14.4" x14ac:dyDescent="0.3">
      <c r="A55189"/>
      <c r="B55189"/>
      <c r="C55189"/>
    </row>
    <row r="55190" spans="1:3" ht="14.4" x14ac:dyDescent="0.3">
      <c r="A55190"/>
      <c r="B55190"/>
      <c r="C55190"/>
    </row>
    <row r="55191" spans="1:3" ht="14.4" x14ac:dyDescent="0.3">
      <c r="A55191"/>
      <c r="B55191"/>
      <c r="C55191"/>
    </row>
    <row r="55192" spans="1:3" ht="14.4" x14ac:dyDescent="0.3">
      <c r="A55192"/>
      <c r="B55192"/>
      <c r="C55192"/>
    </row>
    <row r="55193" spans="1:3" ht="14.4" x14ac:dyDescent="0.3">
      <c r="A55193"/>
      <c r="B55193"/>
      <c r="C55193"/>
    </row>
    <row r="55194" spans="1:3" ht="14.4" x14ac:dyDescent="0.3">
      <c r="A55194"/>
      <c r="B55194"/>
      <c r="C55194"/>
    </row>
    <row r="55195" spans="1:3" ht="14.4" x14ac:dyDescent="0.3">
      <c r="A55195"/>
      <c r="B55195"/>
      <c r="C55195"/>
    </row>
    <row r="55196" spans="1:3" ht="14.4" x14ac:dyDescent="0.3">
      <c r="A55196"/>
      <c r="B55196"/>
      <c r="C55196"/>
    </row>
    <row r="55197" spans="1:3" ht="14.4" x14ac:dyDescent="0.3">
      <c r="A55197"/>
      <c r="B55197"/>
      <c r="C55197"/>
    </row>
    <row r="55198" spans="1:3" ht="14.4" x14ac:dyDescent="0.3">
      <c r="A55198"/>
      <c r="B55198"/>
      <c r="C55198"/>
    </row>
    <row r="55199" spans="1:3" ht="14.4" x14ac:dyDescent="0.3">
      <c r="A55199"/>
      <c r="B55199"/>
      <c r="C55199"/>
    </row>
    <row r="55200" spans="1:3" ht="14.4" x14ac:dyDescent="0.3">
      <c r="A55200"/>
      <c r="B55200"/>
      <c r="C55200"/>
    </row>
    <row r="55201" spans="1:3" ht="14.4" x14ac:dyDescent="0.3">
      <c r="A55201"/>
      <c r="B55201"/>
      <c r="C55201"/>
    </row>
    <row r="55202" spans="1:3" ht="14.4" x14ac:dyDescent="0.3">
      <c r="A55202"/>
      <c r="B55202"/>
      <c r="C55202"/>
    </row>
    <row r="55203" spans="1:3" ht="14.4" x14ac:dyDescent="0.3">
      <c r="A55203"/>
      <c r="B55203"/>
      <c r="C55203"/>
    </row>
    <row r="55204" spans="1:3" ht="14.4" x14ac:dyDescent="0.3">
      <c r="A55204"/>
      <c r="B55204"/>
      <c r="C55204"/>
    </row>
    <row r="55205" spans="1:3" ht="14.4" x14ac:dyDescent="0.3">
      <c r="A55205"/>
      <c r="B55205"/>
      <c r="C55205"/>
    </row>
    <row r="55206" spans="1:3" ht="14.4" x14ac:dyDescent="0.3">
      <c r="A55206"/>
      <c r="B55206"/>
      <c r="C55206"/>
    </row>
    <row r="55207" spans="1:3" ht="14.4" x14ac:dyDescent="0.3">
      <c r="A55207"/>
      <c r="B55207"/>
      <c r="C55207"/>
    </row>
    <row r="55208" spans="1:3" ht="14.4" x14ac:dyDescent="0.3">
      <c r="A55208"/>
      <c r="B55208"/>
      <c r="C55208"/>
    </row>
    <row r="55209" spans="1:3" ht="14.4" x14ac:dyDescent="0.3">
      <c r="A55209"/>
      <c r="B55209"/>
      <c r="C55209"/>
    </row>
    <row r="55210" spans="1:3" ht="14.4" x14ac:dyDescent="0.3">
      <c r="A55210"/>
      <c r="B55210"/>
      <c r="C55210"/>
    </row>
    <row r="55211" spans="1:3" ht="14.4" x14ac:dyDescent="0.3">
      <c r="A55211"/>
      <c r="B55211"/>
      <c r="C55211"/>
    </row>
    <row r="55212" spans="1:3" ht="14.4" x14ac:dyDescent="0.3">
      <c r="A55212"/>
      <c r="B55212"/>
      <c r="C55212"/>
    </row>
    <row r="55213" spans="1:3" ht="14.4" x14ac:dyDescent="0.3">
      <c r="A55213"/>
      <c r="B55213"/>
      <c r="C55213"/>
    </row>
    <row r="55214" spans="1:3" ht="14.4" x14ac:dyDescent="0.3">
      <c r="A55214"/>
      <c r="B55214"/>
      <c r="C55214"/>
    </row>
    <row r="55215" spans="1:3" ht="14.4" x14ac:dyDescent="0.3">
      <c r="A55215"/>
      <c r="B55215"/>
      <c r="C55215"/>
    </row>
    <row r="55216" spans="1:3" ht="14.4" x14ac:dyDescent="0.3">
      <c r="A55216"/>
      <c r="B55216"/>
      <c r="C55216"/>
    </row>
    <row r="55217" spans="1:3" ht="14.4" x14ac:dyDescent="0.3">
      <c r="A55217"/>
      <c r="B55217"/>
      <c r="C55217"/>
    </row>
    <row r="55218" spans="1:3" ht="14.4" x14ac:dyDescent="0.3">
      <c r="A55218"/>
      <c r="B55218"/>
      <c r="C55218"/>
    </row>
    <row r="55219" spans="1:3" ht="14.4" x14ac:dyDescent="0.3">
      <c r="A55219"/>
      <c r="B55219"/>
      <c r="C55219"/>
    </row>
    <row r="55220" spans="1:3" ht="14.4" x14ac:dyDescent="0.3">
      <c r="A55220"/>
      <c r="B55220"/>
      <c r="C55220"/>
    </row>
    <row r="55221" spans="1:3" ht="14.4" x14ac:dyDescent="0.3">
      <c r="A55221"/>
      <c r="B55221"/>
      <c r="C55221"/>
    </row>
    <row r="55222" spans="1:3" ht="14.4" x14ac:dyDescent="0.3">
      <c r="A55222"/>
      <c r="B55222"/>
      <c r="C55222"/>
    </row>
    <row r="55223" spans="1:3" ht="14.4" x14ac:dyDescent="0.3">
      <c r="A55223"/>
      <c r="B55223"/>
      <c r="C55223"/>
    </row>
    <row r="55224" spans="1:3" ht="14.4" x14ac:dyDescent="0.3">
      <c r="A55224"/>
      <c r="B55224"/>
      <c r="C55224"/>
    </row>
    <row r="55225" spans="1:3" ht="14.4" x14ac:dyDescent="0.3">
      <c r="A55225"/>
      <c r="B55225"/>
      <c r="C55225"/>
    </row>
    <row r="55226" spans="1:3" ht="14.4" x14ac:dyDescent="0.3">
      <c r="A55226"/>
      <c r="B55226"/>
      <c r="C55226"/>
    </row>
    <row r="55227" spans="1:3" ht="14.4" x14ac:dyDescent="0.3">
      <c r="A55227"/>
      <c r="B55227"/>
      <c r="C55227"/>
    </row>
    <row r="55228" spans="1:3" ht="14.4" x14ac:dyDescent="0.3">
      <c r="A55228"/>
      <c r="B55228"/>
      <c r="C55228"/>
    </row>
    <row r="55229" spans="1:3" ht="14.4" x14ac:dyDescent="0.3">
      <c r="A55229"/>
      <c r="B55229"/>
      <c r="C55229"/>
    </row>
    <row r="55230" spans="1:3" ht="14.4" x14ac:dyDescent="0.3">
      <c r="A55230"/>
      <c r="B55230"/>
      <c r="C55230"/>
    </row>
    <row r="55231" spans="1:3" ht="14.4" x14ac:dyDescent="0.3">
      <c r="A55231"/>
      <c r="B55231"/>
      <c r="C55231"/>
    </row>
    <row r="55232" spans="1:3" ht="14.4" x14ac:dyDescent="0.3">
      <c r="A55232"/>
      <c r="B55232"/>
      <c r="C55232"/>
    </row>
    <row r="55233" spans="1:3" ht="14.4" x14ac:dyDescent="0.3">
      <c r="A55233"/>
      <c r="B55233"/>
      <c r="C55233"/>
    </row>
    <row r="55234" spans="1:3" ht="14.4" x14ac:dyDescent="0.3">
      <c r="A55234"/>
      <c r="B55234"/>
      <c r="C55234"/>
    </row>
    <row r="55235" spans="1:3" ht="14.4" x14ac:dyDescent="0.3">
      <c r="A55235"/>
      <c r="B55235"/>
      <c r="C55235"/>
    </row>
    <row r="55236" spans="1:3" ht="14.4" x14ac:dyDescent="0.3">
      <c r="A55236"/>
      <c r="B55236"/>
      <c r="C55236"/>
    </row>
    <row r="55237" spans="1:3" ht="14.4" x14ac:dyDescent="0.3">
      <c r="A55237"/>
      <c r="B55237"/>
      <c r="C55237"/>
    </row>
    <row r="55238" spans="1:3" ht="14.4" x14ac:dyDescent="0.3">
      <c r="A55238"/>
      <c r="B55238"/>
      <c r="C55238"/>
    </row>
    <row r="55239" spans="1:3" ht="14.4" x14ac:dyDescent="0.3">
      <c r="A55239"/>
      <c r="B55239"/>
      <c r="C55239"/>
    </row>
    <row r="55240" spans="1:3" ht="14.4" x14ac:dyDescent="0.3">
      <c r="A55240"/>
      <c r="B55240"/>
      <c r="C55240"/>
    </row>
    <row r="55241" spans="1:3" ht="14.4" x14ac:dyDescent="0.3">
      <c r="A55241"/>
      <c r="B55241"/>
      <c r="C55241"/>
    </row>
    <row r="55242" spans="1:3" ht="14.4" x14ac:dyDescent="0.3">
      <c r="A55242"/>
      <c r="B55242"/>
      <c r="C55242"/>
    </row>
    <row r="55243" spans="1:3" ht="14.4" x14ac:dyDescent="0.3">
      <c r="A55243"/>
      <c r="B55243"/>
      <c r="C55243"/>
    </row>
    <row r="55244" spans="1:3" ht="14.4" x14ac:dyDescent="0.3">
      <c r="A55244"/>
      <c r="B55244"/>
      <c r="C55244"/>
    </row>
    <row r="55245" spans="1:3" ht="14.4" x14ac:dyDescent="0.3">
      <c r="A55245"/>
      <c r="B55245"/>
      <c r="C55245"/>
    </row>
    <row r="55246" spans="1:3" ht="14.4" x14ac:dyDescent="0.3">
      <c r="A55246"/>
      <c r="B55246"/>
      <c r="C55246"/>
    </row>
    <row r="55247" spans="1:3" ht="14.4" x14ac:dyDescent="0.3">
      <c r="A55247"/>
      <c r="B55247"/>
      <c r="C55247"/>
    </row>
    <row r="55248" spans="1:3" ht="14.4" x14ac:dyDescent="0.3">
      <c r="A55248"/>
      <c r="B55248"/>
      <c r="C55248"/>
    </row>
    <row r="55249" spans="1:3" ht="14.4" x14ac:dyDescent="0.3">
      <c r="A55249"/>
      <c r="B55249"/>
      <c r="C55249"/>
    </row>
    <row r="55250" spans="1:3" ht="14.4" x14ac:dyDescent="0.3">
      <c r="A55250"/>
      <c r="B55250"/>
      <c r="C55250"/>
    </row>
    <row r="55251" spans="1:3" ht="14.4" x14ac:dyDescent="0.3">
      <c r="A55251"/>
      <c r="B55251"/>
      <c r="C55251"/>
    </row>
    <row r="55252" spans="1:3" ht="14.4" x14ac:dyDescent="0.3">
      <c r="A55252"/>
      <c r="B55252"/>
      <c r="C55252"/>
    </row>
    <row r="55253" spans="1:3" ht="14.4" x14ac:dyDescent="0.3">
      <c r="A55253"/>
      <c r="B55253"/>
      <c r="C55253"/>
    </row>
    <row r="55254" spans="1:3" ht="14.4" x14ac:dyDescent="0.3">
      <c r="A55254"/>
      <c r="B55254"/>
      <c r="C55254"/>
    </row>
    <row r="55255" spans="1:3" ht="14.4" x14ac:dyDescent="0.3">
      <c r="A55255"/>
      <c r="B55255"/>
      <c r="C55255"/>
    </row>
    <row r="55256" spans="1:3" ht="14.4" x14ac:dyDescent="0.3">
      <c r="A55256"/>
      <c r="B55256"/>
      <c r="C55256"/>
    </row>
    <row r="55257" spans="1:3" ht="14.4" x14ac:dyDescent="0.3">
      <c r="A55257"/>
      <c r="B55257"/>
      <c r="C55257"/>
    </row>
    <row r="55258" spans="1:3" ht="14.4" x14ac:dyDescent="0.3">
      <c r="A55258"/>
      <c r="B55258"/>
      <c r="C55258"/>
    </row>
    <row r="55259" spans="1:3" ht="14.4" x14ac:dyDescent="0.3">
      <c r="A55259"/>
      <c r="B55259"/>
      <c r="C55259"/>
    </row>
    <row r="55260" spans="1:3" ht="14.4" x14ac:dyDescent="0.3">
      <c r="A55260"/>
      <c r="B55260"/>
      <c r="C55260"/>
    </row>
    <row r="55261" spans="1:3" ht="14.4" x14ac:dyDescent="0.3">
      <c r="A55261"/>
      <c r="B55261"/>
      <c r="C55261"/>
    </row>
    <row r="55262" spans="1:3" ht="14.4" x14ac:dyDescent="0.3">
      <c r="A55262"/>
      <c r="B55262"/>
      <c r="C55262"/>
    </row>
    <row r="55263" spans="1:3" ht="14.4" x14ac:dyDescent="0.3">
      <c r="A55263"/>
      <c r="B55263"/>
      <c r="C55263"/>
    </row>
    <row r="55264" spans="1:3" ht="14.4" x14ac:dyDescent="0.3">
      <c r="A55264"/>
      <c r="B55264"/>
      <c r="C55264"/>
    </row>
    <row r="55265" spans="1:3" ht="14.4" x14ac:dyDescent="0.3">
      <c r="A55265"/>
      <c r="B55265"/>
      <c r="C55265"/>
    </row>
    <row r="55266" spans="1:3" ht="14.4" x14ac:dyDescent="0.3">
      <c r="A55266"/>
      <c r="B55266"/>
      <c r="C55266"/>
    </row>
    <row r="55267" spans="1:3" ht="14.4" x14ac:dyDescent="0.3">
      <c r="A55267"/>
      <c r="B55267"/>
      <c r="C55267"/>
    </row>
    <row r="55268" spans="1:3" ht="14.4" x14ac:dyDescent="0.3">
      <c r="A55268"/>
      <c r="B55268"/>
      <c r="C55268"/>
    </row>
    <row r="55269" spans="1:3" ht="14.4" x14ac:dyDescent="0.3">
      <c r="A55269"/>
      <c r="B55269"/>
      <c r="C55269"/>
    </row>
    <row r="55270" spans="1:3" ht="14.4" x14ac:dyDescent="0.3">
      <c r="A55270"/>
      <c r="B55270"/>
      <c r="C55270"/>
    </row>
    <row r="55271" spans="1:3" ht="14.4" x14ac:dyDescent="0.3">
      <c r="A55271"/>
      <c r="B55271"/>
      <c r="C55271"/>
    </row>
    <row r="55272" spans="1:3" ht="14.4" x14ac:dyDescent="0.3">
      <c r="A55272"/>
      <c r="B55272"/>
      <c r="C55272"/>
    </row>
    <row r="55273" spans="1:3" ht="14.4" x14ac:dyDescent="0.3">
      <c r="A55273"/>
      <c r="B55273"/>
      <c r="C55273"/>
    </row>
    <row r="55274" spans="1:3" ht="14.4" x14ac:dyDescent="0.3">
      <c r="A55274"/>
      <c r="B55274"/>
      <c r="C55274"/>
    </row>
    <row r="55275" spans="1:3" ht="14.4" x14ac:dyDescent="0.3">
      <c r="A55275"/>
      <c r="B55275"/>
      <c r="C55275"/>
    </row>
    <row r="55276" spans="1:3" ht="14.4" x14ac:dyDescent="0.3">
      <c r="A55276"/>
      <c r="B55276"/>
      <c r="C55276"/>
    </row>
    <row r="55277" spans="1:3" ht="14.4" x14ac:dyDescent="0.3">
      <c r="A55277"/>
      <c r="B55277"/>
      <c r="C55277"/>
    </row>
    <row r="55278" spans="1:3" ht="14.4" x14ac:dyDescent="0.3">
      <c r="A55278"/>
      <c r="B55278"/>
      <c r="C55278"/>
    </row>
    <row r="55279" spans="1:3" ht="14.4" x14ac:dyDescent="0.3">
      <c r="A55279"/>
      <c r="B55279"/>
      <c r="C55279"/>
    </row>
    <row r="55280" spans="1:3" ht="14.4" x14ac:dyDescent="0.3">
      <c r="A55280"/>
      <c r="B55280"/>
      <c r="C55280"/>
    </row>
    <row r="55281" spans="1:3" ht="14.4" x14ac:dyDescent="0.3">
      <c r="A55281"/>
      <c r="B55281"/>
      <c r="C55281"/>
    </row>
    <row r="55282" spans="1:3" ht="14.4" x14ac:dyDescent="0.3">
      <c r="A55282"/>
      <c r="B55282"/>
      <c r="C55282"/>
    </row>
    <row r="55283" spans="1:3" ht="14.4" x14ac:dyDescent="0.3">
      <c r="A55283"/>
      <c r="B55283"/>
      <c r="C55283"/>
    </row>
    <row r="55284" spans="1:3" ht="14.4" x14ac:dyDescent="0.3">
      <c r="A55284"/>
      <c r="B55284"/>
      <c r="C55284"/>
    </row>
    <row r="55285" spans="1:3" ht="14.4" x14ac:dyDescent="0.3">
      <c r="A55285"/>
      <c r="B55285"/>
      <c r="C55285"/>
    </row>
    <row r="55286" spans="1:3" ht="14.4" x14ac:dyDescent="0.3">
      <c r="A55286"/>
      <c r="B55286"/>
      <c r="C55286"/>
    </row>
    <row r="55287" spans="1:3" ht="14.4" x14ac:dyDescent="0.3">
      <c r="A55287"/>
      <c r="B55287"/>
      <c r="C55287"/>
    </row>
    <row r="55288" spans="1:3" ht="14.4" x14ac:dyDescent="0.3">
      <c r="A55288"/>
      <c r="B55288"/>
      <c r="C55288"/>
    </row>
    <row r="55289" spans="1:3" ht="14.4" x14ac:dyDescent="0.3">
      <c r="A55289"/>
      <c r="B55289"/>
      <c r="C55289"/>
    </row>
    <row r="55290" spans="1:3" ht="14.4" x14ac:dyDescent="0.3">
      <c r="A55290"/>
      <c r="B55290"/>
      <c r="C55290"/>
    </row>
    <row r="55291" spans="1:3" ht="14.4" x14ac:dyDescent="0.3">
      <c r="A55291"/>
      <c r="B55291"/>
      <c r="C55291"/>
    </row>
    <row r="55292" spans="1:3" ht="14.4" x14ac:dyDescent="0.3">
      <c r="A55292"/>
      <c r="B55292"/>
      <c r="C55292"/>
    </row>
    <row r="55293" spans="1:3" ht="14.4" x14ac:dyDescent="0.3">
      <c r="A55293"/>
      <c r="B55293"/>
      <c r="C55293"/>
    </row>
    <row r="55294" spans="1:3" ht="14.4" x14ac:dyDescent="0.3">
      <c r="A55294"/>
      <c r="B55294"/>
      <c r="C55294"/>
    </row>
    <row r="55295" spans="1:3" ht="14.4" x14ac:dyDescent="0.3">
      <c r="A55295"/>
      <c r="B55295"/>
      <c r="C55295"/>
    </row>
    <row r="55296" spans="1:3" ht="14.4" x14ac:dyDescent="0.3">
      <c r="A55296"/>
      <c r="B55296"/>
      <c r="C55296"/>
    </row>
    <row r="55297" spans="1:3" ht="14.4" x14ac:dyDescent="0.3">
      <c r="A55297"/>
      <c r="B55297"/>
      <c r="C55297"/>
    </row>
    <row r="55298" spans="1:3" ht="14.4" x14ac:dyDescent="0.3">
      <c r="A55298"/>
      <c r="B55298"/>
      <c r="C55298"/>
    </row>
    <row r="55299" spans="1:3" ht="14.4" x14ac:dyDescent="0.3">
      <c r="A55299"/>
      <c r="B55299"/>
      <c r="C55299"/>
    </row>
    <row r="55300" spans="1:3" ht="14.4" x14ac:dyDescent="0.3">
      <c r="A55300"/>
      <c r="B55300"/>
      <c r="C55300"/>
    </row>
    <row r="55301" spans="1:3" ht="14.4" x14ac:dyDescent="0.3">
      <c r="A55301"/>
      <c r="B55301"/>
      <c r="C55301"/>
    </row>
    <row r="55302" spans="1:3" ht="14.4" x14ac:dyDescent="0.3">
      <c r="A55302"/>
      <c r="B55302"/>
      <c r="C55302"/>
    </row>
    <row r="55303" spans="1:3" ht="14.4" x14ac:dyDescent="0.3">
      <c r="A55303"/>
      <c r="B55303"/>
      <c r="C55303"/>
    </row>
    <row r="55304" spans="1:3" ht="14.4" x14ac:dyDescent="0.3">
      <c r="A55304"/>
      <c r="B55304"/>
      <c r="C55304"/>
    </row>
    <row r="55305" spans="1:3" ht="14.4" x14ac:dyDescent="0.3">
      <c r="A55305"/>
      <c r="B55305"/>
      <c r="C55305"/>
    </row>
    <row r="55306" spans="1:3" ht="14.4" x14ac:dyDescent="0.3">
      <c r="A55306"/>
      <c r="B55306"/>
      <c r="C55306"/>
    </row>
    <row r="55307" spans="1:3" ht="14.4" x14ac:dyDescent="0.3">
      <c r="A55307"/>
      <c r="B55307"/>
      <c r="C55307"/>
    </row>
    <row r="55308" spans="1:3" ht="14.4" x14ac:dyDescent="0.3">
      <c r="A55308"/>
      <c r="B55308"/>
      <c r="C55308"/>
    </row>
    <row r="55309" spans="1:3" ht="14.4" x14ac:dyDescent="0.3">
      <c r="A55309"/>
      <c r="B55309"/>
      <c r="C55309"/>
    </row>
    <row r="55310" spans="1:3" ht="14.4" x14ac:dyDescent="0.3">
      <c r="A55310"/>
      <c r="B55310"/>
      <c r="C55310"/>
    </row>
    <row r="55311" spans="1:3" ht="14.4" x14ac:dyDescent="0.3">
      <c r="A55311"/>
      <c r="B55311"/>
      <c r="C55311"/>
    </row>
    <row r="55312" spans="1:3" ht="14.4" x14ac:dyDescent="0.3">
      <c r="A55312"/>
      <c r="B55312"/>
      <c r="C55312"/>
    </row>
    <row r="55313" spans="1:3" ht="14.4" x14ac:dyDescent="0.3">
      <c r="A55313"/>
      <c r="B55313"/>
      <c r="C55313"/>
    </row>
    <row r="55314" spans="1:3" ht="14.4" x14ac:dyDescent="0.3">
      <c r="A55314"/>
      <c r="B55314"/>
      <c r="C55314"/>
    </row>
    <row r="55315" spans="1:3" ht="14.4" x14ac:dyDescent="0.3">
      <c r="A55315"/>
      <c r="B55315"/>
      <c r="C55315"/>
    </row>
    <row r="55316" spans="1:3" ht="14.4" x14ac:dyDescent="0.3">
      <c r="A55316"/>
      <c r="B55316"/>
      <c r="C55316"/>
    </row>
    <row r="55317" spans="1:3" ht="14.4" x14ac:dyDescent="0.3">
      <c r="A55317"/>
      <c r="B55317"/>
      <c r="C55317"/>
    </row>
    <row r="55318" spans="1:3" ht="14.4" x14ac:dyDescent="0.3">
      <c r="A55318"/>
      <c r="B55318"/>
      <c r="C55318"/>
    </row>
    <row r="55319" spans="1:3" ht="14.4" x14ac:dyDescent="0.3">
      <c r="A55319"/>
      <c r="B55319"/>
      <c r="C55319"/>
    </row>
    <row r="55320" spans="1:3" ht="14.4" x14ac:dyDescent="0.3">
      <c r="A55320"/>
      <c r="B55320"/>
      <c r="C55320"/>
    </row>
    <row r="55321" spans="1:3" ht="14.4" x14ac:dyDescent="0.3">
      <c r="A55321"/>
      <c r="B55321"/>
      <c r="C55321"/>
    </row>
    <row r="55322" spans="1:3" ht="14.4" x14ac:dyDescent="0.3">
      <c r="A55322"/>
      <c r="B55322"/>
      <c r="C55322"/>
    </row>
    <row r="55323" spans="1:3" ht="14.4" x14ac:dyDescent="0.3">
      <c r="A55323"/>
      <c r="B55323"/>
      <c r="C55323"/>
    </row>
    <row r="55324" spans="1:3" ht="14.4" x14ac:dyDescent="0.3">
      <c r="A55324"/>
      <c r="B55324"/>
      <c r="C55324"/>
    </row>
    <row r="55325" spans="1:3" ht="14.4" x14ac:dyDescent="0.3">
      <c r="A55325"/>
      <c r="B55325"/>
      <c r="C55325"/>
    </row>
    <row r="55326" spans="1:3" ht="14.4" x14ac:dyDescent="0.3">
      <c r="A55326"/>
      <c r="B55326"/>
      <c r="C55326"/>
    </row>
    <row r="55327" spans="1:3" ht="14.4" x14ac:dyDescent="0.3">
      <c r="A55327"/>
      <c r="B55327"/>
      <c r="C55327"/>
    </row>
    <row r="55328" spans="1:3" ht="14.4" x14ac:dyDescent="0.3">
      <c r="A55328"/>
      <c r="B55328"/>
      <c r="C55328"/>
    </row>
    <row r="55329" spans="1:3" ht="14.4" x14ac:dyDescent="0.3">
      <c r="A55329"/>
      <c r="B55329"/>
      <c r="C55329"/>
    </row>
    <row r="55330" spans="1:3" ht="14.4" x14ac:dyDescent="0.3">
      <c r="A55330"/>
      <c r="B55330"/>
      <c r="C55330"/>
    </row>
    <row r="55331" spans="1:3" ht="14.4" x14ac:dyDescent="0.3">
      <c r="A55331"/>
      <c r="B55331"/>
      <c r="C55331"/>
    </row>
    <row r="55332" spans="1:3" ht="14.4" x14ac:dyDescent="0.3">
      <c r="A55332"/>
      <c r="B55332"/>
      <c r="C55332"/>
    </row>
    <row r="55333" spans="1:3" ht="14.4" x14ac:dyDescent="0.3">
      <c r="A55333"/>
      <c r="B55333"/>
      <c r="C55333"/>
    </row>
    <row r="55334" spans="1:3" ht="14.4" x14ac:dyDescent="0.3">
      <c r="A55334"/>
      <c r="B55334"/>
      <c r="C55334"/>
    </row>
    <row r="55335" spans="1:3" ht="14.4" x14ac:dyDescent="0.3">
      <c r="A55335"/>
      <c r="B55335"/>
      <c r="C55335"/>
    </row>
    <row r="55336" spans="1:3" ht="14.4" x14ac:dyDescent="0.3">
      <c r="A55336"/>
      <c r="B55336"/>
      <c r="C55336"/>
    </row>
    <row r="55337" spans="1:3" ht="14.4" x14ac:dyDescent="0.3">
      <c r="A55337"/>
      <c r="B55337"/>
      <c r="C55337"/>
    </row>
    <row r="55338" spans="1:3" ht="14.4" x14ac:dyDescent="0.3">
      <c r="A55338"/>
      <c r="B55338"/>
      <c r="C55338"/>
    </row>
    <row r="55339" spans="1:3" ht="14.4" x14ac:dyDescent="0.3">
      <c r="A55339"/>
      <c r="B55339"/>
      <c r="C55339"/>
    </row>
    <row r="55340" spans="1:3" ht="14.4" x14ac:dyDescent="0.3">
      <c r="A55340"/>
      <c r="B55340"/>
      <c r="C55340"/>
    </row>
    <row r="55341" spans="1:3" ht="14.4" x14ac:dyDescent="0.3">
      <c r="A55341"/>
      <c r="B55341"/>
      <c r="C55341"/>
    </row>
    <row r="55342" spans="1:3" ht="14.4" x14ac:dyDescent="0.3">
      <c r="A55342"/>
      <c r="B55342"/>
      <c r="C55342"/>
    </row>
    <row r="55343" spans="1:3" ht="14.4" x14ac:dyDescent="0.3">
      <c r="A55343"/>
      <c r="B55343"/>
      <c r="C55343"/>
    </row>
    <row r="55344" spans="1:3" ht="14.4" x14ac:dyDescent="0.3">
      <c r="A55344"/>
      <c r="B55344"/>
      <c r="C55344"/>
    </row>
    <row r="55345" spans="1:3" ht="14.4" x14ac:dyDescent="0.3">
      <c r="A55345"/>
      <c r="B55345"/>
      <c r="C55345"/>
    </row>
    <row r="55346" spans="1:3" ht="14.4" x14ac:dyDescent="0.3">
      <c r="A55346"/>
      <c r="B55346"/>
      <c r="C55346"/>
    </row>
    <row r="55347" spans="1:3" ht="14.4" x14ac:dyDescent="0.3">
      <c r="A55347"/>
      <c r="B55347"/>
      <c r="C55347"/>
    </row>
    <row r="55348" spans="1:3" ht="14.4" x14ac:dyDescent="0.3">
      <c r="A55348"/>
      <c r="B55348"/>
      <c r="C55348"/>
    </row>
    <row r="55349" spans="1:3" ht="14.4" x14ac:dyDescent="0.3">
      <c r="A55349"/>
      <c r="B55349"/>
      <c r="C55349"/>
    </row>
    <row r="55350" spans="1:3" ht="14.4" x14ac:dyDescent="0.3">
      <c r="A55350"/>
      <c r="B55350"/>
      <c r="C55350"/>
    </row>
    <row r="55351" spans="1:3" ht="14.4" x14ac:dyDescent="0.3">
      <c r="A55351"/>
      <c r="B55351"/>
      <c r="C55351"/>
    </row>
    <row r="55352" spans="1:3" ht="14.4" x14ac:dyDescent="0.3">
      <c r="A55352"/>
      <c r="B55352"/>
      <c r="C55352"/>
    </row>
    <row r="55353" spans="1:3" ht="14.4" x14ac:dyDescent="0.3">
      <c r="A55353"/>
      <c r="B55353"/>
      <c r="C55353"/>
    </row>
    <row r="55354" spans="1:3" ht="14.4" x14ac:dyDescent="0.3">
      <c r="A55354"/>
      <c r="B55354"/>
      <c r="C55354"/>
    </row>
    <row r="55355" spans="1:3" ht="14.4" x14ac:dyDescent="0.3">
      <c r="A55355"/>
      <c r="B55355"/>
      <c r="C55355"/>
    </row>
    <row r="55356" spans="1:3" ht="14.4" x14ac:dyDescent="0.3">
      <c r="A55356"/>
      <c r="B55356"/>
      <c r="C55356"/>
    </row>
    <row r="55357" spans="1:3" ht="14.4" x14ac:dyDescent="0.3">
      <c r="A55357"/>
      <c r="B55357"/>
      <c r="C55357"/>
    </row>
    <row r="55358" spans="1:3" ht="14.4" x14ac:dyDescent="0.3">
      <c r="A55358"/>
      <c r="B55358"/>
      <c r="C55358"/>
    </row>
    <row r="55359" spans="1:3" ht="14.4" x14ac:dyDescent="0.3">
      <c r="A55359"/>
      <c r="B55359"/>
      <c r="C55359"/>
    </row>
    <row r="55360" spans="1:3" ht="14.4" x14ac:dyDescent="0.3">
      <c r="A55360"/>
      <c r="B55360"/>
      <c r="C55360"/>
    </row>
    <row r="55361" spans="1:3" ht="14.4" x14ac:dyDescent="0.3">
      <c r="A55361"/>
      <c r="B55361"/>
      <c r="C55361"/>
    </row>
    <row r="55362" spans="1:3" ht="14.4" x14ac:dyDescent="0.3">
      <c r="A55362"/>
      <c r="B55362"/>
      <c r="C55362"/>
    </row>
    <row r="55363" spans="1:3" ht="14.4" x14ac:dyDescent="0.3">
      <c r="A55363"/>
      <c r="B55363"/>
      <c r="C55363"/>
    </row>
    <row r="55364" spans="1:3" ht="14.4" x14ac:dyDescent="0.3">
      <c r="A55364"/>
      <c r="B55364"/>
      <c r="C55364"/>
    </row>
    <row r="55365" spans="1:3" ht="14.4" x14ac:dyDescent="0.3">
      <c r="A55365"/>
      <c r="B55365"/>
      <c r="C55365"/>
    </row>
    <row r="55366" spans="1:3" ht="14.4" x14ac:dyDescent="0.3">
      <c r="A55366"/>
      <c r="B55366"/>
      <c r="C55366"/>
    </row>
    <row r="55367" spans="1:3" ht="14.4" x14ac:dyDescent="0.3">
      <c r="A55367"/>
      <c r="B55367"/>
      <c r="C55367"/>
    </row>
    <row r="55368" spans="1:3" ht="14.4" x14ac:dyDescent="0.3">
      <c r="A55368"/>
      <c r="B55368"/>
      <c r="C55368"/>
    </row>
    <row r="55369" spans="1:3" ht="14.4" x14ac:dyDescent="0.3">
      <c r="A55369"/>
      <c r="B55369"/>
      <c r="C55369"/>
    </row>
    <row r="55370" spans="1:3" ht="14.4" x14ac:dyDescent="0.3">
      <c r="A55370"/>
      <c r="B55370"/>
      <c r="C55370"/>
    </row>
    <row r="55371" spans="1:3" ht="14.4" x14ac:dyDescent="0.3">
      <c r="A55371"/>
      <c r="B55371"/>
      <c r="C55371"/>
    </row>
    <row r="55372" spans="1:3" ht="14.4" x14ac:dyDescent="0.3">
      <c r="A55372"/>
      <c r="B55372"/>
      <c r="C55372"/>
    </row>
    <row r="55373" spans="1:3" ht="14.4" x14ac:dyDescent="0.3">
      <c r="A55373"/>
      <c r="B55373"/>
      <c r="C55373"/>
    </row>
    <row r="55374" spans="1:3" ht="14.4" x14ac:dyDescent="0.3">
      <c r="A55374"/>
      <c r="B55374"/>
      <c r="C55374"/>
    </row>
    <row r="55375" spans="1:3" ht="14.4" x14ac:dyDescent="0.3">
      <c r="A55375"/>
      <c r="B55375"/>
      <c r="C55375"/>
    </row>
    <row r="55376" spans="1:3" ht="14.4" x14ac:dyDescent="0.3">
      <c r="A55376"/>
      <c r="B55376"/>
      <c r="C55376"/>
    </row>
    <row r="55377" spans="1:3" ht="14.4" x14ac:dyDescent="0.3">
      <c r="A55377"/>
      <c r="B55377"/>
      <c r="C55377"/>
    </row>
    <row r="55378" spans="1:3" ht="14.4" x14ac:dyDescent="0.3">
      <c r="A55378"/>
      <c r="B55378"/>
      <c r="C55378"/>
    </row>
    <row r="55379" spans="1:3" ht="14.4" x14ac:dyDescent="0.3">
      <c r="A55379"/>
      <c r="B55379"/>
      <c r="C55379"/>
    </row>
    <row r="55380" spans="1:3" ht="14.4" x14ac:dyDescent="0.3">
      <c r="A55380"/>
      <c r="B55380"/>
      <c r="C55380"/>
    </row>
    <row r="55381" spans="1:3" ht="14.4" x14ac:dyDescent="0.3">
      <c r="A55381"/>
      <c r="B55381"/>
      <c r="C55381"/>
    </row>
    <row r="55382" spans="1:3" ht="14.4" x14ac:dyDescent="0.3">
      <c r="A55382"/>
      <c r="B55382"/>
      <c r="C55382"/>
    </row>
    <row r="55383" spans="1:3" ht="14.4" x14ac:dyDescent="0.3">
      <c r="A55383"/>
      <c r="B55383"/>
      <c r="C55383"/>
    </row>
    <row r="55384" spans="1:3" ht="14.4" x14ac:dyDescent="0.3">
      <c r="A55384"/>
      <c r="B55384"/>
      <c r="C55384"/>
    </row>
    <row r="55385" spans="1:3" ht="14.4" x14ac:dyDescent="0.3">
      <c r="A55385"/>
      <c r="B55385"/>
      <c r="C55385"/>
    </row>
    <row r="55386" spans="1:3" ht="14.4" x14ac:dyDescent="0.3">
      <c r="A55386"/>
      <c r="B55386"/>
      <c r="C55386"/>
    </row>
    <row r="55387" spans="1:3" ht="14.4" x14ac:dyDescent="0.3">
      <c r="A55387"/>
      <c r="B55387"/>
      <c r="C55387"/>
    </row>
    <row r="55388" spans="1:3" ht="14.4" x14ac:dyDescent="0.3">
      <c r="A55388"/>
      <c r="B55388"/>
      <c r="C55388"/>
    </row>
    <row r="55389" spans="1:3" ht="14.4" x14ac:dyDescent="0.3">
      <c r="A55389"/>
      <c r="B55389"/>
      <c r="C55389"/>
    </row>
    <row r="55390" spans="1:3" ht="14.4" x14ac:dyDescent="0.3">
      <c r="A55390"/>
      <c r="B55390"/>
      <c r="C55390"/>
    </row>
    <row r="55391" spans="1:3" ht="14.4" x14ac:dyDescent="0.3">
      <c r="A55391"/>
      <c r="B55391"/>
      <c r="C55391"/>
    </row>
    <row r="55392" spans="1:3" ht="14.4" x14ac:dyDescent="0.3">
      <c r="A55392"/>
      <c r="B55392"/>
      <c r="C55392"/>
    </row>
    <row r="55393" spans="1:3" ht="14.4" x14ac:dyDescent="0.3">
      <c r="A55393"/>
      <c r="B55393"/>
      <c r="C55393"/>
    </row>
    <row r="55394" spans="1:3" ht="14.4" x14ac:dyDescent="0.3">
      <c r="A55394"/>
      <c r="B55394"/>
      <c r="C55394"/>
    </row>
    <row r="55395" spans="1:3" ht="14.4" x14ac:dyDescent="0.3">
      <c r="A55395"/>
      <c r="B55395"/>
      <c r="C55395"/>
    </row>
    <row r="55396" spans="1:3" ht="14.4" x14ac:dyDescent="0.3">
      <c r="A55396"/>
      <c r="B55396"/>
      <c r="C55396"/>
    </row>
    <row r="55397" spans="1:3" ht="14.4" x14ac:dyDescent="0.3">
      <c r="A55397"/>
      <c r="B55397"/>
      <c r="C55397"/>
    </row>
    <row r="55398" spans="1:3" ht="14.4" x14ac:dyDescent="0.3">
      <c r="A55398"/>
      <c r="B55398"/>
      <c r="C55398"/>
    </row>
    <row r="55399" spans="1:3" ht="14.4" x14ac:dyDescent="0.3">
      <c r="A55399"/>
      <c r="B55399"/>
      <c r="C55399"/>
    </row>
    <row r="55400" spans="1:3" ht="14.4" x14ac:dyDescent="0.3">
      <c r="A55400"/>
      <c r="B55400"/>
      <c r="C55400"/>
    </row>
    <row r="55401" spans="1:3" ht="14.4" x14ac:dyDescent="0.3">
      <c r="A55401"/>
      <c r="B55401"/>
      <c r="C55401"/>
    </row>
    <row r="55402" spans="1:3" ht="14.4" x14ac:dyDescent="0.3">
      <c r="A55402"/>
      <c r="B55402"/>
      <c r="C55402"/>
    </row>
    <row r="55403" spans="1:3" ht="14.4" x14ac:dyDescent="0.3">
      <c r="A55403"/>
      <c r="B55403"/>
      <c r="C55403"/>
    </row>
    <row r="55404" spans="1:3" ht="14.4" x14ac:dyDescent="0.3">
      <c r="A55404"/>
      <c r="B55404"/>
      <c r="C55404"/>
    </row>
    <row r="55405" spans="1:3" ht="14.4" x14ac:dyDescent="0.3">
      <c r="A55405"/>
      <c r="B55405"/>
      <c r="C55405"/>
    </row>
    <row r="55406" spans="1:3" ht="14.4" x14ac:dyDescent="0.3">
      <c r="A55406"/>
      <c r="B55406"/>
      <c r="C55406"/>
    </row>
    <row r="55407" spans="1:3" ht="14.4" x14ac:dyDescent="0.3">
      <c r="A55407"/>
      <c r="B55407"/>
      <c r="C55407"/>
    </row>
    <row r="55408" spans="1:3" ht="14.4" x14ac:dyDescent="0.3">
      <c r="A55408"/>
      <c r="B55408"/>
      <c r="C55408"/>
    </row>
    <row r="55409" spans="1:3" ht="14.4" x14ac:dyDescent="0.3">
      <c r="A55409"/>
      <c r="B55409"/>
      <c r="C55409"/>
    </row>
    <row r="55410" spans="1:3" ht="14.4" x14ac:dyDescent="0.3">
      <c r="A55410"/>
      <c r="B55410"/>
      <c r="C55410"/>
    </row>
    <row r="55411" spans="1:3" ht="14.4" x14ac:dyDescent="0.3">
      <c r="A55411"/>
      <c r="B55411"/>
      <c r="C55411"/>
    </row>
    <row r="55412" spans="1:3" ht="14.4" x14ac:dyDescent="0.3">
      <c r="A55412"/>
      <c r="B55412"/>
      <c r="C55412"/>
    </row>
    <row r="55413" spans="1:3" ht="14.4" x14ac:dyDescent="0.3">
      <c r="A55413"/>
      <c r="B55413"/>
      <c r="C55413"/>
    </row>
    <row r="55414" spans="1:3" ht="14.4" x14ac:dyDescent="0.3">
      <c r="A55414"/>
      <c r="B55414"/>
      <c r="C55414"/>
    </row>
    <row r="55415" spans="1:3" ht="14.4" x14ac:dyDescent="0.3">
      <c r="A55415"/>
      <c r="B55415"/>
      <c r="C55415"/>
    </row>
    <row r="55416" spans="1:3" ht="14.4" x14ac:dyDescent="0.3">
      <c r="A55416"/>
      <c r="B55416"/>
      <c r="C55416"/>
    </row>
    <row r="55417" spans="1:3" ht="14.4" x14ac:dyDescent="0.3">
      <c r="A55417"/>
      <c r="B55417"/>
      <c r="C55417"/>
    </row>
    <row r="55418" spans="1:3" ht="14.4" x14ac:dyDescent="0.3">
      <c r="A55418"/>
      <c r="B55418"/>
      <c r="C55418"/>
    </row>
    <row r="55419" spans="1:3" ht="14.4" x14ac:dyDescent="0.3">
      <c r="A55419"/>
      <c r="B55419"/>
      <c r="C55419"/>
    </row>
    <row r="55420" spans="1:3" ht="14.4" x14ac:dyDescent="0.3">
      <c r="A55420"/>
      <c r="B55420"/>
      <c r="C55420"/>
    </row>
    <row r="55421" spans="1:3" ht="14.4" x14ac:dyDescent="0.3">
      <c r="A55421"/>
      <c r="B55421"/>
      <c r="C55421"/>
    </row>
    <row r="55422" spans="1:3" ht="14.4" x14ac:dyDescent="0.3">
      <c r="A55422"/>
      <c r="B55422"/>
      <c r="C55422"/>
    </row>
    <row r="55423" spans="1:3" ht="14.4" x14ac:dyDescent="0.3">
      <c r="A55423"/>
      <c r="B55423"/>
      <c r="C55423"/>
    </row>
    <row r="55424" spans="1:3" ht="14.4" x14ac:dyDescent="0.3">
      <c r="A55424"/>
      <c r="B55424"/>
      <c r="C55424"/>
    </row>
    <row r="55425" spans="1:3" ht="14.4" x14ac:dyDescent="0.3">
      <c r="A55425"/>
      <c r="B55425"/>
      <c r="C55425"/>
    </row>
    <row r="55426" spans="1:3" ht="14.4" x14ac:dyDescent="0.3">
      <c r="A55426"/>
      <c r="B55426"/>
      <c r="C55426"/>
    </row>
    <row r="55427" spans="1:3" ht="14.4" x14ac:dyDescent="0.3">
      <c r="A55427"/>
      <c r="B55427"/>
      <c r="C55427"/>
    </row>
    <row r="55428" spans="1:3" ht="14.4" x14ac:dyDescent="0.3">
      <c r="A55428"/>
      <c r="B55428"/>
      <c r="C55428"/>
    </row>
    <row r="55429" spans="1:3" ht="14.4" x14ac:dyDescent="0.3">
      <c r="A55429"/>
      <c r="B55429"/>
      <c r="C55429"/>
    </row>
    <row r="55430" spans="1:3" ht="14.4" x14ac:dyDescent="0.3">
      <c r="A55430"/>
      <c r="B55430"/>
      <c r="C55430"/>
    </row>
    <row r="55431" spans="1:3" ht="14.4" x14ac:dyDescent="0.3">
      <c r="A55431"/>
      <c r="B55431"/>
      <c r="C55431"/>
    </row>
    <row r="55432" spans="1:3" ht="14.4" x14ac:dyDescent="0.3">
      <c r="A55432"/>
      <c r="B55432"/>
      <c r="C55432"/>
    </row>
  </sheetData>
  <mergeCells count="4">
    <mergeCell ref="D194:J196"/>
    <mergeCell ref="D197:J201"/>
    <mergeCell ref="D178:J181"/>
    <mergeCell ref="D173:J176"/>
  </mergeCells>
  <pageMargins left="0.7" right="0.7" top="0.75" bottom="0.75" header="0.3" footer="0.3"/>
  <pageSetup scale="90" fitToHeight="0"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C327"/>
  <sheetViews>
    <sheetView workbookViewId="0"/>
  </sheetViews>
  <sheetFormatPr defaultRowHeight="14.4" x14ac:dyDescent="0.3"/>
  <cols>
    <col min="1" max="1" width="10" style="83" customWidth="1"/>
    <col min="2" max="2" width="10" style="45" bestFit="1" customWidth="1"/>
    <col min="3" max="3" width="81.44140625" style="45" bestFit="1" customWidth="1"/>
    <col min="4" max="4" width="24.109375" style="45" bestFit="1" customWidth="1"/>
    <col min="5" max="5" width="38.21875" style="45" bestFit="1" customWidth="1"/>
    <col min="6" max="6" width="13.6640625" style="45" bestFit="1" customWidth="1"/>
    <col min="7" max="7" width="11" style="45" bestFit="1" customWidth="1"/>
    <col min="8" max="8" width="17" style="45" bestFit="1" customWidth="1"/>
    <col min="9" max="9" width="20.21875" style="45" bestFit="1" customWidth="1"/>
    <col min="10" max="10" width="32" style="45" bestFit="1" customWidth="1"/>
    <col min="11" max="11" width="20.6640625" style="45" bestFit="1" customWidth="1"/>
    <col min="12" max="12" width="13.6640625" style="45" bestFit="1" customWidth="1"/>
    <col min="13" max="13" width="15.6640625" style="45" bestFit="1" customWidth="1"/>
    <col min="14" max="14" width="17.88671875" style="45" bestFit="1" customWidth="1"/>
    <col min="15" max="15" width="19.88671875" style="45" bestFit="1" customWidth="1"/>
    <col min="16" max="16" width="18.33203125" style="45" bestFit="1" customWidth="1"/>
    <col min="17" max="17" width="15.5546875" style="45" bestFit="1" customWidth="1"/>
    <col min="18" max="18" width="24.109375" style="45" bestFit="1" customWidth="1"/>
    <col min="19" max="19" width="10.6640625" style="45" bestFit="1" customWidth="1"/>
    <col min="20" max="20" width="8.88671875" style="45"/>
    <col min="21" max="21" width="8" style="45" customWidth="1"/>
    <col min="22" max="29" width="10" style="45" bestFit="1" customWidth="1"/>
    <col min="30" max="30" width="8" style="45" customWidth="1"/>
    <col min="31" max="31" width="12" style="45" bestFit="1" customWidth="1"/>
    <col min="32" max="32" width="12.77734375" style="45" bestFit="1" customWidth="1"/>
    <col min="33" max="33" width="19.33203125" style="45" bestFit="1" customWidth="1"/>
    <col min="34" max="34" width="6" style="45" customWidth="1"/>
    <col min="35" max="35" width="7.77734375" style="45" customWidth="1"/>
    <col min="36" max="36" width="27.44140625" style="45" bestFit="1" customWidth="1"/>
    <col min="37" max="37" width="10.6640625" style="45" bestFit="1" customWidth="1"/>
    <col min="38" max="38" width="13.88671875" style="45" bestFit="1" customWidth="1"/>
    <col min="39" max="39" width="6" style="45" customWidth="1"/>
    <col min="40" max="40" width="10.44140625" style="45" bestFit="1" customWidth="1"/>
    <col min="41" max="41" width="20.88671875" style="45" bestFit="1" customWidth="1"/>
    <col min="42" max="42" width="4.44140625" style="45" customWidth="1"/>
    <col min="43" max="43" width="4.6640625" style="45" customWidth="1"/>
    <col min="44" max="44" width="10.109375" style="45" bestFit="1" customWidth="1"/>
    <col min="45" max="45" width="9.5546875" style="45" bestFit="1" customWidth="1"/>
    <col min="46" max="46" width="14.5546875" style="45" bestFit="1" customWidth="1"/>
    <col min="47" max="47" width="14.77734375" style="45" bestFit="1" customWidth="1"/>
    <col min="48" max="48" width="7.33203125" style="45" customWidth="1"/>
    <col min="49" max="49" width="10.6640625" style="45" bestFit="1" customWidth="1"/>
    <col min="50" max="50" width="18.109375" style="45" bestFit="1" customWidth="1"/>
    <col min="51" max="51" width="19.21875" style="45" bestFit="1" customWidth="1"/>
    <col min="52" max="52" width="12.21875" style="45" bestFit="1" customWidth="1"/>
    <col min="53" max="53" width="21" style="45" bestFit="1" customWidth="1"/>
    <col min="54" max="54" width="6.109375" style="45" customWidth="1"/>
    <col min="55" max="55" width="16.33203125" style="45" bestFit="1" customWidth="1"/>
    <col min="56" max="56" width="16.44140625" style="45" bestFit="1" customWidth="1"/>
    <col min="57" max="58" width="8.6640625" style="45" customWidth="1"/>
    <col min="59" max="59" width="11.21875" style="45" bestFit="1" customWidth="1"/>
    <col min="60" max="60" width="15.44140625" style="45" bestFit="1" customWidth="1"/>
    <col min="61" max="61" width="6.88671875" style="45" customWidth="1"/>
    <col min="62" max="62" width="14.44140625" style="45" bestFit="1" customWidth="1"/>
    <col min="63" max="63" width="17" style="45" bestFit="1" customWidth="1"/>
    <col min="64" max="64" width="15.44140625" style="45" bestFit="1" customWidth="1"/>
    <col min="65" max="65" width="8.88671875" style="45"/>
    <col min="66" max="66" width="17.88671875" style="45" bestFit="1" customWidth="1"/>
    <col min="67" max="67" width="9.88671875" style="45" bestFit="1" customWidth="1"/>
    <col min="68" max="68" width="20.109375" style="45" bestFit="1" customWidth="1"/>
    <col min="69" max="69" width="18.5546875" style="45" bestFit="1" customWidth="1"/>
    <col min="70" max="70" width="15.6640625" style="45" bestFit="1" customWidth="1"/>
    <col min="71" max="71" width="20.5546875" style="45" bestFit="1" customWidth="1"/>
    <col min="72" max="72" width="15.88671875" style="45" bestFit="1" customWidth="1"/>
    <col min="73" max="73" width="22.44140625" style="45" bestFit="1" customWidth="1"/>
    <col min="74" max="74" width="12.33203125" style="45" bestFit="1" customWidth="1"/>
    <col min="75" max="75" width="19.88671875" style="45" bestFit="1" customWidth="1"/>
    <col min="76" max="76" width="18.88671875" style="45" bestFit="1" customWidth="1"/>
    <col min="77" max="77" width="24.44140625" style="45" bestFit="1" customWidth="1"/>
    <col min="78" max="78" width="18" style="45" bestFit="1" customWidth="1"/>
    <col min="79" max="79" width="16.77734375" style="45" bestFit="1" customWidth="1"/>
    <col min="80" max="80" width="20.5546875" style="45" bestFit="1" customWidth="1"/>
    <col min="81" max="81" width="16.21875" style="45" bestFit="1" customWidth="1"/>
    <col min="82" max="82" width="12.6640625" style="45" bestFit="1" customWidth="1"/>
    <col min="83" max="83" width="20.33203125" style="45" bestFit="1" customWidth="1"/>
    <col min="84" max="84" width="30.6640625" style="45" bestFit="1" customWidth="1"/>
    <col min="85" max="85" width="19" style="45" bestFit="1" customWidth="1"/>
    <col min="86" max="86" width="22.6640625" style="45" bestFit="1" customWidth="1"/>
    <col min="87" max="87" width="11.5546875" style="45" bestFit="1" customWidth="1"/>
    <col min="88" max="88" width="23.44140625" style="45" bestFit="1" customWidth="1"/>
    <col min="89" max="89" width="23.6640625" style="45" bestFit="1" customWidth="1"/>
    <col min="90" max="90" width="29.33203125" style="45" bestFit="1" customWidth="1"/>
    <col min="91" max="91" width="28.5546875" style="45" bestFit="1" customWidth="1"/>
    <col min="92" max="92" width="28.33203125" style="45" bestFit="1" customWidth="1"/>
    <col min="93" max="93" width="10.21875" style="45" bestFit="1" customWidth="1"/>
    <col min="94" max="94" width="17.6640625" style="45" bestFit="1" customWidth="1"/>
    <col min="95" max="95" width="25.21875" style="45" bestFit="1" customWidth="1"/>
    <col min="96" max="96" width="23.6640625" style="45" bestFit="1" customWidth="1"/>
    <col min="97" max="97" width="31.44140625" style="45" bestFit="1" customWidth="1"/>
    <col min="98" max="98" width="25.5546875" style="45" bestFit="1" customWidth="1"/>
    <col min="99" max="99" width="7.6640625" style="45" customWidth="1"/>
    <col min="100" max="100" width="18.33203125" style="45" bestFit="1" customWidth="1"/>
    <col min="101" max="101" width="7" style="45" customWidth="1"/>
    <col min="102" max="102" width="7.109375" style="45" customWidth="1"/>
    <col min="103" max="103" width="12.6640625" style="45" bestFit="1" customWidth="1"/>
    <col min="104" max="104" width="10.88671875" style="45" bestFit="1" customWidth="1"/>
    <col min="105" max="105" width="14.5546875" style="45" bestFit="1" customWidth="1"/>
    <col min="106" max="112" width="12" style="45" bestFit="1" customWidth="1"/>
    <col min="113" max="113" width="10" style="45" bestFit="1" customWidth="1"/>
    <col min="114" max="114" width="14.109375" style="45" bestFit="1" customWidth="1"/>
    <col min="115" max="115" width="12" style="45" bestFit="1" customWidth="1"/>
    <col min="116" max="116" width="14.88671875" style="45" bestFit="1" customWidth="1"/>
    <col min="117" max="117" width="21.44140625" style="45" bestFit="1" customWidth="1"/>
    <col min="118" max="118" width="7.33203125" style="45" customWidth="1"/>
    <col min="119" max="119" width="9.77734375" style="45" bestFit="1" customWidth="1"/>
    <col min="120" max="120" width="29.5546875" style="45" bestFit="1" customWidth="1"/>
    <col min="121" max="121" width="12.6640625" style="45" bestFit="1" customWidth="1"/>
    <col min="122" max="122" width="15.88671875" style="45" bestFit="1" customWidth="1"/>
    <col min="123" max="123" width="7.88671875" style="45" customWidth="1"/>
    <col min="124" max="124" width="12.44140625" style="45" bestFit="1" customWidth="1"/>
    <col min="125" max="125" width="23" style="45" bestFit="1" customWidth="1"/>
    <col min="126" max="126" width="6.6640625" style="45" customWidth="1"/>
    <col min="127" max="127" width="21.33203125" style="45" bestFit="1" customWidth="1"/>
    <col min="128" max="128" width="14.33203125" style="45" bestFit="1" customWidth="1"/>
    <col min="129" max="129" width="11.5546875" style="45" bestFit="1" customWidth="1"/>
    <col min="130" max="130" width="16.5546875" style="45" bestFit="1" customWidth="1"/>
    <col min="131" max="131" width="8.109375" style="45" customWidth="1"/>
    <col min="132" max="132" width="16.77734375" style="45" bestFit="1" customWidth="1"/>
    <col min="133" max="133" width="9.33203125" style="45" bestFit="1" customWidth="1"/>
    <col min="134" max="134" width="12.6640625" style="45" bestFit="1" customWidth="1"/>
    <col min="135" max="135" width="6.44140625" style="45" customWidth="1"/>
    <col min="136" max="136" width="20.109375" style="45" bestFit="1" customWidth="1"/>
    <col min="137" max="137" width="23.109375" style="45" bestFit="1" customWidth="1"/>
    <col min="138" max="138" width="18.44140625" style="45" bestFit="1" customWidth="1"/>
    <col min="139" max="139" width="12.109375" style="45" bestFit="1" customWidth="1"/>
    <col min="140" max="140" width="18.5546875" style="45" bestFit="1" customWidth="1"/>
    <col min="141" max="142" width="10.6640625" style="45" bestFit="1" customWidth="1"/>
    <col min="143" max="143" width="13.33203125" style="45" bestFit="1" customWidth="1"/>
    <col min="144" max="144" width="17.5546875" style="45" bestFit="1" customWidth="1"/>
    <col min="145" max="145" width="8.88671875" style="45"/>
    <col min="146" max="146" width="16.44140625" style="45" bestFit="1" customWidth="1"/>
    <col min="147" max="147" width="19.109375" style="45" bestFit="1" customWidth="1"/>
    <col min="148" max="148" width="19.88671875" style="45" bestFit="1" customWidth="1"/>
    <col min="149" max="149" width="11.88671875" style="45" bestFit="1" customWidth="1"/>
    <col min="150" max="150" width="22.21875" style="45" bestFit="1" customWidth="1"/>
    <col min="151" max="16384" width="8.88671875" style="45"/>
  </cols>
  <sheetData>
    <row r="1" spans="1:185" x14ac:dyDescent="0.3">
      <c r="A1" s="80" t="s">
        <v>870</v>
      </c>
      <c r="B1" s="80" t="s">
        <v>1088</v>
      </c>
      <c r="C1" s="80" t="s">
        <v>1207</v>
      </c>
      <c r="D1" s="80" t="s">
        <v>1097</v>
      </c>
      <c r="E1" s="80" t="s">
        <v>1208</v>
      </c>
      <c r="F1" s="80" t="s">
        <v>45</v>
      </c>
      <c r="G1" s="80" t="s">
        <v>46</v>
      </c>
      <c r="H1" s="80" t="s">
        <v>47</v>
      </c>
      <c r="I1" s="80" t="s">
        <v>1209</v>
      </c>
      <c r="J1" s="80" t="s">
        <v>1862</v>
      </c>
      <c r="K1" s="80" t="s">
        <v>1863</v>
      </c>
      <c r="L1" s="80" t="s">
        <v>1210</v>
      </c>
      <c r="M1" s="80" t="s">
        <v>1211</v>
      </c>
      <c r="N1" s="80" t="s">
        <v>1212</v>
      </c>
      <c r="O1" s="80" t="s">
        <v>1213</v>
      </c>
      <c r="P1" s="80" t="s">
        <v>1214</v>
      </c>
      <c r="Q1" s="80" t="s">
        <v>1215</v>
      </c>
      <c r="R1" s="80" t="s">
        <v>1216</v>
      </c>
      <c r="S1" s="80" t="s">
        <v>0</v>
      </c>
      <c r="T1" s="80" t="s">
        <v>1</v>
      </c>
      <c r="U1" s="80" t="s">
        <v>934</v>
      </c>
      <c r="V1" s="80" t="s">
        <v>2</v>
      </c>
      <c r="W1" s="80" t="s">
        <v>3</v>
      </c>
      <c r="X1" s="80" t="s">
        <v>4</v>
      </c>
      <c r="Y1" s="80" t="s">
        <v>5</v>
      </c>
      <c r="Z1" s="80" t="s">
        <v>6</v>
      </c>
      <c r="AA1" s="80" t="s">
        <v>7</v>
      </c>
      <c r="AB1" s="80" t="s">
        <v>8</v>
      </c>
      <c r="AC1" s="80" t="s">
        <v>9</v>
      </c>
      <c r="AD1" s="80" t="s">
        <v>10</v>
      </c>
      <c r="AE1" s="80" t="s">
        <v>11</v>
      </c>
      <c r="AF1" s="80" t="s">
        <v>12</v>
      </c>
      <c r="AG1" s="80" t="s">
        <v>1217</v>
      </c>
      <c r="AH1" s="80" t="s">
        <v>1218</v>
      </c>
      <c r="AI1" s="80" t="s">
        <v>1219</v>
      </c>
      <c r="AJ1" s="80" t="s">
        <v>1220</v>
      </c>
      <c r="AK1" s="80" t="s">
        <v>1224</v>
      </c>
      <c r="AL1" s="80" t="s">
        <v>1221</v>
      </c>
      <c r="AM1" s="80" t="s">
        <v>1222</v>
      </c>
      <c r="AN1" s="80" t="s">
        <v>1223</v>
      </c>
      <c r="AO1" s="80" t="s">
        <v>1225</v>
      </c>
      <c r="AP1" s="80" t="s">
        <v>1226</v>
      </c>
      <c r="AQ1" s="80" t="s">
        <v>1227</v>
      </c>
      <c r="AR1" s="80" t="s">
        <v>1228</v>
      </c>
      <c r="AS1" s="80" t="s">
        <v>1229</v>
      </c>
      <c r="AT1" s="80" t="s">
        <v>1230</v>
      </c>
      <c r="AU1" s="80" t="s">
        <v>1231</v>
      </c>
      <c r="AV1" s="80" t="s">
        <v>1239</v>
      </c>
      <c r="AW1" s="80" t="s">
        <v>1232</v>
      </c>
      <c r="AX1" s="80" t="s">
        <v>1240</v>
      </c>
      <c r="AY1" s="80" t="s">
        <v>1241</v>
      </c>
      <c r="AZ1" s="80" t="s">
        <v>1233</v>
      </c>
      <c r="BA1" s="80" t="s">
        <v>1234</v>
      </c>
      <c r="BB1" s="80" t="s">
        <v>1235</v>
      </c>
      <c r="BC1" s="80" t="s">
        <v>1242</v>
      </c>
      <c r="BD1" s="80" t="s">
        <v>1243</v>
      </c>
      <c r="BE1" s="80" t="s">
        <v>1236</v>
      </c>
      <c r="BF1" s="80" t="s">
        <v>1237</v>
      </c>
      <c r="BG1" s="80" t="s">
        <v>1238</v>
      </c>
      <c r="BH1" s="80" t="s">
        <v>1245</v>
      </c>
      <c r="BI1" s="80" t="s">
        <v>1244</v>
      </c>
      <c r="BJ1" s="80" t="s">
        <v>1246</v>
      </c>
      <c r="BK1" s="80" t="s">
        <v>842</v>
      </c>
      <c r="BL1" s="80" t="s">
        <v>28</v>
      </c>
      <c r="BM1" s="80" t="s">
        <v>843</v>
      </c>
      <c r="BN1" s="80" t="s">
        <v>844</v>
      </c>
      <c r="BO1" s="80" t="s">
        <v>921</v>
      </c>
      <c r="BP1" s="80" t="s">
        <v>1877</v>
      </c>
      <c r="BQ1" s="80" t="s">
        <v>2270</v>
      </c>
      <c r="BR1" s="80" t="s">
        <v>2271</v>
      </c>
      <c r="BS1" s="80" t="s">
        <v>2272</v>
      </c>
      <c r="BT1" s="80" t="s">
        <v>2273</v>
      </c>
      <c r="BU1" s="80" t="s">
        <v>2274</v>
      </c>
      <c r="BV1" s="80" t="s">
        <v>2275</v>
      </c>
      <c r="BW1" s="80" t="s">
        <v>2276</v>
      </c>
      <c r="BX1" s="80" t="s">
        <v>2277</v>
      </c>
      <c r="BY1" s="80" t="s">
        <v>2278</v>
      </c>
      <c r="BZ1" s="80" t="s">
        <v>2279</v>
      </c>
      <c r="CA1" s="80" t="s">
        <v>2280</v>
      </c>
      <c r="CB1" s="80" t="s">
        <v>2281</v>
      </c>
      <c r="CC1" s="80" t="s">
        <v>2282</v>
      </c>
      <c r="CD1" s="80" t="s">
        <v>2283</v>
      </c>
      <c r="CE1" s="80" t="s">
        <v>2284</v>
      </c>
      <c r="CF1" s="80" t="s">
        <v>2285</v>
      </c>
      <c r="CG1" s="80" t="s">
        <v>2286</v>
      </c>
      <c r="CH1" s="80" t="s">
        <v>2287</v>
      </c>
      <c r="CI1" s="80" t="s">
        <v>2288</v>
      </c>
      <c r="CJ1" s="80" t="s">
        <v>2289</v>
      </c>
      <c r="CK1" s="80" t="s">
        <v>2290</v>
      </c>
      <c r="CL1" s="80" t="s">
        <v>896</v>
      </c>
      <c r="CM1" s="80" t="s">
        <v>2193</v>
      </c>
      <c r="CN1" s="80" t="s">
        <v>889</v>
      </c>
      <c r="CO1" s="80" t="s">
        <v>890</v>
      </c>
      <c r="CP1" s="80" t="s">
        <v>2194</v>
      </c>
      <c r="CQ1" s="80" t="s">
        <v>2195</v>
      </c>
      <c r="CR1" s="80" t="s">
        <v>1247</v>
      </c>
      <c r="CS1" s="80" t="s">
        <v>1248</v>
      </c>
      <c r="CT1" s="80" t="s">
        <v>1249</v>
      </c>
      <c r="CU1" s="80" t="s">
        <v>1250</v>
      </c>
      <c r="CV1" s="80" t="s">
        <v>1251</v>
      </c>
      <c r="CW1" s="80" t="s">
        <v>1252</v>
      </c>
      <c r="CX1" s="80" t="s">
        <v>31</v>
      </c>
      <c r="CY1" s="80" t="s">
        <v>32</v>
      </c>
      <c r="CZ1" s="80" t="s">
        <v>1098</v>
      </c>
      <c r="DA1" s="80" t="s">
        <v>33</v>
      </c>
      <c r="DB1" s="80" t="s">
        <v>34</v>
      </c>
      <c r="DC1" s="80" t="s">
        <v>35</v>
      </c>
      <c r="DD1" s="80" t="s">
        <v>36</v>
      </c>
      <c r="DE1" s="80" t="s">
        <v>37</v>
      </c>
      <c r="DF1" s="80" t="s">
        <v>38</v>
      </c>
      <c r="DG1" s="80" t="s">
        <v>39</v>
      </c>
      <c r="DH1" s="80" t="s">
        <v>40</v>
      </c>
      <c r="DI1" s="80" t="s">
        <v>41</v>
      </c>
      <c r="DJ1" s="80" t="s">
        <v>42</v>
      </c>
      <c r="DK1" s="80" t="s">
        <v>43</v>
      </c>
      <c r="DL1" s="80" t="s">
        <v>1253</v>
      </c>
      <c r="DM1" s="80" t="s">
        <v>1254</v>
      </c>
      <c r="DN1" s="80" t="s">
        <v>1255</v>
      </c>
      <c r="DO1" s="80" t="s">
        <v>2211</v>
      </c>
      <c r="DP1" s="80" t="s">
        <v>1259</v>
      </c>
      <c r="DQ1" s="80" t="s">
        <v>1256</v>
      </c>
      <c r="DR1" s="80" t="s">
        <v>1257</v>
      </c>
      <c r="DS1" s="80" t="s">
        <v>1258</v>
      </c>
      <c r="DT1" s="80" t="s">
        <v>1260</v>
      </c>
      <c r="DU1" s="80" t="s">
        <v>1261</v>
      </c>
      <c r="DV1" s="80" t="s">
        <v>1262</v>
      </c>
      <c r="DW1" s="80" t="s">
        <v>1263</v>
      </c>
      <c r="DX1" s="80" t="s">
        <v>1264</v>
      </c>
      <c r="DY1" s="80" t="s">
        <v>1265</v>
      </c>
      <c r="DZ1" s="80" t="s">
        <v>1266</v>
      </c>
      <c r="EA1" s="80" t="s">
        <v>1267</v>
      </c>
      <c r="EB1" s="80" t="s">
        <v>1268</v>
      </c>
      <c r="EC1" s="80" t="s">
        <v>1269</v>
      </c>
      <c r="ED1" s="80" t="s">
        <v>1276</v>
      </c>
      <c r="EE1" s="80" t="s">
        <v>1279</v>
      </c>
      <c r="EF1" s="80" t="s">
        <v>1270</v>
      </c>
      <c r="EG1" s="80" t="s">
        <v>1271</v>
      </c>
      <c r="EH1" s="80" t="s">
        <v>1272</v>
      </c>
      <c r="EI1" s="80" t="s">
        <v>1273</v>
      </c>
      <c r="EJ1" s="80" t="s">
        <v>1274</v>
      </c>
      <c r="EK1" s="80" t="s">
        <v>1277</v>
      </c>
      <c r="EL1" s="80" t="s">
        <v>1281</v>
      </c>
      <c r="EM1" s="80" t="s">
        <v>1278</v>
      </c>
      <c r="EN1" s="80" t="s">
        <v>1275</v>
      </c>
      <c r="EO1" s="80" t="s">
        <v>1280</v>
      </c>
      <c r="EP1" s="80" t="s">
        <v>845</v>
      </c>
      <c r="EQ1" s="80" t="s">
        <v>44</v>
      </c>
      <c r="ER1" s="80" t="s">
        <v>846</v>
      </c>
      <c r="ES1" s="80" t="s">
        <v>847</v>
      </c>
      <c r="ET1" s="80" t="s">
        <v>922</v>
      </c>
      <c r="EU1" s="80" t="s">
        <v>1878</v>
      </c>
      <c r="EV1" s="80" t="s">
        <v>2291</v>
      </c>
      <c r="EW1" s="80" t="s">
        <v>2292</v>
      </c>
      <c r="EX1" s="80" t="s">
        <v>2293</v>
      </c>
      <c r="EY1" s="80" t="s">
        <v>2294</v>
      </c>
      <c r="EZ1" s="80" t="s">
        <v>2295</v>
      </c>
      <c r="FA1" s="80" t="s">
        <v>2296</v>
      </c>
      <c r="FB1" s="80" t="s">
        <v>2297</v>
      </c>
      <c r="FC1" s="80" t="s">
        <v>2298</v>
      </c>
      <c r="FD1" s="80" t="s">
        <v>2299</v>
      </c>
      <c r="FE1" s="80" t="s">
        <v>2300</v>
      </c>
      <c r="FF1" s="80" t="s">
        <v>2301</v>
      </c>
      <c r="FG1" s="80" t="s">
        <v>2302</v>
      </c>
      <c r="FH1" s="80" t="s">
        <v>2303</v>
      </c>
      <c r="FI1" s="80" t="s">
        <v>2304</v>
      </c>
      <c r="FJ1" s="80" t="s">
        <v>2305</v>
      </c>
      <c r="FK1" s="80" t="s">
        <v>2306</v>
      </c>
      <c r="FL1" s="80" t="s">
        <v>2307</v>
      </c>
      <c r="FM1" s="80" t="s">
        <v>2308</v>
      </c>
      <c r="FN1" s="80" t="s">
        <v>2309</v>
      </c>
      <c r="FO1" s="80" t="s">
        <v>2310</v>
      </c>
      <c r="FP1" s="80" t="s">
        <v>2311</v>
      </c>
      <c r="FQ1" s="80" t="s">
        <v>897</v>
      </c>
      <c r="FR1" s="80" t="s">
        <v>2192</v>
      </c>
      <c r="FS1" s="80" t="s">
        <v>891</v>
      </c>
      <c r="FT1" s="80" t="s">
        <v>892</v>
      </c>
      <c r="FU1" s="80" t="s">
        <v>2196</v>
      </c>
      <c r="FV1" s="80" t="s">
        <v>2197</v>
      </c>
      <c r="FW1" s="80" t="s">
        <v>1282</v>
      </c>
      <c r="FX1" s="80" t="s">
        <v>1284</v>
      </c>
      <c r="FY1" s="80" t="s">
        <v>1285</v>
      </c>
      <c r="FZ1" s="80" t="s">
        <v>1286</v>
      </c>
      <c r="GA1" s="80" t="s">
        <v>1283</v>
      </c>
      <c r="GB1" s="80" t="s">
        <v>1287</v>
      </c>
      <c r="GC1" s="80" t="s">
        <v>1288</v>
      </c>
    </row>
    <row r="2" spans="1:185" x14ac:dyDescent="0.3">
      <c r="A2" s="83">
        <v>106010735</v>
      </c>
      <c r="B2" s="81" t="s">
        <v>48</v>
      </c>
      <c r="C2" s="81" t="s">
        <v>49</v>
      </c>
      <c r="D2" s="81" t="s">
        <v>1101</v>
      </c>
      <c r="E2" s="81" t="s">
        <v>1289</v>
      </c>
      <c r="F2" s="81" t="s">
        <v>1290</v>
      </c>
      <c r="G2" s="81" t="s">
        <v>1289</v>
      </c>
      <c r="H2" s="81" t="s">
        <v>50</v>
      </c>
      <c r="I2" s="81" t="s">
        <v>1039</v>
      </c>
      <c r="J2" s="81"/>
      <c r="K2" s="81" t="s">
        <v>1864</v>
      </c>
      <c r="L2" s="81"/>
      <c r="M2" s="81"/>
      <c r="N2" s="81" t="s">
        <v>963</v>
      </c>
      <c r="O2" s="81" t="s">
        <v>1099</v>
      </c>
      <c r="P2" s="81" t="s">
        <v>1100</v>
      </c>
      <c r="Q2" s="81" t="s">
        <v>1291</v>
      </c>
      <c r="R2" s="81" t="s">
        <v>51</v>
      </c>
      <c r="S2" s="82">
        <v>5604</v>
      </c>
      <c r="T2" s="82">
        <v>4750</v>
      </c>
      <c r="U2" s="82">
        <v>3</v>
      </c>
      <c r="V2" s="82">
        <v>255</v>
      </c>
      <c r="W2" s="82">
        <v>620</v>
      </c>
      <c r="X2" s="82">
        <v>1773</v>
      </c>
      <c r="Y2" s="82">
        <v>1971</v>
      </c>
      <c r="Z2" s="82">
        <v>1482</v>
      </c>
      <c r="AA2" s="82">
        <v>1532</v>
      </c>
      <c r="AB2" s="82">
        <v>1299</v>
      </c>
      <c r="AC2" s="82">
        <v>815</v>
      </c>
      <c r="AD2" s="82">
        <v>592</v>
      </c>
      <c r="AE2" s="82">
        <v>16</v>
      </c>
      <c r="AF2" s="82">
        <v>2</v>
      </c>
      <c r="AG2" s="82">
        <v>14</v>
      </c>
      <c r="AH2" s="82">
        <v>1066</v>
      </c>
      <c r="AI2" s="82">
        <v>2274</v>
      </c>
      <c r="AJ2" s="82">
        <v>1057</v>
      </c>
      <c r="AK2" s="82">
        <v>21</v>
      </c>
      <c r="AL2" s="82">
        <v>2435</v>
      </c>
      <c r="AM2" s="82">
        <v>208</v>
      </c>
      <c r="AN2" s="82">
        <v>3282</v>
      </c>
      <c r="AO2" s="82"/>
      <c r="AP2" s="82">
        <v>2184</v>
      </c>
      <c r="AQ2" s="82">
        <v>7519</v>
      </c>
      <c r="AR2" s="82">
        <v>654</v>
      </c>
      <c r="AS2" s="82"/>
      <c r="AT2" s="82">
        <v>39</v>
      </c>
      <c r="AU2" s="82">
        <v>178</v>
      </c>
      <c r="AV2" s="82">
        <v>3</v>
      </c>
      <c r="AW2" s="82">
        <v>11</v>
      </c>
      <c r="AX2" s="82">
        <v>2</v>
      </c>
      <c r="AY2" s="82">
        <v>2</v>
      </c>
      <c r="AZ2" s="82">
        <v>413</v>
      </c>
      <c r="BA2" s="82">
        <v>56</v>
      </c>
      <c r="BB2" s="82">
        <v>18</v>
      </c>
      <c r="BC2" s="82">
        <v>1</v>
      </c>
      <c r="BD2" s="82">
        <v>10</v>
      </c>
      <c r="BE2" s="82">
        <v>9530</v>
      </c>
      <c r="BF2" s="82">
        <v>94</v>
      </c>
      <c r="BG2" s="82"/>
      <c r="BH2" s="82"/>
      <c r="BI2" s="82"/>
      <c r="BJ2" s="82"/>
      <c r="BK2" s="82">
        <v>4519</v>
      </c>
      <c r="BL2" s="82">
        <v>2162</v>
      </c>
      <c r="BM2" s="82">
        <v>571</v>
      </c>
      <c r="BN2" s="82">
        <v>2131</v>
      </c>
      <c r="BO2" s="82">
        <v>974</v>
      </c>
      <c r="BP2" s="82"/>
      <c r="BQ2" s="82">
        <v>1</v>
      </c>
      <c r="BR2" s="82">
        <v>704</v>
      </c>
      <c r="BS2" s="82">
        <v>3</v>
      </c>
      <c r="BT2" s="82">
        <v>544</v>
      </c>
      <c r="BU2" s="82">
        <v>42</v>
      </c>
      <c r="BV2" s="82">
        <v>133</v>
      </c>
      <c r="BW2" s="82">
        <v>117</v>
      </c>
      <c r="BX2" s="82">
        <v>134</v>
      </c>
      <c r="BY2" s="82">
        <v>367</v>
      </c>
      <c r="BZ2" s="82">
        <v>648</v>
      </c>
      <c r="CA2" s="82">
        <v>323</v>
      </c>
      <c r="CB2" s="82">
        <v>2164</v>
      </c>
      <c r="CC2" s="82">
        <v>622</v>
      </c>
      <c r="CD2" s="82">
        <v>876</v>
      </c>
      <c r="CE2" s="82">
        <v>21</v>
      </c>
      <c r="CF2" s="82">
        <v>399</v>
      </c>
      <c r="CG2" s="82">
        <v>119</v>
      </c>
      <c r="CH2" s="82">
        <v>953</v>
      </c>
      <c r="CI2" s="82">
        <v>425</v>
      </c>
      <c r="CJ2" s="82">
        <v>1758</v>
      </c>
      <c r="CK2" s="82">
        <v>4</v>
      </c>
      <c r="CL2" s="82">
        <v>10357</v>
      </c>
      <c r="CM2" s="82">
        <v>492</v>
      </c>
      <c r="CN2" s="82">
        <v>9181</v>
      </c>
      <c r="CO2" s="82">
        <v>649</v>
      </c>
      <c r="CP2" s="82">
        <v>22</v>
      </c>
      <c r="CQ2" s="82">
        <v>13</v>
      </c>
      <c r="CR2" s="82">
        <v>1</v>
      </c>
      <c r="CS2" s="82">
        <v>9931</v>
      </c>
      <c r="CT2" s="82">
        <v>4</v>
      </c>
      <c r="CU2" s="82">
        <v>293</v>
      </c>
      <c r="CV2" s="82">
        <v>128</v>
      </c>
      <c r="CW2" s="82"/>
      <c r="CX2" s="82">
        <v>868</v>
      </c>
      <c r="CY2" s="82">
        <v>889</v>
      </c>
      <c r="CZ2" s="82">
        <v>1</v>
      </c>
      <c r="DA2" s="82">
        <v>6</v>
      </c>
      <c r="DB2" s="82">
        <v>75</v>
      </c>
      <c r="DC2" s="82">
        <v>129</v>
      </c>
      <c r="DD2" s="82">
        <v>132</v>
      </c>
      <c r="DE2" s="82">
        <v>246</v>
      </c>
      <c r="DF2" s="82">
        <v>311</v>
      </c>
      <c r="DG2" s="82">
        <v>379</v>
      </c>
      <c r="DH2" s="82">
        <v>480</v>
      </c>
      <c r="DI2" s="82"/>
      <c r="DJ2" s="82"/>
      <c r="DK2" s="82"/>
      <c r="DL2" s="82">
        <v>4</v>
      </c>
      <c r="DM2" s="82">
        <v>332</v>
      </c>
      <c r="DN2" s="82">
        <v>331</v>
      </c>
      <c r="DO2" s="82">
        <v>174</v>
      </c>
      <c r="DP2" s="82">
        <v>16</v>
      </c>
      <c r="DQ2" s="82">
        <v>276</v>
      </c>
      <c r="DR2" s="82">
        <v>29</v>
      </c>
      <c r="DS2" s="82">
        <v>596</v>
      </c>
      <c r="DT2" s="82"/>
      <c r="DU2" s="82">
        <v>283</v>
      </c>
      <c r="DV2" s="82">
        <v>1356</v>
      </c>
      <c r="DW2" s="82">
        <v>119</v>
      </c>
      <c r="DX2" s="82"/>
      <c r="DY2" s="82">
        <v>111</v>
      </c>
      <c r="DZ2" s="82">
        <v>69</v>
      </c>
      <c r="EA2" s="82">
        <v>79</v>
      </c>
      <c r="EB2" s="82">
        <v>240</v>
      </c>
      <c r="EC2" s="82">
        <v>39</v>
      </c>
      <c r="ED2" s="82">
        <v>1</v>
      </c>
      <c r="EE2" s="82">
        <v>1</v>
      </c>
      <c r="EF2" s="82">
        <v>14</v>
      </c>
      <c r="EG2" s="82">
        <v>41</v>
      </c>
      <c r="EH2" s="82">
        <v>23</v>
      </c>
      <c r="EI2" s="82">
        <v>753</v>
      </c>
      <c r="EJ2" s="82">
        <v>387</v>
      </c>
      <c r="EK2" s="82"/>
      <c r="EL2" s="82"/>
      <c r="EM2" s="82"/>
      <c r="EN2" s="82"/>
      <c r="EO2" s="82"/>
      <c r="EP2" s="82">
        <v>409</v>
      </c>
      <c r="EQ2" s="82">
        <v>1045</v>
      </c>
      <c r="ER2" s="82">
        <v>24</v>
      </c>
      <c r="ES2" s="82">
        <v>237</v>
      </c>
      <c r="ET2" s="82">
        <v>43</v>
      </c>
      <c r="EU2" s="82"/>
      <c r="EV2" s="82">
        <v>302</v>
      </c>
      <c r="EW2" s="82">
        <v>259</v>
      </c>
      <c r="EX2" s="82">
        <v>28</v>
      </c>
      <c r="EY2" s="82">
        <v>3</v>
      </c>
      <c r="EZ2" s="82">
        <v>82</v>
      </c>
      <c r="FA2" s="82">
        <v>1</v>
      </c>
      <c r="FB2" s="82">
        <v>114</v>
      </c>
      <c r="FC2" s="82">
        <v>375</v>
      </c>
      <c r="FD2" s="82">
        <v>140</v>
      </c>
      <c r="FE2" s="82">
        <v>56</v>
      </c>
      <c r="FF2" s="82">
        <v>30</v>
      </c>
      <c r="FG2" s="82">
        <v>15</v>
      </c>
      <c r="FH2" s="82">
        <v>57</v>
      </c>
      <c r="FI2" s="82">
        <v>196</v>
      </c>
      <c r="FJ2" s="82">
        <v>51</v>
      </c>
      <c r="FK2" s="82">
        <v>49</v>
      </c>
      <c r="FL2" s="82"/>
      <c r="FM2" s="82"/>
      <c r="FN2" s="82"/>
      <c r="FO2" s="82"/>
      <c r="FP2" s="82"/>
      <c r="FQ2" s="82">
        <v>1758</v>
      </c>
      <c r="FR2" s="82">
        <v>234</v>
      </c>
      <c r="FS2" s="82">
        <v>1412</v>
      </c>
      <c r="FT2" s="82">
        <v>104</v>
      </c>
      <c r="FU2" s="82">
        <v>8</v>
      </c>
      <c r="FV2" s="82"/>
      <c r="FW2" s="82">
        <v>1680</v>
      </c>
      <c r="FX2" s="82">
        <v>65</v>
      </c>
      <c r="FY2" s="82">
        <v>13</v>
      </c>
      <c r="FZ2" s="82"/>
      <c r="GA2" s="82"/>
      <c r="GB2" s="82"/>
      <c r="GC2" s="82">
        <v>12</v>
      </c>
    </row>
    <row r="3" spans="1:185" x14ac:dyDescent="0.3">
      <c r="A3" s="83">
        <v>106010739</v>
      </c>
      <c r="B3" s="81" t="s">
        <v>52</v>
      </c>
      <c r="C3" s="81" t="s">
        <v>964</v>
      </c>
      <c r="D3" s="81" t="s">
        <v>1101</v>
      </c>
      <c r="E3" s="81" t="s">
        <v>1289</v>
      </c>
      <c r="F3" s="81" t="s">
        <v>1292</v>
      </c>
      <c r="G3" s="81" t="s">
        <v>1293</v>
      </c>
      <c r="H3" s="81" t="s">
        <v>53</v>
      </c>
      <c r="I3" s="81" t="s">
        <v>1040</v>
      </c>
      <c r="J3" s="81"/>
      <c r="K3" s="81" t="s">
        <v>1864</v>
      </c>
      <c r="L3" s="81"/>
      <c r="M3" s="81"/>
      <c r="N3" s="81" t="s">
        <v>965</v>
      </c>
      <c r="O3" s="81" t="s">
        <v>1099</v>
      </c>
      <c r="P3" s="81" t="s">
        <v>1102</v>
      </c>
      <c r="Q3" s="81" t="s">
        <v>1294</v>
      </c>
      <c r="R3" s="81" t="s">
        <v>51</v>
      </c>
      <c r="S3" s="82">
        <v>14018</v>
      </c>
      <c r="T3" s="82">
        <v>11415</v>
      </c>
      <c r="U3" s="82"/>
      <c r="V3" s="82">
        <v>239</v>
      </c>
      <c r="W3" s="82">
        <v>1184</v>
      </c>
      <c r="X3" s="82">
        <v>5209</v>
      </c>
      <c r="Y3" s="82">
        <v>4783</v>
      </c>
      <c r="Z3" s="82">
        <v>3428</v>
      </c>
      <c r="AA3" s="82">
        <v>3523</v>
      </c>
      <c r="AB3" s="82">
        <v>3106</v>
      </c>
      <c r="AC3" s="82">
        <v>2227</v>
      </c>
      <c r="AD3" s="82">
        <v>1614</v>
      </c>
      <c r="AE3" s="82">
        <v>120</v>
      </c>
      <c r="AF3" s="82"/>
      <c r="AG3" s="82">
        <v>46</v>
      </c>
      <c r="AH3" s="82">
        <v>1932</v>
      </c>
      <c r="AI3" s="82">
        <v>8140</v>
      </c>
      <c r="AJ3" s="82">
        <v>360</v>
      </c>
      <c r="AK3" s="82">
        <v>254</v>
      </c>
      <c r="AL3" s="82">
        <v>5043</v>
      </c>
      <c r="AM3" s="82">
        <v>263</v>
      </c>
      <c r="AN3" s="82">
        <v>9395</v>
      </c>
      <c r="AO3" s="82"/>
      <c r="AP3" s="82">
        <v>4259</v>
      </c>
      <c r="AQ3" s="82">
        <v>20792</v>
      </c>
      <c r="AR3" s="82">
        <v>382</v>
      </c>
      <c r="AS3" s="82"/>
      <c r="AT3" s="82">
        <v>267</v>
      </c>
      <c r="AU3" s="82">
        <v>400</v>
      </c>
      <c r="AV3" s="82">
        <v>12</v>
      </c>
      <c r="AW3" s="82">
        <v>13</v>
      </c>
      <c r="AX3" s="82">
        <v>27</v>
      </c>
      <c r="AY3" s="82">
        <v>7</v>
      </c>
      <c r="AZ3" s="82">
        <v>1</v>
      </c>
      <c r="BA3" s="82">
        <v>92</v>
      </c>
      <c r="BB3" s="82">
        <v>1389</v>
      </c>
      <c r="BC3" s="82">
        <v>4</v>
      </c>
      <c r="BD3" s="82">
        <v>34</v>
      </c>
      <c r="BE3" s="82">
        <v>23006</v>
      </c>
      <c r="BF3" s="82">
        <v>181</v>
      </c>
      <c r="BG3" s="82"/>
      <c r="BH3" s="82"/>
      <c r="BI3" s="82"/>
      <c r="BJ3" s="82"/>
      <c r="BK3" s="82">
        <v>9254</v>
      </c>
      <c r="BL3" s="82">
        <v>5995</v>
      </c>
      <c r="BM3" s="82">
        <v>678</v>
      </c>
      <c r="BN3" s="82">
        <v>7524</v>
      </c>
      <c r="BO3" s="82">
        <v>1982</v>
      </c>
      <c r="BP3" s="82"/>
      <c r="BQ3" s="82">
        <v>17</v>
      </c>
      <c r="BR3" s="82">
        <v>1967</v>
      </c>
      <c r="BS3" s="82">
        <v>4</v>
      </c>
      <c r="BT3" s="82">
        <v>1451</v>
      </c>
      <c r="BU3" s="82">
        <v>107</v>
      </c>
      <c r="BV3" s="82">
        <v>248</v>
      </c>
      <c r="BW3" s="82">
        <v>375</v>
      </c>
      <c r="BX3" s="82">
        <v>249</v>
      </c>
      <c r="BY3" s="82">
        <v>409</v>
      </c>
      <c r="BZ3" s="82">
        <v>1614</v>
      </c>
      <c r="CA3" s="82">
        <v>789</v>
      </c>
      <c r="CB3" s="82">
        <v>4746</v>
      </c>
      <c r="CC3" s="82">
        <v>2655</v>
      </c>
      <c r="CD3" s="82">
        <v>1672</v>
      </c>
      <c r="CE3" s="82">
        <v>79</v>
      </c>
      <c r="CF3" s="82">
        <v>946</v>
      </c>
      <c r="CG3" s="82">
        <v>1206</v>
      </c>
      <c r="CH3" s="82">
        <v>1618</v>
      </c>
      <c r="CI3" s="82">
        <v>877</v>
      </c>
      <c r="CJ3" s="82">
        <v>4404</v>
      </c>
      <c r="CK3" s="82"/>
      <c r="CL3" s="82">
        <v>25433</v>
      </c>
      <c r="CM3" s="82">
        <v>595</v>
      </c>
      <c r="CN3" s="82">
        <v>23355</v>
      </c>
      <c r="CO3" s="82">
        <v>1395</v>
      </c>
      <c r="CP3" s="82">
        <v>61</v>
      </c>
      <c r="CQ3" s="82">
        <v>27</v>
      </c>
      <c r="CR3" s="82"/>
      <c r="CS3" s="82">
        <v>23002</v>
      </c>
      <c r="CT3" s="82">
        <v>10</v>
      </c>
      <c r="CU3" s="82">
        <v>1813</v>
      </c>
      <c r="CV3" s="82">
        <v>302</v>
      </c>
      <c r="CW3" s="82">
        <v>306</v>
      </c>
      <c r="CX3" s="82">
        <v>2306</v>
      </c>
      <c r="CY3" s="82">
        <v>2103</v>
      </c>
      <c r="CZ3" s="82"/>
      <c r="DA3" s="82">
        <v>35</v>
      </c>
      <c r="DB3" s="82">
        <v>274</v>
      </c>
      <c r="DC3" s="82">
        <v>487</v>
      </c>
      <c r="DD3" s="82">
        <v>417</v>
      </c>
      <c r="DE3" s="82">
        <v>574</v>
      </c>
      <c r="DF3" s="82">
        <v>824</v>
      </c>
      <c r="DG3" s="82">
        <v>871</v>
      </c>
      <c r="DH3" s="82">
        <v>923</v>
      </c>
      <c r="DI3" s="82">
        <v>4</v>
      </c>
      <c r="DJ3" s="82"/>
      <c r="DK3" s="82"/>
      <c r="DL3" s="82">
        <v>11</v>
      </c>
      <c r="DM3" s="82">
        <v>390</v>
      </c>
      <c r="DN3" s="82">
        <v>1225</v>
      </c>
      <c r="DO3" s="82">
        <v>49</v>
      </c>
      <c r="DP3" s="82">
        <v>60</v>
      </c>
      <c r="DQ3" s="82">
        <v>680</v>
      </c>
      <c r="DR3" s="82">
        <v>40</v>
      </c>
      <c r="DS3" s="82">
        <v>1954</v>
      </c>
      <c r="DT3" s="82"/>
      <c r="DU3" s="82">
        <v>623</v>
      </c>
      <c r="DV3" s="82">
        <v>3731</v>
      </c>
      <c r="DW3" s="82">
        <v>55</v>
      </c>
      <c r="DX3" s="82"/>
      <c r="DY3" s="82">
        <v>136</v>
      </c>
      <c r="DZ3" s="82">
        <v>177</v>
      </c>
      <c r="EA3" s="82">
        <v>121</v>
      </c>
      <c r="EB3" s="82">
        <v>868</v>
      </c>
      <c r="EC3" s="82">
        <v>106</v>
      </c>
      <c r="ED3" s="82">
        <v>2</v>
      </c>
      <c r="EE3" s="82">
        <v>1</v>
      </c>
      <c r="EF3" s="82">
        <v>68</v>
      </c>
      <c r="EG3" s="82">
        <v>84</v>
      </c>
      <c r="EH3" s="82">
        <v>23</v>
      </c>
      <c r="EI3" s="82">
        <v>2173</v>
      </c>
      <c r="EJ3" s="82">
        <v>649</v>
      </c>
      <c r="EK3" s="82">
        <v>1</v>
      </c>
      <c r="EL3" s="82"/>
      <c r="EM3" s="82"/>
      <c r="EN3" s="82"/>
      <c r="EO3" s="82"/>
      <c r="EP3" s="82">
        <v>1091</v>
      </c>
      <c r="EQ3" s="82">
        <v>2132</v>
      </c>
      <c r="ER3" s="82">
        <v>35</v>
      </c>
      <c r="ES3" s="82">
        <v>1033</v>
      </c>
      <c r="ET3" s="82">
        <v>118</v>
      </c>
      <c r="EU3" s="82"/>
      <c r="EV3" s="82">
        <v>562</v>
      </c>
      <c r="EW3" s="82">
        <v>649</v>
      </c>
      <c r="EX3" s="82">
        <v>106</v>
      </c>
      <c r="EY3" s="82">
        <v>13</v>
      </c>
      <c r="EZ3" s="82">
        <v>226</v>
      </c>
      <c r="FA3" s="82">
        <v>9</v>
      </c>
      <c r="FB3" s="82">
        <v>255</v>
      </c>
      <c r="FC3" s="82">
        <v>1018</v>
      </c>
      <c r="FD3" s="82">
        <v>446</v>
      </c>
      <c r="FE3" s="82">
        <v>108</v>
      </c>
      <c r="FF3" s="82">
        <v>118</v>
      </c>
      <c r="FG3" s="82">
        <v>119</v>
      </c>
      <c r="FH3" s="82">
        <v>151</v>
      </c>
      <c r="FI3" s="82">
        <v>204</v>
      </c>
      <c r="FJ3" s="82">
        <v>87</v>
      </c>
      <c r="FK3" s="82">
        <v>100</v>
      </c>
      <c r="FL3" s="82">
        <v>4</v>
      </c>
      <c r="FM3" s="82">
        <v>5</v>
      </c>
      <c r="FN3" s="82">
        <v>229</v>
      </c>
      <c r="FO3" s="82"/>
      <c r="FP3" s="82"/>
      <c r="FQ3" s="82">
        <v>4409</v>
      </c>
      <c r="FR3" s="82">
        <v>169</v>
      </c>
      <c r="FS3" s="82">
        <v>3985</v>
      </c>
      <c r="FT3" s="82">
        <v>238</v>
      </c>
      <c r="FU3" s="82">
        <v>7</v>
      </c>
      <c r="FV3" s="82">
        <v>10</v>
      </c>
      <c r="FW3" s="82">
        <v>4056</v>
      </c>
      <c r="FX3" s="82">
        <v>277</v>
      </c>
      <c r="FY3" s="82">
        <v>40</v>
      </c>
      <c r="FZ3" s="82">
        <v>36</v>
      </c>
      <c r="GA3" s="82"/>
      <c r="GB3" s="82"/>
      <c r="GC3" s="82">
        <v>25</v>
      </c>
    </row>
    <row r="4" spans="1:185" x14ac:dyDescent="0.3">
      <c r="A4" s="83">
        <v>106010776</v>
      </c>
      <c r="B4" s="81" t="s">
        <v>54</v>
      </c>
      <c r="C4" s="81" t="s">
        <v>1187</v>
      </c>
      <c r="D4" s="81" t="s">
        <v>1101</v>
      </c>
      <c r="E4" s="81" t="s">
        <v>1289</v>
      </c>
      <c r="F4" s="81" t="s">
        <v>1881</v>
      </c>
      <c r="G4" s="81" t="s">
        <v>1297</v>
      </c>
      <c r="H4" s="81" t="s">
        <v>55</v>
      </c>
      <c r="I4" s="81" t="s">
        <v>1040</v>
      </c>
      <c r="J4" s="81" t="s">
        <v>1865</v>
      </c>
      <c r="K4" s="81" t="s">
        <v>1864</v>
      </c>
      <c r="L4" s="81"/>
      <c r="M4" s="81" t="s">
        <v>58</v>
      </c>
      <c r="N4" s="81" t="s">
        <v>967</v>
      </c>
      <c r="O4" s="81" t="s">
        <v>1099</v>
      </c>
      <c r="P4" s="81" t="s">
        <v>1102</v>
      </c>
      <c r="Q4" s="81" t="s">
        <v>1295</v>
      </c>
      <c r="R4" s="81" t="s">
        <v>51</v>
      </c>
      <c r="S4" s="82">
        <v>10974</v>
      </c>
      <c r="T4" s="82">
        <v>11721</v>
      </c>
      <c r="U4" s="82">
        <v>3</v>
      </c>
      <c r="V4" s="82">
        <v>12303</v>
      </c>
      <c r="W4" s="82">
        <v>6659</v>
      </c>
      <c r="X4" s="82">
        <v>423</v>
      </c>
      <c r="Y4" s="82">
        <v>81</v>
      </c>
      <c r="Z4" s="82">
        <v>35</v>
      </c>
      <c r="AA4" s="82">
        <v>50</v>
      </c>
      <c r="AB4" s="82">
        <v>17</v>
      </c>
      <c r="AC4" s="82">
        <v>3</v>
      </c>
      <c r="AD4" s="82"/>
      <c r="AE4" s="82">
        <v>3124</v>
      </c>
      <c r="AF4" s="82">
        <v>3</v>
      </c>
      <c r="AG4" s="82">
        <v>22</v>
      </c>
      <c r="AH4" s="82">
        <v>1398</v>
      </c>
      <c r="AI4" s="82">
        <v>5126</v>
      </c>
      <c r="AJ4" s="82">
        <v>944</v>
      </c>
      <c r="AK4" s="82">
        <v>151</v>
      </c>
      <c r="AL4" s="82">
        <v>12276</v>
      </c>
      <c r="AM4" s="82">
        <v>185</v>
      </c>
      <c r="AN4" s="82">
        <v>2595</v>
      </c>
      <c r="AO4" s="82">
        <v>1</v>
      </c>
      <c r="AP4" s="82">
        <v>10998</v>
      </c>
      <c r="AQ4" s="82">
        <v>11546</v>
      </c>
      <c r="AR4" s="82">
        <v>153</v>
      </c>
      <c r="AS4" s="82">
        <v>1</v>
      </c>
      <c r="AT4" s="82">
        <v>239</v>
      </c>
      <c r="AU4" s="82">
        <v>179</v>
      </c>
      <c r="AV4" s="82">
        <v>1</v>
      </c>
      <c r="AW4" s="82">
        <v>8</v>
      </c>
      <c r="AX4" s="82">
        <v>3</v>
      </c>
      <c r="AY4" s="82">
        <v>6</v>
      </c>
      <c r="AZ4" s="82"/>
      <c r="BA4" s="82">
        <v>9</v>
      </c>
      <c r="BB4" s="82">
        <v>106</v>
      </c>
      <c r="BC4" s="82">
        <v>5</v>
      </c>
      <c r="BD4" s="82">
        <v>3</v>
      </c>
      <c r="BE4" s="82">
        <v>22132</v>
      </c>
      <c r="BF4" s="82">
        <v>2</v>
      </c>
      <c r="BG4" s="82">
        <v>4</v>
      </c>
      <c r="BH4" s="82">
        <v>1</v>
      </c>
      <c r="BI4" s="82"/>
      <c r="BJ4" s="82"/>
      <c r="BK4" s="82">
        <v>16854</v>
      </c>
      <c r="BL4" s="82">
        <v>97</v>
      </c>
      <c r="BM4" s="82">
        <v>152</v>
      </c>
      <c r="BN4" s="82">
        <v>3977</v>
      </c>
      <c r="BO4" s="82">
        <v>1618</v>
      </c>
      <c r="BP4" s="82"/>
      <c r="BQ4" s="82">
        <v>166</v>
      </c>
      <c r="BR4" s="82">
        <v>304</v>
      </c>
      <c r="BS4" s="82">
        <v>31</v>
      </c>
      <c r="BT4" s="82">
        <v>1740</v>
      </c>
      <c r="BU4" s="82">
        <v>250</v>
      </c>
      <c r="BV4" s="82">
        <v>835</v>
      </c>
      <c r="BW4" s="82">
        <v>66</v>
      </c>
      <c r="BX4" s="82">
        <v>391</v>
      </c>
      <c r="BY4" s="82">
        <v>747</v>
      </c>
      <c r="BZ4" s="82">
        <v>810</v>
      </c>
      <c r="CA4" s="82">
        <v>1122</v>
      </c>
      <c r="CB4" s="82">
        <v>4854</v>
      </c>
      <c r="CC4" s="82">
        <v>383</v>
      </c>
      <c r="CD4" s="82">
        <v>818</v>
      </c>
      <c r="CE4" s="82">
        <v>41</v>
      </c>
      <c r="CF4" s="82">
        <v>657</v>
      </c>
      <c r="CG4" s="82">
        <v>36</v>
      </c>
      <c r="CH4" s="82">
        <v>3468</v>
      </c>
      <c r="CI4" s="82">
        <v>965</v>
      </c>
      <c r="CJ4" s="82">
        <v>5000</v>
      </c>
      <c r="CK4" s="82">
        <v>14</v>
      </c>
      <c r="CL4" s="82">
        <v>22698</v>
      </c>
      <c r="CM4" s="82">
        <v>906</v>
      </c>
      <c r="CN4" s="82">
        <v>15536</v>
      </c>
      <c r="CO4" s="82">
        <v>6091</v>
      </c>
      <c r="CP4" s="82">
        <v>21</v>
      </c>
      <c r="CQ4" s="82">
        <v>144</v>
      </c>
      <c r="CR4" s="82"/>
      <c r="CS4" s="82">
        <v>22538</v>
      </c>
      <c r="CT4" s="82"/>
      <c r="CU4" s="82">
        <v>71</v>
      </c>
      <c r="CV4" s="82">
        <v>82</v>
      </c>
      <c r="CW4" s="82">
        <v>7</v>
      </c>
      <c r="CX4" s="82">
        <v>2069</v>
      </c>
      <c r="CY4" s="82">
        <v>2387</v>
      </c>
      <c r="CZ4" s="82">
        <v>1</v>
      </c>
      <c r="DA4" s="82">
        <v>1575</v>
      </c>
      <c r="DB4" s="82">
        <v>111</v>
      </c>
      <c r="DC4" s="82"/>
      <c r="DD4" s="82"/>
      <c r="DE4" s="82"/>
      <c r="DF4" s="82"/>
      <c r="DG4" s="82"/>
      <c r="DH4" s="82"/>
      <c r="DI4" s="82">
        <v>895</v>
      </c>
      <c r="DJ4" s="82">
        <v>1876</v>
      </c>
      <c r="DK4" s="82"/>
      <c r="DL4" s="82">
        <v>10</v>
      </c>
      <c r="DM4" s="82">
        <v>328</v>
      </c>
      <c r="DN4" s="82">
        <v>778</v>
      </c>
      <c r="DO4" s="82">
        <v>204</v>
      </c>
      <c r="DP4" s="82">
        <v>34</v>
      </c>
      <c r="DQ4" s="82">
        <v>2172</v>
      </c>
      <c r="DR4" s="82">
        <v>29</v>
      </c>
      <c r="DS4" s="82">
        <v>902</v>
      </c>
      <c r="DT4" s="82"/>
      <c r="DU4" s="82">
        <v>1882</v>
      </c>
      <c r="DV4" s="82">
        <v>2545</v>
      </c>
      <c r="DW4" s="82">
        <v>30</v>
      </c>
      <c r="DX4" s="82"/>
      <c r="DY4" s="82">
        <v>36</v>
      </c>
      <c r="DZ4" s="82">
        <v>15</v>
      </c>
      <c r="EA4" s="82">
        <v>13</v>
      </c>
      <c r="EB4" s="82">
        <v>6</v>
      </c>
      <c r="EC4" s="82"/>
      <c r="ED4" s="82"/>
      <c r="EE4" s="82">
        <v>2</v>
      </c>
      <c r="EF4" s="82">
        <v>34</v>
      </c>
      <c r="EG4" s="82">
        <v>23</v>
      </c>
      <c r="EH4" s="82">
        <v>1</v>
      </c>
      <c r="EI4" s="82">
        <v>4323</v>
      </c>
      <c r="EJ4" s="82">
        <v>2</v>
      </c>
      <c r="EK4" s="82"/>
      <c r="EL4" s="82">
        <v>1</v>
      </c>
      <c r="EM4" s="82">
        <v>1</v>
      </c>
      <c r="EN4" s="82"/>
      <c r="EO4" s="82"/>
      <c r="EP4" s="82">
        <v>2283</v>
      </c>
      <c r="EQ4" s="82">
        <v>10</v>
      </c>
      <c r="ER4" s="82">
        <v>937</v>
      </c>
      <c r="ES4" s="82">
        <v>1151</v>
      </c>
      <c r="ET4" s="82">
        <v>76</v>
      </c>
      <c r="EU4" s="82"/>
      <c r="EV4" s="82">
        <v>36</v>
      </c>
      <c r="EW4" s="82">
        <v>651</v>
      </c>
      <c r="EX4" s="82">
        <v>223</v>
      </c>
      <c r="EY4" s="82">
        <v>8</v>
      </c>
      <c r="EZ4" s="82">
        <v>226</v>
      </c>
      <c r="FA4" s="82">
        <v>22</v>
      </c>
      <c r="FB4" s="82">
        <v>195</v>
      </c>
      <c r="FC4" s="82">
        <v>262</v>
      </c>
      <c r="FD4" s="82">
        <v>950</v>
      </c>
      <c r="FE4" s="82">
        <v>72</v>
      </c>
      <c r="FF4" s="82">
        <v>126</v>
      </c>
      <c r="FG4" s="82">
        <v>97</v>
      </c>
      <c r="FH4" s="82">
        <v>231</v>
      </c>
      <c r="FI4" s="82">
        <v>739</v>
      </c>
      <c r="FJ4" s="82">
        <v>175</v>
      </c>
      <c r="FK4" s="82">
        <v>203</v>
      </c>
      <c r="FL4" s="82">
        <v>134</v>
      </c>
      <c r="FM4" s="82">
        <v>38</v>
      </c>
      <c r="FN4" s="82"/>
      <c r="FO4" s="82">
        <v>68</v>
      </c>
      <c r="FP4" s="82">
        <v>1</v>
      </c>
      <c r="FQ4" s="82">
        <v>4457</v>
      </c>
      <c r="FR4" s="82">
        <v>156</v>
      </c>
      <c r="FS4" s="82">
        <v>3327</v>
      </c>
      <c r="FT4" s="82">
        <v>953</v>
      </c>
      <c r="FU4" s="82">
        <v>2</v>
      </c>
      <c r="FV4" s="82">
        <v>19</v>
      </c>
      <c r="FW4" s="82">
        <v>4398</v>
      </c>
      <c r="FX4" s="82">
        <v>22</v>
      </c>
      <c r="FY4" s="82">
        <v>37</v>
      </c>
      <c r="FZ4" s="82"/>
      <c r="GA4" s="82"/>
      <c r="GB4" s="82"/>
      <c r="GC4" s="82">
        <v>40</v>
      </c>
    </row>
    <row r="5" spans="1:185" x14ac:dyDescent="0.3">
      <c r="A5" s="83">
        <v>106010846</v>
      </c>
      <c r="B5" s="81" t="s">
        <v>56</v>
      </c>
      <c r="C5" s="81" t="s">
        <v>898</v>
      </c>
      <c r="D5" s="81" t="s">
        <v>1101</v>
      </c>
      <c r="E5" s="81" t="s">
        <v>1289</v>
      </c>
      <c r="F5" s="81" t="s">
        <v>1296</v>
      </c>
      <c r="G5" s="81" t="s">
        <v>1297</v>
      </c>
      <c r="H5" s="81" t="s">
        <v>57</v>
      </c>
      <c r="I5" s="81" t="s">
        <v>1039</v>
      </c>
      <c r="J5" s="81" t="s">
        <v>1866</v>
      </c>
      <c r="K5" s="81" t="s">
        <v>1864</v>
      </c>
      <c r="L5" s="81"/>
      <c r="M5" s="81"/>
      <c r="N5" s="81" t="s">
        <v>967</v>
      </c>
      <c r="O5" s="81" t="s">
        <v>1099</v>
      </c>
      <c r="P5" s="81" t="s">
        <v>1100</v>
      </c>
      <c r="Q5" s="81" t="s">
        <v>1295</v>
      </c>
      <c r="R5" s="81" t="s">
        <v>51</v>
      </c>
      <c r="S5" s="82">
        <v>27705</v>
      </c>
      <c r="T5" s="82">
        <v>33012</v>
      </c>
      <c r="U5" s="82">
        <v>46</v>
      </c>
      <c r="V5" s="82">
        <v>777</v>
      </c>
      <c r="W5" s="82">
        <v>2868</v>
      </c>
      <c r="X5" s="82">
        <v>11849</v>
      </c>
      <c r="Y5" s="82">
        <v>12883</v>
      </c>
      <c r="Z5" s="82">
        <v>10434</v>
      </c>
      <c r="AA5" s="82">
        <v>10495</v>
      </c>
      <c r="AB5" s="82">
        <v>7375</v>
      </c>
      <c r="AC5" s="82">
        <v>2654</v>
      </c>
      <c r="AD5" s="82">
        <v>1270</v>
      </c>
      <c r="AE5" s="82">
        <v>156</v>
      </c>
      <c r="AF5" s="82">
        <v>2</v>
      </c>
      <c r="AG5" s="82">
        <v>176</v>
      </c>
      <c r="AH5" s="82">
        <v>3867</v>
      </c>
      <c r="AI5" s="82">
        <v>25810</v>
      </c>
      <c r="AJ5" s="82">
        <v>3223</v>
      </c>
      <c r="AK5" s="82">
        <v>393</v>
      </c>
      <c r="AL5" s="82">
        <v>19803</v>
      </c>
      <c r="AM5" s="82">
        <v>163</v>
      </c>
      <c r="AN5" s="82">
        <v>7327</v>
      </c>
      <c r="AO5" s="82">
        <v>1</v>
      </c>
      <c r="AP5" s="82">
        <v>18691</v>
      </c>
      <c r="AQ5" s="82">
        <v>41532</v>
      </c>
      <c r="AR5" s="82">
        <v>540</v>
      </c>
      <c r="AS5" s="82"/>
      <c r="AT5" s="82">
        <v>322</v>
      </c>
      <c r="AU5" s="82">
        <v>2016</v>
      </c>
      <c r="AV5" s="82">
        <v>22</v>
      </c>
      <c r="AW5" s="82">
        <v>170</v>
      </c>
      <c r="AX5" s="82">
        <v>21</v>
      </c>
      <c r="AY5" s="82">
        <v>12</v>
      </c>
      <c r="AZ5" s="82">
        <v>2144</v>
      </c>
      <c r="BA5" s="82">
        <v>580</v>
      </c>
      <c r="BB5" s="82">
        <v>556</v>
      </c>
      <c r="BC5" s="82">
        <v>8</v>
      </c>
      <c r="BD5" s="82">
        <v>41</v>
      </c>
      <c r="BE5" s="82">
        <v>54680</v>
      </c>
      <c r="BF5" s="82">
        <v>191</v>
      </c>
      <c r="BG5" s="82"/>
      <c r="BH5" s="82"/>
      <c r="BI5" s="82"/>
      <c r="BJ5" s="82"/>
      <c r="BK5" s="82">
        <v>35432</v>
      </c>
      <c r="BL5" s="82">
        <v>8574</v>
      </c>
      <c r="BM5" s="82">
        <v>4603</v>
      </c>
      <c r="BN5" s="82">
        <v>3612</v>
      </c>
      <c r="BO5" s="82">
        <v>8542</v>
      </c>
      <c r="BP5" s="82"/>
      <c r="BQ5" s="82">
        <v>13</v>
      </c>
      <c r="BR5" s="82">
        <v>3349</v>
      </c>
      <c r="BS5" s="82">
        <v>7</v>
      </c>
      <c r="BT5" s="82">
        <v>3902</v>
      </c>
      <c r="BU5" s="82">
        <v>199</v>
      </c>
      <c r="BV5" s="82">
        <v>699</v>
      </c>
      <c r="BW5" s="82">
        <v>946</v>
      </c>
      <c r="BX5" s="82">
        <v>748</v>
      </c>
      <c r="BY5" s="82">
        <v>3653</v>
      </c>
      <c r="BZ5" s="82">
        <v>3335</v>
      </c>
      <c r="CA5" s="82">
        <v>2429</v>
      </c>
      <c r="CB5" s="82">
        <v>11287</v>
      </c>
      <c r="CC5" s="82">
        <v>5064</v>
      </c>
      <c r="CD5" s="82">
        <v>5033</v>
      </c>
      <c r="CE5" s="82">
        <v>147</v>
      </c>
      <c r="CF5" s="82">
        <v>2618</v>
      </c>
      <c r="CG5" s="82">
        <v>1241</v>
      </c>
      <c r="CH5" s="82">
        <v>4231</v>
      </c>
      <c r="CI5" s="82">
        <v>2563</v>
      </c>
      <c r="CJ5" s="82">
        <v>9290</v>
      </c>
      <c r="CK5" s="82">
        <v>9</v>
      </c>
      <c r="CL5" s="82">
        <v>60763</v>
      </c>
      <c r="CM5" s="82">
        <v>2567</v>
      </c>
      <c r="CN5" s="82">
        <v>46439</v>
      </c>
      <c r="CO5" s="82">
        <v>11388</v>
      </c>
      <c r="CP5" s="82">
        <v>63</v>
      </c>
      <c r="CQ5" s="82">
        <v>306</v>
      </c>
      <c r="CR5" s="82">
        <v>1</v>
      </c>
      <c r="CS5" s="82">
        <v>55706</v>
      </c>
      <c r="CT5" s="82">
        <v>15</v>
      </c>
      <c r="CU5" s="82">
        <v>4672</v>
      </c>
      <c r="CV5" s="82">
        <v>369</v>
      </c>
      <c r="CW5" s="82"/>
      <c r="CX5" s="82">
        <v>3929</v>
      </c>
      <c r="CY5" s="82">
        <v>5706</v>
      </c>
      <c r="CZ5" s="82">
        <v>6</v>
      </c>
      <c r="DA5" s="82">
        <v>135</v>
      </c>
      <c r="DB5" s="82">
        <v>863</v>
      </c>
      <c r="DC5" s="82">
        <v>1236</v>
      </c>
      <c r="DD5" s="82">
        <v>1400</v>
      </c>
      <c r="DE5" s="82">
        <v>1904</v>
      </c>
      <c r="DF5" s="82">
        <v>2052</v>
      </c>
      <c r="DG5" s="82">
        <v>1164</v>
      </c>
      <c r="DH5" s="82">
        <v>870</v>
      </c>
      <c r="DI5" s="82">
        <v>12</v>
      </c>
      <c r="DJ5" s="82"/>
      <c r="DK5" s="82">
        <v>5</v>
      </c>
      <c r="DL5" s="82">
        <v>31</v>
      </c>
      <c r="DM5" s="82">
        <v>881</v>
      </c>
      <c r="DN5" s="82">
        <v>3588</v>
      </c>
      <c r="DO5" s="82">
        <v>681</v>
      </c>
      <c r="DP5" s="82">
        <v>71</v>
      </c>
      <c r="DQ5" s="82">
        <v>2655</v>
      </c>
      <c r="DR5" s="82">
        <v>51</v>
      </c>
      <c r="DS5" s="82">
        <v>1683</v>
      </c>
      <c r="DT5" s="82"/>
      <c r="DU5" s="82">
        <v>2528</v>
      </c>
      <c r="DV5" s="82">
        <v>6976</v>
      </c>
      <c r="DW5" s="82">
        <v>137</v>
      </c>
      <c r="DX5" s="82"/>
      <c r="DY5" s="82">
        <v>337</v>
      </c>
      <c r="DZ5" s="82">
        <v>566</v>
      </c>
      <c r="EA5" s="82">
        <v>351</v>
      </c>
      <c r="EB5" s="82">
        <v>757</v>
      </c>
      <c r="EC5" s="82">
        <v>127</v>
      </c>
      <c r="ED5" s="82">
        <v>22</v>
      </c>
      <c r="EE5" s="82">
        <v>58</v>
      </c>
      <c r="EF5" s="82">
        <v>141</v>
      </c>
      <c r="EG5" s="82">
        <v>326</v>
      </c>
      <c r="EH5" s="82">
        <v>75</v>
      </c>
      <c r="EI5" s="82">
        <v>5546</v>
      </c>
      <c r="EJ5" s="82">
        <v>1335</v>
      </c>
      <c r="EK5" s="82"/>
      <c r="EL5" s="82"/>
      <c r="EM5" s="82"/>
      <c r="EN5" s="82"/>
      <c r="EO5" s="82"/>
      <c r="EP5" s="82">
        <v>5025</v>
      </c>
      <c r="EQ5" s="82">
        <v>3177</v>
      </c>
      <c r="ER5" s="82">
        <v>123</v>
      </c>
      <c r="ES5" s="82">
        <v>689</v>
      </c>
      <c r="ET5" s="82">
        <v>627</v>
      </c>
      <c r="EU5" s="82"/>
      <c r="EV5" s="82">
        <v>1255</v>
      </c>
      <c r="EW5" s="82">
        <v>1182</v>
      </c>
      <c r="EX5" s="82">
        <v>108</v>
      </c>
      <c r="EY5" s="82">
        <v>24</v>
      </c>
      <c r="EZ5" s="82">
        <v>557</v>
      </c>
      <c r="FA5" s="82">
        <v>18</v>
      </c>
      <c r="FB5" s="82">
        <v>430</v>
      </c>
      <c r="FC5" s="82">
        <v>1466</v>
      </c>
      <c r="FD5" s="82">
        <v>2148</v>
      </c>
      <c r="FE5" s="82">
        <v>402</v>
      </c>
      <c r="FF5" s="82">
        <v>169</v>
      </c>
      <c r="FG5" s="82">
        <v>230</v>
      </c>
      <c r="FH5" s="82">
        <v>310</v>
      </c>
      <c r="FI5" s="82">
        <v>708</v>
      </c>
      <c r="FJ5" s="82">
        <v>278</v>
      </c>
      <c r="FK5" s="82">
        <v>214</v>
      </c>
      <c r="FL5" s="82">
        <v>12</v>
      </c>
      <c r="FM5" s="82">
        <v>14</v>
      </c>
      <c r="FN5" s="82">
        <v>109</v>
      </c>
      <c r="FO5" s="82">
        <v>3</v>
      </c>
      <c r="FP5" s="82">
        <v>4</v>
      </c>
      <c r="FQ5" s="82">
        <v>9641</v>
      </c>
      <c r="FR5" s="82">
        <v>628</v>
      </c>
      <c r="FS5" s="82">
        <v>7233</v>
      </c>
      <c r="FT5" s="82">
        <v>1692</v>
      </c>
      <c r="FU5" s="82">
        <v>31</v>
      </c>
      <c r="FV5" s="82">
        <v>57</v>
      </c>
      <c r="FW5" s="82">
        <v>8591</v>
      </c>
      <c r="FX5" s="82">
        <v>1004</v>
      </c>
      <c r="FY5" s="82">
        <v>43</v>
      </c>
      <c r="FZ5" s="82">
        <v>2</v>
      </c>
      <c r="GA5" s="82">
        <v>1</v>
      </c>
      <c r="GB5" s="82"/>
      <c r="GC5" s="82">
        <v>54</v>
      </c>
    </row>
    <row r="6" spans="1:185" x14ac:dyDescent="0.3">
      <c r="A6" s="83">
        <v>106010937</v>
      </c>
      <c r="B6" s="81" t="s">
        <v>61</v>
      </c>
      <c r="C6" s="81" t="s">
        <v>968</v>
      </c>
      <c r="D6" s="81" t="s">
        <v>1101</v>
      </c>
      <c r="E6" s="81" t="s">
        <v>1289</v>
      </c>
      <c r="F6" s="81" t="s">
        <v>1882</v>
      </c>
      <c r="G6" s="81" t="s">
        <v>1297</v>
      </c>
      <c r="H6" s="81" t="s">
        <v>55</v>
      </c>
      <c r="I6" s="81" t="s">
        <v>1040</v>
      </c>
      <c r="J6" s="81"/>
      <c r="K6" s="81" t="s">
        <v>1864</v>
      </c>
      <c r="L6" s="81"/>
      <c r="M6" s="81"/>
      <c r="N6" s="81" t="s">
        <v>965</v>
      </c>
      <c r="O6" s="81" t="s">
        <v>1099</v>
      </c>
      <c r="P6" s="81" t="s">
        <v>1100</v>
      </c>
      <c r="Q6" s="81" t="s">
        <v>1298</v>
      </c>
      <c r="R6" s="81" t="s">
        <v>51</v>
      </c>
      <c r="S6" s="82">
        <v>13912</v>
      </c>
      <c r="T6" s="82">
        <v>12770</v>
      </c>
      <c r="U6" s="82"/>
      <c r="V6" s="82">
        <v>101</v>
      </c>
      <c r="W6" s="82">
        <v>638</v>
      </c>
      <c r="X6" s="82">
        <v>3871</v>
      </c>
      <c r="Y6" s="82">
        <v>4603</v>
      </c>
      <c r="Z6" s="82">
        <v>3640</v>
      </c>
      <c r="AA6" s="82">
        <v>4436</v>
      </c>
      <c r="AB6" s="82">
        <v>4060</v>
      </c>
      <c r="AC6" s="82">
        <v>2895</v>
      </c>
      <c r="AD6" s="82">
        <v>2416</v>
      </c>
      <c r="AE6" s="82">
        <v>22</v>
      </c>
      <c r="AF6" s="82"/>
      <c r="AG6" s="82">
        <v>47</v>
      </c>
      <c r="AH6" s="82">
        <v>2755</v>
      </c>
      <c r="AI6" s="82">
        <v>13468</v>
      </c>
      <c r="AJ6" s="82">
        <v>261</v>
      </c>
      <c r="AK6" s="82">
        <v>319</v>
      </c>
      <c r="AL6" s="82">
        <v>3612</v>
      </c>
      <c r="AM6" s="82">
        <v>188</v>
      </c>
      <c r="AN6" s="82">
        <v>6032</v>
      </c>
      <c r="AO6" s="82"/>
      <c r="AP6" s="82">
        <v>3043</v>
      </c>
      <c r="AQ6" s="82">
        <v>23351</v>
      </c>
      <c r="AR6" s="82">
        <v>288</v>
      </c>
      <c r="AS6" s="82"/>
      <c r="AT6" s="82">
        <v>623</v>
      </c>
      <c r="AU6" s="82">
        <v>545</v>
      </c>
      <c r="AV6" s="82">
        <v>3</v>
      </c>
      <c r="AW6" s="82">
        <v>88</v>
      </c>
      <c r="AX6" s="82">
        <v>56</v>
      </c>
      <c r="AY6" s="82">
        <v>15</v>
      </c>
      <c r="AZ6" s="82">
        <v>17</v>
      </c>
      <c r="BA6" s="82">
        <v>13</v>
      </c>
      <c r="BB6" s="82">
        <v>918</v>
      </c>
      <c r="BC6" s="82">
        <v>12</v>
      </c>
      <c r="BD6" s="82">
        <v>80</v>
      </c>
      <c r="BE6" s="82">
        <v>23885</v>
      </c>
      <c r="BF6" s="82">
        <v>426</v>
      </c>
      <c r="BG6" s="82">
        <v>1</v>
      </c>
      <c r="BH6" s="82"/>
      <c r="BI6" s="82"/>
      <c r="BJ6" s="82"/>
      <c r="BK6" s="82">
        <v>11122</v>
      </c>
      <c r="BL6" s="82">
        <v>7891</v>
      </c>
      <c r="BM6" s="82">
        <v>778</v>
      </c>
      <c r="BN6" s="82">
        <v>4981</v>
      </c>
      <c r="BO6" s="82">
        <v>1910</v>
      </c>
      <c r="BP6" s="82"/>
      <c r="BQ6" s="82">
        <v>2</v>
      </c>
      <c r="BR6" s="82">
        <v>2645</v>
      </c>
      <c r="BS6" s="82">
        <v>7</v>
      </c>
      <c r="BT6" s="82">
        <v>1527</v>
      </c>
      <c r="BU6" s="82">
        <v>161</v>
      </c>
      <c r="BV6" s="82">
        <v>239</v>
      </c>
      <c r="BW6" s="82">
        <v>528</v>
      </c>
      <c r="BX6" s="82">
        <v>234</v>
      </c>
      <c r="BY6" s="82">
        <v>381</v>
      </c>
      <c r="BZ6" s="82">
        <v>1645</v>
      </c>
      <c r="CA6" s="82">
        <v>872</v>
      </c>
      <c r="CB6" s="82">
        <v>4582</v>
      </c>
      <c r="CC6" s="82">
        <v>2130</v>
      </c>
      <c r="CD6" s="82">
        <v>2086</v>
      </c>
      <c r="CE6" s="82">
        <v>117</v>
      </c>
      <c r="CF6" s="82">
        <v>1251</v>
      </c>
      <c r="CG6" s="82">
        <v>502</v>
      </c>
      <c r="CH6" s="82">
        <v>1893</v>
      </c>
      <c r="CI6" s="82">
        <v>1070</v>
      </c>
      <c r="CJ6" s="82">
        <v>4808</v>
      </c>
      <c r="CK6" s="82">
        <v>2</v>
      </c>
      <c r="CL6" s="82">
        <v>26682</v>
      </c>
      <c r="CM6" s="82">
        <v>1862</v>
      </c>
      <c r="CN6" s="82">
        <v>23753</v>
      </c>
      <c r="CO6" s="82">
        <v>916</v>
      </c>
      <c r="CP6" s="82">
        <v>64</v>
      </c>
      <c r="CQ6" s="82">
        <v>87</v>
      </c>
      <c r="CR6" s="82"/>
      <c r="CS6" s="82">
        <v>23446</v>
      </c>
      <c r="CT6" s="82">
        <v>18</v>
      </c>
      <c r="CU6" s="82">
        <v>2522</v>
      </c>
      <c r="CV6" s="82">
        <v>192</v>
      </c>
      <c r="CW6" s="82">
        <v>504</v>
      </c>
      <c r="CX6" s="82">
        <v>3762</v>
      </c>
      <c r="CY6" s="82">
        <v>4109</v>
      </c>
      <c r="CZ6" s="82"/>
      <c r="DA6" s="82">
        <v>17</v>
      </c>
      <c r="DB6" s="82">
        <v>232</v>
      </c>
      <c r="DC6" s="82">
        <v>456</v>
      </c>
      <c r="DD6" s="82">
        <v>668</v>
      </c>
      <c r="DE6" s="82">
        <v>1112</v>
      </c>
      <c r="DF6" s="82">
        <v>1663</v>
      </c>
      <c r="DG6" s="82">
        <v>1790</v>
      </c>
      <c r="DH6" s="82">
        <v>1933</v>
      </c>
      <c r="DI6" s="82"/>
      <c r="DJ6" s="82"/>
      <c r="DK6" s="82"/>
      <c r="DL6" s="82">
        <v>33</v>
      </c>
      <c r="DM6" s="82">
        <v>1290</v>
      </c>
      <c r="DN6" s="82">
        <v>3376</v>
      </c>
      <c r="DO6" s="82">
        <v>61</v>
      </c>
      <c r="DP6" s="82">
        <v>130</v>
      </c>
      <c r="DQ6" s="82">
        <v>860</v>
      </c>
      <c r="DR6" s="82">
        <v>37</v>
      </c>
      <c r="DS6" s="82">
        <v>2084</v>
      </c>
      <c r="DT6" s="82"/>
      <c r="DU6" s="82">
        <v>785</v>
      </c>
      <c r="DV6" s="82">
        <v>7019</v>
      </c>
      <c r="DW6" s="82">
        <v>67</v>
      </c>
      <c r="DX6" s="82"/>
      <c r="DY6" s="82">
        <v>188</v>
      </c>
      <c r="DZ6" s="82">
        <v>289</v>
      </c>
      <c r="EA6" s="82">
        <v>348</v>
      </c>
      <c r="EB6" s="82">
        <v>1746</v>
      </c>
      <c r="EC6" s="82">
        <v>276</v>
      </c>
      <c r="ED6" s="82">
        <v>6</v>
      </c>
      <c r="EE6" s="82">
        <v>1</v>
      </c>
      <c r="EF6" s="82">
        <v>10</v>
      </c>
      <c r="EG6" s="82">
        <v>205</v>
      </c>
      <c r="EH6" s="82">
        <v>41</v>
      </c>
      <c r="EI6" s="82">
        <v>3359</v>
      </c>
      <c r="EJ6" s="82">
        <v>1401</v>
      </c>
      <c r="EK6" s="82"/>
      <c r="EL6" s="82"/>
      <c r="EM6" s="82"/>
      <c r="EN6" s="82">
        <v>1</v>
      </c>
      <c r="EO6" s="82"/>
      <c r="EP6" s="82">
        <v>2016</v>
      </c>
      <c r="EQ6" s="82">
        <v>4297</v>
      </c>
      <c r="ER6" s="82">
        <v>207</v>
      </c>
      <c r="ES6" s="82">
        <v>1226</v>
      </c>
      <c r="ET6" s="82">
        <v>125</v>
      </c>
      <c r="EU6" s="82"/>
      <c r="EV6" s="82">
        <v>1744</v>
      </c>
      <c r="EW6" s="82">
        <v>922</v>
      </c>
      <c r="EX6" s="82">
        <v>233</v>
      </c>
      <c r="EY6" s="82">
        <v>21</v>
      </c>
      <c r="EZ6" s="82">
        <v>390</v>
      </c>
      <c r="FA6" s="82">
        <v>11</v>
      </c>
      <c r="FB6" s="82">
        <v>478</v>
      </c>
      <c r="FC6" s="82">
        <v>1843</v>
      </c>
      <c r="FD6" s="82">
        <v>612</v>
      </c>
      <c r="FE6" s="82">
        <v>89</v>
      </c>
      <c r="FF6" s="82">
        <v>110</v>
      </c>
      <c r="FG6" s="82">
        <v>235</v>
      </c>
      <c r="FH6" s="82">
        <v>331</v>
      </c>
      <c r="FI6" s="82">
        <v>526</v>
      </c>
      <c r="FJ6" s="82">
        <v>80</v>
      </c>
      <c r="FK6" s="82">
        <v>220</v>
      </c>
      <c r="FL6" s="82"/>
      <c r="FM6" s="82">
        <v>12</v>
      </c>
      <c r="FN6" s="82">
        <v>10</v>
      </c>
      <c r="FO6" s="82">
        <v>4</v>
      </c>
      <c r="FP6" s="82"/>
      <c r="FQ6" s="82">
        <v>7871</v>
      </c>
      <c r="FR6" s="82">
        <v>1000</v>
      </c>
      <c r="FS6" s="82">
        <v>6433</v>
      </c>
      <c r="FT6" s="82">
        <v>371</v>
      </c>
      <c r="FU6" s="82">
        <v>14</v>
      </c>
      <c r="FV6" s="82">
        <v>53</v>
      </c>
      <c r="FW6" s="82">
        <v>7284</v>
      </c>
      <c r="FX6" s="82">
        <v>520</v>
      </c>
      <c r="FY6" s="82">
        <v>16</v>
      </c>
      <c r="FZ6" s="82">
        <v>51</v>
      </c>
      <c r="GA6" s="82"/>
      <c r="GB6" s="82"/>
      <c r="GC6" s="82">
        <v>30</v>
      </c>
    </row>
    <row r="7" spans="1:185" x14ac:dyDescent="0.3">
      <c r="A7" s="83">
        <v>106010967</v>
      </c>
      <c r="B7" s="81" t="s">
        <v>62</v>
      </c>
      <c r="C7" s="81" t="s">
        <v>63</v>
      </c>
      <c r="D7" s="81" t="s">
        <v>1101</v>
      </c>
      <c r="E7" s="81" t="s">
        <v>1289</v>
      </c>
      <c r="F7" s="81" t="s">
        <v>1883</v>
      </c>
      <c r="G7" s="81" t="s">
        <v>1884</v>
      </c>
      <c r="H7" s="81" t="s">
        <v>60</v>
      </c>
      <c r="I7" s="81" t="s">
        <v>1040</v>
      </c>
      <c r="J7" s="81"/>
      <c r="K7" s="81" t="s">
        <v>1864</v>
      </c>
      <c r="L7" s="81"/>
      <c r="M7" s="81"/>
      <c r="N7" s="81" t="s">
        <v>966</v>
      </c>
      <c r="O7" s="81" t="s">
        <v>1103</v>
      </c>
      <c r="P7" s="81" t="s">
        <v>1104</v>
      </c>
      <c r="Q7" s="81" t="s">
        <v>1299</v>
      </c>
      <c r="R7" s="81" t="s">
        <v>51</v>
      </c>
      <c r="S7" s="82">
        <v>9397</v>
      </c>
      <c r="T7" s="82">
        <v>9023</v>
      </c>
      <c r="U7" s="82">
        <v>4</v>
      </c>
      <c r="V7" s="82">
        <v>1062</v>
      </c>
      <c r="W7" s="82">
        <v>1532</v>
      </c>
      <c r="X7" s="82">
        <v>3225</v>
      </c>
      <c r="Y7" s="82">
        <v>3383</v>
      </c>
      <c r="Z7" s="82">
        <v>2814</v>
      </c>
      <c r="AA7" s="82">
        <v>2613</v>
      </c>
      <c r="AB7" s="82">
        <v>2007</v>
      </c>
      <c r="AC7" s="82">
        <v>993</v>
      </c>
      <c r="AD7" s="82">
        <v>606</v>
      </c>
      <c r="AE7" s="82">
        <v>189</v>
      </c>
      <c r="AF7" s="82"/>
      <c r="AG7" s="82">
        <v>42</v>
      </c>
      <c r="AH7" s="82">
        <v>2064</v>
      </c>
      <c r="AI7" s="82">
        <v>2956</v>
      </c>
      <c r="AJ7" s="82">
        <v>267</v>
      </c>
      <c r="AK7" s="82">
        <v>675</v>
      </c>
      <c r="AL7" s="82">
        <v>8675</v>
      </c>
      <c r="AM7" s="82">
        <v>337</v>
      </c>
      <c r="AN7" s="82">
        <v>3408</v>
      </c>
      <c r="AO7" s="82"/>
      <c r="AP7" s="82">
        <v>8403</v>
      </c>
      <c r="AQ7" s="82">
        <v>9937</v>
      </c>
      <c r="AR7" s="82">
        <v>84</v>
      </c>
      <c r="AS7" s="82"/>
      <c r="AT7" s="82">
        <v>245</v>
      </c>
      <c r="AU7" s="82"/>
      <c r="AV7" s="82">
        <v>9</v>
      </c>
      <c r="AW7" s="82">
        <v>101</v>
      </c>
      <c r="AX7" s="82">
        <v>7</v>
      </c>
      <c r="AY7" s="82"/>
      <c r="AZ7" s="82">
        <v>43</v>
      </c>
      <c r="BA7" s="82">
        <v>163</v>
      </c>
      <c r="BB7" s="82">
        <v>347</v>
      </c>
      <c r="BC7" s="82">
        <v>3</v>
      </c>
      <c r="BD7" s="82">
        <v>12</v>
      </c>
      <c r="BE7" s="82">
        <v>17247</v>
      </c>
      <c r="BF7" s="82">
        <v>246</v>
      </c>
      <c r="BG7" s="82"/>
      <c r="BH7" s="82"/>
      <c r="BI7" s="82">
        <v>1</v>
      </c>
      <c r="BJ7" s="82"/>
      <c r="BK7" s="82">
        <v>9265</v>
      </c>
      <c r="BL7" s="82">
        <v>2877</v>
      </c>
      <c r="BM7" s="82">
        <v>2085</v>
      </c>
      <c r="BN7" s="82">
        <v>2030</v>
      </c>
      <c r="BO7" s="82">
        <v>2167</v>
      </c>
      <c r="BP7" s="82"/>
      <c r="BQ7" s="82">
        <v>11</v>
      </c>
      <c r="BR7" s="82">
        <v>1205</v>
      </c>
      <c r="BS7" s="82">
        <v>1</v>
      </c>
      <c r="BT7" s="82">
        <v>1277</v>
      </c>
      <c r="BU7" s="82">
        <v>39</v>
      </c>
      <c r="BV7" s="82">
        <v>399</v>
      </c>
      <c r="BW7" s="82">
        <v>404</v>
      </c>
      <c r="BX7" s="82">
        <v>177</v>
      </c>
      <c r="BY7" s="82">
        <v>247</v>
      </c>
      <c r="BZ7" s="82">
        <v>1162</v>
      </c>
      <c r="CA7" s="82">
        <v>656</v>
      </c>
      <c r="CB7" s="82">
        <v>3652</v>
      </c>
      <c r="CC7" s="82">
        <v>1271</v>
      </c>
      <c r="CD7" s="82">
        <v>1181</v>
      </c>
      <c r="CE7" s="82">
        <v>33</v>
      </c>
      <c r="CF7" s="82">
        <v>731</v>
      </c>
      <c r="CG7" s="82">
        <v>555</v>
      </c>
      <c r="CH7" s="82">
        <v>1799</v>
      </c>
      <c r="CI7" s="82">
        <v>860</v>
      </c>
      <c r="CJ7" s="82">
        <v>2764</v>
      </c>
      <c r="CK7" s="82"/>
      <c r="CL7" s="82">
        <v>18424</v>
      </c>
      <c r="CM7" s="82">
        <v>982</v>
      </c>
      <c r="CN7" s="82">
        <v>13269</v>
      </c>
      <c r="CO7" s="82">
        <v>4172</v>
      </c>
      <c r="CP7" s="82"/>
      <c r="CQ7" s="82">
        <v>1</v>
      </c>
      <c r="CR7" s="82"/>
      <c r="CS7" s="82">
        <v>17337</v>
      </c>
      <c r="CT7" s="82">
        <v>4</v>
      </c>
      <c r="CU7" s="82">
        <v>869</v>
      </c>
      <c r="CV7" s="82">
        <v>106</v>
      </c>
      <c r="CW7" s="82">
        <v>108</v>
      </c>
      <c r="CX7" s="82">
        <v>1426</v>
      </c>
      <c r="CY7" s="82">
        <v>1686</v>
      </c>
      <c r="CZ7" s="82"/>
      <c r="DA7" s="82">
        <v>11</v>
      </c>
      <c r="DB7" s="82">
        <v>125</v>
      </c>
      <c r="DC7" s="82">
        <v>211</v>
      </c>
      <c r="DD7" s="82">
        <v>293</v>
      </c>
      <c r="DE7" s="82">
        <v>556</v>
      </c>
      <c r="DF7" s="82">
        <v>704</v>
      </c>
      <c r="DG7" s="82">
        <v>608</v>
      </c>
      <c r="DH7" s="82">
        <v>604</v>
      </c>
      <c r="DI7" s="82"/>
      <c r="DJ7" s="82"/>
      <c r="DK7" s="82"/>
      <c r="DL7" s="82">
        <v>10</v>
      </c>
      <c r="DM7" s="82">
        <v>625</v>
      </c>
      <c r="DN7" s="82">
        <v>494</v>
      </c>
      <c r="DO7" s="82">
        <v>26</v>
      </c>
      <c r="DP7" s="82">
        <v>170</v>
      </c>
      <c r="DQ7" s="82">
        <v>903</v>
      </c>
      <c r="DR7" s="82">
        <v>24</v>
      </c>
      <c r="DS7" s="82">
        <v>860</v>
      </c>
      <c r="DT7" s="82"/>
      <c r="DU7" s="82">
        <v>863</v>
      </c>
      <c r="DV7" s="82">
        <v>2231</v>
      </c>
      <c r="DW7" s="82">
        <v>18</v>
      </c>
      <c r="DX7" s="82"/>
      <c r="DY7" s="82">
        <v>172</v>
      </c>
      <c r="DZ7" s="82">
        <v>99</v>
      </c>
      <c r="EA7" s="82">
        <v>219</v>
      </c>
      <c r="EB7" s="82">
        <v>440</v>
      </c>
      <c r="EC7" s="82">
        <v>80</v>
      </c>
      <c r="ED7" s="82"/>
      <c r="EE7" s="82">
        <v>1</v>
      </c>
      <c r="EF7" s="82">
        <v>21</v>
      </c>
      <c r="EG7" s="82">
        <v>9</v>
      </c>
      <c r="EH7" s="82">
        <v>52</v>
      </c>
      <c r="EI7" s="82">
        <v>1471</v>
      </c>
      <c r="EJ7" s="82">
        <v>547</v>
      </c>
      <c r="EK7" s="82"/>
      <c r="EL7" s="82"/>
      <c r="EM7" s="82"/>
      <c r="EN7" s="82"/>
      <c r="EO7" s="82">
        <v>1</v>
      </c>
      <c r="EP7" s="82">
        <v>1251</v>
      </c>
      <c r="EQ7" s="82">
        <v>1434</v>
      </c>
      <c r="ER7" s="82">
        <v>69</v>
      </c>
      <c r="ES7" s="82">
        <v>274</v>
      </c>
      <c r="ET7" s="82">
        <v>84</v>
      </c>
      <c r="EU7" s="82"/>
      <c r="EV7" s="82">
        <v>742</v>
      </c>
      <c r="EW7" s="82">
        <v>470</v>
      </c>
      <c r="EX7" s="82">
        <v>26</v>
      </c>
      <c r="EY7" s="82">
        <v>2</v>
      </c>
      <c r="EZ7" s="82">
        <v>222</v>
      </c>
      <c r="FA7" s="82">
        <v>2</v>
      </c>
      <c r="FB7" s="82">
        <v>200</v>
      </c>
      <c r="FC7" s="82">
        <v>608</v>
      </c>
      <c r="FD7" s="82">
        <v>159</v>
      </c>
      <c r="FE7" s="82">
        <v>50</v>
      </c>
      <c r="FF7" s="82">
        <v>29</v>
      </c>
      <c r="FG7" s="82">
        <v>33</v>
      </c>
      <c r="FH7" s="82">
        <v>82</v>
      </c>
      <c r="FI7" s="82">
        <v>339</v>
      </c>
      <c r="FJ7" s="82">
        <v>69</v>
      </c>
      <c r="FK7" s="82">
        <v>63</v>
      </c>
      <c r="FL7" s="82"/>
      <c r="FM7" s="82">
        <v>4</v>
      </c>
      <c r="FN7" s="82">
        <v>11</v>
      </c>
      <c r="FO7" s="82">
        <v>1</v>
      </c>
      <c r="FP7" s="82"/>
      <c r="FQ7" s="82">
        <v>3112</v>
      </c>
      <c r="FR7" s="82">
        <v>426</v>
      </c>
      <c r="FS7" s="82">
        <v>2242</v>
      </c>
      <c r="FT7" s="82">
        <v>443</v>
      </c>
      <c r="FU7" s="82"/>
      <c r="FV7" s="82">
        <v>1</v>
      </c>
      <c r="FW7" s="82">
        <v>2974</v>
      </c>
      <c r="FX7" s="82">
        <v>113</v>
      </c>
      <c r="FY7" s="82">
        <v>17</v>
      </c>
      <c r="FZ7" s="82">
        <v>6</v>
      </c>
      <c r="GA7" s="82">
        <v>2</v>
      </c>
      <c r="GB7" s="82"/>
      <c r="GC7" s="82">
        <v>17</v>
      </c>
    </row>
    <row r="8" spans="1:185" x14ac:dyDescent="0.3">
      <c r="A8" s="83">
        <v>106010987</v>
      </c>
      <c r="B8" s="81" t="s">
        <v>64</v>
      </c>
      <c r="C8" s="81" t="s">
        <v>65</v>
      </c>
      <c r="D8" s="81" t="s">
        <v>1101</v>
      </c>
      <c r="E8" s="81" t="s">
        <v>1289</v>
      </c>
      <c r="F8" s="81" t="s">
        <v>1885</v>
      </c>
      <c r="G8" s="81" t="s">
        <v>1886</v>
      </c>
      <c r="H8" s="81" t="s">
        <v>66</v>
      </c>
      <c r="I8" s="81" t="s">
        <v>969</v>
      </c>
      <c r="J8" s="81"/>
      <c r="K8" s="81" t="s">
        <v>1864</v>
      </c>
      <c r="L8" s="81"/>
      <c r="M8" s="81"/>
      <c r="N8" s="81" t="s">
        <v>965</v>
      </c>
      <c r="O8" s="81" t="s">
        <v>1103</v>
      </c>
      <c r="P8" s="81" t="s">
        <v>1104</v>
      </c>
      <c r="Q8" s="81" t="s">
        <v>1300</v>
      </c>
      <c r="R8" s="81" t="s">
        <v>51</v>
      </c>
      <c r="S8" s="82">
        <v>25891</v>
      </c>
      <c r="T8" s="82">
        <v>24092</v>
      </c>
      <c r="U8" s="82">
        <v>3</v>
      </c>
      <c r="V8" s="82">
        <v>2591</v>
      </c>
      <c r="W8" s="82">
        <v>3035</v>
      </c>
      <c r="X8" s="82">
        <v>7236</v>
      </c>
      <c r="Y8" s="82">
        <v>8419</v>
      </c>
      <c r="Z8" s="82">
        <v>6396</v>
      </c>
      <c r="AA8" s="82">
        <v>7209</v>
      </c>
      <c r="AB8" s="82">
        <v>6465</v>
      </c>
      <c r="AC8" s="82">
        <v>4642</v>
      </c>
      <c r="AD8" s="82">
        <v>3484</v>
      </c>
      <c r="AE8" s="82">
        <v>503</v>
      </c>
      <c r="AF8" s="82">
        <v>6</v>
      </c>
      <c r="AG8" s="82">
        <v>137</v>
      </c>
      <c r="AH8" s="82">
        <v>15579</v>
      </c>
      <c r="AI8" s="82">
        <v>4171</v>
      </c>
      <c r="AJ8" s="82">
        <v>916</v>
      </c>
      <c r="AK8" s="82">
        <v>458</v>
      </c>
      <c r="AL8" s="82">
        <v>14084</v>
      </c>
      <c r="AM8" s="82">
        <v>848</v>
      </c>
      <c r="AN8" s="82">
        <v>13786</v>
      </c>
      <c r="AO8" s="82">
        <v>7</v>
      </c>
      <c r="AP8" s="82">
        <v>10202</v>
      </c>
      <c r="AQ8" s="82">
        <v>38988</v>
      </c>
      <c r="AR8" s="82">
        <v>766</v>
      </c>
      <c r="AS8" s="82">
        <v>30</v>
      </c>
      <c r="AT8" s="82">
        <v>116</v>
      </c>
      <c r="AU8" s="82"/>
      <c r="AV8" s="82">
        <v>49</v>
      </c>
      <c r="AW8" s="82">
        <v>93</v>
      </c>
      <c r="AX8" s="82">
        <v>238</v>
      </c>
      <c r="AY8" s="82">
        <v>11</v>
      </c>
      <c r="AZ8" s="82">
        <v>22</v>
      </c>
      <c r="BA8" s="82">
        <v>228</v>
      </c>
      <c r="BB8" s="82">
        <v>609</v>
      </c>
      <c r="BC8" s="82">
        <v>6</v>
      </c>
      <c r="BD8" s="82">
        <v>2</v>
      </c>
      <c r="BE8" s="82">
        <v>48229</v>
      </c>
      <c r="BF8" s="82">
        <v>373</v>
      </c>
      <c r="BG8" s="82">
        <v>7</v>
      </c>
      <c r="BH8" s="82">
        <v>2</v>
      </c>
      <c r="BI8" s="82">
        <v>1</v>
      </c>
      <c r="BJ8" s="82"/>
      <c r="BK8" s="82">
        <v>14700</v>
      </c>
      <c r="BL8" s="82">
        <v>13628</v>
      </c>
      <c r="BM8" s="82">
        <v>1024</v>
      </c>
      <c r="BN8" s="82">
        <v>15722</v>
      </c>
      <c r="BO8" s="82">
        <v>4912</v>
      </c>
      <c r="BP8" s="82"/>
      <c r="BQ8" s="82">
        <v>45</v>
      </c>
      <c r="BR8" s="82">
        <v>2885</v>
      </c>
      <c r="BS8" s="82">
        <v>7</v>
      </c>
      <c r="BT8" s="82">
        <v>2064</v>
      </c>
      <c r="BU8" s="82">
        <v>109</v>
      </c>
      <c r="BV8" s="82">
        <v>498</v>
      </c>
      <c r="BW8" s="82">
        <v>540</v>
      </c>
      <c r="BX8" s="82">
        <v>291</v>
      </c>
      <c r="BY8" s="82">
        <v>14050</v>
      </c>
      <c r="BZ8" s="82">
        <v>2034</v>
      </c>
      <c r="CA8" s="82">
        <v>2424</v>
      </c>
      <c r="CB8" s="82">
        <v>6079</v>
      </c>
      <c r="CC8" s="82">
        <v>2291</v>
      </c>
      <c r="CD8" s="82">
        <v>2262</v>
      </c>
      <c r="CE8" s="82">
        <v>144</v>
      </c>
      <c r="CF8" s="82">
        <v>1491</v>
      </c>
      <c r="CG8" s="82">
        <v>685</v>
      </c>
      <c r="CH8" s="82">
        <v>4517</v>
      </c>
      <c r="CI8" s="82">
        <v>1061</v>
      </c>
      <c r="CJ8" s="82">
        <v>6499</v>
      </c>
      <c r="CK8" s="82">
        <v>10</v>
      </c>
      <c r="CL8" s="82">
        <v>49986</v>
      </c>
      <c r="CM8" s="82">
        <v>3084</v>
      </c>
      <c r="CN8" s="82">
        <v>44558</v>
      </c>
      <c r="CO8" s="82">
        <v>1931</v>
      </c>
      <c r="CP8" s="82">
        <v>192</v>
      </c>
      <c r="CQ8" s="82">
        <v>221</v>
      </c>
      <c r="CR8" s="82">
        <v>1</v>
      </c>
      <c r="CS8" s="82">
        <v>47814</v>
      </c>
      <c r="CT8" s="82">
        <v>100</v>
      </c>
      <c r="CU8" s="82">
        <v>1457</v>
      </c>
      <c r="CV8" s="82">
        <v>458</v>
      </c>
      <c r="CW8" s="82">
        <v>156</v>
      </c>
      <c r="CX8" s="82">
        <v>3481</v>
      </c>
      <c r="CY8" s="82">
        <v>3322</v>
      </c>
      <c r="CZ8" s="82"/>
      <c r="DA8" s="82">
        <v>32</v>
      </c>
      <c r="DB8" s="82">
        <v>146</v>
      </c>
      <c r="DC8" s="82">
        <v>298</v>
      </c>
      <c r="DD8" s="82">
        <v>465</v>
      </c>
      <c r="DE8" s="82">
        <v>899</v>
      </c>
      <c r="DF8" s="82">
        <v>1412</v>
      </c>
      <c r="DG8" s="82">
        <v>1420</v>
      </c>
      <c r="DH8" s="82">
        <v>2054</v>
      </c>
      <c r="DI8" s="82">
        <v>44</v>
      </c>
      <c r="DJ8" s="82">
        <v>33</v>
      </c>
      <c r="DK8" s="82"/>
      <c r="DL8" s="82">
        <v>16</v>
      </c>
      <c r="DM8" s="82">
        <v>2201</v>
      </c>
      <c r="DN8" s="82">
        <v>396</v>
      </c>
      <c r="DO8" s="82">
        <v>127</v>
      </c>
      <c r="DP8" s="82">
        <v>71</v>
      </c>
      <c r="DQ8" s="82">
        <v>1479</v>
      </c>
      <c r="DR8" s="82">
        <v>150</v>
      </c>
      <c r="DS8" s="82">
        <v>2363</v>
      </c>
      <c r="DT8" s="82"/>
      <c r="DU8" s="82">
        <v>1002</v>
      </c>
      <c r="DV8" s="82">
        <v>5747</v>
      </c>
      <c r="DW8" s="82">
        <v>54</v>
      </c>
      <c r="DX8" s="82"/>
      <c r="DY8" s="82">
        <v>113</v>
      </c>
      <c r="DZ8" s="82"/>
      <c r="EA8" s="82">
        <v>362</v>
      </c>
      <c r="EB8" s="82">
        <v>1827</v>
      </c>
      <c r="EC8" s="82">
        <v>155</v>
      </c>
      <c r="ED8" s="82"/>
      <c r="EE8" s="82"/>
      <c r="EF8" s="82">
        <v>19</v>
      </c>
      <c r="EG8" s="82">
        <v>64</v>
      </c>
      <c r="EH8" s="82">
        <v>2</v>
      </c>
      <c r="EI8" s="82">
        <v>3196</v>
      </c>
      <c r="EJ8" s="82">
        <v>1063</v>
      </c>
      <c r="EK8" s="82">
        <v>1</v>
      </c>
      <c r="EL8" s="82"/>
      <c r="EM8" s="82">
        <v>1</v>
      </c>
      <c r="EN8" s="82"/>
      <c r="EO8" s="82"/>
      <c r="EP8" s="82">
        <v>1453</v>
      </c>
      <c r="EQ8" s="82">
        <v>3997</v>
      </c>
      <c r="ER8" s="82">
        <v>24</v>
      </c>
      <c r="ES8" s="82">
        <v>1217</v>
      </c>
      <c r="ET8" s="82">
        <v>57</v>
      </c>
      <c r="EU8" s="82">
        <v>55</v>
      </c>
      <c r="EV8" s="82">
        <v>1528</v>
      </c>
      <c r="EW8" s="82">
        <v>1014</v>
      </c>
      <c r="EX8" s="82">
        <v>42</v>
      </c>
      <c r="EY8" s="82">
        <v>13</v>
      </c>
      <c r="EZ8" s="82">
        <v>439</v>
      </c>
      <c r="FA8" s="82">
        <v>6</v>
      </c>
      <c r="FB8" s="82">
        <v>534</v>
      </c>
      <c r="FC8" s="82">
        <v>950</v>
      </c>
      <c r="FD8" s="82">
        <v>545</v>
      </c>
      <c r="FE8" s="82">
        <v>66</v>
      </c>
      <c r="FF8" s="82">
        <v>139</v>
      </c>
      <c r="FG8" s="82">
        <v>239</v>
      </c>
      <c r="FH8" s="82">
        <v>176</v>
      </c>
      <c r="FI8" s="82">
        <v>715</v>
      </c>
      <c r="FJ8" s="82">
        <v>219</v>
      </c>
      <c r="FK8" s="82">
        <v>102</v>
      </c>
      <c r="FL8" s="82">
        <v>24</v>
      </c>
      <c r="FM8" s="82">
        <v>5</v>
      </c>
      <c r="FN8" s="82">
        <v>39</v>
      </c>
      <c r="FO8" s="82">
        <v>6</v>
      </c>
      <c r="FP8" s="82">
        <v>2</v>
      </c>
      <c r="FQ8" s="82">
        <v>6803</v>
      </c>
      <c r="FR8" s="82">
        <v>1056</v>
      </c>
      <c r="FS8" s="82">
        <v>5353</v>
      </c>
      <c r="FT8" s="82">
        <v>325</v>
      </c>
      <c r="FU8" s="82">
        <v>16</v>
      </c>
      <c r="FV8" s="82">
        <v>53</v>
      </c>
      <c r="FW8" s="82">
        <v>6640</v>
      </c>
      <c r="FX8" s="82">
        <v>106</v>
      </c>
      <c r="FY8" s="82">
        <v>29</v>
      </c>
      <c r="FZ8" s="82">
        <v>9</v>
      </c>
      <c r="GA8" s="82">
        <v>19</v>
      </c>
      <c r="GB8" s="82"/>
      <c r="GC8" s="82">
        <v>39</v>
      </c>
    </row>
    <row r="9" spans="1:185" x14ac:dyDescent="0.3">
      <c r="A9" s="83">
        <v>106014050</v>
      </c>
      <c r="B9" s="81" t="s">
        <v>67</v>
      </c>
      <c r="C9" s="81" t="s">
        <v>1105</v>
      </c>
      <c r="D9" s="81" t="s">
        <v>1101</v>
      </c>
      <c r="E9" s="81" t="s">
        <v>1289</v>
      </c>
      <c r="F9" s="81" t="s">
        <v>1887</v>
      </c>
      <c r="G9" s="81" t="s">
        <v>1888</v>
      </c>
      <c r="H9" s="81" t="s">
        <v>68</v>
      </c>
      <c r="I9" s="81" t="s">
        <v>1040</v>
      </c>
      <c r="J9" s="81"/>
      <c r="K9" s="81" t="s">
        <v>1864</v>
      </c>
      <c r="L9" s="81"/>
      <c r="M9" s="81"/>
      <c r="N9" s="81" t="s">
        <v>966</v>
      </c>
      <c r="O9" s="81" t="s">
        <v>1106</v>
      </c>
      <c r="P9" s="81" t="s">
        <v>1107</v>
      </c>
      <c r="Q9" s="81" t="s">
        <v>1301</v>
      </c>
      <c r="R9" s="81" t="s">
        <v>51</v>
      </c>
      <c r="S9" s="82">
        <v>11090</v>
      </c>
      <c r="T9" s="82">
        <v>10367</v>
      </c>
      <c r="U9" s="82">
        <v>2</v>
      </c>
      <c r="V9" s="82">
        <v>1412</v>
      </c>
      <c r="W9" s="82">
        <v>1711</v>
      </c>
      <c r="X9" s="82">
        <v>2979</v>
      </c>
      <c r="Y9" s="82">
        <v>3370</v>
      </c>
      <c r="Z9" s="82">
        <v>2933</v>
      </c>
      <c r="AA9" s="82">
        <v>3158</v>
      </c>
      <c r="AB9" s="82">
        <v>2192</v>
      </c>
      <c r="AC9" s="82">
        <v>1817</v>
      </c>
      <c r="AD9" s="82">
        <v>1607</v>
      </c>
      <c r="AE9" s="82">
        <v>280</v>
      </c>
      <c r="AF9" s="82"/>
      <c r="AG9" s="82">
        <v>51</v>
      </c>
      <c r="AH9" s="82">
        <v>3153</v>
      </c>
      <c r="AI9" s="82">
        <v>1761</v>
      </c>
      <c r="AJ9" s="82">
        <v>425</v>
      </c>
      <c r="AK9" s="82">
        <v>76</v>
      </c>
      <c r="AL9" s="82">
        <v>5208</v>
      </c>
      <c r="AM9" s="82">
        <v>89</v>
      </c>
      <c r="AN9" s="82">
        <v>10696</v>
      </c>
      <c r="AO9" s="82"/>
      <c r="AP9" s="82">
        <v>3934</v>
      </c>
      <c r="AQ9" s="82">
        <v>17390</v>
      </c>
      <c r="AR9" s="82">
        <v>135</v>
      </c>
      <c r="AS9" s="82"/>
      <c r="AT9" s="82">
        <v>481</v>
      </c>
      <c r="AU9" s="82"/>
      <c r="AV9" s="82">
        <v>12</v>
      </c>
      <c r="AW9" s="82">
        <v>63</v>
      </c>
      <c r="AX9" s="82">
        <v>129</v>
      </c>
      <c r="AY9" s="82">
        <v>11</v>
      </c>
      <c r="AZ9" s="82">
        <v>38</v>
      </c>
      <c r="BA9" s="82">
        <v>614</v>
      </c>
      <c r="BB9" s="82">
        <v>655</v>
      </c>
      <c r="BC9" s="82">
        <v>3</v>
      </c>
      <c r="BD9" s="82"/>
      <c r="BE9" s="82">
        <v>19319</v>
      </c>
      <c r="BF9" s="82">
        <v>134</v>
      </c>
      <c r="BG9" s="82"/>
      <c r="BH9" s="82"/>
      <c r="BI9" s="82"/>
      <c r="BJ9" s="82"/>
      <c r="BK9" s="82">
        <v>5400</v>
      </c>
      <c r="BL9" s="82">
        <v>4307</v>
      </c>
      <c r="BM9" s="82">
        <v>925</v>
      </c>
      <c r="BN9" s="82">
        <v>8437</v>
      </c>
      <c r="BO9" s="82">
        <v>2390</v>
      </c>
      <c r="BP9" s="82"/>
      <c r="BQ9" s="82">
        <v>31</v>
      </c>
      <c r="BR9" s="82">
        <v>1982</v>
      </c>
      <c r="BS9" s="82">
        <v>1</v>
      </c>
      <c r="BT9" s="82">
        <v>1304</v>
      </c>
      <c r="BU9" s="82">
        <v>104</v>
      </c>
      <c r="BV9" s="82">
        <v>346</v>
      </c>
      <c r="BW9" s="82">
        <v>349</v>
      </c>
      <c r="BX9" s="82">
        <v>164</v>
      </c>
      <c r="BY9" s="82">
        <v>583</v>
      </c>
      <c r="BZ9" s="82">
        <v>1352</v>
      </c>
      <c r="CA9" s="82">
        <v>685</v>
      </c>
      <c r="CB9" s="82">
        <v>4738</v>
      </c>
      <c r="CC9" s="82">
        <v>1424</v>
      </c>
      <c r="CD9" s="82">
        <v>1148</v>
      </c>
      <c r="CE9" s="82">
        <v>76</v>
      </c>
      <c r="CF9" s="82">
        <v>867</v>
      </c>
      <c r="CG9" s="82">
        <v>488</v>
      </c>
      <c r="CH9" s="82">
        <v>1613</v>
      </c>
      <c r="CI9" s="82">
        <v>588</v>
      </c>
      <c r="CJ9" s="82">
        <v>3595</v>
      </c>
      <c r="CK9" s="82">
        <v>21</v>
      </c>
      <c r="CL9" s="82">
        <v>21459</v>
      </c>
      <c r="CM9" s="82">
        <v>636</v>
      </c>
      <c r="CN9" s="82">
        <v>19810</v>
      </c>
      <c r="CO9" s="82">
        <v>1012</v>
      </c>
      <c r="CP9" s="82">
        <v>1</v>
      </c>
      <c r="CQ9" s="82"/>
      <c r="CR9" s="82"/>
      <c r="CS9" s="82">
        <v>20356</v>
      </c>
      <c r="CT9" s="82">
        <v>15</v>
      </c>
      <c r="CU9" s="82">
        <v>799</v>
      </c>
      <c r="CV9" s="82">
        <v>289</v>
      </c>
      <c r="CW9" s="82"/>
      <c r="CX9" s="82">
        <v>1735</v>
      </c>
      <c r="CY9" s="82">
        <v>1932</v>
      </c>
      <c r="CZ9" s="82"/>
      <c r="DA9" s="82">
        <v>16</v>
      </c>
      <c r="DB9" s="82">
        <v>101</v>
      </c>
      <c r="DC9" s="82">
        <v>203</v>
      </c>
      <c r="DD9" s="82">
        <v>258</v>
      </c>
      <c r="DE9" s="82">
        <v>464</v>
      </c>
      <c r="DF9" s="82">
        <v>657</v>
      </c>
      <c r="DG9" s="82">
        <v>890</v>
      </c>
      <c r="DH9" s="82">
        <v>1050</v>
      </c>
      <c r="DI9" s="82">
        <v>19</v>
      </c>
      <c r="DJ9" s="82">
        <v>9</v>
      </c>
      <c r="DK9" s="82"/>
      <c r="DL9" s="82">
        <v>1</v>
      </c>
      <c r="DM9" s="82">
        <v>517</v>
      </c>
      <c r="DN9" s="82">
        <v>182</v>
      </c>
      <c r="DO9" s="82">
        <v>69</v>
      </c>
      <c r="DP9" s="82">
        <v>17</v>
      </c>
      <c r="DQ9" s="82">
        <v>594</v>
      </c>
      <c r="DR9" s="82">
        <v>26</v>
      </c>
      <c r="DS9" s="82">
        <v>2261</v>
      </c>
      <c r="DT9" s="82"/>
      <c r="DU9" s="82">
        <v>421</v>
      </c>
      <c r="DV9" s="82">
        <v>3209</v>
      </c>
      <c r="DW9" s="82">
        <v>37</v>
      </c>
      <c r="DX9" s="82"/>
      <c r="DY9" s="82">
        <v>154</v>
      </c>
      <c r="DZ9" s="82"/>
      <c r="EA9" s="82">
        <v>219</v>
      </c>
      <c r="EB9" s="82">
        <v>886</v>
      </c>
      <c r="EC9" s="82">
        <v>125</v>
      </c>
      <c r="ED9" s="82"/>
      <c r="EE9" s="82">
        <v>22</v>
      </c>
      <c r="EF9" s="82">
        <v>15</v>
      </c>
      <c r="EG9" s="82">
        <v>42</v>
      </c>
      <c r="EH9" s="82"/>
      <c r="EI9" s="82">
        <v>1483</v>
      </c>
      <c r="EJ9" s="82">
        <v>717</v>
      </c>
      <c r="EK9" s="82"/>
      <c r="EL9" s="82"/>
      <c r="EM9" s="82">
        <v>4</v>
      </c>
      <c r="EN9" s="82"/>
      <c r="EO9" s="82"/>
      <c r="EP9" s="82">
        <v>480</v>
      </c>
      <c r="EQ9" s="82">
        <v>2149</v>
      </c>
      <c r="ER9" s="82">
        <v>206</v>
      </c>
      <c r="ES9" s="82">
        <v>701</v>
      </c>
      <c r="ET9" s="82">
        <v>131</v>
      </c>
      <c r="EU9" s="82"/>
      <c r="EV9" s="82">
        <v>775</v>
      </c>
      <c r="EW9" s="82">
        <v>558</v>
      </c>
      <c r="EX9" s="82">
        <v>27</v>
      </c>
      <c r="EY9" s="82">
        <v>3</v>
      </c>
      <c r="EZ9" s="82">
        <v>175</v>
      </c>
      <c r="FA9" s="82">
        <v>1</v>
      </c>
      <c r="FB9" s="82">
        <v>245</v>
      </c>
      <c r="FC9" s="82">
        <v>784</v>
      </c>
      <c r="FD9" s="82">
        <v>335</v>
      </c>
      <c r="FE9" s="82">
        <v>52</v>
      </c>
      <c r="FF9" s="82">
        <v>63</v>
      </c>
      <c r="FG9" s="82">
        <v>100</v>
      </c>
      <c r="FH9" s="82">
        <v>80</v>
      </c>
      <c r="FI9" s="82">
        <v>338</v>
      </c>
      <c r="FJ9" s="82">
        <v>58</v>
      </c>
      <c r="FK9" s="82">
        <v>34</v>
      </c>
      <c r="FL9" s="82">
        <v>14</v>
      </c>
      <c r="FM9" s="82"/>
      <c r="FN9" s="82">
        <v>22</v>
      </c>
      <c r="FO9" s="82">
        <v>3</v>
      </c>
      <c r="FP9" s="82"/>
      <c r="FQ9" s="82">
        <v>3667</v>
      </c>
      <c r="FR9" s="82">
        <v>230</v>
      </c>
      <c r="FS9" s="82">
        <v>3303</v>
      </c>
      <c r="FT9" s="82">
        <v>134</v>
      </c>
      <c r="FU9" s="82"/>
      <c r="FV9" s="82"/>
      <c r="FW9" s="82">
        <v>3547</v>
      </c>
      <c r="FX9" s="82">
        <v>90</v>
      </c>
      <c r="FY9" s="82">
        <v>28</v>
      </c>
      <c r="FZ9" s="82"/>
      <c r="GA9" s="82">
        <v>2</v>
      </c>
      <c r="GB9" s="82"/>
      <c r="GC9" s="82">
        <v>18</v>
      </c>
    </row>
    <row r="10" spans="1:185" x14ac:dyDescent="0.3">
      <c r="A10" s="83">
        <v>106014132</v>
      </c>
      <c r="B10" s="81" t="s">
        <v>899</v>
      </c>
      <c r="C10" s="81" t="s">
        <v>971</v>
      </c>
      <c r="D10" s="81" t="s">
        <v>1101</v>
      </c>
      <c r="E10" s="81" t="s">
        <v>1289</v>
      </c>
      <c r="F10" s="81" t="s">
        <v>1889</v>
      </c>
      <c r="G10" s="81" t="s">
        <v>1886</v>
      </c>
      <c r="H10" s="81" t="s">
        <v>66</v>
      </c>
      <c r="I10" s="81" t="s">
        <v>1040</v>
      </c>
      <c r="J10" s="81"/>
      <c r="K10" s="81" t="s">
        <v>1864</v>
      </c>
      <c r="L10" s="81"/>
      <c r="M10" s="81"/>
      <c r="N10" s="81" t="s">
        <v>963</v>
      </c>
      <c r="O10" s="81" t="s">
        <v>1103</v>
      </c>
      <c r="P10" s="81" t="s">
        <v>1108</v>
      </c>
      <c r="Q10" s="81" t="s">
        <v>1300</v>
      </c>
      <c r="R10" s="81" t="s">
        <v>51</v>
      </c>
      <c r="S10" s="82">
        <v>14063</v>
      </c>
      <c r="T10" s="82">
        <v>13150</v>
      </c>
      <c r="U10" s="82">
        <v>2</v>
      </c>
      <c r="V10" s="82">
        <v>1686</v>
      </c>
      <c r="W10" s="82">
        <v>1812</v>
      </c>
      <c r="X10" s="82">
        <v>3767</v>
      </c>
      <c r="Y10" s="82">
        <v>4260</v>
      </c>
      <c r="Z10" s="82">
        <v>3367</v>
      </c>
      <c r="AA10" s="82">
        <v>3612</v>
      </c>
      <c r="AB10" s="82">
        <v>3142</v>
      </c>
      <c r="AC10" s="82">
        <v>2743</v>
      </c>
      <c r="AD10" s="82">
        <v>2474</v>
      </c>
      <c r="AE10" s="82">
        <v>352</v>
      </c>
      <c r="AF10" s="82"/>
      <c r="AG10" s="82">
        <v>107</v>
      </c>
      <c r="AH10" s="82">
        <v>8380</v>
      </c>
      <c r="AI10" s="82">
        <v>2455</v>
      </c>
      <c r="AJ10" s="82">
        <v>337</v>
      </c>
      <c r="AK10" s="82">
        <v>313</v>
      </c>
      <c r="AL10" s="82">
        <v>6252</v>
      </c>
      <c r="AM10" s="82">
        <v>765</v>
      </c>
      <c r="AN10" s="82">
        <v>8606</v>
      </c>
      <c r="AO10" s="82"/>
      <c r="AP10" s="82">
        <v>6250</v>
      </c>
      <c r="AQ10" s="82">
        <v>20139</v>
      </c>
      <c r="AR10" s="82">
        <v>826</v>
      </c>
      <c r="AS10" s="82"/>
      <c r="AT10" s="82">
        <v>215</v>
      </c>
      <c r="AU10" s="82">
        <v>462</v>
      </c>
      <c r="AV10" s="82">
        <v>3</v>
      </c>
      <c r="AW10" s="82">
        <v>62</v>
      </c>
      <c r="AX10" s="82">
        <v>526</v>
      </c>
      <c r="AY10" s="82">
        <v>49</v>
      </c>
      <c r="AZ10" s="82">
        <v>152</v>
      </c>
      <c r="BA10" s="82">
        <v>7</v>
      </c>
      <c r="BB10" s="82">
        <v>512</v>
      </c>
      <c r="BC10" s="82">
        <v>4</v>
      </c>
      <c r="BD10" s="82"/>
      <c r="BE10" s="82">
        <v>25043</v>
      </c>
      <c r="BF10" s="82">
        <v>180</v>
      </c>
      <c r="BG10" s="82"/>
      <c r="BH10" s="82"/>
      <c r="BI10" s="82"/>
      <c r="BJ10" s="82"/>
      <c r="BK10" s="82">
        <v>3256</v>
      </c>
      <c r="BL10" s="82">
        <v>6532</v>
      </c>
      <c r="BM10" s="82">
        <v>570</v>
      </c>
      <c r="BN10" s="82">
        <v>15567</v>
      </c>
      <c r="BO10" s="82">
        <v>1289</v>
      </c>
      <c r="BP10" s="82">
        <v>1</v>
      </c>
      <c r="BQ10" s="82">
        <v>25</v>
      </c>
      <c r="BR10" s="82">
        <v>2884</v>
      </c>
      <c r="BS10" s="82">
        <v>6</v>
      </c>
      <c r="BT10" s="82">
        <v>1498</v>
      </c>
      <c r="BU10" s="82">
        <v>114</v>
      </c>
      <c r="BV10" s="82">
        <v>315</v>
      </c>
      <c r="BW10" s="82">
        <v>507</v>
      </c>
      <c r="BX10" s="82">
        <v>325</v>
      </c>
      <c r="BY10" s="82">
        <v>579</v>
      </c>
      <c r="BZ10" s="82">
        <v>1488</v>
      </c>
      <c r="CA10" s="82">
        <v>857</v>
      </c>
      <c r="CB10" s="82">
        <v>5273</v>
      </c>
      <c r="CC10" s="82">
        <v>1413</v>
      </c>
      <c r="CD10" s="82">
        <v>1717</v>
      </c>
      <c r="CE10" s="82">
        <v>45</v>
      </c>
      <c r="CF10" s="82">
        <v>1399</v>
      </c>
      <c r="CG10" s="82">
        <v>492</v>
      </c>
      <c r="CH10" s="82">
        <v>1656</v>
      </c>
      <c r="CI10" s="82">
        <v>698</v>
      </c>
      <c r="CJ10" s="82">
        <v>5920</v>
      </c>
      <c r="CK10" s="82">
        <v>4</v>
      </c>
      <c r="CL10" s="82">
        <v>27215</v>
      </c>
      <c r="CM10" s="82">
        <v>1422</v>
      </c>
      <c r="CN10" s="82">
        <v>24489</v>
      </c>
      <c r="CO10" s="82">
        <v>1237</v>
      </c>
      <c r="CP10" s="82">
        <v>2</v>
      </c>
      <c r="CQ10" s="82">
        <v>65</v>
      </c>
      <c r="CR10" s="82">
        <v>10</v>
      </c>
      <c r="CS10" s="82">
        <v>26649</v>
      </c>
      <c r="CT10" s="82">
        <v>1</v>
      </c>
      <c r="CU10" s="82">
        <v>474</v>
      </c>
      <c r="CV10" s="82">
        <v>80</v>
      </c>
      <c r="CW10" s="82">
        <v>1</v>
      </c>
      <c r="CX10" s="82">
        <v>1664</v>
      </c>
      <c r="CY10" s="82">
        <v>1683</v>
      </c>
      <c r="CZ10" s="82"/>
      <c r="DA10" s="82">
        <v>9</v>
      </c>
      <c r="DB10" s="82">
        <v>96</v>
      </c>
      <c r="DC10" s="82">
        <v>174</v>
      </c>
      <c r="DD10" s="82">
        <v>187</v>
      </c>
      <c r="DE10" s="82">
        <v>441</v>
      </c>
      <c r="DF10" s="82">
        <v>612</v>
      </c>
      <c r="DG10" s="82">
        <v>838</v>
      </c>
      <c r="DH10" s="82">
        <v>990</v>
      </c>
      <c r="DI10" s="82"/>
      <c r="DJ10" s="82"/>
      <c r="DK10" s="82"/>
      <c r="DL10" s="82">
        <v>6</v>
      </c>
      <c r="DM10" s="82">
        <v>932</v>
      </c>
      <c r="DN10" s="82">
        <v>220</v>
      </c>
      <c r="DO10" s="82">
        <v>17</v>
      </c>
      <c r="DP10" s="82">
        <v>36</v>
      </c>
      <c r="DQ10" s="82">
        <v>531</v>
      </c>
      <c r="DR10" s="82">
        <v>36</v>
      </c>
      <c r="DS10" s="82">
        <v>1569</v>
      </c>
      <c r="DT10" s="82"/>
      <c r="DU10" s="82">
        <v>527</v>
      </c>
      <c r="DV10" s="82">
        <v>2798</v>
      </c>
      <c r="DW10" s="82">
        <v>22</v>
      </c>
      <c r="DX10" s="82"/>
      <c r="DY10" s="82">
        <v>137</v>
      </c>
      <c r="DZ10" s="82">
        <v>27</v>
      </c>
      <c r="EA10" s="82">
        <v>151</v>
      </c>
      <c r="EB10" s="82">
        <v>1208</v>
      </c>
      <c r="EC10" s="82">
        <v>126</v>
      </c>
      <c r="ED10" s="82">
        <v>18</v>
      </c>
      <c r="EE10" s="82"/>
      <c r="EF10" s="82">
        <v>22</v>
      </c>
      <c r="EG10" s="82">
        <v>15</v>
      </c>
      <c r="EH10" s="82">
        <v>1</v>
      </c>
      <c r="EI10" s="82">
        <v>1291</v>
      </c>
      <c r="EJ10" s="82">
        <v>346</v>
      </c>
      <c r="EK10" s="82"/>
      <c r="EL10" s="82"/>
      <c r="EM10" s="82">
        <v>5</v>
      </c>
      <c r="EN10" s="82"/>
      <c r="EO10" s="82"/>
      <c r="EP10" s="82">
        <v>162</v>
      </c>
      <c r="EQ10" s="82">
        <v>2129</v>
      </c>
      <c r="ER10" s="82">
        <v>15</v>
      </c>
      <c r="ES10" s="82">
        <v>995</v>
      </c>
      <c r="ET10" s="82">
        <v>46</v>
      </c>
      <c r="EU10" s="82"/>
      <c r="EV10" s="82">
        <v>526</v>
      </c>
      <c r="EW10" s="82">
        <v>441</v>
      </c>
      <c r="EX10" s="82">
        <v>58</v>
      </c>
      <c r="EY10" s="82">
        <v>3</v>
      </c>
      <c r="EZ10" s="82">
        <v>140</v>
      </c>
      <c r="FA10" s="82">
        <v>6</v>
      </c>
      <c r="FB10" s="82">
        <v>170</v>
      </c>
      <c r="FC10" s="82">
        <v>1137</v>
      </c>
      <c r="FD10" s="82">
        <v>257</v>
      </c>
      <c r="FE10" s="82">
        <v>74</v>
      </c>
      <c r="FF10" s="82">
        <v>36</v>
      </c>
      <c r="FG10" s="82">
        <v>50</v>
      </c>
      <c r="FH10" s="82">
        <v>75</v>
      </c>
      <c r="FI10" s="82">
        <v>207</v>
      </c>
      <c r="FJ10" s="82">
        <v>62</v>
      </c>
      <c r="FK10" s="82">
        <v>93</v>
      </c>
      <c r="FL10" s="82"/>
      <c r="FM10" s="82">
        <v>1</v>
      </c>
      <c r="FN10" s="82">
        <v>11</v>
      </c>
      <c r="FO10" s="82"/>
      <c r="FP10" s="82"/>
      <c r="FQ10" s="82">
        <v>3347</v>
      </c>
      <c r="FR10" s="82">
        <v>250</v>
      </c>
      <c r="FS10" s="82">
        <v>2948</v>
      </c>
      <c r="FT10" s="82">
        <v>142</v>
      </c>
      <c r="FU10" s="82">
        <v>1</v>
      </c>
      <c r="FV10" s="82">
        <v>6</v>
      </c>
      <c r="FW10" s="82">
        <v>3301</v>
      </c>
      <c r="FX10" s="82">
        <v>34</v>
      </c>
      <c r="FY10" s="82">
        <v>12</v>
      </c>
      <c r="FZ10" s="82"/>
      <c r="GA10" s="82"/>
      <c r="GB10" s="82"/>
      <c r="GC10" s="82">
        <v>16</v>
      </c>
    </row>
    <row r="11" spans="1:185" x14ac:dyDescent="0.3">
      <c r="A11" s="83">
        <v>106014233</v>
      </c>
      <c r="B11" s="81" t="s">
        <v>69</v>
      </c>
      <c r="C11" s="81" t="s">
        <v>70</v>
      </c>
      <c r="D11" s="81" t="s">
        <v>1101</v>
      </c>
      <c r="E11" s="81" t="s">
        <v>1289</v>
      </c>
      <c r="F11" s="81" t="s">
        <v>1302</v>
      </c>
      <c r="G11" s="81" t="s">
        <v>1303</v>
      </c>
      <c r="H11" s="81" t="s">
        <v>71</v>
      </c>
      <c r="I11" s="81" t="s">
        <v>1040</v>
      </c>
      <c r="J11" s="81" t="s">
        <v>1867</v>
      </c>
      <c r="K11" s="81" t="s">
        <v>1864</v>
      </c>
      <c r="L11" s="81"/>
      <c r="M11" s="81"/>
      <c r="N11" s="81" t="s">
        <v>963</v>
      </c>
      <c r="O11" s="81" t="s">
        <v>1103</v>
      </c>
      <c r="P11" s="81" t="s">
        <v>1104</v>
      </c>
      <c r="Q11" s="81" t="s">
        <v>1304</v>
      </c>
      <c r="R11" s="81" t="s">
        <v>51</v>
      </c>
      <c r="S11" s="82">
        <v>14880</v>
      </c>
      <c r="T11" s="82">
        <v>12646</v>
      </c>
      <c r="U11" s="82"/>
      <c r="V11" s="82">
        <v>1382</v>
      </c>
      <c r="W11" s="82">
        <v>1770</v>
      </c>
      <c r="X11" s="82">
        <v>4542</v>
      </c>
      <c r="Y11" s="82">
        <v>4672</v>
      </c>
      <c r="Z11" s="82">
        <v>3510</v>
      </c>
      <c r="AA11" s="82">
        <v>3944</v>
      </c>
      <c r="AB11" s="82">
        <v>3436</v>
      </c>
      <c r="AC11" s="82">
        <v>2065</v>
      </c>
      <c r="AD11" s="82">
        <v>1899</v>
      </c>
      <c r="AE11" s="82">
        <v>306</v>
      </c>
      <c r="AF11" s="82"/>
      <c r="AG11" s="82">
        <v>82</v>
      </c>
      <c r="AH11" s="82">
        <v>2367</v>
      </c>
      <c r="AI11" s="82">
        <v>5778</v>
      </c>
      <c r="AJ11" s="82">
        <v>533</v>
      </c>
      <c r="AK11" s="82">
        <v>1040</v>
      </c>
      <c r="AL11" s="82">
        <v>5220</v>
      </c>
      <c r="AM11" s="82">
        <v>127</v>
      </c>
      <c r="AN11" s="82">
        <v>12379</v>
      </c>
      <c r="AO11" s="82"/>
      <c r="AP11" s="82">
        <v>8263</v>
      </c>
      <c r="AQ11" s="82">
        <v>19098</v>
      </c>
      <c r="AR11" s="82">
        <v>165</v>
      </c>
      <c r="AS11" s="82"/>
      <c r="AT11" s="82">
        <v>497</v>
      </c>
      <c r="AU11" s="82">
        <v>299</v>
      </c>
      <c r="AV11" s="82">
        <v>36</v>
      </c>
      <c r="AW11" s="82">
        <v>62</v>
      </c>
      <c r="AX11" s="82">
        <v>30</v>
      </c>
      <c r="AY11" s="82">
        <v>16</v>
      </c>
      <c r="AZ11" s="82">
        <v>29</v>
      </c>
      <c r="BA11" s="82">
        <v>129</v>
      </c>
      <c r="BB11" s="82">
        <v>681</v>
      </c>
      <c r="BC11" s="82">
        <v>21</v>
      </c>
      <c r="BD11" s="82">
        <v>113</v>
      </c>
      <c r="BE11" s="82">
        <v>25099</v>
      </c>
      <c r="BF11" s="82">
        <v>513</v>
      </c>
      <c r="BG11" s="82">
        <v>1</v>
      </c>
      <c r="BH11" s="82"/>
      <c r="BI11" s="82"/>
      <c r="BJ11" s="82"/>
      <c r="BK11" s="82">
        <v>11292</v>
      </c>
      <c r="BL11" s="82">
        <v>5915</v>
      </c>
      <c r="BM11" s="82">
        <v>849</v>
      </c>
      <c r="BN11" s="82">
        <v>7222</v>
      </c>
      <c r="BO11" s="82">
        <v>2248</v>
      </c>
      <c r="BP11" s="82"/>
      <c r="BQ11" s="82">
        <v>11</v>
      </c>
      <c r="BR11" s="82">
        <v>1777</v>
      </c>
      <c r="BS11" s="82">
        <v>3</v>
      </c>
      <c r="BT11" s="82">
        <v>1595</v>
      </c>
      <c r="BU11" s="82">
        <v>115</v>
      </c>
      <c r="BV11" s="82">
        <v>306</v>
      </c>
      <c r="BW11" s="82">
        <v>356</v>
      </c>
      <c r="BX11" s="82">
        <v>247</v>
      </c>
      <c r="BY11" s="82">
        <v>447</v>
      </c>
      <c r="BZ11" s="82">
        <v>1767</v>
      </c>
      <c r="CA11" s="82">
        <v>882</v>
      </c>
      <c r="CB11" s="82">
        <v>5520</v>
      </c>
      <c r="CC11" s="82">
        <v>1536</v>
      </c>
      <c r="CD11" s="82">
        <v>2086</v>
      </c>
      <c r="CE11" s="82">
        <v>73</v>
      </c>
      <c r="CF11" s="82">
        <v>1215</v>
      </c>
      <c r="CG11" s="82">
        <v>802</v>
      </c>
      <c r="CH11" s="82">
        <v>2369</v>
      </c>
      <c r="CI11" s="82">
        <v>1074</v>
      </c>
      <c r="CJ11" s="82">
        <v>5337</v>
      </c>
      <c r="CK11" s="82">
        <v>8</v>
      </c>
      <c r="CL11" s="82">
        <v>27526</v>
      </c>
      <c r="CM11" s="82">
        <v>947</v>
      </c>
      <c r="CN11" s="82">
        <v>24429</v>
      </c>
      <c r="CO11" s="82">
        <v>2094</v>
      </c>
      <c r="CP11" s="82">
        <v>41</v>
      </c>
      <c r="CQ11" s="82">
        <v>15</v>
      </c>
      <c r="CR11" s="82"/>
      <c r="CS11" s="82">
        <v>25997</v>
      </c>
      <c r="CT11" s="82"/>
      <c r="CU11" s="82">
        <v>1062</v>
      </c>
      <c r="CV11" s="82">
        <v>174</v>
      </c>
      <c r="CW11" s="82">
        <v>293</v>
      </c>
      <c r="CX11" s="82">
        <v>3242</v>
      </c>
      <c r="CY11" s="82">
        <v>3435</v>
      </c>
      <c r="CZ11" s="82"/>
      <c r="DA11" s="82">
        <v>70</v>
      </c>
      <c r="DB11" s="82">
        <v>353</v>
      </c>
      <c r="DC11" s="82">
        <v>501</v>
      </c>
      <c r="DD11" s="82">
        <v>612</v>
      </c>
      <c r="DE11" s="82">
        <v>975</v>
      </c>
      <c r="DF11" s="82">
        <v>1354</v>
      </c>
      <c r="DG11" s="82">
        <v>1307</v>
      </c>
      <c r="DH11" s="82">
        <v>1503</v>
      </c>
      <c r="DI11" s="82">
        <v>2</v>
      </c>
      <c r="DJ11" s="82"/>
      <c r="DK11" s="82"/>
      <c r="DL11" s="82">
        <v>11</v>
      </c>
      <c r="DM11" s="82">
        <v>791</v>
      </c>
      <c r="DN11" s="82">
        <v>1174</v>
      </c>
      <c r="DO11" s="82">
        <v>92</v>
      </c>
      <c r="DP11" s="82">
        <v>340</v>
      </c>
      <c r="DQ11" s="82">
        <v>982</v>
      </c>
      <c r="DR11" s="82">
        <v>21</v>
      </c>
      <c r="DS11" s="82">
        <v>3266</v>
      </c>
      <c r="DT11" s="82"/>
      <c r="DU11" s="82">
        <v>1306</v>
      </c>
      <c r="DV11" s="82">
        <v>5335</v>
      </c>
      <c r="DW11" s="82">
        <v>36</v>
      </c>
      <c r="DX11" s="82"/>
      <c r="DY11" s="82">
        <v>384</v>
      </c>
      <c r="DZ11" s="82">
        <v>146</v>
      </c>
      <c r="EA11" s="82">
        <v>325</v>
      </c>
      <c r="EB11" s="82">
        <v>1258</v>
      </c>
      <c r="EC11" s="82">
        <v>316</v>
      </c>
      <c r="ED11" s="82">
        <v>4</v>
      </c>
      <c r="EE11" s="82">
        <v>15</v>
      </c>
      <c r="EF11" s="82">
        <v>42</v>
      </c>
      <c r="EG11" s="82">
        <v>195</v>
      </c>
      <c r="EH11" s="82">
        <v>41</v>
      </c>
      <c r="EI11" s="82">
        <v>2490</v>
      </c>
      <c r="EJ11" s="82">
        <v>1461</v>
      </c>
      <c r="EK11" s="82"/>
      <c r="EL11" s="82"/>
      <c r="EM11" s="82"/>
      <c r="EN11" s="82"/>
      <c r="EO11" s="82"/>
      <c r="EP11" s="82">
        <v>1657</v>
      </c>
      <c r="EQ11" s="82">
        <v>3280</v>
      </c>
      <c r="ER11" s="82">
        <v>149</v>
      </c>
      <c r="ES11" s="82">
        <v>1420</v>
      </c>
      <c r="ET11" s="82">
        <v>171</v>
      </c>
      <c r="EU11" s="82"/>
      <c r="EV11" s="82">
        <v>1139</v>
      </c>
      <c r="EW11" s="82">
        <v>759</v>
      </c>
      <c r="EX11" s="82">
        <v>112</v>
      </c>
      <c r="EY11" s="82">
        <v>9</v>
      </c>
      <c r="EZ11" s="82">
        <v>321</v>
      </c>
      <c r="FA11" s="82">
        <v>5</v>
      </c>
      <c r="FB11" s="82">
        <v>341</v>
      </c>
      <c r="FC11" s="82">
        <v>1505</v>
      </c>
      <c r="FD11" s="82">
        <v>1286</v>
      </c>
      <c r="FE11" s="82">
        <v>115</v>
      </c>
      <c r="FF11" s="82">
        <v>79</v>
      </c>
      <c r="FG11" s="82">
        <v>217</v>
      </c>
      <c r="FH11" s="82">
        <v>204</v>
      </c>
      <c r="FI11" s="82">
        <v>327</v>
      </c>
      <c r="FJ11" s="82">
        <v>70</v>
      </c>
      <c r="FK11" s="82">
        <v>131</v>
      </c>
      <c r="FL11" s="82">
        <v>2</v>
      </c>
      <c r="FM11" s="82">
        <v>4</v>
      </c>
      <c r="FN11" s="82">
        <v>51</v>
      </c>
      <c r="FO11" s="82"/>
      <c r="FP11" s="82"/>
      <c r="FQ11" s="82">
        <v>6677</v>
      </c>
      <c r="FR11" s="82">
        <v>503</v>
      </c>
      <c r="FS11" s="82">
        <v>5712</v>
      </c>
      <c r="FT11" s="82">
        <v>443</v>
      </c>
      <c r="FU11" s="82">
        <v>17</v>
      </c>
      <c r="FV11" s="82">
        <v>2</v>
      </c>
      <c r="FW11" s="82">
        <v>6380</v>
      </c>
      <c r="FX11" s="82">
        <v>220</v>
      </c>
      <c r="FY11" s="82">
        <v>42</v>
      </c>
      <c r="FZ11" s="82">
        <v>34</v>
      </c>
      <c r="GA11" s="82"/>
      <c r="GB11" s="82">
        <v>1</v>
      </c>
      <c r="GC11" s="82">
        <v>22</v>
      </c>
    </row>
    <row r="12" spans="1:185" x14ac:dyDescent="0.3">
      <c r="A12" s="83">
        <v>106014326</v>
      </c>
      <c r="B12" s="81" t="s">
        <v>900</v>
      </c>
      <c r="C12" s="81" t="s">
        <v>972</v>
      </c>
      <c r="D12" s="81" t="s">
        <v>1101</v>
      </c>
      <c r="E12" s="81" t="s">
        <v>1289</v>
      </c>
      <c r="F12" s="81" t="s">
        <v>1890</v>
      </c>
      <c r="G12" s="81" t="s">
        <v>1297</v>
      </c>
      <c r="H12" s="81" t="s">
        <v>59</v>
      </c>
      <c r="I12" s="81" t="s">
        <v>1040</v>
      </c>
      <c r="J12" s="81"/>
      <c r="K12" s="81" t="s">
        <v>1864</v>
      </c>
      <c r="L12" s="81"/>
      <c r="M12" s="81"/>
      <c r="N12" s="81" t="s">
        <v>965</v>
      </c>
      <c r="O12" s="81" t="s">
        <v>1099</v>
      </c>
      <c r="P12" s="81" t="s">
        <v>1102</v>
      </c>
      <c r="Q12" s="81" t="s">
        <v>1298</v>
      </c>
      <c r="R12" s="81" t="s">
        <v>51</v>
      </c>
      <c r="S12" s="82">
        <v>48173</v>
      </c>
      <c r="T12" s="82">
        <v>42329</v>
      </c>
      <c r="U12" s="82">
        <v>15</v>
      </c>
      <c r="V12" s="82">
        <v>5346</v>
      </c>
      <c r="W12" s="82">
        <v>6204</v>
      </c>
      <c r="X12" s="82">
        <v>14443</v>
      </c>
      <c r="Y12" s="82">
        <v>15335</v>
      </c>
      <c r="Z12" s="82">
        <v>11613</v>
      </c>
      <c r="AA12" s="82">
        <v>12500</v>
      </c>
      <c r="AB12" s="82">
        <v>10608</v>
      </c>
      <c r="AC12" s="82">
        <v>7820</v>
      </c>
      <c r="AD12" s="82">
        <v>5620</v>
      </c>
      <c r="AE12" s="82">
        <v>1028</v>
      </c>
      <c r="AF12" s="82"/>
      <c r="AG12" s="82">
        <v>340</v>
      </c>
      <c r="AH12" s="82">
        <v>7910</v>
      </c>
      <c r="AI12" s="82">
        <v>31382</v>
      </c>
      <c r="AJ12" s="82">
        <v>1403</v>
      </c>
      <c r="AK12" s="82">
        <v>557</v>
      </c>
      <c r="AL12" s="82">
        <v>24547</v>
      </c>
      <c r="AM12" s="82">
        <v>2315</v>
      </c>
      <c r="AN12" s="82">
        <v>22063</v>
      </c>
      <c r="AO12" s="82"/>
      <c r="AP12" s="82">
        <v>23169</v>
      </c>
      <c r="AQ12" s="82">
        <v>65685</v>
      </c>
      <c r="AR12" s="82">
        <v>1663</v>
      </c>
      <c r="AS12" s="82"/>
      <c r="AT12" s="82">
        <v>1171</v>
      </c>
      <c r="AU12" s="82">
        <v>2085</v>
      </c>
      <c r="AV12" s="82">
        <v>8</v>
      </c>
      <c r="AW12" s="82">
        <v>154</v>
      </c>
      <c r="AX12" s="82">
        <v>274</v>
      </c>
      <c r="AY12" s="82">
        <v>74</v>
      </c>
      <c r="AZ12" s="82">
        <v>52</v>
      </c>
      <c r="BA12" s="82">
        <v>89</v>
      </c>
      <c r="BB12" s="82">
        <v>1019</v>
      </c>
      <c r="BC12" s="82">
        <v>23</v>
      </c>
      <c r="BD12" s="82">
        <v>11</v>
      </c>
      <c r="BE12" s="82">
        <v>84874</v>
      </c>
      <c r="BF12" s="82">
        <v>597</v>
      </c>
      <c r="BG12" s="82">
        <v>1</v>
      </c>
      <c r="BH12" s="82"/>
      <c r="BI12" s="82">
        <v>85</v>
      </c>
      <c r="BJ12" s="82"/>
      <c r="BK12" s="82">
        <v>23307</v>
      </c>
      <c r="BL12" s="82">
        <v>18895</v>
      </c>
      <c r="BM12" s="82">
        <v>1697</v>
      </c>
      <c r="BN12" s="82">
        <v>37206</v>
      </c>
      <c r="BO12" s="82">
        <v>9405</v>
      </c>
      <c r="BP12" s="82">
        <v>7</v>
      </c>
      <c r="BQ12" s="82">
        <v>82</v>
      </c>
      <c r="BR12" s="82">
        <v>7369</v>
      </c>
      <c r="BS12" s="82">
        <v>10</v>
      </c>
      <c r="BT12" s="82">
        <v>4282</v>
      </c>
      <c r="BU12" s="82">
        <v>449</v>
      </c>
      <c r="BV12" s="82">
        <v>1107</v>
      </c>
      <c r="BW12" s="82">
        <v>1443</v>
      </c>
      <c r="BX12" s="82">
        <v>1073</v>
      </c>
      <c r="BY12" s="82">
        <v>3239</v>
      </c>
      <c r="BZ12" s="82">
        <v>4299</v>
      </c>
      <c r="CA12" s="82">
        <v>3645</v>
      </c>
      <c r="CB12" s="82">
        <v>19283</v>
      </c>
      <c r="CC12" s="82">
        <v>3963</v>
      </c>
      <c r="CD12" s="82">
        <v>5518</v>
      </c>
      <c r="CE12" s="82">
        <v>160</v>
      </c>
      <c r="CF12" s="82">
        <v>4486</v>
      </c>
      <c r="CG12" s="82">
        <v>1857</v>
      </c>
      <c r="CH12" s="82">
        <v>6714</v>
      </c>
      <c r="CI12" s="82">
        <v>2867</v>
      </c>
      <c r="CJ12" s="82">
        <v>18647</v>
      </c>
      <c r="CK12" s="82">
        <v>24</v>
      </c>
      <c r="CL12" s="82">
        <v>90517</v>
      </c>
      <c r="CM12" s="82">
        <v>2613</v>
      </c>
      <c r="CN12" s="82">
        <v>79306</v>
      </c>
      <c r="CO12" s="82">
        <v>8421</v>
      </c>
      <c r="CP12" s="82">
        <v>4</v>
      </c>
      <c r="CQ12" s="82">
        <v>173</v>
      </c>
      <c r="CR12" s="82">
        <v>33</v>
      </c>
      <c r="CS12" s="82">
        <v>86794</v>
      </c>
      <c r="CT12" s="82">
        <v>1</v>
      </c>
      <c r="CU12" s="82">
        <v>3286</v>
      </c>
      <c r="CV12" s="82">
        <v>387</v>
      </c>
      <c r="CW12" s="82">
        <v>16</v>
      </c>
      <c r="CX12" s="82">
        <v>5533</v>
      </c>
      <c r="CY12" s="82">
        <v>5661</v>
      </c>
      <c r="CZ12" s="82">
        <v>2</v>
      </c>
      <c r="DA12" s="82">
        <v>204</v>
      </c>
      <c r="DB12" s="82">
        <v>360</v>
      </c>
      <c r="DC12" s="82">
        <v>697</v>
      </c>
      <c r="DD12" s="82">
        <v>985</v>
      </c>
      <c r="DE12" s="82">
        <v>1564</v>
      </c>
      <c r="DF12" s="82">
        <v>2091</v>
      </c>
      <c r="DG12" s="82">
        <v>2415</v>
      </c>
      <c r="DH12" s="82">
        <v>2645</v>
      </c>
      <c r="DI12" s="82">
        <v>82</v>
      </c>
      <c r="DJ12" s="82">
        <v>153</v>
      </c>
      <c r="DK12" s="82"/>
      <c r="DL12" s="82">
        <v>37</v>
      </c>
      <c r="DM12" s="82">
        <v>1470</v>
      </c>
      <c r="DN12" s="82">
        <v>3554</v>
      </c>
      <c r="DO12" s="82">
        <v>143</v>
      </c>
      <c r="DP12" s="82">
        <v>77</v>
      </c>
      <c r="DQ12" s="82">
        <v>2007</v>
      </c>
      <c r="DR12" s="82">
        <v>177</v>
      </c>
      <c r="DS12" s="82">
        <v>3731</v>
      </c>
      <c r="DT12" s="82"/>
      <c r="DU12" s="82">
        <v>1934</v>
      </c>
      <c r="DV12" s="82">
        <v>9132</v>
      </c>
      <c r="DW12" s="82">
        <v>130</v>
      </c>
      <c r="DX12" s="82"/>
      <c r="DY12" s="82">
        <v>320</v>
      </c>
      <c r="DZ12" s="82">
        <v>155</v>
      </c>
      <c r="EA12" s="82">
        <v>537</v>
      </c>
      <c r="EB12" s="82">
        <v>1689</v>
      </c>
      <c r="EC12" s="82">
        <v>312</v>
      </c>
      <c r="ED12" s="82">
        <v>37</v>
      </c>
      <c r="EE12" s="82">
        <v>1</v>
      </c>
      <c r="EF12" s="82">
        <v>25</v>
      </c>
      <c r="EG12" s="82">
        <v>61</v>
      </c>
      <c r="EH12" s="82">
        <v>8</v>
      </c>
      <c r="EI12" s="82">
        <v>6769</v>
      </c>
      <c r="EJ12" s="82">
        <v>1273</v>
      </c>
      <c r="EK12" s="82"/>
      <c r="EL12" s="82"/>
      <c r="EM12" s="82">
        <v>9</v>
      </c>
      <c r="EN12" s="82"/>
      <c r="EO12" s="82"/>
      <c r="EP12" s="82">
        <v>1343</v>
      </c>
      <c r="EQ12" s="82">
        <v>6332</v>
      </c>
      <c r="ER12" s="82">
        <v>63</v>
      </c>
      <c r="ES12" s="82">
        <v>3109</v>
      </c>
      <c r="ET12" s="82">
        <v>348</v>
      </c>
      <c r="EU12" s="82">
        <v>1</v>
      </c>
      <c r="EV12" s="82">
        <v>2261</v>
      </c>
      <c r="EW12" s="82">
        <v>1480</v>
      </c>
      <c r="EX12" s="82">
        <v>169</v>
      </c>
      <c r="EY12" s="82">
        <v>24</v>
      </c>
      <c r="EZ12" s="82">
        <v>576</v>
      </c>
      <c r="FA12" s="82">
        <v>12</v>
      </c>
      <c r="FB12" s="82">
        <v>520</v>
      </c>
      <c r="FC12" s="82">
        <v>2686</v>
      </c>
      <c r="FD12" s="82">
        <v>782</v>
      </c>
      <c r="FE12" s="82">
        <v>256</v>
      </c>
      <c r="FF12" s="82">
        <v>165</v>
      </c>
      <c r="FG12" s="82">
        <v>306</v>
      </c>
      <c r="FH12" s="82">
        <v>371</v>
      </c>
      <c r="FI12" s="82">
        <v>869</v>
      </c>
      <c r="FJ12" s="82">
        <v>172</v>
      </c>
      <c r="FK12" s="82">
        <v>373</v>
      </c>
      <c r="FL12" s="82">
        <v>26</v>
      </c>
      <c r="FM12" s="82">
        <v>21</v>
      </c>
      <c r="FN12" s="82">
        <v>117</v>
      </c>
      <c r="FO12" s="82">
        <v>10</v>
      </c>
      <c r="FP12" s="82"/>
      <c r="FQ12" s="82">
        <v>11196</v>
      </c>
      <c r="FR12" s="82">
        <v>558</v>
      </c>
      <c r="FS12" s="82">
        <v>9764</v>
      </c>
      <c r="FT12" s="82">
        <v>868</v>
      </c>
      <c r="FU12" s="82">
        <v>1</v>
      </c>
      <c r="FV12" s="82">
        <v>5</v>
      </c>
      <c r="FW12" s="82">
        <v>10844</v>
      </c>
      <c r="FX12" s="82">
        <v>318</v>
      </c>
      <c r="FY12" s="82">
        <v>32</v>
      </c>
      <c r="FZ12" s="82">
        <v>1</v>
      </c>
      <c r="GA12" s="82"/>
      <c r="GB12" s="82">
        <v>1</v>
      </c>
      <c r="GC12" s="82">
        <v>52</v>
      </c>
    </row>
    <row r="13" spans="1:185" x14ac:dyDescent="0.3">
      <c r="A13" s="83">
        <v>106014337</v>
      </c>
      <c r="B13" s="81" t="s">
        <v>911</v>
      </c>
      <c r="C13" s="81" t="s">
        <v>973</v>
      </c>
      <c r="D13" s="81" t="s">
        <v>1101</v>
      </c>
      <c r="E13" s="81" t="s">
        <v>1289</v>
      </c>
      <c r="F13" s="81" t="s">
        <v>1305</v>
      </c>
      <c r="G13" s="81" t="s">
        <v>1306</v>
      </c>
      <c r="H13" s="81" t="s">
        <v>912</v>
      </c>
      <c r="I13" s="81" t="s">
        <v>1040</v>
      </c>
      <c r="J13" s="81"/>
      <c r="K13" s="81" t="s">
        <v>1864</v>
      </c>
      <c r="L13" s="81"/>
      <c r="M13" s="81"/>
      <c r="N13" s="81" t="s">
        <v>967</v>
      </c>
      <c r="O13" s="81" t="s">
        <v>1099</v>
      </c>
      <c r="P13" s="81" t="s">
        <v>1100</v>
      </c>
      <c r="Q13" s="81" t="s">
        <v>1299</v>
      </c>
      <c r="R13" s="81" t="s">
        <v>51</v>
      </c>
      <c r="S13" s="82">
        <v>28518</v>
      </c>
      <c r="T13" s="82">
        <v>23641</v>
      </c>
      <c r="U13" s="82">
        <v>6</v>
      </c>
      <c r="V13" s="82">
        <v>3342</v>
      </c>
      <c r="W13" s="82">
        <v>3666</v>
      </c>
      <c r="X13" s="82">
        <v>8196</v>
      </c>
      <c r="Y13" s="82">
        <v>7846</v>
      </c>
      <c r="Z13" s="82">
        <v>6599</v>
      </c>
      <c r="AA13" s="82">
        <v>7094</v>
      </c>
      <c r="AB13" s="82">
        <v>6213</v>
      </c>
      <c r="AC13" s="82">
        <v>4571</v>
      </c>
      <c r="AD13" s="82">
        <v>3860</v>
      </c>
      <c r="AE13" s="82">
        <v>778</v>
      </c>
      <c r="AF13" s="82"/>
      <c r="AG13" s="82">
        <v>227</v>
      </c>
      <c r="AH13" s="82">
        <v>7884</v>
      </c>
      <c r="AI13" s="82">
        <v>11766</v>
      </c>
      <c r="AJ13" s="82">
        <v>763</v>
      </c>
      <c r="AK13" s="82">
        <v>994</v>
      </c>
      <c r="AL13" s="82">
        <v>16398</v>
      </c>
      <c r="AM13" s="82">
        <v>1649</v>
      </c>
      <c r="AN13" s="82">
        <v>12484</v>
      </c>
      <c r="AO13" s="82"/>
      <c r="AP13" s="82">
        <v>16778</v>
      </c>
      <c r="AQ13" s="82">
        <v>33565</v>
      </c>
      <c r="AR13" s="82">
        <v>1822</v>
      </c>
      <c r="AS13" s="82"/>
      <c r="AT13" s="82">
        <v>445</v>
      </c>
      <c r="AU13" s="82">
        <v>1108</v>
      </c>
      <c r="AV13" s="82">
        <v>10</v>
      </c>
      <c r="AW13" s="82">
        <v>67</v>
      </c>
      <c r="AX13" s="82">
        <v>730</v>
      </c>
      <c r="AY13" s="82">
        <v>81</v>
      </c>
      <c r="AZ13" s="82">
        <v>258</v>
      </c>
      <c r="BA13" s="82">
        <v>12</v>
      </c>
      <c r="BB13" s="82">
        <v>615</v>
      </c>
      <c r="BC13" s="82">
        <v>19</v>
      </c>
      <c r="BD13" s="82">
        <v>14</v>
      </c>
      <c r="BE13" s="82">
        <v>48194</v>
      </c>
      <c r="BF13" s="82">
        <v>607</v>
      </c>
      <c r="BG13" s="82"/>
      <c r="BH13" s="82"/>
      <c r="BI13" s="82">
        <v>5</v>
      </c>
      <c r="BJ13" s="82"/>
      <c r="BK13" s="82">
        <v>7613</v>
      </c>
      <c r="BL13" s="82">
        <v>11158</v>
      </c>
      <c r="BM13" s="82">
        <v>954</v>
      </c>
      <c r="BN13" s="82">
        <v>28848</v>
      </c>
      <c r="BO13" s="82">
        <v>3589</v>
      </c>
      <c r="BP13" s="82">
        <v>3</v>
      </c>
      <c r="BQ13" s="82">
        <v>64</v>
      </c>
      <c r="BR13" s="82">
        <v>4817</v>
      </c>
      <c r="BS13" s="82">
        <v>11</v>
      </c>
      <c r="BT13" s="82">
        <v>2927</v>
      </c>
      <c r="BU13" s="82">
        <v>204</v>
      </c>
      <c r="BV13" s="82">
        <v>676</v>
      </c>
      <c r="BW13" s="82">
        <v>1009</v>
      </c>
      <c r="BX13" s="82">
        <v>622</v>
      </c>
      <c r="BY13" s="82">
        <v>1309</v>
      </c>
      <c r="BZ13" s="82">
        <v>2849</v>
      </c>
      <c r="CA13" s="82">
        <v>2015</v>
      </c>
      <c r="CB13" s="82">
        <v>9190</v>
      </c>
      <c r="CC13" s="82">
        <v>2053</v>
      </c>
      <c r="CD13" s="82">
        <v>3599</v>
      </c>
      <c r="CE13" s="82">
        <v>126</v>
      </c>
      <c r="CF13" s="82">
        <v>2736</v>
      </c>
      <c r="CG13" s="82">
        <v>1198</v>
      </c>
      <c r="CH13" s="82">
        <v>3831</v>
      </c>
      <c r="CI13" s="82">
        <v>1601</v>
      </c>
      <c r="CJ13" s="82">
        <v>11315</v>
      </c>
      <c r="CK13" s="82">
        <v>13</v>
      </c>
      <c r="CL13" s="82">
        <v>52165</v>
      </c>
      <c r="CM13" s="82">
        <v>1826</v>
      </c>
      <c r="CN13" s="82">
        <v>44886</v>
      </c>
      <c r="CO13" s="82">
        <v>5313</v>
      </c>
      <c r="CP13" s="82">
        <v>4</v>
      </c>
      <c r="CQ13" s="82">
        <v>136</v>
      </c>
      <c r="CR13" s="82">
        <v>17</v>
      </c>
      <c r="CS13" s="82">
        <v>51624</v>
      </c>
      <c r="CT13" s="82"/>
      <c r="CU13" s="82">
        <v>366</v>
      </c>
      <c r="CV13" s="82">
        <v>156</v>
      </c>
      <c r="CW13" s="82">
        <v>2</v>
      </c>
      <c r="CX13" s="82">
        <v>2736</v>
      </c>
      <c r="CY13" s="82">
        <v>2640</v>
      </c>
      <c r="CZ13" s="82"/>
      <c r="DA13" s="82">
        <v>25</v>
      </c>
      <c r="DB13" s="82">
        <v>223</v>
      </c>
      <c r="DC13" s="82">
        <v>374</v>
      </c>
      <c r="DD13" s="82">
        <v>468</v>
      </c>
      <c r="DE13" s="82">
        <v>735</v>
      </c>
      <c r="DF13" s="82">
        <v>1065</v>
      </c>
      <c r="DG13" s="82">
        <v>1136</v>
      </c>
      <c r="DH13" s="82">
        <v>1344</v>
      </c>
      <c r="DI13" s="82">
        <v>4</v>
      </c>
      <c r="DJ13" s="82">
        <v>2</v>
      </c>
      <c r="DK13" s="82"/>
      <c r="DL13" s="82">
        <v>22</v>
      </c>
      <c r="DM13" s="82">
        <v>876</v>
      </c>
      <c r="DN13" s="82">
        <v>1115</v>
      </c>
      <c r="DO13" s="82">
        <v>41</v>
      </c>
      <c r="DP13" s="82">
        <v>90</v>
      </c>
      <c r="DQ13" s="82">
        <v>1169</v>
      </c>
      <c r="DR13" s="82">
        <v>27</v>
      </c>
      <c r="DS13" s="82">
        <v>2036</v>
      </c>
      <c r="DT13" s="82"/>
      <c r="DU13" s="82">
        <v>1244</v>
      </c>
      <c r="DV13" s="82">
        <v>4102</v>
      </c>
      <c r="DW13" s="82">
        <v>30</v>
      </c>
      <c r="DX13" s="82"/>
      <c r="DY13" s="82">
        <v>158</v>
      </c>
      <c r="DZ13" s="82">
        <v>65</v>
      </c>
      <c r="EA13" s="82">
        <v>333</v>
      </c>
      <c r="EB13" s="82">
        <v>1803</v>
      </c>
      <c r="EC13" s="82">
        <v>161</v>
      </c>
      <c r="ED13" s="82">
        <v>12</v>
      </c>
      <c r="EE13" s="82"/>
      <c r="EF13" s="82">
        <v>13</v>
      </c>
      <c r="EG13" s="82">
        <v>24</v>
      </c>
      <c r="EH13" s="82"/>
      <c r="EI13" s="82">
        <v>2134</v>
      </c>
      <c r="EJ13" s="82">
        <v>670</v>
      </c>
      <c r="EK13" s="82"/>
      <c r="EL13" s="82"/>
      <c r="EM13" s="82">
        <v>3</v>
      </c>
      <c r="EN13" s="82"/>
      <c r="EO13" s="82"/>
      <c r="EP13" s="82">
        <v>357</v>
      </c>
      <c r="EQ13" s="82">
        <v>3132</v>
      </c>
      <c r="ER13" s="82">
        <v>14</v>
      </c>
      <c r="ES13" s="82">
        <v>1790</v>
      </c>
      <c r="ET13" s="82">
        <v>83</v>
      </c>
      <c r="EU13" s="82"/>
      <c r="EV13" s="82">
        <v>823</v>
      </c>
      <c r="EW13" s="82">
        <v>699</v>
      </c>
      <c r="EX13" s="82">
        <v>64</v>
      </c>
      <c r="EY13" s="82">
        <v>3</v>
      </c>
      <c r="EZ13" s="82">
        <v>272</v>
      </c>
      <c r="FA13" s="82">
        <v>3</v>
      </c>
      <c r="FB13" s="82">
        <v>280</v>
      </c>
      <c r="FC13" s="82">
        <v>1790</v>
      </c>
      <c r="FD13" s="82">
        <v>364</v>
      </c>
      <c r="FE13" s="82">
        <v>66</v>
      </c>
      <c r="FF13" s="82">
        <v>54</v>
      </c>
      <c r="FG13" s="82">
        <v>107</v>
      </c>
      <c r="FH13" s="82">
        <v>107</v>
      </c>
      <c r="FI13" s="82">
        <v>425</v>
      </c>
      <c r="FJ13" s="82">
        <v>90</v>
      </c>
      <c r="FK13" s="82">
        <v>118</v>
      </c>
      <c r="FL13" s="82">
        <v>3</v>
      </c>
      <c r="FM13" s="82">
        <v>8</v>
      </c>
      <c r="FN13" s="82">
        <v>99</v>
      </c>
      <c r="FO13" s="82">
        <v>1</v>
      </c>
      <c r="FP13" s="82"/>
      <c r="FQ13" s="82">
        <v>5376</v>
      </c>
      <c r="FR13" s="82">
        <v>264</v>
      </c>
      <c r="FS13" s="82">
        <v>4661</v>
      </c>
      <c r="FT13" s="82">
        <v>450</v>
      </c>
      <c r="FU13" s="82">
        <v>1</v>
      </c>
      <c r="FV13" s="82"/>
      <c r="FW13" s="82">
        <v>5326</v>
      </c>
      <c r="FX13" s="82">
        <v>35</v>
      </c>
      <c r="FY13" s="82">
        <v>14</v>
      </c>
      <c r="FZ13" s="82"/>
      <c r="GA13" s="82"/>
      <c r="GB13" s="82">
        <v>1</v>
      </c>
      <c r="GC13" s="82">
        <v>40</v>
      </c>
    </row>
    <row r="14" spans="1:185" x14ac:dyDescent="0.3">
      <c r="A14" s="83">
        <v>106034002</v>
      </c>
      <c r="B14" s="81" t="s">
        <v>72</v>
      </c>
      <c r="C14" s="81" t="s">
        <v>73</v>
      </c>
      <c r="D14" s="81" t="s">
        <v>1101</v>
      </c>
      <c r="E14" s="81" t="s">
        <v>1307</v>
      </c>
      <c r="F14" s="81" t="s">
        <v>1891</v>
      </c>
      <c r="G14" s="81" t="s">
        <v>1892</v>
      </c>
      <c r="H14" s="81" t="s">
        <v>74</v>
      </c>
      <c r="I14" s="81" t="s">
        <v>1040</v>
      </c>
      <c r="J14" s="81"/>
      <c r="K14" s="81" t="s">
        <v>1864</v>
      </c>
      <c r="L14" s="81" t="s">
        <v>974</v>
      </c>
      <c r="M14" s="81"/>
      <c r="N14" s="81" t="s">
        <v>970</v>
      </c>
      <c r="O14" s="81" t="s">
        <v>1109</v>
      </c>
      <c r="P14" s="81" t="s">
        <v>1110</v>
      </c>
      <c r="Q14" s="81" t="s">
        <v>1308</v>
      </c>
      <c r="R14" s="81" t="s">
        <v>75</v>
      </c>
      <c r="S14" s="82">
        <v>10407</v>
      </c>
      <c r="T14" s="82">
        <v>9221</v>
      </c>
      <c r="U14" s="82"/>
      <c r="V14" s="82">
        <v>1295</v>
      </c>
      <c r="W14" s="82">
        <v>1343</v>
      </c>
      <c r="X14" s="82">
        <v>2357</v>
      </c>
      <c r="Y14" s="82">
        <v>2671</v>
      </c>
      <c r="Z14" s="82">
        <v>2101</v>
      </c>
      <c r="AA14" s="82">
        <v>2728</v>
      </c>
      <c r="AB14" s="82">
        <v>2782</v>
      </c>
      <c r="AC14" s="82">
        <v>2412</v>
      </c>
      <c r="AD14" s="82">
        <v>1722</v>
      </c>
      <c r="AE14" s="82">
        <v>217</v>
      </c>
      <c r="AF14" s="82"/>
      <c r="AG14" s="82">
        <v>171</v>
      </c>
      <c r="AH14" s="82">
        <v>92</v>
      </c>
      <c r="AI14" s="82">
        <v>225</v>
      </c>
      <c r="AJ14" s="82">
        <v>316</v>
      </c>
      <c r="AK14" s="82">
        <v>95</v>
      </c>
      <c r="AL14" s="82">
        <v>943</v>
      </c>
      <c r="AM14" s="82">
        <v>264</v>
      </c>
      <c r="AN14" s="82">
        <v>17522</v>
      </c>
      <c r="AO14" s="82"/>
      <c r="AP14" s="82">
        <v>2005</v>
      </c>
      <c r="AQ14" s="82">
        <v>16999</v>
      </c>
      <c r="AR14" s="82">
        <v>624</v>
      </c>
      <c r="AS14" s="82"/>
      <c r="AT14" s="82">
        <v>646</v>
      </c>
      <c r="AU14" s="82">
        <v>123</v>
      </c>
      <c r="AV14" s="82">
        <v>2</v>
      </c>
      <c r="AW14" s="82">
        <v>26</v>
      </c>
      <c r="AX14" s="82">
        <v>9</v>
      </c>
      <c r="AY14" s="82">
        <v>4</v>
      </c>
      <c r="AZ14" s="82">
        <v>36</v>
      </c>
      <c r="BA14" s="82">
        <v>540</v>
      </c>
      <c r="BB14" s="82">
        <v>116</v>
      </c>
      <c r="BC14" s="82"/>
      <c r="BD14" s="82">
        <v>32</v>
      </c>
      <c r="BE14" s="82">
        <v>18028</v>
      </c>
      <c r="BF14" s="82">
        <v>65</v>
      </c>
      <c r="BG14" s="82">
        <v>1</v>
      </c>
      <c r="BH14" s="82"/>
      <c r="BI14" s="82"/>
      <c r="BJ14" s="82"/>
      <c r="BK14" s="82">
        <v>6487</v>
      </c>
      <c r="BL14" s="82">
        <v>6120</v>
      </c>
      <c r="BM14" s="82">
        <v>1381</v>
      </c>
      <c r="BN14" s="82">
        <v>4733</v>
      </c>
      <c r="BO14" s="82">
        <v>907</v>
      </c>
      <c r="BP14" s="82"/>
      <c r="BQ14" s="82">
        <v>6</v>
      </c>
      <c r="BR14" s="82">
        <v>1306</v>
      </c>
      <c r="BS14" s="82">
        <v>3</v>
      </c>
      <c r="BT14" s="82">
        <v>1153</v>
      </c>
      <c r="BU14" s="82">
        <v>51</v>
      </c>
      <c r="BV14" s="82">
        <v>325</v>
      </c>
      <c r="BW14" s="82">
        <v>286</v>
      </c>
      <c r="BX14" s="82">
        <v>129</v>
      </c>
      <c r="BY14" s="82">
        <v>938</v>
      </c>
      <c r="BZ14" s="82">
        <v>1072</v>
      </c>
      <c r="CA14" s="82">
        <v>815</v>
      </c>
      <c r="CB14" s="82">
        <v>4149</v>
      </c>
      <c r="CC14" s="82">
        <v>723</v>
      </c>
      <c r="CD14" s="82">
        <v>1313</v>
      </c>
      <c r="CE14" s="82">
        <v>51</v>
      </c>
      <c r="CF14" s="82">
        <v>645</v>
      </c>
      <c r="CG14" s="82">
        <v>300</v>
      </c>
      <c r="CH14" s="82">
        <v>2301</v>
      </c>
      <c r="CI14" s="82">
        <v>883</v>
      </c>
      <c r="CJ14" s="82">
        <v>3175</v>
      </c>
      <c r="CK14" s="82">
        <v>4</v>
      </c>
      <c r="CL14" s="82">
        <v>19628</v>
      </c>
      <c r="CM14" s="82">
        <v>37</v>
      </c>
      <c r="CN14" s="82">
        <v>19273</v>
      </c>
      <c r="CO14" s="82">
        <v>283</v>
      </c>
      <c r="CP14" s="82">
        <v>30</v>
      </c>
      <c r="CQ14" s="82">
        <v>5</v>
      </c>
      <c r="CR14" s="82"/>
      <c r="CS14" s="82">
        <v>19178</v>
      </c>
      <c r="CT14" s="82">
        <v>22</v>
      </c>
      <c r="CU14" s="82">
        <v>177</v>
      </c>
      <c r="CV14" s="82">
        <v>170</v>
      </c>
      <c r="CW14" s="82">
        <v>81</v>
      </c>
      <c r="CX14" s="82">
        <v>905</v>
      </c>
      <c r="CY14" s="82">
        <v>870</v>
      </c>
      <c r="CZ14" s="82"/>
      <c r="DA14" s="82">
        <v>7</v>
      </c>
      <c r="DB14" s="82">
        <v>39</v>
      </c>
      <c r="DC14" s="82">
        <v>63</v>
      </c>
      <c r="DD14" s="82">
        <v>94</v>
      </c>
      <c r="DE14" s="82">
        <v>208</v>
      </c>
      <c r="DF14" s="82">
        <v>420</v>
      </c>
      <c r="DG14" s="82">
        <v>449</v>
      </c>
      <c r="DH14" s="82">
        <v>495</v>
      </c>
      <c r="DI14" s="82"/>
      <c r="DJ14" s="82"/>
      <c r="DK14" s="82"/>
      <c r="DL14" s="82">
        <v>18</v>
      </c>
      <c r="DM14" s="82">
        <v>16</v>
      </c>
      <c r="DN14" s="82">
        <v>24</v>
      </c>
      <c r="DO14" s="82">
        <v>13</v>
      </c>
      <c r="DP14" s="82">
        <v>9</v>
      </c>
      <c r="DQ14" s="82">
        <v>66</v>
      </c>
      <c r="DR14" s="82">
        <v>20</v>
      </c>
      <c r="DS14" s="82">
        <v>1609</v>
      </c>
      <c r="DT14" s="82"/>
      <c r="DU14" s="82">
        <v>109</v>
      </c>
      <c r="DV14" s="82">
        <v>1608</v>
      </c>
      <c r="DW14" s="82">
        <v>58</v>
      </c>
      <c r="DX14" s="82"/>
      <c r="DY14" s="82">
        <v>129</v>
      </c>
      <c r="DZ14" s="82">
        <v>29</v>
      </c>
      <c r="EA14" s="82">
        <v>50</v>
      </c>
      <c r="EB14" s="82">
        <v>463</v>
      </c>
      <c r="EC14" s="82">
        <v>56</v>
      </c>
      <c r="ED14" s="82">
        <v>3</v>
      </c>
      <c r="EE14" s="82">
        <v>77</v>
      </c>
      <c r="EF14" s="82">
        <v>5</v>
      </c>
      <c r="EG14" s="82">
        <v>16</v>
      </c>
      <c r="EH14" s="82">
        <v>8</v>
      </c>
      <c r="EI14" s="82">
        <v>703</v>
      </c>
      <c r="EJ14" s="82">
        <v>230</v>
      </c>
      <c r="EK14" s="82"/>
      <c r="EL14" s="82"/>
      <c r="EM14" s="82"/>
      <c r="EN14" s="82">
        <v>6</v>
      </c>
      <c r="EO14" s="82"/>
      <c r="EP14" s="82">
        <v>259</v>
      </c>
      <c r="EQ14" s="82">
        <v>1165</v>
      </c>
      <c r="ER14" s="82">
        <v>141</v>
      </c>
      <c r="ES14" s="82">
        <v>183</v>
      </c>
      <c r="ET14" s="82">
        <v>27</v>
      </c>
      <c r="EU14" s="82"/>
      <c r="EV14" s="82">
        <v>270</v>
      </c>
      <c r="EW14" s="82">
        <v>257</v>
      </c>
      <c r="EX14" s="82">
        <v>14</v>
      </c>
      <c r="EY14" s="82">
        <v>3</v>
      </c>
      <c r="EZ14" s="82">
        <v>70</v>
      </c>
      <c r="FA14" s="82"/>
      <c r="FB14" s="82">
        <v>60</v>
      </c>
      <c r="FC14" s="82">
        <v>529</v>
      </c>
      <c r="FD14" s="82">
        <v>180</v>
      </c>
      <c r="FE14" s="82">
        <v>29</v>
      </c>
      <c r="FF14" s="82">
        <v>29</v>
      </c>
      <c r="FG14" s="82">
        <v>23</v>
      </c>
      <c r="FH14" s="82">
        <v>63</v>
      </c>
      <c r="FI14" s="82">
        <v>157</v>
      </c>
      <c r="FJ14" s="82">
        <v>37</v>
      </c>
      <c r="FK14" s="82">
        <v>40</v>
      </c>
      <c r="FL14" s="82"/>
      <c r="FM14" s="82">
        <v>1</v>
      </c>
      <c r="FN14" s="82">
        <v>12</v>
      </c>
      <c r="FO14" s="82">
        <v>1</v>
      </c>
      <c r="FP14" s="82"/>
      <c r="FQ14" s="82">
        <v>1775</v>
      </c>
      <c r="FR14" s="82">
        <v>3</v>
      </c>
      <c r="FS14" s="82">
        <v>1751</v>
      </c>
      <c r="FT14" s="82">
        <v>19</v>
      </c>
      <c r="FU14" s="82">
        <v>2</v>
      </c>
      <c r="FV14" s="82"/>
      <c r="FW14" s="82">
        <v>1740</v>
      </c>
      <c r="FX14" s="82">
        <v>23</v>
      </c>
      <c r="FY14" s="82">
        <v>10</v>
      </c>
      <c r="FZ14" s="82">
        <v>2</v>
      </c>
      <c r="GA14" s="82"/>
      <c r="GB14" s="82"/>
      <c r="GC14" s="82">
        <v>14</v>
      </c>
    </row>
    <row r="15" spans="1:185" x14ac:dyDescent="0.3">
      <c r="A15" s="83">
        <v>106040802</v>
      </c>
      <c r="B15" s="81" t="s">
        <v>76</v>
      </c>
      <c r="C15" s="81" t="s">
        <v>975</v>
      </c>
      <c r="D15" s="81" t="s">
        <v>1101</v>
      </c>
      <c r="E15" s="81" t="s">
        <v>1309</v>
      </c>
      <c r="F15" s="81" t="s">
        <v>1310</v>
      </c>
      <c r="G15" s="81" t="s">
        <v>1311</v>
      </c>
      <c r="H15" s="81" t="s">
        <v>77</v>
      </c>
      <c r="I15" s="81" t="s">
        <v>1040</v>
      </c>
      <c r="J15" s="81"/>
      <c r="K15" s="81" t="s">
        <v>1868</v>
      </c>
      <c r="L15" s="81" t="s">
        <v>974</v>
      </c>
      <c r="M15" s="81"/>
      <c r="N15" s="81" t="s">
        <v>963</v>
      </c>
      <c r="O15" s="81" t="s">
        <v>1111</v>
      </c>
      <c r="P15" s="81" t="s">
        <v>1112</v>
      </c>
      <c r="Q15" s="81" t="s">
        <v>1312</v>
      </c>
      <c r="R15" s="81" t="s">
        <v>75</v>
      </c>
      <c r="S15" s="82">
        <v>4432</v>
      </c>
      <c r="T15" s="82">
        <v>3711</v>
      </c>
      <c r="U15" s="82"/>
      <c r="V15" s="82">
        <v>732</v>
      </c>
      <c r="W15" s="82">
        <v>790</v>
      </c>
      <c r="X15" s="82">
        <v>1142</v>
      </c>
      <c r="Y15" s="82">
        <v>1378</v>
      </c>
      <c r="Z15" s="82">
        <v>1108</v>
      </c>
      <c r="AA15" s="82">
        <v>1124</v>
      </c>
      <c r="AB15" s="82">
        <v>826</v>
      </c>
      <c r="AC15" s="82">
        <v>530</v>
      </c>
      <c r="AD15" s="82">
        <v>430</v>
      </c>
      <c r="AE15" s="82">
        <v>83</v>
      </c>
      <c r="AF15" s="82"/>
      <c r="AG15" s="82">
        <v>41</v>
      </c>
      <c r="AH15" s="82">
        <v>63</v>
      </c>
      <c r="AI15" s="82">
        <v>167</v>
      </c>
      <c r="AJ15" s="82">
        <v>23</v>
      </c>
      <c r="AK15" s="82">
        <v>53</v>
      </c>
      <c r="AL15" s="82">
        <v>1083</v>
      </c>
      <c r="AM15" s="82">
        <v>75</v>
      </c>
      <c r="AN15" s="82">
        <v>6638</v>
      </c>
      <c r="AO15" s="82"/>
      <c r="AP15" s="82">
        <v>2459</v>
      </c>
      <c r="AQ15" s="82">
        <v>5669</v>
      </c>
      <c r="AR15" s="82">
        <v>15</v>
      </c>
      <c r="AS15" s="82"/>
      <c r="AT15" s="82">
        <v>523</v>
      </c>
      <c r="AU15" s="82">
        <v>230</v>
      </c>
      <c r="AV15" s="82"/>
      <c r="AW15" s="82">
        <v>20</v>
      </c>
      <c r="AX15" s="82">
        <v>15</v>
      </c>
      <c r="AY15" s="82">
        <v>2</v>
      </c>
      <c r="AZ15" s="82"/>
      <c r="BA15" s="82">
        <v>7</v>
      </c>
      <c r="BB15" s="82">
        <v>14</v>
      </c>
      <c r="BC15" s="82"/>
      <c r="BD15" s="82">
        <v>4</v>
      </c>
      <c r="BE15" s="82">
        <v>7241</v>
      </c>
      <c r="BF15" s="82">
        <v>58</v>
      </c>
      <c r="BG15" s="82">
        <v>15</v>
      </c>
      <c r="BH15" s="82">
        <v>14</v>
      </c>
      <c r="BI15" s="82"/>
      <c r="BJ15" s="82"/>
      <c r="BK15" s="82">
        <v>4481</v>
      </c>
      <c r="BL15" s="82">
        <v>1552</v>
      </c>
      <c r="BM15" s="82">
        <v>20</v>
      </c>
      <c r="BN15" s="82">
        <v>1371</v>
      </c>
      <c r="BO15" s="82">
        <v>719</v>
      </c>
      <c r="BP15" s="82"/>
      <c r="BQ15" s="82">
        <v>2</v>
      </c>
      <c r="BR15" s="82">
        <v>536</v>
      </c>
      <c r="BS15" s="82">
        <v>2</v>
      </c>
      <c r="BT15" s="82">
        <v>693</v>
      </c>
      <c r="BU15" s="82">
        <v>20</v>
      </c>
      <c r="BV15" s="82">
        <v>197</v>
      </c>
      <c r="BW15" s="82">
        <v>128</v>
      </c>
      <c r="BX15" s="82">
        <v>76</v>
      </c>
      <c r="BY15" s="82">
        <v>62</v>
      </c>
      <c r="BZ15" s="82">
        <v>609</v>
      </c>
      <c r="CA15" s="82">
        <v>350</v>
      </c>
      <c r="CB15" s="82">
        <v>1880</v>
      </c>
      <c r="CC15" s="82">
        <v>214</v>
      </c>
      <c r="CD15" s="82">
        <v>492</v>
      </c>
      <c r="CE15" s="82">
        <v>32</v>
      </c>
      <c r="CF15" s="82">
        <v>242</v>
      </c>
      <c r="CG15" s="82">
        <v>166</v>
      </c>
      <c r="CH15" s="82">
        <v>952</v>
      </c>
      <c r="CI15" s="82">
        <v>534</v>
      </c>
      <c r="CJ15" s="82">
        <v>951</v>
      </c>
      <c r="CK15" s="82">
        <v>5</v>
      </c>
      <c r="CL15" s="82">
        <v>8143</v>
      </c>
      <c r="CM15" s="82">
        <v>46</v>
      </c>
      <c r="CN15" s="82">
        <v>7215</v>
      </c>
      <c r="CO15" s="82">
        <v>879</v>
      </c>
      <c r="CP15" s="82">
        <v>3</v>
      </c>
      <c r="CQ15" s="82"/>
      <c r="CR15" s="82"/>
      <c r="CS15" s="82">
        <v>8049</v>
      </c>
      <c r="CT15" s="82"/>
      <c r="CU15" s="82">
        <v>45</v>
      </c>
      <c r="CV15" s="82">
        <v>49</v>
      </c>
      <c r="CW15" s="82"/>
      <c r="CX15" s="82">
        <v>125</v>
      </c>
      <c r="CY15" s="82">
        <v>112</v>
      </c>
      <c r="CZ15" s="82"/>
      <c r="DA15" s="82">
        <v>2</v>
      </c>
      <c r="DB15" s="82">
        <v>4</v>
      </c>
      <c r="DC15" s="82">
        <v>18</v>
      </c>
      <c r="DD15" s="82">
        <v>23</v>
      </c>
      <c r="DE15" s="82">
        <v>24</v>
      </c>
      <c r="DF15" s="82">
        <v>50</v>
      </c>
      <c r="DG15" s="82">
        <v>44</v>
      </c>
      <c r="DH15" s="82">
        <v>72</v>
      </c>
      <c r="DI15" s="82"/>
      <c r="DJ15" s="82"/>
      <c r="DK15" s="82"/>
      <c r="DL15" s="82">
        <v>2</v>
      </c>
      <c r="DM15" s="82">
        <v>1</v>
      </c>
      <c r="DN15" s="82">
        <v>1</v>
      </c>
      <c r="DO15" s="82"/>
      <c r="DP15" s="82">
        <v>2</v>
      </c>
      <c r="DQ15" s="82">
        <v>12</v>
      </c>
      <c r="DR15" s="82"/>
      <c r="DS15" s="82">
        <v>219</v>
      </c>
      <c r="DT15" s="82"/>
      <c r="DU15" s="82">
        <v>46</v>
      </c>
      <c r="DV15" s="82">
        <v>191</v>
      </c>
      <c r="DW15" s="82"/>
      <c r="DX15" s="82"/>
      <c r="DY15" s="82">
        <v>9</v>
      </c>
      <c r="DZ15" s="82">
        <v>17</v>
      </c>
      <c r="EA15" s="82">
        <v>5</v>
      </c>
      <c r="EB15" s="82">
        <v>16</v>
      </c>
      <c r="EC15" s="82"/>
      <c r="ED15" s="82">
        <v>3</v>
      </c>
      <c r="EE15" s="82"/>
      <c r="EF15" s="82">
        <v>1</v>
      </c>
      <c r="EG15" s="82">
        <v>1</v>
      </c>
      <c r="EH15" s="82"/>
      <c r="EI15" s="82">
        <v>104</v>
      </c>
      <c r="EJ15" s="82">
        <v>77</v>
      </c>
      <c r="EK15" s="82"/>
      <c r="EL15" s="82"/>
      <c r="EM15" s="82"/>
      <c r="EN15" s="82">
        <v>4</v>
      </c>
      <c r="EO15" s="82"/>
      <c r="EP15" s="82">
        <v>74</v>
      </c>
      <c r="EQ15" s="82">
        <v>139</v>
      </c>
      <c r="ER15" s="82">
        <v>1</v>
      </c>
      <c r="ES15" s="82">
        <v>22</v>
      </c>
      <c r="ET15" s="82">
        <v>1</v>
      </c>
      <c r="EU15" s="82"/>
      <c r="EV15" s="82">
        <v>30</v>
      </c>
      <c r="EW15" s="82">
        <v>31</v>
      </c>
      <c r="EX15" s="82">
        <v>2</v>
      </c>
      <c r="EY15" s="82">
        <v>1</v>
      </c>
      <c r="EZ15" s="82">
        <v>18</v>
      </c>
      <c r="FA15" s="82"/>
      <c r="FB15" s="82">
        <v>16</v>
      </c>
      <c r="FC15" s="82">
        <v>46</v>
      </c>
      <c r="FD15" s="82">
        <v>16</v>
      </c>
      <c r="FE15" s="82">
        <v>5</v>
      </c>
      <c r="FF15" s="82">
        <v>3</v>
      </c>
      <c r="FG15" s="82">
        <v>2</v>
      </c>
      <c r="FH15" s="82">
        <v>7</v>
      </c>
      <c r="FI15" s="82">
        <v>46</v>
      </c>
      <c r="FJ15" s="82">
        <v>10</v>
      </c>
      <c r="FK15" s="82">
        <v>4</v>
      </c>
      <c r="FL15" s="82"/>
      <c r="FM15" s="82"/>
      <c r="FN15" s="82"/>
      <c r="FO15" s="82"/>
      <c r="FP15" s="82"/>
      <c r="FQ15" s="82">
        <v>237</v>
      </c>
      <c r="FR15" s="82">
        <v>4</v>
      </c>
      <c r="FS15" s="82">
        <v>210</v>
      </c>
      <c r="FT15" s="82">
        <v>23</v>
      </c>
      <c r="FU15" s="82"/>
      <c r="FV15" s="82"/>
      <c r="FW15" s="82">
        <v>233</v>
      </c>
      <c r="FX15" s="82">
        <v>4</v>
      </c>
      <c r="FY15" s="82"/>
      <c r="FZ15" s="82"/>
      <c r="GA15" s="82"/>
      <c r="GB15" s="82"/>
      <c r="GC15" s="82">
        <v>5</v>
      </c>
    </row>
    <row r="16" spans="1:185" x14ac:dyDescent="0.3">
      <c r="A16" s="83">
        <v>106040937</v>
      </c>
      <c r="B16" s="81" t="s">
        <v>78</v>
      </c>
      <c r="C16" s="81" t="s">
        <v>79</v>
      </c>
      <c r="D16" s="81" t="s">
        <v>1101</v>
      </c>
      <c r="E16" s="81" t="s">
        <v>1309</v>
      </c>
      <c r="F16" s="81" t="s">
        <v>1893</v>
      </c>
      <c r="G16" s="81" t="s">
        <v>1894</v>
      </c>
      <c r="H16" s="81" t="s">
        <v>80</v>
      </c>
      <c r="I16" s="81" t="s">
        <v>1040</v>
      </c>
      <c r="J16" s="81"/>
      <c r="K16" s="81" t="s">
        <v>1864</v>
      </c>
      <c r="L16" s="81"/>
      <c r="M16" s="81"/>
      <c r="N16" s="81" t="s">
        <v>963</v>
      </c>
      <c r="O16" s="81" t="s">
        <v>1111</v>
      </c>
      <c r="P16" s="81" t="s">
        <v>1112</v>
      </c>
      <c r="Q16" s="81" t="s">
        <v>1313</v>
      </c>
      <c r="R16" s="81" t="s">
        <v>75</v>
      </c>
      <c r="S16" s="82">
        <v>4602</v>
      </c>
      <c r="T16" s="82">
        <v>4382</v>
      </c>
      <c r="U16" s="82"/>
      <c r="V16" s="82">
        <v>708</v>
      </c>
      <c r="W16" s="82">
        <v>805</v>
      </c>
      <c r="X16" s="82">
        <v>1490</v>
      </c>
      <c r="Y16" s="82">
        <v>1695</v>
      </c>
      <c r="Z16" s="82">
        <v>1161</v>
      </c>
      <c r="AA16" s="82">
        <v>1185</v>
      </c>
      <c r="AB16" s="82">
        <v>913</v>
      </c>
      <c r="AC16" s="82">
        <v>499</v>
      </c>
      <c r="AD16" s="82">
        <v>337</v>
      </c>
      <c r="AE16" s="82">
        <v>191</v>
      </c>
      <c r="AF16" s="82"/>
      <c r="AG16" s="82">
        <v>294</v>
      </c>
      <c r="AH16" s="82">
        <v>298</v>
      </c>
      <c r="AI16" s="82">
        <v>367</v>
      </c>
      <c r="AJ16" s="82">
        <v>115</v>
      </c>
      <c r="AK16" s="82"/>
      <c r="AL16" s="82">
        <v>756</v>
      </c>
      <c r="AM16" s="82">
        <v>99</v>
      </c>
      <c r="AN16" s="82">
        <v>7055</v>
      </c>
      <c r="AO16" s="82"/>
      <c r="AP16" s="82">
        <v>874</v>
      </c>
      <c r="AQ16" s="82">
        <v>7882</v>
      </c>
      <c r="AR16" s="82">
        <v>228</v>
      </c>
      <c r="AS16" s="82"/>
      <c r="AT16" s="82">
        <v>186</v>
      </c>
      <c r="AU16" s="82">
        <v>827</v>
      </c>
      <c r="AV16" s="82"/>
      <c r="AW16" s="82">
        <v>29</v>
      </c>
      <c r="AX16" s="82"/>
      <c r="AY16" s="82"/>
      <c r="AZ16" s="82"/>
      <c r="BA16" s="82">
        <v>203</v>
      </c>
      <c r="BB16" s="82">
        <v>133</v>
      </c>
      <c r="BC16" s="82"/>
      <c r="BD16" s="82">
        <v>2</v>
      </c>
      <c r="BE16" s="82">
        <v>7598</v>
      </c>
      <c r="BF16" s="82">
        <v>6</v>
      </c>
      <c r="BG16" s="82"/>
      <c r="BH16" s="82"/>
      <c r="BI16" s="82"/>
      <c r="BJ16" s="82"/>
      <c r="BK16" s="82">
        <v>4641</v>
      </c>
      <c r="BL16" s="82">
        <v>1898</v>
      </c>
      <c r="BM16" s="82">
        <v>527</v>
      </c>
      <c r="BN16" s="82">
        <v>1384</v>
      </c>
      <c r="BO16" s="82">
        <v>534</v>
      </c>
      <c r="BP16" s="82"/>
      <c r="BQ16" s="82">
        <v>14</v>
      </c>
      <c r="BR16" s="82">
        <v>607</v>
      </c>
      <c r="BS16" s="82">
        <v>6</v>
      </c>
      <c r="BT16" s="82">
        <v>388</v>
      </c>
      <c r="BU16" s="82">
        <v>11</v>
      </c>
      <c r="BV16" s="82">
        <v>65</v>
      </c>
      <c r="BW16" s="82">
        <v>88</v>
      </c>
      <c r="BX16" s="82">
        <v>80</v>
      </c>
      <c r="BY16" s="82">
        <v>552</v>
      </c>
      <c r="BZ16" s="82">
        <v>385</v>
      </c>
      <c r="CA16" s="82">
        <v>133</v>
      </c>
      <c r="CB16" s="82">
        <v>1524</v>
      </c>
      <c r="CC16" s="82">
        <v>615</v>
      </c>
      <c r="CD16" s="82">
        <v>1349</v>
      </c>
      <c r="CE16" s="82">
        <v>17</v>
      </c>
      <c r="CF16" s="82">
        <v>399</v>
      </c>
      <c r="CG16" s="82">
        <v>208</v>
      </c>
      <c r="CH16" s="82">
        <v>435</v>
      </c>
      <c r="CI16" s="82">
        <v>268</v>
      </c>
      <c r="CJ16" s="82">
        <v>1837</v>
      </c>
      <c r="CK16" s="82">
        <v>3</v>
      </c>
      <c r="CL16" s="82">
        <v>8984</v>
      </c>
      <c r="CM16" s="82">
        <v>107</v>
      </c>
      <c r="CN16" s="82">
        <v>8706</v>
      </c>
      <c r="CO16" s="82">
        <v>165</v>
      </c>
      <c r="CP16" s="82">
        <v>2</v>
      </c>
      <c r="CQ16" s="82">
        <v>4</v>
      </c>
      <c r="CR16" s="82"/>
      <c r="CS16" s="82">
        <v>8820</v>
      </c>
      <c r="CT16" s="82"/>
      <c r="CU16" s="82">
        <v>45</v>
      </c>
      <c r="CV16" s="82">
        <v>90</v>
      </c>
      <c r="CW16" s="82">
        <v>29</v>
      </c>
      <c r="CX16" s="82">
        <v>6177</v>
      </c>
      <c r="CY16" s="82">
        <v>5870</v>
      </c>
      <c r="CZ16" s="82"/>
      <c r="DA16" s="82">
        <v>207</v>
      </c>
      <c r="DB16" s="82">
        <v>793</v>
      </c>
      <c r="DC16" s="82">
        <v>1254</v>
      </c>
      <c r="DD16" s="82">
        <v>1482</v>
      </c>
      <c r="DE16" s="82">
        <v>2176</v>
      </c>
      <c r="DF16" s="82">
        <v>2549</v>
      </c>
      <c r="DG16" s="82">
        <v>1814</v>
      </c>
      <c r="DH16" s="82">
        <v>1673</v>
      </c>
      <c r="DI16" s="82">
        <v>38</v>
      </c>
      <c r="DJ16" s="82">
        <v>61</v>
      </c>
      <c r="DK16" s="82"/>
      <c r="DL16" s="82">
        <v>347</v>
      </c>
      <c r="DM16" s="82">
        <v>344</v>
      </c>
      <c r="DN16" s="82">
        <v>389</v>
      </c>
      <c r="DO16" s="82">
        <v>107</v>
      </c>
      <c r="DP16" s="82"/>
      <c r="DQ16" s="82">
        <v>772</v>
      </c>
      <c r="DR16" s="82">
        <v>54</v>
      </c>
      <c r="DS16" s="82">
        <v>10034</v>
      </c>
      <c r="DT16" s="82"/>
      <c r="DU16" s="82">
        <v>826</v>
      </c>
      <c r="DV16" s="82">
        <v>11105</v>
      </c>
      <c r="DW16" s="82">
        <v>116</v>
      </c>
      <c r="DX16" s="82"/>
      <c r="DY16" s="82">
        <v>184</v>
      </c>
      <c r="DZ16" s="82">
        <v>1386</v>
      </c>
      <c r="EA16" s="82">
        <v>167</v>
      </c>
      <c r="EB16" s="82">
        <v>401</v>
      </c>
      <c r="EC16" s="82">
        <v>39</v>
      </c>
      <c r="ED16" s="82"/>
      <c r="EE16" s="82">
        <v>79</v>
      </c>
      <c r="EF16" s="82">
        <v>13</v>
      </c>
      <c r="EG16" s="82">
        <v>2</v>
      </c>
      <c r="EH16" s="82">
        <v>69</v>
      </c>
      <c r="EI16" s="82">
        <v>8678</v>
      </c>
      <c r="EJ16" s="82">
        <v>1029</v>
      </c>
      <c r="EK16" s="82"/>
      <c r="EL16" s="82"/>
      <c r="EM16" s="82"/>
      <c r="EN16" s="82"/>
      <c r="EO16" s="82"/>
      <c r="EP16" s="82">
        <v>4717</v>
      </c>
      <c r="EQ16" s="82">
        <v>5733</v>
      </c>
      <c r="ER16" s="82">
        <v>306</v>
      </c>
      <c r="ES16" s="82">
        <v>1050</v>
      </c>
      <c r="ET16" s="82">
        <v>241</v>
      </c>
      <c r="EU16" s="82"/>
      <c r="EV16" s="82">
        <v>1830</v>
      </c>
      <c r="EW16" s="82">
        <v>1329</v>
      </c>
      <c r="EX16" s="82">
        <v>55</v>
      </c>
      <c r="EY16" s="82">
        <v>29</v>
      </c>
      <c r="EZ16" s="82">
        <v>461</v>
      </c>
      <c r="FA16" s="82">
        <v>13</v>
      </c>
      <c r="FB16" s="82">
        <v>504</v>
      </c>
      <c r="FC16" s="82">
        <v>3759</v>
      </c>
      <c r="FD16" s="82">
        <v>1463</v>
      </c>
      <c r="FE16" s="82">
        <v>233</v>
      </c>
      <c r="FF16" s="82">
        <v>347</v>
      </c>
      <c r="FG16" s="82">
        <v>148</v>
      </c>
      <c r="FH16" s="82">
        <v>563</v>
      </c>
      <c r="FI16" s="82">
        <v>289</v>
      </c>
      <c r="FJ16" s="82">
        <v>178</v>
      </c>
      <c r="FK16" s="82">
        <v>659</v>
      </c>
      <c r="FL16" s="82">
        <v>3</v>
      </c>
      <c r="FM16" s="82">
        <v>51</v>
      </c>
      <c r="FN16" s="82">
        <v>129</v>
      </c>
      <c r="FO16" s="82">
        <v>4</v>
      </c>
      <c r="FP16" s="82"/>
      <c r="FQ16" s="82">
        <v>12047</v>
      </c>
      <c r="FR16" s="82">
        <v>218</v>
      </c>
      <c r="FS16" s="82">
        <v>11591</v>
      </c>
      <c r="FT16" s="82">
        <v>238</v>
      </c>
      <c r="FU16" s="82"/>
      <c r="FV16" s="82"/>
      <c r="FW16" s="82">
        <v>11622</v>
      </c>
      <c r="FX16" s="82">
        <v>315</v>
      </c>
      <c r="FY16" s="82">
        <v>110</v>
      </c>
      <c r="FZ16" s="82"/>
      <c r="GA16" s="82"/>
      <c r="GB16" s="82"/>
      <c r="GC16" s="82">
        <v>14</v>
      </c>
    </row>
    <row r="17" spans="1:185" x14ac:dyDescent="0.3">
      <c r="A17" s="83">
        <v>106040962</v>
      </c>
      <c r="B17" s="81" t="s">
        <v>81</v>
      </c>
      <c r="C17" s="81" t="s">
        <v>901</v>
      </c>
      <c r="D17" s="81" t="s">
        <v>1101</v>
      </c>
      <c r="E17" s="81" t="s">
        <v>1309</v>
      </c>
      <c r="F17" s="81" t="s">
        <v>1314</v>
      </c>
      <c r="G17" s="81" t="s">
        <v>1315</v>
      </c>
      <c r="H17" s="81" t="s">
        <v>82</v>
      </c>
      <c r="I17" s="81" t="s">
        <v>1040</v>
      </c>
      <c r="J17" s="81" t="s">
        <v>1867</v>
      </c>
      <c r="K17" s="81" t="s">
        <v>1864</v>
      </c>
      <c r="L17" s="81"/>
      <c r="M17" s="81"/>
      <c r="N17" s="81" t="s">
        <v>967</v>
      </c>
      <c r="O17" s="81" t="s">
        <v>1111</v>
      </c>
      <c r="P17" s="81" t="s">
        <v>1112</v>
      </c>
      <c r="Q17" s="81" t="s">
        <v>1316</v>
      </c>
      <c r="R17" s="81" t="s">
        <v>51</v>
      </c>
      <c r="S17" s="82">
        <v>26569</v>
      </c>
      <c r="T17" s="82">
        <v>23001</v>
      </c>
      <c r="U17" s="82">
        <v>1</v>
      </c>
      <c r="V17" s="82">
        <v>3315</v>
      </c>
      <c r="W17" s="82">
        <v>4430</v>
      </c>
      <c r="X17" s="82">
        <v>8991</v>
      </c>
      <c r="Y17" s="82">
        <v>7614</v>
      </c>
      <c r="Z17" s="82">
        <v>5836</v>
      </c>
      <c r="AA17" s="82">
        <v>5711</v>
      </c>
      <c r="AB17" s="82">
        <v>5510</v>
      </c>
      <c r="AC17" s="82">
        <v>4190</v>
      </c>
      <c r="AD17" s="82">
        <v>3275</v>
      </c>
      <c r="AE17" s="82">
        <v>699</v>
      </c>
      <c r="AF17" s="82"/>
      <c r="AG17" s="82">
        <v>674</v>
      </c>
      <c r="AH17" s="82">
        <v>613</v>
      </c>
      <c r="AI17" s="82">
        <v>1611</v>
      </c>
      <c r="AJ17" s="82">
        <v>515</v>
      </c>
      <c r="AK17" s="82">
        <v>88</v>
      </c>
      <c r="AL17" s="82">
        <v>10166</v>
      </c>
      <c r="AM17" s="82">
        <v>503</v>
      </c>
      <c r="AN17" s="82">
        <v>35401</v>
      </c>
      <c r="AO17" s="82"/>
      <c r="AP17" s="82">
        <v>8905</v>
      </c>
      <c r="AQ17" s="82">
        <v>39705</v>
      </c>
      <c r="AR17" s="82">
        <v>961</v>
      </c>
      <c r="AS17" s="82"/>
      <c r="AT17" s="82">
        <v>324</v>
      </c>
      <c r="AU17" s="82">
        <v>1029</v>
      </c>
      <c r="AV17" s="82">
        <v>6</v>
      </c>
      <c r="AW17" s="82">
        <v>94</v>
      </c>
      <c r="AX17" s="82"/>
      <c r="AY17" s="82">
        <v>1</v>
      </c>
      <c r="AZ17" s="82"/>
      <c r="BA17" s="82">
        <v>322</v>
      </c>
      <c r="BB17" s="82">
        <v>376</v>
      </c>
      <c r="BC17" s="82">
        <v>8</v>
      </c>
      <c r="BD17" s="82">
        <v>24</v>
      </c>
      <c r="BE17" s="82">
        <v>47298</v>
      </c>
      <c r="BF17" s="82">
        <v>85</v>
      </c>
      <c r="BG17" s="82"/>
      <c r="BH17" s="82">
        <v>4</v>
      </c>
      <c r="BI17" s="82"/>
      <c r="BJ17" s="82"/>
      <c r="BK17" s="82">
        <v>20803</v>
      </c>
      <c r="BL17" s="82">
        <v>12620</v>
      </c>
      <c r="BM17" s="82">
        <v>1271</v>
      </c>
      <c r="BN17" s="82">
        <v>11682</v>
      </c>
      <c r="BO17" s="82">
        <v>3185</v>
      </c>
      <c r="BP17" s="82">
        <v>10</v>
      </c>
      <c r="BQ17" s="82">
        <v>51</v>
      </c>
      <c r="BR17" s="82">
        <v>3512</v>
      </c>
      <c r="BS17" s="82">
        <v>12</v>
      </c>
      <c r="BT17" s="82">
        <v>3541</v>
      </c>
      <c r="BU17" s="82">
        <v>89</v>
      </c>
      <c r="BV17" s="82">
        <v>618</v>
      </c>
      <c r="BW17" s="82">
        <v>683</v>
      </c>
      <c r="BX17" s="82">
        <v>288</v>
      </c>
      <c r="BY17" s="82">
        <v>1266</v>
      </c>
      <c r="BZ17" s="82">
        <v>3304</v>
      </c>
      <c r="CA17" s="82">
        <v>1294</v>
      </c>
      <c r="CB17" s="82">
        <v>10473</v>
      </c>
      <c r="CC17" s="82">
        <v>2215</v>
      </c>
      <c r="CD17" s="82">
        <v>3441</v>
      </c>
      <c r="CE17" s="82">
        <v>103</v>
      </c>
      <c r="CF17" s="82">
        <v>1851</v>
      </c>
      <c r="CG17" s="82">
        <v>1214</v>
      </c>
      <c r="CH17" s="82">
        <v>4685</v>
      </c>
      <c r="CI17" s="82">
        <v>2239</v>
      </c>
      <c r="CJ17" s="82">
        <v>8685</v>
      </c>
      <c r="CK17" s="82">
        <v>7</v>
      </c>
      <c r="CL17" s="82">
        <v>49571</v>
      </c>
      <c r="CM17" s="82">
        <v>309</v>
      </c>
      <c r="CN17" s="82">
        <v>46597</v>
      </c>
      <c r="CO17" s="82">
        <v>2610</v>
      </c>
      <c r="CP17" s="82">
        <v>53</v>
      </c>
      <c r="CQ17" s="82">
        <v>2</v>
      </c>
      <c r="CR17" s="82"/>
      <c r="CS17" s="82">
        <v>46692</v>
      </c>
      <c r="CT17" s="82">
        <v>5</v>
      </c>
      <c r="CU17" s="82">
        <v>2531</v>
      </c>
      <c r="CV17" s="82">
        <v>337</v>
      </c>
      <c r="CW17" s="82">
        <v>6</v>
      </c>
      <c r="CX17" s="82">
        <v>6242</v>
      </c>
      <c r="CY17" s="82">
        <v>6469</v>
      </c>
      <c r="CZ17" s="82"/>
      <c r="DA17" s="82">
        <v>129</v>
      </c>
      <c r="DB17" s="82">
        <v>576</v>
      </c>
      <c r="DC17" s="82">
        <v>786</v>
      </c>
      <c r="DD17" s="82">
        <v>928</v>
      </c>
      <c r="DE17" s="82">
        <v>1752</v>
      </c>
      <c r="DF17" s="82">
        <v>2728</v>
      </c>
      <c r="DG17" s="82">
        <v>2836</v>
      </c>
      <c r="DH17" s="82">
        <v>2846</v>
      </c>
      <c r="DI17" s="82">
        <v>53</v>
      </c>
      <c r="DJ17" s="82">
        <v>77</v>
      </c>
      <c r="DK17" s="82"/>
      <c r="DL17" s="82">
        <v>144</v>
      </c>
      <c r="DM17" s="82">
        <v>153</v>
      </c>
      <c r="DN17" s="82">
        <v>198</v>
      </c>
      <c r="DO17" s="82">
        <v>58</v>
      </c>
      <c r="DP17" s="82">
        <v>10</v>
      </c>
      <c r="DQ17" s="82">
        <v>1681</v>
      </c>
      <c r="DR17" s="82">
        <v>82</v>
      </c>
      <c r="DS17" s="82">
        <v>10385</v>
      </c>
      <c r="DT17" s="82"/>
      <c r="DU17" s="82">
        <v>1439</v>
      </c>
      <c r="DV17" s="82">
        <v>11037</v>
      </c>
      <c r="DW17" s="82">
        <v>235</v>
      </c>
      <c r="DX17" s="82"/>
      <c r="DY17" s="82">
        <v>168</v>
      </c>
      <c r="DZ17" s="82"/>
      <c r="EA17" s="82">
        <v>491</v>
      </c>
      <c r="EB17" s="82">
        <v>1739</v>
      </c>
      <c r="EC17" s="82">
        <v>241</v>
      </c>
      <c r="ED17" s="82"/>
      <c r="EE17" s="82">
        <v>1</v>
      </c>
      <c r="EF17" s="82">
        <v>48</v>
      </c>
      <c r="EG17" s="82">
        <v>362</v>
      </c>
      <c r="EH17" s="82">
        <v>59</v>
      </c>
      <c r="EI17" s="82">
        <v>8120</v>
      </c>
      <c r="EJ17" s="82">
        <v>1481</v>
      </c>
      <c r="EK17" s="82"/>
      <c r="EL17" s="82"/>
      <c r="EM17" s="82"/>
      <c r="EN17" s="82"/>
      <c r="EO17" s="82">
        <v>1</v>
      </c>
      <c r="EP17" s="82">
        <v>2629</v>
      </c>
      <c r="EQ17" s="82">
        <v>7639</v>
      </c>
      <c r="ER17" s="82">
        <v>82</v>
      </c>
      <c r="ES17" s="82">
        <v>2214</v>
      </c>
      <c r="ET17" s="82">
        <v>147</v>
      </c>
      <c r="EU17" s="82"/>
      <c r="EV17" s="82">
        <v>2522</v>
      </c>
      <c r="EW17" s="82">
        <v>1864</v>
      </c>
      <c r="EX17" s="82">
        <v>131</v>
      </c>
      <c r="EY17" s="82">
        <v>24</v>
      </c>
      <c r="EZ17" s="82">
        <v>595</v>
      </c>
      <c r="FA17" s="82">
        <v>15</v>
      </c>
      <c r="FB17" s="82">
        <v>1005</v>
      </c>
      <c r="FC17" s="82">
        <v>1803</v>
      </c>
      <c r="FD17" s="82">
        <v>1643</v>
      </c>
      <c r="FE17" s="82">
        <v>251</v>
      </c>
      <c r="FF17" s="82">
        <v>290</v>
      </c>
      <c r="FG17" s="82">
        <v>358</v>
      </c>
      <c r="FH17" s="82">
        <v>380</v>
      </c>
      <c r="FI17" s="82">
        <v>1169</v>
      </c>
      <c r="FJ17" s="82">
        <v>296</v>
      </c>
      <c r="FK17" s="82">
        <v>279</v>
      </c>
      <c r="FL17" s="82">
        <v>21</v>
      </c>
      <c r="FM17" s="82">
        <v>3</v>
      </c>
      <c r="FN17" s="82">
        <v>57</v>
      </c>
      <c r="FO17" s="82">
        <v>5</v>
      </c>
      <c r="FP17" s="82"/>
      <c r="FQ17" s="82">
        <v>12711</v>
      </c>
      <c r="FR17" s="82">
        <v>108</v>
      </c>
      <c r="FS17" s="82">
        <v>11861</v>
      </c>
      <c r="FT17" s="82">
        <v>724</v>
      </c>
      <c r="FU17" s="82">
        <v>17</v>
      </c>
      <c r="FV17" s="82">
        <v>1</v>
      </c>
      <c r="FW17" s="82">
        <v>12174</v>
      </c>
      <c r="FX17" s="82">
        <v>467</v>
      </c>
      <c r="FY17" s="82">
        <v>70</v>
      </c>
      <c r="FZ17" s="82"/>
      <c r="GA17" s="82"/>
      <c r="GB17" s="82"/>
      <c r="GC17" s="82">
        <v>50</v>
      </c>
    </row>
    <row r="18" spans="1:185" x14ac:dyDescent="0.3">
      <c r="A18" s="83">
        <v>106050932</v>
      </c>
      <c r="B18" s="81" t="s">
        <v>83</v>
      </c>
      <c r="C18" s="81" t="s">
        <v>84</v>
      </c>
      <c r="D18" s="81" t="s">
        <v>1101</v>
      </c>
      <c r="E18" s="81" t="s">
        <v>1317</v>
      </c>
      <c r="F18" s="81" t="s">
        <v>1318</v>
      </c>
      <c r="G18" s="81" t="s">
        <v>1319</v>
      </c>
      <c r="H18" s="81" t="s">
        <v>85</v>
      </c>
      <c r="I18" s="81" t="s">
        <v>1040</v>
      </c>
      <c r="J18" s="81"/>
      <c r="K18" s="81" t="s">
        <v>1864</v>
      </c>
      <c r="L18" s="81" t="s">
        <v>974</v>
      </c>
      <c r="M18" s="81"/>
      <c r="N18" s="81" t="s">
        <v>976</v>
      </c>
      <c r="O18" s="81" t="s">
        <v>1109</v>
      </c>
      <c r="P18" s="81" t="s">
        <v>1110</v>
      </c>
      <c r="Q18" s="81" t="s">
        <v>1320</v>
      </c>
      <c r="R18" s="81" t="s">
        <v>75</v>
      </c>
      <c r="S18" s="82">
        <v>4988</v>
      </c>
      <c r="T18" s="82">
        <v>4358</v>
      </c>
      <c r="U18" s="82">
        <v>1</v>
      </c>
      <c r="V18" s="82">
        <v>594</v>
      </c>
      <c r="W18" s="82">
        <v>754</v>
      </c>
      <c r="X18" s="82">
        <v>1082</v>
      </c>
      <c r="Y18" s="82">
        <v>1250</v>
      </c>
      <c r="Z18" s="82">
        <v>1061</v>
      </c>
      <c r="AA18" s="82">
        <v>1358</v>
      </c>
      <c r="AB18" s="82">
        <v>1306</v>
      </c>
      <c r="AC18" s="82">
        <v>1098</v>
      </c>
      <c r="AD18" s="82">
        <v>772</v>
      </c>
      <c r="AE18" s="82">
        <v>72</v>
      </c>
      <c r="AF18" s="82"/>
      <c r="AG18" s="82">
        <v>26</v>
      </c>
      <c r="AH18" s="82">
        <v>97</v>
      </c>
      <c r="AI18" s="82"/>
      <c r="AJ18" s="82">
        <v>119</v>
      </c>
      <c r="AK18" s="82">
        <v>81</v>
      </c>
      <c r="AL18" s="82">
        <v>475</v>
      </c>
      <c r="AM18" s="82">
        <v>36</v>
      </c>
      <c r="AN18" s="82">
        <v>8513</v>
      </c>
      <c r="AO18" s="82"/>
      <c r="AP18" s="82">
        <v>546</v>
      </c>
      <c r="AQ18" s="82">
        <v>8699</v>
      </c>
      <c r="AR18" s="82">
        <v>102</v>
      </c>
      <c r="AS18" s="82"/>
      <c r="AT18" s="82">
        <v>508</v>
      </c>
      <c r="AU18" s="82">
        <v>238</v>
      </c>
      <c r="AV18" s="82"/>
      <c r="AW18" s="82">
        <v>14</v>
      </c>
      <c r="AX18" s="82">
        <v>19</v>
      </c>
      <c r="AY18" s="82">
        <v>2</v>
      </c>
      <c r="AZ18" s="82">
        <v>5</v>
      </c>
      <c r="BA18" s="82">
        <v>76</v>
      </c>
      <c r="BB18" s="82">
        <v>107</v>
      </c>
      <c r="BC18" s="82"/>
      <c r="BD18" s="82">
        <v>2</v>
      </c>
      <c r="BE18" s="82">
        <v>8302</v>
      </c>
      <c r="BF18" s="82">
        <v>74</v>
      </c>
      <c r="BG18" s="82"/>
      <c r="BH18" s="82"/>
      <c r="BI18" s="82"/>
      <c r="BJ18" s="82"/>
      <c r="BK18" s="82">
        <v>3596</v>
      </c>
      <c r="BL18" s="82">
        <v>2801</v>
      </c>
      <c r="BM18" s="82">
        <v>331</v>
      </c>
      <c r="BN18" s="82">
        <v>2225</v>
      </c>
      <c r="BO18" s="82">
        <v>394</v>
      </c>
      <c r="BP18" s="82"/>
      <c r="BQ18" s="82">
        <v>1</v>
      </c>
      <c r="BR18" s="82">
        <v>648</v>
      </c>
      <c r="BS18" s="82">
        <v>1</v>
      </c>
      <c r="BT18" s="82">
        <v>636</v>
      </c>
      <c r="BU18" s="82">
        <v>25</v>
      </c>
      <c r="BV18" s="82">
        <v>141</v>
      </c>
      <c r="BW18" s="82">
        <v>151</v>
      </c>
      <c r="BX18" s="82">
        <v>59</v>
      </c>
      <c r="BY18" s="82">
        <v>682</v>
      </c>
      <c r="BZ18" s="82">
        <v>603</v>
      </c>
      <c r="CA18" s="82">
        <v>404</v>
      </c>
      <c r="CB18" s="82">
        <v>2257</v>
      </c>
      <c r="CC18" s="82">
        <v>398</v>
      </c>
      <c r="CD18" s="82">
        <v>503</v>
      </c>
      <c r="CE18" s="82">
        <v>35</v>
      </c>
      <c r="CF18" s="82">
        <v>342</v>
      </c>
      <c r="CG18" s="82">
        <v>76</v>
      </c>
      <c r="CH18" s="82">
        <v>843</v>
      </c>
      <c r="CI18" s="82">
        <v>414</v>
      </c>
      <c r="CJ18" s="82">
        <v>1128</v>
      </c>
      <c r="CK18" s="82"/>
      <c r="CL18" s="82">
        <v>9347</v>
      </c>
      <c r="CM18" s="82">
        <v>10</v>
      </c>
      <c r="CN18" s="82">
        <v>9200</v>
      </c>
      <c r="CO18" s="82">
        <v>105</v>
      </c>
      <c r="CP18" s="82">
        <v>25</v>
      </c>
      <c r="CQ18" s="82">
        <v>7</v>
      </c>
      <c r="CR18" s="82">
        <v>4</v>
      </c>
      <c r="CS18" s="82">
        <v>9206</v>
      </c>
      <c r="CT18" s="82"/>
      <c r="CU18" s="82">
        <v>41</v>
      </c>
      <c r="CV18" s="82">
        <v>87</v>
      </c>
      <c r="CW18" s="82">
        <v>9</v>
      </c>
      <c r="CX18" s="82">
        <v>391</v>
      </c>
      <c r="CY18" s="82">
        <v>427</v>
      </c>
      <c r="CZ18" s="82"/>
      <c r="DA18" s="82">
        <v>2</v>
      </c>
      <c r="DB18" s="82">
        <v>20</v>
      </c>
      <c r="DC18" s="82">
        <v>51</v>
      </c>
      <c r="DD18" s="82">
        <v>56</v>
      </c>
      <c r="DE18" s="82">
        <v>87</v>
      </c>
      <c r="DF18" s="82">
        <v>188</v>
      </c>
      <c r="DG18" s="82">
        <v>192</v>
      </c>
      <c r="DH18" s="82">
        <v>222</v>
      </c>
      <c r="DI18" s="82"/>
      <c r="DJ18" s="82"/>
      <c r="DK18" s="82"/>
      <c r="DL18" s="82">
        <v>2</v>
      </c>
      <c r="DM18" s="82">
        <v>3</v>
      </c>
      <c r="DN18" s="82"/>
      <c r="DO18" s="82">
        <v>7</v>
      </c>
      <c r="DP18" s="82">
        <v>5</v>
      </c>
      <c r="DQ18" s="82">
        <v>33</v>
      </c>
      <c r="DR18" s="82">
        <v>2</v>
      </c>
      <c r="DS18" s="82">
        <v>766</v>
      </c>
      <c r="DT18" s="82"/>
      <c r="DU18" s="82">
        <v>45</v>
      </c>
      <c r="DV18" s="82">
        <v>770</v>
      </c>
      <c r="DW18" s="82">
        <v>3</v>
      </c>
      <c r="DX18" s="82"/>
      <c r="DY18" s="82">
        <v>73</v>
      </c>
      <c r="DZ18" s="82">
        <v>23</v>
      </c>
      <c r="EA18" s="82">
        <v>21</v>
      </c>
      <c r="EB18" s="82">
        <v>161</v>
      </c>
      <c r="EC18" s="82">
        <v>14</v>
      </c>
      <c r="ED18" s="82">
        <v>3</v>
      </c>
      <c r="EE18" s="82">
        <v>1</v>
      </c>
      <c r="EF18" s="82">
        <v>3</v>
      </c>
      <c r="EG18" s="82">
        <v>4</v>
      </c>
      <c r="EH18" s="82">
        <v>4</v>
      </c>
      <c r="EI18" s="82">
        <v>380</v>
      </c>
      <c r="EJ18" s="82">
        <v>129</v>
      </c>
      <c r="EK18" s="82"/>
      <c r="EL18" s="82"/>
      <c r="EM18" s="82"/>
      <c r="EN18" s="82">
        <v>2</v>
      </c>
      <c r="EO18" s="82"/>
      <c r="EP18" s="82">
        <v>185</v>
      </c>
      <c r="EQ18" s="82">
        <v>524</v>
      </c>
      <c r="ER18" s="82">
        <v>20</v>
      </c>
      <c r="ES18" s="82">
        <v>81</v>
      </c>
      <c r="ET18" s="82">
        <v>8</v>
      </c>
      <c r="EU18" s="82"/>
      <c r="EV18" s="82">
        <v>120</v>
      </c>
      <c r="EW18" s="82">
        <v>114</v>
      </c>
      <c r="EX18" s="82">
        <v>4</v>
      </c>
      <c r="EY18" s="82"/>
      <c r="EZ18" s="82">
        <v>55</v>
      </c>
      <c r="FA18" s="82"/>
      <c r="FB18" s="82">
        <v>39</v>
      </c>
      <c r="FC18" s="82">
        <v>183</v>
      </c>
      <c r="FD18" s="82">
        <v>79</v>
      </c>
      <c r="FE18" s="82">
        <v>22</v>
      </c>
      <c r="FF18" s="82">
        <v>13</v>
      </c>
      <c r="FG18" s="82">
        <v>7</v>
      </c>
      <c r="FH18" s="82">
        <v>22</v>
      </c>
      <c r="FI18" s="82">
        <v>114</v>
      </c>
      <c r="FJ18" s="82">
        <v>32</v>
      </c>
      <c r="FK18" s="82">
        <v>13</v>
      </c>
      <c r="FL18" s="82"/>
      <c r="FM18" s="82">
        <v>1</v>
      </c>
      <c r="FN18" s="82"/>
      <c r="FO18" s="82"/>
      <c r="FP18" s="82"/>
      <c r="FQ18" s="82">
        <v>818</v>
      </c>
      <c r="FR18" s="82">
        <v>2</v>
      </c>
      <c r="FS18" s="82">
        <v>802</v>
      </c>
      <c r="FT18" s="82">
        <v>13</v>
      </c>
      <c r="FU18" s="82">
        <v>1</v>
      </c>
      <c r="FV18" s="82"/>
      <c r="FW18" s="82">
        <v>791</v>
      </c>
      <c r="FX18" s="82">
        <v>19</v>
      </c>
      <c r="FY18" s="82">
        <v>7</v>
      </c>
      <c r="FZ18" s="82">
        <v>1</v>
      </c>
      <c r="GA18" s="82"/>
      <c r="GB18" s="82"/>
      <c r="GC18" s="82">
        <v>8</v>
      </c>
    </row>
    <row r="19" spans="1:185" x14ac:dyDescent="0.3">
      <c r="A19" s="83">
        <v>106060870</v>
      </c>
      <c r="B19" s="81" t="s">
        <v>1071</v>
      </c>
      <c r="C19" s="81" t="s">
        <v>1113</v>
      </c>
      <c r="D19" s="81" t="s">
        <v>1101</v>
      </c>
      <c r="E19" s="81" t="s">
        <v>1321</v>
      </c>
      <c r="F19" s="81" t="s">
        <v>1322</v>
      </c>
      <c r="G19" s="81" t="s">
        <v>1321</v>
      </c>
      <c r="H19" s="81" t="s">
        <v>1072</v>
      </c>
      <c r="I19" s="81" t="s">
        <v>1048</v>
      </c>
      <c r="J19" s="81"/>
      <c r="K19" s="81" t="s">
        <v>1868</v>
      </c>
      <c r="L19" s="81" t="s">
        <v>974</v>
      </c>
      <c r="M19" s="81"/>
      <c r="N19" s="81" t="s">
        <v>976</v>
      </c>
      <c r="O19" s="81" t="s">
        <v>1111</v>
      </c>
      <c r="P19" s="81" t="s">
        <v>1112</v>
      </c>
      <c r="Q19" s="81" t="s">
        <v>1321</v>
      </c>
      <c r="R19" s="81" t="s">
        <v>75</v>
      </c>
      <c r="S19" s="82">
        <v>2296</v>
      </c>
      <c r="T19" s="82">
        <v>2101</v>
      </c>
      <c r="U19" s="82"/>
      <c r="V19" s="82">
        <v>472</v>
      </c>
      <c r="W19" s="82">
        <v>567</v>
      </c>
      <c r="X19" s="82">
        <v>666</v>
      </c>
      <c r="Y19" s="82">
        <v>688</v>
      </c>
      <c r="Z19" s="82">
        <v>567</v>
      </c>
      <c r="AA19" s="82">
        <v>495</v>
      </c>
      <c r="AB19" s="82">
        <v>421</v>
      </c>
      <c r="AC19" s="82">
        <v>301</v>
      </c>
      <c r="AD19" s="82">
        <v>153</v>
      </c>
      <c r="AE19" s="82">
        <v>67</v>
      </c>
      <c r="AF19" s="82"/>
      <c r="AG19" s="82">
        <v>32</v>
      </c>
      <c r="AH19" s="82">
        <v>43</v>
      </c>
      <c r="AI19" s="82">
        <v>69</v>
      </c>
      <c r="AJ19" s="82">
        <v>143</v>
      </c>
      <c r="AK19" s="82"/>
      <c r="AL19" s="82">
        <v>95</v>
      </c>
      <c r="AM19" s="82">
        <v>77</v>
      </c>
      <c r="AN19" s="82">
        <v>3938</v>
      </c>
      <c r="AO19" s="82"/>
      <c r="AP19" s="82">
        <v>2052</v>
      </c>
      <c r="AQ19" s="82">
        <v>2343</v>
      </c>
      <c r="AR19" s="82"/>
      <c r="AS19" s="82">
        <v>2</v>
      </c>
      <c r="AT19" s="82">
        <v>209</v>
      </c>
      <c r="AU19" s="82">
        <v>102</v>
      </c>
      <c r="AV19" s="82"/>
      <c r="AW19" s="82">
        <v>5</v>
      </c>
      <c r="AX19" s="82"/>
      <c r="AY19" s="82"/>
      <c r="AZ19" s="82">
        <v>1</v>
      </c>
      <c r="BA19" s="82">
        <v>94</v>
      </c>
      <c r="BB19" s="82">
        <v>20</v>
      </c>
      <c r="BC19" s="82"/>
      <c r="BD19" s="82"/>
      <c r="BE19" s="82">
        <v>3954</v>
      </c>
      <c r="BF19" s="82">
        <v>7</v>
      </c>
      <c r="BG19" s="82"/>
      <c r="BH19" s="82">
        <v>5</v>
      </c>
      <c r="BI19" s="82"/>
      <c r="BJ19" s="82"/>
      <c r="BK19" s="82">
        <v>2235</v>
      </c>
      <c r="BL19" s="82">
        <v>749</v>
      </c>
      <c r="BM19" s="82">
        <v>217</v>
      </c>
      <c r="BN19" s="82">
        <v>742</v>
      </c>
      <c r="BO19" s="82">
        <v>454</v>
      </c>
      <c r="BP19" s="82"/>
      <c r="BQ19" s="82">
        <v>7</v>
      </c>
      <c r="BR19" s="82">
        <v>233</v>
      </c>
      <c r="BS19" s="82"/>
      <c r="BT19" s="82">
        <v>295</v>
      </c>
      <c r="BU19" s="82">
        <v>8</v>
      </c>
      <c r="BV19" s="82">
        <v>144</v>
      </c>
      <c r="BW19" s="82">
        <v>78</v>
      </c>
      <c r="BX19" s="82">
        <v>54</v>
      </c>
      <c r="BY19" s="82">
        <v>119</v>
      </c>
      <c r="BZ19" s="82">
        <v>190</v>
      </c>
      <c r="CA19" s="82">
        <v>109</v>
      </c>
      <c r="CB19" s="82">
        <v>1214</v>
      </c>
      <c r="CC19" s="82">
        <v>153</v>
      </c>
      <c r="CD19" s="82">
        <v>268</v>
      </c>
      <c r="CE19" s="82">
        <v>4</v>
      </c>
      <c r="CF19" s="82">
        <v>139</v>
      </c>
      <c r="CG19" s="82">
        <v>65</v>
      </c>
      <c r="CH19" s="82">
        <v>441</v>
      </c>
      <c r="CI19" s="82">
        <v>273</v>
      </c>
      <c r="CJ19" s="82">
        <v>603</v>
      </c>
      <c r="CK19" s="82"/>
      <c r="CL19" s="82">
        <v>4397</v>
      </c>
      <c r="CM19" s="82">
        <v>3</v>
      </c>
      <c r="CN19" s="82">
        <v>3607</v>
      </c>
      <c r="CO19" s="82">
        <v>776</v>
      </c>
      <c r="CP19" s="82"/>
      <c r="CQ19" s="82">
        <v>11</v>
      </c>
      <c r="CR19" s="82"/>
      <c r="CS19" s="82">
        <v>4308</v>
      </c>
      <c r="CT19" s="82"/>
      <c r="CU19" s="82">
        <v>9</v>
      </c>
      <c r="CV19" s="82">
        <v>80</v>
      </c>
      <c r="CW19" s="82"/>
      <c r="CX19" s="82">
        <v>280</v>
      </c>
      <c r="CY19" s="82">
        <v>214</v>
      </c>
      <c r="CZ19" s="82"/>
      <c r="DA19" s="82">
        <v>1</v>
      </c>
      <c r="DB19" s="82">
        <v>20</v>
      </c>
      <c r="DC19" s="82">
        <v>27</v>
      </c>
      <c r="DD19" s="82">
        <v>42</v>
      </c>
      <c r="DE19" s="82">
        <v>65</v>
      </c>
      <c r="DF19" s="82">
        <v>94</v>
      </c>
      <c r="DG19" s="82">
        <v>110</v>
      </c>
      <c r="DH19" s="82">
        <v>135</v>
      </c>
      <c r="DI19" s="82"/>
      <c r="DJ19" s="82"/>
      <c r="DK19" s="82"/>
      <c r="DL19" s="82">
        <v>10</v>
      </c>
      <c r="DM19" s="82">
        <v>2</v>
      </c>
      <c r="DN19" s="82">
        <v>14</v>
      </c>
      <c r="DO19" s="82">
        <v>22</v>
      </c>
      <c r="DP19" s="82"/>
      <c r="DQ19" s="82">
        <v>8</v>
      </c>
      <c r="DR19" s="82">
        <v>3</v>
      </c>
      <c r="DS19" s="82">
        <v>435</v>
      </c>
      <c r="DT19" s="82"/>
      <c r="DU19" s="82">
        <v>139</v>
      </c>
      <c r="DV19" s="82">
        <v>355</v>
      </c>
      <c r="DW19" s="82"/>
      <c r="DX19" s="82"/>
      <c r="DY19" s="82">
        <v>50</v>
      </c>
      <c r="DZ19" s="82">
        <v>33</v>
      </c>
      <c r="EA19" s="82">
        <v>12</v>
      </c>
      <c r="EB19" s="82">
        <v>21</v>
      </c>
      <c r="EC19" s="82">
        <v>3</v>
      </c>
      <c r="ED19" s="82"/>
      <c r="EE19" s="82">
        <v>2</v>
      </c>
      <c r="EF19" s="82">
        <v>1</v>
      </c>
      <c r="EG19" s="82"/>
      <c r="EH19" s="82"/>
      <c r="EI19" s="82">
        <v>282</v>
      </c>
      <c r="EJ19" s="82">
        <v>90</v>
      </c>
      <c r="EK19" s="82"/>
      <c r="EL19" s="82"/>
      <c r="EM19" s="82"/>
      <c r="EN19" s="82"/>
      <c r="EO19" s="82"/>
      <c r="EP19" s="82">
        <v>104</v>
      </c>
      <c r="EQ19" s="82">
        <v>317</v>
      </c>
      <c r="ER19" s="82">
        <v>16</v>
      </c>
      <c r="ES19" s="82">
        <v>47</v>
      </c>
      <c r="ET19" s="82">
        <v>10</v>
      </c>
      <c r="EU19" s="82"/>
      <c r="EV19" s="82">
        <v>81</v>
      </c>
      <c r="EW19" s="82">
        <v>48</v>
      </c>
      <c r="EX19" s="82">
        <v>8</v>
      </c>
      <c r="EY19" s="82"/>
      <c r="EZ19" s="82">
        <v>37</v>
      </c>
      <c r="FA19" s="82">
        <v>1</v>
      </c>
      <c r="FB19" s="82">
        <v>47</v>
      </c>
      <c r="FC19" s="82">
        <v>111</v>
      </c>
      <c r="FD19" s="82">
        <v>25</v>
      </c>
      <c r="FE19" s="82">
        <v>9</v>
      </c>
      <c r="FF19" s="82">
        <v>10</v>
      </c>
      <c r="FG19" s="82"/>
      <c r="FH19" s="82">
        <v>18</v>
      </c>
      <c r="FI19" s="82">
        <v>64</v>
      </c>
      <c r="FJ19" s="82">
        <v>18</v>
      </c>
      <c r="FK19" s="82">
        <v>12</v>
      </c>
      <c r="FL19" s="82"/>
      <c r="FM19" s="82">
        <v>1</v>
      </c>
      <c r="FN19" s="82">
        <v>4</v>
      </c>
      <c r="FO19" s="82"/>
      <c r="FP19" s="82"/>
      <c r="FQ19" s="82">
        <v>494</v>
      </c>
      <c r="FR19" s="82">
        <v>1</v>
      </c>
      <c r="FS19" s="82">
        <v>411</v>
      </c>
      <c r="FT19" s="82">
        <v>82</v>
      </c>
      <c r="FU19" s="82"/>
      <c r="FV19" s="82"/>
      <c r="FW19" s="82">
        <v>486</v>
      </c>
      <c r="FX19" s="82">
        <v>5</v>
      </c>
      <c r="FY19" s="82">
        <v>3</v>
      </c>
      <c r="FZ19" s="82"/>
      <c r="GA19" s="82"/>
      <c r="GB19" s="82"/>
      <c r="GC19" s="82">
        <v>4</v>
      </c>
    </row>
    <row r="20" spans="1:185" x14ac:dyDescent="0.3">
      <c r="A20" s="83">
        <v>106070924</v>
      </c>
      <c r="B20" s="81" t="s">
        <v>86</v>
      </c>
      <c r="C20" s="81" t="s">
        <v>87</v>
      </c>
      <c r="D20" s="81" t="s">
        <v>1101</v>
      </c>
      <c r="E20" s="81" t="s">
        <v>1323</v>
      </c>
      <c r="F20" s="81" t="s">
        <v>1895</v>
      </c>
      <c r="G20" s="81" t="s">
        <v>1896</v>
      </c>
      <c r="H20" s="81" t="s">
        <v>88</v>
      </c>
      <c r="I20" s="81" t="s">
        <v>1039</v>
      </c>
      <c r="J20" s="81"/>
      <c r="K20" s="81" t="s">
        <v>1864</v>
      </c>
      <c r="L20" s="81"/>
      <c r="M20" s="81"/>
      <c r="N20" s="81" t="s">
        <v>966</v>
      </c>
      <c r="O20" s="81" t="s">
        <v>1112</v>
      </c>
      <c r="P20" s="81" t="s">
        <v>1114</v>
      </c>
      <c r="Q20" s="81" t="s">
        <v>1324</v>
      </c>
      <c r="R20" s="81" t="s">
        <v>51</v>
      </c>
      <c r="S20" s="82">
        <v>16088</v>
      </c>
      <c r="T20" s="82">
        <v>16966</v>
      </c>
      <c r="U20" s="82"/>
      <c r="V20" s="82">
        <v>989</v>
      </c>
      <c r="W20" s="82">
        <v>2608</v>
      </c>
      <c r="X20" s="82">
        <v>6333</v>
      </c>
      <c r="Y20" s="82">
        <v>7114</v>
      </c>
      <c r="Z20" s="82">
        <v>5274</v>
      </c>
      <c r="AA20" s="82">
        <v>5050</v>
      </c>
      <c r="AB20" s="82">
        <v>3719</v>
      </c>
      <c r="AC20" s="82">
        <v>1138</v>
      </c>
      <c r="AD20" s="82">
        <v>526</v>
      </c>
      <c r="AE20" s="82">
        <v>303</v>
      </c>
      <c r="AF20" s="82"/>
      <c r="AG20" s="82">
        <v>119</v>
      </c>
      <c r="AH20" s="82">
        <v>2672</v>
      </c>
      <c r="AI20" s="82">
        <v>5913</v>
      </c>
      <c r="AJ20" s="82">
        <v>615</v>
      </c>
      <c r="AK20" s="82">
        <v>228</v>
      </c>
      <c r="AL20" s="82">
        <v>11676</v>
      </c>
      <c r="AM20" s="82">
        <v>1177</v>
      </c>
      <c r="AN20" s="82">
        <v>10654</v>
      </c>
      <c r="AO20" s="82"/>
      <c r="AP20" s="82">
        <v>12948</v>
      </c>
      <c r="AQ20" s="82">
        <v>18869</v>
      </c>
      <c r="AR20" s="82">
        <v>1237</v>
      </c>
      <c r="AS20" s="82"/>
      <c r="AT20" s="82">
        <v>1187</v>
      </c>
      <c r="AU20" s="82">
        <v>212</v>
      </c>
      <c r="AV20" s="82">
        <v>6</v>
      </c>
      <c r="AW20" s="82">
        <v>4</v>
      </c>
      <c r="AX20" s="82">
        <v>3</v>
      </c>
      <c r="AY20" s="82">
        <v>19</v>
      </c>
      <c r="AZ20" s="82">
        <v>124</v>
      </c>
      <c r="BA20" s="82">
        <v>585</v>
      </c>
      <c r="BB20" s="82">
        <v>2174</v>
      </c>
      <c r="BC20" s="82">
        <v>27</v>
      </c>
      <c r="BD20" s="82">
        <v>60</v>
      </c>
      <c r="BE20" s="82">
        <v>28574</v>
      </c>
      <c r="BF20" s="82">
        <v>79</v>
      </c>
      <c r="BG20" s="82"/>
      <c r="BH20" s="82"/>
      <c r="BI20" s="82"/>
      <c r="BJ20" s="82"/>
      <c r="BK20" s="82">
        <v>9739</v>
      </c>
      <c r="BL20" s="82">
        <v>4037</v>
      </c>
      <c r="BM20" s="82">
        <v>12651</v>
      </c>
      <c r="BN20" s="82">
        <v>2984</v>
      </c>
      <c r="BO20" s="82">
        <v>3637</v>
      </c>
      <c r="BP20" s="82">
        <v>6</v>
      </c>
      <c r="BQ20" s="82">
        <v>14</v>
      </c>
      <c r="BR20" s="82">
        <v>1329</v>
      </c>
      <c r="BS20" s="82">
        <v>10</v>
      </c>
      <c r="BT20" s="82">
        <v>1333</v>
      </c>
      <c r="BU20" s="82">
        <v>92</v>
      </c>
      <c r="BV20" s="82">
        <v>382</v>
      </c>
      <c r="BW20" s="82">
        <v>245</v>
      </c>
      <c r="BX20" s="82">
        <v>367</v>
      </c>
      <c r="BY20" s="82">
        <v>2634</v>
      </c>
      <c r="BZ20" s="82">
        <v>1391</v>
      </c>
      <c r="CA20" s="82">
        <v>1167</v>
      </c>
      <c r="CB20" s="82">
        <v>3543</v>
      </c>
      <c r="CC20" s="82">
        <v>8329</v>
      </c>
      <c r="CD20" s="82">
        <v>2297</v>
      </c>
      <c r="CE20" s="82">
        <v>51</v>
      </c>
      <c r="CF20" s="82">
        <v>1027</v>
      </c>
      <c r="CG20" s="82">
        <v>672</v>
      </c>
      <c r="CH20" s="82">
        <v>1268</v>
      </c>
      <c r="CI20" s="82">
        <v>1139</v>
      </c>
      <c r="CJ20" s="82">
        <v>5747</v>
      </c>
      <c r="CK20" s="82">
        <v>17</v>
      </c>
      <c r="CL20" s="82">
        <v>33054</v>
      </c>
      <c r="CM20" s="82">
        <v>1679</v>
      </c>
      <c r="CN20" s="82">
        <v>25170</v>
      </c>
      <c r="CO20" s="82">
        <v>6173</v>
      </c>
      <c r="CP20" s="82">
        <v>30</v>
      </c>
      <c r="CQ20" s="82">
        <v>2</v>
      </c>
      <c r="CR20" s="82"/>
      <c r="CS20" s="82">
        <v>30925</v>
      </c>
      <c r="CT20" s="82">
        <v>8</v>
      </c>
      <c r="CU20" s="82">
        <v>1978</v>
      </c>
      <c r="CV20" s="82">
        <v>131</v>
      </c>
      <c r="CW20" s="82">
        <v>12</v>
      </c>
      <c r="CX20" s="82">
        <v>1655</v>
      </c>
      <c r="CY20" s="82">
        <v>1980</v>
      </c>
      <c r="CZ20" s="82"/>
      <c r="DA20" s="82">
        <v>54</v>
      </c>
      <c r="DB20" s="82">
        <v>422</v>
      </c>
      <c r="DC20" s="82">
        <v>541</v>
      </c>
      <c r="DD20" s="82">
        <v>487</v>
      </c>
      <c r="DE20" s="82">
        <v>729</v>
      </c>
      <c r="DF20" s="82">
        <v>794</v>
      </c>
      <c r="DG20" s="82">
        <v>352</v>
      </c>
      <c r="DH20" s="82">
        <v>224</v>
      </c>
      <c r="DI20" s="82">
        <v>32</v>
      </c>
      <c r="DJ20" s="82"/>
      <c r="DK20" s="82"/>
      <c r="DL20" s="82">
        <v>22</v>
      </c>
      <c r="DM20" s="82">
        <v>372</v>
      </c>
      <c r="DN20" s="82">
        <v>638</v>
      </c>
      <c r="DO20" s="82">
        <v>56</v>
      </c>
      <c r="DP20" s="82">
        <v>36</v>
      </c>
      <c r="DQ20" s="82">
        <v>1217</v>
      </c>
      <c r="DR20" s="82">
        <v>8</v>
      </c>
      <c r="DS20" s="82">
        <v>1286</v>
      </c>
      <c r="DT20" s="82"/>
      <c r="DU20" s="82">
        <v>1237</v>
      </c>
      <c r="DV20" s="82">
        <v>2367</v>
      </c>
      <c r="DW20" s="82">
        <v>31</v>
      </c>
      <c r="DX20" s="82"/>
      <c r="DY20" s="82">
        <v>208</v>
      </c>
      <c r="DZ20" s="82">
        <v>6</v>
      </c>
      <c r="EA20" s="82">
        <v>39</v>
      </c>
      <c r="EB20" s="82">
        <v>6</v>
      </c>
      <c r="EC20" s="82">
        <v>5</v>
      </c>
      <c r="ED20" s="82"/>
      <c r="EE20" s="82">
        <v>56</v>
      </c>
      <c r="EF20" s="82">
        <v>48</v>
      </c>
      <c r="EG20" s="82"/>
      <c r="EH20" s="82">
        <v>255</v>
      </c>
      <c r="EI20" s="82">
        <v>2884</v>
      </c>
      <c r="EJ20" s="82">
        <v>127</v>
      </c>
      <c r="EK20" s="82">
        <v>1</v>
      </c>
      <c r="EL20" s="82"/>
      <c r="EM20" s="82"/>
      <c r="EN20" s="82"/>
      <c r="EO20" s="82"/>
      <c r="EP20" s="82">
        <v>2274</v>
      </c>
      <c r="EQ20" s="82">
        <v>1021</v>
      </c>
      <c r="ER20" s="82">
        <v>59</v>
      </c>
      <c r="ES20" s="82">
        <v>175</v>
      </c>
      <c r="ET20" s="82">
        <v>106</v>
      </c>
      <c r="EU20" s="82"/>
      <c r="EV20" s="82">
        <v>545</v>
      </c>
      <c r="EW20" s="82">
        <v>588</v>
      </c>
      <c r="EX20" s="82">
        <v>43</v>
      </c>
      <c r="EY20" s="82">
        <v>5</v>
      </c>
      <c r="EZ20" s="82">
        <v>262</v>
      </c>
      <c r="FA20" s="82">
        <v>6</v>
      </c>
      <c r="FB20" s="82">
        <v>191</v>
      </c>
      <c r="FC20" s="82">
        <v>355</v>
      </c>
      <c r="FD20" s="82">
        <v>161</v>
      </c>
      <c r="FE20" s="82">
        <v>651</v>
      </c>
      <c r="FF20" s="82">
        <v>70</v>
      </c>
      <c r="FG20" s="82">
        <v>82</v>
      </c>
      <c r="FH20" s="82">
        <v>99</v>
      </c>
      <c r="FI20" s="82">
        <v>209</v>
      </c>
      <c r="FJ20" s="82">
        <v>119</v>
      </c>
      <c r="FK20" s="82">
        <v>110</v>
      </c>
      <c r="FL20" s="82">
        <v>32</v>
      </c>
      <c r="FM20" s="82">
        <v>10</v>
      </c>
      <c r="FN20" s="82">
        <v>91</v>
      </c>
      <c r="FO20" s="82"/>
      <c r="FP20" s="82">
        <v>6</v>
      </c>
      <c r="FQ20" s="82">
        <v>3635</v>
      </c>
      <c r="FR20" s="82">
        <v>213</v>
      </c>
      <c r="FS20" s="82">
        <v>2719</v>
      </c>
      <c r="FT20" s="82">
        <v>701</v>
      </c>
      <c r="FU20" s="82">
        <v>2</v>
      </c>
      <c r="FV20" s="82"/>
      <c r="FW20" s="82">
        <v>3190</v>
      </c>
      <c r="FX20" s="82">
        <v>434</v>
      </c>
      <c r="FY20" s="82">
        <v>6</v>
      </c>
      <c r="FZ20" s="82">
        <v>4</v>
      </c>
      <c r="GA20" s="82"/>
      <c r="GB20" s="82">
        <v>1</v>
      </c>
      <c r="GC20" s="82">
        <v>26</v>
      </c>
    </row>
    <row r="21" spans="1:185" x14ac:dyDescent="0.3">
      <c r="A21" s="83">
        <v>106070934</v>
      </c>
      <c r="B21" s="81" t="s">
        <v>89</v>
      </c>
      <c r="C21" s="81" t="s">
        <v>90</v>
      </c>
      <c r="D21" s="81" t="s">
        <v>1101</v>
      </c>
      <c r="E21" s="81" t="s">
        <v>1323</v>
      </c>
      <c r="F21" s="81" t="s">
        <v>1897</v>
      </c>
      <c r="G21" s="81" t="s">
        <v>1898</v>
      </c>
      <c r="H21" s="81" t="s">
        <v>91</v>
      </c>
      <c r="I21" s="81" t="s">
        <v>1040</v>
      </c>
      <c r="J21" s="81"/>
      <c r="K21" s="81" t="s">
        <v>1864</v>
      </c>
      <c r="L21" s="81"/>
      <c r="M21" s="81"/>
      <c r="N21" s="81" t="s">
        <v>963</v>
      </c>
      <c r="O21" s="81" t="s">
        <v>1106</v>
      </c>
      <c r="P21" s="81" t="s">
        <v>1115</v>
      </c>
      <c r="Q21" s="81" t="s">
        <v>1325</v>
      </c>
      <c r="R21" s="81" t="s">
        <v>51</v>
      </c>
      <c r="S21" s="82">
        <v>18436</v>
      </c>
      <c r="T21" s="82">
        <v>14797</v>
      </c>
      <c r="U21" s="82"/>
      <c r="V21" s="82">
        <v>2754</v>
      </c>
      <c r="W21" s="82">
        <v>3248</v>
      </c>
      <c r="X21" s="82">
        <v>5688</v>
      </c>
      <c r="Y21" s="82">
        <v>5940</v>
      </c>
      <c r="Z21" s="82">
        <v>4425</v>
      </c>
      <c r="AA21" s="82">
        <v>4373</v>
      </c>
      <c r="AB21" s="82">
        <v>3181</v>
      </c>
      <c r="AC21" s="82">
        <v>1761</v>
      </c>
      <c r="AD21" s="82">
        <v>1304</v>
      </c>
      <c r="AE21" s="82">
        <v>559</v>
      </c>
      <c r="AF21" s="82"/>
      <c r="AG21" s="82">
        <v>80</v>
      </c>
      <c r="AH21" s="82">
        <v>1348</v>
      </c>
      <c r="AI21" s="82">
        <v>9770</v>
      </c>
      <c r="AJ21" s="82">
        <v>704</v>
      </c>
      <c r="AK21" s="82">
        <v>813</v>
      </c>
      <c r="AL21" s="82">
        <v>7362</v>
      </c>
      <c r="AM21" s="82">
        <v>144</v>
      </c>
      <c r="AN21" s="82">
        <v>13012</v>
      </c>
      <c r="AO21" s="82"/>
      <c r="AP21" s="82">
        <v>10306</v>
      </c>
      <c r="AQ21" s="82">
        <v>22704</v>
      </c>
      <c r="AR21" s="82">
        <v>223</v>
      </c>
      <c r="AS21" s="82"/>
      <c r="AT21" s="82">
        <v>618</v>
      </c>
      <c r="AU21" s="82">
        <v>427</v>
      </c>
      <c r="AV21" s="82">
        <v>32</v>
      </c>
      <c r="AW21" s="82">
        <v>89</v>
      </c>
      <c r="AX21" s="82">
        <v>29</v>
      </c>
      <c r="AY21" s="82">
        <v>7</v>
      </c>
      <c r="AZ21" s="82">
        <v>30</v>
      </c>
      <c r="BA21" s="82">
        <v>63</v>
      </c>
      <c r="BB21" s="82">
        <v>266</v>
      </c>
      <c r="BC21" s="82">
        <v>1</v>
      </c>
      <c r="BD21" s="82">
        <v>60</v>
      </c>
      <c r="BE21" s="82">
        <v>31469</v>
      </c>
      <c r="BF21" s="82">
        <v>141</v>
      </c>
      <c r="BG21" s="82">
        <v>1</v>
      </c>
      <c r="BH21" s="82"/>
      <c r="BI21" s="82"/>
      <c r="BJ21" s="82"/>
      <c r="BK21" s="82">
        <v>17722</v>
      </c>
      <c r="BL21" s="82">
        <v>5389</v>
      </c>
      <c r="BM21" s="82">
        <v>1115</v>
      </c>
      <c r="BN21" s="82">
        <v>5762</v>
      </c>
      <c r="BO21" s="82">
        <v>3245</v>
      </c>
      <c r="BP21" s="82"/>
      <c r="BQ21" s="82">
        <v>27</v>
      </c>
      <c r="BR21" s="82">
        <v>2250</v>
      </c>
      <c r="BS21" s="82">
        <v>6</v>
      </c>
      <c r="BT21" s="82">
        <v>2179</v>
      </c>
      <c r="BU21" s="82">
        <v>151</v>
      </c>
      <c r="BV21" s="82">
        <v>553</v>
      </c>
      <c r="BW21" s="82">
        <v>565</v>
      </c>
      <c r="BX21" s="82">
        <v>311</v>
      </c>
      <c r="BY21" s="82">
        <v>540</v>
      </c>
      <c r="BZ21" s="82">
        <v>1949</v>
      </c>
      <c r="CA21" s="82">
        <v>1109</v>
      </c>
      <c r="CB21" s="82">
        <v>6499</v>
      </c>
      <c r="CC21" s="82">
        <v>1289</v>
      </c>
      <c r="CD21" s="82">
        <v>2548</v>
      </c>
      <c r="CE21" s="82">
        <v>65</v>
      </c>
      <c r="CF21" s="82">
        <v>1505</v>
      </c>
      <c r="CG21" s="82">
        <v>969</v>
      </c>
      <c r="CH21" s="82">
        <v>3169</v>
      </c>
      <c r="CI21" s="82">
        <v>1473</v>
      </c>
      <c r="CJ21" s="82">
        <v>6073</v>
      </c>
      <c r="CK21" s="82">
        <v>3</v>
      </c>
      <c r="CL21" s="82">
        <v>33233</v>
      </c>
      <c r="CM21" s="82">
        <v>638</v>
      </c>
      <c r="CN21" s="82">
        <v>29271</v>
      </c>
      <c r="CO21" s="82">
        <v>3264</v>
      </c>
      <c r="CP21" s="82">
        <v>45</v>
      </c>
      <c r="CQ21" s="82">
        <v>15</v>
      </c>
      <c r="CR21" s="82"/>
      <c r="CS21" s="82">
        <v>31610</v>
      </c>
      <c r="CT21" s="82">
        <v>1</v>
      </c>
      <c r="CU21" s="82">
        <v>1169</v>
      </c>
      <c r="CV21" s="82">
        <v>198</v>
      </c>
      <c r="CW21" s="82">
        <v>255</v>
      </c>
      <c r="CX21" s="82">
        <v>2772</v>
      </c>
      <c r="CY21" s="82">
        <v>2743</v>
      </c>
      <c r="CZ21" s="82"/>
      <c r="DA21" s="82">
        <v>56</v>
      </c>
      <c r="DB21" s="82">
        <v>245</v>
      </c>
      <c r="DC21" s="82">
        <v>427</v>
      </c>
      <c r="DD21" s="82">
        <v>588</v>
      </c>
      <c r="DE21" s="82">
        <v>905</v>
      </c>
      <c r="DF21" s="82">
        <v>1261</v>
      </c>
      <c r="DG21" s="82">
        <v>1060</v>
      </c>
      <c r="DH21" s="82">
        <v>935</v>
      </c>
      <c r="DI21" s="82">
        <v>20</v>
      </c>
      <c r="DJ21" s="82">
        <v>18</v>
      </c>
      <c r="DK21" s="82"/>
      <c r="DL21" s="82">
        <v>22</v>
      </c>
      <c r="DM21" s="82">
        <v>268</v>
      </c>
      <c r="DN21" s="82">
        <v>1208</v>
      </c>
      <c r="DO21" s="82">
        <v>86</v>
      </c>
      <c r="DP21" s="82">
        <v>180</v>
      </c>
      <c r="DQ21" s="82">
        <v>835</v>
      </c>
      <c r="DR21" s="82">
        <v>35</v>
      </c>
      <c r="DS21" s="82">
        <v>2881</v>
      </c>
      <c r="DT21" s="82"/>
      <c r="DU21" s="82">
        <v>1168</v>
      </c>
      <c r="DV21" s="82">
        <v>4299</v>
      </c>
      <c r="DW21" s="82">
        <v>48</v>
      </c>
      <c r="DX21" s="82"/>
      <c r="DY21" s="82">
        <v>265</v>
      </c>
      <c r="DZ21" s="82">
        <v>267</v>
      </c>
      <c r="EA21" s="82">
        <v>191</v>
      </c>
      <c r="EB21" s="82">
        <v>1196</v>
      </c>
      <c r="EC21" s="82">
        <v>140</v>
      </c>
      <c r="ED21" s="82">
        <v>2</v>
      </c>
      <c r="EE21" s="82"/>
      <c r="EF21" s="82">
        <v>13</v>
      </c>
      <c r="EG21" s="82">
        <v>13</v>
      </c>
      <c r="EH21" s="82">
        <v>51</v>
      </c>
      <c r="EI21" s="82">
        <v>2768</v>
      </c>
      <c r="EJ21" s="82">
        <v>608</v>
      </c>
      <c r="EK21" s="82">
        <v>1</v>
      </c>
      <c r="EL21" s="82"/>
      <c r="EM21" s="82"/>
      <c r="EN21" s="82"/>
      <c r="EO21" s="82"/>
      <c r="EP21" s="82">
        <v>1667</v>
      </c>
      <c r="EQ21" s="82">
        <v>2711</v>
      </c>
      <c r="ER21" s="82">
        <v>145</v>
      </c>
      <c r="ES21" s="82">
        <v>883</v>
      </c>
      <c r="ET21" s="82">
        <v>109</v>
      </c>
      <c r="EU21" s="82"/>
      <c r="EV21" s="82">
        <v>1369</v>
      </c>
      <c r="EW21" s="82">
        <v>683</v>
      </c>
      <c r="EX21" s="82">
        <v>89</v>
      </c>
      <c r="EY21" s="82">
        <v>7</v>
      </c>
      <c r="EZ21" s="82">
        <v>331</v>
      </c>
      <c r="FA21" s="82">
        <v>3</v>
      </c>
      <c r="FB21" s="82">
        <v>335</v>
      </c>
      <c r="FC21" s="82">
        <v>1102</v>
      </c>
      <c r="FD21" s="82">
        <v>366</v>
      </c>
      <c r="FE21" s="82">
        <v>107</v>
      </c>
      <c r="FF21" s="82">
        <v>58</v>
      </c>
      <c r="FG21" s="82">
        <v>76</v>
      </c>
      <c r="FH21" s="82">
        <v>143</v>
      </c>
      <c r="FI21" s="82">
        <v>510</v>
      </c>
      <c r="FJ21" s="82">
        <v>99</v>
      </c>
      <c r="FK21" s="82">
        <v>185</v>
      </c>
      <c r="FL21" s="82">
        <v>12</v>
      </c>
      <c r="FM21" s="82">
        <v>4</v>
      </c>
      <c r="FN21" s="82">
        <v>36</v>
      </c>
      <c r="FO21" s="82"/>
      <c r="FP21" s="82"/>
      <c r="FQ21" s="82">
        <v>5515</v>
      </c>
      <c r="FR21" s="82">
        <v>204</v>
      </c>
      <c r="FS21" s="82">
        <v>4873</v>
      </c>
      <c r="FT21" s="82">
        <v>419</v>
      </c>
      <c r="FU21" s="82">
        <v>9</v>
      </c>
      <c r="FV21" s="82">
        <v>10</v>
      </c>
      <c r="FW21" s="82">
        <v>5214</v>
      </c>
      <c r="FX21" s="82">
        <v>237</v>
      </c>
      <c r="FY21" s="82">
        <v>36</v>
      </c>
      <c r="FZ21" s="82">
        <v>27</v>
      </c>
      <c r="GA21" s="82">
        <v>1</v>
      </c>
      <c r="GB21" s="82"/>
      <c r="GC21" s="82">
        <v>30</v>
      </c>
    </row>
    <row r="22" spans="1:185" x14ac:dyDescent="0.3">
      <c r="A22" s="83">
        <v>106070988</v>
      </c>
      <c r="B22" s="81" t="s">
        <v>92</v>
      </c>
      <c r="C22" s="81" t="s">
        <v>93</v>
      </c>
      <c r="D22" s="81" t="s">
        <v>1101</v>
      </c>
      <c r="E22" s="81" t="s">
        <v>1323</v>
      </c>
      <c r="F22" s="81" t="s">
        <v>1326</v>
      </c>
      <c r="G22" s="81" t="s">
        <v>1327</v>
      </c>
      <c r="H22" s="81" t="s">
        <v>94</v>
      </c>
      <c r="I22" s="81" t="s">
        <v>1040</v>
      </c>
      <c r="J22" s="81" t="s">
        <v>1867</v>
      </c>
      <c r="K22" s="81" t="s">
        <v>1864</v>
      </c>
      <c r="L22" s="81"/>
      <c r="M22" s="81"/>
      <c r="N22" s="81" t="s">
        <v>977</v>
      </c>
      <c r="O22" s="81" t="s">
        <v>1106</v>
      </c>
      <c r="P22" s="81" t="s">
        <v>1107</v>
      </c>
      <c r="Q22" s="81" t="s">
        <v>1328</v>
      </c>
      <c r="R22" s="81" t="s">
        <v>51</v>
      </c>
      <c r="S22" s="82">
        <v>18900</v>
      </c>
      <c r="T22" s="82">
        <v>15144</v>
      </c>
      <c r="U22" s="82">
        <v>1</v>
      </c>
      <c r="V22" s="82">
        <v>2720</v>
      </c>
      <c r="W22" s="82">
        <v>2541</v>
      </c>
      <c r="X22" s="82">
        <v>3648</v>
      </c>
      <c r="Y22" s="82">
        <v>4113</v>
      </c>
      <c r="Z22" s="82">
        <v>3691</v>
      </c>
      <c r="AA22" s="82">
        <v>4318</v>
      </c>
      <c r="AB22" s="82">
        <v>4038</v>
      </c>
      <c r="AC22" s="82">
        <v>3890</v>
      </c>
      <c r="AD22" s="82">
        <v>4423</v>
      </c>
      <c r="AE22" s="82">
        <v>663</v>
      </c>
      <c r="AF22" s="82"/>
      <c r="AG22" s="82">
        <v>113</v>
      </c>
      <c r="AH22" s="82">
        <v>2866</v>
      </c>
      <c r="AI22" s="82">
        <v>2434</v>
      </c>
      <c r="AJ22" s="82">
        <v>752</v>
      </c>
      <c r="AK22" s="82">
        <v>239</v>
      </c>
      <c r="AL22" s="82">
        <v>3479</v>
      </c>
      <c r="AM22" s="82">
        <v>1066</v>
      </c>
      <c r="AN22" s="82">
        <v>23096</v>
      </c>
      <c r="AO22" s="82"/>
      <c r="AP22" s="82">
        <v>6086</v>
      </c>
      <c r="AQ22" s="82">
        <v>27021</v>
      </c>
      <c r="AR22" s="82">
        <v>938</v>
      </c>
      <c r="AS22" s="82"/>
      <c r="AT22" s="82">
        <v>217</v>
      </c>
      <c r="AU22" s="82">
        <v>276</v>
      </c>
      <c r="AV22" s="82">
        <v>10</v>
      </c>
      <c r="AW22" s="82">
        <v>70</v>
      </c>
      <c r="AX22" s="82">
        <v>441</v>
      </c>
      <c r="AY22" s="82">
        <v>76</v>
      </c>
      <c r="AZ22" s="82">
        <v>9</v>
      </c>
      <c r="BA22" s="82">
        <v>32</v>
      </c>
      <c r="BB22" s="82">
        <v>294</v>
      </c>
      <c r="BC22" s="82">
        <v>7</v>
      </c>
      <c r="BD22" s="82">
        <v>5</v>
      </c>
      <c r="BE22" s="82">
        <v>31768</v>
      </c>
      <c r="BF22" s="82">
        <v>748</v>
      </c>
      <c r="BG22" s="82"/>
      <c r="BH22" s="82">
        <v>92</v>
      </c>
      <c r="BI22" s="82"/>
      <c r="BJ22" s="82"/>
      <c r="BK22" s="82">
        <v>979</v>
      </c>
      <c r="BL22" s="82">
        <v>17056</v>
      </c>
      <c r="BM22" s="82">
        <v>651</v>
      </c>
      <c r="BN22" s="82">
        <v>13946</v>
      </c>
      <c r="BO22" s="82">
        <v>1412</v>
      </c>
      <c r="BP22" s="82">
        <v>1</v>
      </c>
      <c r="BQ22" s="82">
        <v>48</v>
      </c>
      <c r="BR22" s="82">
        <v>3048</v>
      </c>
      <c r="BS22" s="82">
        <v>13</v>
      </c>
      <c r="BT22" s="82">
        <v>2167</v>
      </c>
      <c r="BU22" s="82">
        <v>155</v>
      </c>
      <c r="BV22" s="82">
        <v>370</v>
      </c>
      <c r="BW22" s="82">
        <v>539</v>
      </c>
      <c r="BX22" s="82">
        <v>373</v>
      </c>
      <c r="BY22" s="82">
        <v>693</v>
      </c>
      <c r="BZ22" s="82">
        <v>2228</v>
      </c>
      <c r="CA22" s="82">
        <v>826</v>
      </c>
      <c r="CB22" s="82">
        <v>7373</v>
      </c>
      <c r="CC22" s="82">
        <v>1135</v>
      </c>
      <c r="CD22" s="82">
        <v>2116</v>
      </c>
      <c r="CE22" s="82">
        <v>103</v>
      </c>
      <c r="CF22" s="82">
        <v>1612</v>
      </c>
      <c r="CG22" s="82">
        <v>631</v>
      </c>
      <c r="CH22" s="82">
        <v>2286</v>
      </c>
      <c r="CI22" s="82">
        <v>1035</v>
      </c>
      <c r="CJ22" s="82">
        <v>7279</v>
      </c>
      <c r="CK22" s="82">
        <v>15</v>
      </c>
      <c r="CL22" s="82">
        <v>34045</v>
      </c>
      <c r="CM22" s="82">
        <v>914</v>
      </c>
      <c r="CN22" s="82">
        <v>31499</v>
      </c>
      <c r="CO22" s="82">
        <v>1565</v>
      </c>
      <c r="CP22" s="82">
        <v>51</v>
      </c>
      <c r="CQ22" s="82">
        <v>16</v>
      </c>
      <c r="CR22" s="82"/>
      <c r="CS22" s="82">
        <v>33224</v>
      </c>
      <c r="CT22" s="82">
        <v>6</v>
      </c>
      <c r="CU22" s="82">
        <v>441</v>
      </c>
      <c r="CV22" s="82">
        <v>350</v>
      </c>
      <c r="CW22" s="82">
        <v>24</v>
      </c>
      <c r="CX22" s="82">
        <v>5009</v>
      </c>
      <c r="CY22" s="82">
        <v>5235</v>
      </c>
      <c r="CZ22" s="82"/>
      <c r="DA22" s="82">
        <v>230</v>
      </c>
      <c r="DB22" s="82">
        <v>442</v>
      </c>
      <c r="DC22" s="82">
        <v>559</v>
      </c>
      <c r="DD22" s="82">
        <v>729</v>
      </c>
      <c r="DE22" s="82">
        <v>1147</v>
      </c>
      <c r="DF22" s="82">
        <v>1663</v>
      </c>
      <c r="DG22" s="82">
        <v>2152</v>
      </c>
      <c r="DH22" s="82">
        <v>3095</v>
      </c>
      <c r="DI22" s="82">
        <v>104</v>
      </c>
      <c r="DJ22" s="82">
        <v>123</v>
      </c>
      <c r="DK22" s="82"/>
      <c r="DL22" s="82">
        <v>26</v>
      </c>
      <c r="DM22" s="82">
        <v>893</v>
      </c>
      <c r="DN22" s="82">
        <v>651</v>
      </c>
      <c r="DO22" s="82">
        <v>192</v>
      </c>
      <c r="DP22" s="82">
        <v>52</v>
      </c>
      <c r="DQ22" s="82">
        <v>799</v>
      </c>
      <c r="DR22" s="82">
        <v>284</v>
      </c>
      <c r="DS22" s="82">
        <v>7347</v>
      </c>
      <c r="DT22" s="82"/>
      <c r="DU22" s="82">
        <v>1187</v>
      </c>
      <c r="DV22" s="82">
        <v>8789</v>
      </c>
      <c r="DW22" s="82">
        <v>268</v>
      </c>
      <c r="DX22" s="82"/>
      <c r="DY22" s="82">
        <v>380</v>
      </c>
      <c r="DZ22" s="82">
        <v>150</v>
      </c>
      <c r="EA22" s="82">
        <v>496</v>
      </c>
      <c r="EB22" s="82">
        <v>2631</v>
      </c>
      <c r="EC22" s="82">
        <v>257</v>
      </c>
      <c r="ED22" s="82"/>
      <c r="EE22" s="82">
        <v>6</v>
      </c>
      <c r="EF22" s="82">
        <v>71</v>
      </c>
      <c r="EG22" s="82">
        <v>204</v>
      </c>
      <c r="EH22" s="82">
        <v>1</v>
      </c>
      <c r="EI22" s="82">
        <v>4304</v>
      </c>
      <c r="EJ22" s="82">
        <v>1727</v>
      </c>
      <c r="EK22" s="82">
        <v>12</v>
      </c>
      <c r="EL22" s="82"/>
      <c r="EM22" s="82">
        <v>5</v>
      </c>
      <c r="EN22" s="82"/>
      <c r="EO22" s="82"/>
      <c r="EP22" s="82">
        <v>1426</v>
      </c>
      <c r="EQ22" s="82">
        <v>5771</v>
      </c>
      <c r="ER22" s="82">
        <v>280</v>
      </c>
      <c r="ES22" s="82">
        <v>2544</v>
      </c>
      <c r="ET22" s="82">
        <v>223</v>
      </c>
      <c r="EU22" s="82"/>
      <c r="EV22" s="82">
        <v>1519</v>
      </c>
      <c r="EW22" s="82">
        <v>1459</v>
      </c>
      <c r="EX22" s="82">
        <v>114</v>
      </c>
      <c r="EY22" s="82">
        <v>5</v>
      </c>
      <c r="EZ22" s="82">
        <v>438</v>
      </c>
      <c r="FA22" s="82">
        <v>35</v>
      </c>
      <c r="FB22" s="82">
        <v>580</v>
      </c>
      <c r="FC22" s="82">
        <v>1452</v>
      </c>
      <c r="FD22" s="82">
        <v>2176</v>
      </c>
      <c r="FE22" s="82">
        <v>140</v>
      </c>
      <c r="FF22" s="82">
        <v>266</v>
      </c>
      <c r="FG22" s="82">
        <v>452</v>
      </c>
      <c r="FH22" s="82">
        <v>329</v>
      </c>
      <c r="FI22" s="82">
        <v>789</v>
      </c>
      <c r="FJ22" s="82">
        <v>226</v>
      </c>
      <c r="FK22" s="82">
        <v>151</v>
      </c>
      <c r="FL22" s="82">
        <v>45</v>
      </c>
      <c r="FM22" s="82">
        <v>7</v>
      </c>
      <c r="FN22" s="82">
        <v>56</v>
      </c>
      <c r="FO22" s="82">
        <v>5</v>
      </c>
      <c r="FP22" s="82"/>
      <c r="FQ22" s="82">
        <v>10244</v>
      </c>
      <c r="FR22" s="82">
        <v>443</v>
      </c>
      <c r="FS22" s="82">
        <v>9394</v>
      </c>
      <c r="FT22" s="82">
        <v>357</v>
      </c>
      <c r="FU22" s="82">
        <v>34</v>
      </c>
      <c r="FV22" s="82">
        <v>16</v>
      </c>
      <c r="FW22" s="82">
        <v>9913</v>
      </c>
      <c r="FX22" s="82">
        <v>258</v>
      </c>
      <c r="FY22" s="82">
        <v>68</v>
      </c>
      <c r="FZ22" s="82">
        <v>3</v>
      </c>
      <c r="GA22" s="82">
        <v>2</v>
      </c>
      <c r="GB22" s="82"/>
      <c r="GC22" s="82">
        <v>44</v>
      </c>
    </row>
    <row r="23" spans="1:185" x14ac:dyDescent="0.3">
      <c r="A23" s="83">
        <v>106070990</v>
      </c>
      <c r="B23" s="81" t="s">
        <v>95</v>
      </c>
      <c r="C23" s="81" t="s">
        <v>978</v>
      </c>
      <c r="D23" s="81" t="s">
        <v>1101</v>
      </c>
      <c r="E23" s="81" t="s">
        <v>1323</v>
      </c>
      <c r="F23" s="81" t="s">
        <v>1899</v>
      </c>
      <c r="G23" s="81" t="s">
        <v>1327</v>
      </c>
      <c r="H23" s="81" t="s">
        <v>979</v>
      </c>
      <c r="I23" s="81" t="s">
        <v>1040</v>
      </c>
      <c r="J23" s="81"/>
      <c r="K23" s="81" t="s">
        <v>1864</v>
      </c>
      <c r="L23" s="81"/>
      <c r="M23" s="81"/>
      <c r="N23" s="81" t="s">
        <v>967</v>
      </c>
      <c r="O23" s="81" t="s">
        <v>1106</v>
      </c>
      <c r="P23" s="81" t="s">
        <v>1107</v>
      </c>
      <c r="Q23" s="81" t="s">
        <v>1328</v>
      </c>
      <c r="R23" s="81" t="s">
        <v>51</v>
      </c>
      <c r="S23" s="82">
        <v>24555</v>
      </c>
      <c r="T23" s="82">
        <v>20872</v>
      </c>
      <c r="U23" s="82">
        <v>4</v>
      </c>
      <c r="V23" s="82">
        <v>2554</v>
      </c>
      <c r="W23" s="82">
        <v>3055</v>
      </c>
      <c r="X23" s="82">
        <v>4650</v>
      </c>
      <c r="Y23" s="82">
        <v>5411</v>
      </c>
      <c r="Z23" s="82">
        <v>5082</v>
      </c>
      <c r="AA23" s="82">
        <v>6023</v>
      </c>
      <c r="AB23" s="82">
        <v>5789</v>
      </c>
      <c r="AC23" s="82">
        <v>5654</v>
      </c>
      <c r="AD23" s="82">
        <v>6616</v>
      </c>
      <c r="AE23" s="82">
        <v>597</v>
      </c>
      <c r="AF23" s="82"/>
      <c r="AG23" s="82">
        <v>161</v>
      </c>
      <c r="AH23" s="82">
        <v>5472</v>
      </c>
      <c r="AI23" s="82">
        <v>2713</v>
      </c>
      <c r="AJ23" s="82">
        <v>603</v>
      </c>
      <c r="AK23" s="82">
        <v>263</v>
      </c>
      <c r="AL23" s="82">
        <v>6711</v>
      </c>
      <c r="AM23" s="82">
        <v>1649</v>
      </c>
      <c r="AN23" s="82">
        <v>27859</v>
      </c>
      <c r="AO23" s="82"/>
      <c r="AP23" s="82">
        <v>6429</v>
      </c>
      <c r="AQ23" s="82">
        <v>37170</v>
      </c>
      <c r="AR23" s="82">
        <v>1832</v>
      </c>
      <c r="AS23" s="82"/>
      <c r="AT23" s="82">
        <v>534</v>
      </c>
      <c r="AU23" s="82">
        <v>750</v>
      </c>
      <c r="AV23" s="82">
        <v>1</v>
      </c>
      <c r="AW23" s="82">
        <v>83</v>
      </c>
      <c r="AX23" s="82">
        <v>737</v>
      </c>
      <c r="AY23" s="82">
        <v>160</v>
      </c>
      <c r="AZ23" s="82">
        <v>35</v>
      </c>
      <c r="BA23" s="82">
        <v>9</v>
      </c>
      <c r="BB23" s="82">
        <v>467</v>
      </c>
      <c r="BC23" s="82">
        <v>20</v>
      </c>
      <c r="BD23" s="82">
        <v>71</v>
      </c>
      <c r="BE23" s="82">
        <v>42047</v>
      </c>
      <c r="BF23" s="82">
        <v>516</v>
      </c>
      <c r="BG23" s="82">
        <v>1</v>
      </c>
      <c r="BH23" s="82"/>
      <c r="BI23" s="82"/>
      <c r="BJ23" s="82"/>
      <c r="BK23" s="82">
        <v>3260</v>
      </c>
      <c r="BL23" s="82">
        <v>14630</v>
      </c>
      <c r="BM23" s="82">
        <v>426</v>
      </c>
      <c r="BN23" s="82">
        <v>25741</v>
      </c>
      <c r="BO23" s="82">
        <v>1374</v>
      </c>
      <c r="BP23" s="82"/>
      <c r="BQ23" s="82">
        <v>47</v>
      </c>
      <c r="BR23" s="82">
        <v>5434</v>
      </c>
      <c r="BS23" s="82">
        <v>10</v>
      </c>
      <c r="BT23" s="82">
        <v>2587</v>
      </c>
      <c r="BU23" s="82">
        <v>250</v>
      </c>
      <c r="BV23" s="82">
        <v>456</v>
      </c>
      <c r="BW23" s="82">
        <v>735</v>
      </c>
      <c r="BX23" s="82">
        <v>479</v>
      </c>
      <c r="BY23" s="82">
        <v>1280</v>
      </c>
      <c r="BZ23" s="82">
        <v>2771</v>
      </c>
      <c r="CA23" s="82">
        <v>1480</v>
      </c>
      <c r="CB23" s="82">
        <v>8604</v>
      </c>
      <c r="CC23" s="82">
        <v>1750</v>
      </c>
      <c r="CD23" s="82">
        <v>2647</v>
      </c>
      <c r="CE23" s="82">
        <v>117</v>
      </c>
      <c r="CF23" s="82">
        <v>2150</v>
      </c>
      <c r="CG23" s="82">
        <v>663</v>
      </c>
      <c r="CH23" s="82">
        <v>2735</v>
      </c>
      <c r="CI23" s="82">
        <v>1172</v>
      </c>
      <c r="CJ23" s="82">
        <v>10053</v>
      </c>
      <c r="CK23" s="82">
        <v>11</v>
      </c>
      <c r="CL23" s="82">
        <v>45431</v>
      </c>
      <c r="CM23" s="82">
        <v>607</v>
      </c>
      <c r="CN23" s="82">
        <v>43656</v>
      </c>
      <c r="CO23" s="82">
        <v>1099</v>
      </c>
      <c r="CP23" s="82"/>
      <c r="CQ23" s="82">
        <v>69</v>
      </c>
      <c r="CR23" s="82">
        <v>5</v>
      </c>
      <c r="CS23" s="82">
        <v>45000</v>
      </c>
      <c r="CT23" s="82"/>
      <c r="CU23" s="82">
        <v>307</v>
      </c>
      <c r="CV23" s="82">
        <v>119</v>
      </c>
      <c r="CW23" s="82"/>
      <c r="CX23" s="82">
        <v>3395</v>
      </c>
      <c r="CY23" s="82">
        <v>3398</v>
      </c>
      <c r="CZ23" s="82"/>
      <c r="DA23" s="82">
        <v>48</v>
      </c>
      <c r="DB23" s="82">
        <v>130</v>
      </c>
      <c r="DC23" s="82">
        <v>277</v>
      </c>
      <c r="DD23" s="82">
        <v>406</v>
      </c>
      <c r="DE23" s="82">
        <v>746</v>
      </c>
      <c r="DF23" s="82">
        <v>1075</v>
      </c>
      <c r="DG23" s="82">
        <v>1742</v>
      </c>
      <c r="DH23" s="82">
        <v>2285</v>
      </c>
      <c r="DI23" s="82">
        <v>39</v>
      </c>
      <c r="DJ23" s="82">
        <v>45</v>
      </c>
      <c r="DK23" s="82"/>
      <c r="DL23" s="82">
        <v>10</v>
      </c>
      <c r="DM23" s="82">
        <v>747</v>
      </c>
      <c r="DN23" s="82">
        <v>326</v>
      </c>
      <c r="DO23" s="82">
        <v>39</v>
      </c>
      <c r="DP23" s="82">
        <v>23</v>
      </c>
      <c r="DQ23" s="82">
        <v>625</v>
      </c>
      <c r="DR23" s="82">
        <v>25</v>
      </c>
      <c r="DS23" s="82">
        <v>4998</v>
      </c>
      <c r="DT23" s="82"/>
      <c r="DU23" s="82">
        <v>666</v>
      </c>
      <c r="DV23" s="82">
        <v>6108</v>
      </c>
      <c r="DW23" s="82">
        <v>19</v>
      </c>
      <c r="DX23" s="82"/>
      <c r="DY23" s="82">
        <v>200</v>
      </c>
      <c r="DZ23" s="82">
        <v>43</v>
      </c>
      <c r="EA23" s="82">
        <v>272</v>
      </c>
      <c r="EB23" s="82">
        <v>1748</v>
      </c>
      <c r="EC23" s="82">
        <v>282</v>
      </c>
      <c r="ED23" s="82">
        <v>2</v>
      </c>
      <c r="EE23" s="82"/>
      <c r="EF23" s="82">
        <v>13</v>
      </c>
      <c r="EG23" s="82">
        <v>50</v>
      </c>
      <c r="EH23" s="82">
        <v>5</v>
      </c>
      <c r="EI23" s="82">
        <v>3219</v>
      </c>
      <c r="EJ23" s="82">
        <v>950</v>
      </c>
      <c r="EK23" s="82"/>
      <c r="EL23" s="82"/>
      <c r="EM23" s="82">
        <v>8</v>
      </c>
      <c r="EN23" s="82">
        <v>1</v>
      </c>
      <c r="EO23" s="82"/>
      <c r="EP23" s="82">
        <v>183</v>
      </c>
      <c r="EQ23" s="82">
        <v>4543</v>
      </c>
      <c r="ER23" s="82">
        <v>6</v>
      </c>
      <c r="ES23" s="82">
        <v>2018</v>
      </c>
      <c r="ET23" s="82">
        <v>43</v>
      </c>
      <c r="EU23" s="82"/>
      <c r="EV23" s="82">
        <v>1295</v>
      </c>
      <c r="EW23" s="82">
        <v>980</v>
      </c>
      <c r="EX23" s="82">
        <v>64</v>
      </c>
      <c r="EY23" s="82">
        <v>3</v>
      </c>
      <c r="EZ23" s="82">
        <v>233</v>
      </c>
      <c r="FA23" s="82">
        <v>5</v>
      </c>
      <c r="FB23" s="82">
        <v>352</v>
      </c>
      <c r="FC23" s="82">
        <v>1834</v>
      </c>
      <c r="FD23" s="82">
        <v>596</v>
      </c>
      <c r="FE23" s="82">
        <v>116</v>
      </c>
      <c r="FF23" s="82">
        <v>99</v>
      </c>
      <c r="FG23" s="82">
        <v>165</v>
      </c>
      <c r="FH23" s="82">
        <v>146</v>
      </c>
      <c r="FI23" s="82">
        <v>478</v>
      </c>
      <c r="FJ23" s="82">
        <v>130</v>
      </c>
      <c r="FK23" s="82">
        <v>196</v>
      </c>
      <c r="FL23" s="82">
        <v>7</v>
      </c>
      <c r="FM23" s="82">
        <v>6</v>
      </c>
      <c r="FN23" s="82">
        <v>84</v>
      </c>
      <c r="FO23" s="82">
        <v>4</v>
      </c>
      <c r="FP23" s="82"/>
      <c r="FQ23" s="82">
        <v>6793</v>
      </c>
      <c r="FR23" s="82">
        <v>105</v>
      </c>
      <c r="FS23" s="82">
        <v>6547</v>
      </c>
      <c r="FT23" s="82">
        <v>132</v>
      </c>
      <c r="FU23" s="82"/>
      <c r="FV23" s="82">
        <v>9</v>
      </c>
      <c r="FW23" s="82">
        <v>6758</v>
      </c>
      <c r="FX23" s="82">
        <v>17</v>
      </c>
      <c r="FY23" s="82">
        <v>16</v>
      </c>
      <c r="FZ23" s="82"/>
      <c r="GA23" s="82"/>
      <c r="GB23" s="82">
        <v>2</v>
      </c>
      <c r="GC23" s="82">
        <v>52</v>
      </c>
    </row>
    <row r="24" spans="1:185" x14ac:dyDescent="0.3">
      <c r="A24" s="83">
        <v>106071018</v>
      </c>
      <c r="B24" s="81" t="s">
        <v>96</v>
      </c>
      <c r="C24" s="81" t="s">
        <v>97</v>
      </c>
      <c r="D24" s="81" t="s">
        <v>1101</v>
      </c>
      <c r="E24" s="81" t="s">
        <v>1323</v>
      </c>
      <c r="F24" s="81" t="s">
        <v>1900</v>
      </c>
      <c r="G24" s="81" t="s">
        <v>1901</v>
      </c>
      <c r="H24" s="81" t="s">
        <v>98</v>
      </c>
      <c r="I24" s="81" t="s">
        <v>1040</v>
      </c>
      <c r="J24" s="81"/>
      <c r="K24" s="81" t="s">
        <v>1864</v>
      </c>
      <c r="L24" s="81"/>
      <c r="M24" s="81"/>
      <c r="N24" s="81" t="s">
        <v>967</v>
      </c>
      <c r="O24" s="81" t="s">
        <v>1106</v>
      </c>
      <c r="P24" s="81" t="s">
        <v>1114</v>
      </c>
      <c r="Q24" s="81" t="s">
        <v>1329</v>
      </c>
      <c r="R24" s="81" t="s">
        <v>51</v>
      </c>
      <c r="S24" s="82">
        <v>20565</v>
      </c>
      <c r="T24" s="82">
        <v>17906</v>
      </c>
      <c r="U24" s="82">
        <v>2</v>
      </c>
      <c r="V24" s="82">
        <v>2452</v>
      </c>
      <c r="W24" s="82">
        <v>3113</v>
      </c>
      <c r="X24" s="82">
        <v>5453</v>
      </c>
      <c r="Y24" s="82">
        <v>5969</v>
      </c>
      <c r="Z24" s="82">
        <v>5087</v>
      </c>
      <c r="AA24" s="82">
        <v>5374</v>
      </c>
      <c r="AB24" s="82">
        <v>4988</v>
      </c>
      <c r="AC24" s="82">
        <v>3183</v>
      </c>
      <c r="AD24" s="82">
        <v>2437</v>
      </c>
      <c r="AE24" s="82">
        <v>417</v>
      </c>
      <c r="AF24" s="82"/>
      <c r="AG24" s="82">
        <v>103</v>
      </c>
      <c r="AH24" s="82">
        <v>2242</v>
      </c>
      <c r="AI24" s="82">
        <v>5078</v>
      </c>
      <c r="AJ24" s="82">
        <v>637</v>
      </c>
      <c r="AK24" s="82">
        <v>476</v>
      </c>
      <c r="AL24" s="82">
        <v>7242</v>
      </c>
      <c r="AM24" s="82">
        <v>385</v>
      </c>
      <c r="AN24" s="82">
        <v>22308</v>
      </c>
      <c r="AO24" s="82">
        <v>2</v>
      </c>
      <c r="AP24" s="82">
        <v>13326</v>
      </c>
      <c r="AQ24" s="82">
        <v>24842</v>
      </c>
      <c r="AR24" s="82">
        <v>303</v>
      </c>
      <c r="AS24" s="82">
        <v>2</v>
      </c>
      <c r="AT24" s="82">
        <v>746</v>
      </c>
      <c r="AU24" s="82">
        <v>500</v>
      </c>
      <c r="AV24" s="82">
        <v>2</v>
      </c>
      <c r="AW24" s="82">
        <v>62</v>
      </c>
      <c r="AX24" s="82">
        <v>242</v>
      </c>
      <c r="AY24" s="82">
        <v>30</v>
      </c>
      <c r="AZ24" s="82">
        <v>5</v>
      </c>
      <c r="BA24" s="82">
        <v>166</v>
      </c>
      <c r="BB24" s="82">
        <v>674</v>
      </c>
      <c r="BC24" s="82">
        <v>43</v>
      </c>
      <c r="BD24" s="82"/>
      <c r="BE24" s="82">
        <v>35521</v>
      </c>
      <c r="BF24" s="82">
        <v>357</v>
      </c>
      <c r="BG24" s="82">
        <v>1</v>
      </c>
      <c r="BH24" s="82">
        <v>124</v>
      </c>
      <c r="BI24" s="82"/>
      <c r="BJ24" s="82"/>
      <c r="BK24" s="82">
        <v>2485</v>
      </c>
      <c r="BL24" s="82">
        <v>23940</v>
      </c>
      <c r="BM24" s="82">
        <v>699</v>
      </c>
      <c r="BN24" s="82">
        <v>7973</v>
      </c>
      <c r="BO24" s="82">
        <v>3376</v>
      </c>
      <c r="BP24" s="82"/>
      <c r="BQ24" s="82">
        <v>10</v>
      </c>
      <c r="BR24" s="82">
        <v>3155</v>
      </c>
      <c r="BS24" s="82">
        <v>9</v>
      </c>
      <c r="BT24" s="82">
        <v>2200</v>
      </c>
      <c r="BU24" s="82">
        <v>132</v>
      </c>
      <c r="BV24" s="82">
        <v>587</v>
      </c>
      <c r="BW24" s="82">
        <v>742</v>
      </c>
      <c r="BX24" s="82">
        <v>362</v>
      </c>
      <c r="BY24" s="82">
        <v>1102</v>
      </c>
      <c r="BZ24" s="82">
        <v>2401</v>
      </c>
      <c r="CA24" s="82">
        <v>1677</v>
      </c>
      <c r="CB24" s="82">
        <v>6534</v>
      </c>
      <c r="CC24" s="82">
        <v>2348</v>
      </c>
      <c r="CD24" s="82">
        <v>2810</v>
      </c>
      <c r="CE24" s="82">
        <v>109</v>
      </c>
      <c r="CF24" s="82">
        <v>1728</v>
      </c>
      <c r="CG24" s="82">
        <v>685</v>
      </c>
      <c r="CH24" s="82">
        <v>3180</v>
      </c>
      <c r="CI24" s="82">
        <v>1522</v>
      </c>
      <c r="CJ24" s="82">
        <v>7153</v>
      </c>
      <c r="CK24" s="82">
        <v>27</v>
      </c>
      <c r="CL24" s="82">
        <v>38473</v>
      </c>
      <c r="CM24" s="82">
        <v>837</v>
      </c>
      <c r="CN24" s="82">
        <v>31868</v>
      </c>
      <c r="CO24" s="82">
        <v>5665</v>
      </c>
      <c r="CP24" s="82">
        <v>38</v>
      </c>
      <c r="CQ24" s="82">
        <v>65</v>
      </c>
      <c r="CR24" s="82"/>
      <c r="CS24" s="82">
        <v>36917</v>
      </c>
      <c r="CT24" s="82">
        <v>11</v>
      </c>
      <c r="CU24" s="82">
        <v>1224</v>
      </c>
      <c r="CV24" s="82">
        <v>221</v>
      </c>
      <c r="CW24" s="82">
        <v>100</v>
      </c>
      <c r="CX24" s="82">
        <v>3614</v>
      </c>
      <c r="CY24" s="82">
        <v>4009</v>
      </c>
      <c r="CZ24" s="82"/>
      <c r="DA24" s="82">
        <v>30</v>
      </c>
      <c r="DB24" s="82">
        <v>236</v>
      </c>
      <c r="DC24" s="82">
        <v>447</v>
      </c>
      <c r="DD24" s="82">
        <v>690</v>
      </c>
      <c r="DE24" s="82">
        <v>1229</v>
      </c>
      <c r="DF24" s="82">
        <v>1724</v>
      </c>
      <c r="DG24" s="82">
        <v>1624</v>
      </c>
      <c r="DH24" s="82">
        <v>1643</v>
      </c>
      <c r="DI24" s="82"/>
      <c r="DJ24" s="82"/>
      <c r="DK24" s="82"/>
      <c r="DL24" s="82">
        <v>28</v>
      </c>
      <c r="DM24" s="82">
        <v>579</v>
      </c>
      <c r="DN24" s="82">
        <v>974</v>
      </c>
      <c r="DO24" s="82">
        <v>67</v>
      </c>
      <c r="DP24" s="82">
        <v>96</v>
      </c>
      <c r="DQ24" s="82">
        <v>794</v>
      </c>
      <c r="DR24" s="82">
        <v>53</v>
      </c>
      <c r="DS24" s="82">
        <v>5032</v>
      </c>
      <c r="DT24" s="82"/>
      <c r="DU24" s="82">
        <v>1482</v>
      </c>
      <c r="DV24" s="82">
        <v>6091</v>
      </c>
      <c r="DW24" s="82">
        <v>50</v>
      </c>
      <c r="DX24" s="82"/>
      <c r="DY24" s="82">
        <v>191</v>
      </c>
      <c r="DZ24" s="82">
        <v>206</v>
      </c>
      <c r="EA24" s="82">
        <v>304</v>
      </c>
      <c r="EB24" s="82">
        <v>2152</v>
      </c>
      <c r="EC24" s="82">
        <v>184</v>
      </c>
      <c r="ED24" s="82">
        <v>4</v>
      </c>
      <c r="EE24" s="82">
        <v>4</v>
      </c>
      <c r="EF24" s="82">
        <v>51</v>
      </c>
      <c r="EG24" s="82">
        <v>27</v>
      </c>
      <c r="EH24" s="82">
        <v>5</v>
      </c>
      <c r="EI24" s="82">
        <v>3430</v>
      </c>
      <c r="EJ24" s="82">
        <v>1056</v>
      </c>
      <c r="EK24" s="82"/>
      <c r="EL24" s="82"/>
      <c r="EM24" s="82">
        <v>8</v>
      </c>
      <c r="EN24" s="82">
        <v>1</v>
      </c>
      <c r="EO24" s="82"/>
      <c r="EP24" s="82">
        <v>1825</v>
      </c>
      <c r="EQ24" s="82">
        <v>3863</v>
      </c>
      <c r="ER24" s="82">
        <v>463</v>
      </c>
      <c r="ES24" s="82">
        <v>1316</v>
      </c>
      <c r="ET24" s="82">
        <v>156</v>
      </c>
      <c r="EU24" s="82"/>
      <c r="EV24" s="82">
        <v>1550</v>
      </c>
      <c r="EW24" s="82">
        <v>1137</v>
      </c>
      <c r="EX24" s="82">
        <v>119</v>
      </c>
      <c r="EY24" s="82">
        <v>16</v>
      </c>
      <c r="EZ24" s="82">
        <v>488</v>
      </c>
      <c r="FA24" s="82">
        <v>2</v>
      </c>
      <c r="FB24" s="82">
        <v>631</v>
      </c>
      <c r="FC24" s="82">
        <v>1366</v>
      </c>
      <c r="FD24" s="82">
        <v>638</v>
      </c>
      <c r="FE24" s="82">
        <v>156</v>
      </c>
      <c r="FF24" s="82">
        <v>113</v>
      </c>
      <c r="FG24" s="82">
        <v>243</v>
      </c>
      <c r="FH24" s="82">
        <v>213</v>
      </c>
      <c r="FI24" s="82">
        <v>626</v>
      </c>
      <c r="FJ24" s="82">
        <v>201</v>
      </c>
      <c r="FK24" s="82">
        <v>105</v>
      </c>
      <c r="FL24" s="82"/>
      <c r="FM24" s="82">
        <v>2</v>
      </c>
      <c r="FN24" s="82">
        <v>14</v>
      </c>
      <c r="FO24" s="82">
        <v>3</v>
      </c>
      <c r="FP24" s="82"/>
      <c r="FQ24" s="82">
        <v>7623</v>
      </c>
      <c r="FR24" s="82">
        <v>269</v>
      </c>
      <c r="FS24" s="82">
        <v>6684</v>
      </c>
      <c r="FT24" s="82">
        <v>657</v>
      </c>
      <c r="FU24" s="82">
        <v>3</v>
      </c>
      <c r="FV24" s="82">
        <v>10</v>
      </c>
      <c r="FW24" s="82">
        <v>7223</v>
      </c>
      <c r="FX24" s="82">
        <v>368</v>
      </c>
      <c r="FY24" s="82">
        <v>30</v>
      </c>
      <c r="FZ24" s="82"/>
      <c r="GA24" s="82">
        <v>2</v>
      </c>
      <c r="GB24" s="82"/>
      <c r="GC24" s="82">
        <v>32</v>
      </c>
    </row>
    <row r="25" spans="1:185" x14ac:dyDescent="0.3">
      <c r="A25" s="83">
        <v>106074017</v>
      </c>
      <c r="B25" s="81" t="s">
        <v>99</v>
      </c>
      <c r="C25" s="81" t="s">
        <v>100</v>
      </c>
      <c r="D25" s="81" t="s">
        <v>1101</v>
      </c>
      <c r="E25" s="81" t="s">
        <v>1323</v>
      </c>
      <c r="F25" s="81" t="s">
        <v>1330</v>
      </c>
      <c r="G25" s="81" t="s">
        <v>1331</v>
      </c>
      <c r="H25" s="81" t="s">
        <v>101</v>
      </c>
      <c r="I25" s="81" t="s">
        <v>1041</v>
      </c>
      <c r="J25" s="81"/>
      <c r="K25" s="81" t="s">
        <v>1864</v>
      </c>
      <c r="L25" s="81"/>
      <c r="M25" s="81"/>
      <c r="N25" s="81" t="s">
        <v>963</v>
      </c>
      <c r="O25" s="81" t="s">
        <v>1106</v>
      </c>
      <c r="P25" s="81" t="s">
        <v>1107</v>
      </c>
      <c r="Q25" s="81" t="s">
        <v>1332</v>
      </c>
      <c r="R25" s="81" t="s">
        <v>51</v>
      </c>
      <c r="S25" s="82">
        <v>6628</v>
      </c>
      <c r="T25" s="82">
        <v>5966</v>
      </c>
      <c r="U25" s="82"/>
      <c r="V25" s="82">
        <v>833</v>
      </c>
      <c r="W25" s="82">
        <v>1176</v>
      </c>
      <c r="X25" s="82">
        <v>1282</v>
      </c>
      <c r="Y25" s="82">
        <v>1609</v>
      </c>
      <c r="Z25" s="82">
        <v>1743</v>
      </c>
      <c r="AA25" s="82">
        <v>1902</v>
      </c>
      <c r="AB25" s="82">
        <v>1401</v>
      </c>
      <c r="AC25" s="82">
        <v>1417</v>
      </c>
      <c r="AD25" s="82">
        <v>1141</v>
      </c>
      <c r="AE25" s="82">
        <v>90</v>
      </c>
      <c r="AF25" s="82"/>
      <c r="AG25" s="82">
        <v>5</v>
      </c>
      <c r="AH25" s="82">
        <v>1331</v>
      </c>
      <c r="AI25" s="82">
        <v>759</v>
      </c>
      <c r="AJ25" s="82">
        <v>44</v>
      </c>
      <c r="AK25" s="82">
        <v>84</v>
      </c>
      <c r="AL25" s="82">
        <v>2296</v>
      </c>
      <c r="AM25" s="82">
        <v>134</v>
      </c>
      <c r="AN25" s="82">
        <v>7941</v>
      </c>
      <c r="AO25" s="82"/>
      <c r="AP25" s="82">
        <v>653</v>
      </c>
      <c r="AQ25" s="82">
        <v>11816</v>
      </c>
      <c r="AR25" s="82">
        <v>125</v>
      </c>
      <c r="AS25" s="82"/>
      <c r="AT25" s="82">
        <v>236</v>
      </c>
      <c r="AU25" s="82">
        <v>94</v>
      </c>
      <c r="AV25" s="82">
        <v>3</v>
      </c>
      <c r="AW25" s="82">
        <v>14</v>
      </c>
      <c r="AX25" s="82">
        <v>49</v>
      </c>
      <c r="AY25" s="82">
        <v>4</v>
      </c>
      <c r="AZ25" s="82"/>
      <c r="BA25" s="82"/>
      <c r="BB25" s="82">
        <v>31</v>
      </c>
      <c r="BC25" s="82">
        <v>2</v>
      </c>
      <c r="BD25" s="82">
        <v>2</v>
      </c>
      <c r="BE25" s="82">
        <v>12144</v>
      </c>
      <c r="BF25" s="82">
        <v>15</v>
      </c>
      <c r="BG25" s="82"/>
      <c r="BH25" s="82"/>
      <c r="BI25" s="82"/>
      <c r="BJ25" s="82"/>
      <c r="BK25" s="82">
        <v>2288</v>
      </c>
      <c r="BL25" s="82">
        <v>3103</v>
      </c>
      <c r="BM25" s="82">
        <v>427</v>
      </c>
      <c r="BN25" s="82">
        <v>6368</v>
      </c>
      <c r="BO25" s="82">
        <v>408</v>
      </c>
      <c r="BP25" s="82"/>
      <c r="BQ25" s="82">
        <v>9</v>
      </c>
      <c r="BR25" s="82">
        <v>1245</v>
      </c>
      <c r="BS25" s="82">
        <v>5</v>
      </c>
      <c r="BT25" s="82">
        <v>865</v>
      </c>
      <c r="BU25" s="82">
        <v>33</v>
      </c>
      <c r="BV25" s="82">
        <v>153</v>
      </c>
      <c r="BW25" s="82">
        <v>187</v>
      </c>
      <c r="BX25" s="82">
        <v>106</v>
      </c>
      <c r="BY25" s="82">
        <v>214</v>
      </c>
      <c r="BZ25" s="82">
        <v>878</v>
      </c>
      <c r="CA25" s="82">
        <v>224</v>
      </c>
      <c r="CB25" s="82">
        <v>3259</v>
      </c>
      <c r="CC25" s="82">
        <v>435</v>
      </c>
      <c r="CD25" s="82">
        <v>783</v>
      </c>
      <c r="CE25" s="82">
        <v>31</v>
      </c>
      <c r="CF25" s="82">
        <v>535</v>
      </c>
      <c r="CG25" s="82">
        <v>162</v>
      </c>
      <c r="CH25" s="82">
        <v>815</v>
      </c>
      <c r="CI25" s="82">
        <v>332</v>
      </c>
      <c r="CJ25" s="82">
        <v>2317</v>
      </c>
      <c r="CK25" s="82">
        <v>6</v>
      </c>
      <c r="CL25" s="82">
        <v>12594</v>
      </c>
      <c r="CM25" s="82">
        <v>64</v>
      </c>
      <c r="CN25" s="82">
        <v>12455</v>
      </c>
      <c r="CO25" s="82">
        <v>61</v>
      </c>
      <c r="CP25" s="82">
        <v>2</v>
      </c>
      <c r="CQ25" s="82">
        <v>12</v>
      </c>
      <c r="CR25" s="82">
        <v>8</v>
      </c>
      <c r="CS25" s="82">
        <v>12394</v>
      </c>
      <c r="CT25" s="82"/>
      <c r="CU25" s="82">
        <v>1</v>
      </c>
      <c r="CV25" s="82">
        <v>153</v>
      </c>
      <c r="CW25" s="82">
        <v>38</v>
      </c>
      <c r="CX25" s="82">
        <v>1299</v>
      </c>
      <c r="CY25" s="82">
        <v>1262</v>
      </c>
      <c r="CZ25" s="82"/>
      <c r="DA25" s="82">
        <v>18</v>
      </c>
      <c r="DB25" s="82">
        <v>70</v>
      </c>
      <c r="DC25" s="82">
        <v>94</v>
      </c>
      <c r="DD25" s="82">
        <v>231</v>
      </c>
      <c r="DE25" s="82">
        <v>284</v>
      </c>
      <c r="DF25" s="82">
        <v>390</v>
      </c>
      <c r="DG25" s="82">
        <v>646</v>
      </c>
      <c r="DH25" s="82">
        <v>822</v>
      </c>
      <c r="DI25" s="82">
        <v>2</v>
      </c>
      <c r="DJ25" s="82">
        <v>4</v>
      </c>
      <c r="DK25" s="82"/>
      <c r="DL25" s="82"/>
      <c r="DM25" s="82">
        <v>276</v>
      </c>
      <c r="DN25" s="82">
        <v>92</v>
      </c>
      <c r="DO25" s="82">
        <v>16</v>
      </c>
      <c r="DP25" s="82">
        <v>17</v>
      </c>
      <c r="DQ25" s="82">
        <v>290</v>
      </c>
      <c r="DR25" s="82">
        <v>23</v>
      </c>
      <c r="DS25" s="82">
        <v>1847</v>
      </c>
      <c r="DT25" s="82"/>
      <c r="DU25" s="82">
        <v>83</v>
      </c>
      <c r="DV25" s="82">
        <v>2448</v>
      </c>
      <c r="DW25" s="82">
        <v>28</v>
      </c>
      <c r="DX25" s="82">
        <v>2</v>
      </c>
      <c r="DY25" s="82">
        <v>41</v>
      </c>
      <c r="DZ25" s="82">
        <v>48</v>
      </c>
      <c r="EA25" s="82">
        <v>96</v>
      </c>
      <c r="EB25" s="82">
        <v>587</v>
      </c>
      <c r="EC25" s="82">
        <v>61</v>
      </c>
      <c r="ED25" s="82"/>
      <c r="EE25" s="82"/>
      <c r="EF25" s="82">
        <v>14</v>
      </c>
      <c r="EG25" s="82">
        <v>13</v>
      </c>
      <c r="EH25" s="82">
        <v>26</v>
      </c>
      <c r="EI25" s="82">
        <v>1305</v>
      </c>
      <c r="EJ25" s="82">
        <v>370</v>
      </c>
      <c r="EK25" s="82"/>
      <c r="EL25" s="82"/>
      <c r="EM25" s="82"/>
      <c r="EN25" s="82"/>
      <c r="EO25" s="82"/>
      <c r="EP25" s="82">
        <v>152</v>
      </c>
      <c r="EQ25" s="82">
        <v>1302</v>
      </c>
      <c r="ER25" s="82">
        <v>155</v>
      </c>
      <c r="ES25" s="82">
        <v>945</v>
      </c>
      <c r="ET25" s="82">
        <v>7</v>
      </c>
      <c r="EU25" s="82"/>
      <c r="EV25" s="82">
        <v>478</v>
      </c>
      <c r="EW25" s="82">
        <v>450</v>
      </c>
      <c r="EX25" s="82">
        <v>24</v>
      </c>
      <c r="EY25" s="82">
        <v>11</v>
      </c>
      <c r="EZ25" s="82">
        <v>166</v>
      </c>
      <c r="FA25" s="82">
        <v>2</v>
      </c>
      <c r="FB25" s="82">
        <v>179</v>
      </c>
      <c r="FC25" s="82">
        <v>383</v>
      </c>
      <c r="FD25" s="82">
        <v>283</v>
      </c>
      <c r="FE25" s="82">
        <v>64</v>
      </c>
      <c r="FF25" s="82">
        <v>64</v>
      </c>
      <c r="FG25" s="82">
        <v>64</v>
      </c>
      <c r="FH25" s="82">
        <v>81</v>
      </c>
      <c r="FI25" s="82">
        <v>201</v>
      </c>
      <c r="FJ25" s="82">
        <v>55</v>
      </c>
      <c r="FK25" s="82">
        <v>43</v>
      </c>
      <c r="FL25" s="82">
        <v>1</v>
      </c>
      <c r="FM25" s="82">
        <v>4</v>
      </c>
      <c r="FN25" s="82">
        <v>8</v>
      </c>
      <c r="FO25" s="82"/>
      <c r="FP25" s="82"/>
      <c r="FQ25" s="82">
        <v>2561</v>
      </c>
      <c r="FR25" s="82">
        <v>29</v>
      </c>
      <c r="FS25" s="82">
        <v>2510</v>
      </c>
      <c r="FT25" s="82">
        <v>14</v>
      </c>
      <c r="FU25" s="82">
        <v>4</v>
      </c>
      <c r="FV25" s="82">
        <v>4</v>
      </c>
      <c r="FW25" s="82">
        <v>2539</v>
      </c>
      <c r="FX25" s="82">
        <v>2</v>
      </c>
      <c r="FY25" s="82">
        <v>18</v>
      </c>
      <c r="FZ25" s="82"/>
      <c r="GA25" s="82"/>
      <c r="GB25" s="82">
        <v>2</v>
      </c>
      <c r="GC25" s="82">
        <v>12</v>
      </c>
    </row>
    <row r="26" spans="1:185" x14ac:dyDescent="0.3">
      <c r="A26" s="83">
        <v>106074097</v>
      </c>
      <c r="B26" s="81" t="s">
        <v>102</v>
      </c>
      <c r="C26" s="81" t="s">
        <v>980</v>
      </c>
      <c r="D26" s="81" t="s">
        <v>1101</v>
      </c>
      <c r="E26" s="81" t="s">
        <v>1323</v>
      </c>
      <c r="F26" s="81" t="s">
        <v>1902</v>
      </c>
      <c r="G26" s="81" t="s">
        <v>1898</v>
      </c>
      <c r="H26" s="81" t="s">
        <v>103</v>
      </c>
      <c r="I26" s="81" t="s">
        <v>1040</v>
      </c>
      <c r="J26" s="81"/>
      <c r="K26" s="81" t="s">
        <v>1864</v>
      </c>
      <c r="L26" s="81"/>
      <c r="M26" s="81"/>
      <c r="N26" s="81" t="s">
        <v>966</v>
      </c>
      <c r="O26" s="81" t="s">
        <v>1106</v>
      </c>
      <c r="P26" s="81" t="s">
        <v>1115</v>
      </c>
      <c r="Q26" s="81" t="s">
        <v>1325</v>
      </c>
      <c r="R26" s="81" t="s">
        <v>51</v>
      </c>
      <c r="S26" s="82">
        <v>26999</v>
      </c>
      <c r="T26" s="82">
        <v>21583</v>
      </c>
      <c r="U26" s="82">
        <v>8</v>
      </c>
      <c r="V26" s="82">
        <v>3581</v>
      </c>
      <c r="W26" s="82">
        <v>4141</v>
      </c>
      <c r="X26" s="82">
        <v>7346</v>
      </c>
      <c r="Y26" s="82">
        <v>7042</v>
      </c>
      <c r="Z26" s="82">
        <v>6146</v>
      </c>
      <c r="AA26" s="82">
        <v>6895</v>
      </c>
      <c r="AB26" s="82">
        <v>5549</v>
      </c>
      <c r="AC26" s="82">
        <v>4098</v>
      </c>
      <c r="AD26" s="82">
        <v>3128</v>
      </c>
      <c r="AE26" s="82">
        <v>664</v>
      </c>
      <c r="AF26" s="82"/>
      <c r="AG26" s="82">
        <v>202</v>
      </c>
      <c r="AH26" s="82">
        <v>3318</v>
      </c>
      <c r="AI26" s="82">
        <v>11493</v>
      </c>
      <c r="AJ26" s="82">
        <v>805</v>
      </c>
      <c r="AK26" s="82">
        <v>484</v>
      </c>
      <c r="AL26" s="82">
        <v>12022</v>
      </c>
      <c r="AM26" s="82">
        <v>1478</v>
      </c>
      <c r="AN26" s="82">
        <v>18788</v>
      </c>
      <c r="AO26" s="82"/>
      <c r="AP26" s="82">
        <v>12038</v>
      </c>
      <c r="AQ26" s="82">
        <v>35201</v>
      </c>
      <c r="AR26" s="82">
        <v>1351</v>
      </c>
      <c r="AS26" s="82"/>
      <c r="AT26" s="82">
        <v>609</v>
      </c>
      <c r="AU26" s="82">
        <v>1087</v>
      </c>
      <c r="AV26" s="82">
        <v>16</v>
      </c>
      <c r="AW26" s="82">
        <v>47</v>
      </c>
      <c r="AX26" s="82">
        <v>600</v>
      </c>
      <c r="AY26" s="82">
        <v>88</v>
      </c>
      <c r="AZ26" s="82">
        <v>53</v>
      </c>
      <c r="BA26" s="82">
        <v>9</v>
      </c>
      <c r="BB26" s="82">
        <v>274</v>
      </c>
      <c r="BC26" s="82">
        <v>15</v>
      </c>
      <c r="BD26" s="82">
        <v>4</v>
      </c>
      <c r="BE26" s="82">
        <v>45557</v>
      </c>
      <c r="BF26" s="82">
        <v>222</v>
      </c>
      <c r="BG26" s="82">
        <v>8</v>
      </c>
      <c r="BH26" s="82"/>
      <c r="BI26" s="82"/>
      <c r="BJ26" s="82">
        <v>1</v>
      </c>
      <c r="BK26" s="82">
        <v>9332</v>
      </c>
      <c r="BL26" s="82">
        <v>10606</v>
      </c>
      <c r="BM26" s="82">
        <v>750</v>
      </c>
      <c r="BN26" s="82">
        <v>24650</v>
      </c>
      <c r="BO26" s="82">
        <v>3252</v>
      </c>
      <c r="BP26" s="82"/>
      <c r="BQ26" s="82">
        <v>42</v>
      </c>
      <c r="BR26" s="82">
        <v>4493</v>
      </c>
      <c r="BS26" s="82">
        <v>5</v>
      </c>
      <c r="BT26" s="82">
        <v>2727</v>
      </c>
      <c r="BU26" s="82">
        <v>250</v>
      </c>
      <c r="BV26" s="82">
        <v>760</v>
      </c>
      <c r="BW26" s="82">
        <v>862</v>
      </c>
      <c r="BX26" s="82">
        <v>534</v>
      </c>
      <c r="BY26" s="82">
        <v>1507</v>
      </c>
      <c r="BZ26" s="82">
        <v>2767</v>
      </c>
      <c r="CA26" s="82">
        <v>2189</v>
      </c>
      <c r="CB26" s="82">
        <v>8961</v>
      </c>
      <c r="CC26" s="82">
        <v>1290</v>
      </c>
      <c r="CD26" s="82">
        <v>3393</v>
      </c>
      <c r="CE26" s="82">
        <v>127</v>
      </c>
      <c r="CF26" s="82">
        <v>2383</v>
      </c>
      <c r="CG26" s="82">
        <v>815</v>
      </c>
      <c r="CH26" s="82">
        <v>3999</v>
      </c>
      <c r="CI26" s="82">
        <v>1491</v>
      </c>
      <c r="CJ26" s="82">
        <v>9982</v>
      </c>
      <c r="CK26" s="82">
        <v>13</v>
      </c>
      <c r="CL26" s="82">
        <v>48590</v>
      </c>
      <c r="CM26" s="82">
        <v>568</v>
      </c>
      <c r="CN26" s="82">
        <v>45123</v>
      </c>
      <c r="CO26" s="82">
        <v>2778</v>
      </c>
      <c r="CP26" s="82">
        <v>1</v>
      </c>
      <c r="CQ26" s="82">
        <v>120</v>
      </c>
      <c r="CR26" s="82">
        <v>5</v>
      </c>
      <c r="CS26" s="82">
        <v>48129</v>
      </c>
      <c r="CT26" s="82"/>
      <c r="CU26" s="82">
        <v>336</v>
      </c>
      <c r="CV26" s="82">
        <v>112</v>
      </c>
      <c r="CW26" s="82">
        <v>8</v>
      </c>
      <c r="CX26" s="82">
        <v>2357</v>
      </c>
      <c r="CY26" s="82">
        <v>2310</v>
      </c>
      <c r="CZ26" s="82"/>
      <c r="DA26" s="82">
        <v>30</v>
      </c>
      <c r="DB26" s="82">
        <v>210</v>
      </c>
      <c r="DC26" s="82">
        <v>327</v>
      </c>
      <c r="DD26" s="82">
        <v>452</v>
      </c>
      <c r="DE26" s="82">
        <v>755</v>
      </c>
      <c r="DF26" s="82">
        <v>948</v>
      </c>
      <c r="DG26" s="82">
        <v>1092</v>
      </c>
      <c r="DH26" s="82">
        <v>849</v>
      </c>
      <c r="DI26" s="82">
        <v>3</v>
      </c>
      <c r="DJ26" s="82">
        <v>1</v>
      </c>
      <c r="DK26" s="82"/>
      <c r="DL26" s="82">
        <v>13</v>
      </c>
      <c r="DM26" s="82">
        <v>400</v>
      </c>
      <c r="DN26" s="82">
        <v>850</v>
      </c>
      <c r="DO26" s="82">
        <v>51</v>
      </c>
      <c r="DP26" s="82">
        <v>66</v>
      </c>
      <c r="DQ26" s="82">
        <v>868</v>
      </c>
      <c r="DR26" s="82">
        <v>12</v>
      </c>
      <c r="DS26" s="82">
        <v>2407</v>
      </c>
      <c r="DT26" s="82"/>
      <c r="DU26" s="82">
        <v>876</v>
      </c>
      <c r="DV26" s="82">
        <v>3779</v>
      </c>
      <c r="DW26" s="82">
        <v>12</v>
      </c>
      <c r="DX26" s="82"/>
      <c r="DY26" s="82">
        <v>261</v>
      </c>
      <c r="DZ26" s="82">
        <v>62</v>
      </c>
      <c r="EA26" s="82">
        <v>177</v>
      </c>
      <c r="EB26" s="82">
        <v>1287</v>
      </c>
      <c r="EC26" s="82">
        <v>160</v>
      </c>
      <c r="ED26" s="82"/>
      <c r="EE26" s="82"/>
      <c r="EF26" s="82">
        <v>12</v>
      </c>
      <c r="EG26" s="82">
        <v>8</v>
      </c>
      <c r="EH26" s="82"/>
      <c r="EI26" s="82">
        <v>2290</v>
      </c>
      <c r="EJ26" s="82">
        <v>408</v>
      </c>
      <c r="EK26" s="82"/>
      <c r="EL26" s="82"/>
      <c r="EM26" s="82">
        <v>2</v>
      </c>
      <c r="EN26" s="82"/>
      <c r="EO26" s="82"/>
      <c r="EP26" s="82">
        <v>407</v>
      </c>
      <c r="EQ26" s="82">
        <v>2629</v>
      </c>
      <c r="ER26" s="82">
        <v>17</v>
      </c>
      <c r="ES26" s="82">
        <v>1524</v>
      </c>
      <c r="ET26" s="82">
        <v>90</v>
      </c>
      <c r="EU26" s="82"/>
      <c r="EV26" s="82">
        <v>835</v>
      </c>
      <c r="EW26" s="82">
        <v>702</v>
      </c>
      <c r="EX26" s="82">
        <v>46</v>
      </c>
      <c r="EY26" s="82">
        <v>4</v>
      </c>
      <c r="EZ26" s="82">
        <v>183</v>
      </c>
      <c r="FA26" s="82">
        <v>4</v>
      </c>
      <c r="FB26" s="82">
        <v>241</v>
      </c>
      <c r="FC26" s="82">
        <v>1428</v>
      </c>
      <c r="FD26" s="82">
        <v>344</v>
      </c>
      <c r="FE26" s="82">
        <v>66</v>
      </c>
      <c r="FF26" s="82">
        <v>64</v>
      </c>
      <c r="FG26" s="82">
        <v>94</v>
      </c>
      <c r="FH26" s="82">
        <v>98</v>
      </c>
      <c r="FI26" s="82">
        <v>302</v>
      </c>
      <c r="FJ26" s="82">
        <v>74</v>
      </c>
      <c r="FK26" s="82">
        <v>114</v>
      </c>
      <c r="FL26" s="82">
        <v>3</v>
      </c>
      <c r="FM26" s="82"/>
      <c r="FN26" s="82">
        <v>64</v>
      </c>
      <c r="FO26" s="82">
        <v>1</v>
      </c>
      <c r="FP26" s="82"/>
      <c r="FQ26" s="82">
        <v>4667</v>
      </c>
      <c r="FR26" s="82">
        <v>75</v>
      </c>
      <c r="FS26" s="82">
        <v>4364</v>
      </c>
      <c r="FT26" s="82">
        <v>225</v>
      </c>
      <c r="FU26" s="82"/>
      <c r="FV26" s="82">
        <v>3</v>
      </c>
      <c r="FW26" s="82">
        <v>4620</v>
      </c>
      <c r="FX26" s="82">
        <v>34</v>
      </c>
      <c r="FY26" s="82">
        <v>11</v>
      </c>
      <c r="FZ26" s="82"/>
      <c r="GA26" s="82"/>
      <c r="GB26" s="82">
        <v>2</v>
      </c>
      <c r="GC26" s="82">
        <v>36</v>
      </c>
    </row>
    <row r="27" spans="1:185" x14ac:dyDescent="0.3">
      <c r="A27" s="83">
        <v>106084001</v>
      </c>
      <c r="B27" s="81" t="s">
        <v>104</v>
      </c>
      <c r="C27" s="81" t="s">
        <v>105</v>
      </c>
      <c r="D27" s="81" t="s">
        <v>1101</v>
      </c>
      <c r="E27" s="81" t="s">
        <v>1333</v>
      </c>
      <c r="F27" s="81" t="s">
        <v>1903</v>
      </c>
      <c r="G27" s="81" t="s">
        <v>1904</v>
      </c>
      <c r="H27" s="81" t="s">
        <v>106</v>
      </c>
      <c r="I27" s="81" t="s">
        <v>1040</v>
      </c>
      <c r="J27" s="81" t="s">
        <v>1869</v>
      </c>
      <c r="K27" s="81" t="s">
        <v>1864</v>
      </c>
      <c r="L27" s="81" t="s">
        <v>974</v>
      </c>
      <c r="M27" s="81"/>
      <c r="N27" s="81" t="s">
        <v>976</v>
      </c>
      <c r="O27" s="81" t="s">
        <v>1116</v>
      </c>
      <c r="P27" s="81" t="s">
        <v>1116</v>
      </c>
      <c r="Q27" s="81" t="s">
        <v>1334</v>
      </c>
      <c r="R27" s="81" t="s">
        <v>75</v>
      </c>
      <c r="S27" s="82">
        <v>6854</v>
      </c>
      <c r="T27" s="82">
        <v>6463</v>
      </c>
      <c r="U27" s="82"/>
      <c r="V27" s="82">
        <v>1007</v>
      </c>
      <c r="W27" s="82">
        <v>1165</v>
      </c>
      <c r="X27" s="82">
        <v>1856</v>
      </c>
      <c r="Y27" s="82">
        <v>2182</v>
      </c>
      <c r="Z27" s="82">
        <v>1689</v>
      </c>
      <c r="AA27" s="82">
        <v>1681</v>
      </c>
      <c r="AB27" s="82">
        <v>1737</v>
      </c>
      <c r="AC27" s="82">
        <v>1165</v>
      </c>
      <c r="AD27" s="82">
        <v>652</v>
      </c>
      <c r="AE27" s="82">
        <v>183</v>
      </c>
      <c r="AF27" s="82"/>
      <c r="AG27" s="82">
        <v>677</v>
      </c>
      <c r="AH27" s="82">
        <v>186</v>
      </c>
      <c r="AI27" s="82">
        <v>159</v>
      </c>
      <c r="AJ27" s="82">
        <v>521</v>
      </c>
      <c r="AK27" s="82">
        <v>35</v>
      </c>
      <c r="AL27" s="82">
        <v>871</v>
      </c>
      <c r="AM27" s="82">
        <v>82</v>
      </c>
      <c r="AN27" s="82">
        <v>10786</v>
      </c>
      <c r="AO27" s="82"/>
      <c r="AP27" s="82">
        <v>1346</v>
      </c>
      <c r="AQ27" s="82">
        <v>11765</v>
      </c>
      <c r="AR27" s="82">
        <v>206</v>
      </c>
      <c r="AS27" s="82"/>
      <c r="AT27" s="82">
        <v>411</v>
      </c>
      <c r="AU27" s="82">
        <v>214</v>
      </c>
      <c r="AV27" s="82">
        <v>7</v>
      </c>
      <c r="AW27" s="82">
        <v>12</v>
      </c>
      <c r="AX27" s="82">
        <v>13</v>
      </c>
      <c r="AY27" s="82">
        <v>4</v>
      </c>
      <c r="AZ27" s="82">
        <v>6</v>
      </c>
      <c r="BA27" s="82">
        <v>120</v>
      </c>
      <c r="BB27" s="82">
        <v>104</v>
      </c>
      <c r="BC27" s="82">
        <v>2</v>
      </c>
      <c r="BD27" s="82">
        <v>17</v>
      </c>
      <c r="BE27" s="82">
        <v>12343</v>
      </c>
      <c r="BF27" s="82">
        <v>61</v>
      </c>
      <c r="BG27" s="82">
        <v>3</v>
      </c>
      <c r="BH27" s="82"/>
      <c r="BI27" s="82"/>
      <c r="BJ27" s="82"/>
      <c r="BK27" s="82">
        <v>6427</v>
      </c>
      <c r="BL27" s="82">
        <v>3501</v>
      </c>
      <c r="BM27" s="82">
        <v>762</v>
      </c>
      <c r="BN27" s="82">
        <v>1894</v>
      </c>
      <c r="BO27" s="82">
        <v>733</v>
      </c>
      <c r="BP27" s="82"/>
      <c r="BQ27" s="82">
        <v>10</v>
      </c>
      <c r="BR27" s="82">
        <v>907</v>
      </c>
      <c r="BS27" s="82">
        <v>4</v>
      </c>
      <c r="BT27" s="82">
        <v>1078</v>
      </c>
      <c r="BU27" s="82">
        <v>42</v>
      </c>
      <c r="BV27" s="82">
        <v>185</v>
      </c>
      <c r="BW27" s="82">
        <v>210</v>
      </c>
      <c r="BX27" s="82">
        <v>82</v>
      </c>
      <c r="BY27" s="82">
        <v>239</v>
      </c>
      <c r="BZ27" s="82">
        <v>758</v>
      </c>
      <c r="CA27" s="82">
        <v>317</v>
      </c>
      <c r="CB27" s="82">
        <v>3089</v>
      </c>
      <c r="CC27" s="82">
        <v>921</v>
      </c>
      <c r="CD27" s="82">
        <v>956</v>
      </c>
      <c r="CE27" s="82">
        <v>36</v>
      </c>
      <c r="CF27" s="82">
        <v>491</v>
      </c>
      <c r="CG27" s="82">
        <v>252</v>
      </c>
      <c r="CH27" s="82">
        <v>1324</v>
      </c>
      <c r="CI27" s="82">
        <v>702</v>
      </c>
      <c r="CJ27" s="82">
        <v>1709</v>
      </c>
      <c r="CK27" s="82">
        <v>5</v>
      </c>
      <c r="CL27" s="82">
        <v>13317</v>
      </c>
      <c r="CM27" s="82">
        <v>54</v>
      </c>
      <c r="CN27" s="82">
        <v>13016</v>
      </c>
      <c r="CO27" s="82">
        <v>234</v>
      </c>
      <c r="CP27" s="82">
        <v>13</v>
      </c>
      <c r="CQ27" s="82"/>
      <c r="CR27" s="82"/>
      <c r="CS27" s="82">
        <v>11753</v>
      </c>
      <c r="CT27" s="82"/>
      <c r="CU27" s="82">
        <v>533</v>
      </c>
      <c r="CV27" s="82">
        <v>943</v>
      </c>
      <c r="CW27" s="82">
        <v>88</v>
      </c>
      <c r="CX27" s="82">
        <v>641</v>
      </c>
      <c r="CY27" s="82">
        <v>723</v>
      </c>
      <c r="CZ27" s="82"/>
      <c r="DA27" s="82">
        <v>14</v>
      </c>
      <c r="DB27" s="82">
        <v>67</v>
      </c>
      <c r="DC27" s="82">
        <v>97</v>
      </c>
      <c r="DD27" s="82">
        <v>122</v>
      </c>
      <c r="DE27" s="82">
        <v>192</v>
      </c>
      <c r="DF27" s="82">
        <v>335</v>
      </c>
      <c r="DG27" s="82">
        <v>276</v>
      </c>
      <c r="DH27" s="82">
        <v>237</v>
      </c>
      <c r="DI27" s="82">
        <v>8</v>
      </c>
      <c r="DJ27" s="82">
        <v>16</v>
      </c>
      <c r="DK27" s="82"/>
      <c r="DL27" s="82">
        <v>61</v>
      </c>
      <c r="DM27" s="82">
        <v>15</v>
      </c>
      <c r="DN27" s="82">
        <v>16</v>
      </c>
      <c r="DO27" s="82">
        <v>36</v>
      </c>
      <c r="DP27" s="82">
        <v>1</v>
      </c>
      <c r="DQ27" s="82">
        <v>64</v>
      </c>
      <c r="DR27" s="82">
        <v>5</v>
      </c>
      <c r="DS27" s="82">
        <v>1166</v>
      </c>
      <c r="DT27" s="82"/>
      <c r="DU27" s="82">
        <v>80</v>
      </c>
      <c r="DV27" s="82">
        <v>1266</v>
      </c>
      <c r="DW27" s="82">
        <v>18</v>
      </c>
      <c r="DX27" s="82"/>
      <c r="DY27" s="82">
        <v>108</v>
      </c>
      <c r="DZ27" s="82">
        <v>69</v>
      </c>
      <c r="EA27" s="82">
        <v>54</v>
      </c>
      <c r="EB27" s="82">
        <v>190</v>
      </c>
      <c r="EC27" s="82">
        <v>8</v>
      </c>
      <c r="ED27" s="82"/>
      <c r="EE27" s="82">
        <v>12</v>
      </c>
      <c r="EF27" s="82">
        <v>4</v>
      </c>
      <c r="EG27" s="82">
        <v>59</v>
      </c>
      <c r="EH27" s="82">
        <v>2</v>
      </c>
      <c r="EI27" s="82">
        <v>758</v>
      </c>
      <c r="EJ27" s="82">
        <v>100</v>
      </c>
      <c r="EK27" s="82"/>
      <c r="EL27" s="82"/>
      <c r="EM27" s="82"/>
      <c r="EN27" s="82"/>
      <c r="EO27" s="82"/>
      <c r="EP27" s="82">
        <v>339</v>
      </c>
      <c r="EQ27" s="82">
        <v>748</v>
      </c>
      <c r="ER27" s="82">
        <v>118</v>
      </c>
      <c r="ES27" s="82">
        <v>134</v>
      </c>
      <c r="ET27" s="82">
        <v>25</v>
      </c>
      <c r="EU27" s="82"/>
      <c r="EV27" s="82">
        <v>189</v>
      </c>
      <c r="EW27" s="82">
        <v>174</v>
      </c>
      <c r="EX27" s="82">
        <v>16</v>
      </c>
      <c r="EY27" s="82"/>
      <c r="EZ27" s="82">
        <v>61</v>
      </c>
      <c r="FA27" s="82"/>
      <c r="FB27" s="82">
        <v>48</v>
      </c>
      <c r="FC27" s="82">
        <v>453</v>
      </c>
      <c r="FD27" s="82">
        <v>141</v>
      </c>
      <c r="FE27" s="82">
        <v>52</v>
      </c>
      <c r="FF27" s="82">
        <v>15</v>
      </c>
      <c r="FG27" s="82">
        <v>22</v>
      </c>
      <c r="FH27" s="82">
        <v>30</v>
      </c>
      <c r="FI27" s="82">
        <v>90</v>
      </c>
      <c r="FJ27" s="82">
        <v>39</v>
      </c>
      <c r="FK27" s="82">
        <v>13</v>
      </c>
      <c r="FL27" s="82">
        <v>2</v>
      </c>
      <c r="FM27" s="82"/>
      <c r="FN27" s="82">
        <v>19</v>
      </c>
      <c r="FO27" s="82"/>
      <c r="FP27" s="82"/>
      <c r="FQ27" s="82">
        <v>1364</v>
      </c>
      <c r="FR27" s="82">
        <v>8</v>
      </c>
      <c r="FS27" s="82">
        <v>1342</v>
      </c>
      <c r="FT27" s="82">
        <v>12</v>
      </c>
      <c r="FU27" s="82">
        <v>2</v>
      </c>
      <c r="FV27" s="82"/>
      <c r="FW27" s="82">
        <v>1135</v>
      </c>
      <c r="FX27" s="82">
        <v>47</v>
      </c>
      <c r="FY27" s="82">
        <v>174</v>
      </c>
      <c r="FZ27" s="82">
        <v>8</v>
      </c>
      <c r="GA27" s="82"/>
      <c r="GB27" s="82"/>
      <c r="GC27" s="82">
        <v>11</v>
      </c>
    </row>
    <row r="28" spans="1:185" x14ac:dyDescent="0.3">
      <c r="A28" s="83">
        <v>106090793</v>
      </c>
      <c r="B28" s="81" t="s">
        <v>107</v>
      </c>
      <c r="C28" s="81" t="s">
        <v>108</v>
      </c>
      <c r="D28" s="81" t="s">
        <v>1101</v>
      </c>
      <c r="E28" s="81" t="s">
        <v>1335</v>
      </c>
      <c r="F28" s="81" t="s">
        <v>1336</v>
      </c>
      <c r="G28" s="81" t="s">
        <v>1337</v>
      </c>
      <c r="H28" s="81" t="s">
        <v>109</v>
      </c>
      <c r="I28" s="81" t="s">
        <v>1040</v>
      </c>
      <c r="J28" s="81" t="s">
        <v>1870</v>
      </c>
      <c r="K28" s="81" t="s">
        <v>1864</v>
      </c>
      <c r="L28" s="81" t="s">
        <v>974</v>
      </c>
      <c r="M28" s="81"/>
      <c r="N28" s="81" t="s">
        <v>963</v>
      </c>
      <c r="O28" s="81" t="s">
        <v>1117</v>
      </c>
      <c r="P28" s="81" t="s">
        <v>1110</v>
      </c>
      <c r="Q28" s="81" t="s">
        <v>1337</v>
      </c>
      <c r="R28" s="81" t="s">
        <v>75</v>
      </c>
      <c r="S28" s="82">
        <v>6839</v>
      </c>
      <c r="T28" s="82">
        <v>7168</v>
      </c>
      <c r="U28" s="82">
        <v>3</v>
      </c>
      <c r="V28" s="82">
        <v>928</v>
      </c>
      <c r="W28" s="82">
        <v>1289</v>
      </c>
      <c r="X28" s="82">
        <v>2506</v>
      </c>
      <c r="Y28" s="82">
        <v>2395</v>
      </c>
      <c r="Z28" s="82">
        <v>1769</v>
      </c>
      <c r="AA28" s="82">
        <v>1773</v>
      </c>
      <c r="AB28" s="82">
        <v>1812</v>
      </c>
      <c r="AC28" s="82">
        <v>929</v>
      </c>
      <c r="AD28" s="82">
        <v>449</v>
      </c>
      <c r="AE28" s="82">
        <v>160</v>
      </c>
      <c r="AF28" s="82"/>
      <c r="AG28" s="82">
        <v>54</v>
      </c>
      <c r="AH28" s="82">
        <v>435</v>
      </c>
      <c r="AI28" s="82">
        <v>262</v>
      </c>
      <c r="AJ28" s="82">
        <v>129</v>
      </c>
      <c r="AK28" s="82">
        <v>32</v>
      </c>
      <c r="AL28" s="82">
        <v>332</v>
      </c>
      <c r="AM28" s="82">
        <v>567</v>
      </c>
      <c r="AN28" s="82">
        <v>12198</v>
      </c>
      <c r="AO28" s="82">
        <v>1</v>
      </c>
      <c r="AP28" s="82">
        <v>2654</v>
      </c>
      <c r="AQ28" s="82">
        <v>11114</v>
      </c>
      <c r="AR28" s="82">
        <v>241</v>
      </c>
      <c r="AS28" s="82">
        <v>1</v>
      </c>
      <c r="AT28" s="82">
        <v>379</v>
      </c>
      <c r="AU28" s="82">
        <v>196</v>
      </c>
      <c r="AV28" s="82">
        <v>48</v>
      </c>
      <c r="AW28" s="82">
        <v>26</v>
      </c>
      <c r="AX28" s="82"/>
      <c r="AY28" s="82"/>
      <c r="AZ28" s="82"/>
      <c r="BA28" s="82">
        <v>159</v>
      </c>
      <c r="BB28" s="82">
        <v>149</v>
      </c>
      <c r="BC28" s="82"/>
      <c r="BD28" s="82"/>
      <c r="BE28" s="82">
        <v>13043</v>
      </c>
      <c r="BF28" s="82">
        <v>8</v>
      </c>
      <c r="BG28" s="82">
        <v>2</v>
      </c>
      <c r="BH28" s="82"/>
      <c r="BI28" s="82"/>
      <c r="BJ28" s="82"/>
      <c r="BK28" s="82">
        <v>4753</v>
      </c>
      <c r="BL28" s="82">
        <v>2427</v>
      </c>
      <c r="BM28" s="82">
        <v>591</v>
      </c>
      <c r="BN28" s="82">
        <v>4790</v>
      </c>
      <c r="BO28" s="82">
        <v>1449</v>
      </c>
      <c r="BP28" s="82"/>
      <c r="BQ28" s="82">
        <v>2</v>
      </c>
      <c r="BR28" s="82">
        <v>888</v>
      </c>
      <c r="BS28" s="82">
        <v>2</v>
      </c>
      <c r="BT28" s="82">
        <v>720</v>
      </c>
      <c r="BU28" s="82">
        <v>27</v>
      </c>
      <c r="BV28" s="82">
        <v>159</v>
      </c>
      <c r="BW28" s="82">
        <v>189</v>
      </c>
      <c r="BX28" s="82">
        <v>122</v>
      </c>
      <c r="BY28" s="82">
        <v>405</v>
      </c>
      <c r="BZ28" s="82">
        <v>660</v>
      </c>
      <c r="CA28" s="82">
        <v>315</v>
      </c>
      <c r="CB28" s="82">
        <v>4251</v>
      </c>
      <c r="CC28" s="82">
        <v>810</v>
      </c>
      <c r="CD28" s="82">
        <v>818</v>
      </c>
      <c r="CE28" s="82">
        <v>14</v>
      </c>
      <c r="CF28" s="82">
        <v>466</v>
      </c>
      <c r="CG28" s="82">
        <v>178</v>
      </c>
      <c r="CH28" s="82">
        <v>969</v>
      </c>
      <c r="CI28" s="82">
        <v>413</v>
      </c>
      <c r="CJ28" s="82">
        <v>2598</v>
      </c>
      <c r="CK28" s="82">
        <v>4</v>
      </c>
      <c r="CL28" s="82">
        <v>14010</v>
      </c>
      <c r="CM28" s="82">
        <v>129</v>
      </c>
      <c r="CN28" s="82">
        <v>13186</v>
      </c>
      <c r="CO28" s="82">
        <v>687</v>
      </c>
      <c r="CP28" s="82">
        <v>2</v>
      </c>
      <c r="CQ28" s="82">
        <v>6</v>
      </c>
      <c r="CR28" s="82">
        <v>1</v>
      </c>
      <c r="CS28" s="82">
        <v>11744</v>
      </c>
      <c r="CT28" s="82">
        <v>58</v>
      </c>
      <c r="CU28" s="82">
        <v>262</v>
      </c>
      <c r="CV28" s="82">
        <v>1938</v>
      </c>
      <c r="CW28" s="82">
        <v>7</v>
      </c>
      <c r="CX28" s="82">
        <v>482</v>
      </c>
      <c r="CY28" s="82">
        <v>591</v>
      </c>
      <c r="CZ28" s="82"/>
      <c r="DA28" s="82">
        <v>31</v>
      </c>
      <c r="DB28" s="82">
        <v>81</v>
      </c>
      <c r="DC28" s="82">
        <v>109</v>
      </c>
      <c r="DD28" s="82">
        <v>116</v>
      </c>
      <c r="DE28" s="82">
        <v>157</v>
      </c>
      <c r="DF28" s="82">
        <v>233</v>
      </c>
      <c r="DG28" s="82">
        <v>181</v>
      </c>
      <c r="DH28" s="82">
        <v>137</v>
      </c>
      <c r="DI28" s="82">
        <v>12</v>
      </c>
      <c r="DJ28" s="82">
        <v>16</v>
      </c>
      <c r="DK28" s="82"/>
      <c r="DL28" s="82">
        <v>4</v>
      </c>
      <c r="DM28" s="82">
        <v>38</v>
      </c>
      <c r="DN28" s="82">
        <v>14</v>
      </c>
      <c r="DO28" s="82">
        <v>7</v>
      </c>
      <c r="DP28" s="82">
        <v>4</v>
      </c>
      <c r="DQ28" s="82">
        <v>21</v>
      </c>
      <c r="DR28" s="82">
        <v>26</v>
      </c>
      <c r="DS28" s="82">
        <v>959</v>
      </c>
      <c r="DT28" s="82"/>
      <c r="DU28" s="82">
        <v>141</v>
      </c>
      <c r="DV28" s="82">
        <v>910</v>
      </c>
      <c r="DW28" s="82">
        <v>22</v>
      </c>
      <c r="DX28" s="82"/>
      <c r="DY28" s="82">
        <v>59</v>
      </c>
      <c r="DZ28" s="82">
        <v>17</v>
      </c>
      <c r="EA28" s="82">
        <v>24</v>
      </c>
      <c r="EB28" s="82">
        <v>135</v>
      </c>
      <c r="EC28" s="82">
        <v>12</v>
      </c>
      <c r="ED28" s="82"/>
      <c r="EE28" s="82"/>
      <c r="EF28" s="82">
        <v>11</v>
      </c>
      <c r="EG28" s="82">
        <v>4</v>
      </c>
      <c r="EH28" s="82"/>
      <c r="EI28" s="82">
        <v>751</v>
      </c>
      <c r="EJ28" s="82">
        <v>59</v>
      </c>
      <c r="EK28" s="82">
        <v>1</v>
      </c>
      <c r="EL28" s="82"/>
      <c r="EM28" s="82"/>
      <c r="EN28" s="82"/>
      <c r="EO28" s="82"/>
      <c r="EP28" s="82">
        <v>274</v>
      </c>
      <c r="EQ28" s="82">
        <v>423</v>
      </c>
      <c r="ER28" s="82">
        <v>42</v>
      </c>
      <c r="ES28" s="82">
        <v>269</v>
      </c>
      <c r="ET28" s="82">
        <v>65</v>
      </c>
      <c r="EU28" s="82"/>
      <c r="EV28" s="82">
        <v>105</v>
      </c>
      <c r="EW28" s="82">
        <v>188</v>
      </c>
      <c r="EX28" s="82">
        <v>6</v>
      </c>
      <c r="EY28" s="82"/>
      <c r="EZ28" s="82">
        <v>60</v>
      </c>
      <c r="FA28" s="82">
        <v>1</v>
      </c>
      <c r="FB28" s="82">
        <v>50</v>
      </c>
      <c r="FC28" s="82">
        <v>149</v>
      </c>
      <c r="FD28" s="82">
        <v>194</v>
      </c>
      <c r="FE28" s="82">
        <v>85</v>
      </c>
      <c r="FF28" s="82">
        <v>20</v>
      </c>
      <c r="FG28" s="82">
        <v>19</v>
      </c>
      <c r="FH28" s="82">
        <v>19</v>
      </c>
      <c r="FI28" s="82">
        <v>125</v>
      </c>
      <c r="FJ28" s="82">
        <v>27</v>
      </c>
      <c r="FK28" s="82">
        <v>11</v>
      </c>
      <c r="FL28" s="82">
        <v>3</v>
      </c>
      <c r="FM28" s="82">
        <v>1</v>
      </c>
      <c r="FN28" s="82">
        <v>10</v>
      </c>
      <c r="FO28" s="82"/>
      <c r="FP28" s="82"/>
      <c r="FQ28" s="82">
        <v>1073</v>
      </c>
      <c r="FR28" s="82">
        <v>10</v>
      </c>
      <c r="FS28" s="82">
        <v>979</v>
      </c>
      <c r="FT28" s="82">
        <v>81</v>
      </c>
      <c r="FU28" s="82"/>
      <c r="FV28" s="82">
        <v>3</v>
      </c>
      <c r="FW28" s="82">
        <v>869</v>
      </c>
      <c r="FX28" s="82">
        <v>38</v>
      </c>
      <c r="FY28" s="82">
        <v>164</v>
      </c>
      <c r="FZ28" s="82"/>
      <c r="GA28" s="82">
        <v>2</v>
      </c>
      <c r="GB28" s="82"/>
      <c r="GC28" s="82">
        <v>12</v>
      </c>
    </row>
    <row r="29" spans="1:185" x14ac:dyDescent="0.3">
      <c r="A29" s="83">
        <v>106090933</v>
      </c>
      <c r="B29" s="81" t="s">
        <v>110</v>
      </c>
      <c r="C29" s="81" t="s">
        <v>1188</v>
      </c>
      <c r="D29" s="81" t="s">
        <v>1101</v>
      </c>
      <c r="E29" s="81" t="s">
        <v>1335</v>
      </c>
      <c r="F29" s="81" t="s">
        <v>1338</v>
      </c>
      <c r="G29" s="81" t="s">
        <v>1339</v>
      </c>
      <c r="H29" s="81" t="s">
        <v>111</v>
      </c>
      <c r="I29" s="81" t="s">
        <v>1040</v>
      </c>
      <c r="J29" s="81" t="s">
        <v>1870</v>
      </c>
      <c r="K29" s="81" t="s">
        <v>1864</v>
      </c>
      <c r="L29" s="81" t="s">
        <v>974</v>
      </c>
      <c r="M29" s="81"/>
      <c r="N29" s="81" t="s">
        <v>963</v>
      </c>
      <c r="O29" s="81" t="s">
        <v>1117</v>
      </c>
      <c r="P29" s="81" t="s">
        <v>1110</v>
      </c>
      <c r="Q29" s="81" t="s">
        <v>1340</v>
      </c>
      <c r="R29" s="81" t="s">
        <v>75</v>
      </c>
      <c r="S29" s="82">
        <v>11367</v>
      </c>
      <c r="T29" s="82">
        <v>9791</v>
      </c>
      <c r="U29" s="82">
        <v>1</v>
      </c>
      <c r="V29" s="82">
        <v>1179</v>
      </c>
      <c r="W29" s="82">
        <v>1716</v>
      </c>
      <c r="X29" s="82">
        <v>2734</v>
      </c>
      <c r="Y29" s="82">
        <v>3006</v>
      </c>
      <c r="Z29" s="82">
        <v>2287</v>
      </c>
      <c r="AA29" s="82">
        <v>2802</v>
      </c>
      <c r="AB29" s="82">
        <v>2859</v>
      </c>
      <c r="AC29" s="82">
        <v>2354</v>
      </c>
      <c r="AD29" s="82">
        <v>2015</v>
      </c>
      <c r="AE29" s="82">
        <v>207</v>
      </c>
      <c r="AF29" s="82"/>
      <c r="AG29" s="82">
        <v>104</v>
      </c>
      <c r="AH29" s="82">
        <v>118</v>
      </c>
      <c r="AI29" s="82">
        <v>220</v>
      </c>
      <c r="AJ29" s="82">
        <v>164</v>
      </c>
      <c r="AK29" s="82">
        <v>31</v>
      </c>
      <c r="AL29" s="82">
        <v>2085</v>
      </c>
      <c r="AM29" s="82">
        <v>201</v>
      </c>
      <c r="AN29" s="82">
        <v>18228</v>
      </c>
      <c r="AO29" s="82">
        <v>8</v>
      </c>
      <c r="AP29" s="82">
        <v>1798</v>
      </c>
      <c r="AQ29" s="82">
        <v>19151</v>
      </c>
      <c r="AR29" s="82">
        <v>208</v>
      </c>
      <c r="AS29" s="82">
        <v>2</v>
      </c>
      <c r="AT29" s="82">
        <v>916</v>
      </c>
      <c r="AU29" s="82">
        <v>302</v>
      </c>
      <c r="AV29" s="82"/>
      <c r="AW29" s="82">
        <v>39</v>
      </c>
      <c r="AX29" s="82">
        <v>12</v>
      </c>
      <c r="AY29" s="82">
        <v>1</v>
      </c>
      <c r="AZ29" s="82">
        <v>16</v>
      </c>
      <c r="BA29" s="82">
        <v>251</v>
      </c>
      <c r="BB29" s="82">
        <v>238</v>
      </c>
      <c r="BC29" s="82">
        <v>1</v>
      </c>
      <c r="BD29" s="82">
        <v>4</v>
      </c>
      <c r="BE29" s="82">
        <v>19228</v>
      </c>
      <c r="BF29" s="82">
        <v>147</v>
      </c>
      <c r="BG29" s="82">
        <v>2</v>
      </c>
      <c r="BH29" s="82">
        <v>2</v>
      </c>
      <c r="BI29" s="82"/>
      <c r="BJ29" s="82"/>
      <c r="BK29" s="82">
        <v>8354</v>
      </c>
      <c r="BL29" s="82">
        <v>6347</v>
      </c>
      <c r="BM29" s="82">
        <v>808</v>
      </c>
      <c r="BN29" s="82">
        <v>5055</v>
      </c>
      <c r="BO29" s="82">
        <v>545</v>
      </c>
      <c r="BP29" s="82">
        <v>50</v>
      </c>
      <c r="BQ29" s="82">
        <v>3</v>
      </c>
      <c r="BR29" s="82">
        <v>1370</v>
      </c>
      <c r="BS29" s="82">
        <v>7</v>
      </c>
      <c r="BT29" s="82">
        <v>1126</v>
      </c>
      <c r="BU29" s="82">
        <v>59</v>
      </c>
      <c r="BV29" s="82">
        <v>213</v>
      </c>
      <c r="BW29" s="82">
        <v>303</v>
      </c>
      <c r="BX29" s="82">
        <v>111</v>
      </c>
      <c r="BY29" s="82">
        <v>623</v>
      </c>
      <c r="BZ29" s="82">
        <v>1199</v>
      </c>
      <c r="CA29" s="82">
        <v>456</v>
      </c>
      <c r="CB29" s="82">
        <v>5328</v>
      </c>
      <c r="CC29" s="82">
        <v>1310</v>
      </c>
      <c r="CD29" s="82">
        <v>1673</v>
      </c>
      <c r="CE29" s="82">
        <v>43</v>
      </c>
      <c r="CF29" s="82">
        <v>760</v>
      </c>
      <c r="CG29" s="82">
        <v>311</v>
      </c>
      <c r="CH29" s="82">
        <v>1463</v>
      </c>
      <c r="CI29" s="82">
        <v>690</v>
      </c>
      <c r="CJ29" s="82">
        <v>4101</v>
      </c>
      <c r="CK29" s="82">
        <v>10</v>
      </c>
      <c r="CL29" s="82">
        <v>21159</v>
      </c>
      <c r="CM29" s="82">
        <v>43</v>
      </c>
      <c r="CN29" s="82">
        <v>20653</v>
      </c>
      <c r="CO29" s="82">
        <v>436</v>
      </c>
      <c r="CP29" s="82">
        <v>25</v>
      </c>
      <c r="CQ29" s="82">
        <v>2</v>
      </c>
      <c r="CR29" s="82">
        <v>2</v>
      </c>
      <c r="CS29" s="82">
        <v>20570</v>
      </c>
      <c r="CT29" s="82">
        <v>1</v>
      </c>
      <c r="CU29" s="82">
        <v>386</v>
      </c>
      <c r="CV29" s="82">
        <v>200</v>
      </c>
      <c r="CW29" s="82"/>
      <c r="CX29" s="82">
        <v>1961</v>
      </c>
      <c r="CY29" s="82">
        <v>1917</v>
      </c>
      <c r="CZ29" s="82"/>
      <c r="DA29" s="82">
        <v>11</v>
      </c>
      <c r="DB29" s="82">
        <v>154</v>
      </c>
      <c r="DC29" s="82">
        <v>233</v>
      </c>
      <c r="DD29" s="82">
        <v>268</v>
      </c>
      <c r="DE29" s="82">
        <v>518</v>
      </c>
      <c r="DF29" s="82">
        <v>841</v>
      </c>
      <c r="DG29" s="82">
        <v>863</v>
      </c>
      <c r="DH29" s="82">
        <v>989</v>
      </c>
      <c r="DI29" s="82">
        <v>1</v>
      </c>
      <c r="DJ29" s="82"/>
      <c r="DK29" s="82"/>
      <c r="DL29" s="82">
        <v>13</v>
      </c>
      <c r="DM29" s="82">
        <v>30</v>
      </c>
      <c r="DN29" s="82">
        <v>15</v>
      </c>
      <c r="DO29" s="82">
        <v>16</v>
      </c>
      <c r="DP29" s="82">
        <v>8</v>
      </c>
      <c r="DQ29" s="82">
        <v>221</v>
      </c>
      <c r="DR29" s="82">
        <v>18</v>
      </c>
      <c r="DS29" s="82">
        <v>3557</v>
      </c>
      <c r="DT29" s="82"/>
      <c r="DU29" s="82">
        <v>165</v>
      </c>
      <c r="DV29" s="82">
        <v>3684</v>
      </c>
      <c r="DW29" s="82">
        <v>29</v>
      </c>
      <c r="DX29" s="82"/>
      <c r="DY29" s="82">
        <v>216</v>
      </c>
      <c r="DZ29" s="82">
        <v>91</v>
      </c>
      <c r="EA29" s="82">
        <v>105</v>
      </c>
      <c r="EB29" s="82">
        <v>481</v>
      </c>
      <c r="EC29" s="82">
        <v>176</v>
      </c>
      <c r="ED29" s="82">
        <v>4</v>
      </c>
      <c r="EE29" s="82">
        <v>18</v>
      </c>
      <c r="EF29" s="82">
        <v>7</v>
      </c>
      <c r="EG29" s="82">
        <v>3</v>
      </c>
      <c r="EH29" s="82">
        <v>15</v>
      </c>
      <c r="EI29" s="82">
        <v>2298</v>
      </c>
      <c r="EJ29" s="82">
        <v>464</v>
      </c>
      <c r="EK29" s="82"/>
      <c r="EL29" s="82"/>
      <c r="EM29" s="82"/>
      <c r="EN29" s="82"/>
      <c r="EO29" s="82"/>
      <c r="EP29" s="82">
        <v>832</v>
      </c>
      <c r="EQ29" s="82">
        <v>1921</v>
      </c>
      <c r="ER29" s="82">
        <v>162</v>
      </c>
      <c r="ES29" s="82">
        <v>935</v>
      </c>
      <c r="ET29" s="82">
        <v>20</v>
      </c>
      <c r="EU29" s="82">
        <v>8</v>
      </c>
      <c r="EV29" s="82">
        <v>659</v>
      </c>
      <c r="EW29" s="82">
        <v>692</v>
      </c>
      <c r="EX29" s="82">
        <v>27</v>
      </c>
      <c r="EY29" s="82">
        <v>7</v>
      </c>
      <c r="EZ29" s="82">
        <v>169</v>
      </c>
      <c r="FA29" s="82">
        <v>2</v>
      </c>
      <c r="FB29" s="82">
        <v>240</v>
      </c>
      <c r="FC29" s="82">
        <v>582</v>
      </c>
      <c r="FD29" s="82">
        <v>421</v>
      </c>
      <c r="FE29" s="82">
        <v>142</v>
      </c>
      <c r="FF29" s="82">
        <v>132</v>
      </c>
      <c r="FG29" s="82">
        <v>87</v>
      </c>
      <c r="FH29" s="82">
        <v>107</v>
      </c>
      <c r="FI29" s="82">
        <v>371</v>
      </c>
      <c r="FJ29" s="82">
        <v>87</v>
      </c>
      <c r="FK29" s="82">
        <v>78</v>
      </c>
      <c r="FL29" s="82">
        <v>1</v>
      </c>
      <c r="FM29" s="82">
        <v>2</v>
      </c>
      <c r="FN29" s="82">
        <v>67</v>
      </c>
      <c r="FO29" s="82">
        <v>4</v>
      </c>
      <c r="FP29" s="82">
        <v>1</v>
      </c>
      <c r="FQ29" s="82">
        <v>3878</v>
      </c>
      <c r="FR29" s="82">
        <v>17</v>
      </c>
      <c r="FS29" s="82">
        <v>3820</v>
      </c>
      <c r="FT29" s="82">
        <v>37</v>
      </c>
      <c r="FU29" s="82">
        <v>4</v>
      </c>
      <c r="FV29" s="82"/>
      <c r="FW29" s="82">
        <v>3746</v>
      </c>
      <c r="FX29" s="82">
        <v>112</v>
      </c>
      <c r="FY29" s="82">
        <v>20</v>
      </c>
      <c r="FZ29" s="82"/>
      <c r="GA29" s="82"/>
      <c r="GB29" s="82"/>
      <c r="GC29" s="82">
        <v>24</v>
      </c>
    </row>
    <row r="30" spans="1:185" x14ac:dyDescent="0.3">
      <c r="A30" s="83">
        <v>106100005</v>
      </c>
      <c r="B30" s="81" t="s">
        <v>112</v>
      </c>
      <c r="C30" s="81" t="s">
        <v>113</v>
      </c>
      <c r="D30" s="81" t="s">
        <v>1101</v>
      </c>
      <c r="E30" s="81" t="s">
        <v>1341</v>
      </c>
      <c r="F30" s="81" t="s">
        <v>1342</v>
      </c>
      <c r="G30" s="81" t="s">
        <v>1343</v>
      </c>
      <c r="H30" s="81" t="s">
        <v>114</v>
      </c>
      <c r="I30" s="81" t="s">
        <v>1040</v>
      </c>
      <c r="J30" s="81"/>
      <c r="K30" s="81" t="s">
        <v>1864</v>
      </c>
      <c r="L30" s="81"/>
      <c r="M30" s="81"/>
      <c r="N30" s="81" t="s">
        <v>967</v>
      </c>
      <c r="O30" s="81" t="s">
        <v>1109</v>
      </c>
      <c r="P30" s="81" t="s">
        <v>1118</v>
      </c>
      <c r="Q30" s="81" t="s">
        <v>1344</v>
      </c>
      <c r="R30" s="81" t="s">
        <v>75</v>
      </c>
      <c r="S30" s="82">
        <v>27644</v>
      </c>
      <c r="T30" s="82">
        <v>20408</v>
      </c>
      <c r="U30" s="82">
        <v>4</v>
      </c>
      <c r="V30" s="82">
        <v>1401</v>
      </c>
      <c r="W30" s="82">
        <v>3186</v>
      </c>
      <c r="X30" s="82">
        <v>9981</v>
      </c>
      <c r="Y30" s="82">
        <v>9255</v>
      </c>
      <c r="Z30" s="82">
        <v>6459</v>
      </c>
      <c r="AA30" s="82">
        <v>6097</v>
      </c>
      <c r="AB30" s="82">
        <v>5050</v>
      </c>
      <c r="AC30" s="82">
        <v>3623</v>
      </c>
      <c r="AD30" s="82">
        <v>2753</v>
      </c>
      <c r="AE30" s="82">
        <v>251</v>
      </c>
      <c r="AF30" s="82"/>
      <c r="AG30" s="82">
        <v>648</v>
      </c>
      <c r="AH30" s="82">
        <v>2559</v>
      </c>
      <c r="AI30" s="82">
        <v>2401</v>
      </c>
      <c r="AJ30" s="82">
        <v>493</v>
      </c>
      <c r="AK30" s="82">
        <v>144</v>
      </c>
      <c r="AL30" s="82">
        <v>3811</v>
      </c>
      <c r="AM30" s="82">
        <v>383</v>
      </c>
      <c r="AN30" s="82">
        <v>37617</v>
      </c>
      <c r="AO30" s="82"/>
      <c r="AP30" s="82">
        <v>20354</v>
      </c>
      <c r="AQ30" s="82">
        <v>27243</v>
      </c>
      <c r="AR30" s="82">
        <v>454</v>
      </c>
      <c r="AS30" s="82">
        <v>5</v>
      </c>
      <c r="AT30" s="82">
        <v>485</v>
      </c>
      <c r="AU30" s="82">
        <v>2116</v>
      </c>
      <c r="AV30" s="82">
        <v>29</v>
      </c>
      <c r="AW30" s="82">
        <v>75</v>
      </c>
      <c r="AX30" s="82">
        <v>104</v>
      </c>
      <c r="AY30" s="82">
        <v>41</v>
      </c>
      <c r="AZ30" s="82">
        <v>132</v>
      </c>
      <c r="BA30" s="82">
        <v>156</v>
      </c>
      <c r="BB30" s="82">
        <v>838</v>
      </c>
      <c r="BC30" s="82">
        <v>68</v>
      </c>
      <c r="BD30" s="82">
        <v>332</v>
      </c>
      <c r="BE30" s="82">
        <v>43317</v>
      </c>
      <c r="BF30" s="82">
        <v>317</v>
      </c>
      <c r="BG30" s="82"/>
      <c r="BH30" s="82">
        <v>46</v>
      </c>
      <c r="BI30" s="82"/>
      <c r="BJ30" s="82"/>
      <c r="BK30" s="82">
        <v>20362</v>
      </c>
      <c r="BL30" s="82">
        <v>9980</v>
      </c>
      <c r="BM30" s="82">
        <v>1515</v>
      </c>
      <c r="BN30" s="82">
        <v>13290</v>
      </c>
      <c r="BO30" s="82">
        <v>2909</v>
      </c>
      <c r="BP30" s="82"/>
      <c r="BQ30" s="82">
        <v>17</v>
      </c>
      <c r="BR30" s="82">
        <v>3806</v>
      </c>
      <c r="BS30" s="82">
        <v>4</v>
      </c>
      <c r="BT30" s="82">
        <v>2714</v>
      </c>
      <c r="BU30" s="82">
        <v>310</v>
      </c>
      <c r="BV30" s="82">
        <v>528</v>
      </c>
      <c r="BW30" s="82">
        <v>574</v>
      </c>
      <c r="BX30" s="82">
        <v>306</v>
      </c>
      <c r="BY30" s="82">
        <v>1254</v>
      </c>
      <c r="BZ30" s="82">
        <v>3138</v>
      </c>
      <c r="CA30" s="82">
        <v>2195</v>
      </c>
      <c r="CB30" s="82">
        <v>7381</v>
      </c>
      <c r="CC30" s="82">
        <v>2371</v>
      </c>
      <c r="CD30" s="82">
        <v>3652</v>
      </c>
      <c r="CE30" s="82">
        <v>156</v>
      </c>
      <c r="CF30" s="82">
        <v>1951</v>
      </c>
      <c r="CG30" s="82">
        <v>1930</v>
      </c>
      <c r="CH30" s="82">
        <v>3208</v>
      </c>
      <c r="CI30" s="82">
        <v>1404</v>
      </c>
      <c r="CJ30" s="82">
        <v>11116</v>
      </c>
      <c r="CK30" s="82">
        <v>41</v>
      </c>
      <c r="CL30" s="82">
        <v>48056</v>
      </c>
      <c r="CM30" s="82">
        <v>576</v>
      </c>
      <c r="CN30" s="82">
        <v>45162</v>
      </c>
      <c r="CO30" s="82">
        <v>2298</v>
      </c>
      <c r="CP30" s="82">
        <v>20</v>
      </c>
      <c r="CQ30" s="82"/>
      <c r="CR30" s="82">
        <v>1</v>
      </c>
      <c r="CS30" s="82">
        <v>46918</v>
      </c>
      <c r="CT30" s="82">
        <v>2</v>
      </c>
      <c r="CU30" s="82">
        <v>810</v>
      </c>
      <c r="CV30" s="82">
        <v>276</v>
      </c>
      <c r="CW30" s="82">
        <v>49</v>
      </c>
      <c r="CX30" s="82">
        <v>4549</v>
      </c>
      <c r="CY30" s="82">
        <v>4522</v>
      </c>
      <c r="CZ30" s="82"/>
      <c r="DA30" s="82">
        <v>35</v>
      </c>
      <c r="DB30" s="82">
        <v>389</v>
      </c>
      <c r="DC30" s="82">
        <v>689</v>
      </c>
      <c r="DD30" s="82">
        <v>841</v>
      </c>
      <c r="DE30" s="82">
        <v>1286</v>
      </c>
      <c r="DF30" s="82">
        <v>1877</v>
      </c>
      <c r="DG30" s="82">
        <v>2003</v>
      </c>
      <c r="DH30" s="82">
        <v>1947</v>
      </c>
      <c r="DI30" s="82">
        <v>4</v>
      </c>
      <c r="DJ30" s="82"/>
      <c r="DK30" s="82"/>
      <c r="DL30" s="82">
        <v>101</v>
      </c>
      <c r="DM30" s="82">
        <v>616</v>
      </c>
      <c r="DN30" s="82">
        <v>395</v>
      </c>
      <c r="DO30" s="82">
        <v>46</v>
      </c>
      <c r="DP30" s="82">
        <v>27</v>
      </c>
      <c r="DQ30" s="82">
        <v>356</v>
      </c>
      <c r="DR30" s="82">
        <v>39</v>
      </c>
      <c r="DS30" s="82">
        <v>7491</v>
      </c>
      <c r="DT30" s="82"/>
      <c r="DU30" s="82">
        <v>2886</v>
      </c>
      <c r="DV30" s="82">
        <v>6135</v>
      </c>
      <c r="DW30" s="82">
        <v>48</v>
      </c>
      <c r="DX30" s="82">
        <v>2</v>
      </c>
      <c r="DY30" s="82">
        <v>403</v>
      </c>
      <c r="DZ30" s="82">
        <v>234</v>
      </c>
      <c r="EA30" s="82">
        <v>485</v>
      </c>
      <c r="EB30" s="82">
        <v>2289</v>
      </c>
      <c r="EC30" s="82">
        <v>355</v>
      </c>
      <c r="ED30" s="82"/>
      <c r="EE30" s="82"/>
      <c r="EF30" s="82">
        <v>16</v>
      </c>
      <c r="EG30" s="82">
        <v>343</v>
      </c>
      <c r="EH30" s="82">
        <v>83</v>
      </c>
      <c r="EI30" s="82">
        <v>3959</v>
      </c>
      <c r="EJ30" s="82">
        <v>904</v>
      </c>
      <c r="EK30" s="82"/>
      <c r="EL30" s="82"/>
      <c r="EM30" s="82"/>
      <c r="EN30" s="82"/>
      <c r="EO30" s="82"/>
      <c r="EP30" s="82">
        <v>1992</v>
      </c>
      <c r="EQ30" s="82">
        <v>5168</v>
      </c>
      <c r="ER30" s="82">
        <v>97</v>
      </c>
      <c r="ES30" s="82">
        <v>1657</v>
      </c>
      <c r="ET30" s="82">
        <v>157</v>
      </c>
      <c r="EU30" s="82"/>
      <c r="EV30" s="82">
        <v>1439</v>
      </c>
      <c r="EW30" s="82">
        <v>1521</v>
      </c>
      <c r="EX30" s="82">
        <v>75</v>
      </c>
      <c r="EY30" s="82">
        <v>12</v>
      </c>
      <c r="EZ30" s="82">
        <v>693</v>
      </c>
      <c r="FA30" s="82">
        <v>4</v>
      </c>
      <c r="FB30" s="82">
        <v>808</v>
      </c>
      <c r="FC30" s="82">
        <v>1796</v>
      </c>
      <c r="FD30" s="82">
        <v>796</v>
      </c>
      <c r="FE30" s="82">
        <v>111</v>
      </c>
      <c r="FF30" s="82">
        <v>84</v>
      </c>
      <c r="FG30" s="82">
        <v>270</v>
      </c>
      <c r="FH30" s="82">
        <v>173</v>
      </c>
      <c r="FI30" s="82">
        <v>823</v>
      </c>
      <c r="FJ30" s="82">
        <v>190</v>
      </c>
      <c r="FK30" s="82">
        <v>172</v>
      </c>
      <c r="FL30" s="82">
        <v>4</v>
      </c>
      <c r="FM30" s="82">
        <v>18</v>
      </c>
      <c r="FN30" s="82">
        <v>79</v>
      </c>
      <c r="FO30" s="82">
        <v>3</v>
      </c>
      <c r="FP30" s="82"/>
      <c r="FQ30" s="82">
        <v>9071</v>
      </c>
      <c r="FR30" s="82">
        <v>215</v>
      </c>
      <c r="FS30" s="82">
        <v>8317</v>
      </c>
      <c r="FT30" s="82">
        <v>537</v>
      </c>
      <c r="FU30" s="82">
        <v>2</v>
      </c>
      <c r="FV30" s="82"/>
      <c r="FW30" s="82">
        <v>8951</v>
      </c>
      <c r="FX30" s="82">
        <v>85</v>
      </c>
      <c r="FY30" s="82">
        <v>34</v>
      </c>
      <c r="FZ30" s="82">
        <v>1</v>
      </c>
      <c r="GA30" s="82"/>
      <c r="GB30" s="82"/>
      <c r="GC30" s="82">
        <v>41</v>
      </c>
    </row>
    <row r="31" spans="1:185" x14ac:dyDescent="0.3">
      <c r="A31" s="83">
        <v>106100697</v>
      </c>
      <c r="B31" s="81" t="s">
        <v>2312</v>
      </c>
      <c r="C31" s="81" t="s">
        <v>2313</v>
      </c>
      <c r="D31" s="81" t="s">
        <v>1101</v>
      </c>
      <c r="E31" s="81" t="s">
        <v>1341</v>
      </c>
      <c r="F31" s="81" t="s">
        <v>2314</v>
      </c>
      <c r="G31" s="81" t="s">
        <v>2315</v>
      </c>
      <c r="H31" s="81" t="s">
        <v>2316</v>
      </c>
      <c r="I31" s="81" t="s">
        <v>1048</v>
      </c>
      <c r="J31" s="81"/>
      <c r="K31" s="81" t="s">
        <v>1868</v>
      </c>
      <c r="L31" s="81" t="s">
        <v>974</v>
      </c>
      <c r="M31" s="81"/>
      <c r="N31" s="81" t="s">
        <v>963</v>
      </c>
      <c r="O31" s="81" t="s">
        <v>1119</v>
      </c>
      <c r="P31" s="81" t="s">
        <v>1120</v>
      </c>
      <c r="Q31" s="81" t="s">
        <v>2315</v>
      </c>
      <c r="R31" s="81" t="s">
        <v>75</v>
      </c>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c r="AV31" s="82"/>
      <c r="AW31" s="82"/>
      <c r="AX31" s="82"/>
      <c r="AY31" s="82"/>
      <c r="AZ31" s="82"/>
      <c r="BA31" s="82"/>
      <c r="BB31" s="82"/>
      <c r="BC31" s="82"/>
      <c r="BD31" s="82"/>
      <c r="BE31" s="82"/>
      <c r="BF31" s="82"/>
      <c r="BG31" s="82"/>
      <c r="BH31" s="82"/>
      <c r="BI31" s="82"/>
      <c r="BJ31" s="82"/>
      <c r="BK31" s="82"/>
      <c r="BL31" s="82"/>
      <c r="BM31" s="82"/>
      <c r="BN31" s="82"/>
      <c r="BO31" s="82"/>
      <c r="BP31" s="82"/>
      <c r="BQ31" s="82"/>
      <c r="BR31" s="82"/>
      <c r="BS31" s="82"/>
      <c r="BT31" s="82"/>
      <c r="BU31" s="82"/>
      <c r="BV31" s="82"/>
      <c r="BW31" s="82"/>
      <c r="BX31" s="82"/>
      <c r="BY31" s="82"/>
      <c r="BZ31" s="82"/>
      <c r="CA31" s="82"/>
      <c r="CB31" s="82"/>
      <c r="CC31" s="82"/>
      <c r="CD31" s="82"/>
      <c r="CE31" s="82"/>
      <c r="CF31" s="82"/>
      <c r="CG31" s="82"/>
      <c r="CH31" s="82"/>
      <c r="CI31" s="82"/>
      <c r="CJ31" s="82"/>
      <c r="CK31" s="82"/>
      <c r="CL31" s="82"/>
      <c r="CM31" s="82"/>
      <c r="CN31" s="82"/>
      <c r="CO31" s="82"/>
      <c r="CP31" s="82"/>
      <c r="CQ31" s="82"/>
      <c r="CR31" s="82"/>
      <c r="CS31" s="82"/>
      <c r="CT31" s="82"/>
      <c r="CU31" s="82"/>
      <c r="CV31" s="82"/>
      <c r="CW31" s="82"/>
      <c r="CX31" s="82">
        <v>16</v>
      </c>
      <c r="CY31" s="82">
        <v>14</v>
      </c>
      <c r="CZ31" s="82"/>
      <c r="DA31" s="82"/>
      <c r="DB31" s="82">
        <v>3</v>
      </c>
      <c r="DC31" s="82">
        <v>1</v>
      </c>
      <c r="DD31" s="82">
        <v>4</v>
      </c>
      <c r="DE31" s="82">
        <v>5</v>
      </c>
      <c r="DF31" s="82">
        <v>7</v>
      </c>
      <c r="DG31" s="82">
        <v>6</v>
      </c>
      <c r="DH31" s="82">
        <v>4</v>
      </c>
      <c r="DI31" s="82"/>
      <c r="DJ31" s="82"/>
      <c r="DK31" s="82"/>
      <c r="DL31" s="82"/>
      <c r="DM31" s="82"/>
      <c r="DN31" s="82"/>
      <c r="DO31" s="82">
        <v>1</v>
      </c>
      <c r="DP31" s="82"/>
      <c r="DQ31" s="82"/>
      <c r="DR31" s="82">
        <v>6</v>
      </c>
      <c r="DS31" s="82">
        <v>23</v>
      </c>
      <c r="DT31" s="82"/>
      <c r="DU31" s="82">
        <v>16</v>
      </c>
      <c r="DV31" s="82">
        <v>9</v>
      </c>
      <c r="DW31" s="82">
        <v>5</v>
      </c>
      <c r="DX31" s="82"/>
      <c r="DY31" s="82"/>
      <c r="DZ31" s="82">
        <v>1</v>
      </c>
      <c r="EA31" s="82"/>
      <c r="EB31" s="82"/>
      <c r="EC31" s="82"/>
      <c r="ED31" s="82"/>
      <c r="EE31" s="82">
        <v>2</v>
      </c>
      <c r="EF31" s="82"/>
      <c r="EG31" s="82"/>
      <c r="EH31" s="82"/>
      <c r="EI31" s="82">
        <v>18</v>
      </c>
      <c r="EJ31" s="82">
        <v>5</v>
      </c>
      <c r="EK31" s="82"/>
      <c r="EL31" s="82"/>
      <c r="EM31" s="82"/>
      <c r="EN31" s="82">
        <v>4</v>
      </c>
      <c r="EO31" s="82"/>
      <c r="EP31" s="82">
        <v>9</v>
      </c>
      <c r="EQ31" s="82">
        <v>10</v>
      </c>
      <c r="ER31" s="82">
        <v>4</v>
      </c>
      <c r="ES31" s="82">
        <v>5</v>
      </c>
      <c r="ET31" s="82">
        <v>2</v>
      </c>
      <c r="EU31" s="82"/>
      <c r="EV31" s="82">
        <v>2</v>
      </c>
      <c r="EW31" s="82">
        <v>2</v>
      </c>
      <c r="EX31" s="82"/>
      <c r="EY31" s="82"/>
      <c r="EZ31" s="82">
        <v>3</v>
      </c>
      <c r="FA31" s="82"/>
      <c r="FB31" s="82">
        <v>1</v>
      </c>
      <c r="FC31" s="82">
        <v>12</v>
      </c>
      <c r="FD31" s="82"/>
      <c r="FE31" s="82"/>
      <c r="FF31" s="82"/>
      <c r="FG31" s="82"/>
      <c r="FH31" s="82">
        <v>1</v>
      </c>
      <c r="FI31" s="82">
        <v>6</v>
      </c>
      <c r="FJ31" s="82">
        <v>2</v>
      </c>
      <c r="FK31" s="82">
        <v>1</v>
      </c>
      <c r="FL31" s="82"/>
      <c r="FM31" s="82"/>
      <c r="FN31" s="82"/>
      <c r="FO31" s="82"/>
      <c r="FP31" s="82"/>
      <c r="FQ31" s="82">
        <v>30</v>
      </c>
      <c r="FR31" s="82"/>
      <c r="FS31" s="82">
        <v>21</v>
      </c>
      <c r="FT31" s="82">
        <v>9</v>
      </c>
      <c r="FU31" s="82"/>
      <c r="FV31" s="82"/>
      <c r="FW31" s="82">
        <v>30</v>
      </c>
      <c r="FX31" s="82"/>
      <c r="FY31" s="82"/>
      <c r="FZ31" s="82"/>
      <c r="GA31" s="82"/>
      <c r="GB31" s="82"/>
      <c r="GC31" s="82"/>
    </row>
    <row r="32" spans="1:185" x14ac:dyDescent="0.3">
      <c r="A32" s="83">
        <v>106100717</v>
      </c>
      <c r="B32" s="81" t="s">
        <v>115</v>
      </c>
      <c r="C32" s="81" t="s">
        <v>116</v>
      </c>
      <c r="D32" s="81" t="s">
        <v>1101</v>
      </c>
      <c r="E32" s="81" t="s">
        <v>1341</v>
      </c>
      <c r="F32" s="81" t="s">
        <v>1345</v>
      </c>
      <c r="G32" s="81" t="s">
        <v>1341</v>
      </c>
      <c r="H32" s="81" t="s">
        <v>117</v>
      </c>
      <c r="I32" s="81" t="s">
        <v>1040</v>
      </c>
      <c r="J32" s="81" t="s">
        <v>1866</v>
      </c>
      <c r="K32" s="81" t="s">
        <v>1871</v>
      </c>
      <c r="L32" s="81"/>
      <c r="M32" s="81" t="s">
        <v>58</v>
      </c>
      <c r="N32" s="81" t="s">
        <v>977</v>
      </c>
      <c r="O32" s="81" t="s">
        <v>1114</v>
      </c>
      <c r="P32" s="81" t="s">
        <v>1120</v>
      </c>
      <c r="Q32" s="81" t="s">
        <v>1346</v>
      </c>
      <c r="R32" s="81" t="s">
        <v>51</v>
      </c>
      <c r="S32" s="82">
        <v>36803</v>
      </c>
      <c r="T32" s="82">
        <v>39328</v>
      </c>
      <c r="U32" s="82"/>
      <c r="V32" s="82">
        <v>3597</v>
      </c>
      <c r="W32" s="82">
        <v>5795</v>
      </c>
      <c r="X32" s="82">
        <v>16885</v>
      </c>
      <c r="Y32" s="82">
        <v>15858</v>
      </c>
      <c r="Z32" s="82">
        <v>11734</v>
      </c>
      <c r="AA32" s="82">
        <v>10721</v>
      </c>
      <c r="AB32" s="82">
        <v>7063</v>
      </c>
      <c r="AC32" s="82">
        <v>2495</v>
      </c>
      <c r="AD32" s="82">
        <v>1243</v>
      </c>
      <c r="AE32" s="82">
        <v>740</v>
      </c>
      <c r="AF32" s="82"/>
      <c r="AG32" s="82">
        <v>532</v>
      </c>
      <c r="AH32" s="82">
        <v>2951</v>
      </c>
      <c r="AI32" s="82">
        <v>11036</v>
      </c>
      <c r="AJ32" s="82">
        <v>767</v>
      </c>
      <c r="AK32" s="82">
        <v>147</v>
      </c>
      <c r="AL32" s="82">
        <v>3787</v>
      </c>
      <c r="AM32" s="82">
        <v>131</v>
      </c>
      <c r="AN32" s="82">
        <v>56780</v>
      </c>
      <c r="AO32" s="82"/>
      <c r="AP32" s="82">
        <v>41915</v>
      </c>
      <c r="AQ32" s="82">
        <v>34027</v>
      </c>
      <c r="AR32" s="82">
        <v>189</v>
      </c>
      <c r="AS32" s="82"/>
      <c r="AT32" s="82">
        <v>178</v>
      </c>
      <c r="AU32" s="82">
        <v>4999</v>
      </c>
      <c r="AV32" s="82">
        <v>40</v>
      </c>
      <c r="AW32" s="82">
        <v>390</v>
      </c>
      <c r="AX32" s="82">
        <v>96</v>
      </c>
      <c r="AY32" s="82">
        <v>36</v>
      </c>
      <c r="AZ32" s="82">
        <v>320</v>
      </c>
      <c r="BA32" s="82">
        <v>1867</v>
      </c>
      <c r="BB32" s="82">
        <v>333</v>
      </c>
      <c r="BC32" s="82">
        <v>33</v>
      </c>
      <c r="BD32" s="82">
        <v>273</v>
      </c>
      <c r="BE32" s="82">
        <v>66989</v>
      </c>
      <c r="BF32" s="82">
        <v>425</v>
      </c>
      <c r="BG32" s="82"/>
      <c r="BH32" s="82">
        <v>152</v>
      </c>
      <c r="BI32" s="82"/>
      <c r="BJ32" s="82"/>
      <c r="BK32" s="82">
        <v>49798</v>
      </c>
      <c r="BL32" s="82">
        <v>9697</v>
      </c>
      <c r="BM32" s="82">
        <v>2794</v>
      </c>
      <c r="BN32" s="82">
        <v>5584</v>
      </c>
      <c r="BO32" s="82">
        <v>8258</v>
      </c>
      <c r="BP32" s="82"/>
      <c r="BQ32" s="82">
        <v>44</v>
      </c>
      <c r="BR32" s="82">
        <v>4928</v>
      </c>
      <c r="BS32" s="82">
        <v>15</v>
      </c>
      <c r="BT32" s="82">
        <v>3738</v>
      </c>
      <c r="BU32" s="82">
        <v>218</v>
      </c>
      <c r="BV32" s="82">
        <v>849</v>
      </c>
      <c r="BW32" s="82">
        <v>840</v>
      </c>
      <c r="BX32" s="82">
        <v>660</v>
      </c>
      <c r="BY32" s="82">
        <v>2557</v>
      </c>
      <c r="BZ32" s="82">
        <v>3505</v>
      </c>
      <c r="CA32" s="82">
        <v>4852</v>
      </c>
      <c r="CB32" s="82">
        <v>12517</v>
      </c>
      <c r="CC32" s="82">
        <v>5995</v>
      </c>
      <c r="CD32" s="82">
        <v>6230</v>
      </c>
      <c r="CE32" s="82">
        <v>112</v>
      </c>
      <c r="CF32" s="82">
        <v>3609</v>
      </c>
      <c r="CG32" s="82">
        <v>2621</v>
      </c>
      <c r="CH32" s="82">
        <v>4698</v>
      </c>
      <c r="CI32" s="82">
        <v>2559</v>
      </c>
      <c r="CJ32" s="82">
        <v>15544</v>
      </c>
      <c r="CK32" s="82">
        <v>40</v>
      </c>
      <c r="CL32" s="82">
        <v>76131</v>
      </c>
      <c r="CM32" s="82">
        <v>895</v>
      </c>
      <c r="CN32" s="82">
        <v>66414</v>
      </c>
      <c r="CO32" s="82">
        <v>8767</v>
      </c>
      <c r="CP32" s="82">
        <v>50</v>
      </c>
      <c r="CQ32" s="82">
        <v>5</v>
      </c>
      <c r="CR32" s="82">
        <v>1</v>
      </c>
      <c r="CS32" s="82">
        <v>68082</v>
      </c>
      <c r="CT32" s="82">
        <v>9</v>
      </c>
      <c r="CU32" s="82">
        <v>7460</v>
      </c>
      <c r="CV32" s="82">
        <v>343</v>
      </c>
      <c r="CW32" s="82">
        <v>236</v>
      </c>
      <c r="CX32" s="82">
        <v>9728</v>
      </c>
      <c r="CY32" s="82">
        <v>13024</v>
      </c>
      <c r="CZ32" s="82"/>
      <c r="DA32" s="82">
        <v>462</v>
      </c>
      <c r="DB32" s="82">
        <v>1945</v>
      </c>
      <c r="DC32" s="82">
        <v>2543</v>
      </c>
      <c r="DD32" s="82">
        <v>2948</v>
      </c>
      <c r="DE32" s="82">
        <v>4401</v>
      </c>
      <c r="DF32" s="82">
        <v>4943</v>
      </c>
      <c r="DG32" s="82">
        <v>3036</v>
      </c>
      <c r="DH32" s="82">
        <v>2137</v>
      </c>
      <c r="DI32" s="82">
        <v>124</v>
      </c>
      <c r="DJ32" s="82">
        <v>213</v>
      </c>
      <c r="DK32" s="82"/>
      <c r="DL32" s="82">
        <v>170</v>
      </c>
      <c r="DM32" s="82">
        <v>1469</v>
      </c>
      <c r="DN32" s="82">
        <v>2492</v>
      </c>
      <c r="DO32" s="82">
        <v>234</v>
      </c>
      <c r="DP32" s="82">
        <v>46</v>
      </c>
      <c r="DQ32" s="82">
        <v>912</v>
      </c>
      <c r="DR32" s="82">
        <v>36</v>
      </c>
      <c r="DS32" s="82">
        <v>17393</v>
      </c>
      <c r="DT32" s="82"/>
      <c r="DU32" s="82">
        <v>10461</v>
      </c>
      <c r="DV32" s="82">
        <v>12241</v>
      </c>
      <c r="DW32" s="82">
        <v>50</v>
      </c>
      <c r="DX32" s="82"/>
      <c r="DY32" s="82">
        <v>332</v>
      </c>
      <c r="DZ32" s="82">
        <v>1413</v>
      </c>
      <c r="EA32" s="82">
        <v>1112</v>
      </c>
      <c r="EB32" s="82">
        <v>4863</v>
      </c>
      <c r="EC32" s="82">
        <v>525</v>
      </c>
      <c r="ED32" s="82">
        <v>9</v>
      </c>
      <c r="EE32" s="82">
        <v>362</v>
      </c>
      <c r="EF32" s="82">
        <v>121</v>
      </c>
      <c r="EG32" s="82">
        <v>670</v>
      </c>
      <c r="EH32" s="82">
        <v>106</v>
      </c>
      <c r="EI32" s="82">
        <v>11038</v>
      </c>
      <c r="EJ32" s="82">
        <v>2193</v>
      </c>
      <c r="EK32" s="82">
        <v>2</v>
      </c>
      <c r="EL32" s="82">
        <v>1</v>
      </c>
      <c r="EM32" s="82">
        <v>5</v>
      </c>
      <c r="EN32" s="82"/>
      <c r="EO32" s="82"/>
      <c r="EP32" s="82">
        <v>10378</v>
      </c>
      <c r="EQ32" s="82">
        <v>8425</v>
      </c>
      <c r="ER32" s="82">
        <v>1044</v>
      </c>
      <c r="ES32" s="82">
        <v>2081</v>
      </c>
      <c r="ET32" s="82">
        <v>824</v>
      </c>
      <c r="EU32" s="82"/>
      <c r="EV32" s="82">
        <v>3525</v>
      </c>
      <c r="EW32" s="82">
        <v>2321</v>
      </c>
      <c r="EX32" s="82">
        <v>193</v>
      </c>
      <c r="EY32" s="82">
        <v>40</v>
      </c>
      <c r="EZ32" s="82">
        <v>1184</v>
      </c>
      <c r="FA32" s="82">
        <v>37</v>
      </c>
      <c r="FB32" s="82">
        <v>1113</v>
      </c>
      <c r="FC32" s="82">
        <v>3752</v>
      </c>
      <c r="FD32" s="82">
        <v>4336</v>
      </c>
      <c r="FE32" s="82">
        <v>1171</v>
      </c>
      <c r="FF32" s="82">
        <v>466</v>
      </c>
      <c r="FG32" s="82">
        <v>668</v>
      </c>
      <c r="FH32" s="82">
        <v>903</v>
      </c>
      <c r="FI32" s="82">
        <v>1433</v>
      </c>
      <c r="FJ32" s="82">
        <v>572</v>
      </c>
      <c r="FK32" s="82">
        <v>625</v>
      </c>
      <c r="FL32" s="82">
        <v>30</v>
      </c>
      <c r="FM32" s="82">
        <v>62</v>
      </c>
      <c r="FN32" s="82">
        <v>307</v>
      </c>
      <c r="FO32" s="82">
        <v>13</v>
      </c>
      <c r="FP32" s="82">
        <v>1</v>
      </c>
      <c r="FQ32" s="82">
        <v>22752</v>
      </c>
      <c r="FR32" s="82">
        <v>741</v>
      </c>
      <c r="FS32" s="82">
        <v>18833</v>
      </c>
      <c r="FT32" s="82">
        <v>3175</v>
      </c>
      <c r="FU32" s="82">
        <v>2</v>
      </c>
      <c r="FV32" s="82">
        <v>1</v>
      </c>
      <c r="FW32" s="82">
        <v>21068</v>
      </c>
      <c r="FX32" s="82">
        <v>1558</v>
      </c>
      <c r="FY32" s="82">
        <v>92</v>
      </c>
      <c r="FZ32" s="82">
        <v>27</v>
      </c>
      <c r="GA32" s="82">
        <v>7</v>
      </c>
      <c r="GB32" s="82"/>
      <c r="GC32" s="82">
        <v>73</v>
      </c>
    </row>
    <row r="33" spans="1:185" x14ac:dyDescent="0.3">
      <c r="A33" s="83">
        <v>106100797</v>
      </c>
      <c r="B33" s="81" t="s">
        <v>118</v>
      </c>
      <c r="C33" s="81" t="s">
        <v>1042</v>
      </c>
      <c r="D33" s="81" t="s">
        <v>1101</v>
      </c>
      <c r="E33" s="81" t="s">
        <v>1341</v>
      </c>
      <c r="F33" s="81" t="s">
        <v>1905</v>
      </c>
      <c r="G33" s="81" t="s">
        <v>1906</v>
      </c>
      <c r="H33" s="81" t="s">
        <v>119</v>
      </c>
      <c r="I33" s="81" t="s">
        <v>1040</v>
      </c>
      <c r="J33" s="81"/>
      <c r="K33" s="81" t="s">
        <v>1868</v>
      </c>
      <c r="L33" s="81" t="s">
        <v>974</v>
      </c>
      <c r="M33" s="81"/>
      <c r="N33" s="81" t="s">
        <v>976</v>
      </c>
      <c r="O33" s="81" t="s">
        <v>1114</v>
      </c>
      <c r="P33" s="81" t="s">
        <v>1120</v>
      </c>
      <c r="Q33" s="81" t="s">
        <v>1347</v>
      </c>
      <c r="R33" s="81" t="s">
        <v>75</v>
      </c>
      <c r="S33" s="82">
        <v>16821</v>
      </c>
      <c r="T33" s="82">
        <v>12906</v>
      </c>
      <c r="U33" s="82">
        <v>3</v>
      </c>
      <c r="V33" s="82">
        <v>4168</v>
      </c>
      <c r="W33" s="82">
        <v>4016</v>
      </c>
      <c r="X33" s="82">
        <v>5704</v>
      </c>
      <c r="Y33" s="82">
        <v>4563</v>
      </c>
      <c r="Z33" s="82">
        <v>3745</v>
      </c>
      <c r="AA33" s="82">
        <v>2771</v>
      </c>
      <c r="AB33" s="82">
        <v>1965</v>
      </c>
      <c r="AC33" s="82">
        <v>1197</v>
      </c>
      <c r="AD33" s="82">
        <v>894</v>
      </c>
      <c r="AE33" s="82">
        <v>707</v>
      </c>
      <c r="AF33" s="82"/>
      <c r="AG33" s="82">
        <v>15</v>
      </c>
      <c r="AH33" s="82">
        <v>79</v>
      </c>
      <c r="AI33" s="82">
        <v>68</v>
      </c>
      <c r="AJ33" s="82">
        <v>13</v>
      </c>
      <c r="AK33" s="82">
        <v>6</v>
      </c>
      <c r="AL33" s="82">
        <v>1922</v>
      </c>
      <c r="AM33" s="82">
        <v>203</v>
      </c>
      <c r="AN33" s="82">
        <v>27408</v>
      </c>
      <c r="AO33" s="82">
        <v>16</v>
      </c>
      <c r="AP33" s="82">
        <v>25583</v>
      </c>
      <c r="AQ33" s="82">
        <v>3845</v>
      </c>
      <c r="AR33" s="82">
        <v>268</v>
      </c>
      <c r="AS33" s="82">
        <v>34</v>
      </c>
      <c r="AT33" s="82">
        <v>997</v>
      </c>
      <c r="AU33" s="82">
        <v>694</v>
      </c>
      <c r="AV33" s="82">
        <v>3</v>
      </c>
      <c r="AW33" s="82">
        <v>48</v>
      </c>
      <c r="AX33" s="82">
        <v>5</v>
      </c>
      <c r="AY33" s="82">
        <v>5</v>
      </c>
      <c r="AZ33" s="82">
        <v>28</v>
      </c>
      <c r="BA33" s="82">
        <v>67</v>
      </c>
      <c r="BB33" s="82">
        <v>35</v>
      </c>
      <c r="BC33" s="82">
        <v>2</v>
      </c>
      <c r="BD33" s="82"/>
      <c r="BE33" s="82">
        <v>27779</v>
      </c>
      <c r="BF33" s="82">
        <v>63</v>
      </c>
      <c r="BG33" s="82"/>
      <c r="BH33" s="82">
        <v>3</v>
      </c>
      <c r="BI33" s="82"/>
      <c r="BJ33" s="82">
        <v>1</v>
      </c>
      <c r="BK33" s="82">
        <v>19902</v>
      </c>
      <c r="BL33" s="82">
        <v>3222</v>
      </c>
      <c r="BM33" s="82">
        <v>580</v>
      </c>
      <c r="BN33" s="82">
        <v>3507</v>
      </c>
      <c r="BO33" s="82">
        <v>2510</v>
      </c>
      <c r="BP33" s="82">
        <v>9</v>
      </c>
      <c r="BQ33" s="82">
        <v>43</v>
      </c>
      <c r="BR33" s="82">
        <v>1023</v>
      </c>
      <c r="BS33" s="82">
        <v>12</v>
      </c>
      <c r="BT33" s="82">
        <v>2469</v>
      </c>
      <c r="BU33" s="82">
        <v>125</v>
      </c>
      <c r="BV33" s="82">
        <v>1350</v>
      </c>
      <c r="BW33" s="82">
        <v>429</v>
      </c>
      <c r="BX33" s="82">
        <v>251</v>
      </c>
      <c r="BY33" s="82">
        <v>1703</v>
      </c>
      <c r="BZ33" s="82">
        <v>1984</v>
      </c>
      <c r="CA33" s="82">
        <v>2097</v>
      </c>
      <c r="CB33" s="82">
        <v>5212</v>
      </c>
      <c r="CC33" s="82">
        <v>1208</v>
      </c>
      <c r="CD33" s="82">
        <v>1620</v>
      </c>
      <c r="CE33" s="82">
        <v>52</v>
      </c>
      <c r="CF33" s="82">
        <v>972</v>
      </c>
      <c r="CG33" s="82">
        <v>1081</v>
      </c>
      <c r="CH33" s="82">
        <v>3633</v>
      </c>
      <c r="CI33" s="82">
        <v>1116</v>
      </c>
      <c r="CJ33" s="82">
        <v>3344</v>
      </c>
      <c r="CK33" s="82">
        <v>6</v>
      </c>
      <c r="CL33" s="82">
        <v>29730</v>
      </c>
      <c r="CM33" s="82">
        <v>76</v>
      </c>
      <c r="CN33" s="82">
        <v>19020</v>
      </c>
      <c r="CO33" s="82">
        <v>10622</v>
      </c>
      <c r="CP33" s="82">
        <v>6</v>
      </c>
      <c r="CQ33" s="82">
        <v>6</v>
      </c>
      <c r="CR33" s="82">
        <v>3</v>
      </c>
      <c r="CS33" s="82">
        <v>29609</v>
      </c>
      <c r="CT33" s="82">
        <v>2</v>
      </c>
      <c r="CU33" s="82">
        <v>21</v>
      </c>
      <c r="CV33" s="82">
        <v>73</v>
      </c>
      <c r="CW33" s="82">
        <v>22</v>
      </c>
      <c r="CX33" s="82">
        <v>201</v>
      </c>
      <c r="CY33" s="82">
        <v>126</v>
      </c>
      <c r="CZ33" s="82"/>
      <c r="DA33" s="82">
        <v>9</v>
      </c>
      <c r="DB33" s="82">
        <v>29</v>
      </c>
      <c r="DC33" s="82">
        <v>24</v>
      </c>
      <c r="DD33" s="82">
        <v>36</v>
      </c>
      <c r="DE33" s="82">
        <v>28</v>
      </c>
      <c r="DF33" s="82">
        <v>56</v>
      </c>
      <c r="DG33" s="82">
        <v>53</v>
      </c>
      <c r="DH33" s="82">
        <v>79</v>
      </c>
      <c r="DI33" s="82">
        <v>13</v>
      </c>
      <c r="DJ33" s="82"/>
      <c r="DK33" s="82"/>
      <c r="DL33" s="82">
        <v>1</v>
      </c>
      <c r="DM33" s="82">
        <v>3</v>
      </c>
      <c r="DN33" s="82"/>
      <c r="DO33" s="82"/>
      <c r="DP33" s="82"/>
      <c r="DQ33" s="82">
        <v>11</v>
      </c>
      <c r="DR33" s="82">
        <v>1</v>
      </c>
      <c r="DS33" s="82">
        <v>311</v>
      </c>
      <c r="DT33" s="82"/>
      <c r="DU33" s="82">
        <v>224</v>
      </c>
      <c r="DV33" s="82">
        <v>99</v>
      </c>
      <c r="DW33" s="82">
        <v>4</v>
      </c>
      <c r="DX33" s="82"/>
      <c r="DY33" s="82">
        <v>28</v>
      </c>
      <c r="DZ33" s="82">
        <v>5</v>
      </c>
      <c r="EA33" s="82">
        <v>3</v>
      </c>
      <c r="EB33" s="82">
        <v>33</v>
      </c>
      <c r="EC33" s="82">
        <v>8</v>
      </c>
      <c r="ED33" s="82"/>
      <c r="EE33" s="82"/>
      <c r="EF33" s="82"/>
      <c r="EG33" s="82"/>
      <c r="EH33" s="82"/>
      <c r="EI33" s="82">
        <v>198</v>
      </c>
      <c r="EJ33" s="82">
        <v>51</v>
      </c>
      <c r="EK33" s="82"/>
      <c r="EL33" s="82"/>
      <c r="EM33" s="82"/>
      <c r="EN33" s="82">
        <v>1</v>
      </c>
      <c r="EO33" s="82"/>
      <c r="EP33" s="82">
        <v>127</v>
      </c>
      <c r="EQ33" s="82">
        <v>164</v>
      </c>
      <c r="ER33" s="82"/>
      <c r="ES33" s="82">
        <v>32</v>
      </c>
      <c r="ET33" s="82">
        <v>4</v>
      </c>
      <c r="EU33" s="82"/>
      <c r="EV33" s="82">
        <v>54</v>
      </c>
      <c r="EW33" s="82">
        <v>26</v>
      </c>
      <c r="EX33" s="82">
        <v>1</v>
      </c>
      <c r="EY33" s="82"/>
      <c r="EZ33" s="82">
        <v>36</v>
      </c>
      <c r="FA33" s="82"/>
      <c r="FB33" s="82">
        <v>30</v>
      </c>
      <c r="FC33" s="82">
        <v>34</v>
      </c>
      <c r="FD33" s="82">
        <v>11</v>
      </c>
      <c r="FE33" s="82">
        <v>6</v>
      </c>
      <c r="FF33" s="82">
        <v>4</v>
      </c>
      <c r="FG33" s="82">
        <v>3</v>
      </c>
      <c r="FH33" s="82">
        <v>9</v>
      </c>
      <c r="FI33" s="82">
        <v>46</v>
      </c>
      <c r="FJ33" s="82">
        <v>8</v>
      </c>
      <c r="FK33" s="82">
        <v>6</v>
      </c>
      <c r="FL33" s="82">
        <v>13</v>
      </c>
      <c r="FM33" s="82">
        <v>1</v>
      </c>
      <c r="FN33" s="82">
        <v>39</v>
      </c>
      <c r="FO33" s="82"/>
      <c r="FP33" s="82"/>
      <c r="FQ33" s="82">
        <v>327</v>
      </c>
      <c r="FR33" s="82"/>
      <c r="FS33" s="82">
        <v>213</v>
      </c>
      <c r="FT33" s="82">
        <v>114</v>
      </c>
      <c r="FU33" s="82"/>
      <c r="FV33" s="82"/>
      <c r="FW33" s="82">
        <v>325</v>
      </c>
      <c r="FX33" s="82">
        <v>1</v>
      </c>
      <c r="FY33" s="82">
        <v>1</v>
      </c>
      <c r="FZ33" s="82"/>
      <c r="GA33" s="82"/>
      <c r="GB33" s="82"/>
      <c r="GC33" s="82">
        <v>10</v>
      </c>
    </row>
    <row r="34" spans="1:185" x14ac:dyDescent="0.3">
      <c r="A34" s="83">
        <v>106100899</v>
      </c>
      <c r="B34" s="81" t="s">
        <v>120</v>
      </c>
      <c r="C34" s="81" t="s">
        <v>121</v>
      </c>
      <c r="D34" s="81" t="s">
        <v>1101</v>
      </c>
      <c r="E34" s="81" t="s">
        <v>1341</v>
      </c>
      <c r="F34" s="81" t="s">
        <v>1348</v>
      </c>
      <c r="G34" s="81" t="s">
        <v>1341</v>
      </c>
      <c r="H34" s="81" t="s">
        <v>122</v>
      </c>
      <c r="I34" s="81" t="s">
        <v>1040</v>
      </c>
      <c r="J34" s="81"/>
      <c r="K34" s="81" t="s">
        <v>1864</v>
      </c>
      <c r="L34" s="81"/>
      <c r="M34" s="81"/>
      <c r="N34" s="81" t="s">
        <v>965</v>
      </c>
      <c r="O34" s="81" t="s">
        <v>1109</v>
      </c>
      <c r="P34" s="81" t="s">
        <v>1118</v>
      </c>
      <c r="Q34" s="81" t="s">
        <v>1349</v>
      </c>
      <c r="R34" s="81" t="s">
        <v>51</v>
      </c>
      <c r="S34" s="82">
        <v>34761</v>
      </c>
      <c r="T34" s="82">
        <v>23537</v>
      </c>
      <c r="U34" s="82"/>
      <c r="V34" s="82">
        <v>1089</v>
      </c>
      <c r="W34" s="82">
        <v>3463</v>
      </c>
      <c r="X34" s="82">
        <v>13346</v>
      </c>
      <c r="Y34" s="82">
        <v>11175</v>
      </c>
      <c r="Z34" s="82">
        <v>8009</v>
      </c>
      <c r="AA34" s="82">
        <v>7498</v>
      </c>
      <c r="AB34" s="82">
        <v>6254</v>
      </c>
      <c r="AC34" s="82">
        <v>3855</v>
      </c>
      <c r="AD34" s="82">
        <v>3397</v>
      </c>
      <c r="AE34" s="82">
        <v>212</v>
      </c>
      <c r="AF34" s="82"/>
      <c r="AG34" s="82">
        <v>258</v>
      </c>
      <c r="AH34" s="82">
        <v>2449</v>
      </c>
      <c r="AI34" s="82">
        <v>6193</v>
      </c>
      <c r="AJ34" s="82">
        <v>47</v>
      </c>
      <c r="AK34" s="82">
        <v>53</v>
      </c>
      <c r="AL34" s="82">
        <v>4133</v>
      </c>
      <c r="AM34" s="82">
        <v>353</v>
      </c>
      <c r="AN34" s="82">
        <v>44812</v>
      </c>
      <c r="AO34" s="82"/>
      <c r="AP34" s="82">
        <v>26909</v>
      </c>
      <c r="AQ34" s="82">
        <v>31339</v>
      </c>
      <c r="AR34" s="82">
        <v>50</v>
      </c>
      <c r="AS34" s="82"/>
      <c r="AT34" s="82">
        <v>299</v>
      </c>
      <c r="AU34" s="82">
        <v>4039</v>
      </c>
      <c r="AV34" s="82">
        <v>31</v>
      </c>
      <c r="AW34" s="82">
        <v>40</v>
      </c>
      <c r="AX34" s="82">
        <v>331</v>
      </c>
      <c r="AY34" s="82">
        <v>11</v>
      </c>
      <c r="AZ34" s="82">
        <v>10</v>
      </c>
      <c r="BA34" s="82">
        <v>24</v>
      </c>
      <c r="BB34" s="82">
        <v>482</v>
      </c>
      <c r="BC34" s="82">
        <v>18</v>
      </c>
      <c r="BD34" s="82">
        <v>143</v>
      </c>
      <c r="BE34" s="82">
        <v>52734</v>
      </c>
      <c r="BF34" s="82">
        <v>117</v>
      </c>
      <c r="BG34" s="82">
        <v>4</v>
      </c>
      <c r="BH34" s="82">
        <v>15</v>
      </c>
      <c r="BI34" s="82"/>
      <c r="BJ34" s="82"/>
      <c r="BK34" s="82">
        <v>31429</v>
      </c>
      <c r="BL34" s="82">
        <v>12015</v>
      </c>
      <c r="BM34" s="82">
        <v>1439</v>
      </c>
      <c r="BN34" s="82">
        <v>9683</v>
      </c>
      <c r="BO34" s="82">
        <v>3732</v>
      </c>
      <c r="BP34" s="82"/>
      <c r="BQ34" s="82">
        <v>14</v>
      </c>
      <c r="BR34" s="82">
        <v>4589</v>
      </c>
      <c r="BS34" s="82">
        <v>15</v>
      </c>
      <c r="BT34" s="82">
        <v>3836</v>
      </c>
      <c r="BU34" s="82">
        <v>250</v>
      </c>
      <c r="BV34" s="82">
        <v>730</v>
      </c>
      <c r="BW34" s="82">
        <v>1048</v>
      </c>
      <c r="BX34" s="82">
        <v>449</v>
      </c>
      <c r="BY34" s="82">
        <v>1041</v>
      </c>
      <c r="BZ34" s="82">
        <v>4446</v>
      </c>
      <c r="CA34" s="82">
        <v>3034</v>
      </c>
      <c r="CB34" s="82">
        <v>8150</v>
      </c>
      <c r="CC34" s="82">
        <v>4046</v>
      </c>
      <c r="CD34" s="82">
        <v>3873</v>
      </c>
      <c r="CE34" s="82">
        <v>146</v>
      </c>
      <c r="CF34" s="82">
        <v>2332</v>
      </c>
      <c r="CG34" s="82">
        <v>4870</v>
      </c>
      <c r="CH34" s="82">
        <v>4270</v>
      </c>
      <c r="CI34" s="82">
        <v>1805</v>
      </c>
      <c r="CJ34" s="82">
        <v>9336</v>
      </c>
      <c r="CK34" s="82">
        <v>18</v>
      </c>
      <c r="CL34" s="82">
        <v>58298</v>
      </c>
      <c r="CM34" s="82">
        <v>763</v>
      </c>
      <c r="CN34" s="82">
        <v>53290</v>
      </c>
      <c r="CO34" s="82">
        <v>4241</v>
      </c>
      <c r="CP34" s="82">
        <v>3</v>
      </c>
      <c r="CQ34" s="82">
        <v>1</v>
      </c>
      <c r="CR34" s="82">
        <v>1</v>
      </c>
      <c r="CS34" s="82">
        <v>56628</v>
      </c>
      <c r="CT34" s="82">
        <v>2</v>
      </c>
      <c r="CU34" s="82">
        <v>1337</v>
      </c>
      <c r="CV34" s="82">
        <v>241</v>
      </c>
      <c r="CW34" s="82">
        <v>89</v>
      </c>
      <c r="CX34" s="82">
        <v>9482</v>
      </c>
      <c r="CY34" s="82">
        <v>7174</v>
      </c>
      <c r="CZ34" s="82"/>
      <c r="DA34" s="82">
        <v>201</v>
      </c>
      <c r="DB34" s="82">
        <v>1832</v>
      </c>
      <c r="DC34" s="82">
        <v>1698</v>
      </c>
      <c r="DD34" s="82">
        <v>1422</v>
      </c>
      <c r="DE34" s="82">
        <v>2334</v>
      </c>
      <c r="DF34" s="82">
        <v>3125</v>
      </c>
      <c r="DG34" s="82">
        <v>2835</v>
      </c>
      <c r="DH34" s="82">
        <v>3208</v>
      </c>
      <c r="DI34" s="82">
        <v>1</v>
      </c>
      <c r="DJ34" s="82"/>
      <c r="DK34" s="82"/>
      <c r="DL34" s="82">
        <v>98</v>
      </c>
      <c r="DM34" s="82">
        <v>1070</v>
      </c>
      <c r="DN34" s="82">
        <v>1252</v>
      </c>
      <c r="DO34" s="82">
        <v>22</v>
      </c>
      <c r="DP34" s="82">
        <v>15</v>
      </c>
      <c r="DQ34" s="82">
        <v>961</v>
      </c>
      <c r="DR34" s="82">
        <v>110</v>
      </c>
      <c r="DS34" s="82">
        <v>13128</v>
      </c>
      <c r="DT34" s="82"/>
      <c r="DU34" s="82">
        <v>6306</v>
      </c>
      <c r="DV34" s="82">
        <v>10312</v>
      </c>
      <c r="DW34" s="82">
        <v>38</v>
      </c>
      <c r="DX34" s="82"/>
      <c r="DY34" s="82">
        <v>148</v>
      </c>
      <c r="DZ34" s="82">
        <v>546</v>
      </c>
      <c r="EA34" s="82">
        <v>780</v>
      </c>
      <c r="EB34" s="82">
        <v>3512</v>
      </c>
      <c r="EC34" s="82">
        <v>399</v>
      </c>
      <c r="ED34" s="82">
        <v>9</v>
      </c>
      <c r="EE34" s="82">
        <v>2</v>
      </c>
      <c r="EF34" s="82">
        <v>35</v>
      </c>
      <c r="EG34" s="82">
        <v>158</v>
      </c>
      <c r="EH34" s="82">
        <v>120</v>
      </c>
      <c r="EI34" s="82">
        <v>9525</v>
      </c>
      <c r="EJ34" s="82">
        <v>1411</v>
      </c>
      <c r="EK34" s="82">
        <v>6</v>
      </c>
      <c r="EL34" s="82">
        <v>5</v>
      </c>
      <c r="EM34" s="82"/>
      <c r="EN34" s="82"/>
      <c r="EO34" s="82"/>
      <c r="EP34" s="82">
        <v>5654</v>
      </c>
      <c r="EQ34" s="82">
        <v>8542</v>
      </c>
      <c r="ER34" s="82">
        <v>185</v>
      </c>
      <c r="ES34" s="82">
        <v>2126</v>
      </c>
      <c r="ET34" s="82">
        <v>149</v>
      </c>
      <c r="EU34" s="82"/>
      <c r="EV34" s="82">
        <v>2651</v>
      </c>
      <c r="EW34" s="82">
        <v>2331</v>
      </c>
      <c r="EX34" s="82">
        <v>127</v>
      </c>
      <c r="EY34" s="82">
        <v>12</v>
      </c>
      <c r="EZ34" s="82">
        <v>1034</v>
      </c>
      <c r="FA34" s="82">
        <v>11</v>
      </c>
      <c r="FB34" s="82">
        <v>1208</v>
      </c>
      <c r="FC34" s="82">
        <v>2348</v>
      </c>
      <c r="FD34" s="82">
        <v>1097</v>
      </c>
      <c r="FE34" s="82">
        <v>296</v>
      </c>
      <c r="FF34" s="82">
        <v>194</v>
      </c>
      <c r="FG34" s="82">
        <v>402</v>
      </c>
      <c r="FH34" s="82">
        <v>430</v>
      </c>
      <c r="FI34" s="82">
        <v>1652</v>
      </c>
      <c r="FJ34" s="82">
        <v>390</v>
      </c>
      <c r="FK34" s="82">
        <v>288</v>
      </c>
      <c r="FL34" s="82">
        <v>1</v>
      </c>
      <c r="FM34" s="82">
        <v>16</v>
      </c>
      <c r="FN34" s="82">
        <v>2162</v>
      </c>
      <c r="FO34" s="82">
        <v>4</v>
      </c>
      <c r="FP34" s="82">
        <v>2</v>
      </c>
      <c r="FQ34" s="82">
        <v>16656</v>
      </c>
      <c r="FR34" s="82">
        <v>510</v>
      </c>
      <c r="FS34" s="82">
        <v>14638</v>
      </c>
      <c r="FT34" s="82">
        <v>1508</v>
      </c>
      <c r="FU34" s="82"/>
      <c r="FV34" s="82"/>
      <c r="FW34" s="82">
        <v>16259</v>
      </c>
      <c r="FX34" s="82">
        <v>281</v>
      </c>
      <c r="FY34" s="82">
        <v>62</v>
      </c>
      <c r="FZ34" s="82">
        <v>6</v>
      </c>
      <c r="GA34" s="82">
        <v>48</v>
      </c>
      <c r="GB34" s="82"/>
      <c r="GC34" s="82">
        <v>48</v>
      </c>
    </row>
    <row r="35" spans="1:185" x14ac:dyDescent="0.3">
      <c r="A35" s="83">
        <v>106104062</v>
      </c>
      <c r="B35" s="81" t="s">
        <v>123</v>
      </c>
      <c r="C35" s="81" t="s">
        <v>981</v>
      </c>
      <c r="D35" s="81" t="s">
        <v>1101</v>
      </c>
      <c r="E35" s="81" t="s">
        <v>1341</v>
      </c>
      <c r="F35" s="81" t="s">
        <v>1907</v>
      </c>
      <c r="G35" s="81" t="s">
        <v>1341</v>
      </c>
      <c r="H35" s="81" t="s">
        <v>122</v>
      </c>
      <c r="I35" s="81" t="s">
        <v>1040</v>
      </c>
      <c r="J35" s="81"/>
      <c r="K35" s="81" t="s">
        <v>1864</v>
      </c>
      <c r="L35" s="81"/>
      <c r="M35" s="81"/>
      <c r="N35" s="81" t="s">
        <v>966</v>
      </c>
      <c r="O35" s="81" t="s">
        <v>1109</v>
      </c>
      <c r="P35" s="81" t="s">
        <v>1118</v>
      </c>
      <c r="Q35" s="81" t="s">
        <v>1349</v>
      </c>
      <c r="R35" s="81" t="s">
        <v>51</v>
      </c>
      <c r="S35" s="82">
        <v>19684</v>
      </c>
      <c r="T35" s="82">
        <v>15273</v>
      </c>
      <c r="U35" s="82">
        <v>2</v>
      </c>
      <c r="V35" s="82">
        <v>1749</v>
      </c>
      <c r="W35" s="82">
        <v>2256</v>
      </c>
      <c r="X35" s="82">
        <v>5265</v>
      </c>
      <c r="Y35" s="82">
        <v>4896</v>
      </c>
      <c r="Z35" s="82">
        <v>4089</v>
      </c>
      <c r="AA35" s="82">
        <v>4374</v>
      </c>
      <c r="AB35" s="82">
        <v>4259</v>
      </c>
      <c r="AC35" s="82">
        <v>3896</v>
      </c>
      <c r="AD35" s="82">
        <v>3846</v>
      </c>
      <c r="AE35" s="82">
        <v>329</v>
      </c>
      <c r="AF35" s="82"/>
      <c r="AG35" s="82">
        <v>264</v>
      </c>
      <c r="AH35" s="82">
        <v>2139</v>
      </c>
      <c r="AI35" s="82">
        <v>2715</v>
      </c>
      <c r="AJ35" s="82">
        <v>307</v>
      </c>
      <c r="AK35" s="82">
        <v>68</v>
      </c>
      <c r="AL35" s="82">
        <v>13743</v>
      </c>
      <c r="AM35" s="82">
        <v>616</v>
      </c>
      <c r="AN35" s="82">
        <v>15107</v>
      </c>
      <c r="AO35" s="82"/>
      <c r="AP35" s="82">
        <v>14161</v>
      </c>
      <c r="AQ35" s="82">
        <v>20200</v>
      </c>
      <c r="AR35" s="82">
        <v>598</v>
      </c>
      <c r="AS35" s="82"/>
      <c r="AT35" s="82">
        <v>213</v>
      </c>
      <c r="AU35" s="82">
        <v>843</v>
      </c>
      <c r="AV35" s="82">
        <v>142</v>
      </c>
      <c r="AW35" s="82">
        <v>62</v>
      </c>
      <c r="AX35" s="82">
        <v>462</v>
      </c>
      <c r="AY35" s="82">
        <v>85</v>
      </c>
      <c r="AZ35" s="82">
        <v>14</v>
      </c>
      <c r="BA35" s="82"/>
      <c r="BB35" s="82">
        <v>401</v>
      </c>
      <c r="BC35" s="82">
        <v>4</v>
      </c>
      <c r="BD35" s="82">
        <v>2</v>
      </c>
      <c r="BE35" s="82">
        <v>32358</v>
      </c>
      <c r="BF35" s="82">
        <v>371</v>
      </c>
      <c r="BG35" s="82">
        <v>1</v>
      </c>
      <c r="BH35" s="82"/>
      <c r="BI35" s="82">
        <v>1</v>
      </c>
      <c r="BJ35" s="82"/>
      <c r="BK35" s="82">
        <v>2567</v>
      </c>
      <c r="BL35" s="82">
        <v>10246</v>
      </c>
      <c r="BM35" s="82">
        <v>879</v>
      </c>
      <c r="BN35" s="82">
        <v>19828</v>
      </c>
      <c r="BO35" s="82">
        <v>1427</v>
      </c>
      <c r="BP35" s="82">
        <v>12</v>
      </c>
      <c r="BQ35" s="82">
        <v>13</v>
      </c>
      <c r="BR35" s="82">
        <v>3557</v>
      </c>
      <c r="BS35" s="82">
        <v>8</v>
      </c>
      <c r="BT35" s="82">
        <v>1848</v>
      </c>
      <c r="BU35" s="82">
        <v>99</v>
      </c>
      <c r="BV35" s="82">
        <v>532</v>
      </c>
      <c r="BW35" s="82">
        <v>578</v>
      </c>
      <c r="BX35" s="82">
        <v>331</v>
      </c>
      <c r="BY35" s="82">
        <v>1124</v>
      </c>
      <c r="BZ35" s="82">
        <v>1912</v>
      </c>
      <c r="CA35" s="82">
        <v>1413</v>
      </c>
      <c r="CB35" s="82">
        <v>6178</v>
      </c>
      <c r="CC35" s="82">
        <v>1156</v>
      </c>
      <c r="CD35" s="82">
        <v>2560</v>
      </c>
      <c r="CE35" s="82">
        <v>76</v>
      </c>
      <c r="CF35" s="82">
        <v>1816</v>
      </c>
      <c r="CG35" s="82">
        <v>686</v>
      </c>
      <c r="CH35" s="82">
        <v>2307</v>
      </c>
      <c r="CI35" s="82">
        <v>934</v>
      </c>
      <c r="CJ35" s="82">
        <v>7826</v>
      </c>
      <c r="CK35" s="82">
        <v>5</v>
      </c>
      <c r="CL35" s="82">
        <v>34959</v>
      </c>
      <c r="CM35" s="82">
        <v>449</v>
      </c>
      <c r="CN35" s="82">
        <v>32511</v>
      </c>
      <c r="CO35" s="82">
        <v>1881</v>
      </c>
      <c r="CP35" s="82">
        <v>1</v>
      </c>
      <c r="CQ35" s="82">
        <v>117</v>
      </c>
      <c r="CR35" s="82">
        <v>8</v>
      </c>
      <c r="CS35" s="82">
        <v>34582</v>
      </c>
      <c r="CT35" s="82"/>
      <c r="CU35" s="82">
        <v>219</v>
      </c>
      <c r="CV35" s="82">
        <v>149</v>
      </c>
      <c r="CW35" s="82">
        <v>1</v>
      </c>
      <c r="CX35" s="82">
        <v>3175</v>
      </c>
      <c r="CY35" s="82">
        <v>2829</v>
      </c>
      <c r="CZ35" s="82"/>
      <c r="DA35" s="82">
        <v>13</v>
      </c>
      <c r="DB35" s="82">
        <v>195</v>
      </c>
      <c r="DC35" s="82">
        <v>317</v>
      </c>
      <c r="DD35" s="82">
        <v>427</v>
      </c>
      <c r="DE35" s="82">
        <v>874</v>
      </c>
      <c r="DF35" s="82">
        <v>1088</v>
      </c>
      <c r="DG35" s="82">
        <v>1441</v>
      </c>
      <c r="DH35" s="82">
        <v>1649</v>
      </c>
      <c r="DI35" s="82"/>
      <c r="DJ35" s="82"/>
      <c r="DK35" s="82"/>
      <c r="DL35" s="82">
        <v>48</v>
      </c>
      <c r="DM35" s="82">
        <v>345</v>
      </c>
      <c r="DN35" s="82">
        <v>382</v>
      </c>
      <c r="DO35" s="82">
        <v>23</v>
      </c>
      <c r="DP35" s="82">
        <v>13</v>
      </c>
      <c r="DQ35" s="82">
        <v>1858</v>
      </c>
      <c r="DR35" s="82">
        <v>6</v>
      </c>
      <c r="DS35" s="82">
        <v>3329</v>
      </c>
      <c r="DT35" s="82"/>
      <c r="DU35" s="82">
        <v>1892</v>
      </c>
      <c r="DV35" s="82">
        <v>4104</v>
      </c>
      <c r="DW35" s="82">
        <v>8</v>
      </c>
      <c r="DX35" s="82"/>
      <c r="DY35" s="82">
        <v>127</v>
      </c>
      <c r="DZ35" s="82">
        <v>64</v>
      </c>
      <c r="EA35" s="82">
        <v>276</v>
      </c>
      <c r="EB35" s="82">
        <v>1831</v>
      </c>
      <c r="EC35" s="82">
        <v>312</v>
      </c>
      <c r="ED35" s="82">
        <v>2</v>
      </c>
      <c r="EE35" s="82"/>
      <c r="EF35" s="82">
        <v>16</v>
      </c>
      <c r="EG35" s="82">
        <v>32</v>
      </c>
      <c r="EH35" s="82"/>
      <c r="EI35" s="82">
        <v>2832</v>
      </c>
      <c r="EJ35" s="82">
        <v>509</v>
      </c>
      <c r="EK35" s="82"/>
      <c r="EL35" s="82"/>
      <c r="EM35" s="82">
        <v>2</v>
      </c>
      <c r="EN35" s="82">
        <v>1</v>
      </c>
      <c r="EO35" s="82"/>
      <c r="EP35" s="82">
        <v>115</v>
      </c>
      <c r="EQ35" s="82">
        <v>3897</v>
      </c>
      <c r="ER35" s="82">
        <v>15</v>
      </c>
      <c r="ES35" s="82">
        <v>1913</v>
      </c>
      <c r="ET35" s="82">
        <v>61</v>
      </c>
      <c r="EU35" s="82">
        <v>3</v>
      </c>
      <c r="EV35" s="82">
        <v>1103</v>
      </c>
      <c r="EW35" s="82">
        <v>907</v>
      </c>
      <c r="EX35" s="82">
        <v>73</v>
      </c>
      <c r="EY35" s="82">
        <v>1</v>
      </c>
      <c r="EZ35" s="82">
        <v>244</v>
      </c>
      <c r="FA35" s="82">
        <v>3</v>
      </c>
      <c r="FB35" s="82">
        <v>320</v>
      </c>
      <c r="FC35" s="82">
        <v>1738</v>
      </c>
      <c r="FD35" s="82">
        <v>427</v>
      </c>
      <c r="FE35" s="82">
        <v>65</v>
      </c>
      <c r="FF35" s="82">
        <v>77</v>
      </c>
      <c r="FG35" s="82">
        <v>121</v>
      </c>
      <c r="FH35" s="82">
        <v>121</v>
      </c>
      <c r="FI35" s="82">
        <v>494</v>
      </c>
      <c r="FJ35" s="82">
        <v>68</v>
      </c>
      <c r="FK35" s="82">
        <v>208</v>
      </c>
      <c r="FL35" s="82"/>
      <c r="FM35" s="82"/>
      <c r="FN35" s="82">
        <v>33</v>
      </c>
      <c r="FO35" s="82"/>
      <c r="FP35" s="82">
        <v>1</v>
      </c>
      <c r="FQ35" s="82">
        <v>6004</v>
      </c>
      <c r="FR35" s="82">
        <v>91</v>
      </c>
      <c r="FS35" s="82">
        <v>5539</v>
      </c>
      <c r="FT35" s="82">
        <v>373</v>
      </c>
      <c r="FU35" s="82"/>
      <c r="FV35" s="82">
        <v>1</v>
      </c>
      <c r="FW35" s="82">
        <v>5965</v>
      </c>
      <c r="FX35" s="82">
        <v>26</v>
      </c>
      <c r="FY35" s="82">
        <v>13</v>
      </c>
      <c r="FZ35" s="82"/>
      <c r="GA35" s="82"/>
      <c r="GB35" s="82"/>
      <c r="GC35" s="82">
        <v>22</v>
      </c>
    </row>
    <row r="36" spans="1:185" x14ac:dyDescent="0.3">
      <c r="A36" s="83">
        <v>106110889</v>
      </c>
      <c r="B36" s="81" t="s">
        <v>124</v>
      </c>
      <c r="C36" s="81" t="s">
        <v>125</v>
      </c>
      <c r="D36" s="81" t="s">
        <v>1101</v>
      </c>
      <c r="E36" s="81" t="s">
        <v>1350</v>
      </c>
      <c r="F36" s="81" t="s">
        <v>1908</v>
      </c>
      <c r="G36" s="81" t="s">
        <v>1909</v>
      </c>
      <c r="H36" s="81" t="s">
        <v>126</v>
      </c>
      <c r="I36" s="81" t="s">
        <v>1048</v>
      </c>
      <c r="J36" s="81" t="s">
        <v>1869</v>
      </c>
      <c r="K36" s="81" t="s">
        <v>1868</v>
      </c>
      <c r="L36" s="81" t="s">
        <v>974</v>
      </c>
      <c r="M36" s="81"/>
      <c r="N36" s="81" t="s">
        <v>976</v>
      </c>
      <c r="O36" s="81" t="s">
        <v>1111</v>
      </c>
      <c r="P36" s="81" t="s">
        <v>1112</v>
      </c>
      <c r="Q36" s="81" t="s">
        <v>1351</v>
      </c>
      <c r="R36" s="81" t="s">
        <v>127</v>
      </c>
      <c r="S36" s="82">
        <v>2412</v>
      </c>
      <c r="T36" s="82">
        <v>2127</v>
      </c>
      <c r="U36" s="82"/>
      <c r="V36" s="82">
        <v>362</v>
      </c>
      <c r="W36" s="82">
        <v>429</v>
      </c>
      <c r="X36" s="82">
        <v>692</v>
      </c>
      <c r="Y36" s="82">
        <v>735</v>
      </c>
      <c r="Z36" s="82">
        <v>500</v>
      </c>
      <c r="AA36" s="82">
        <v>554</v>
      </c>
      <c r="AB36" s="82">
        <v>534</v>
      </c>
      <c r="AC36" s="82">
        <v>398</v>
      </c>
      <c r="AD36" s="82">
        <v>290</v>
      </c>
      <c r="AE36" s="82">
        <v>45</v>
      </c>
      <c r="AF36" s="82"/>
      <c r="AG36" s="82">
        <v>113</v>
      </c>
      <c r="AH36" s="82">
        <v>2</v>
      </c>
      <c r="AI36" s="82">
        <v>93</v>
      </c>
      <c r="AJ36" s="82">
        <v>39</v>
      </c>
      <c r="AK36" s="82">
        <v>125</v>
      </c>
      <c r="AL36" s="82">
        <v>890</v>
      </c>
      <c r="AM36" s="82">
        <v>35</v>
      </c>
      <c r="AN36" s="82">
        <v>3242</v>
      </c>
      <c r="AO36" s="82"/>
      <c r="AP36" s="82">
        <v>944</v>
      </c>
      <c r="AQ36" s="82">
        <v>3592</v>
      </c>
      <c r="AR36" s="82">
        <v>3</v>
      </c>
      <c r="AS36" s="82"/>
      <c r="AT36" s="82">
        <v>481</v>
      </c>
      <c r="AU36" s="82">
        <v>160</v>
      </c>
      <c r="AV36" s="82"/>
      <c r="AW36" s="82">
        <v>5</v>
      </c>
      <c r="AX36" s="82"/>
      <c r="AY36" s="82"/>
      <c r="AZ36" s="82"/>
      <c r="BA36" s="82">
        <v>163</v>
      </c>
      <c r="BB36" s="82">
        <v>44</v>
      </c>
      <c r="BC36" s="82"/>
      <c r="BD36" s="82">
        <v>1</v>
      </c>
      <c r="BE36" s="82">
        <v>3641</v>
      </c>
      <c r="BF36" s="82">
        <v>33</v>
      </c>
      <c r="BG36" s="82">
        <v>1</v>
      </c>
      <c r="BH36" s="82">
        <v>10</v>
      </c>
      <c r="BI36" s="82"/>
      <c r="BJ36" s="82"/>
      <c r="BK36" s="82">
        <v>2080</v>
      </c>
      <c r="BL36" s="82">
        <v>1117</v>
      </c>
      <c r="BM36" s="82">
        <v>141</v>
      </c>
      <c r="BN36" s="82">
        <v>794</v>
      </c>
      <c r="BO36" s="82">
        <v>407</v>
      </c>
      <c r="BP36" s="82"/>
      <c r="BQ36" s="82"/>
      <c r="BR36" s="82">
        <v>273</v>
      </c>
      <c r="BS36" s="82">
        <v>1</v>
      </c>
      <c r="BT36" s="82">
        <v>287</v>
      </c>
      <c r="BU36" s="82">
        <v>13</v>
      </c>
      <c r="BV36" s="82">
        <v>102</v>
      </c>
      <c r="BW36" s="82">
        <v>90</v>
      </c>
      <c r="BX36" s="82">
        <v>32</v>
      </c>
      <c r="BY36" s="82">
        <v>233</v>
      </c>
      <c r="BZ36" s="82">
        <v>225</v>
      </c>
      <c r="CA36" s="82">
        <v>122</v>
      </c>
      <c r="CB36" s="82">
        <v>1127</v>
      </c>
      <c r="CC36" s="82">
        <v>204</v>
      </c>
      <c r="CD36" s="82">
        <v>222</v>
      </c>
      <c r="CE36" s="82">
        <v>1</v>
      </c>
      <c r="CF36" s="82">
        <v>131</v>
      </c>
      <c r="CG36" s="82">
        <v>71</v>
      </c>
      <c r="CH36" s="82">
        <v>428</v>
      </c>
      <c r="CI36" s="82">
        <v>228</v>
      </c>
      <c r="CJ36" s="82">
        <v>746</v>
      </c>
      <c r="CK36" s="82">
        <v>3</v>
      </c>
      <c r="CL36" s="82">
        <v>4539</v>
      </c>
      <c r="CM36" s="82">
        <v>39</v>
      </c>
      <c r="CN36" s="82">
        <v>4241</v>
      </c>
      <c r="CO36" s="82">
        <v>259</v>
      </c>
      <c r="CP36" s="82"/>
      <c r="CQ36" s="82"/>
      <c r="CR36" s="82"/>
      <c r="CS36" s="82">
        <v>4437</v>
      </c>
      <c r="CT36" s="82"/>
      <c r="CU36" s="82"/>
      <c r="CV36" s="82">
        <v>101</v>
      </c>
      <c r="CW36" s="82">
        <v>1</v>
      </c>
      <c r="CX36" s="82">
        <v>50</v>
      </c>
      <c r="CY36" s="82">
        <v>18</v>
      </c>
      <c r="CZ36" s="82"/>
      <c r="DA36" s="82"/>
      <c r="DB36" s="82">
        <v>5</v>
      </c>
      <c r="DC36" s="82">
        <v>6</v>
      </c>
      <c r="DD36" s="82">
        <v>6</v>
      </c>
      <c r="DE36" s="82">
        <v>4</v>
      </c>
      <c r="DF36" s="82">
        <v>16</v>
      </c>
      <c r="DG36" s="82">
        <v>14</v>
      </c>
      <c r="DH36" s="82">
        <v>17</v>
      </c>
      <c r="DI36" s="82"/>
      <c r="DJ36" s="82"/>
      <c r="DK36" s="82"/>
      <c r="DL36" s="82"/>
      <c r="DM36" s="82"/>
      <c r="DN36" s="82"/>
      <c r="DO36" s="82"/>
      <c r="DP36" s="82">
        <v>3</v>
      </c>
      <c r="DQ36" s="82">
        <v>4</v>
      </c>
      <c r="DR36" s="82"/>
      <c r="DS36" s="82">
        <v>61</v>
      </c>
      <c r="DT36" s="82"/>
      <c r="DU36" s="82">
        <v>5</v>
      </c>
      <c r="DV36" s="82">
        <v>63</v>
      </c>
      <c r="DW36" s="82"/>
      <c r="DX36" s="82"/>
      <c r="DY36" s="82">
        <v>6</v>
      </c>
      <c r="DZ36" s="82">
        <v>1</v>
      </c>
      <c r="EA36" s="82">
        <v>3</v>
      </c>
      <c r="EB36" s="82"/>
      <c r="EC36" s="82"/>
      <c r="ED36" s="82"/>
      <c r="EE36" s="82"/>
      <c r="EF36" s="82"/>
      <c r="EG36" s="82"/>
      <c r="EH36" s="82"/>
      <c r="EI36" s="82">
        <v>33</v>
      </c>
      <c r="EJ36" s="82">
        <v>25</v>
      </c>
      <c r="EK36" s="82"/>
      <c r="EL36" s="82"/>
      <c r="EM36" s="82"/>
      <c r="EN36" s="82"/>
      <c r="EO36" s="82"/>
      <c r="EP36" s="82">
        <v>16</v>
      </c>
      <c r="EQ36" s="82">
        <v>40</v>
      </c>
      <c r="ER36" s="82"/>
      <c r="ES36" s="82">
        <v>12</v>
      </c>
      <c r="ET36" s="82"/>
      <c r="EU36" s="82"/>
      <c r="EV36" s="82">
        <v>6</v>
      </c>
      <c r="EW36" s="82">
        <v>6</v>
      </c>
      <c r="EX36" s="82">
        <v>1</v>
      </c>
      <c r="EY36" s="82"/>
      <c r="EZ36" s="82">
        <v>4</v>
      </c>
      <c r="FA36" s="82"/>
      <c r="FB36" s="82">
        <v>11</v>
      </c>
      <c r="FC36" s="82">
        <v>9</v>
      </c>
      <c r="FD36" s="82">
        <v>5</v>
      </c>
      <c r="FE36" s="82">
        <v>1</v>
      </c>
      <c r="FF36" s="82"/>
      <c r="FG36" s="82"/>
      <c r="FH36" s="82"/>
      <c r="FI36" s="82">
        <v>9</v>
      </c>
      <c r="FJ36" s="82">
        <v>8</v>
      </c>
      <c r="FK36" s="82">
        <v>5</v>
      </c>
      <c r="FL36" s="82"/>
      <c r="FM36" s="82">
        <v>3</v>
      </c>
      <c r="FN36" s="82"/>
      <c r="FO36" s="82"/>
      <c r="FP36" s="82"/>
      <c r="FQ36" s="82">
        <v>68</v>
      </c>
      <c r="FR36" s="82"/>
      <c r="FS36" s="82">
        <v>67</v>
      </c>
      <c r="FT36" s="82">
        <v>1</v>
      </c>
      <c r="FU36" s="82"/>
      <c r="FV36" s="82"/>
      <c r="FW36" s="82">
        <v>66</v>
      </c>
      <c r="FX36" s="82">
        <v>1</v>
      </c>
      <c r="FY36" s="82">
        <v>1</v>
      </c>
      <c r="FZ36" s="82"/>
      <c r="GA36" s="82"/>
      <c r="GB36" s="82"/>
      <c r="GC36" s="82">
        <v>5</v>
      </c>
    </row>
    <row r="37" spans="1:185" x14ac:dyDescent="0.3">
      <c r="A37" s="83">
        <v>106121002</v>
      </c>
      <c r="B37" s="81" t="s">
        <v>128</v>
      </c>
      <c r="C37" s="81" t="s">
        <v>129</v>
      </c>
      <c r="D37" s="81" t="s">
        <v>1101</v>
      </c>
      <c r="E37" s="81" t="s">
        <v>1352</v>
      </c>
      <c r="F37" s="81" t="s">
        <v>1910</v>
      </c>
      <c r="G37" s="81" t="s">
        <v>1911</v>
      </c>
      <c r="H37" s="81" t="s">
        <v>130</v>
      </c>
      <c r="I37" s="81" t="s">
        <v>1041</v>
      </c>
      <c r="J37" s="81" t="s">
        <v>1869</v>
      </c>
      <c r="K37" s="81" t="s">
        <v>1864</v>
      </c>
      <c r="L37" s="81"/>
      <c r="M37" s="81"/>
      <c r="N37" s="81" t="s">
        <v>970</v>
      </c>
      <c r="O37" s="81" t="s">
        <v>1116</v>
      </c>
      <c r="P37" s="81" t="s">
        <v>1116</v>
      </c>
      <c r="Q37" s="81" t="s">
        <v>1353</v>
      </c>
      <c r="R37" s="81" t="s">
        <v>75</v>
      </c>
      <c r="S37" s="82">
        <v>5830</v>
      </c>
      <c r="T37" s="82">
        <v>5820</v>
      </c>
      <c r="U37" s="82">
        <v>2</v>
      </c>
      <c r="V37" s="82">
        <v>654</v>
      </c>
      <c r="W37" s="82">
        <v>1008</v>
      </c>
      <c r="X37" s="82">
        <v>2414</v>
      </c>
      <c r="Y37" s="82">
        <v>1982</v>
      </c>
      <c r="Z37" s="82">
        <v>1501</v>
      </c>
      <c r="AA37" s="82">
        <v>1297</v>
      </c>
      <c r="AB37" s="82">
        <v>1325</v>
      </c>
      <c r="AC37" s="82">
        <v>811</v>
      </c>
      <c r="AD37" s="82">
        <v>507</v>
      </c>
      <c r="AE37" s="82">
        <v>153</v>
      </c>
      <c r="AF37" s="82"/>
      <c r="AG37" s="82">
        <v>1261</v>
      </c>
      <c r="AH37" s="82">
        <v>87</v>
      </c>
      <c r="AI37" s="82">
        <v>264</v>
      </c>
      <c r="AJ37" s="82">
        <v>809</v>
      </c>
      <c r="AK37" s="82">
        <v>44</v>
      </c>
      <c r="AL37" s="82">
        <v>900</v>
      </c>
      <c r="AM37" s="82">
        <v>4</v>
      </c>
      <c r="AN37" s="82">
        <v>8283</v>
      </c>
      <c r="AO37" s="82"/>
      <c r="AP37" s="82">
        <v>1376</v>
      </c>
      <c r="AQ37" s="82">
        <v>10070</v>
      </c>
      <c r="AR37" s="82">
        <v>206</v>
      </c>
      <c r="AS37" s="82"/>
      <c r="AT37" s="82">
        <v>372</v>
      </c>
      <c r="AU37" s="82">
        <v>237</v>
      </c>
      <c r="AV37" s="82">
        <v>2</v>
      </c>
      <c r="AW37" s="82">
        <v>21</v>
      </c>
      <c r="AX37" s="82">
        <v>3</v>
      </c>
      <c r="AY37" s="82">
        <v>1</v>
      </c>
      <c r="AZ37" s="82"/>
      <c r="BA37" s="82">
        <v>153</v>
      </c>
      <c r="BB37" s="82">
        <v>90</v>
      </c>
      <c r="BC37" s="82"/>
      <c r="BD37" s="82">
        <v>4</v>
      </c>
      <c r="BE37" s="82">
        <v>10767</v>
      </c>
      <c r="BF37" s="82">
        <v>2</v>
      </c>
      <c r="BG37" s="82"/>
      <c r="BH37" s="82"/>
      <c r="BI37" s="82"/>
      <c r="BJ37" s="82"/>
      <c r="BK37" s="82">
        <v>5521</v>
      </c>
      <c r="BL37" s="82">
        <v>2462</v>
      </c>
      <c r="BM37" s="82">
        <v>684</v>
      </c>
      <c r="BN37" s="82">
        <v>2261</v>
      </c>
      <c r="BO37" s="82">
        <v>724</v>
      </c>
      <c r="BP37" s="82"/>
      <c r="BQ37" s="82">
        <v>4</v>
      </c>
      <c r="BR37" s="82">
        <v>681</v>
      </c>
      <c r="BS37" s="82">
        <v>2</v>
      </c>
      <c r="BT37" s="82">
        <v>741</v>
      </c>
      <c r="BU37" s="82">
        <v>17</v>
      </c>
      <c r="BV37" s="82">
        <v>212</v>
      </c>
      <c r="BW37" s="82">
        <v>129</v>
      </c>
      <c r="BX37" s="82">
        <v>95</v>
      </c>
      <c r="BY37" s="82">
        <v>359</v>
      </c>
      <c r="BZ37" s="82">
        <v>723</v>
      </c>
      <c r="CA37" s="82">
        <v>413</v>
      </c>
      <c r="CB37" s="82">
        <v>2916</v>
      </c>
      <c r="CC37" s="82">
        <v>672</v>
      </c>
      <c r="CD37" s="82">
        <v>690</v>
      </c>
      <c r="CE37" s="82">
        <v>24</v>
      </c>
      <c r="CF37" s="82">
        <v>423</v>
      </c>
      <c r="CG37" s="82">
        <v>128</v>
      </c>
      <c r="CH37" s="82">
        <v>1057</v>
      </c>
      <c r="CI37" s="82">
        <v>860</v>
      </c>
      <c r="CJ37" s="82">
        <v>1487</v>
      </c>
      <c r="CK37" s="82">
        <v>19</v>
      </c>
      <c r="CL37" s="82">
        <v>11652</v>
      </c>
      <c r="CM37" s="82">
        <v>12</v>
      </c>
      <c r="CN37" s="82">
        <v>11314</v>
      </c>
      <c r="CO37" s="82">
        <v>257</v>
      </c>
      <c r="CP37" s="82"/>
      <c r="CQ37" s="82">
        <v>69</v>
      </c>
      <c r="CR37" s="82">
        <v>27</v>
      </c>
      <c r="CS37" s="82">
        <v>11012</v>
      </c>
      <c r="CT37" s="82"/>
      <c r="CU37" s="82">
        <v>357</v>
      </c>
      <c r="CV37" s="82">
        <v>226</v>
      </c>
      <c r="CW37" s="82">
        <v>30</v>
      </c>
      <c r="CX37" s="82">
        <v>674</v>
      </c>
      <c r="CY37" s="82">
        <v>708</v>
      </c>
      <c r="CZ37" s="82"/>
      <c r="DA37" s="82">
        <v>18</v>
      </c>
      <c r="DB37" s="82">
        <v>43</v>
      </c>
      <c r="DC37" s="82">
        <v>77</v>
      </c>
      <c r="DD37" s="82">
        <v>99</v>
      </c>
      <c r="DE37" s="82">
        <v>150</v>
      </c>
      <c r="DF37" s="82">
        <v>179</v>
      </c>
      <c r="DG37" s="82">
        <v>157</v>
      </c>
      <c r="DH37" s="82">
        <v>142</v>
      </c>
      <c r="DI37" s="82">
        <v>505</v>
      </c>
      <c r="DJ37" s="82">
        <v>12</v>
      </c>
      <c r="DK37" s="82"/>
      <c r="DL37" s="82">
        <v>194</v>
      </c>
      <c r="DM37" s="82">
        <v>26</v>
      </c>
      <c r="DN37" s="82">
        <v>22</v>
      </c>
      <c r="DO37" s="82">
        <v>62</v>
      </c>
      <c r="DP37" s="82">
        <v>4</v>
      </c>
      <c r="DQ37" s="82">
        <v>70</v>
      </c>
      <c r="DR37" s="82"/>
      <c r="DS37" s="82">
        <v>1004</v>
      </c>
      <c r="DT37" s="82"/>
      <c r="DU37" s="82">
        <v>104</v>
      </c>
      <c r="DV37" s="82">
        <v>1255</v>
      </c>
      <c r="DW37" s="82">
        <v>23</v>
      </c>
      <c r="DX37" s="82"/>
      <c r="DY37" s="82">
        <v>34</v>
      </c>
      <c r="DZ37" s="82">
        <v>66</v>
      </c>
      <c r="EA37" s="82">
        <v>26</v>
      </c>
      <c r="EB37" s="82">
        <v>35</v>
      </c>
      <c r="EC37" s="82">
        <v>7</v>
      </c>
      <c r="ED37" s="82"/>
      <c r="EE37" s="82">
        <v>1</v>
      </c>
      <c r="EF37" s="82">
        <v>2</v>
      </c>
      <c r="EG37" s="82">
        <v>17</v>
      </c>
      <c r="EH37" s="82">
        <v>12</v>
      </c>
      <c r="EI37" s="82">
        <v>1115</v>
      </c>
      <c r="EJ37" s="82">
        <v>63</v>
      </c>
      <c r="EK37" s="82">
        <v>1</v>
      </c>
      <c r="EL37" s="82"/>
      <c r="EM37" s="82"/>
      <c r="EN37" s="82">
        <v>3</v>
      </c>
      <c r="EO37" s="82"/>
      <c r="EP37" s="82">
        <v>628</v>
      </c>
      <c r="EQ37" s="82">
        <v>454</v>
      </c>
      <c r="ER37" s="82">
        <v>30</v>
      </c>
      <c r="ES37" s="82">
        <v>252</v>
      </c>
      <c r="ET37" s="82">
        <v>18</v>
      </c>
      <c r="EU37" s="82"/>
      <c r="EV37" s="82">
        <v>101</v>
      </c>
      <c r="EW37" s="82">
        <v>152</v>
      </c>
      <c r="EX37" s="82">
        <v>8</v>
      </c>
      <c r="EY37" s="82">
        <v>1</v>
      </c>
      <c r="EZ37" s="82">
        <v>38</v>
      </c>
      <c r="FA37" s="82"/>
      <c r="FB37" s="82">
        <v>45</v>
      </c>
      <c r="FC37" s="82">
        <v>178</v>
      </c>
      <c r="FD37" s="82">
        <v>109</v>
      </c>
      <c r="FE37" s="82">
        <v>28</v>
      </c>
      <c r="FF37" s="82">
        <v>11</v>
      </c>
      <c r="FG37" s="82">
        <v>10</v>
      </c>
      <c r="FH37" s="82">
        <v>28</v>
      </c>
      <c r="FI37" s="82">
        <v>107</v>
      </c>
      <c r="FJ37" s="82">
        <v>39</v>
      </c>
      <c r="FK37" s="82">
        <v>14</v>
      </c>
      <c r="FL37" s="82">
        <v>503</v>
      </c>
      <c r="FM37" s="82"/>
      <c r="FN37" s="82">
        <v>9</v>
      </c>
      <c r="FO37" s="82">
        <v>1</v>
      </c>
      <c r="FP37" s="82"/>
      <c r="FQ37" s="82">
        <v>1382</v>
      </c>
      <c r="FR37" s="82">
        <v>8</v>
      </c>
      <c r="FS37" s="82">
        <v>1349</v>
      </c>
      <c r="FT37" s="82">
        <v>22</v>
      </c>
      <c r="FU37" s="82"/>
      <c r="FV37" s="82">
        <v>3</v>
      </c>
      <c r="FW37" s="82">
        <v>1330</v>
      </c>
      <c r="FX37" s="82">
        <v>39</v>
      </c>
      <c r="FY37" s="82">
        <v>11</v>
      </c>
      <c r="FZ37" s="82"/>
      <c r="GA37" s="82"/>
      <c r="GB37" s="82">
        <v>2</v>
      </c>
      <c r="GC37" s="82">
        <v>7</v>
      </c>
    </row>
    <row r="38" spans="1:185" x14ac:dyDescent="0.3">
      <c r="A38" s="83">
        <v>106121031</v>
      </c>
      <c r="B38" s="81" t="s">
        <v>131</v>
      </c>
      <c r="C38" s="81" t="s">
        <v>132</v>
      </c>
      <c r="D38" s="81" t="s">
        <v>1101</v>
      </c>
      <c r="E38" s="81" t="s">
        <v>1352</v>
      </c>
      <c r="F38" s="81" t="s">
        <v>1912</v>
      </c>
      <c r="G38" s="81" t="s">
        <v>1913</v>
      </c>
      <c r="H38" s="81" t="s">
        <v>133</v>
      </c>
      <c r="I38" s="81" t="s">
        <v>969</v>
      </c>
      <c r="J38" s="81"/>
      <c r="K38" s="81" t="s">
        <v>1868</v>
      </c>
      <c r="L38" s="81" t="s">
        <v>974</v>
      </c>
      <c r="M38" s="81"/>
      <c r="N38" s="81" t="s">
        <v>976</v>
      </c>
      <c r="O38" s="81" t="s">
        <v>1116</v>
      </c>
      <c r="P38" s="81" t="s">
        <v>1116</v>
      </c>
      <c r="Q38" s="81" t="s">
        <v>1354</v>
      </c>
      <c r="R38" s="81" t="s">
        <v>127</v>
      </c>
      <c r="S38" s="82">
        <v>1043</v>
      </c>
      <c r="T38" s="82">
        <v>1487</v>
      </c>
      <c r="U38" s="82"/>
      <c r="V38" s="82">
        <v>109</v>
      </c>
      <c r="W38" s="82">
        <v>154</v>
      </c>
      <c r="X38" s="82">
        <v>402</v>
      </c>
      <c r="Y38" s="82">
        <v>560</v>
      </c>
      <c r="Z38" s="82">
        <v>367</v>
      </c>
      <c r="AA38" s="82">
        <v>318</v>
      </c>
      <c r="AB38" s="82">
        <v>299</v>
      </c>
      <c r="AC38" s="82">
        <v>226</v>
      </c>
      <c r="AD38" s="82">
        <v>81</v>
      </c>
      <c r="AE38" s="82">
        <v>14</v>
      </c>
      <c r="AF38" s="82"/>
      <c r="AG38" s="82">
        <v>43</v>
      </c>
      <c r="AH38" s="82">
        <v>28</v>
      </c>
      <c r="AI38" s="82">
        <v>40</v>
      </c>
      <c r="AJ38" s="82">
        <v>46</v>
      </c>
      <c r="AK38" s="82">
        <v>23</v>
      </c>
      <c r="AL38" s="82">
        <v>420</v>
      </c>
      <c r="AM38" s="82">
        <v>66</v>
      </c>
      <c r="AN38" s="82">
        <v>1864</v>
      </c>
      <c r="AO38" s="82"/>
      <c r="AP38" s="82">
        <v>300</v>
      </c>
      <c r="AQ38" s="82">
        <v>2109</v>
      </c>
      <c r="AR38" s="82">
        <v>121</v>
      </c>
      <c r="AS38" s="82"/>
      <c r="AT38" s="82">
        <v>132</v>
      </c>
      <c r="AU38" s="82">
        <v>54</v>
      </c>
      <c r="AV38" s="82"/>
      <c r="AW38" s="82">
        <v>5</v>
      </c>
      <c r="AX38" s="82"/>
      <c r="AY38" s="82"/>
      <c r="AZ38" s="82">
        <v>5</v>
      </c>
      <c r="BA38" s="82">
        <v>16</v>
      </c>
      <c r="BB38" s="82">
        <v>2</v>
      </c>
      <c r="BC38" s="82"/>
      <c r="BD38" s="82">
        <v>2</v>
      </c>
      <c r="BE38" s="82">
        <v>2314</v>
      </c>
      <c r="BF38" s="82"/>
      <c r="BG38" s="82"/>
      <c r="BH38" s="82"/>
      <c r="BI38" s="82"/>
      <c r="BJ38" s="82"/>
      <c r="BK38" s="82">
        <v>130</v>
      </c>
      <c r="BL38" s="82">
        <v>428</v>
      </c>
      <c r="BM38" s="82">
        <v>132</v>
      </c>
      <c r="BN38" s="82">
        <v>1317</v>
      </c>
      <c r="BO38" s="82">
        <v>523</v>
      </c>
      <c r="BP38" s="82"/>
      <c r="BQ38" s="82">
        <v>2</v>
      </c>
      <c r="BR38" s="82">
        <v>143</v>
      </c>
      <c r="BS38" s="82">
        <v>1</v>
      </c>
      <c r="BT38" s="82">
        <v>193</v>
      </c>
      <c r="BU38" s="82">
        <v>13</v>
      </c>
      <c r="BV38" s="82">
        <v>43</v>
      </c>
      <c r="BW38" s="82">
        <v>44</v>
      </c>
      <c r="BX38" s="82">
        <v>23</v>
      </c>
      <c r="BY38" s="82">
        <v>40</v>
      </c>
      <c r="BZ38" s="82">
        <v>125</v>
      </c>
      <c r="CA38" s="82">
        <v>53</v>
      </c>
      <c r="CB38" s="82">
        <v>816</v>
      </c>
      <c r="CC38" s="82">
        <v>84</v>
      </c>
      <c r="CD38" s="82">
        <v>126</v>
      </c>
      <c r="CE38" s="82">
        <v>7</v>
      </c>
      <c r="CF38" s="82">
        <v>82</v>
      </c>
      <c r="CG38" s="82">
        <v>8</v>
      </c>
      <c r="CH38" s="82">
        <v>187</v>
      </c>
      <c r="CI38" s="82">
        <v>265</v>
      </c>
      <c r="CJ38" s="82">
        <v>275</v>
      </c>
      <c r="CK38" s="82"/>
      <c r="CL38" s="82">
        <v>2530</v>
      </c>
      <c r="CM38" s="82">
        <v>29</v>
      </c>
      <c r="CN38" s="82">
        <v>2359</v>
      </c>
      <c r="CO38" s="82">
        <v>142</v>
      </c>
      <c r="CP38" s="82"/>
      <c r="CQ38" s="82"/>
      <c r="CR38" s="82"/>
      <c r="CS38" s="82">
        <v>2282</v>
      </c>
      <c r="CT38" s="82">
        <v>43</v>
      </c>
      <c r="CU38" s="82">
        <v>66</v>
      </c>
      <c r="CV38" s="82">
        <v>138</v>
      </c>
      <c r="CW38" s="82">
        <v>1</v>
      </c>
      <c r="CX38" s="82">
        <v>13</v>
      </c>
      <c r="CY38" s="82">
        <v>26</v>
      </c>
      <c r="CZ38" s="82"/>
      <c r="DA38" s="82"/>
      <c r="DB38" s="82"/>
      <c r="DC38" s="82">
        <v>3</v>
      </c>
      <c r="DD38" s="82">
        <v>1</v>
      </c>
      <c r="DE38" s="82">
        <v>3</v>
      </c>
      <c r="DF38" s="82">
        <v>8</v>
      </c>
      <c r="DG38" s="82">
        <v>11</v>
      </c>
      <c r="DH38" s="82">
        <v>13</v>
      </c>
      <c r="DI38" s="82"/>
      <c r="DJ38" s="82"/>
      <c r="DK38" s="82"/>
      <c r="DL38" s="82"/>
      <c r="DM38" s="82"/>
      <c r="DN38" s="82"/>
      <c r="DO38" s="82"/>
      <c r="DP38" s="82"/>
      <c r="DQ38" s="82">
        <v>2</v>
      </c>
      <c r="DR38" s="82"/>
      <c r="DS38" s="82">
        <v>37</v>
      </c>
      <c r="DT38" s="82"/>
      <c r="DU38" s="82">
        <v>1</v>
      </c>
      <c r="DV38" s="82">
        <v>34</v>
      </c>
      <c r="DW38" s="82">
        <v>4</v>
      </c>
      <c r="DX38" s="82"/>
      <c r="DY38" s="82">
        <v>1</v>
      </c>
      <c r="DZ38" s="82"/>
      <c r="EA38" s="82">
        <v>4</v>
      </c>
      <c r="EB38" s="82">
        <v>1</v>
      </c>
      <c r="EC38" s="82">
        <v>1</v>
      </c>
      <c r="ED38" s="82"/>
      <c r="EE38" s="82"/>
      <c r="EF38" s="82"/>
      <c r="EG38" s="82"/>
      <c r="EH38" s="82"/>
      <c r="EI38" s="82">
        <v>20</v>
      </c>
      <c r="EJ38" s="82">
        <v>12</v>
      </c>
      <c r="EK38" s="82"/>
      <c r="EL38" s="82"/>
      <c r="EM38" s="82"/>
      <c r="EN38" s="82"/>
      <c r="EO38" s="82"/>
      <c r="EP38" s="82">
        <v>10</v>
      </c>
      <c r="EQ38" s="82">
        <v>25</v>
      </c>
      <c r="ER38" s="82">
        <v>3</v>
      </c>
      <c r="ES38" s="82">
        <v>1</v>
      </c>
      <c r="ET38" s="82"/>
      <c r="EU38" s="82"/>
      <c r="EV38" s="82">
        <v>4</v>
      </c>
      <c r="EW38" s="82">
        <v>1</v>
      </c>
      <c r="EX38" s="82">
        <v>1</v>
      </c>
      <c r="EY38" s="82"/>
      <c r="EZ38" s="82">
        <v>3</v>
      </c>
      <c r="FA38" s="82"/>
      <c r="FB38" s="82">
        <v>6</v>
      </c>
      <c r="FC38" s="82">
        <v>3</v>
      </c>
      <c r="FD38" s="82">
        <v>1</v>
      </c>
      <c r="FE38" s="82">
        <v>1</v>
      </c>
      <c r="FF38" s="82"/>
      <c r="FG38" s="82">
        <v>2</v>
      </c>
      <c r="FH38" s="82">
        <v>1</v>
      </c>
      <c r="FI38" s="82">
        <v>7</v>
      </c>
      <c r="FJ38" s="82">
        <v>6</v>
      </c>
      <c r="FK38" s="82">
        <v>3</v>
      </c>
      <c r="FL38" s="82"/>
      <c r="FM38" s="82"/>
      <c r="FN38" s="82"/>
      <c r="FO38" s="82"/>
      <c r="FP38" s="82"/>
      <c r="FQ38" s="82">
        <v>39</v>
      </c>
      <c r="FR38" s="82"/>
      <c r="FS38" s="82">
        <v>38</v>
      </c>
      <c r="FT38" s="82">
        <v>1</v>
      </c>
      <c r="FU38" s="82"/>
      <c r="FV38" s="82"/>
      <c r="FW38" s="82">
        <v>38</v>
      </c>
      <c r="FX38" s="82">
        <v>1</v>
      </c>
      <c r="FY38" s="82"/>
      <c r="FZ38" s="82"/>
      <c r="GA38" s="82"/>
      <c r="GB38" s="82"/>
      <c r="GC38" s="82">
        <v>2</v>
      </c>
    </row>
    <row r="39" spans="1:185" x14ac:dyDescent="0.3">
      <c r="A39" s="83">
        <v>106121051</v>
      </c>
      <c r="B39" s="81" t="s">
        <v>134</v>
      </c>
      <c r="C39" s="81" t="s">
        <v>2317</v>
      </c>
      <c r="D39" s="81" t="s">
        <v>1101</v>
      </c>
      <c r="E39" s="81" t="s">
        <v>1352</v>
      </c>
      <c r="F39" s="81" t="s">
        <v>1914</v>
      </c>
      <c r="G39" s="81" t="s">
        <v>1915</v>
      </c>
      <c r="H39" s="81" t="s">
        <v>135</v>
      </c>
      <c r="I39" s="81" t="s">
        <v>1048</v>
      </c>
      <c r="J39" s="81"/>
      <c r="K39" s="81" t="s">
        <v>1864</v>
      </c>
      <c r="L39" s="81" t="s">
        <v>974</v>
      </c>
      <c r="M39" s="81"/>
      <c r="N39" s="81" t="s">
        <v>976</v>
      </c>
      <c r="O39" s="81" t="s">
        <v>1116</v>
      </c>
      <c r="P39" s="81" t="s">
        <v>1116</v>
      </c>
      <c r="Q39" s="81" t="s">
        <v>1355</v>
      </c>
      <c r="R39" s="81" t="s">
        <v>75</v>
      </c>
      <c r="S39" s="82">
        <v>4887</v>
      </c>
      <c r="T39" s="82">
        <v>4487</v>
      </c>
      <c r="U39" s="82"/>
      <c r="V39" s="82">
        <v>568</v>
      </c>
      <c r="W39" s="82">
        <v>851</v>
      </c>
      <c r="X39" s="82">
        <v>1350</v>
      </c>
      <c r="Y39" s="82">
        <v>1654</v>
      </c>
      <c r="Z39" s="82">
        <v>1037</v>
      </c>
      <c r="AA39" s="82">
        <v>1151</v>
      </c>
      <c r="AB39" s="82">
        <v>1262</v>
      </c>
      <c r="AC39" s="82">
        <v>771</v>
      </c>
      <c r="AD39" s="82">
        <v>629</v>
      </c>
      <c r="AE39" s="82">
        <v>101</v>
      </c>
      <c r="AF39" s="82"/>
      <c r="AG39" s="82">
        <v>248</v>
      </c>
      <c r="AH39" s="82">
        <v>62</v>
      </c>
      <c r="AI39" s="82">
        <v>148</v>
      </c>
      <c r="AJ39" s="82">
        <v>63</v>
      </c>
      <c r="AK39" s="82">
        <v>12</v>
      </c>
      <c r="AL39" s="82">
        <v>1042</v>
      </c>
      <c r="AM39" s="82">
        <v>123</v>
      </c>
      <c r="AN39" s="82">
        <v>7676</v>
      </c>
      <c r="AO39" s="82"/>
      <c r="AP39" s="82">
        <v>841</v>
      </c>
      <c r="AQ39" s="82">
        <v>8418</v>
      </c>
      <c r="AR39" s="82">
        <v>115</v>
      </c>
      <c r="AS39" s="82"/>
      <c r="AT39" s="82">
        <v>528</v>
      </c>
      <c r="AU39" s="82">
        <v>91</v>
      </c>
      <c r="AV39" s="82"/>
      <c r="AW39" s="82">
        <v>16</v>
      </c>
      <c r="AX39" s="82">
        <v>3</v>
      </c>
      <c r="AY39" s="82">
        <v>3</v>
      </c>
      <c r="AZ39" s="82">
        <v>4</v>
      </c>
      <c r="BA39" s="82">
        <v>25</v>
      </c>
      <c r="BB39" s="82">
        <v>53</v>
      </c>
      <c r="BC39" s="82"/>
      <c r="BD39" s="82">
        <v>5</v>
      </c>
      <c r="BE39" s="82">
        <v>8630</v>
      </c>
      <c r="BF39" s="82">
        <v>16</v>
      </c>
      <c r="BG39" s="82"/>
      <c r="BH39" s="82"/>
      <c r="BI39" s="82"/>
      <c r="BJ39" s="82"/>
      <c r="BK39" s="82">
        <v>4175</v>
      </c>
      <c r="BL39" s="82">
        <v>2304</v>
      </c>
      <c r="BM39" s="82">
        <v>506</v>
      </c>
      <c r="BN39" s="82">
        <v>1664</v>
      </c>
      <c r="BO39" s="82">
        <v>725</v>
      </c>
      <c r="BP39" s="82"/>
      <c r="BQ39" s="82">
        <v>6</v>
      </c>
      <c r="BR39" s="82">
        <v>732</v>
      </c>
      <c r="BS39" s="82"/>
      <c r="BT39" s="82">
        <v>708</v>
      </c>
      <c r="BU39" s="82">
        <v>35</v>
      </c>
      <c r="BV39" s="82">
        <v>171</v>
      </c>
      <c r="BW39" s="82">
        <v>153</v>
      </c>
      <c r="BX39" s="82">
        <v>77</v>
      </c>
      <c r="BY39" s="82">
        <v>182</v>
      </c>
      <c r="BZ39" s="82">
        <v>556</v>
      </c>
      <c r="CA39" s="82">
        <v>194</v>
      </c>
      <c r="CB39" s="82">
        <v>2294</v>
      </c>
      <c r="CC39" s="82">
        <v>381</v>
      </c>
      <c r="CD39" s="82">
        <v>547</v>
      </c>
      <c r="CE39" s="82">
        <v>9</v>
      </c>
      <c r="CF39" s="82">
        <v>310</v>
      </c>
      <c r="CG39" s="82">
        <v>193</v>
      </c>
      <c r="CH39" s="82">
        <v>888</v>
      </c>
      <c r="CI39" s="82">
        <v>632</v>
      </c>
      <c r="CJ39" s="82">
        <v>1306</v>
      </c>
      <c r="CK39" s="82"/>
      <c r="CL39" s="82">
        <v>9374</v>
      </c>
      <c r="CM39" s="82">
        <v>27</v>
      </c>
      <c r="CN39" s="82">
        <v>9049</v>
      </c>
      <c r="CO39" s="82">
        <v>293</v>
      </c>
      <c r="CP39" s="82"/>
      <c r="CQ39" s="82">
        <v>5</v>
      </c>
      <c r="CR39" s="82">
        <v>3</v>
      </c>
      <c r="CS39" s="82">
        <v>8935</v>
      </c>
      <c r="CT39" s="82">
        <v>6</v>
      </c>
      <c r="CU39" s="82">
        <v>287</v>
      </c>
      <c r="CV39" s="82">
        <v>142</v>
      </c>
      <c r="CW39" s="82">
        <v>1</v>
      </c>
      <c r="CX39" s="82">
        <v>284</v>
      </c>
      <c r="CY39" s="82">
        <v>270</v>
      </c>
      <c r="CZ39" s="82"/>
      <c r="DA39" s="82">
        <v>10</v>
      </c>
      <c r="DB39" s="82">
        <v>17</v>
      </c>
      <c r="DC39" s="82">
        <v>45</v>
      </c>
      <c r="DD39" s="82">
        <v>55</v>
      </c>
      <c r="DE39" s="82">
        <v>69</v>
      </c>
      <c r="DF39" s="82">
        <v>146</v>
      </c>
      <c r="DG39" s="82">
        <v>95</v>
      </c>
      <c r="DH39" s="82">
        <v>111</v>
      </c>
      <c r="DI39" s="82">
        <v>3</v>
      </c>
      <c r="DJ39" s="82">
        <v>3</v>
      </c>
      <c r="DK39" s="82"/>
      <c r="DL39" s="82">
        <v>14</v>
      </c>
      <c r="DM39" s="82">
        <v>4</v>
      </c>
      <c r="DN39" s="82">
        <v>2</v>
      </c>
      <c r="DO39" s="82">
        <v>4</v>
      </c>
      <c r="DP39" s="82">
        <v>1</v>
      </c>
      <c r="DQ39" s="82">
        <v>35</v>
      </c>
      <c r="DR39" s="82">
        <v>4</v>
      </c>
      <c r="DS39" s="82">
        <v>490</v>
      </c>
      <c r="DT39" s="82"/>
      <c r="DU39" s="82">
        <v>26</v>
      </c>
      <c r="DV39" s="82">
        <v>525</v>
      </c>
      <c r="DW39" s="82">
        <v>3</v>
      </c>
      <c r="DX39" s="82"/>
      <c r="DY39" s="82">
        <v>56</v>
      </c>
      <c r="DZ39" s="82">
        <v>14</v>
      </c>
      <c r="EA39" s="82">
        <v>18</v>
      </c>
      <c r="EB39" s="82">
        <v>54</v>
      </c>
      <c r="EC39" s="82">
        <v>19</v>
      </c>
      <c r="ED39" s="82">
        <v>1</v>
      </c>
      <c r="EE39" s="82"/>
      <c r="EF39" s="82">
        <v>4</v>
      </c>
      <c r="EG39" s="82">
        <v>1</v>
      </c>
      <c r="EH39" s="82">
        <v>4</v>
      </c>
      <c r="EI39" s="82">
        <v>335</v>
      </c>
      <c r="EJ39" s="82">
        <v>47</v>
      </c>
      <c r="EK39" s="82">
        <v>1</v>
      </c>
      <c r="EL39" s="82"/>
      <c r="EM39" s="82"/>
      <c r="EN39" s="82"/>
      <c r="EO39" s="82"/>
      <c r="EP39" s="82">
        <v>157</v>
      </c>
      <c r="EQ39" s="82">
        <v>292</v>
      </c>
      <c r="ER39" s="82">
        <v>34</v>
      </c>
      <c r="ES39" s="82">
        <v>66</v>
      </c>
      <c r="ET39" s="82">
        <v>5</v>
      </c>
      <c r="EU39" s="82"/>
      <c r="EV39" s="82">
        <v>57</v>
      </c>
      <c r="EW39" s="82">
        <v>115</v>
      </c>
      <c r="EX39" s="82">
        <v>5</v>
      </c>
      <c r="EY39" s="82">
        <v>2</v>
      </c>
      <c r="EZ39" s="82">
        <v>37</v>
      </c>
      <c r="FA39" s="82"/>
      <c r="FB39" s="82">
        <v>22</v>
      </c>
      <c r="FC39" s="82">
        <v>141</v>
      </c>
      <c r="FD39" s="82">
        <v>37</v>
      </c>
      <c r="FE39" s="82">
        <v>20</v>
      </c>
      <c r="FF39" s="82">
        <v>4</v>
      </c>
      <c r="FG39" s="82">
        <v>13</v>
      </c>
      <c r="FH39" s="82">
        <v>14</v>
      </c>
      <c r="FI39" s="82">
        <v>53</v>
      </c>
      <c r="FJ39" s="82">
        <v>19</v>
      </c>
      <c r="FK39" s="82">
        <v>4</v>
      </c>
      <c r="FL39" s="82"/>
      <c r="FM39" s="82">
        <v>4</v>
      </c>
      <c r="FN39" s="82">
        <v>7</v>
      </c>
      <c r="FO39" s="82"/>
      <c r="FP39" s="82"/>
      <c r="FQ39" s="82">
        <v>554</v>
      </c>
      <c r="FR39" s="82">
        <v>4</v>
      </c>
      <c r="FS39" s="82">
        <v>541</v>
      </c>
      <c r="FT39" s="82">
        <v>9</v>
      </c>
      <c r="FU39" s="82"/>
      <c r="FV39" s="82"/>
      <c r="FW39" s="82">
        <v>519</v>
      </c>
      <c r="FX39" s="82">
        <v>30</v>
      </c>
      <c r="FY39" s="82">
        <v>4</v>
      </c>
      <c r="FZ39" s="82"/>
      <c r="GA39" s="82">
        <v>1</v>
      </c>
      <c r="GB39" s="82"/>
      <c r="GC39" s="82">
        <v>8</v>
      </c>
    </row>
    <row r="40" spans="1:185" x14ac:dyDescent="0.3">
      <c r="A40" s="83">
        <v>106121080</v>
      </c>
      <c r="B40" s="81" t="s">
        <v>136</v>
      </c>
      <c r="C40" s="81" t="s">
        <v>2318</v>
      </c>
      <c r="D40" s="81" t="s">
        <v>1101</v>
      </c>
      <c r="E40" s="81" t="s">
        <v>1352</v>
      </c>
      <c r="F40" s="81" t="s">
        <v>1916</v>
      </c>
      <c r="G40" s="81" t="s">
        <v>1917</v>
      </c>
      <c r="H40" s="81" t="s">
        <v>137</v>
      </c>
      <c r="I40" s="81" t="s">
        <v>1048</v>
      </c>
      <c r="J40" s="81" t="s">
        <v>1870</v>
      </c>
      <c r="K40" s="81" t="s">
        <v>1864</v>
      </c>
      <c r="L40" s="81"/>
      <c r="M40" s="81"/>
      <c r="N40" s="81" t="s">
        <v>963</v>
      </c>
      <c r="O40" s="81" t="s">
        <v>1116</v>
      </c>
      <c r="P40" s="81" t="s">
        <v>1116</v>
      </c>
      <c r="Q40" s="81" t="s">
        <v>1353</v>
      </c>
      <c r="R40" s="81" t="s">
        <v>75</v>
      </c>
      <c r="S40" s="82">
        <v>10359</v>
      </c>
      <c r="T40" s="82">
        <v>11041</v>
      </c>
      <c r="U40" s="82">
        <v>2</v>
      </c>
      <c r="V40" s="82">
        <v>935</v>
      </c>
      <c r="W40" s="82">
        <v>1438</v>
      </c>
      <c r="X40" s="82">
        <v>3647</v>
      </c>
      <c r="Y40" s="82">
        <v>3969</v>
      </c>
      <c r="Z40" s="82">
        <v>2986</v>
      </c>
      <c r="AA40" s="82">
        <v>2796</v>
      </c>
      <c r="AB40" s="82">
        <v>2569</v>
      </c>
      <c r="AC40" s="82">
        <v>1697</v>
      </c>
      <c r="AD40" s="82">
        <v>1149</v>
      </c>
      <c r="AE40" s="82">
        <v>216</v>
      </c>
      <c r="AF40" s="82"/>
      <c r="AG40" s="82">
        <v>1001</v>
      </c>
      <c r="AH40" s="82">
        <v>421</v>
      </c>
      <c r="AI40" s="82">
        <v>616</v>
      </c>
      <c r="AJ40" s="82">
        <v>96</v>
      </c>
      <c r="AK40" s="82">
        <v>70</v>
      </c>
      <c r="AL40" s="82">
        <v>1939</v>
      </c>
      <c r="AM40" s="82">
        <v>621</v>
      </c>
      <c r="AN40" s="82">
        <v>16638</v>
      </c>
      <c r="AO40" s="82"/>
      <c r="AP40" s="82">
        <v>1264</v>
      </c>
      <c r="AQ40" s="82">
        <v>19073</v>
      </c>
      <c r="AR40" s="82">
        <v>1065</v>
      </c>
      <c r="AS40" s="82"/>
      <c r="AT40" s="82">
        <v>310</v>
      </c>
      <c r="AU40" s="82">
        <v>273</v>
      </c>
      <c r="AV40" s="82">
        <v>4</v>
      </c>
      <c r="AW40" s="82">
        <v>65</v>
      </c>
      <c r="AX40" s="82">
        <v>11</v>
      </c>
      <c r="AY40" s="82">
        <v>5</v>
      </c>
      <c r="AZ40" s="82">
        <v>64</v>
      </c>
      <c r="BA40" s="82">
        <v>391</v>
      </c>
      <c r="BB40" s="82">
        <v>371</v>
      </c>
      <c r="BC40" s="82">
        <v>1</v>
      </c>
      <c r="BD40" s="82">
        <v>50</v>
      </c>
      <c r="BE40" s="82">
        <v>19785</v>
      </c>
      <c r="BF40" s="82">
        <v>72</v>
      </c>
      <c r="BG40" s="82"/>
      <c r="BH40" s="82"/>
      <c r="BI40" s="82"/>
      <c r="BJ40" s="82"/>
      <c r="BK40" s="82">
        <v>9639</v>
      </c>
      <c r="BL40" s="82">
        <v>5169</v>
      </c>
      <c r="BM40" s="82">
        <v>1262</v>
      </c>
      <c r="BN40" s="82">
        <v>3979</v>
      </c>
      <c r="BO40" s="82">
        <v>1353</v>
      </c>
      <c r="BP40" s="82"/>
      <c r="BQ40" s="82">
        <v>10</v>
      </c>
      <c r="BR40" s="82">
        <v>1474</v>
      </c>
      <c r="BS40" s="82">
        <v>5</v>
      </c>
      <c r="BT40" s="82">
        <v>1643</v>
      </c>
      <c r="BU40" s="82">
        <v>88</v>
      </c>
      <c r="BV40" s="82">
        <v>295</v>
      </c>
      <c r="BW40" s="82">
        <v>313</v>
      </c>
      <c r="BX40" s="82">
        <v>119</v>
      </c>
      <c r="BY40" s="82">
        <v>821</v>
      </c>
      <c r="BZ40" s="82">
        <v>1172</v>
      </c>
      <c r="CA40" s="82">
        <v>523</v>
      </c>
      <c r="CB40" s="82">
        <v>4743</v>
      </c>
      <c r="CC40" s="82">
        <v>1573</v>
      </c>
      <c r="CD40" s="82">
        <v>1330</v>
      </c>
      <c r="CE40" s="82">
        <v>74</v>
      </c>
      <c r="CF40" s="82">
        <v>853</v>
      </c>
      <c r="CG40" s="82">
        <v>302</v>
      </c>
      <c r="CH40" s="82">
        <v>1707</v>
      </c>
      <c r="CI40" s="82">
        <v>1406</v>
      </c>
      <c r="CJ40" s="82">
        <v>2949</v>
      </c>
      <c r="CK40" s="82">
        <v>2</v>
      </c>
      <c r="CL40" s="82">
        <v>21402</v>
      </c>
      <c r="CM40" s="82">
        <v>86</v>
      </c>
      <c r="CN40" s="82">
        <v>20945</v>
      </c>
      <c r="CO40" s="82">
        <v>297</v>
      </c>
      <c r="CP40" s="82">
        <v>11</v>
      </c>
      <c r="CQ40" s="82">
        <v>63</v>
      </c>
      <c r="CR40" s="82">
        <v>15</v>
      </c>
      <c r="CS40" s="82">
        <v>18807</v>
      </c>
      <c r="CT40" s="82">
        <v>17</v>
      </c>
      <c r="CU40" s="82">
        <v>2265</v>
      </c>
      <c r="CV40" s="82">
        <v>278</v>
      </c>
      <c r="CW40" s="82">
        <v>20</v>
      </c>
      <c r="CX40" s="82">
        <v>1915</v>
      </c>
      <c r="CY40" s="82">
        <v>2455</v>
      </c>
      <c r="CZ40" s="82"/>
      <c r="DA40" s="82">
        <v>48</v>
      </c>
      <c r="DB40" s="82">
        <v>228</v>
      </c>
      <c r="DC40" s="82">
        <v>323</v>
      </c>
      <c r="DD40" s="82">
        <v>407</v>
      </c>
      <c r="DE40" s="82">
        <v>600</v>
      </c>
      <c r="DF40" s="82">
        <v>1016</v>
      </c>
      <c r="DG40" s="82">
        <v>952</v>
      </c>
      <c r="DH40" s="82">
        <v>750</v>
      </c>
      <c r="DI40" s="82">
        <v>13</v>
      </c>
      <c r="DJ40" s="82">
        <v>33</v>
      </c>
      <c r="DK40" s="82"/>
      <c r="DL40" s="82">
        <v>234</v>
      </c>
      <c r="DM40" s="82">
        <v>59</v>
      </c>
      <c r="DN40" s="82">
        <v>79</v>
      </c>
      <c r="DO40" s="82">
        <v>5</v>
      </c>
      <c r="DP40" s="82">
        <v>11</v>
      </c>
      <c r="DQ40" s="82">
        <v>228</v>
      </c>
      <c r="DR40" s="82">
        <v>100</v>
      </c>
      <c r="DS40" s="82">
        <v>3654</v>
      </c>
      <c r="DT40" s="82"/>
      <c r="DU40" s="82">
        <v>128</v>
      </c>
      <c r="DV40" s="82">
        <v>4198</v>
      </c>
      <c r="DW40" s="82">
        <v>44</v>
      </c>
      <c r="DX40" s="82"/>
      <c r="DY40" s="82">
        <v>169</v>
      </c>
      <c r="DZ40" s="82">
        <v>273</v>
      </c>
      <c r="EA40" s="82">
        <v>162</v>
      </c>
      <c r="EB40" s="82">
        <v>383</v>
      </c>
      <c r="EC40" s="82">
        <v>191</v>
      </c>
      <c r="ED40" s="82">
        <v>8</v>
      </c>
      <c r="EE40" s="82">
        <v>8</v>
      </c>
      <c r="EF40" s="82">
        <v>20</v>
      </c>
      <c r="EG40" s="82">
        <v>188</v>
      </c>
      <c r="EH40" s="82">
        <v>44</v>
      </c>
      <c r="EI40" s="82">
        <v>2588</v>
      </c>
      <c r="EJ40" s="82">
        <v>335</v>
      </c>
      <c r="EK40" s="82"/>
      <c r="EL40" s="82"/>
      <c r="EM40" s="82"/>
      <c r="EN40" s="82">
        <v>1</v>
      </c>
      <c r="EO40" s="82"/>
      <c r="EP40" s="82">
        <v>1203</v>
      </c>
      <c r="EQ40" s="82">
        <v>2459</v>
      </c>
      <c r="ER40" s="82">
        <v>184</v>
      </c>
      <c r="ES40" s="82">
        <v>470</v>
      </c>
      <c r="ET40" s="82">
        <v>54</v>
      </c>
      <c r="EU40" s="82"/>
      <c r="EV40" s="82">
        <v>868</v>
      </c>
      <c r="EW40" s="82">
        <v>485</v>
      </c>
      <c r="EX40" s="82">
        <v>37</v>
      </c>
      <c r="EY40" s="82">
        <v>5</v>
      </c>
      <c r="EZ40" s="82">
        <v>182</v>
      </c>
      <c r="FA40" s="82"/>
      <c r="FB40" s="82">
        <v>266</v>
      </c>
      <c r="FC40" s="82">
        <v>709</v>
      </c>
      <c r="FD40" s="82">
        <v>688</v>
      </c>
      <c r="FE40" s="82">
        <v>172</v>
      </c>
      <c r="FF40" s="82">
        <v>100</v>
      </c>
      <c r="FG40" s="82">
        <v>136</v>
      </c>
      <c r="FH40" s="82">
        <v>111</v>
      </c>
      <c r="FI40" s="82">
        <v>381</v>
      </c>
      <c r="FJ40" s="82">
        <v>128</v>
      </c>
      <c r="FK40" s="82">
        <v>59</v>
      </c>
      <c r="FL40" s="82">
        <v>3</v>
      </c>
      <c r="FM40" s="82">
        <v>10</v>
      </c>
      <c r="FN40" s="82">
        <v>27</v>
      </c>
      <c r="FO40" s="82">
        <v>3</v>
      </c>
      <c r="FP40" s="82"/>
      <c r="FQ40" s="82">
        <v>4370</v>
      </c>
      <c r="FR40" s="82">
        <v>30</v>
      </c>
      <c r="FS40" s="82">
        <v>4306</v>
      </c>
      <c r="FT40" s="82">
        <v>28</v>
      </c>
      <c r="FU40" s="82">
        <v>4</v>
      </c>
      <c r="FV40" s="82">
        <v>2</v>
      </c>
      <c r="FW40" s="82">
        <v>3900</v>
      </c>
      <c r="FX40" s="82">
        <v>437</v>
      </c>
      <c r="FY40" s="82">
        <v>31</v>
      </c>
      <c r="FZ40" s="82">
        <v>2</v>
      </c>
      <c r="GA40" s="82"/>
      <c r="GB40" s="82"/>
      <c r="GC40" s="82">
        <v>20</v>
      </c>
    </row>
    <row r="41" spans="1:185" x14ac:dyDescent="0.3">
      <c r="A41" s="83">
        <v>106130699</v>
      </c>
      <c r="B41" s="81" t="s">
        <v>138</v>
      </c>
      <c r="C41" s="81" t="s">
        <v>139</v>
      </c>
      <c r="D41" s="81" t="s">
        <v>1101</v>
      </c>
      <c r="E41" s="81" t="s">
        <v>1356</v>
      </c>
      <c r="F41" s="81" t="s">
        <v>1918</v>
      </c>
      <c r="G41" s="81" t="s">
        <v>1919</v>
      </c>
      <c r="H41" s="81" t="s">
        <v>140</v>
      </c>
      <c r="I41" s="81" t="s">
        <v>1039</v>
      </c>
      <c r="J41" s="81" t="s">
        <v>1869</v>
      </c>
      <c r="K41" s="81" t="s">
        <v>1864</v>
      </c>
      <c r="L41" s="81"/>
      <c r="M41" s="81"/>
      <c r="N41" s="81" t="s">
        <v>966</v>
      </c>
      <c r="O41" s="81" t="s">
        <v>1121</v>
      </c>
      <c r="P41" s="81" t="s">
        <v>1122</v>
      </c>
      <c r="Q41" s="81" t="s">
        <v>1357</v>
      </c>
      <c r="R41" s="81" t="s">
        <v>75</v>
      </c>
      <c r="S41" s="82">
        <v>14813</v>
      </c>
      <c r="T41" s="82">
        <v>14375</v>
      </c>
      <c r="U41" s="82"/>
      <c r="V41" s="82">
        <v>2193</v>
      </c>
      <c r="W41" s="82">
        <v>2585</v>
      </c>
      <c r="X41" s="82">
        <v>4387</v>
      </c>
      <c r="Y41" s="82">
        <v>4194</v>
      </c>
      <c r="Z41" s="82">
        <v>3534</v>
      </c>
      <c r="AA41" s="82">
        <v>3572</v>
      </c>
      <c r="AB41" s="82">
        <v>3755</v>
      </c>
      <c r="AC41" s="82">
        <v>2505</v>
      </c>
      <c r="AD41" s="82">
        <v>2032</v>
      </c>
      <c r="AE41" s="82">
        <v>429</v>
      </c>
      <c r="AF41" s="82">
        <v>2</v>
      </c>
      <c r="AG41" s="82">
        <v>32</v>
      </c>
      <c r="AH41" s="82">
        <v>139</v>
      </c>
      <c r="AI41" s="82">
        <v>618</v>
      </c>
      <c r="AJ41" s="82">
        <v>474</v>
      </c>
      <c r="AK41" s="82">
        <v>1</v>
      </c>
      <c r="AL41" s="82">
        <v>17896</v>
      </c>
      <c r="AM41" s="82">
        <v>322</v>
      </c>
      <c r="AN41" s="82">
        <v>9706</v>
      </c>
      <c r="AO41" s="82"/>
      <c r="AP41" s="82">
        <v>25307</v>
      </c>
      <c r="AQ41" s="82">
        <v>3798</v>
      </c>
      <c r="AR41" s="82">
        <v>83</v>
      </c>
      <c r="AS41" s="82"/>
      <c r="AT41" s="82">
        <v>971</v>
      </c>
      <c r="AU41" s="82">
        <v>1007</v>
      </c>
      <c r="AV41" s="82">
        <v>122</v>
      </c>
      <c r="AW41" s="82">
        <v>100</v>
      </c>
      <c r="AX41" s="82">
        <v>203</v>
      </c>
      <c r="AY41" s="82">
        <v>9</v>
      </c>
      <c r="AZ41" s="82"/>
      <c r="BA41" s="82">
        <v>71</v>
      </c>
      <c r="BB41" s="82">
        <v>10</v>
      </c>
      <c r="BC41" s="82">
        <v>1</v>
      </c>
      <c r="BD41" s="82">
        <v>1</v>
      </c>
      <c r="BE41" s="82">
        <v>26319</v>
      </c>
      <c r="BF41" s="82">
        <v>68</v>
      </c>
      <c r="BG41" s="82">
        <v>220</v>
      </c>
      <c r="BH41" s="82"/>
      <c r="BI41" s="82">
        <v>1</v>
      </c>
      <c r="BJ41" s="82">
        <v>85</v>
      </c>
      <c r="BK41" s="82">
        <v>14539</v>
      </c>
      <c r="BL41" s="82">
        <v>7655</v>
      </c>
      <c r="BM41" s="82">
        <v>995</v>
      </c>
      <c r="BN41" s="82">
        <v>4698</v>
      </c>
      <c r="BO41" s="82">
        <v>1301</v>
      </c>
      <c r="BP41" s="82"/>
      <c r="BQ41" s="82">
        <v>31</v>
      </c>
      <c r="BR41" s="82">
        <v>2193</v>
      </c>
      <c r="BS41" s="82">
        <v>14</v>
      </c>
      <c r="BT41" s="82">
        <v>1564</v>
      </c>
      <c r="BU41" s="82">
        <v>135</v>
      </c>
      <c r="BV41" s="82">
        <v>478</v>
      </c>
      <c r="BW41" s="82">
        <v>571</v>
      </c>
      <c r="BX41" s="82">
        <v>178</v>
      </c>
      <c r="BY41" s="82">
        <v>1572</v>
      </c>
      <c r="BZ41" s="82">
        <v>1978</v>
      </c>
      <c r="CA41" s="82">
        <v>2590</v>
      </c>
      <c r="CB41" s="82">
        <v>4564</v>
      </c>
      <c r="CC41" s="82">
        <v>1064</v>
      </c>
      <c r="CD41" s="82">
        <v>1729</v>
      </c>
      <c r="CE41" s="82">
        <v>123</v>
      </c>
      <c r="CF41" s="82">
        <v>1197</v>
      </c>
      <c r="CG41" s="82">
        <v>598</v>
      </c>
      <c r="CH41" s="82">
        <v>3453</v>
      </c>
      <c r="CI41" s="82">
        <v>925</v>
      </c>
      <c r="CJ41" s="82">
        <v>4192</v>
      </c>
      <c r="CK41" s="82">
        <v>39</v>
      </c>
      <c r="CL41" s="82">
        <v>29188</v>
      </c>
      <c r="CM41" s="82">
        <v>7</v>
      </c>
      <c r="CN41" s="82">
        <v>16532</v>
      </c>
      <c r="CO41" s="82">
        <v>12626</v>
      </c>
      <c r="CP41" s="82">
        <v>23</v>
      </c>
      <c r="CQ41" s="82"/>
      <c r="CR41" s="82">
        <v>8</v>
      </c>
      <c r="CS41" s="82">
        <v>28009</v>
      </c>
      <c r="CT41" s="82">
        <v>62</v>
      </c>
      <c r="CU41" s="82">
        <v>606</v>
      </c>
      <c r="CV41" s="82">
        <v>461</v>
      </c>
      <c r="CW41" s="82">
        <v>42</v>
      </c>
      <c r="CX41" s="82">
        <v>1883</v>
      </c>
      <c r="CY41" s="82">
        <v>2270</v>
      </c>
      <c r="CZ41" s="82"/>
      <c r="DA41" s="82">
        <v>22</v>
      </c>
      <c r="DB41" s="82">
        <v>177</v>
      </c>
      <c r="DC41" s="82">
        <v>208</v>
      </c>
      <c r="DD41" s="82">
        <v>376</v>
      </c>
      <c r="DE41" s="82">
        <v>583</v>
      </c>
      <c r="DF41" s="82">
        <v>951</v>
      </c>
      <c r="DG41" s="82">
        <v>811</v>
      </c>
      <c r="DH41" s="82">
        <v>978</v>
      </c>
      <c r="DI41" s="82">
        <v>23</v>
      </c>
      <c r="DJ41" s="82">
        <v>24</v>
      </c>
      <c r="DK41" s="82"/>
      <c r="DL41" s="82">
        <v>2</v>
      </c>
      <c r="DM41" s="82">
        <v>23</v>
      </c>
      <c r="DN41" s="82">
        <v>65</v>
      </c>
      <c r="DO41" s="82">
        <v>108</v>
      </c>
      <c r="DP41" s="82"/>
      <c r="DQ41" s="82">
        <v>2152</v>
      </c>
      <c r="DR41" s="82">
        <v>38</v>
      </c>
      <c r="DS41" s="82">
        <v>1765</v>
      </c>
      <c r="DT41" s="82"/>
      <c r="DU41" s="82">
        <v>3610</v>
      </c>
      <c r="DV41" s="82">
        <v>525</v>
      </c>
      <c r="DW41" s="82">
        <v>18</v>
      </c>
      <c r="DX41" s="82"/>
      <c r="DY41" s="82">
        <v>360</v>
      </c>
      <c r="DZ41" s="82">
        <v>130</v>
      </c>
      <c r="EA41" s="82">
        <v>363</v>
      </c>
      <c r="EB41" s="82">
        <v>822</v>
      </c>
      <c r="EC41" s="82">
        <v>62</v>
      </c>
      <c r="ED41" s="82">
        <v>1</v>
      </c>
      <c r="EE41" s="82">
        <v>52</v>
      </c>
      <c r="EF41" s="82">
        <v>1</v>
      </c>
      <c r="EG41" s="82">
        <v>17</v>
      </c>
      <c r="EH41" s="82">
        <v>6</v>
      </c>
      <c r="EI41" s="82">
        <v>1821</v>
      </c>
      <c r="EJ41" s="82">
        <v>402</v>
      </c>
      <c r="EK41" s="82">
        <v>4</v>
      </c>
      <c r="EL41" s="82">
        <v>111</v>
      </c>
      <c r="EM41" s="82"/>
      <c r="EN41" s="82">
        <v>1</v>
      </c>
      <c r="EO41" s="82"/>
      <c r="EP41" s="82">
        <v>1175</v>
      </c>
      <c r="EQ41" s="82">
        <v>2451</v>
      </c>
      <c r="ER41" s="82">
        <v>52</v>
      </c>
      <c r="ES41" s="82">
        <v>435</v>
      </c>
      <c r="ET41" s="82">
        <v>40</v>
      </c>
      <c r="EU41" s="82"/>
      <c r="EV41" s="82">
        <v>552</v>
      </c>
      <c r="EW41" s="82">
        <v>655</v>
      </c>
      <c r="EX41" s="82">
        <v>47</v>
      </c>
      <c r="EY41" s="82">
        <v>1</v>
      </c>
      <c r="EZ41" s="82">
        <v>257</v>
      </c>
      <c r="FA41" s="82">
        <v>1</v>
      </c>
      <c r="FB41" s="82">
        <v>278</v>
      </c>
      <c r="FC41" s="82">
        <v>1480</v>
      </c>
      <c r="FD41" s="82">
        <v>154</v>
      </c>
      <c r="FE41" s="82">
        <v>31</v>
      </c>
      <c r="FF41" s="82">
        <v>44</v>
      </c>
      <c r="FG41" s="82">
        <v>58</v>
      </c>
      <c r="FH41" s="82">
        <v>74</v>
      </c>
      <c r="FI41" s="82">
        <v>374</v>
      </c>
      <c r="FJ41" s="82">
        <v>91</v>
      </c>
      <c r="FK41" s="82">
        <v>30</v>
      </c>
      <c r="FL41" s="82">
        <v>1</v>
      </c>
      <c r="FM41" s="82"/>
      <c r="FN41" s="82">
        <v>24</v>
      </c>
      <c r="FO41" s="82">
        <v>1</v>
      </c>
      <c r="FP41" s="82"/>
      <c r="FQ41" s="82">
        <v>4153</v>
      </c>
      <c r="FR41" s="82">
        <v>1</v>
      </c>
      <c r="FS41" s="82">
        <v>1650</v>
      </c>
      <c r="FT41" s="82">
        <v>2499</v>
      </c>
      <c r="FU41" s="82">
        <v>3</v>
      </c>
      <c r="FV41" s="82"/>
      <c r="FW41" s="82">
        <v>3977</v>
      </c>
      <c r="FX41" s="82">
        <v>111</v>
      </c>
      <c r="FY41" s="82">
        <v>50</v>
      </c>
      <c r="FZ41" s="82">
        <v>3</v>
      </c>
      <c r="GA41" s="82">
        <v>12</v>
      </c>
      <c r="GB41" s="82"/>
      <c r="GC41" s="82">
        <v>20</v>
      </c>
    </row>
    <row r="42" spans="1:185" x14ac:dyDescent="0.3">
      <c r="A42" s="83">
        <v>106130760</v>
      </c>
      <c r="B42" s="81" t="s">
        <v>141</v>
      </c>
      <c r="C42" s="81" t="s">
        <v>142</v>
      </c>
      <c r="D42" s="81" t="s">
        <v>1101</v>
      </c>
      <c r="E42" s="81" t="s">
        <v>1356</v>
      </c>
      <c r="F42" s="81" t="s">
        <v>1920</v>
      </c>
      <c r="G42" s="81" t="s">
        <v>1921</v>
      </c>
      <c r="H42" s="81" t="s">
        <v>143</v>
      </c>
      <c r="I42" s="81" t="s">
        <v>969</v>
      </c>
      <c r="J42" s="81" t="s">
        <v>1869</v>
      </c>
      <c r="K42" s="81" t="s">
        <v>1864</v>
      </c>
      <c r="L42" s="81" t="s">
        <v>974</v>
      </c>
      <c r="M42" s="81"/>
      <c r="N42" s="81" t="s">
        <v>963</v>
      </c>
      <c r="O42" s="81" t="s">
        <v>1121</v>
      </c>
      <c r="P42" s="81" t="s">
        <v>1122</v>
      </c>
      <c r="Q42" s="81" t="s">
        <v>1358</v>
      </c>
      <c r="R42" s="81" t="s">
        <v>75</v>
      </c>
      <c r="S42" s="82">
        <v>20139</v>
      </c>
      <c r="T42" s="82">
        <v>16926</v>
      </c>
      <c r="U42" s="82">
        <v>4</v>
      </c>
      <c r="V42" s="82">
        <v>3399</v>
      </c>
      <c r="W42" s="82">
        <v>4201</v>
      </c>
      <c r="X42" s="82">
        <v>6610</v>
      </c>
      <c r="Y42" s="82">
        <v>6128</v>
      </c>
      <c r="Z42" s="82">
        <v>4605</v>
      </c>
      <c r="AA42" s="82">
        <v>4250</v>
      </c>
      <c r="AB42" s="82">
        <v>3856</v>
      </c>
      <c r="AC42" s="82">
        <v>2144</v>
      </c>
      <c r="AD42" s="82">
        <v>1276</v>
      </c>
      <c r="AE42" s="82">
        <v>600</v>
      </c>
      <c r="AF42" s="82"/>
      <c r="AG42" s="82">
        <v>20</v>
      </c>
      <c r="AH42" s="82">
        <v>73</v>
      </c>
      <c r="AI42" s="82">
        <v>682</v>
      </c>
      <c r="AJ42" s="82">
        <v>13</v>
      </c>
      <c r="AK42" s="82">
        <v>2</v>
      </c>
      <c r="AL42" s="82">
        <v>88</v>
      </c>
      <c r="AM42" s="82">
        <v>23</v>
      </c>
      <c r="AN42" s="82">
        <v>36168</v>
      </c>
      <c r="AO42" s="82"/>
      <c r="AP42" s="82">
        <v>31426</v>
      </c>
      <c r="AQ42" s="82">
        <v>5573</v>
      </c>
      <c r="AR42" s="82">
        <v>70</v>
      </c>
      <c r="AS42" s="82"/>
      <c r="AT42" s="82">
        <v>840</v>
      </c>
      <c r="AU42" s="82">
        <v>618</v>
      </c>
      <c r="AV42" s="82"/>
      <c r="AW42" s="82">
        <v>36</v>
      </c>
      <c r="AX42" s="82">
        <v>15</v>
      </c>
      <c r="AY42" s="82">
        <v>7</v>
      </c>
      <c r="AZ42" s="82"/>
      <c r="BA42" s="82">
        <v>458</v>
      </c>
      <c r="BB42" s="82">
        <v>128</v>
      </c>
      <c r="BC42" s="82"/>
      <c r="BD42" s="82"/>
      <c r="BE42" s="82">
        <v>34802</v>
      </c>
      <c r="BF42" s="82">
        <v>125</v>
      </c>
      <c r="BG42" s="82"/>
      <c r="BH42" s="82">
        <v>1</v>
      </c>
      <c r="BI42" s="82"/>
      <c r="BJ42" s="82">
        <v>39</v>
      </c>
      <c r="BK42" s="82">
        <v>2692</v>
      </c>
      <c r="BL42" s="82">
        <v>4788</v>
      </c>
      <c r="BM42" s="82">
        <v>841</v>
      </c>
      <c r="BN42" s="82">
        <v>27627</v>
      </c>
      <c r="BO42" s="82">
        <v>1121</v>
      </c>
      <c r="BP42" s="82"/>
      <c r="BQ42" s="82">
        <v>50</v>
      </c>
      <c r="BR42" s="82">
        <v>1978</v>
      </c>
      <c r="BS42" s="82">
        <v>11</v>
      </c>
      <c r="BT42" s="82">
        <v>1791</v>
      </c>
      <c r="BU42" s="82">
        <v>221</v>
      </c>
      <c r="BV42" s="82">
        <v>463</v>
      </c>
      <c r="BW42" s="82">
        <v>665</v>
      </c>
      <c r="BX42" s="82">
        <v>203</v>
      </c>
      <c r="BY42" s="82">
        <v>6954</v>
      </c>
      <c r="BZ42" s="82">
        <v>2013</v>
      </c>
      <c r="CA42" s="82">
        <v>3047</v>
      </c>
      <c r="CB42" s="82">
        <v>4920</v>
      </c>
      <c r="CC42" s="82">
        <v>550</v>
      </c>
      <c r="CD42" s="82">
        <v>2379</v>
      </c>
      <c r="CE42" s="82">
        <v>79</v>
      </c>
      <c r="CF42" s="82">
        <v>1178</v>
      </c>
      <c r="CG42" s="82">
        <v>905</v>
      </c>
      <c r="CH42" s="82">
        <v>2812</v>
      </c>
      <c r="CI42" s="82">
        <v>1085</v>
      </c>
      <c r="CJ42" s="82">
        <v>5727</v>
      </c>
      <c r="CK42" s="82">
        <v>38</v>
      </c>
      <c r="CL42" s="82">
        <v>37069</v>
      </c>
      <c r="CM42" s="82">
        <v>8</v>
      </c>
      <c r="CN42" s="82">
        <v>26726</v>
      </c>
      <c r="CO42" s="82">
        <v>10321</v>
      </c>
      <c r="CP42" s="82">
        <v>14</v>
      </c>
      <c r="CQ42" s="82"/>
      <c r="CR42" s="82"/>
      <c r="CS42" s="82">
        <v>36391</v>
      </c>
      <c r="CT42" s="82">
        <v>43</v>
      </c>
      <c r="CU42" s="82">
        <v>165</v>
      </c>
      <c r="CV42" s="82">
        <v>381</v>
      </c>
      <c r="CW42" s="82">
        <v>89</v>
      </c>
      <c r="CX42" s="82">
        <v>1041</v>
      </c>
      <c r="CY42" s="82">
        <v>1264</v>
      </c>
      <c r="CZ42" s="82"/>
      <c r="DA42" s="82">
        <v>29</v>
      </c>
      <c r="DB42" s="82">
        <v>118</v>
      </c>
      <c r="DC42" s="82">
        <v>166</v>
      </c>
      <c r="DD42" s="82">
        <v>209</v>
      </c>
      <c r="DE42" s="82">
        <v>375</v>
      </c>
      <c r="DF42" s="82">
        <v>504</v>
      </c>
      <c r="DG42" s="82">
        <v>384</v>
      </c>
      <c r="DH42" s="82">
        <v>404</v>
      </c>
      <c r="DI42" s="82">
        <v>63</v>
      </c>
      <c r="DJ42" s="82">
        <v>53</v>
      </c>
      <c r="DK42" s="82"/>
      <c r="DL42" s="82"/>
      <c r="DM42" s="82">
        <v>8</v>
      </c>
      <c r="DN42" s="82">
        <v>45</v>
      </c>
      <c r="DO42" s="82">
        <v>1</v>
      </c>
      <c r="DP42" s="82"/>
      <c r="DQ42" s="82">
        <v>9</v>
      </c>
      <c r="DR42" s="82">
        <v>5</v>
      </c>
      <c r="DS42" s="82">
        <v>2237</v>
      </c>
      <c r="DT42" s="82"/>
      <c r="DU42" s="82">
        <v>1799</v>
      </c>
      <c r="DV42" s="82">
        <v>500</v>
      </c>
      <c r="DW42" s="82">
        <v>6</v>
      </c>
      <c r="DX42" s="82"/>
      <c r="DY42" s="82">
        <v>195</v>
      </c>
      <c r="DZ42" s="82">
        <v>114</v>
      </c>
      <c r="EA42" s="82">
        <v>143</v>
      </c>
      <c r="EB42" s="82">
        <v>232</v>
      </c>
      <c r="EC42" s="82">
        <v>41</v>
      </c>
      <c r="ED42" s="82">
        <v>7</v>
      </c>
      <c r="EE42" s="82">
        <v>42</v>
      </c>
      <c r="EF42" s="82">
        <v>2</v>
      </c>
      <c r="EG42" s="82">
        <v>15</v>
      </c>
      <c r="EH42" s="82"/>
      <c r="EI42" s="82">
        <v>1313</v>
      </c>
      <c r="EJ42" s="82">
        <v>164</v>
      </c>
      <c r="EK42" s="82">
        <v>1</v>
      </c>
      <c r="EL42" s="82">
        <v>29</v>
      </c>
      <c r="EM42" s="82"/>
      <c r="EN42" s="82">
        <v>7</v>
      </c>
      <c r="EO42" s="82"/>
      <c r="EP42" s="82">
        <v>796</v>
      </c>
      <c r="EQ42" s="82">
        <v>1107</v>
      </c>
      <c r="ER42" s="82">
        <v>69</v>
      </c>
      <c r="ES42" s="82">
        <v>286</v>
      </c>
      <c r="ET42" s="82">
        <v>47</v>
      </c>
      <c r="EU42" s="82"/>
      <c r="EV42" s="82">
        <v>256</v>
      </c>
      <c r="EW42" s="82">
        <v>321</v>
      </c>
      <c r="EX42" s="82">
        <v>29</v>
      </c>
      <c r="EY42" s="82">
        <v>1</v>
      </c>
      <c r="EZ42" s="82">
        <v>127</v>
      </c>
      <c r="FA42" s="82"/>
      <c r="FB42" s="82">
        <v>141</v>
      </c>
      <c r="FC42" s="82">
        <v>694</v>
      </c>
      <c r="FD42" s="82">
        <v>148</v>
      </c>
      <c r="FE42" s="82">
        <v>8</v>
      </c>
      <c r="FF42" s="82">
        <v>44</v>
      </c>
      <c r="FG42" s="82">
        <v>19</v>
      </c>
      <c r="FH42" s="82">
        <v>43</v>
      </c>
      <c r="FI42" s="82">
        <v>329</v>
      </c>
      <c r="FJ42" s="82">
        <v>71</v>
      </c>
      <c r="FK42" s="82">
        <v>18</v>
      </c>
      <c r="FL42" s="82">
        <v>17</v>
      </c>
      <c r="FM42" s="82"/>
      <c r="FN42" s="82">
        <v>38</v>
      </c>
      <c r="FO42" s="82"/>
      <c r="FP42" s="82">
        <v>1</v>
      </c>
      <c r="FQ42" s="82">
        <v>2305</v>
      </c>
      <c r="FR42" s="82">
        <v>1</v>
      </c>
      <c r="FS42" s="82">
        <v>1384</v>
      </c>
      <c r="FT42" s="82">
        <v>919</v>
      </c>
      <c r="FU42" s="82">
        <v>1</v>
      </c>
      <c r="FV42" s="82"/>
      <c r="FW42" s="82">
        <v>2255</v>
      </c>
      <c r="FX42" s="82">
        <v>18</v>
      </c>
      <c r="FY42" s="82">
        <v>21</v>
      </c>
      <c r="FZ42" s="82">
        <v>1</v>
      </c>
      <c r="GA42" s="82">
        <v>9</v>
      </c>
      <c r="GB42" s="82">
        <v>1</v>
      </c>
      <c r="GC42" s="82">
        <v>16</v>
      </c>
    </row>
    <row r="43" spans="1:185" x14ac:dyDescent="0.3">
      <c r="A43" s="83">
        <v>106141273</v>
      </c>
      <c r="B43" s="81" t="s">
        <v>144</v>
      </c>
      <c r="C43" s="81" t="s">
        <v>145</v>
      </c>
      <c r="D43" s="81" t="s">
        <v>1101</v>
      </c>
      <c r="E43" s="81" t="s">
        <v>1359</v>
      </c>
      <c r="F43" s="81" t="s">
        <v>1922</v>
      </c>
      <c r="G43" s="81" t="s">
        <v>1923</v>
      </c>
      <c r="H43" s="81" t="s">
        <v>146</v>
      </c>
      <c r="I43" s="81" t="s">
        <v>969</v>
      </c>
      <c r="J43" s="81"/>
      <c r="K43" s="81" t="s">
        <v>1864</v>
      </c>
      <c r="L43" s="81" t="s">
        <v>974</v>
      </c>
      <c r="M43" s="81"/>
      <c r="N43" s="81" t="s">
        <v>976</v>
      </c>
      <c r="O43" s="81" t="s">
        <v>1109</v>
      </c>
      <c r="P43" s="81" t="s">
        <v>1123</v>
      </c>
      <c r="Q43" s="81" t="s">
        <v>1360</v>
      </c>
      <c r="R43" s="81" t="s">
        <v>75</v>
      </c>
      <c r="S43" s="82">
        <v>3191</v>
      </c>
      <c r="T43" s="82">
        <v>3140</v>
      </c>
      <c r="U43" s="82"/>
      <c r="V43" s="82">
        <v>461</v>
      </c>
      <c r="W43" s="82">
        <v>550</v>
      </c>
      <c r="X43" s="82">
        <v>929</v>
      </c>
      <c r="Y43" s="82">
        <v>928</v>
      </c>
      <c r="Z43" s="82">
        <v>707</v>
      </c>
      <c r="AA43" s="82">
        <v>716</v>
      </c>
      <c r="AB43" s="82">
        <v>823</v>
      </c>
      <c r="AC43" s="82">
        <v>605</v>
      </c>
      <c r="AD43" s="82">
        <v>526</v>
      </c>
      <c r="AE43" s="82">
        <v>86</v>
      </c>
      <c r="AF43" s="82"/>
      <c r="AG43" s="82">
        <v>1106</v>
      </c>
      <c r="AH43" s="82">
        <v>53</v>
      </c>
      <c r="AI43" s="82">
        <v>53</v>
      </c>
      <c r="AJ43" s="82">
        <v>4</v>
      </c>
      <c r="AK43" s="82">
        <v>17</v>
      </c>
      <c r="AL43" s="82">
        <v>209</v>
      </c>
      <c r="AM43" s="82">
        <v>10</v>
      </c>
      <c r="AN43" s="82">
        <v>4879</v>
      </c>
      <c r="AO43" s="82"/>
      <c r="AP43" s="82">
        <v>1225</v>
      </c>
      <c r="AQ43" s="82">
        <v>5093</v>
      </c>
      <c r="AR43" s="82">
        <v>13</v>
      </c>
      <c r="AS43" s="82"/>
      <c r="AT43" s="82">
        <v>19</v>
      </c>
      <c r="AU43" s="82">
        <v>113</v>
      </c>
      <c r="AV43" s="82"/>
      <c r="AW43" s="82">
        <v>14</v>
      </c>
      <c r="AX43" s="82">
        <v>4</v>
      </c>
      <c r="AY43" s="82">
        <v>1</v>
      </c>
      <c r="AZ43" s="82">
        <v>320</v>
      </c>
      <c r="BA43" s="82">
        <v>45</v>
      </c>
      <c r="BB43" s="82">
        <v>6</v>
      </c>
      <c r="BC43" s="82">
        <v>1</v>
      </c>
      <c r="BD43" s="82"/>
      <c r="BE43" s="82">
        <v>5772</v>
      </c>
      <c r="BF43" s="82">
        <v>15</v>
      </c>
      <c r="BG43" s="82"/>
      <c r="BH43" s="82">
        <v>21</v>
      </c>
      <c r="BI43" s="82"/>
      <c r="BJ43" s="82"/>
      <c r="BK43" s="82">
        <v>608</v>
      </c>
      <c r="BL43" s="82">
        <v>1577</v>
      </c>
      <c r="BM43" s="82">
        <v>376</v>
      </c>
      <c r="BN43" s="82">
        <v>3294</v>
      </c>
      <c r="BO43" s="82">
        <v>476</v>
      </c>
      <c r="BP43" s="82"/>
      <c r="BQ43" s="82">
        <v>2</v>
      </c>
      <c r="BR43" s="82">
        <v>448</v>
      </c>
      <c r="BS43" s="82"/>
      <c r="BT43" s="82">
        <v>438</v>
      </c>
      <c r="BU43" s="82">
        <v>39</v>
      </c>
      <c r="BV43" s="82">
        <v>97</v>
      </c>
      <c r="BW43" s="82">
        <v>170</v>
      </c>
      <c r="BX43" s="82">
        <v>41</v>
      </c>
      <c r="BY43" s="82">
        <v>174</v>
      </c>
      <c r="BZ43" s="82">
        <v>448</v>
      </c>
      <c r="CA43" s="82">
        <v>154</v>
      </c>
      <c r="CB43" s="82">
        <v>1756</v>
      </c>
      <c r="CC43" s="82">
        <v>304</v>
      </c>
      <c r="CD43" s="82">
        <v>472</v>
      </c>
      <c r="CE43" s="82">
        <v>8</v>
      </c>
      <c r="CF43" s="82">
        <v>217</v>
      </c>
      <c r="CG43" s="82">
        <v>118</v>
      </c>
      <c r="CH43" s="82">
        <v>417</v>
      </c>
      <c r="CI43" s="82">
        <v>197</v>
      </c>
      <c r="CJ43" s="82">
        <v>830</v>
      </c>
      <c r="CK43" s="82">
        <v>1</v>
      </c>
      <c r="CL43" s="82">
        <v>6331</v>
      </c>
      <c r="CM43" s="82">
        <v>9</v>
      </c>
      <c r="CN43" s="82">
        <v>6005</v>
      </c>
      <c r="CO43" s="82">
        <v>313</v>
      </c>
      <c r="CP43" s="82">
        <v>4</v>
      </c>
      <c r="CQ43" s="82"/>
      <c r="CR43" s="82"/>
      <c r="CS43" s="82">
        <v>5925</v>
      </c>
      <c r="CT43" s="82">
        <v>7</v>
      </c>
      <c r="CU43" s="82">
        <v>10</v>
      </c>
      <c r="CV43" s="82">
        <v>389</v>
      </c>
      <c r="CW43" s="82"/>
      <c r="CX43" s="82">
        <v>279</v>
      </c>
      <c r="CY43" s="82">
        <v>310</v>
      </c>
      <c r="CZ43" s="82"/>
      <c r="DA43" s="82">
        <v>10</v>
      </c>
      <c r="DB43" s="82">
        <v>26</v>
      </c>
      <c r="DC43" s="82">
        <v>31</v>
      </c>
      <c r="DD43" s="82">
        <v>47</v>
      </c>
      <c r="DE43" s="82">
        <v>69</v>
      </c>
      <c r="DF43" s="82">
        <v>101</v>
      </c>
      <c r="DG43" s="82">
        <v>119</v>
      </c>
      <c r="DH43" s="82">
        <v>169</v>
      </c>
      <c r="DI43" s="82">
        <v>4</v>
      </c>
      <c r="DJ43" s="82">
        <v>13</v>
      </c>
      <c r="DK43" s="82"/>
      <c r="DL43" s="82">
        <v>98</v>
      </c>
      <c r="DM43" s="82">
        <v>2</v>
      </c>
      <c r="DN43" s="82">
        <v>2</v>
      </c>
      <c r="DO43" s="82"/>
      <c r="DP43" s="82">
        <v>1</v>
      </c>
      <c r="DQ43" s="82">
        <v>11</v>
      </c>
      <c r="DR43" s="82"/>
      <c r="DS43" s="82">
        <v>475</v>
      </c>
      <c r="DT43" s="82"/>
      <c r="DU43" s="82">
        <v>69</v>
      </c>
      <c r="DV43" s="82">
        <v>520</v>
      </c>
      <c r="DW43" s="82"/>
      <c r="DX43" s="82"/>
      <c r="DY43" s="82">
        <v>7</v>
      </c>
      <c r="DZ43" s="82">
        <v>11</v>
      </c>
      <c r="EA43" s="82">
        <v>13</v>
      </c>
      <c r="EB43" s="82">
        <v>83</v>
      </c>
      <c r="EC43" s="82">
        <v>3</v>
      </c>
      <c r="ED43" s="82">
        <v>23</v>
      </c>
      <c r="EE43" s="82">
        <v>1</v>
      </c>
      <c r="EF43" s="82"/>
      <c r="EG43" s="82">
        <v>3</v>
      </c>
      <c r="EH43" s="82">
        <v>1</v>
      </c>
      <c r="EI43" s="82">
        <v>351</v>
      </c>
      <c r="EJ43" s="82">
        <v>78</v>
      </c>
      <c r="EK43" s="82">
        <v>1</v>
      </c>
      <c r="EL43" s="82"/>
      <c r="EM43" s="82">
        <v>1</v>
      </c>
      <c r="EN43" s="82">
        <v>13</v>
      </c>
      <c r="EO43" s="82"/>
      <c r="EP43" s="82">
        <v>130</v>
      </c>
      <c r="EQ43" s="82">
        <v>334</v>
      </c>
      <c r="ER43" s="82">
        <v>20</v>
      </c>
      <c r="ES43" s="82">
        <v>92</v>
      </c>
      <c r="ET43" s="82">
        <v>13</v>
      </c>
      <c r="EU43" s="82"/>
      <c r="EV43" s="82">
        <v>73</v>
      </c>
      <c r="EW43" s="82">
        <v>111</v>
      </c>
      <c r="EX43" s="82">
        <v>5</v>
      </c>
      <c r="EY43" s="82">
        <v>1</v>
      </c>
      <c r="EZ43" s="82">
        <v>32</v>
      </c>
      <c r="FA43" s="82"/>
      <c r="FB43" s="82">
        <v>40</v>
      </c>
      <c r="FC43" s="82">
        <v>78</v>
      </c>
      <c r="FD43" s="82">
        <v>75</v>
      </c>
      <c r="FE43" s="82">
        <v>8</v>
      </c>
      <c r="FF43" s="82">
        <v>14</v>
      </c>
      <c r="FG43" s="82">
        <v>2</v>
      </c>
      <c r="FH43" s="82">
        <v>9</v>
      </c>
      <c r="FI43" s="82">
        <v>91</v>
      </c>
      <c r="FJ43" s="82">
        <v>15</v>
      </c>
      <c r="FK43" s="82">
        <v>29</v>
      </c>
      <c r="FL43" s="82">
        <v>1</v>
      </c>
      <c r="FM43" s="82"/>
      <c r="FN43" s="82">
        <v>5</v>
      </c>
      <c r="FO43" s="82"/>
      <c r="FP43" s="82"/>
      <c r="FQ43" s="82">
        <v>589</v>
      </c>
      <c r="FR43" s="82"/>
      <c r="FS43" s="82">
        <v>567</v>
      </c>
      <c r="FT43" s="82">
        <v>22</v>
      </c>
      <c r="FU43" s="82"/>
      <c r="FV43" s="82"/>
      <c r="FW43" s="82">
        <v>553</v>
      </c>
      <c r="FX43" s="82">
        <v>10</v>
      </c>
      <c r="FY43" s="82">
        <v>26</v>
      </c>
      <c r="FZ43" s="82"/>
      <c r="GA43" s="82"/>
      <c r="GB43" s="82"/>
      <c r="GC43" s="82">
        <v>7</v>
      </c>
    </row>
    <row r="44" spans="1:185" x14ac:dyDescent="0.3">
      <c r="A44" s="83">
        <v>106141338</v>
      </c>
      <c r="B44" s="81" t="s">
        <v>147</v>
      </c>
      <c r="C44" s="81" t="s">
        <v>148</v>
      </c>
      <c r="D44" s="81" t="s">
        <v>1101</v>
      </c>
      <c r="E44" s="81" t="s">
        <v>1359</v>
      </c>
      <c r="F44" s="81" t="s">
        <v>1361</v>
      </c>
      <c r="G44" s="81" t="s">
        <v>1362</v>
      </c>
      <c r="H44" s="81" t="s">
        <v>149</v>
      </c>
      <c r="I44" s="81" t="s">
        <v>969</v>
      </c>
      <c r="J44" s="81"/>
      <c r="K44" s="81" t="s">
        <v>1868</v>
      </c>
      <c r="L44" s="81" t="s">
        <v>974</v>
      </c>
      <c r="M44" s="81"/>
      <c r="N44" s="81" t="s">
        <v>976</v>
      </c>
      <c r="O44" s="81" t="s">
        <v>1109</v>
      </c>
      <c r="P44" s="81" t="s">
        <v>1123</v>
      </c>
      <c r="Q44" s="81" t="s">
        <v>1363</v>
      </c>
      <c r="R44" s="81" t="s">
        <v>127</v>
      </c>
      <c r="S44" s="82">
        <v>604</v>
      </c>
      <c r="T44" s="82">
        <v>659</v>
      </c>
      <c r="U44" s="82"/>
      <c r="V44" s="82">
        <v>74</v>
      </c>
      <c r="W44" s="82">
        <v>95</v>
      </c>
      <c r="X44" s="82">
        <v>136</v>
      </c>
      <c r="Y44" s="82">
        <v>185</v>
      </c>
      <c r="Z44" s="82">
        <v>102</v>
      </c>
      <c r="AA44" s="82">
        <v>175</v>
      </c>
      <c r="AB44" s="82">
        <v>227</v>
      </c>
      <c r="AC44" s="82">
        <v>153</v>
      </c>
      <c r="AD44" s="82">
        <v>106</v>
      </c>
      <c r="AE44" s="82">
        <v>10</v>
      </c>
      <c r="AF44" s="82"/>
      <c r="AG44" s="82">
        <v>124</v>
      </c>
      <c r="AH44" s="82">
        <v>7</v>
      </c>
      <c r="AI44" s="82">
        <v>23</v>
      </c>
      <c r="AJ44" s="82">
        <v>25</v>
      </c>
      <c r="AK44" s="82">
        <v>1</v>
      </c>
      <c r="AL44" s="82">
        <v>245</v>
      </c>
      <c r="AM44" s="82">
        <v>3</v>
      </c>
      <c r="AN44" s="82">
        <v>835</v>
      </c>
      <c r="AO44" s="82"/>
      <c r="AP44" s="82">
        <v>255</v>
      </c>
      <c r="AQ44" s="82">
        <v>1006</v>
      </c>
      <c r="AR44" s="82">
        <v>2</v>
      </c>
      <c r="AS44" s="82"/>
      <c r="AT44" s="82">
        <v>75</v>
      </c>
      <c r="AU44" s="82">
        <v>28</v>
      </c>
      <c r="AV44" s="82"/>
      <c r="AW44" s="82">
        <v>6</v>
      </c>
      <c r="AX44" s="82"/>
      <c r="AY44" s="82"/>
      <c r="AZ44" s="82"/>
      <c r="BA44" s="82">
        <v>29</v>
      </c>
      <c r="BB44" s="82">
        <v>4</v>
      </c>
      <c r="BC44" s="82"/>
      <c r="BD44" s="82"/>
      <c r="BE44" s="82">
        <v>1095</v>
      </c>
      <c r="BF44" s="82">
        <v>2</v>
      </c>
      <c r="BG44" s="82">
        <v>23</v>
      </c>
      <c r="BH44" s="82"/>
      <c r="BI44" s="82"/>
      <c r="BJ44" s="82">
        <v>1</v>
      </c>
      <c r="BK44" s="82">
        <v>322</v>
      </c>
      <c r="BL44" s="82">
        <v>370</v>
      </c>
      <c r="BM44" s="82">
        <v>83</v>
      </c>
      <c r="BN44" s="82">
        <v>324</v>
      </c>
      <c r="BO44" s="82">
        <v>164</v>
      </c>
      <c r="BP44" s="82"/>
      <c r="BQ44" s="82"/>
      <c r="BR44" s="82">
        <v>98</v>
      </c>
      <c r="BS44" s="82"/>
      <c r="BT44" s="82">
        <v>87</v>
      </c>
      <c r="BU44" s="82"/>
      <c r="BV44" s="82">
        <v>25</v>
      </c>
      <c r="BW44" s="82">
        <v>38</v>
      </c>
      <c r="BX44" s="82">
        <v>13</v>
      </c>
      <c r="BY44" s="82">
        <v>7</v>
      </c>
      <c r="BZ44" s="82">
        <v>67</v>
      </c>
      <c r="CA44" s="82">
        <v>31</v>
      </c>
      <c r="CB44" s="82">
        <v>396</v>
      </c>
      <c r="CC44" s="82">
        <v>39</v>
      </c>
      <c r="CD44" s="82">
        <v>78</v>
      </c>
      <c r="CE44" s="82">
        <v>6</v>
      </c>
      <c r="CF44" s="82">
        <v>60</v>
      </c>
      <c r="CG44" s="82">
        <v>5</v>
      </c>
      <c r="CH44" s="82">
        <v>134</v>
      </c>
      <c r="CI44" s="82">
        <v>41</v>
      </c>
      <c r="CJ44" s="82">
        <v>137</v>
      </c>
      <c r="CK44" s="82">
        <v>1</v>
      </c>
      <c r="CL44" s="82">
        <v>1263</v>
      </c>
      <c r="CM44" s="82">
        <v>12</v>
      </c>
      <c r="CN44" s="82">
        <v>1201</v>
      </c>
      <c r="CO44" s="82">
        <v>50</v>
      </c>
      <c r="CP44" s="82"/>
      <c r="CQ44" s="82"/>
      <c r="CR44" s="82"/>
      <c r="CS44" s="82">
        <v>1197</v>
      </c>
      <c r="CT44" s="82">
        <v>2</v>
      </c>
      <c r="CU44" s="82"/>
      <c r="CV44" s="82">
        <v>64</v>
      </c>
      <c r="CW44" s="82"/>
      <c r="CX44" s="82">
        <v>21</v>
      </c>
      <c r="CY44" s="82">
        <v>14</v>
      </c>
      <c r="CZ44" s="82"/>
      <c r="DA44" s="82"/>
      <c r="DB44" s="82">
        <v>1</v>
      </c>
      <c r="DC44" s="82"/>
      <c r="DD44" s="82">
        <v>2</v>
      </c>
      <c r="DE44" s="82">
        <v>1</v>
      </c>
      <c r="DF44" s="82">
        <v>7</v>
      </c>
      <c r="DG44" s="82">
        <v>11</v>
      </c>
      <c r="DH44" s="82">
        <v>13</v>
      </c>
      <c r="DI44" s="82"/>
      <c r="DJ44" s="82"/>
      <c r="DK44" s="82"/>
      <c r="DL44" s="82">
        <v>3</v>
      </c>
      <c r="DM44" s="82"/>
      <c r="DN44" s="82"/>
      <c r="DO44" s="82"/>
      <c r="DP44" s="82"/>
      <c r="DQ44" s="82">
        <v>2</v>
      </c>
      <c r="DR44" s="82"/>
      <c r="DS44" s="82">
        <v>30</v>
      </c>
      <c r="DT44" s="82"/>
      <c r="DU44" s="82">
        <v>2</v>
      </c>
      <c r="DV44" s="82">
        <v>33</v>
      </c>
      <c r="DW44" s="82"/>
      <c r="DX44" s="82"/>
      <c r="DY44" s="82">
        <v>4</v>
      </c>
      <c r="DZ44" s="82">
        <v>1</v>
      </c>
      <c r="EA44" s="82">
        <v>1</v>
      </c>
      <c r="EB44" s="82"/>
      <c r="EC44" s="82"/>
      <c r="ED44" s="82"/>
      <c r="EE44" s="82"/>
      <c r="EF44" s="82"/>
      <c r="EG44" s="82"/>
      <c r="EH44" s="82"/>
      <c r="EI44" s="82">
        <v>16</v>
      </c>
      <c r="EJ44" s="82">
        <v>12</v>
      </c>
      <c r="EK44" s="82"/>
      <c r="EL44" s="82"/>
      <c r="EM44" s="82"/>
      <c r="EN44" s="82">
        <v>1</v>
      </c>
      <c r="EO44" s="82"/>
      <c r="EP44" s="82">
        <v>4</v>
      </c>
      <c r="EQ44" s="82">
        <v>28</v>
      </c>
      <c r="ER44" s="82">
        <v>3</v>
      </c>
      <c r="ES44" s="82"/>
      <c r="ET44" s="82"/>
      <c r="EU44" s="82"/>
      <c r="EV44" s="82">
        <v>2</v>
      </c>
      <c r="EW44" s="82">
        <v>2</v>
      </c>
      <c r="EX44" s="82"/>
      <c r="EY44" s="82"/>
      <c r="EZ44" s="82">
        <v>5</v>
      </c>
      <c r="FA44" s="82"/>
      <c r="FB44" s="82">
        <v>5</v>
      </c>
      <c r="FC44" s="82">
        <v>5</v>
      </c>
      <c r="FD44" s="82">
        <v>2</v>
      </c>
      <c r="FE44" s="82"/>
      <c r="FF44" s="82"/>
      <c r="FG44" s="82"/>
      <c r="FH44" s="82">
        <v>1</v>
      </c>
      <c r="FI44" s="82">
        <v>7</v>
      </c>
      <c r="FJ44" s="82">
        <v>1</v>
      </c>
      <c r="FK44" s="82">
        <v>5</v>
      </c>
      <c r="FL44" s="82"/>
      <c r="FM44" s="82"/>
      <c r="FN44" s="82"/>
      <c r="FO44" s="82"/>
      <c r="FP44" s="82"/>
      <c r="FQ44" s="82">
        <v>35</v>
      </c>
      <c r="FR44" s="82"/>
      <c r="FS44" s="82">
        <v>35</v>
      </c>
      <c r="FT44" s="82"/>
      <c r="FU44" s="82"/>
      <c r="FV44" s="82"/>
      <c r="FW44" s="82">
        <v>34</v>
      </c>
      <c r="FX44" s="82"/>
      <c r="FY44" s="82">
        <v>1</v>
      </c>
      <c r="FZ44" s="82"/>
      <c r="GA44" s="82"/>
      <c r="GB44" s="82"/>
      <c r="GC44" s="82">
        <v>2</v>
      </c>
    </row>
    <row r="45" spans="1:185" x14ac:dyDescent="0.3">
      <c r="A45" s="83">
        <v>106150706</v>
      </c>
      <c r="B45" s="81" t="s">
        <v>150</v>
      </c>
      <c r="C45" s="81" t="s">
        <v>2249</v>
      </c>
      <c r="D45" s="81" t="s">
        <v>1101</v>
      </c>
      <c r="E45" s="81" t="s">
        <v>1364</v>
      </c>
      <c r="F45" s="81" t="s">
        <v>1924</v>
      </c>
      <c r="G45" s="81" t="s">
        <v>1925</v>
      </c>
      <c r="H45" s="81" t="s">
        <v>151</v>
      </c>
      <c r="I45" s="81" t="s">
        <v>1040</v>
      </c>
      <c r="J45" s="81"/>
      <c r="K45" s="81" t="s">
        <v>1864</v>
      </c>
      <c r="L45" s="81"/>
      <c r="M45" s="81"/>
      <c r="N45" s="81" t="s">
        <v>966</v>
      </c>
      <c r="O45" s="81" t="s">
        <v>1114</v>
      </c>
      <c r="P45" s="81" t="s">
        <v>1124</v>
      </c>
      <c r="Q45" s="81" t="s">
        <v>1365</v>
      </c>
      <c r="R45" s="81" t="s">
        <v>51</v>
      </c>
      <c r="S45" s="82">
        <v>10993</v>
      </c>
      <c r="T45" s="82">
        <v>9637</v>
      </c>
      <c r="U45" s="82">
        <v>2</v>
      </c>
      <c r="V45" s="82">
        <v>2737</v>
      </c>
      <c r="W45" s="82">
        <v>2658</v>
      </c>
      <c r="X45" s="82">
        <v>3858</v>
      </c>
      <c r="Y45" s="82">
        <v>3142</v>
      </c>
      <c r="Z45" s="82">
        <v>2437</v>
      </c>
      <c r="AA45" s="82">
        <v>2082</v>
      </c>
      <c r="AB45" s="82">
        <v>1529</v>
      </c>
      <c r="AC45" s="82">
        <v>968</v>
      </c>
      <c r="AD45" s="82">
        <v>670</v>
      </c>
      <c r="AE45" s="82">
        <v>551</v>
      </c>
      <c r="AF45" s="82"/>
      <c r="AG45" s="82">
        <v>78</v>
      </c>
      <c r="AH45" s="82">
        <v>1076</v>
      </c>
      <c r="AI45" s="82">
        <v>373</v>
      </c>
      <c r="AJ45" s="82">
        <v>140</v>
      </c>
      <c r="AK45" s="82">
        <v>38</v>
      </c>
      <c r="AL45" s="82">
        <v>10836</v>
      </c>
      <c r="AM45" s="82">
        <v>114</v>
      </c>
      <c r="AN45" s="82">
        <v>7977</v>
      </c>
      <c r="AO45" s="82"/>
      <c r="AP45" s="82">
        <v>17026</v>
      </c>
      <c r="AQ45" s="82">
        <v>3347</v>
      </c>
      <c r="AR45" s="82">
        <v>259</v>
      </c>
      <c r="AS45" s="82"/>
      <c r="AT45" s="82">
        <v>304</v>
      </c>
      <c r="AU45" s="82">
        <v>125</v>
      </c>
      <c r="AV45" s="82"/>
      <c r="AW45" s="82">
        <v>34</v>
      </c>
      <c r="AX45" s="82"/>
      <c r="AY45" s="82"/>
      <c r="AZ45" s="82"/>
      <c r="BA45" s="82">
        <v>7312</v>
      </c>
      <c r="BB45" s="82"/>
      <c r="BC45" s="82">
        <v>1</v>
      </c>
      <c r="BD45" s="82">
        <v>242</v>
      </c>
      <c r="BE45" s="82">
        <v>12541</v>
      </c>
      <c r="BF45" s="82">
        <v>49</v>
      </c>
      <c r="BG45" s="82">
        <v>1</v>
      </c>
      <c r="BH45" s="82">
        <v>23</v>
      </c>
      <c r="BI45" s="82"/>
      <c r="BJ45" s="82"/>
      <c r="BK45" s="82">
        <v>12459</v>
      </c>
      <c r="BL45" s="82">
        <v>1884</v>
      </c>
      <c r="BM45" s="82">
        <v>604</v>
      </c>
      <c r="BN45" s="82">
        <v>3737</v>
      </c>
      <c r="BO45" s="82">
        <v>1948</v>
      </c>
      <c r="BP45" s="82"/>
      <c r="BQ45" s="82">
        <v>30</v>
      </c>
      <c r="BR45" s="82">
        <v>1322</v>
      </c>
      <c r="BS45" s="82">
        <v>4</v>
      </c>
      <c r="BT45" s="82">
        <v>1488</v>
      </c>
      <c r="BU45" s="82">
        <v>77</v>
      </c>
      <c r="BV45" s="82">
        <v>433</v>
      </c>
      <c r="BW45" s="82">
        <v>665</v>
      </c>
      <c r="BX45" s="82">
        <v>156</v>
      </c>
      <c r="BY45" s="82">
        <v>576</v>
      </c>
      <c r="BZ45" s="82">
        <v>1433</v>
      </c>
      <c r="CA45" s="82">
        <v>1026</v>
      </c>
      <c r="CB45" s="82">
        <v>3950</v>
      </c>
      <c r="CC45" s="82">
        <v>857</v>
      </c>
      <c r="CD45" s="82">
        <v>1267</v>
      </c>
      <c r="CE45" s="82">
        <v>39</v>
      </c>
      <c r="CF45" s="82">
        <v>692</v>
      </c>
      <c r="CG45" s="82">
        <v>715</v>
      </c>
      <c r="CH45" s="82">
        <v>2098</v>
      </c>
      <c r="CI45" s="82">
        <v>640</v>
      </c>
      <c r="CJ45" s="82">
        <v>3164</v>
      </c>
      <c r="CK45" s="82"/>
      <c r="CL45" s="82">
        <v>20632</v>
      </c>
      <c r="CM45" s="82">
        <v>94</v>
      </c>
      <c r="CN45" s="82">
        <v>13120</v>
      </c>
      <c r="CO45" s="82">
        <v>7399</v>
      </c>
      <c r="CP45" s="82">
        <v>19</v>
      </c>
      <c r="CQ45" s="82"/>
      <c r="CR45" s="82">
        <v>1</v>
      </c>
      <c r="CS45" s="82">
        <v>20457</v>
      </c>
      <c r="CT45" s="82">
        <v>2</v>
      </c>
      <c r="CU45" s="82">
        <v>97</v>
      </c>
      <c r="CV45" s="82">
        <v>48</v>
      </c>
      <c r="CW45" s="82">
        <v>27</v>
      </c>
      <c r="CX45" s="82">
        <v>646</v>
      </c>
      <c r="CY45" s="82">
        <v>648</v>
      </c>
      <c r="CZ45" s="82"/>
      <c r="DA45" s="82">
        <v>18</v>
      </c>
      <c r="DB45" s="82">
        <v>86</v>
      </c>
      <c r="DC45" s="82">
        <v>125</v>
      </c>
      <c r="DD45" s="82">
        <v>155</v>
      </c>
      <c r="DE45" s="82">
        <v>228</v>
      </c>
      <c r="DF45" s="82">
        <v>244</v>
      </c>
      <c r="DG45" s="82">
        <v>208</v>
      </c>
      <c r="DH45" s="82">
        <v>215</v>
      </c>
      <c r="DI45" s="82">
        <v>4</v>
      </c>
      <c r="DJ45" s="82">
        <v>11</v>
      </c>
      <c r="DK45" s="82"/>
      <c r="DL45" s="82"/>
      <c r="DM45" s="82">
        <v>150</v>
      </c>
      <c r="DN45" s="82">
        <v>27</v>
      </c>
      <c r="DO45" s="82">
        <v>8</v>
      </c>
      <c r="DP45" s="82">
        <v>6</v>
      </c>
      <c r="DQ45" s="82">
        <v>619</v>
      </c>
      <c r="DR45" s="82">
        <v>3</v>
      </c>
      <c r="DS45" s="82">
        <v>481</v>
      </c>
      <c r="DT45" s="82"/>
      <c r="DU45" s="82">
        <v>909</v>
      </c>
      <c r="DV45" s="82">
        <v>375</v>
      </c>
      <c r="DW45" s="82">
        <v>10</v>
      </c>
      <c r="DX45" s="82"/>
      <c r="DY45" s="82">
        <v>41</v>
      </c>
      <c r="DZ45" s="82">
        <v>27</v>
      </c>
      <c r="EA45" s="82">
        <v>106</v>
      </c>
      <c r="EB45" s="82">
        <v>6</v>
      </c>
      <c r="EC45" s="82">
        <v>7</v>
      </c>
      <c r="ED45" s="82"/>
      <c r="EE45" s="82">
        <v>18</v>
      </c>
      <c r="EF45" s="82"/>
      <c r="EG45" s="82">
        <v>10</v>
      </c>
      <c r="EH45" s="82">
        <v>9</v>
      </c>
      <c r="EI45" s="82">
        <v>969</v>
      </c>
      <c r="EJ45" s="82">
        <v>101</v>
      </c>
      <c r="EK45" s="82"/>
      <c r="EL45" s="82"/>
      <c r="EM45" s="82"/>
      <c r="EN45" s="82"/>
      <c r="EO45" s="82"/>
      <c r="EP45" s="82">
        <v>662</v>
      </c>
      <c r="EQ45" s="82">
        <v>452</v>
      </c>
      <c r="ER45" s="82">
        <v>36</v>
      </c>
      <c r="ES45" s="82">
        <v>119</v>
      </c>
      <c r="ET45" s="82">
        <v>25</v>
      </c>
      <c r="EU45" s="82"/>
      <c r="EV45" s="82">
        <v>119</v>
      </c>
      <c r="EW45" s="82">
        <v>235</v>
      </c>
      <c r="EX45" s="82">
        <v>9</v>
      </c>
      <c r="EY45" s="82">
        <v>1</v>
      </c>
      <c r="EZ45" s="82">
        <v>140</v>
      </c>
      <c r="FA45" s="82"/>
      <c r="FB45" s="82">
        <v>109</v>
      </c>
      <c r="FC45" s="82">
        <v>370</v>
      </c>
      <c r="FD45" s="82">
        <v>47</v>
      </c>
      <c r="FE45" s="82">
        <v>22</v>
      </c>
      <c r="FF45" s="82">
        <v>16</v>
      </c>
      <c r="FG45" s="82">
        <v>11</v>
      </c>
      <c r="FH45" s="82">
        <v>17</v>
      </c>
      <c r="FI45" s="82">
        <v>134</v>
      </c>
      <c r="FJ45" s="82">
        <v>31</v>
      </c>
      <c r="FK45" s="82">
        <v>13</v>
      </c>
      <c r="FL45" s="82">
        <v>1</v>
      </c>
      <c r="FM45" s="82"/>
      <c r="FN45" s="82">
        <v>18</v>
      </c>
      <c r="FO45" s="82">
        <v>1</v>
      </c>
      <c r="FP45" s="82"/>
      <c r="FQ45" s="82">
        <v>1294</v>
      </c>
      <c r="FR45" s="82">
        <v>10</v>
      </c>
      <c r="FS45" s="82">
        <v>734</v>
      </c>
      <c r="FT45" s="82">
        <v>550</v>
      </c>
      <c r="FU45" s="82"/>
      <c r="FV45" s="82"/>
      <c r="FW45" s="82">
        <v>1277</v>
      </c>
      <c r="FX45" s="82">
        <v>14</v>
      </c>
      <c r="FY45" s="82">
        <v>2</v>
      </c>
      <c r="FZ45" s="82">
        <v>1</v>
      </c>
      <c r="GA45" s="82"/>
      <c r="GB45" s="82"/>
      <c r="GC45" s="82">
        <v>10</v>
      </c>
    </row>
    <row r="46" spans="1:185" x14ac:dyDescent="0.3">
      <c r="A46" s="83">
        <v>106150722</v>
      </c>
      <c r="B46" s="81" t="s">
        <v>152</v>
      </c>
      <c r="C46" s="81" t="s">
        <v>902</v>
      </c>
      <c r="D46" s="81" t="s">
        <v>1101</v>
      </c>
      <c r="E46" s="81" t="s">
        <v>1364</v>
      </c>
      <c r="F46" s="81" t="s">
        <v>1366</v>
      </c>
      <c r="G46" s="81" t="s">
        <v>1367</v>
      </c>
      <c r="H46" s="81" t="s">
        <v>153</v>
      </c>
      <c r="I46" s="81" t="s">
        <v>1040</v>
      </c>
      <c r="J46" s="81"/>
      <c r="K46" s="81" t="s">
        <v>1864</v>
      </c>
      <c r="L46" s="81"/>
      <c r="M46" s="81"/>
      <c r="N46" s="81" t="s">
        <v>965</v>
      </c>
      <c r="O46" s="81" t="s">
        <v>1107</v>
      </c>
      <c r="P46" s="81" t="s">
        <v>1125</v>
      </c>
      <c r="Q46" s="81" t="s">
        <v>1368</v>
      </c>
      <c r="R46" s="81" t="s">
        <v>51</v>
      </c>
      <c r="S46" s="82">
        <v>33536</v>
      </c>
      <c r="T46" s="82">
        <v>27100</v>
      </c>
      <c r="U46" s="82">
        <v>3</v>
      </c>
      <c r="V46" s="82">
        <v>12033</v>
      </c>
      <c r="W46" s="82">
        <v>6550</v>
      </c>
      <c r="X46" s="82">
        <v>9872</v>
      </c>
      <c r="Y46" s="82">
        <v>8457</v>
      </c>
      <c r="Z46" s="82">
        <v>6014</v>
      </c>
      <c r="AA46" s="82">
        <v>5445</v>
      </c>
      <c r="AB46" s="82">
        <v>4400</v>
      </c>
      <c r="AC46" s="82">
        <v>2567</v>
      </c>
      <c r="AD46" s="82">
        <v>1751</v>
      </c>
      <c r="AE46" s="82">
        <v>3550</v>
      </c>
      <c r="AF46" s="82"/>
      <c r="AG46" s="82">
        <v>572</v>
      </c>
      <c r="AH46" s="82">
        <v>753</v>
      </c>
      <c r="AI46" s="82">
        <v>5354</v>
      </c>
      <c r="AJ46" s="82">
        <v>9</v>
      </c>
      <c r="AK46" s="82">
        <v>58</v>
      </c>
      <c r="AL46" s="82">
        <v>7956</v>
      </c>
      <c r="AM46" s="82">
        <v>689</v>
      </c>
      <c r="AN46" s="82">
        <v>45248</v>
      </c>
      <c r="AO46" s="82"/>
      <c r="AP46" s="82">
        <v>34485</v>
      </c>
      <c r="AQ46" s="82">
        <v>25828</v>
      </c>
      <c r="AR46" s="82">
        <v>326</v>
      </c>
      <c r="AS46" s="82"/>
      <c r="AT46" s="82">
        <v>374</v>
      </c>
      <c r="AU46" s="82">
        <v>2144</v>
      </c>
      <c r="AV46" s="82">
        <v>28</v>
      </c>
      <c r="AW46" s="82">
        <v>74</v>
      </c>
      <c r="AX46" s="82">
        <v>204</v>
      </c>
      <c r="AY46" s="82">
        <v>38</v>
      </c>
      <c r="AZ46" s="82">
        <v>18</v>
      </c>
      <c r="BA46" s="82">
        <v>20</v>
      </c>
      <c r="BB46" s="82">
        <v>37</v>
      </c>
      <c r="BC46" s="82">
        <v>31</v>
      </c>
      <c r="BD46" s="82">
        <v>8</v>
      </c>
      <c r="BE46" s="82">
        <v>57404</v>
      </c>
      <c r="BF46" s="82">
        <v>249</v>
      </c>
      <c r="BG46" s="82">
        <v>10</v>
      </c>
      <c r="BH46" s="82"/>
      <c r="BI46" s="82"/>
      <c r="BJ46" s="82"/>
      <c r="BK46" s="82">
        <v>41159</v>
      </c>
      <c r="BL46" s="82">
        <v>7778</v>
      </c>
      <c r="BM46" s="82">
        <v>449</v>
      </c>
      <c r="BN46" s="82">
        <v>7529</v>
      </c>
      <c r="BO46" s="82">
        <v>3711</v>
      </c>
      <c r="BP46" s="82">
        <v>13</v>
      </c>
      <c r="BQ46" s="82">
        <v>269</v>
      </c>
      <c r="BR46" s="82">
        <v>3629</v>
      </c>
      <c r="BS46" s="82">
        <v>35</v>
      </c>
      <c r="BT46" s="82">
        <v>4091</v>
      </c>
      <c r="BU46" s="82">
        <v>258</v>
      </c>
      <c r="BV46" s="82">
        <v>1388</v>
      </c>
      <c r="BW46" s="82">
        <v>972</v>
      </c>
      <c r="BX46" s="82">
        <v>478</v>
      </c>
      <c r="BY46" s="82">
        <v>1392</v>
      </c>
      <c r="BZ46" s="82">
        <v>3883</v>
      </c>
      <c r="CA46" s="82">
        <v>3948</v>
      </c>
      <c r="CB46" s="82">
        <v>9911</v>
      </c>
      <c r="CC46" s="82">
        <v>1424</v>
      </c>
      <c r="CD46" s="82">
        <v>2947</v>
      </c>
      <c r="CE46" s="82">
        <v>128</v>
      </c>
      <c r="CF46" s="82">
        <v>2742</v>
      </c>
      <c r="CG46" s="82">
        <v>2649</v>
      </c>
      <c r="CH46" s="82">
        <v>8525</v>
      </c>
      <c r="CI46" s="82">
        <v>2662</v>
      </c>
      <c r="CJ46" s="82">
        <v>9270</v>
      </c>
      <c r="CK46" s="82">
        <v>38</v>
      </c>
      <c r="CL46" s="82">
        <v>60639</v>
      </c>
      <c r="CM46" s="82">
        <v>163</v>
      </c>
      <c r="CN46" s="82">
        <v>52183</v>
      </c>
      <c r="CO46" s="82">
        <v>8209</v>
      </c>
      <c r="CP46" s="82">
        <v>82</v>
      </c>
      <c r="CQ46" s="82">
        <v>2</v>
      </c>
      <c r="CR46" s="82">
        <v>155</v>
      </c>
      <c r="CS46" s="82">
        <v>58915</v>
      </c>
      <c r="CT46" s="82">
        <v>1</v>
      </c>
      <c r="CU46" s="82">
        <v>1324</v>
      </c>
      <c r="CV46" s="82">
        <v>210</v>
      </c>
      <c r="CW46" s="82">
        <v>34</v>
      </c>
      <c r="CX46" s="82">
        <v>5855</v>
      </c>
      <c r="CY46" s="82">
        <v>5310</v>
      </c>
      <c r="CZ46" s="82"/>
      <c r="DA46" s="82">
        <v>497</v>
      </c>
      <c r="DB46" s="82">
        <v>1225</v>
      </c>
      <c r="DC46" s="82">
        <v>1121</v>
      </c>
      <c r="DD46" s="82">
        <v>984</v>
      </c>
      <c r="DE46" s="82">
        <v>1633</v>
      </c>
      <c r="DF46" s="82">
        <v>2076</v>
      </c>
      <c r="DG46" s="82">
        <v>1582</v>
      </c>
      <c r="DH46" s="82">
        <v>1342</v>
      </c>
      <c r="DI46" s="82">
        <v>319</v>
      </c>
      <c r="DJ46" s="82">
        <v>386</v>
      </c>
      <c r="DK46" s="82"/>
      <c r="DL46" s="82">
        <v>75</v>
      </c>
      <c r="DM46" s="82">
        <v>210</v>
      </c>
      <c r="DN46" s="82">
        <v>836</v>
      </c>
      <c r="DO46" s="82">
        <v>1</v>
      </c>
      <c r="DP46" s="82">
        <v>17</v>
      </c>
      <c r="DQ46" s="82">
        <v>1125</v>
      </c>
      <c r="DR46" s="82">
        <v>128</v>
      </c>
      <c r="DS46" s="82">
        <v>8773</v>
      </c>
      <c r="DT46" s="82"/>
      <c r="DU46" s="82">
        <v>5003</v>
      </c>
      <c r="DV46" s="82">
        <v>6107</v>
      </c>
      <c r="DW46" s="82">
        <v>55</v>
      </c>
      <c r="DX46" s="82"/>
      <c r="DY46" s="82">
        <v>127</v>
      </c>
      <c r="DZ46" s="82">
        <v>372</v>
      </c>
      <c r="EA46" s="82">
        <v>530</v>
      </c>
      <c r="EB46" s="82">
        <v>1458</v>
      </c>
      <c r="EC46" s="82">
        <v>217</v>
      </c>
      <c r="ED46" s="82">
        <v>8</v>
      </c>
      <c r="EE46" s="82">
        <v>9</v>
      </c>
      <c r="EF46" s="82">
        <v>8</v>
      </c>
      <c r="EG46" s="82">
        <v>243</v>
      </c>
      <c r="EH46" s="82">
        <v>58</v>
      </c>
      <c r="EI46" s="82">
        <v>7055</v>
      </c>
      <c r="EJ46" s="82">
        <v>1058</v>
      </c>
      <c r="EK46" s="82">
        <v>22</v>
      </c>
      <c r="EL46" s="82"/>
      <c r="EM46" s="82"/>
      <c r="EN46" s="82"/>
      <c r="EO46" s="82"/>
      <c r="EP46" s="82">
        <v>5100</v>
      </c>
      <c r="EQ46" s="82">
        <v>4267</v>
      </c>
      <c r="ER46" s="82">
        <v>108</v>
      </c>
      <c r="ES46" s="82">
        <v>1589</v>
      </c>
      <c r="ET46" s="82">
        <v>101</v>
      </c>
      <c r="EU46" s="82"/>
      <c r="EV46" s="82">
        <v>2002</v>
      </c>
      <c r="EW46" s="82">
        <v>1351</v>
      </c>
      <c r="EX46" s="82">
        <v>56</v>
      </c>
      <c r="EY46" s="82">
        <v>6</v>
      </c>
      <c r="EZ46" s="82">
        <v>764</v>
      </c>
      <c r="FA46" s="82">
        <v>9</v>
      </c>
      <c r="FB46" s="82">
        <v>598</v>
      </c>
      <c r="FC46" s="82">
        <v>1825</v>
      </c>
      <c r="FD46" s="82">
        <v>881</v>
      </c>
      <c r="FE46" s="82">
        <v>87</v>
      </c>
      <c r="FF46" s="82">
        <v>150</v>
      </c>
      <c r="FG46" s="82">
        <v>197</v>
      </c>
      <c r="FH46" s="82">
        <v>323</v>
      </c>
      <c r="FI46" s="82">
        <v>953</v>
      </c>
      <c r="FJ46" s="82">
        <v>206</v>
      </c>
      <c r="FK46" s="82">
        <v>197</v>
      </c>
      <c r="FL46" s="82">
        <v>113</v>
      </c>
      <c r="FM46" s="82">
        <v>6</v>
      </c>
      <c r="FN46" s="82">
        <v>1430</v>
      </c>
      <c r="FO46" s="82">
        <v>11</v>
      </c>
      <c r="FP46" s="82"/>
      <c r="FQ46" s="82">
        <v>11165</v>
      </c>
      <c r="FR46" s="82">
        <v>86</v>
      </c>
      <c r="FS46" s="82">
        <v>9272</v>
      </c>
      <c r="FT46" s="82">
        <v>1800</v>
      </c>
      <c r="FU46" s="82">
        <v>7</v>
      </c>
      <c r="FV46" s="82"/>
      <c r="FW46" s="82">
        <v>10873</v>
      </c>
      <c r="FX46" s="82">
        <v>240</v>
      </c>
      <c r="FY46" s="82">
        <v>46</v>
      </c>
      <c r="FZ46" s="82">
        <v>5</v>
      </c>
      <c r="GA46" s="82">
        <v>1</v>
      </c>
      <c r="GB46" s="82"/>
      <c r="GC46" s="82">
        <v>36</v>
      </c>
    </row>
    <row r="47" spans="1:185" x14ac:dyDescent="0.3">
      <c r="A47" s="83">
        <v>106150736</v>
      </c>
      <c r="B47" s="81" t="s">
        <v>154</v>
      </c>
      <c r="C47" s="81" t="s">
        <v>155</v>
      </c>
      <c r="D47" s="81" t="s">
        <v>1101</v>
      </c>
      <c r="E47" s="81" t="s">
        <v>1364</v>
      </c>
      <c r="F47" s="81" t="s">
        <v>1926</v>
      </c>
      <c r="G47" s="81" t="s">
        <v>1367</v>
      </c>
      <c r="H47" s="81" t="s">
        <v>156</v>
      </c>
      <c r="I47" s="81" t="s">
        <v>1039</v>
      </c>
      <c r="J47" s="81" t="s">
        <v>1867</v>
      </c>
      <c r="K47" s="81" t="s">
        <v>1864</v>
      </c>
      <c r="L47" s="81"/>
      <c r="M47" s="81" t="s">
        <v>58</v>
      </c>
      <c r="N47" s="81" t="s">
        <v>967</v>
      </c>
      <c r="O47" s="81" t="s">
        <v>1107</v>
      </c>
      <c r="P47" s="81" t="s">
        <v>1124</v>
      </c>
      <c r="Q47" s="81" t="s">
        <v>1368</v>
      </c>
      <c r="R47" s="81" t="s">
        <v>51</v>
      </c>
      <c r="S47" s="82">
        <v>19344</v>
      </c>
      <c r="T47" s="82">
        <v>21879</v>
      </c>
      <c r="U47" s="82"/>
      <c r="V47" s="82">
        <v>2365</v>
      </c>
      <c r="W47" s="82">
        <v>4073</v>
      </c>
      <c r="X47" s="82">
        <v>9217</v>
      </c>
      <c r="Y47" s="82">
        <v>8938</v>
      </c>
      <c r="Z47" s="82">
        <v>6250</v>
      </c>
      <c r="AA47" s="82">
        <v>5452</v>
      </c>
      <c r="AB47" s="82">
        <v>3011</v>
      </c>
      <c r="AC47" s="82">
        <v>913</v>
      </c>
      <c r="AD47" s="82">
        <v>348</v>
      </c>
      <c r="AE47" s="82">
        <v>656</v>
      </c>
      <c r="AF47" s="82"/>
      <c r="AG47" s="82">
        <v>109</v>
      </c>
      <c r="AH47" s="82">
        <v>344</v>
      </c>
      <c r="AI47" s="82">
        <v>4807</v>
      </c>
      <c r="AJ47" s="82">
        <v>309</v>
      </c>
      <c r="AK47" s="82">
        <v>20</v>
      </c>
      <c r="AL47" s="82">
        <v>985</v>
      </c>
      <c r="AM47" s="82">
        <v>553</v>
      </c>
      <c r="AN47" s="82">
        <v>34096</v>
      </c>
      <c r="AO47" s="82"/>
      <c r="AP47" s="82">
        <v>24798</v>
      </c>
      <c r="AQ47" s="82">
        <v>15954</v>
      </c>
      <c r="AR47" s="82">
        <v>471</v>
      </c>
      <c r="AS47" s="82"/>
      <c r="AT47" s="82">
        <v>166</v>
      </c>
      <c r="AU47" s="82">
        <v>3976</v>
      </c>
      <c r="AV47" s="82">
        <v>70</v>
      </c>
      <c r="AW47" s="82">
        <v>95</v>
      </c>
      <c r="AX47" s="82">
        <v>32</v>
      </c>
      <c r="AY47" s="82">
        <v>20</v>
      </c>
      <c r="AZ47" s="82">
        <v>60</v>
      </c>
      <c r="BA47" s="82">
        <v>2010</v>
      </c>
      <c r="BB47" s="82">
        <v>2371</v>
      </c>
      <c r="BC47" s="82">
        <v>15</v>
      </c>
      <c r="BD47" s="82"/>
      <c r="BE47" s="82">
        <v>32244</v>
      </c>
      <c r="BF47" s="82">
        <v>97</v>
      </c>
      <c r="BG47" s="82">
        <v>21</v>
      </c>
      <c r="BH47" s="82">
        <v>44</v>
      </c>
      <c r="BI47" s="82"/>
      <c r="BJ47" s="82">
        <v>2</v>
      </c>
      <c r="BK47" s="82">
        <v>33294</v>
      </c>
      <c r="BL47" s="82">
        <v>39</v>
      </c>
      <c r="BM47" s="82">
        <v>1581</v>
      </c>
      <c r="BN47" s="82">
        <v>2610</v>
      </c>
      <c r="BO47" s="82">
        <v>3698</v>
      </c>
      <c r="BP47" s="82">
        <v>1</v>
      </c>
      <c r="BQ47" s="82">
        <v>60</v>
      </c>
      <c r="BR47" s="82">
        <v>1716</v>
      </c>
      <c r="BS47" s="82">
        <v>9</v>
      </c>
      <c r="BT47" s="82">
        <v>2327</v>
      </c>
      <c r="BU47" s="82">
        <v>170</v>
      </c>
      <c r="BV47" s="82">
        <v>500</v>
      </c>
      <c r="BW47" s="82">
        <v>609</v>
      </c>
      <c r="BX47" s="82">
        <v>333</v>
      </c>
      <c r="BY47" s="82">
        <v>4073</v>
      </c>
      <c r="BZ47" s="82">
        <v>2112</v>
      </c>
      <c r="CA47" s="82">
        <v>1837</v>
      </c>
      <c r="CB47" s="82">
        <v>9032</v>
      </c>
      <c r="CC47" s="82">
        <v>3131</v>
      </c>
      <c r="CD47" s="82">
        <v>3003</v>
      </c>
      <c r="CE47" s="82">
        <v>82</v>
      </c>
      <c r="CF47" s="82">
        <v>1808</v>
      </c>
      <c r="CG47" s="82">
        <v>1423</v>
      </c>
      <c r="CH47" s="82">
        <v>2142</v>
      </c>
      <c r="CI47" s="82">
        <v>1640</v>
      </c>
      <c r="CJ47" s="82">
        <v>5208</v>
      </c>
      <c r="CK47" s="82">
        <v>8</v>
      </c>
      <c r="CL47" s="82">
        <v>41223</v>
      </c>
      <c r="CM47" s="82">
        <v>178</v>
      </c>
      <c r="CN47" s="82">
        <v>33273</v>
      </c>
      <c r="CO47" s="82">
        <v>7748</v>
      </c>
      <c r="CP47" s="82"/>
      <c r="CQ47" s="82">
        <v>24</v>
      </c>
      <c r="CR47" s="82">
        <v>28</v>
      </c>
      <c r="CS47" s="82">
        <v>40410</v>
      </c>
      <c r="CT47" s="82"/>
      <c r="CU47" s="82">
        <v>576</v>
      </c>
      <c r="CV47" s="82">
        <v>209</v>
      </c>
      <c r="CW47" s="82"/>
      <c r="CX47" s="82">
        <v>3956</v>
      </c>
      <c r="CY47" s="82">
        <v>3342</v>
      </c>
      <c r="CZ47" s="82"/>
      <c r="DA47" s="82">
        <v>364</v>
      </c>
      <c r="DB47" s="82">
        <v>1816</v>
      </c>
      <c r="DC47" s="82">
        <v>1539</v>
      </c>
      <c r="DD47" s="82">
        <v>885</v>
      </c>
      <c r="DE47" s="82">
        <v>1049</v>
      </c>
      <c r="DF47" s="82">
        <v>893</v>
      </c>
      <c r="DG47" s="82">
        <v>377</v>
      </c>
      <c r="DH47" s="82">
        <v>190</v>
      </c>
      <c r="DI47" s="82">
        <v>123</v>
      </c>
      <c r="DJ47" s="82">
        <v>62</v>
      </c>
      <c r="DK47" s="82"/>
      <c r="DL47" s="82">
        <v>21</v>
      </c>
      <c r="DM47" s="82">
        <v>95</v>
      </c>
      <c r="DN47" s="82">
        <v>778</v>
      </c>
      <c r="DO47" s="82">
        <v>87</v>
      </c>
      <c r="DP47" s="82">
        <v>4</v>
      </c>
      <c r="DQ47" s="82">
        <v>113</v>
      </c>
      <c r="DR47" s="82">
        <v>31</v>
      </c>
      <c r="DS47" s="82">
        <v>6169</v>
      </c>
      <c r="DT47" s="82"/>
      <c r="DU47" s="82">
        <v>4241</v>
      </c>
      <c r="DV47" s="82">
        <v>2970</v>
      </c>
      <c r="DW47" s="82">
        <v>87</v>
      </c>
      <c r="DX47" s="82"/>
      <c r="DY47" s="82">
        <v>127</v>
      </c>
      <c r="DZ47" s="82">
        <v>500</v>
      </c>
      <c r="EA47" s="82">
        <v>198</v>
      </c>
      <c r="EB47" s="82">
        <v>151</v>
      </c>
      <c r="EC47" s="82">
        <v>85</v>
      </c>
      <c r="ED47" s="82">
        <v>25</v>
      </c>
      <c r="EE47" s="82">
        <v>152</v>
      </c>
      <c r="EF47" s="82">
        <v>109</v>
      </c>
      <c r="EG47" s="82">
        <v>284</v>
      </c>
      <c r="EH47" s="82">
        <v>3</v>
      </c>
      <c r="EI47" s="82">
        <v>5297</v>
      </c>
      <c r="EJ47" s="82">
        <v>336</v>
      </c>
      <c r="EK47" s="82">
        <v>20</v>
      </c>
      <c r="EL47" s="82"/>
      <c r="EM47" s="82">
        <v>8</v>
      </c>
      <c r="EN47" s="82">
        <v>3</v>
      </c>
      <c r="EO47" s="82"/>
      <c r="EP47" s="82">
        <v>5018</v>
      </c>
      <c r="EQ47" s="82">
        <v>1100</v>
      </c>
      <c r="ER47" s="82">
        <v>230</v>
      </c>
      <c r="ES47" s="82">
        <v>615</v>
      </c>
      <c r="ET47" s="82">
        <v>335</v>
      </c>
      <c r="EU47" s="82"/>
      <c r="EV47" s="82">
        <v>505</v>
      </c>
      <c r="EW47" s="82">
        <v>527</v>
      </c>
      <c r="EX47" s="82">
        <v>87</v>
      </c>
      <c r="EY47" s="82">
        <v>12</v>
      </c>
      <c r="EZ47" s="82">
        <v>243</v>
      </c>
      <c r="FA47" s="82">
        <v>1</v>
      </c>
      <c r="FB47" s="82">
        <v>277</v>
      </c>
      <c r="FC47" s="82">
        <v>559</v>
      </c>
      <c r="FD47" s="82">
        <v>1625</v>
      </c>
      <c r="FE47" s="82">
        <v>564</v>
      </c>
      <c r="FF47" s="82">
        <v>124</v>
      </c>
      <c r="FG47" s="82">
        <v>108</v>
      </c>
      <c r="FH47" s="82">
        <v>171</v>
      </c>
      <c r="FI47" s="82">
        <v>271</v>
      </c>
      <c r="FJ47" s="82">
        <v>230</v>
      </c>
      <c r="FK47" s="82">
        <v>77</v>
      </c>
      <c r="FL47" s="82">
        <v>76</v>
      </c>
      <c r="FM47" s="82">
        <v>9</v>
      </c>
      <c r="FN47" s="82">
        <v>1825</v>
      </c>
      <c r="FO47" s="82">
        <v>5</v>
      </c>
      <c r="FP47" s="82">
        <v>2</v>
      </c>
      <c r="FQ47" s="82">
        <v>7298</v>
      </c>
      <c r="FR47" s="82">
        <v>42</v>
      </c>
      <c r="FS47" s="82">
        <v>5654</v>
      </c>
      <c r="FT47" s="82">
        <v>1599</v>
      </c>
      <c r="FU47" s="82"/>
      <c r="FV47" s="82">
        <v>3</v>
      </c>
      <c r="FW47" s="82">
        <v>6903</v>
      </c>
      <c r="FX47" s="82">
        <v>368</v>
      </c>
      <c r="FY47" s="82">
        <v>26</v>
      </c>
      <c r="FZ47" s="82"/>
      <c r="GA47" s="82"/>
      <c r="GB47" s="82">
        <v>1</v>
      </c>
      <c r="GC47" s="82">
        <v>30</v>
      </c>
    </row>
    <row r="48" spans="1:185" x14ac:dyDescent="0.3">
      <c r="A48" s="83">
        <v>106150737</v>
      </c>
      <c r="B48" s="81" t="s">
        <v>157</v>
      </c>
      <c r="C48" s="81" t="s">
        <v>158</v>
      </c>
      <c r="D48" s="81" t="s">
        <v>1101</v>
      </c>
      <c r="E48" s="81" t="s">
        <v>1364</v>
      </c>
      <c r="F48" s="81" t="s">
        <v>1927</v>
      </c>
      <c r="G48" s="81" t="s">
        <v>1928</v>
      </c>
      <c r="H48" s="81" t="s">
        <v>159</v>
      </c>
      <c r="I48" s="81" t="s">
        <v>969</v>
      </c>
      <c r="J48" s="81"/>
      <c r="K48" s="81" t="s">
        <v>1868</v>
      </c>
      <c r="L48" s="81" t="s">
        <v>974</v>
      </c>
      <c r="M48" s="81"/>
      <c r="N48" s="81" t="s">
        <v>963</v>
      </c>
      <c r="O48" s="81" t="s">
        <v>1107</v>
      </c>
      <c r="P48" s="81" t="s">
        <v>1123</v>
      </c>
      <c r="Q48" s="81" t="s">
        <v>1369</v>
      </c>
      <c r="R48" s="81" t="s">
        <v>127</v>
      </c>
      <c r="S48" s="82">
        <v>3060</v>
      </c>
      <c r="T48" s="82">
        <v>2923</v>
      </c>
      <c r="U48" s="82"/>
      <c r="V48" s="82">
        <v>328</v>
      </c>
      <c r="W48" s="82">
        <v>380</v>
      </c>
      <c r="X48" s="82">
        <v>593</v>
      </c>
      <c r="Y48" s="82">
        <v>653</v>
      </c>
      <c r="Z48" s="82">
        <v>638</v>
      </c>
      <c r="AA48" s="82">
        <v>905</v>
      </c>
      <c r="AB48" s="82">
        <v>1133</v>
      </c>
      <c r="AC48" s="82">
        <v>807</v>
      </c>
      <c r="AD48" s="82">
        <v>510</v>
      </c>
      <c r="AE48" s="82">
        <v>36</v>
      </c>
      <c r="AF48" s="82"/>
      <c r="AG48" s="82">
        <v>88</v>
      </c>
      <c r="AH48" s="82">
        <v>22</v>
      </c>
      <c r="AI48" s="82">
        <v>31</v>
      </c>
      <c r="AJ48" s="82">
        <v>41</v>
      </c>
      <c r="AK48" s="82">
        <v>4</v>
      </c>
      <c r="AL48" s="82">
        <v>305</v>
      </c>
      <c r="AM48" s="82">
        <v>340</v>
      </c>
      <c r="AN48" s="82">
        <v>5152</v>
      </c>
      <c r="AO48" s="82"/>
      <c r="AP48" s="82">
        <v>464</v>
      </c>
      <c r="AQ48" s="82">
        <v>4988</v>
      </c>
      <c r="AR48" s="82">
        <v>531</v>
      </c>
      <c r="AS48" s="82"/>
      <c r="AT48" s="82">
        <v>1012</v>
      </c>
      <c r="AU48" s="82">
        <v>648</v>
      </c>
      <c r="AV48" s="82"/>
      <c r="AW48" s="82">
        <v>36</v>
      </c>
      <c r="AX48" s="82"/>
      <c r="AY48" s="82">
        <v>3</v>
      </c>
      <c r="AZ48" s="82"/>
      <c r="BA48" s="82"/>
      <c r="BB48" s="82"/>
      <c r="BC48" s="82"/>
      <c r="BD48" s="82"/>
      <c r="BE48" s="82">
        <v>4271</v>
      </c>
      <c r="BF48" s="82">
        <v>9</v>
      </c>
      <c r="BG48" s="82">
        <v>4</v>
      </c>
      <c r="BH48" s="82"/>
      <c r="BI48" s="82"/>
      <c r="BJ48" s="82"/>
      <c r="BK48" s="82">
        <v>1155</v>
      </c>
      <c r="BL48" s="82">
        <v>1066</v>
      </c>
      <c r="BM48" s="82">
        <v>81</v>
      </c>
      <c r="BN48" s="82">
        <v>3333</v>
      </c>
      <c r="BO48" s="82">
        <v>348</v>
      </c>
      <c r="BP48" s="82"/>
      <c r="BQ48" s="82">
        <v>2</v>
      </c>
      <c r="BR48" s="82">
        <v>591</v>
      </c>
      <c r="BS48" s="82"/>
      <c r="BT48" s="82">
        <v>410</v>
      </c>
      <c r="BU48" s="82">
        <v>26</v>
      </c>
      <c r="BV48" s="82">
        <v>93</v>
      </c>
      <c r="BW48" s="82">
        <v>125</v>
      </c>
      <c r="BX48" s="82">
        <v>49</v>
      </c>
      <c r="BY48" s="82">
        <v>83</v>
      </c>
      <c r="BZ48" s="82">
        <v>301</v>
      </c>
      <c r="CA48" s="82">
        <v>113</v>
      </c>
      <c r="CB48" s="82">
        <v>1399</v>
      </c>
      <c r="CC48" s="82">
        <v>156</v>
      </c>
      <c r="CD48" s="82">
        <v>429</v>
      </c>
      <c r="CE48" s="82">
        <v>24</v>
      </c>
      <c r="CF48" s="82">
        <v>240</v>
      </c>
      <c r="CG48" s="82">
        <v>38</v>
      </c>
      <c r="CH48" s="82">
        <v>619</v>
      </c>
      <c r="CI48" s="82">
        <v>315</v>
      </c>
      <c r="CJ48" s="82">
        <v>970</v>
      </c>
      <c r="CK48" s="82"/>
      <c r="CL48" s="82">
        <v>5983</v>
      </c>
      <c r="CM48" s="82">
        <v>13</v>
      </c>
      <c r="CN48" s="82">
        <v>5946</v>
      </c>
      <c r="CO48" s="82">
        <v>23</v>
      </c>
      <c r="CP48" s="82"/>
      <c r="CQ48" s="82">
        <v>1</v>
      </c>
      <c r="CR48" s="82"/>
      <c r="CS48" s="82">
        <v>5892</v>
      </c>
      <c r="CT48" s="82"/>
      <c r="CU48" s="82">
        <v>9</v>
      </c>
      <c r="CV48" s="82">
        <v>81</v>
      </c>
      <c r="CW48" s="82">
        <v>1</v>
      </c>
      <c r="CX48" s="82">
        <v>131</v>
      </c>
      <c r="CY48" s="82">
        <v>104</v>
      </c>
      <c r="CZ48" s="82"/>
      <c r="DA48" s="82"/>
      <c r="DB48" s="82">
        <v>4</v>
      </c>
      <c r="DC48" s="82">
        <v>8</v>
      </c>
      <c r="DD48" s="82">
        <v>12</v>
      </c>
      <c r="DE48" s="82">
        <v>25</v>
      </c>
      <c r="DF48" s="82">
        <v>74</v>
      </c>
      <c r="DG48" s="82">
        <v>67</v>
      </c>
      <c r="DH48" s="82">
        <v>45</v>
      </c>
      <c r="DI48" s="82"/>
      <c r="DJ48" s="82"/>
      <c r="DK48" s="82"/>
      <c r="DL48" s="82"/>
      <c r="DM48" s="82">
        <v>1</v>
      </c>
      <c r="DN48" s="82">
        <v>1</v>
      </c>
      <c r="DO48" s="82">
        <v>2</v>
      </c>
      <c r="DP48" s="82"/>
      <c r="DQ48" s="82">
        <v>10</v>
      </c>
      <c r="DR48" s="82">
        <v>4</v>
      </c>
      <c r="DS48" s="82">
        <v>217</v>
      </c>
      <c r="DT48" s="82"/>
      <c r="DU48" s="82">
        <v>9</v>
      </c>
      <c r="DV48" s="82">
        <v>218</v>
      </c>
      <c r="DW48" s="82">
        <v>8</v>
      </c>
      <c r="DX48" s="82"/>
      <c r="DY48" s="82">
        <v>8</v>
      </c>
      <c r="DZ48" s="82">
        <v>20</v>
      </c>
      <c r="EA48" s="82">
        <v>4</v>
      </c>
      <c r="EB48" s="82">
        <v>1</v>
      </c>
      <c r="EC48" s="82">
        <v>2</v>
      </c>
      <c r="ED48" s="82"/>
      <c r="EE48" s="82"/>
      <c r="EF48" s="82"/>
      <c r="EG48" s="82"/>
      <c r="EH48" s="82"/>
      <c r="EI48" s="82">
        <v>155</v>
      </c>
      <c r="EJ48" s="82">
        <v>45</v>
      </c>
      <c r="EK48" s="82"/>
      <c r="EL48" s="82"/>
      <c r="EM48" s="82"/>
      <c r="EN48" s="82"/>
      <c r="EO48" s="82"/>
      <c r="EP48" s="82">
        <v>58</v>
      </c>
      <c r="EQ48" s="82">
        <v>156</v>
      </c>
      <c r="ER48" s="82">
        <v>3</v>
      </c>
      <c r="ES48" s="82">
        <v>13</v>
      </c>
      <c r="ET48" s="82">
        <v>5</v>
      </c>
      <c r="EU48" s="82"/>
      <c r="EV48" s="82">
        <v>24</v>
      </c>
      <c r="EW48" s="82">
        <v>27</v>
      </c>
      <c r="EX48" s="82">
        <v>3</v>
      </c>
      <c r="EY48" s="82"/>
      <c r="EZ48" s="82">
        <v>10</v>
      </c>
      <c r="FA48" s="82"/>
      <c r="FB48" s="82">
        <v>21</v>
      </c>
      <c r="FC48" s="82">
        <v>21</v>
      </c>
      <c r="FD48" s="82">
        <v>11</v>
      </c>
      <c r="FE48" s="82">
        <v>4</v>
      </c>
      <c r="FF48" s="82">
        <v>11</v>
      </c>
      <c r="FG48" s="82">
        <v>3</v>
      </c>
      <c r="FH48" s="82">
        <v>2</v>
      </c>
      <c r="FI48" s="82">
        <v>76</v>
      </c>
      <c r="FJ48" s="82">
        <v>14</v>
      </c>
      <c r="FK48" s="82">
        <v>8</v>
      </c>
      <c r="FL48" s="82"/>
      <c r="FM48" s="82"/>
      <c r="FN48" s="82"/>
      <c r="FO48" s="82"/>
      <c r="FP48" s="82"/>
      <c r="FQ48" s="82">
        <v>235</v>
      </c>
      <c r="FR48" s="82"/>
      <c r="FS48" s="82">
        <v>234</v>
      </c>
      <c r="FT48" s="82">
        <v>1</v>
      </c>
      <c r="FU48" s="82"/>
      <c r="FV48" s="82"/>
      <c r="FW48" s="82">
        <v>229</v>
      </c>
      <c r="FX48" s="82">
        <v>5</v>
      </c>
      <c r="FY48" s="82">
        <v>1</v>
      </c>
      <c r="FZ48" s="82"/>
      <c r="GA48" s="82"/>
      <c r="GB48" s="82"/>
      <c r="GC48" s="82">
        <v>8</v>
      </c>
    </row>
    <row r="49" spans="1:185" x14ac:dyDescent="0.3">
      <c r="A49" s="83">
        <v>106150761</v>
      </c>
      <c r="B49" s="81" t="s">
        <v>160</v>
      </c>
      <c r="C49" s="81" t="s">
        <v>161</v>
      </c>
      <c r="D49" s="81" t="s">
        <v>1101</v>
      </c>
      <c r="E49" s="81" t="s">
        <v>1364</v>
      </c>
      <c r="F49" s="81" t="s">
        <v>1929</v>
      </c>
      <c r="G49" s="81" t="s">
        <v>1367</v>
      </c>
      <c r="H49" s="81" t="s">
        <v>153</v>
      </c>
      <c r="I49" s="81" t="s">
        <v>1040</v>
      </c>
      <c r="J49" s="81"/>
      <c r="K49" s="81" t="s">
        <v>1864</v>
      </c>
      <c r="L49" s="81"/>
      <c r="M49" s="81"/>
      <c r="N49" s="81" t="s">
        <v>963</v>
      </c>
      <c r="O49" s="81" t="s">
        <v>1107</v>
      </c>
      <c r="P49" s="81" t="s">
        <v>1125</v>
      </c>
      <c r="Q49" s="81" t="s">
        <v>1370</v>
      </c>
      <c r="R49" s="81" t="s">
        <v>51</v>
      </c>
      <c r="S49" s="82">
        <v>31662</v>
      </c>
      <c r="T49" s="82">
        <v>24518</v>
      </c>
      <c r="U49" s="82"/>
      <c r="V49" s="82">
        <v>4322</v>
      </c>
      <c r="W49" s="82">
        <v>5515</v>
      </c>
      <c r="X49" s="82">
        <v>11956</v>
      </c>
      <c r="Y49" s="82">
        <v>10743</v>
      </c>
      <c r="Z49" s="82">
        <v>7594</v>
      </c>
      <c r="AA49" s="82">
        <v>6248</v>
      </c>
      <c r="AB49" s="82">
        <v>4597</v>
      </c>
      <c r="AC49" s="82">
        <v>2655</v>
      </c>
      <c r="AD49" s="82">
        <v>1713</v>
      </c>
      <c r="AE49" s="82">
        <v>837</v>
      </c>
      <c r="AF49" s="82"/>
      <c r="AG49" s="82">
        <v>221</v>
      </c>
      <c r="AH49" s="82">
        <v>1119</v>
      </c>
      <c r="AI49" s="82">
        <v>6560</v>
      </c>
      <c r="AJ49" s="82">
        <v>5</v>
      </c>
      <c r="AK49" s="82">
        <v>87</v>
      </c>
      <c r="AL49" s="82">
        <v>14048</v>
      </c>
      <c r="AM49" s="82">
        <v>651</v>
      </c>
      <c r="AN49" s="82">
        <v>33489</v>
      </c>
      <c r="AO49" s="82"/>
      <c r="AP49" s="82">
        <v>28176</v>
      </c>
      <c r="AQ49" s="82">
        <v>27801</v>
      </c>
      <c r="AR49" s="82">
        <v>203</v>
      </c>
      <c r="AS49" s="82"/>
      <c r="AT49" s="82">
        <v>712</v>
      </c>
      <c r="AU49" s="82">
        <v>2389</v>
      </c>
      <c r="AV49" s="82">
        <v>53</v>
      </c>
      <c r="AW49" s="82">
        <v>76</v>
      </c>
      <c r="AX49" s="82">
        <v>96</v>
      </c>
      <c r="AY49" s="82">
        <v>49</v>
      </c>
      <c r="AZ49" s="82">
        <v>30</v>
      </c>
      <c r="BA49" s="82">
        <v>113</v>
      </c>
      <c r="BB49" s="82">
        <v>106</v>
      </c>
      <c r="BC49" s="82">
        <v>48</v>
      </c>
      <c r="BD49" s="82">
        <v>12</v>
      </c>
      <c r="BE49" s="82">
        <v>52221</v>
      </c>
      <c r="BF49" s="82">
        <v>275</v>
      </c>
      <c r="BG49" s="82"/>
      <c r="BH49" s="82"/>
      <c r="BI49" s="82"/>
      <c r="BJ49" s="82"/>
      <c r="BK49" s="82">
        <v>32711</v>
      </c>
      <c r="BL49" s="82">
        <v>8001</v>
      </c>
      <c r="BM49" s="82">
        <v>963</v>
      </c>
      <c r="BN49" s="82">
        <v>11118</v>
      </c>
      <c r="BO49" s="82">
        <v>3379</v>
      </c>
      <c r="BP49" s="82">
        <v>8</v>
      </c>
      <c r="BQ49" s="82">
        <v>77</v>
      </c>
      <c r="BR49" s="82">
        <v>3698</v>
      </c>
      <c r="BS49" s="82">
        <v>8</v>
      </c>
      <c r="BT49" s="82">
        <v>3823</v>
      </c>
      <c r="BU49" s="82">
        <v>227</v>
      </c>
      <c r="BV49" s="82">
        <v>1007</v>
      </c>
      <c r="BW49" s="82">
        <v>908</v>
      </c>
      <c r="BX49" s="82">
        <v>417</v>
      </c>
      <c r="BY49" s="82">
        <v>784</v>
      </c>
      <c r="BZ49" s="82">
        <v>4405</v>
      </c>
      <c r="CA49" s="82">
        <v>2348</v>
      </c>
      <c r="CB49" s="82">
        <v>9637</v>
      </c>
      <c r="CC49" s="82">
        <v>1475</v>
      </c>
      <c r="CD49" s="82">
        <v>4088</v>
      </c>
      <c r="CE49" s="82">
        <v>159</v>
      </c>
      <c r="CF49" s="82">
        <v>2683</v>
      </c>
      <c r="CG49" s="82">
        <v>2608</v>
      </c>
      <c r="CH49" s="82">
        <v>5135</v>
      </c>
      <c r="CI49" s="82">
        <v>2167</v>
      </c>
      <c r="CJ49" s="82">
        <v>10507</v>
      </c>
      <c r="CK49" s="82">
        <v>19</v>
      </c>
      <c r="CL49" s="82">
        <v>56180</v>
      </c>
      <c r="CM49" s="82">
        <v>486</v>
      </c>
      <c r="CN49" s="82">
        <v>49830</v>
      </c>
      <c r="CO49" s="82">
        <v>5769</v>
      </c>
      <c r="CP49" s="82">
        <v>91</v>
      </c>
      <c r="CQ49" s="82">
        <v>4</v>
      </c>
      <c r="CR49" s="82">
        <v>94</v>
      </c>
      <c r="CS49" s="82">
        <v>53773</v>
      </c>
      <c r="CT49" s="82">
        <v>4</v>
      </c>
      <c r="CU49" s="82">
        <v>1887</v>
      </c>
      <c r="CV49" s="82">
        <v>410</v>
      </c>
      <c r="CW49" s="82">
        <v>12</v>
      </c>
      <c r="CX49" s="82">
        <v>3592</v>
      </c>
      <c r="CY49" s="82">
        <v>3631</v>
      </c>
      <c r="CZ49" s="82"/>
      <c r="DA49" s="82">
        <v>87</v>
      </c>
      <c r="DB49" s="82">
        <v>553</v>
      </c>
      <c r="DC49" s="82">
        <v>798</v>
      </c>
      <c r="DD49" s="82">
        <v>993</v>
      </c>
      <c r="DE49" s="82">
        <v>1272</v>
      </c>
      <c r="DF49" s="82">
        <v>1476</v>
      </c>
      <c r="DG49" s="82">
        <v>1087</v>
      </c>
      <c r="DH49" s="82">
        <v>933</v>
      </c>
      <c r="DI49" s="82">
        <v>23</v>
      </c>
      <c r="DJ49" s="82">
        <v>1</v>
      </c>
      <c r="DK49" s="82"/>
      <c r="DL49" s="82">
        <v>19</v>
      </c>
      <c r="DM49" s="82">
        <v>189</v>
      </c>
      <c r="DN49" s="82">
        <v>648</v>
      </c>
      <c r="DO49" s="82">
        <v>3</v>
      </c>
      <c r="DP49" s="82">
        <v>16</v>
      </c>
      <c r="DQ49" s="82">
        <v>1416</v>
      </c>
      <c r="DR49" s="82">
        <v>83</v>
      </c>
      <c r="DS49" s="82">
        <v>4849</v>
      </c>
      <c r="DT49" s="82"/>
      <c r="DU49" s="82">
        <v>2797</v>
      </c>
      <c r="DV49" s="82">
        <v>4393</v>
      </c>
      <c r="DW49" s="82">
        <v>33</v>
      </c>
      <c r="DX49" s="82"/>
      <c r="DY49" s="82">
        <v>221</v>
      </c>
      <c r="DZ49" s="82">
        <v>356</v>
      </c>
      <c r="EA49" s="82">
        <v>341</v>
      </c>
      <c r="EB49" s="82">
        <v>757</v>
      </c>
      <c r="EC49" s="82">
        <v>175</v>
      </c>
      <c r="ED49" s="82">
        <v>10</v>
      </c>
      <c r="EE49" s="82">
        <v>58</v>
      </c>
      <c r="EF49" s="82">
        <v>13</v>
      </c>
      <c r="EG49" s="82">
        <v>172</v>
      </c>
      <c r="EH49" s="82">
        <v>55</v>
      </c>
      <c r="EI49" s="82">
        <v>4357</v>
      </c>
      <c r="EJ49" s="82">
        <v>706</v>
      </c>
      <c r="EK49" s="82"/>
      <c r="EL49" s="82">
        <v>2</v>
      </c>
      <c r="EM49" s="82"/>
      <c r="EN49" s="82"/>
      <c r="EO49" s="82"/>
      <c r="EP49" s="82">
        <v>2664</v>
      </c>
      <c r="EQ49" s="82">
        <v>2840</v>
      </c>
      <c r="ER49" s="82">
        <v>171</v>
      </c>
      <c r="ES49" s="82">
        <v>1423</v>
      </c>
      <c r="ET49" s="82">
        <v>125</v>
      </c>
      <c r="EU49" s="82"/>
      <c r="EV49" s="82">
        <v>816</v>
      </c>
      <c r="EW49" s="82">
        <v>1119</v>
      </c>
      <c r="EX49" s="82">
        <v>51</v>
      </c>
      <c r="EY49" s="82">
        <v>7</v>
      </c>
      <c r="EZ49" s="82">
        <v>476</v>
      </c>
      <c r="FA49" s="82">
        <v>4</v>
      </c>
      <c r="FB49" s="82">
        <v>559</v>
      </c>
      <c r="FC49" s="82">
        <v>1857</v>
      </c>
      <c r="FD49" s="82">
        <v>605</v>
      </c>
      <c r="FE49" s="82">
        <v>125</v>
      </c>
      <c r="FF49" s="82">
        <v>142</v>
      </c>
      <c r="FG49" s="82">
        <v>119</v>
      </c>
      <c r="FH49" s="82">
        <v>198</v>
      </c>
      <c r="FI49" s="82">
        <v>674</v>
      </c>
      <c r="FJ49" s="82">
        <v>206</v>
      </c>
      <c r="FK49" s="82">
        <v>93</v>
      </c>
      <c r="FL49" s="82">
        <v>23</v>
      </c>
      <c r="FM49" s="82">
        <v>1</v>
      </c>
      <c r="FN49" s="82">
        <v>147</v>
      </c>
      <c r="FO49" s="82">
        <v>1</v>
      </c>
      <c r="FP49" s="82"/>
      <c r="FQ49" s="82">
        <v>7223</v>
      </c>
      <c r="FR49" s="82">
        <v>123</v>
      </c>
      <c r="FS49" s="82">
        <v>6149</v>
      </c>
      <c r="FT49" s="82">
        <v>939</v>
      </c>
      <c r="FU49" s="82">
        <v>11</v>
      </c>
      <c r="FV49" s="82">
        <v>1</v>
      </c>
      <c r="FW49" s="82">
        <v>6957</v>
      </c>
      <c r="FX49" s="82">
        <v>220</v>
      </c>
      <c r="FY49" s="82">
        <v>46</v>
      </c>
      <c r="FZ49" s="82"/>
      <c r="GA49" s="82"/>
      <c r="GB49" s="82"/>
      <c r="GC49" s="82">
        <v>18</v>
      </c>
    </row>
    <row r="50" spans="1:185" x14ac:dyDescent="0.3">
      <c r="A50" s="83">
        <v>106150782</v>
      </c>
      <c r="B50" s="81" t="s">
        <v>162</v>
      </c>
      <c r="C50" s="81" t="s">
        <v>163</v>
      </c>
      <c r="D50" s="81" t="s">
        <v>1101</v>
      </c>
      <c r="E50" s="81" t="s">
        <v>1364</v>
      </c>
      <c r="F50" s="81" t="s">
        <v>1930</v>
      </c>
      <c r="G50" s="81" t="s">
        <v>1931</v>
      </c>
      <c r="H50" s="81" t="s">
        <v>164</v>
      </c>
      <c r="I50" s="81" t="s">
        <v>1040</v>
      </c>
      <c r="J50" s="81" t="s">
        <v>1869</v>
      </c>
      <c r="K50" s="81" t="s">
        <v>1864</v>
      </c>
      <c r="L50" s="81" t="s">
        <v>974</v>
      </c>
      <c r="M50" s="81"/>
      <c r="N50" s="81" t="s">
        <v>970</v>
      </c>
      <c r="O50" s="81" t="s">
        <v>1107</v>
      </c>
      <c r="P50" s="81" t="s">
        <v>1125</v>
      </c>
      <c r="Q50" s="81" t="s">
        <v>1371</v>
      </c>
      <c r="R50" s="81" t="s">
        <v>75</v>
      </c>
      <c r="S50" s="82">
        <v>7119</v>
      </c>
      <c r="T50" s="82">
        <v>6375</v>
      </c>
      <c r="U50" s="82"/>
      <c r="V50" s="82">
        <v>1046</v>
      </c>
      <c r="W50" s="82">
        <v>1164</v>
      </c>
      <c r="X50" s="82">
        <v>2077</v>
      </c>
      <c r="Y50" s="82">
        <v>2014</v>
      </c>
      <c r="Z50" s="82">
        <v>1587</v>
      </c>
      <c r="AA50" s="82">
        <v>1673</v>
      </c>
      <c r="AB50" s="82">
        <v>1656</v>
      </c>
      <c r="AC50" s="82">
        <v>1111</v>
      </c>
      <c r="AD50" s="82">
        <v>889</v>
      </c>
      <c r="AE50" s="82">
        <v>277</v>
      </c>
      <c r="AF50" s="82"/>
      <c r="AG50" s="82">
        <v>108</v>
      </c>
      <c r="AH50" s="82">
        <v>198</v>
      </c>
      <c r="AI50" s="82">
        <v>1053</v>
      </c>
      <c r="AJ50" s="82">
        <v>36</v>
      </c>
      <c r="AK50" s="82">
        <v>96</v>
      </c>
      <c r="AL50" s="82">
        <v>1961</v>
      </c>
      <c r="AM50" s="82">
        <v>96</v>
      </c>
      <c r="AN50" s="82">
        <v>9946</v>
      </c>
      <c r="AO50" s="82"/>
      <c r="AP50" s="82">
        <v>2206</v>
      </c>
      <c r="AQ50" s="82">
        <v>11134</v>
      </c>
      <c r="AR50" s="82">
        <v>154</v>
      </c>
      <c r="AS50" s="82"/>
      <c r="AT50" s="82">
        <v>537</v>
      </c>
      <c r="AU50" s="82">
        <v>123</v>
      </c>
      <c r="AV50" s="82"/>
      <c r="AW50" s="82">
        <v>17</v>
      </c>
      <c r="AX50" s="82">
        <v>6</v>
      </c>
      <c r="AY50" s="82"/>
      <c r="AZ50" s="82"/>
      <c r="BA50" s="82">
        <v>210</v>
      </c>
      <c r="BB50" s="82">
        <v>65</v>
      </c>
      <c r="BC50" s="82">
        <v>6</v>
      </c>
      <c r="BD50" s="82">
        <v>2</v>
      </c>
      <c r="BE50" s="82">
        <v>12494</v>
      </c>
      <c r="BF50" s="82">
        <v>34</v>
      </c>
      <c r="BG50" s="82"/>
      <c r="BH50" s="82"/>
      <c r="BI50" s="82"/>
      <c r="BJ50" s="82"/>
      <c r="BK50" s="82">
        <v>5388</v>
      </c>
      <c r="BL50" s="82">
        <v>3111</v>
      </c>
      <c r="BM50" s="82">
        <v>1281</v>
      </c>
      <c r="BN50" s="82">
        <v>3244</v>
      </c>
      <c r="BO50" s="82">
        <v>470</v>
      </c>
      <c r="BP50" s="82"/>
      <c r="BQ50" s="82">
        <v>12</v>
      </c>
      <c r="BR50" s="82">
        <v>1118</v>
      </c>
      <c r="BS50" s="82">
        <v>2</v>
      </c>
      <c r="BT50" s="82">
        <v>985</v>
      </c>
      <c r="BU50" s="82">
        <v>44</v>
      </c>
      <c r="BV50" s="82">
        <v>296</v>
      </c>
      <c r="BW50" s="82">
        <v>267</v>
      </c>
      <c r="BX50" s="82">
        <v>109</v>
      </c>
      <c r="BY50" s="82">
        <v>786</v>
      </c>
      <c r="BZ50" s="82">
        <v>993</v>
      </c>
      <c r="CA50" s="82">
        <v>395</v>
      </c>
      <c r="CB50" s="82">
        <v>2843</v>
      </c>
      <c r="CC50" s="82">
        <v>318</v>
      </c>
      <c r="CD50" s="82">
        <v>774</v>
      </c>
      <c r="CE50" s="82">
        <v>25</v>
      </c>
      <c r="CF50" s="82">
        <v>509</v>
      </c>
      <c r="CG50" s="82">
        <v>222</v>
      </c>
      <c r="CH50" s="82">
        <v>1261</v>
      </c>
      <c r="CI50" s="82">
        <v>550</v>
      </c>
      <c r="CJ50" s="82">
        <v>1980</v>
      </c>
      <c r="CK50" s="82">
        <v>5</v>
      </c>
      <c r="CL50" s="82">
        <v>13494</v>
      </c>
      <c r="CM50" s="82">
        <v>55</v>
      </c>
      <c r="CN50" s="82">
        <v>13069</v>
      </c>
      <c r="CO50" s="82">
        <v>367</v>
      </c>
      <c r="CP50" s="82">
        <v>2</v>
      </c>
      <c r="CQ50" s="82">
        <v>1</v>
      </c>
      <c r="CR50" s="82"/>
      <c r="CS50" s="82">
        <v>13216</v>
      </c>
      <c r="CT50" s="82">
        <v>10</v>
      </c>
      <c r="CU50" s="82">
        <v>51</v>
      </c>
      <c r="CV50" s="82">
        <v>170</v>
      </c>
      <c r="CW50" s="82">
        <v>47</v>
      </c>
      <c r="CX50" s="82">
        <v>658</v>
      </c>
      <c r="CY50" s="82">
        <v>575</v>
      </c>
      <c r="CZ50" s="82"/>
      <c r="DA50" s="82">
        <v>21</v>
      </c>
      <c r="DB50" s="82">
        <v>71</v>
      </c>
      <c r="DC50" s="82">
        <v>85</v>
      </c>
      <c r="DD50" s="82">
        <v>102</v>
      </c>
      <c r="DE50" s="82">
        <v>157</v>
      </c>
      <c r="DF50" s="82">
        <v>271</v>
      </c>
      <c r="DG50" s="82">
        <v>213</v>
      </c>
      <c r="DH50" s="82">
        <v>251</v>
      </c>
      <c r="DI50" s="82">
        <v>55</v>
      </c>
      <c r="DJ50" s="82">
        <v>7</v>
      </c>
      <c r="DK50" s="82"/>
      <c r="DL50" s="82">
        <v>6</v>
      </c>
      <c r="DM50" s="82">
        <v>13</v>
      </c>
      <c r="DN50" s="82">
        <v>71</v>
      </c>
      <c r="DO50" s="82">
        <v>2</v>
      </c>
      <c r="DP50" s="82">
        <v>9</v>
      </c>
      <c r="DQ50" s="82">
        <v>106</v>
      </c>
      <c r="DR50" s="82">
        <v>5</v>
      </c>
      <c r="DS50" s="82">
        <v>1021</v>
      </c>
      <c r="DT50" s="82"/>
      <c r="DU50" s="82">
        <v>119</v>
      </c>
      <c r="DV50" s="82">
        <v>1111</v>
      </c>
      <c r="DW50" s="82">
        <v>3</v>
      </c>
      <c r="DX50" s="82"/>
      <c r="DY50" s="82">
        <v>64</v>
      </c>
      <c r="DZ50" s="82">
        <v>37</v>
      </c>
      <c r="EA50" s="82">
        <v>49</v>
      </c>
      <c r="EB50" s="82">
        <v>58</v>
      </c>
      <c r="EC50" s="82">
        <v>7</v>
      </c>
      <c r="ED50" s="82"/>
      <c r="EE50" s="82"/>
      <c r="EF50" s="82"/>
      <c r="EG50" s="82">
        <v>4</v>
      </c>
      <c r="EH50" s="82"/>
      <c r="EI50" s="82">
        <v>868</v>
      </c>
      <c r="EJ50" s="82">
        <v>146</v>
      </c>
      <c r="EK50" s="82"/>
      <c r="EL50" s="82"/>
      <c r="EM50" s="82"/>
      <c r="EN50" s="82"/>
      <c r="EO50" s="82"/>
      <c r="EP50" s="82">
        <v>281</v>
      </c>
      <c r="EQ50" s="82">
        <v>643</v>
      </c>
      <c r="ER50" s="82">
        <v>60</v>
      </c>
      <c r="ES50" s="82">
        <v>223</v>
      </c>
      <c r="ET50" s="82">
        <v>26</v>
      </c>
      <c r="EU50" s="82"/>
      <c r="EV50" s="82">
        <v>163</v>
      </c>
      <c r="EW50" s="82">
        <v>200</v>
      </c>
      <c r="EX50" s="82">
        <v>15</v>
      </c>
      <c r="EY50" s="82"/>
      <c r="EZ50" s="82">
        <v>97</v>
      </c>
      <c r="FA50" s="82"/>
      <c r="FB50" s="82">
        <v>63</v>
      </c>
      <c r="FC50" s="82">
        <v>104</v>
      </c>
      <c r="FD50" s="82">
        <v>66</v>
      </c>
      <c r="FE50" s="82">
        <v>27</v>
      </c>
      <c r="FF50" s="82">
        <v>24</v>
      </c>
      <c r="FG50" s="82">
        <v>24</v>
      </c>
      <c r="FH50" s="82">
        <v>21</v>
      </c>
      <c r="FI50" s="82">
        <v>233</v>
      </c>
      <c r="FJ50" s="82">
        <v>58</v>
      </c>
      <c r="FK50" s="82">
        <v>37</v>
      </c>
      <c r="FL50" s="82">
        <v>44</v>
      </c>
      <c r="FM50" s="82">
        <v>3</v>
      </c>
      <c r="FN50" s="82">
        <v>54</v>
      </c>
      <c r="FO50" s="82"/>
      <c r="FP50" s="82"/>
      <c r="FQ50" s="82">
        <v>1233</v>
      </c>
      <c r="FR50" s="82">
        <v>8</v>
      </c>
      <c r="FS50" s="82">
        <v>1202</v>
      </c>
      <c r="FT50" s="82">
        <v>22</v>
      </c>
      <c r="FU50" s="82">
        <v>1</v>
      </c>
      <c r="FV50" s="82"/>
      <c r="FW50" s="82">
        <v>1219</v>
      </c>
      <c r="FX50" s="82">
        <v>9</v>
      </c>
      <c r="FY50" s="82">
        <v>5</v>
      </c>
      <c r="FZ50" s="82"/>
      <c r="GA50" s="82"/>
      <c r="GB50" s="82"/>
      <c r="GC50" s="82">
        <v>12</v>
      </c>
    </row>
    <row r="51" spans="1:185" x14ac:dyDescent="0.3">
      <c r="A51" s="83">
        <v>106150788</v>
      </c>
      <c r="B51" s="81" t="s">
        <v>165</v>
      </c>
      <c r="C51" s="81" t="s">
        <v>1043</v>
      </c>
      <c r="D51" s="81" t="s">
        <v>1101</v>
      </c>
      <c r="E51" s="81" t="s">
        <v>1364</v>
      </c>
      <c r="F51" s="81" t="s">
        <v>1932</v>
      </c>
      <c r="G51" s="81" t="s">
        <v>1367</v>
      </c>
      <c r="H51" s="81" t="s">
        <v>153</v>
      </c>
      <c r="I51" s="81" t="s">
        <v>1040</v>
      </c>
      <c r="J51" s="81"/>
      <c r="K51" s="81" t="s">
        <v>1864</v>
      </c>
      <c r="L51" s="81"/>
      <c r="M51" s="81"/>
      <c r="N51" s="81" t="s">
        <v>967</v>
      </c>
      <c r="O51" s="81" t="s">
        <v>1107</v>
      </c>
      <c r="P51" s="81" t="s">
        <v>1125</v>
      </c>
      <c r="Q51" s="81" t="s">
        <v>1368</v>
      </c>
      <c r="R51" s="81" t="s">
        <v>51</v>
      </c>
      <c r="S51" s="82">
        <v>28735</v>
      </c>
      <c r="T51" s="82">
        <v>24006</v>
      </c>
      <c r="U51" s="82"/>
      <c r="V51" s="82">
        <v>2925</v>
      </c>
      <c r="W51" s="82">
        <v>3770</v>
      </c>
      <c r="X51" s="82">
        <v>9255</v>
      </c>
      <c r="Y51" s="82">
        <v>9131</v>
      </c>
      <c r="Z51" s="82">
        <v>7169</v>
      </c>
      <c r="AA51" s="82">
        <v>7321</v>
      </c>
      <c r="AB51" s="82">
        <v>5901</v>
      </c>
      <c r="AC51" s="82">
        <v>3975</v>
      </c>
      <c r="AD51" s="82">
        <v>2578</v>
      </c>
      <c r="AE51" s="82">
        <v>716</v>
      </c>
      <c r="AF51" s="82"/>
      <c r="AG51" s="82">
        <v>202</v>
      </c>
      <c r="AH51" s="82">
        <v>1915</v>
      </c>
      <c r="AI51" s="82">
        <v>5614</v>
      </c>
      <c r="AJ51" s="82">
        <v>36</v>
      </c>
      <c r="AK51" s="82">
        <v>76</v>
      </c>
      <c r="AL51" s="82">
        <v>11487</v>
      </c>
      <c r="AM51" s="82">
        <v>1017</v>
      </c>
      <c r="AN51" s="82">
        <v>32359</v>
      </c>
      <c r="AO51" s="82">
        <v>35</v>
      </c>
      <c r="AP51" s="82">
        <v>26930</v>
      </c>
      <c r="AQ51" s="82">
        <v>25310</v>
      </c>
      <c r="AR51" s="82">
        <v>445</v>
      </c>
      <c r="AS51" s="82">
        <v>56</v>
      </c>
      <c r="AT51" s="82">
        <v>483</v>
      </c>
      <c r="AU51" s="82">
        <v>2609</v>
      </c>
      <c r="AV51" s="82">
        <v>5</v>
      </c>
      <c r="AW51" s="82">
        <v>92</v>
      </c>
      <c r="AX51" s="82">
        <v>20</v>
      </c>
      <c r="AY51" s="82">
        <v>33</v>
      </c>
      <c r="AZ51" s="82">
        <v>67</v>
      </c>
      <c r="BA51" s="82">
        <v>1218</v>
      </c>
      <c r="BB51" s="82">
        <v>94</v>
      </c>
      <c r="BC51" s="82">
        <v>17</v>
      </c>
      <c r="BD51" s="82">
        <v>48</v>
      </c>
      <c r="BE51" s="82">
        <v>47768</v>
      </c>
      <c r="BF51" s="82">
        <v>282</v>
      </c>
      <c r="BG51" s="82"/>
      <c r="BH51" s="82">
        <v>5</v>
      </c>
      <c r="BI51" s="82"/>
      <c r="BJ51" s="82"/>
      <c r="BK51" s="82">
        <v>19927</v>
      </c>
      <c r="BL51" s="82">
        <v>14700</v>
      </c>
      <c r="BM51" s="82">
        <v>2837</v>
      </c>
      <c r="BN51" s="82">
        <v>11272</v>
      </c>
      <c r="BO51" s="82">
        <v>3909</v>
      </c>
      <c r="BP51" s="82">
        <v>96</v>
      </c>
      <c r="BQ51" s="82">
        <v>51</v>
      </c>
      <c r="BR51" s="82">
        <v>4991</v>
      </c>
      <c r="BS51" s="82">
        <v>8</v>
      </c>
      <c r="BT51" s="82">
        <v>3366</v>
      </c>
      <c r="BU51" s="82">
        <v>271</v>
      </c>
      <c r="BV51" s="82">
        <v>664</v>
      </c>
      <c r="BW51" s="82">
        <v>1032</v>
      </c>
      <c r="BX51" s="82">
        <v>405</v>
      </c>
      <c r="BY51" s="82">
        <v>1851</v>
      </c>
      <c r="BZ51" s="82">
        <v>3341</v>
      </c>
      <c r="CA51" s="82">
        <v>3439</v>
      </c>
      <c r="CB51" s="82">
        <v>7136</v>
      </c>
      <c r="CC51" s="82">
        <v>1712</v>
      </c>
      <c r="CD51" s="82">
        <v>3159</v>
      </c>
      <c r="CE51" s="82">
        <v>112</v>
      </c>
      <c r="CF51" s="82">
        <v>2614</v>
      </c>
      <c r="CG51" s="82">
        <v>1718</v>
      </c>
      <c r="CH51" s="82">
        <v>4167</v>
      </c>
      <c r="CI51" s="82">
        <v>1845</v>
      </c>
      <c r="CJ51" s="82">
        <v>10839</v>
      </c>
      <c r="CK51" s="82">
        <v>20</v>
      </c>
      <c r="CL51" s="82">
        <v>52741</v>
      </c>
      <c r="CM51" s="82">
        <v>159</v>
      </c>
      <c r="CN51" s="82">
        <v>45625</v>
      </c>
      <c r="CO51" s="82">
        <v>6939</v>
      </c>
      <c r="CP51" s="82">
        <v>8</v>
      </c>
      <c r="CQ51" s="82">
        <v>10</v>
      </c>
      <c r="CR51" s="82">
        <v>72</v>
      </c>
      <c r="CS51" s="82">
        <v>51046</v>
      </c>
      <c r="CT51" s="82"/>
      <c r="CU51" s="82">
        <v>630</v>
      </c>
      <c r="CV51" s="82">
        <v>250</v>
      </c>
      <c r="CW51" s="82">
        <v>743</v>
      </c>
      <c r="CX51" s="82">
        <v>4658</v>
      </c>
      <c r="CY51" s="82">
        <v>5322</v>
      </c>
      <c r="CZ51" s="82"/>
      <c r="DA51" s="82">
        <v>99</v>
      </c>
      <c r="DB51" s="82">
        <v>533</v>
      </c>
      <c r="DC51" s="82">
        <v>870</v>
      </c>
      <c r="DD51" s="82">
        <v>1046</v>
      </c>
      <c r="DE51" s="82">
        <v>1780</v>
      </c>
      <c r="DF51" s="82">
        <v>2014</v>
      </c>
      <c r="DG51" s="82">
        <v>2002</v>
      </c>
      <c r="DH51" s="82">
        <v>1573</v>
      </c>
      <c r="DI51" s="82">
        <v>22</v>
      </c>
      <c r="DJ51" s="82">
        <v>41</v>
      </c>
      <c r="DK51" s="82"/>
      <c r="DL51" s="82">
        <v>27</v>
      </c>
      <c r="DM51" s="82">
        <v>187</v>
      </c>
      <c r="DN51" s="82">
        <v>830</v>
      </c>
      <c r="DO51" s="82">
        <v>2</v>
      </c>
      <c r="DP51" s="82">
        <v>17</v>
      </c>
      <c r="DQ51" s="82">
        <v>1642</v>
      </c>
      <c r="DR51" s="82">
        <v>138</v>
      </c>
      <c r="DS51" s="82">
        <v>7136</v>
      </c>
      <c r="DT51" s="82">
        <v>1</v>
      </c>
      <c r="DU51" s="82">
        <v>3973</v>
      </c>
      <c r="DV51" s="82">
        <v>5930</v>
      </c>
      <c r="DW51" s="82">
        <v>68</v>
      </c>
      <c r="DX51" s="82">
        <v>9</v>
      </c>
      <c r="DY51" s="82">
        <v>188</v>
      </c>
      <c r="DZ51" s="82">
        <v>241</v>
      </c>
      <c r="EA51" s="82">
        <v>528</v>
      </c>
      <c r="EB51" s="82">
        <v>1444</v>
      </c>
      <c r="EC51" s="82">
        <v>398</v>
      </c>
      <c r="ED51" s="82">
        <v>3</v>
      </c>
      <c r="EE51" s="82">
        <v>550</v>
      </c>
      <c r="EF51" s="82">
        <v>11</v>
      </c>
      <c r="EG51" s="82">
        <v>182</v>
      </c>
      <c r="EH51" s="82">
        <v>6</v>
      </c>
      <c r="EI51" s="82">
        <v>5455</v>
      </c>
      <c r="EJ51" s="82">
        <v>974</v>
      </c>
      <c r="EK51" s="82"/>
      <c r="EL51" s="82"/>
      <c r="EM51" s="82"/>
      <c r="EN51" s="82"/>
      <c r="EO51" s="82"/>
      <c r="EP51" s="82">
        <v>2341</v>
      </c>
      <c r="EQ51" s="82">
        <v>5017</v>
      </c>
      <c r="ER51" s="82">
        <v>740</v>
      </c>
      <c r="ES51" s="82">
        <v>1740</v>
      </c>
      <c r="ET51" s="82">
        <v>129</v>
      </c>
      <c r="EU51" s="82">
        <v>13</v>
      </c>
      <c r="EV51" s="82">
        <v>1917</v>
      </c>
      <c r="EW51" s="82">
        <v>1406</v>
      </c>
      <c r="EX51" s="82">
        <v>74</v>
      </c>
      <c r="EY51" s="82">
        <v>9</v>
      </c>
      <c r="EZ51" s="82">
        <v>497</v>
      </c>
      <c r="FA51" s="82">
        <v>14</v>
      </c>
      <c r="FB51" s="82">
        <v>585</v>
      </c>
      <c r="FC51" s="82">
        <v>2658</v>
      </c>
      <c r="FD51" s="82">
        <v>844</v>
      </c>
      <c r="FE51" s="82">
        <v>74</v>
      </c>
      <c r="FF51" s="82">
        <v>171</v>
      </c>
      <c r="FG51" s="82">
        <v>227</v>
      </c>
      <c r="FH51" s="82">
        <v>304</v>
      </c>
      <c r="FI51" s="82">
        <v>676</v>
      </c>
      <c r="FJ51" s="82">
        <v>189</v>
      </c>
      <c r="FK51" s="82">
        <v>126</v>
      </c>
      <c r="FL51" s="82">
        <v>9</v>
      </c>
      <c r="FM51" s="82">
        <v>7</v>
      </c>
      <c r="FN51" s="82">
        <v>191</v>
      </c>
      <c r="FO51" s="82">
        <v>2</v>
      </c>
      <c r="FP51" s="82"/>
      <c r="FQ51" s="82">
        <v>9980</v>
      </c>
      <c r="FR51" s="82">
        <v>41</v>
      </c>
      <c r="FS51" s="82">
        <v>8488</v>
      </c>
      <c r="FT51" s="82">
        <v>1449</v>
      </c>
      <c r="FU51" s="82"/>
      <c r="FV51" s="82">
        <v>2</v>
      </c>
      <c r="FW51" s="82">
        <v>9778</v>
      </c>
      <c r="FX51" s="82">
        <v>122</v>
      </c>
      <c r="FY51" s="82">
        <v>40</v>
      </c>
      <c r="FZ51" s="82">
        <v>37</v>
      </c>
      <c r="GA51" s="82"/>
      <c r="GB51" s="82">
        <v>3</v>
      </c>
      <c r="GC51" s="82">
        <v>32</v>
      </c>
    </row>
    <row r="52" spans="1:185" x14ac:dyDescent="0.3">
      <c r="A52" s="83">
        <v>106154101</v>
      </c>
      <c r="B52" s="81" t="s">
        <v>1074</v>
      </c>
      <c r="C52" s="81" t="s">
        <v>1075</v>
      </c>
      <c r="D52" s="81" t="s">
        <v>1101</v>
      </c>
      <c r="E52" s="81" t="s">
        <v>1364</v>
      </c>
      <c r="F52" s="81" t="s">
        <v>1933</v>
      </c>
      <c r="G52" s="81" t="s">
        <v>1367</v>
      </c>
      <c r="H52" s="81" t="s">
        <v>1073</v>
      </c>
      <c r="I52" s="81" t="s">
        <v>1041</v>
      </c>
      <c r="J52" s="81"/>
      <c r="K52" s="81" t="s">
        <v>1864</v>
      </c>
      <c r="L52" s="81"/>
      <c r="M52" s="81"/>
      <c r="N52" s="81" t="s">
        <v>976</v>
      </c>
      <c r="O52" s="81" t="s">
        <v>1107</v>
      </c>
      <c r="P52" s="81" t="s">
        <v>1125</v>
      </c>
      <c r="Q52" s="81" t="s">
        <v>1370</v>
      </c>
      <c r="R52" s="81" t="s">
        <v>51</v>
      </c>
      <c r="S52" s="82">
        <v>3736</v>
      </c>
      <c r="T52" s="82">
        <v>3213</v>
      </c>
      <c r="U52" s="82"/>
      <c r="V52" s="82">
        <v>78</v>
      </c>
      <c r="W52" s="82">
        <v>189</v>
      </c>
      <c r="X52" s="82">
        <v>708</v>
      </c>
      <c r="Y52" s="82">
        <v>967</v>
      </c>
      <c r="Z52" s="82">
        <v>1020</v>
      </c>
      <c r="AA52" s="82">
        <v>1204</v>
      </c>
      <c r="AB52" s="82">
        <v>1191</v>
      </c>
      <c r="AC52" s="82">
        <v>942</v>
      </c>
      <c r="AD52" s="82">
        <v>642</v>
      </c>
      <c r="AE52" s="82">
        <v>8</v>
      </c>
      <c r="AF52" s="82"/>
      <c r="AG52" s="82">
        <v>30</v>
      </c>
      <c r="AH52" s="82">
        <v>244</v>
      </c>
      <c r="AI52" s="82">
        <v>508</v>
      </c>
      <c r="AJ52" s="82"/>
      <c r="AK52" s="82"/>
      <c r="AL52" s="82">
        <v>2133</v>
      </c>
      <c r="AM52" s="82"/>
      <c r="AN52" s="82">
        <v>4034</v>
      </c>
      <c r="AO52" s="82"/>
      <c r="AP52" s="82">
        <v>2107</v>
      </c>
      <c r="AQ52" s="82">
        <v>4832</v>
      </c>
      <c r="AR52" s="82">
        <v>10</v>
      </c>
      <c r="AS52" s="82"/>
      <c r="AT52" s="82">
        <v>154</v>
      </c>
      <c r="AU52" s="82">
        <v>324</v>
      </c>
      <c r="AV52" s="82"/>
      <c r="AW52" s="82">
        <v>12</v>
      </c>
      <c r="AX52" s="82">
        <v>14</v>
      </c>
      <c r="AY52" s="82">
        <v>2</v>
      </c>
      <c r="AZ52" s="82"/>
      <c r="BA52" s="82">
        <v>1</v>
      </c>
      <c r="BB52" s="82"/>
      <c r="BC52" s="82"/>
      <c r="BD52" s="82">
        <v>1</v>
      </c>
      <c r="BE52" s="82">
        <v>6409</v>
      </c>
      <c r="BF52" s="82">
        <v>26</v>
      </c>
      <c r="BG52" s="82"/>
      <c r="BH52" s="82">
        <v>6</v>
      </c>
      <c r="BI52" s="82"/>
      <c r="BJ52" s="82"/>
      <c r="BK52" s="82">
        <v>2603</v>
      </c>
      <c r="BL52" s="82">
        <v>2519</v>
      </c>
      <c r="BM52" s="82">
        <v>99</v>
      </c>
      <c r="BN52" s="82">
        <v>1481</v>
      </c>
      <c r="BO52" s="82">
        <v>247</v>
      </c>
      <c r="BP52" s="82"/>
      <c r="BQ52" s="82"/>
      <c r="BR52" s="82">
        <v>2110</v>
      </c>
      <c r="BS52" s="82">
        <v>1</v>
      </c>
      <c r="BT52" s="82">
        <v>404</v>
      </c>
      <c r="BU52" s="82">
        <v>72</v>
      </c>
      <c r="BV52" s="82">
        <v>55</v>
      </c>
      <c r="BW52" s="82">
        <v>149</v>
      </c>
      <c r="BX52" s="82">
        <v>41</v>
      </c>
      <c r="BY52" s="82">
        <v>155</v>
      </c>
      <c r="BZ52" s="82">
        <v>360</v>
      </c>
      <c r="CA52" s="82">
        <v>189</v>
      </c>
      <c r="CB52" s="82">
        <v>614</v>
      </c>
      <c r="CC52" s="82">
        <v>196</v>
      </c>
      <c r="CD52" s="82">
        <v>405</v>
      </c>
      <c r="CE52" s="82">
        <v>14</v>
      </c>
      <c r="CF52" s="82">
        <v>251</v>
      </c>
      <c r="CG52" s="82">
        <v>34</v>
      </c>
      <c r="CH52" s="82">
        <v>366</v>
      </c>
      <c r="CI52" s="82">
        <v>253</v>
      </c>
      <c r="CJ52" s="82">
        <v>1277</v>
      </c>
      <c r="CK52" s="82">
        <v>3</v>
      </c>
      <c r="CL52" s="82">
        <v>6949</v>
      </c>
      <c r="CM52" s="82">
        <v>35</v>
      </c>
      <c r="CN52" s="82">
        <v>6616</v>
      </c>
      <c r="CO52" s="82">
        <v>298</v>
      </c>
      <c r="CP52" s="82"/>
      <c r="CQ52" s="82"/>
      <c r="CR52" s="82">
        <v>2</v>
      </c>
      <c r="CS52" s="82">
        <v>6748</v>
      </c>
      <c r="CT52" s="82"/>
      <c r="CU52" s="82">
        <v>132</v>
      </c>
      <c r="CV52" s="82">
        <v>34</v>
      </c>
      <c r="CW52" s="82">
        <v>33</v>
      </c>
      <c r="CX52" s="82">
        <v>1124</v>
      </c>
      <c r="CY52" s="82">
        <v>1208</v>
      </c>
      <c r="CZ52" s="82"/>
      <c r="DA52" s="82">
        <v>4</v>
      </c>
      <c r="DB52" s="82">
        <v>37</v>
      </c>
      <c r="DC52" s="82">
        <v>91</v>
      </c>
      <c r="DD52" s="82">
        <v>182</v>
      </c>
      <c r="DE52" s="82">
        <v>334</v>
      </c>
      <c r="DF52" s="82">
        <v>565</v>
      </c>
      <c r="DG52" s="82">
        <v>598</v>
      </c>
      <c r="DH52" s="82">
        <v>521</v>
      </c>
      <c r="DI52" s="82"/>
      <c r="DJ52" s="82"/>
      <c r="DK52" s="82"/>
      <c r="DL52" s="82">
        <v>9</v>
      </c>
      <c r="DM52" s="82">
        <v>94</v>
      </c>
      <c r="DN52" s="82">
        <v>178</v>
      </c>
      <c r="DO52" s="82"/>
      <c r="DP52" s="82"/>
      <c r="DQ52" s="82">
        <v>599</v>
      </c>
      <c r="DR52" s="82"/>
      <c r="DS52" s="82">
        <v>1452</v>
      </c>
      <c r="DT52" s="82"/>
      <c r="DU52" s="82">
        <v>600</v>
      </c>
      <c r="DV52" s="82">
        <v>1729</v>
      </c>
      <c r="DW52" s="82">
        <v>3</v>
      </c>
      <c r="DX52" s="82"/>
      <c r="DY52" s="82">
        <v>38</v>
      </c>
      <c r="DZ52" s="82">
        <v>112</v>
      </c>
      <c r="EA52" s="82">
        <v>120</v>
      </c>
      <c r="EB52" s="82">
        <v>203</v>
      </c>
      <c r="EC52" s="82">
        <v>38</v>
      </c>
      <c r="ED52" s="82"/>
      <c r="EE52" s="82"/>
      <c r="EF52" s="82"/>
      <c r="EG52" s="82">
        <v>87</v>
      </c>
      <c r="EH52" s="82"/>
      <c r="EI52" s="82">
        <v>1363</v>
      </c>
      <c r="EJ52" s="82">
        <v>371</v>
      </c>
      <c r="EK52" s="82"/>
      <c r="EL52" s="82"/>
      <c r="EM52" s="82"/>
      <c r="EN52" s="82"/>
      <c r="EO52" s="82"/>
      <c r="EP52" s="82">
        <v>441</v>
      </c>
      <c r="EQ52" s="82">
        <v>1586</v>
      </c>
      <c r="ER52" s="82">
        <v>33</v>
      </c>
      <c r="ES52" s="82">
        <v>255</v>
      </c>
      <c r="ET52" s="82">
        <v>17</v>
      </c>
      <c r="EU52" s="82"/>
      <c r="EV52" s="82">
        <v>919</v>
      </c>
      <c r="EW52" s="82">
        <v>230</v>
      </c>
      <c r="EX52" s="82">
        <v>16</v>
      </c>
      <c r="EY52" s="82">
        <v>4</v>
      </c>
      <c r="EZ52" s="82">
        <v>105</v>
      </c>
      <c r="FA52" s="82"/>
      <c r="FB52" s="82">
        <v>159</v>
      </c>
      <c r="FC52" s="82">
        <v>427</v>
      </c>
      <c r="FD52" s="82">
        <v>108</v>
      </c>
      <c r="FE52" s="82">
        <v>4</v>
      </c>
      <c r="FF52" s="82">
        <v>19</v>
      </c>
      <c r="FG52" s="82">
        <v>20</v>
      </c>
      <c r="FH52" s="82">
        <v>27</v>
      </c>
      <c r="FI52" s="82">
        <v>222</v>
      </c>
      <c r="FJ52" s="82">
        <v>42</v>
      </c>
      <c r="FK52" s="82">
        <v>29</v>
      </c>
      <c r="FL52" s="82"/>
      <c r="FM52" s="82">
        <v>1</v>
      </c>
      <c r="FN52" s="82"/>
      <c r="FO52" s="82"/>
      <c r="FP52" s="82"/>
      <c r="FQ52" s="82">
        <v>2332</v>
      </c>
      <c r="FR52" s="82">
        <v>21</v>
      </c>
      <c r="FS52" s="82">
        <v>2097</v>
      </c>
      <c r="FT52" s="82">
        <v>208</v>
      </c>
      <c r="FU52" s="82">
        <v>5</v>
      </c>
      <c r="FV52" s="82">
        <v>1</v>
      </c>
      <c r="FW52" s="82">
        <v>2301</v>
      </c>
      <c r="FX52" s="82">
        <v>19</v>
      </c>
      <c r="FY52" s="82">
        <v>11</v>
      </c>
      <c r="FZ52" s="82"/>
      <c r="GA52" s="82"/>
      <c r="GB52" s="82">
        <v>1</v>
      </c>
      <c r="GC52" s="82">
        <v>8</v>
      </c>
    </row>
    <row r="53" spans="1:185" x14ac:dyDescent="0.3">
      <c r="A53" s="83">
        <v>106154168</v>
      </c>
      <c r="B53" s="81" t="s">
        <v>1189</v>
      </c>
      <c r="C53" s="81" t="s">
        <v>1044</v>
      </c>
      <c r="D53" s="81" t="s">
        <v>1101</v>
      </c>
      <c r="E53" s="81" t="s">
        <v>1364</v>
      </c>
      <c r="F53" s="81" t="s">
        <v>1372</v>
      </c>
      <c r="G53" s="81" t="s">
        <v>1373</v>
      </c>
      <c r="H53" s="81" t="s">
        <v>166</v>
      </c>
      <c r="I53" s="81" t="s">
        <v>1040</v>
      </c>
      <c r="J53" s="81"/>
      <c r="K53" s="81" t="s">
        <v>1864</v>
      </c>
      <c r="L53" s="81" t="s">
        <v>974</v>
      </c>
      <c r="M53" s="81"/>
      <c r="N53" s="81" t="s">
        <v>976</v>
      </c>
      <c r="O53" s="81" t="s">
        <v>1107</v>
      </c>
      <c r="P53" s="81" t="s">
        <v>1125</v>
      </c>
      <c r="Q53" s="81" t="s">
        <v>1374</v>
      </c>
      <c r="R53" s="81" t="s">
        <v>75</v>
      </c>
      <c r="S53" s="82">
        <v>7894</v>
      </c>
      <c r="T53" s="82">
        <v>7087</v>
      </c>
      <c r="U53" s="82">
        <v>3</v>
      </c>
      <c r="V53" s="82">
        <v>1421</v>
      </c>
      <c r="W53" s="82">
        <v>1297</v>
      </c>
      <c r="X53" s="82">
        <v>2377</v>
      </c>
      <c r="Y53" s="82">
        <v>2320</v>
      </c>
      <c r="Z53" s="82">
        <v>1688</v>
      </c>
      <c r="AA53" s="82">
        <v>1814</v>
      </c>
      <c r="AB53" s="82">
        <v>1778</v>
      </c>
      <c r="AC53" s="82">
        <v>1251</v>
      </c>
      <c r="AD53" s="82">
        <v>843</v>
      </c>
      <c r="AE53" s="82">
        <v>195</v>
      </c>
      <c r="AF53" s="82"/>
      <c r="AG53" s="82">
        <v>46</v>
      </c>
      <c r="AH53" s="82">
        <v>118</v>
      </c>
      <c r="AI53" s="82">
        <v>1443</v>
      </c>
      <c r="AJ53" s="82">
        <v>59</v>
      </c>
      <c r="AK53" s="82">
        <v>52</v>
      </c>
      <c r="AL53" s="82">
        <v>2000</v>
      </c>
      <c r="AM53" s="82">
        <v>201</v>
      </c>
      <c r="AN53" s="82">
        <v>11065</v>
      </c>
      <c r="AO53" s="82"/>
      <c r="AP53" s="82">
        <v>3616</v>
      </c>
      <c r="AQ53" s="82">
        <v>11194</v>
      </c>
      <c r="AR53" s="82">
        <v>174</v>
      </c>
      <c r="AS53" s="82"/>
      <c r="AT53" s="82">
        <v>800</v>
      </c>
      <c r="AU53" s="82">
        <v>325</v>
      </c>
      <c r="AV53" s="82">
        <v>6</v>
      </c>
      <c r="AW53" s="82">
        <v>18</v>
      </c>
      <c r="AX53" s="82">
        <v>14</v>
      </c>
      <c r="AY53" s="82">
        <v>6</v>
      </c>
      <c r="AZ53" s="82">
        <v>22</v>
      </c>
      <c r="BA53" s="82">
        <v>206</v>
      </c>
      <c r="BB53" s="82">
        <v>64</v>
      </c>
      <c r="BC53" s="82">
        <v>6</v>
      </c>
      <c r="BD53" s="82">
        <v>1</v>
      </c>
      <c r="BE53" s="82">
        <v>13507</v>
      </c>
      <c r="BF53" s="82">
        <v>9</v>
      </c>
      <c r="BG53" s="82"/>
      <c r="BH53" s="82"/>
      <c r="BI53" s="82"/>
      <c r="BJ53" s="82"/>
      <c r="BK53" s="82">
        <v>5055</v>
      </c>
      <c r="BL53" s="82">
        <v>4240</v>
      </c>
      <c r="BM53" s="82">
        <v>1281</v>
      </c>
      <c r="BN53" s="82">
        <v>3638</v>
      </c>
      <c r="BO53" s="82">
        <v>770</v>
      </c>
      <c r="BP53" s="82"/>
      <c r="BQ53" s="82">
        <v>6</v>
      </c>
      <c r="BR53" s="82">
        <v>1050</v>
      </c>
      <c r="BS53" s="82">
        <v>9</v>
      </c>
      <c r="BT53" s="82">
        <v>1091</v>
      </c>
      <c r="BU53" s="82">
        <v>67</v>
      </c>
      <c r="BV53" s="82">
        <v>347</v>
      </c>
      <c r="BW53" s="82">
        <v>383</v>
      </c>
      <c r="BX53" s="82">
        <v>152</v>
      </c>
      <c r="BY53" s="82">
        <v>513</v>
      </c>
      <c r="BZ53" s="82">
        <v>1017</v>
      </c>
      <c r="CA53" s="82">
        <v>815</v>
      </c>
      <c r="CB53" s="82">
        <v>3129</v>
      </c>
      <c r="CC53" s="82">
        <v>376</v>
      </c>
      <c r="CD53" s="82">
        <v>801</v>
      </c>
      <c r="CE53" s="82">
        <v>49</v>
      </c>
      <c r="CF53" s="82">
        <v>490</v>
      </c>
      <c r="CG53" s="82">
        <v>289</v>
      </c>
      <c r="CH53" s="82">
        <v>1740</v>
      </c>
      <c r="CI53" s="82">
        <v>637</v>
      </c>
      <c r="CJ53" s="82">
        <v>2021</v>
      </c>
      <c r="CK53" s="82">
        <v>2</v>
      </c>
      <c r="CL53" s="82">
        <v>14984</v>
      </c>
      <c r="CM53" s="82">
        <v>32</v>
      </c>
      <c r="CN53" s="82">
        <v>14423</v>
      </c>
      <c r="CO53" s="82">
        <v>529</v>
      </c>
      <c r="CP53" s="82"/>
      <c r="CQ53" s="82"/>
      <c r="CR53" s="82"/>
      <c r="CS53" s="82">
        <v>14642</v>
      </c>
      <c r="CT53" s="82">
        <v>1</v>
      </c>
      <c r="CU53" s="82">
        <v>33</v>
      </c>
      <c r="CV53" s="82">
        <v>267</v>
      </c>
      <c r="CW53" s="82">
        <v>41</v>
      </c>
      <c r="CX53" s="82">
        <v>193</v>
      </c>
      <c r="CY53" s="82">
        <v>280</v>
      </c>
      <c r="CZ53" s="82"/>
      <c r="DA53" s="82">
        <v>2</v>
      </c>
      <c r="DB53" s="82">
        <v>19</v>
      </c>
      <c r="DC53" s="82">
        <v>38</v>
      </c>
      <c r="DD53" s="82">
        <v>63</v>
      </c>
      <c r="DE53" s="82">
        <v>75</v>
      </c>
      <c r="DF53" s="82">
        <v>99</v>
      </c>
      <c r="DG53" s="82">
        <v>102</v>
      </c>
      <c r="DH53" s="82">
        <v>75</v>
      </c>
      <c r="DI53" s="82"/>
      <c r="DJ53" s="82"/>
      <c r="DK53" s="82"/>
      <c r="DL53" s="82">
        <v>1</v>
      </c>
      <c r="DM53" s="82">
        <v>4</v>
      </c>
      <c r="DN53" s="82">
        <v>34</v>
      </c>
      <c r="DO53" s="82">
        <v>1</v>
      </c>
      <c r="DP53" s="82">
        <v>2</v>
      </c>
      <c r="DQ53" s="82">
        <v>66</v>
      </c>
      <c r="DR53" s="82">
        <v>13</v>
      </c>
      <c r="DS53" s="82">
        <v>352</v>
      </c>
      <c r="DT53" s="82"/>
      <c r="DU53" s="82">
        <v>101</v>
      </c>
      <c r="DV53" s="82">
        <v>360</v>
      </c>
      <c r="DW53" s="82">
        <v>12</v>
      </c>
      <c r="DX53" s="82"/>
      <c r="DY53" s="82">
        <v>52</v>
      </c>
      <c r="DZ53" s="82">
        <v>12</v>
      </c>
      <c r="EA53" s="82">
        <v>21</v>
      </c>
      <c r="EB53" s="82">
        <v>35</v>
      </c>
      <c r="EC53" s="82">
        <v>12</v>
      </c>
      <c r="ED53" s="82">
        <v>2</v>
      </c>
      <c r="EE53" s="82">
        <v>27</v>
      </c>
      <c r="EF53" s="82">
        <v>5</v>
      </c>
      <c r="EG53" s="82">
        <v>4</v>
      </c>
      <c r="EH53" s="82"/>
      <c r="EI53" s="82">
        <v>293</v>
      </c>
      <c r="EJ53" s="82">
        <v>9</v>
      </c>
      <c r="EK53" s="82"/>
      <c r="EL53" s="82"/>
      <c r="EM53" s="82"/>
      <c r="EN53" s="82">
        <v>1</v>
      </c>
      <c r="EO53" s="82"/>
      <c r="EP53" s="82">
        <v>105</v>
      </c>
      <c r="EQ53" s="82">
        <v>228</v>
      </c>
      <c r="ER53" s="82">
        <v>64</v>
      </c>
      <c r="ES53" s="82">
        <v>69</v>
      </c>
      <c r="ET53" s="82">
        <v>7</v>
      </c>
      <c r="EU53" s="82"/>
      <c r="EV53" s="82">
        <v>65</v>
      </c>
      <c r="EW53" s="82">
        <v>67</v>
      </c>
      <c r="EX53" s="82">
        <v>1</v>
      </c>
      <c r="EY53" s="82"/>
      <c r="EZ53" s="82">
        <v>24</v>
      </c>
      <c r="FA53" s="82"/>
      <c r="FB53" s="82">
        <v>28</v>
      </c>
      <c r="FC53" s="82">
        <v>161</v>
      </c>
      <c r="FD53" s="82">
        <v>22</v>
      </c>
      <c r="FE53" s="82">
        <v>17</v>
      </c>
      <c r="FF53" s="82">
        <v>5</v>
      </c>
      <c r="FG53" s="82">
        <v>2</v>
      </c>
      <c r="FH53" s="82">
        <v>7</v>
      </c>
      <c r="FI53" s="82">
        <v>60</v>
      </c>
      <c r="FJ53" s="82">
        <v>10</v>
      </c>
      <c r="FK53" s="82">
        <v>4</v>
      </c>
      <c r="FL53" s="82"/>
      <c r="FM53" s="82"/>
      <c r="FN53" s="82"/>
      <c r="FO53" s="82"/>
      <c r="FP53" s="82"/>
      <c r="FQ53" s="82">
        <v>473</v>
      </c>
      <c r="FR53" s="82">
        <v>3</v>
      </c>
      <c r="FS53" s="82">
        <v>447</v>
      </c>
      <c r="FT53" s="82">
        <v>23</v>
      </c>
      <c r="FU53" s="82"/>
      <c r="FV53" s="82"/>
      <c r="FW53" s="82">
        <v>463</v>
      </c>
      <c r="FX53" s="82">
        <v>2</v>
      </c>
      <c r="FY53" s="82">
        <v>7</v>
      </c>
      <c r="FZ53" s="82">
        <v>1</v>
      </c>
      <c r="GA53" s="82"/>
      <c r="GB53" s="82"/>
      <c r="GC53" s="82">
        <v>13</v>
      </c>
    </row>
    <row r="54" spans="1:185" x14ac:dyDescent="0.3">
      <c r="A54" s="83">
        <v>106164029</v>
      </c>
      <c r="B54" s="81" t="s">
        <v>167</v>
      </c>
      <c r="C54" s="81" t="s">
        <v>1045</v>
      </c>
      <c r="D54" s="81" t="s">
        <v>1101</v>
      </c>
      <c r="E54" s="81" t="s">
        <v>1375</v>
      </c>
      <c r="F54" s="81" t="s">
        <v>1376</v>
      </c>
      <c r="G54" s="81" t="s">
        <v>1377</v>
      </c>
      <c r="H54" s="81" t="s">
        <v>168</v>
      </c>
      <c r="I54" s="81" t="s">
        <v>1040</v>
      </c>
      <c r="J54" s="81"/>
      <c r="K54" s="81" t="s">
        <v>1864</v>
      </c>
      <c r="L54" s="81" t="s">
        <v>974</v>
      </c>
      <c r="M54" s="81"/>
      <c r="N54" s="81" t="s">
        <v>966</v>
      </c>
      <c r="O54" s="81" t="s">
        <v>1114</v>
      </c>
      <c r="P54" s="81" t="s">
        <v>1124</v>
      </c>
      <c r="Q54" s="81" t="s">
        <v>1378</v>
      </c>
      <c r="R54" s="81" t="s">
        <v>51</v>
      </c>
      <c r="S54" s="82">
        <v>45399</v>
      </c>
      <c r="T54" s="82">
        <v>36597</v>
      </c>
      <c r="U54" s="82">
        <v>1</v>
      </c>
      <c r="V54" s="82">
        <v>8167</v>
      </c>
      <c r="W54" s="82">
        <v>9000</v>
      </c>
      <c r="X54" s="82">
        <v>16158</v>
      </c>
      <c r="Y54" s="82">
        <v>13931</v>
      </c>
      <c r="Z54" s="82">
        <v>10832</v>
      </c>
      <c r="AA54" s="82">
        <v>9176</v>
      </c>
      <c r="AB54" s="82">
        <v>6990</v>
      </c>
      <c r="AC54" s="82">
        <v>3833</v>
      </c>
      <c r="AD54" s="82">
        <v>2627</v>
      </c>
      <c r="AE54" s="82">
        <v>1283</v>
      </c>
      <c r="AF54" s="82"/>
      <c r="AG54" s="82">
        <v>357</v>
      </c>
      <c r="AH54" s="82">
        <v>646</v>
      </c>
      <c r="AI54" s="82">
        <v>3816</v>
      </c>
      <c r="AJ54" s="82">
        <v>56</v>
      </c>
      <c r="AK54" s="82">
        <v>74</v>
      </c>
      <c r="AL54" s="82">
        <v>2052</v>
      </c>
      <c r="AM54" s="82">
        <v>1053</v>
      </c>
      <c r="AN54" s="82">
        <v>73866</v>
      </c>
      <c r="AO54" s="82">
        <v>77</v>
      </c>
      <c r="AP54" s="82">
        <v>56078</v>
      </c>
      <c r="AQ54" s="82">
        <v>25198</v>
      </c>
      <c r="AR54" s="82">
        <v>668</v>
      </c>
      <c r="AS54" s="82">
        <v>53</v>
      </c>
      <c r="AT54" s="82">
        <v>1594</v>
      </c>
      <c r="AU54" s="82">
        <v>3143</v>
      </c>
      <c r="AV54" s="82">
        <v>30</v>
      </c>
      <c r="AW54" s="82">
        <v>135</v>
      </c>
      <c r="AX54" s="82">
        <v>55</v>
      </c>
      <c r="AY54" s="82">
        <v>16</v>
      </c>
      <c r="AZ54" s="82">
        <v>53</v>
      </c>
      <c r="BA54" s="82">
        <v>425</v>
      </c>
      <c r="BB54" s="82">
        <v>197</v>
      </c>
      <c r="BC54" s="82">
        <v>7</v>
      </c>
      <c r="BD54" s="82">
        <v>1</v>
      </c>
      <c r="BE54" s="82">
        <v>76085</v>
      </c>
      <c r="BF54" s="82">
        <v>247</v>
      </c>
      <c r="BG54" s="82"/>
      <c r="BH54" s="82">
        <v>4</v>
      </c>
      <c r="BI54" s="82"/>
      <c r="BJ54" s="82">
        <v>5</v>
      </c>
      <c r="BK54" s="82">
        <v>45304</v>
      </c>
      <c r="BL54" s="82">
        <v>11101</v>
      </c>
      <c r="BM54" s="82">
        <v>5516</v>
      </c>
      <c r="BN54" s="82">
        <v>13473</v>
      </c>
      <c r="BO54" s="82">
        <v>6182</v>
      </c>
      <c r="BP54" s="82">
        <v>421</v>
      </c>
      <c r="BQ54" s="82">
        <v>76</v>
      </c>
      <c r="BR54" s="82">
        <v>4435</v>
      </c>
      <c r="BS54" s="82">
        <v>16</v>
      </c>
      <c r="BT54" s="82">
        <v>6179</v>
      </c>
      <c r="BU54" s="82">
        <v>370</v>
      </c>
      <c r="BV54" s="82">
        <v>1939</v>
      </c>
      <c r="BW54" s="82">
        <v>1305</v>
      </c>
      <c r="BX54" s="82">
        <v>603</v>
      </c>
      <c r="BY54" s="82">
        <v>5836</v>
      </c>
      <c r="BZ54" s="82">
        <v>6193</v>
      </c>
      <c r="CA54" s="82">
        <v>4789</v>
      </c>
      <c r="CB54" s="82">
        <v>13617</v>
      </c>
      <c r="CC54" s="82">
        <v>2996</v>
      </c>
      <c r="CD54" s="82">
        <v>5011</v>
      </c>
      <c r="CE54" s="82">
        <v>168</v>
      </c>
      <c r="CF54" s="82">
        <v>3143</v>
      </c>
      <c r="CG54" s="82">
        <v>2455</v>
      </c>
      <c r="CH54" s="82">
        <v>8472</v>
      </c>
      <c r="CI54" s="82">
        <v>2859</v>
      </c>
      <c r="CJ54" s="82">
        <v>11517</v>
      </c>
      <c r="CK54" s="82">
        <v>18</v>
      </c>
      <c r="CL54" s="82">
        <v>81997</v>
      </c>
      <c r="CM54" s="82">
        <v>384</v>
      </c>
      <c r="CN54" s="82">
        <v>63741</v>
      </c>
      <c r="CO54" s="82">
        <v>17844</v>
      </c>
      <c r="CP54" s="82">
        <v>5</v>
      </c>
      <c r="CQ54" s="82">
        <v>23</v>
      </c>
      <c r="CR54" s="82">
        <v>46</v>
      </c>
      <c r="CS54" s="82">
        <v>80653</v>
      </c>
      <c r="CT54" s="82"/>
      <c r="CU54" s="82">
        <v>544</v>
      </c>
      <c r="CV54" s="82">
        <v>365</v>
      </c>
      <c r="CW54" s="82">
        <v>389</v>
      </c>
      <c r="CX54" s="82">
        <v>3271</v>
      </c>
      <c r="CY54" s="82">
        <v>3276</v>
      </c>
      <c r="CZ54" s="82"/>
      <c r="DA54" s="82">
        <v>61</v>
      </c>
      <c r="DB54" s="82">
        <v>413</v>
      </c>
      <c r="DC54" s="82">
        <v>656</v>
      </c>
      <c r="DD54" s="82">
        <v>812</v>
      </c>
      <c r="DE54" s="82">
        <v>1122</v>
      </c>
      <c r="DF54" s="82">
        <v>1287</v>
      </c>
      <c r="DG54" s="82">
        <v>1126</v>
      </c>
      <c r="DH54" s="82">
        <v>1054</v>
      </c>
      <c r="DI54" s="82">
        <v>16</v>
      </c>
      <c r="DJ54" s="82"/>
      <c r="DK54" s="82"/>
      <c r="DL54" s="82">
        <v>39</v>
      </c>
      <c r="DM54" s="82">
        <v>95</v>
      </c>
      <c r="DN54" s="82">
        <v>309</v>
      </c>
      <c r="DO54" s="82">
        <v>1</v>
      </c>
      <c r="DP54" s="82">
        <v>1</v>
      </c>
      <c r="DQ54" s="82">
        <v>124</v>
      </c>
      <c r="DR54" s="82">
        <v>45</v>
      </c>
      <c r="DS54" s="82">
        <v>5933</v>
      </c>
      <c r="DT54" s="82"/>
      <c r="DU54" s="82">
        <v>3748</v>
      </c>
      <c r="DV54" s="82">
        <v>2754</v>
      </c>
      <c r="DW54" s="82">
        <v>45</v>
      </c>
      <c r="DX54" s="82"/>
      <c r="DY54" s="82">
        <v>206</v>
      </c>
      <c r="DZ54" s="82">
        <v>242</v>
      </c>
      <c r="EA54" s="82">
        <v>306</v>
      </c>
      <c r="EB54" s="82">
        <v>1435</v>
      </c>
      <c r="EC54" s="82">
        <v>123</v>
      </c>
      <c r="ED54" s="82">
        <v>22</v>
      </c>
      <c r="EE54" s="82">
        <v>50</v>
      </c>
      <c r="EF54" s="82">
        <v>5</v>
      </c>
      <c r="EG54" s="82">
        <v>9</v>
      </c>
      <c r="EH54" s="82"/>
      <c r="EI54" s="82">
        <v>3423</v>
      </c>
      <c r="EJ54" s="82">
        <v>725</v>
      </c>
      <c r="EK54" s="82"/>
      <c r="EL54" s="82">
        <v>1</v>
      </c>
      <c r="EM54" s="82"/>
      <c r="EN54" s="82"/>
      <c r="EO54" s="82"/>
      <c r="EP54" s="82">
        <v>2265</v>
      </c>
      <c r="EQ54" s="82">
        <v>2810</v>
      </c>
      <c r="ER54" s="82">
        <v>265</v>
      </c>
      <c r="ES54" s="82">
        <v>1057</v>
      </c>
      <c r="ET54" s="82">
        <v>150</v>
      </c>
      <c r="EU54" s="82"/>
      <c r="EV54" s="82">
        <v>979</v>
      </c>
      <c r="EW54" s="82">
        <v>977</v>
      </c>
      <c r="EX54" s="82">
        <v>41</v>
      </c>
      <c r="EY54" s="82">
        <v>8</v>
      </c>
      <c r="EZ54" s="82">
        <v>602</v>
      </c>
      <c r="FA54" s="82">
        <v>3</v>
      </c>
      <c r="FB54" s="82">
        <v>531</v>
      </c>
      <c r="FC54" s="82">
        <v>1612</v>
      </c>
      <c r="FD54" s="82">
        <v>425</v>
      </c>
      <c r="FE54" s="82">
        <v>99</v>
      </c>
      <c r="FF54" s="82">
        <v>71</v>
      </c>
      <c r="FG54" s="82">
        <v>61</v>
      </c>
      <c r="FH54" s="82">
        <v>202</v>
      </c>
      <c r="FI54" s="82">
        <v>571</v>
      </c>
      <c r="FJ54" s="82">
        <v>137</v>
      </c>
      <c r="FK54" s="82">
        <v>96</v>
      </c>
      <c r="FL54" s="82">
        <v>16</v>
      </c>
      <c r="FM54" s="82"/>
      <c r="FN54" s="82">
        <v>116</v>
      </c>
      <c r="FO54" s="82"/>
      <c r="FP54" s="82"/>
      <c r="FQ54" s="82">
        <v>6547</v>
      </c>
      <c r="FR54" s="82">
        <v>49</v>
      </c>
      <c r="FS54" s="82">
        <v>4906</v>
      </c>
      <c r="FT54" s="82">
        <v>1591</v>
      </c>
      <c r="FU54" s="82">
        <v>1</v>
      </c>
      <c r="FV54" s="82"/>
      <c r="FW54" s="82">
        <v>6456</v>
      </c>
      <c r="FX54" s="82">
        <v>58</v>
      </c>
      <c r="FY54" s="82">
        <v>26</v>
      </c>
      <c r="FZ54" s="82">
        <v>6</v>
      </c>
      <c r="GA54" s="82"/>
      <c r="GB54" s="82">
        <v>1</v>
      </c>
      <c r="GC54" s="82">
        <v>25</v>
      </c>
    </row>
    <row r="55" spans="1:185" x14ac:dyDescent="0.3">
      <c r="A55" s="83">
        <v>106171049</v>
      </c>
      <c r="B55" s="81" t="s">
        <v>169</v>
      </c>
      <c r="C55" s="81" t="s">
        <v>1046</v>
      </c>
      <c r="D55" s="81" t="s">
        <v>1101</v>
      </c>
      <c r="E55" s="81" t="s">
        <v>1379</v>
      </c>
      <c r="F55" s="81" t="s">
        <v>1380</v>
      </c>
      <c r="G55" s="81" t="s">
        <v>1381</v>
      </c>
      <c r="H55" s="81" t="s">
        <v>170</v>
      </c>
      <c r="I55" s="81" t="s">
        <v>1040</v>
      </c>
      <c r="J55" s="81"/>
      <c r="K55" s="81" t="s">
        <v>1868</v>
      </c>
      <c r="L55" s="81" t="s">
        <v>974</v>
      </c>
      <c r="M55" s="81"/>
      <c r="N55" s="81" t="s">
        <v>976</v>
      </c>
      <c r="O55" s="81" t="s">
        <v>1116</v>
      </c>
      <c r="P55" s="81" t="s">
        <v>1111</v>
      </c>
      <c r="Q55" s="81" t="s">
        <v>1382</v>
      </c>
      <c r="R55" s="81" t="s">
        <v>75</v>
      </c>
      <c r="S55" s="82">
        <v>8895</v>
      </c>
      <c r="T55" s="82">
        <v>8172</v>
      </c>
      <c r="U55" s="82">
        <v>1</v>
      </c>
      <c r="V55" s="82">
        <v>1345</v>
      </c>
      <c r="W55" s="82">
        <v>1378</v>
      </c>
      <c r="X55" s="82">
        <v>2438</v>
      </c>
      <c r="Y55" s="82">
        <v>2470</v>
      </c>
      <c r="Z55" s="82">
        <v>1865</v>
      </c>
      <c r="AA55" s="82">
        <v>2444</v>
      </c>
      <c r="AB55" s="82">
        <v>2399</v>
      </c>
      <c r="AC55" s="82">
        <v>1588</v>
      </c>
      <c r="AD55" s="82">
        <v>895</v>
      </c>
      <c r="AE55" s="82">
        <v>246</v>
      </c>
      <c r="AF55" s="82"/>
      <c r="AG55" s="82">
        <v>244</v>
      </c>
      <c r="AH55" s="82">
        <v>149</v>
      </c>
      <c r="AI55" s="82">
        <v>736</v>
      </c>
      <c r="AJ55" s="82">
        <v>14</v>
      </c>
      <c r="AK55" s="82">
        <v>31</v>
      </c>
      <c r="AL55" s="82">
        <v>2535</v>
      </c>
      <c r="AM55" s="82">
        <v>411</v>
      </c>
      <c r="AN55" s="82">
        <v>12947</v>
      </c>
      <c r="AO55" s="82">
        <v>1</v>
      </c>
      <c r="AP55" s="82">
        <v>2984</v>
      </c>
      <c r="AQ55" s="82">
        <v>13857</v>
      </c>
      <c r="AR55" s="82">
        <v>188</v>
      </c>
      <c r="AS55" s="82">
        <v>39</v>
      </c>
      <c r="AT55" s="82">
        <v>1088</v>
      </c>
      <c r="AU55" s="82">
        <v>419</v>
      </c>
      <c r="AV55" s="82">
        <v>1</v>
      </c>
      <c r="AW55" s="82">
        <v>42</v>
      </c>
      <c r="AX55" s="82">
        <v>2</v>
      </c>
      <c r="AY55" s="82">
        <v>1</v>
      </c>
      <c r="AZ55" s="82">
        <v>11</v>
      </c>
      <c r="BA55" s="82">
        <v>110</v>
      </c>
      <c r="BB55" s="82">
        <v>49</v>
      </c>
      <c r="BC55" s="82"/>
      <c r="BD55" s="82"/>
      <c r="BE55" s="82">
        <v>15301</v>
      </c>
      <c r="BF55" s="82">
        <v>43</v>
      </c>
      <c r="BG55" s="82"/>
      <c r="BH55" s="82"/>
      <c r="BI55" s="82"/>
      <c r="BJ55" s="82">
        <v>1</v>
      </c>
      <c r="BK55" s="82">
        <v>8858</v>
      </c>
      <c r="BL55" s="82">
        <v>4353</v>
      </c>
      <c r="BM55" s="82">
        <v>711</v>
      </c>
      <c r="BN55" s="82">
        <v>1969</v>
      </c>
      <c r="BO55" s="82">
        <v>1157</v>
      </c>
      <c r="BP55" s="82">
        <v>20</v>
      </c>
      <c r="BQ55" s="82">
        <v>11</v>
      </c>
      <c r="BR55" s="82">
        <v>999</v>
      </c>
      <c r="BS55" s="82">
        <v>6</v>
      </c>
      <c r="BT55" s="82">
        <v>1237</v>
      </c>
      <c r="BU55" s="82">
        <v>56</v>
      </c>
      <c r="BV55" s="82">
        <v>316</v>
      </c>
      <c r="BW55" s="82">
        <v>331</v>
      </c>
      <c r="BX55" s="82">
        <v>190</v>
      </c>
      <c r="BY55" s="82">
        <v>620</v>
      </c>
      <c r="BZ55" s="82">
        <v>1071</v>
      </c>
      <c r="CA55" s="82">
        <v>540</v>
      </c>
      <c r="CB55" s="82">
        <v>3719</v>
      </c>
      <c r="CC55" s="82">
        <v>664</v>
      </c>
      <c r="CD55" s="82">
        <v>1098</v>
      </c>
      <c r="CE55" s="82">
        <v>39</v>
      </c>
      <c r="CF55" s="82">
        <v>553</v>
      </c>
      <c r="CG55" s="82">
        <v>297</v>
      </c>
      <c r="CH55" s="82">
        <v>1836</v>
      </c>
      <c r="CI55" s="82">
        <v>1170</v>
      </c>
      <c r="CJ55" s="82">
        <v>2315</v>
      </c>
      <c r="CK55" s="82"/>
      <c r="CL55" s="82">
        <v>17068</v>
      </c>
      <c r="CM55" s="82">
        <v>25</v>
      </c>
      <c r="CN55" s="82">
        <v>15880</v>
      </c>
      <c r="CO55" s="82">
        <v>1159</v>
      </c>
      <c r="CP55" s="82"/>
      <c r="CQ55" s="82">
        <v>4</v>
      </c>
      <c r="CR55" s="82">
        <v>7</v>
      </c>
      <c r="CS55" s="82">
        <v>16498</v>
      </c>
      <c r="CT55" s="82"/>
      <c r="CU55" s="82">
        <v>178</v>
      </c>
      <c r="CV55" s="82">
        <v>118</v>
      </c>
      <c r="CW55" s="82">
        <v>267</v>
      </c>
      <c r="CX55" s="82">
        <v>572</v>
      </c>
      <c r="CY55" s="82">
        <v>475</v>
      </c>
      <c r="CZ55" s="82"/>
      <c r="DA55" s="82">
        <v>10</v>
      </c>
      <c r="DB55" s="82">
        <v>48</v>
      </c>
      <c r="DC55" s="82">
        <v>58</v>
      </c>
      <c r="DD55" s="82">
        <v>56</v>
      </c>
      <c r="DE55" s="82">
        <v>191</v>
      </c>
      <c r="DF55" s="82">
        <v>265</v>
      </c>
      <c r="DG55" s="82">
        <v>239</v>
      </c>
      <c r="DH55" s="82">
        <v>179</v>
      </c>
      <c r="DI55" s="82"/>
      <c r="DJ55" s="82">
        <v>1</v>
      </c>
      <c r="DK55" s="82"/>
      <c r="DL55" s="82">
        <v>11</v>
      </c>
      <c r="DM55" s="82">
        <v>3</v>
      </c>
      <c r="DN55" s="82">
        <v>38</v>
      </c>
      <c r="DO55" s="82"/>
      <c r="DP55" s="82">
        <v>3</v>
      </c>
      <c r="DQ55" s="82">
        <v>59</v>
      </c>
      <c r="DR55" s="82">
        <v>11</v>
      </c>
      <c r="DS55" s="82">
        <v>922</v>
      </c>
      <c r="DT55" s="82"/>
      <c r="DU55" s="82">
        <v>74</v>
      </c>
      <c r="DV55" s="82">
        <v>968</v>
      </c>
      <c r="DW55" s="82">
        <v>4</v>
      </c>
      <c r="DX55" s="82">
        <v>1</v>
      </c>
      <c r="DY55" s="82">
        <v>70</v>
      </c>
      <c r="DZ55" s="82">
        <v>59</v>
      </c>
      <c r="EA55" s="82">
        <v>18</v>
      </c>
      <c r="EB55" s="82">
        <v>184</v>
      </c>
      <c r="EC55" s="82">
        <v>18</v>
      </c>
      <c r="ED55" s="82">
        <v>2</v>
      </c>
      <c r="EE55" s="82"/>
      <c r="EF55" s="82"/>
      <c r="EG55" s="82">
        <v>1</v>
      </c>
      <c r="EH55" s="82">
        <v>1</v>
      </c>
      <c r="EI55" s="82">
        <v>556</v>
      </c>
      <c r="EJ55" s="82">
        <v>138</v>
      </c>
      <c r="EK55" s="82"/>
      <c r="EL55" s="82"/>
      <c r="EM55" s="82"/>
      <c r="EN55" s="82"/>
      <c r="EO55" s="82"/>
      <c r="EP55" s="82">
        <v>298</v>
      </c>
      <c r="EQ55" s="82">
        <v>596</v>
      </c>
      <c r="ER55" s="82">
        <v>53</v>
      </c>
      <c r="ES55" s="82">
        <v>78</v>
      </c>
      <c r="ET55" s="82">
        <v>22</v>
      </c>
      <c r="EU55" s="82"/>
      <c r="EV55" s="82">
        <v>153</v>
      </c>
      <c r="EW55" s="82">
        <v>160</v>
      </c>
      <c r="EX55" s="82">
        <v>12</v>
      </c>
      <c r="EY55" s="82">
        <v>1</v>
      </c>
      <c r="EZ55" s="82">
        <v>92</v>
      </c>
      <c r="FA55" s="82"/>
      <c r="FB55" s="82">
        <v>86</v>
      </c>
      <c r="FC55" s="82">
        <v>186</v>
      </c>
      <c r="FD55" s="82">
        <v>53</v>
      </c>
      <c r="FE55" s="82">
        <v>21</v>
      </c>
      <c r="FF55" s="82">
        <v>7</v>
      </c>
      <c r="FG55" s="82">
        <v>6</v>
      </c>
      <c r="FH55" s="82">
        <v>25</v>
      </c>
      <c r="FI55" s="82">
        <v>166</v>
      </c>
      <c r="FJ55" s="82">
        <v>46</v>
      </c>
      <c r="FK55" s="82">
        <v>13</v>
      </c>
      <c r="FL55" s="82"/>
      <c r="FM55" s="82">
        <v>4</v>
      </c>
      <c r="FN55" s="82">
        <v>16</v>
      </c>
      <c r="FO55" s="82"/>
      <c r="FP55" s="82"/>
      <c r="FQ55" s="82">
        <v>1047</v>
      </c>
      <c r="FR55" s="82">
        <v>3</v>
      </c>
      <c r="FS55" s="82">
        <v>1019</v>
      </c>
      <c r="FT55" s="82">
        <v>25</v>
      </c>
      <c r="FU55" s="82"/>
      <c r="FV55" s="82"/>
      <c r="FW55" s="82">
        <v>1011</v>
      </c>
      <c r="FX55" s="82">
        <v>28</v>
      </c>
      <c r="FY55" s="82">
        <v>7</v>
      </c>
      <c r="FZ55" s="82">
        <v>1</v>
      </c>
      <c r="GA55" s="82"/>
      <c r="GB55" s="82"/>
      <c r="GC55" s="82">
        <v>8</v>
      </c>
    </row>
    <row r="56" spans="1:185" x14ac:dyDescent="0.3">
      <c r="A56" s="83">
        <v>106171395</v>
      </c>
      <c r="B56" s="81" t="s">
        <v>171</v>
      </c>
      <c r="C56" s="81" t="s">
        <v>172</v>
      </c>
      <c r="D56" s="81" t="s">
        <v>1101</v>
      </c>
      <c r="E56" s="81" t="s">
        <v>1379</v>
      </c>
      <c r="F56" s="81" t="s">
        <v>1934</v>
      </c>
      <c r="G56" s="81" t="s">
        <v>1935</v>
      </c>
      <c r="H56" s="81" t="s">
        <v>173</v>
      </c>
      <c r="I56" s="81" t="s">
        <v>1040</v>
      </c>
      <c r="J56" s="81" t="s">
        <v>1869</v>
      </c>
      <c r="K56" s="81" t="s">
        <v>1864</v>
      </c>
      <c r="L56" s="81" t="s">
        <v>974</v>
      </c>
      <c r="M56" s="81"/>
      <c r="N56" s="81" t="s">
        <v>976</v>
      </c>
      <c r="O56" s="81" t="s">
        <v>1116</v>
      </c>
      <c r="P56" s="81" t="s">
        <v>1111</v>
      </c>
      <c r="Q56" s="81" t="s">
        <v>1383</v>
      </c>
      <c r="R56" s="81" t="s">
        <v>75</v>
      </c>
      <c r="S56" s="82">
        <v>8123</v>
      </c>
      <c r="T56" s="82">
        <v>7360</v>
      </c>
      <c r="U56" s="82"/>
      <c r="V56" s="82">
        <v>1105</v>
      </c>
      <c r="W56" s="82">
        <v>1217</v>
      </c>
      <c r="X56" s="82">
        <v>2217</v>
      </c>
      <c r="Y56" s="82">
        <v>2289</v>
      </c>
      <c r="Z56" s="82">
        <v>1869</v>
      </c>
      <c r="AA56" s="82">
        <v>2114</v>
      </c>
      <c r="AB56" s="82">
        <v>2083</v>
      </c>
      <c r="AC56" s="82">
        <v>1516</v>
      </c>
      <c r="AD56" s="82">
        <v>885</v>
      </c>
      <c r="AE56" s="82">
        <v>188</v>
      </c>
      <c r="AF56" s="82"/>
      <c r="AG56" s="82">
        <v>979</v>
      </c>
      <c r="AH56" s="82">
        <v>77</v>
      </c>
      <c r="AI56" s="82">
        <v>313</v>
      </c>
      <c r="AJ56" s="82">
        <v>353</v>
      </c>
      <c r="AK56" s="82">
        <v>75</v>
      </c>
      <c r="AL56" s="82">
        <v>1486</v>
      </c>
      <c r="AM56" s="82">
        <v>72</v>
      </c>
      <c r="AN56" s="82">
        <v>12128</v>
      </c>
      <c r="AO56" s="82"/>
      <c r="AP56" s="82">
        <v>2730</v>
      </c>
      <c r="AQ56" s="82">
        <v>12541</v>
      </c>
      <c r="AR56" s="82">
        <v>212</v>
      </c>
      <c r="AS56" s="82"/>
      <c r="AT56" s="82">
        <v>759</v>
      </c>
      <c r="AU56" s="82">
        <v>185</v>
      </c>
      <c r="AV56" s="82">
        <v>14</v>
      </c>
      <c r="AW56" s="82">
        <v>31</v>
      </c>
      <c r="AX56" s="82">
        <v>5</v>
      </c>
      <c r="AY56" s="82"/>
      <c r="AZ56" s="82">
        <v>20</v>
      </c>
      <c r="BA56" s="82">
        <v>221</v>
      </c>
      <c r="BB56" s="82">
        <v>85</v>
      </c>
      <c r="BC56" s="82"/>
      <c r="BD56" s="82">
        <v>1</v>
      </c>
      <c r="BE56" s="82">
        <v>14139</v>
      </c>
      <c r="BF56" s="82">
        <v>23</v>
      </c>
      <c r="BG56" s="82"/>
      <c r="BH56" s="82"/>
      <c r="BI56" s="82"/>
      <c r="BJ56" s="82"/>
      <c r="BK56" s="82">
        <v>7163</v>
      </c>
      <c r="BL56" s="82">
        <v>4267</v>
      </c>
      <c r="BM56" s="82">
        <v>828</v>
      </c>
      <c r="BN56" s="82">
        <v>2238</v>
      </c>
      <c r="BO56" s="82">
        <v>987</v>
      </c>
      <c r="BP56" s="82"/>
      <c r="BQ56" s="82">
        <v>15</v>
      </c>
      <c r="BR56" s="82">
        <v>1103</v>
      </c>
      <c r="BS56" s="82">
        <v>2</v>
      </c>
      <c r="BT56" s="82">
        <v>1137</v>
      </c>
      <c r="BU56" s="82">
        <v>40</v>
      </c>
      <c r="BV56" s="82">
        <v>270</v>
      </c>
      <c r="BW56" s="82">
        <v>232</v>
      </c>
      <c r="BX56" s="82">
        <v>168</v>
      </c>
      <c r="BY56" s="82">
        <v>302</v>
      </c>
      <c r="BZ56" s="82">
        <v>924</v>
      </c>
      <c r="CA56" s="82">
        <v>477</v>
      </c>
      <c r="CB56" s="82">
        <v>3599</v>
      </c>
      <c r="CC56" s="82">
        <v>587</v>
      </c>
      <c r="CD56" s="82">
        <v>1010</v>
      </c>
      <c r="CE56" s="82">
        <v>31</v>
      </c>
      <c r="CF56" s="82">
        <v>550</v>
      </c>
      <c r="CG56" s="82">
        <v>277</v>
      </c>
      <c r="CH56" s="82">
        <v>1432</v>
      </c>
      <c r="CI56" s="82">
        <v>971</v>
      </c>
      <c r="CJ56" s="82">
        <v>2354</v>
      </c>
      <c r="CK56" s="82">
        <v>2</v>
      </c>
      <c r="CL56" s="82">
        <v>15483</v>
      </c>
      <c r="CM56" s="82">
        <v>23</v>
      </c>
      <c r="CN56" s="82">
        <v>14728</v>
      </c>
      <c r="CO56" s="82">
        <v>726</v>
      </c>
      <c r="CP56" s="82">
        <v>5</v>
      </c>
      <c r="CQ56" s="82">
        <v>1</v>
      </c>
      <c r="CR56" s="82"/>
      <c r="CS56" s="82">
        <v>14919</v>
      </c>
      <c r="CT56" s="82">
        <v>1</v>
      </c>
      <c r="CU56" s="82">
        <v>358</v>
      </c>
      <c r="CV56" s="82">
        <v>119</v>
      </c>
      <c r="CW56" s="82">
        <v>86</v>
      </c>
      <c r="CX56" s="82">
        <v>607</v>
      </c>
      <c r="CY56" s="82">
        <v>598</v>
      </c>
      <c r="CZ56" s="82"/>
      <c r="DA56" s="82">
        <v>8</v>
      </c>
      <c r="DB56" s="82">
        <v>38</v>
      </c>
      <c r="DC56" s="82">
        <v>61</v>
      </c>
      <c r="DD56" s="82">
        <v>120</v>
      </c>
      <c r="DE56" s="82">
        <v>164</v>
      </c>
      <c r="DF56" s="82">
        <v>261</v>
      </c>
      <c r="DG56" s="82">
        <v>302</v>
      </c>
      <c r="DH56" s="82">
        <v>248</v>
      </c>
      <c r="DI56" s="82"/>
      <c r="DJ56" s="82">
        <v>3</v>
      </c>
      <c r="DK56" s="82"/>
      <c r="DL56" s="82">
        <v>66</v>
      </c>
      <c r="DM56" s="82">
        <v>4</v>
      </c>
      <c r="DN56" s="82">
        <v>14</v>
      </c>
      <c r="DO56" s="82">
        <v>12</v>
      </c>
      <c r="DP56" s="82">
        <v>6</v>
      </c>
      <c r="DQ56" s="82">
        <v>95</v>
      </c>
      <c r="DR56" s="82">
        <v>6</v>
      </c>
      <c r="DS56" s="82">
        <v>1002</v>
      </c>
      <c r="DT56" s="82"/>
      <c r="DU56" s="82">
        <v>133</v>
      </c>
      <c r="DV56" s="82">
        <v>1058</v>
      </c>
      <c r="DW56" s="82">
        <v>14</v>
      </c>
      <c r="DX56" s="82"/>
      <c r="DY56" s="82">
        <v>116</v>
      </c>
      <c r="DZ56" s="82">
        <v>36</v>
      </c>
      <c r="EA56" s="82">
        <v>23</v>
      </c>
      <c r="EB56" s="82">
        <v>209</v>
      </c>
      <c r="EC56" s="82">
        <v>28</v>
      </c>
      <c r="ED56" s="82">
        <v>1</v>
      </c>
      <c r="EE56" s="82">
        <v>4</v>
      </c>
      <c r="EF56" s="82">
        <v>3</v>
      </c>
      <c r="EG56" s="82"/>
      <c r="EH56" s="82">
        <v>1</v>
      </c>
      <c r="EI56" s="82">
        <v>614</v>
      </c>
      <c r="EJ56" s="82">
        <v>169</v>
      </c>
      <c r="EK56" s="82"/>
      <c r="EL56" s="82"/>
      <c r="EM56" s="82"/>
      <c r="EN56" s="82">
        <v>1</v>
      </c>
      <c r="EO56" s="82"/>
      <c r="EP56" s="82">
        <v>277</v>
      </c>
      <c r="EQ56" s="82">
        <v>752</v>
      </c>
      <c r="ER56" s="82">
        <v>60</v>
      </c>
      <c r="ES56" s="82">
        <v>94</v>
      </c>
      <c r="ET56" s="82">
        <v>22</v>
      </c>
      <c r="EU56" s="82"/>
      <c r="EV56" s="82">
        <v>155</v>
      </c>
      <c r="EW56" s="82">
        <v>202</v>
      </c>
      <c r="EX56" s="82">
        <v>22</v>
      </c>
      <c r="EY56" s="82">
        <v>1</v>
      </c>
      <c r="EZ56" s="82">
        <v>59</v>
      </c>
      <c r="FA56" s="82"/>
      <c r="FB56" s="82">
        <v>63</v>
      </c>
      <c r="FC56" s="82">
        <v>276</v>
      </c>
      <c r="FD56" s="82">
        <v>121</v>
      </c>
      <c r="FE56" s="82">
        <v>26</v>
      </c>
      <c r="FF56" s="82">
        <v>22</v>
      </c>
      <c r="FG56" s="82">
        <v>25</v>
      </c>
      <c r="FH56" s="82">
        <v>19</v>
      </c>
      <c r="FI56" s="82">
        <v>110</v>
      </c>
      <c r="FJ56" s="82">
        <v>64</v>
      </c>
      <c r="FK56" s="82">
        <v>23</v>
      </c>
      <c r="FL56" s="82"/>
      <c r="FM56" s="82">
        <v>9</v>
      </c>
      <c r="FN56" s="82">
        <v>8</v>
      </c>
      <c r="FO56" s="82"/>
      <c r="FP56" s="82"/>
      <c r="FQ56" s="82">
        <v>1205</v>
      </c>
      <c r="FR56" s="82">
        <v>4</v>
      </c>
      <c r="FS56" s="82">
        <v>1154</v>
      </c>
      <c r="FT56" s="82">
        <v>46</v>
      </c>
      <c r="FU56" s="82">
        <v>1</v>
      </c>
      <c r="FV56" s="82"/>
      <c r="FW56" s="82">
        <v>1154</v>
      </c>
      <c r="FX56" s="82">
        <v>42</v>
      </c>
      <c r="FY56" s="82">
        <v>7</v>
      </c>
      <c r="FZ56" s="82">
        <v>2</v>
      </c>
      <c r="GA56" s="82"/>
      <c r="GB56" s="82"/>
      <c r="GC56" s="82">
        <v>12</v>
      </c>
    </row>
    <row r="57" spans="1:185" x14ac:dyDescent="0.3">
      <c r="A57" s="83">
        <v>106184008</v>
      </c>
      <c r="B57" s="81" t="s">
        <v>174</v>
      </c>
      <c r="C57" s="81" t="s">
        <v>175</v>
      </c>
      <c r="D57" s="81" t="s">
        <v>1101</v>
      </c>
      <c r="E57" s="81" t="s">
        <v>1384</v>
      </c>
      <c r="F57" s="81" t="s">
        <v>1936</v>
      </c>
      <c r="G57" s="81" t="s">
        <v>1385</v>
      </c>
      <c r="H57" s="81" t="s">
        <v>176</v>
      </c>
      <c r="I57" s="81" t="s">
        <v>1040</v>
      </c>
      <c r="J57" s="81" t="s">
        <v>1869</v>
      </c>
      <c r="K57" s="81" t="s">
        <v>1864</v>
      </c>
      <c r="L57" s="81" t="s">
        <v>974</v>
      </c>
      <c r="M57" s="81"/>
      <c r="N57" s="81" t="s">
        <v>976</v>
      </c>
      <c r="O57" s="81" t="s">
        <v>1117</v>
      </c>
      <c r="P57" s="81" t="s">
        <v>1117</v>
      </c>
      <c r="Q57" s="81" t="s">
        <v>1385</v>
      </c>
      <c r="R57" s="81" t="s">
        <v>75</v>
      </c>
      <c r="S57" s="82">
        <v>4572</v>
      </c>
      <c r="T57" s="82">
        <v>4528</v>
      </c>
      <c r="U57" s="82"/>
      <c r="V57" s="82">
        <v>738</v>
      </c>
      <c r="W57" s="82">
        <v>744</v>
      </c>
      <c r="X57" s="82">
        <v>1411</v>
      </c>
      <c r="Y57" s="82">
        <v>1377</v>
      </c>
      <c r="Z57" s="82">
        <v>1050</v>
      </c>
      <c r="AA57" s="82">
        <v>1165</v>
      </c>
      <c r="AB57" s="82">
        <v>1159</v>
      </c>
      <c r="AC57" s="82">
        <v>761</v>
      </c>
      <c r="AD57" s="82">
        <v>533</v>
      </c>
      <c r="AE57" s="82">
        <v>162</v>
      </c>
      <c r="AF57" s="82"/>
      <c r="AG57" s="82">
        <v>262</v>
      </c>
      <c r="AH57" s="82">
        <v>55</v>
      </c>
      <c r="AI57" s="82">
        <v>248</v>
      </c>
      <c r="AJ57" s="82">
        <v>14</v>
      </c>
      <c r="AK57" s="82">
        <v>67</v>
      </c>
      <c r="AL57" s="82">
        <v>590</v>
      </c>
      <c r="AM57" s="82">
        <v>37</v>
      </c>
      <c r="AN57" s="82">
        <v>7827</v>
      </c>
      <c r="AO57" s="82"/>
      <c r="AP57" s="82">
        <v>812</v>
      </c>
      <c r="AQ57" s="82">
        <v>8285</v>
      </c>
      <c r="AR57" s="82">
        <v>3</v>
      </c>
      <c r="AS57" s="82"/>
      <c r="AT57" s="82">
        <v>595</v>
      </c>
      <c r="AU57" s="82">
        <v>28</v>
      </c>
      <c r="AV57" s="82"/>
      <c r="AW57" s="82">
        <v>9</v>
      </c>
      <c r="AX57" s="82"/>
      <c r="AY57" s="82"/>
      <c r="AZ57" s="82"/>
      <c r="BA57" s="82">
        <v>444</v>
      </c>
      <c r="BB57" s="82">
        <v>18</v>
      </c>
      <c r="BC57" s="82"/>
      <c r="BD57" s="82"/>
      <c r="BE57" s="82">
        <v>7990</v>
      </c>
      <c r="BF57" s="82">
        <v>11</v>
      </c>
      <c r="BG57" s="82">
        <v>2</v>
      </c>
      <c r="BH57" s="82">
        <v>3</v>
      </c>
      <c r="BI57" s="82"/>
      <c r="BJ57" s="82"/>
      <c r="BK57" s="82">
        <v>3487</v>
      </c>
      <c r="BL57" s="82">
        <v>2114</v>
      </c>
      <c r="BM57" s="82">
        <v>991</v>
      </c>
      <c r="BN57" s="82">
        <v>2166</v>
      </c>
      <c r="BO57" s="82">
        <v>342</v>
      </c>
      <c r="BP57" s="82"/>
      <c r="BQ57" s="82">
        <v>9</v>
      </c>
      <c r="BR57" s="82">
        <v>601</v>
      </c>
      <c r="BS57" s="82">
        <v>2</v>
      </c>
      <c r="BT57" s="82">
        <v>576</v>
      </c>
      <c r="BU57" s="82">
        <v>16</v>
      </c>
      <c r="BV57" s="82">
        <v>174</v>
      </c>
      <c r="BW57" s="82">
        <v>131</v>
      </c>
      <c r="BX57" s="82">
        <v>78</v>
      </c>
      <c r="BY57" s="82">
        <v>272</v>
      </c>
      <c r="BZ57" s="82">
        <v>471</v>
      </c>
      <c r="CA57" s="82">
        <v>288</v>
      </c>
      <c r="CB57" s="82">
        <v>2189</v>
      </c>
      <c r="CC57" s="82">
        <v>471</v>
      </c>
      <c r="CD57" s="82">
        <v>705</v>
      </c>
      <c r="CE57" s="82">
        <v>50</v>
      </c>
      <c r="CF57" s="82">
        <v>372</v>
      </c>
      <c r="CG57" s="82">
        <v>159</v>
      </c>
      <c r="CH57" s="82">
        <v>801</v>
      </c>
      <c r="CI57" s="82">
        <v>314</v>
      </c>
      <c r="CJ57" s="82">
        <v>1420</v>
      </c>
      <c r="CK57" s="82">
        <v>1</v>
      </c>
      <c r="CL57" s="82">
        <v>9100</v>
      </c>
      <c r="CM57" s="82">
        <v>16</v>
      </c>
      <c r="CN57" s="82">
        <v>9007</v>
      </c>
      <c r="CO57" s="82">
        <v>77</v>
      </c>
      <c r="CP57" s="82"/>
      <c r="CQ57" s="82"/>
      <c r="CR57" s="82"/>
      <c r="CS57" s="82">
        <v>8779</v>
      </c>
      <c r="CT57" s="82"/>
      <c r="CU57" s="82">
        <v>108</v>
      </c>
      <c r="CV57" s="82">
        <v>213</v>
      </c>
      <c r="CW57" s="82"/>
      <c r="CX57" s="82">
        <v>262</v>
      </c>
      <c r="CY57" s="82">
        <v>294</v>
      </c>
      <c r="CZ57" s="82"/>
      <c r="DA57" s="82">
        <v>6</v>
      </c>
      <c r="DB57" s="82">
        <v>28</v>
      </c>
      <c r="DC57" s="82">
        <v>52</v>
      </c>
      <c r="DD57" s="82">
        <v>65</v>
      </c>
      <c r="DE57" s="82">
        <v>83</v>
      </c>
      <c r="DF57" s="82">
        <v>98</v>
      </c>
      <c r="DG57" s="82">
        <v>107</v>
      </c>
      <c r="DH57" s="82">
        <v>111</v>
      </c>
      <c r="DI57" s="82">
        <v>2</v>
      </c>
      <c r="DJ57" s="82">
        <v>4</v>
      </c>
      <c r="DK57" s="82"/>
      <c r="DL57" s="82">
        <v>5</v>
      </c>
      <c r="DM57" s="82">
        <v>4</v>
      </c>
      <c r="DN57" s="82">
        <v>14</v>
      </c>
      <c r="DO57" s="82">
        <v>4</v>
      </c>
      <c r="DP57" s="82">
        <v>8</v>
      </c>
      <c r="DQ57" s="82">
        <v>27</v>
      </c>
      <c r="DR57" s="82"/>
      <c r="DS57" s="82">
        <v>494</v>
      </c>
      <c r="DT57" s="82"/>
      <c r="DU57" s="82">
        <v>34</v>
      </c>
      <c r="DV57" s="82">
        <v>522</v>
      </c>
      <c r="DW57" s="82"/>
      <c r="DX57" s="82"/>
      <c r="DY57" s="82">
        <v>8</v>
      </c>
      <c r="DZ57" s="82">
        <v>57</v>
      </c>
      <c r="EA57" s="82">
        <v>23</v>
      </c>
      <c r="EB57" s="82">
        <v>11</v>
      </c>
      <c r="EC57" s="82">
        <v>1</v>
      </c>
      <c r="ED57" s="82"/>
      <c r="EE57" s="82">
        <v>46</v>
      </c>
      <c r="EF57" s="82"/>
      <c r="EG57" s="82">
        <v>4</v>
      </c>
      <c r="EH57" s="82"/>
      <c r="EI57" s="82">
        <v>367</v>
      </c>
      <c r="EJ57" s="82">
        <v>1</v>
      </c>
      <c r="EK57" s="82">
        <v>35</v>
      </c>
      <c r="EL57" s="82"/>
      <c r="EM57" s="82">
        <v>1</v>
      </c>
      <c r="EN57" s="82">
        <v>2</v>
      </c>
      <c r="EO57" s="82"/>
      <c r="EP57" s="82">
        <v>108</v>
      </c>
      <c r="EQ57" s="82">
        <v>299</v>
      </c>
      <c r="ER57" s="82">
        <v>74</v>
      </c>
      <c r="ES57" s="82">
        <v>73</v>
      </c>
      <c r="ET57" s="82">
        <v>2</v>
      </c>
      <c r="EU57" s="82"/>
      <c r="EV57" s="82">
        <v>61</v>
      </c>
      <c r="EW57" s="82">
        <v>99</v>
      </c>
      <c r="EX57" s="82">
        <v>3</v>
      </c>
      <c r="EY57" s="82"/>
      <c r="EZ57" s="82">
        <v>45</v>
      </c>
      <c r="FA57" s="82"/>
      <c r="FB57" s="82">
        <v>30</v>
      </c>
      <c r="FC57" s="82">
        <v>83</v>
      </c>
      <c r="FD57" s="82">
        <v>38</v>
      </c>
      <c r="FE57" s="82">
        <v>7</v>
      </c>
      <c r="FF57" s="82">
        <v>9</v>
      </c>
      <c r="FG57" s="82">
        <v>5</v>
      </c>
      <c r="FH57" s="82">
        <v>12</v>
      </c>
      <c r="FI57" s="82">
        <v>102</v>
      </c>
      <c r="FJ57" s="82">
        <v>42</v>
      </c>
      <c r="FK57" s="82">
        <v>8</v>
      </c>
      <c r="FL57" s="82">
        <v>2</v>
      </c>
      <c r="FM57" s="82">
        <v>1</v>
      </c>
      <c r="FN57" s="82">
        <v>8</v>
      </c>
      <c r="FO57" s="82"/>
      <c r="FP57" s="82">
        <v>1</v>
      </c>
      <c r="FQ57" s="82">
        <v>556</v>
      </c>
      <c r="FR57" s="82">
        <v>2</v>
      </c>
      <c r="FS57" s="82">
        <v>552</v>
      </c>
      <c r="FT57" s="82">
        <v>2</v>
      </c>
      <c r="FU57" s="82"/>
      <c r="FV57" s="82"/>
      <c r="FW57" s="82">
        <v>539</v>
      </c>
      <c r="FX57" s="82">
        <v>10</v>
      </c>
      <c r="FY57" s="82">
        <v>7</v>
      </c>
      <c r="FZ57" s="82"/>
      <c r="GA57" s="82"/>
      <c r="GB57" s="82"/>
      <c r="GC57" s="82">
        <v>8</v>
      </c>
    </row>
    <row r="58" spans="1:185" x14ac:dyDescent="0.3">
      <c r="A58" s="83">
        <v>106190017</v>
      </c>
      <c r="B58" s="81" t="s">
        <v>177</v>
      </c>
      <c r="C58" s="81" t="s">
        <v>903</v>
      </c>
      <c r="D58" s="81" t="s">
        <v>1101</v>
      </c>
      <c r="E58" s="81" t="s">
        <v>1386</v>
      </c>
      <c r="F58" s="81" t="s">
        <v>1937</v>
      </c>
      <c r="G58" s="81" t="s">
        <v>1938</v>
      </c>
      <c r="H58" s="81" t="s">
        <v>178</v>
      </c>
      <c r="I58" s="81" t="s">
        <v>1047</v>
      </c>
      <c r="J58" s="81"/>
      <c r="K58" s="81" t="s">
        <v>1864</v>
      </c>
      <c r="L58" s="81"/>
      <c r="M58" s="81"/>
      <c r="N58" s="81" t="s">
        <v>963</v>
      </c>
      <c r="O58" s="81" t="s">
        <v>1126</v>
      </c>
      <c r="P58" s="81" t="s">
        <v>1127</v>
      </c>
      <c r="Q58" s="81" t="s">
        <v>1387</v>
      </c>
      <c r="R58" s="81" t="s">
        <v>51</v>
      </c>
      <c r="S58" s="82">
        <v>6581</v>
      </c>
      <c r="T58" s="82">
        <v>5960</v>
      </c>
      <c r="U58" s="82"/>
      <c r="V58" s="82">
        <v>640</v>
      </c>
      <c r="W58" s="82">
        <v>886</v>
      </c>
      <c r="X58" s="82">
        <v>2269</v>
      </c>
      <c r="Y58" s="82">
        <v>1983</v>
      </c>
      <c r="Z58" s="82">
        <v>1636</v>
      </c>
      <c r="AA58" s="82">
        <v>1904</v>
      </c>
      <c r="AB58" s="82">
        <v>1451</v>
      </c>
      <c r="AC58" s="82">
        <v>856</v>
      </c>
      <c r="AD58" s="82">
        <v>850</v>
      </c>
      <c r="AE58" s="82">
        <v>66</v>
      </c>
      <c r="AF58" s="82"/>
      <c r="AG58" s="82">
        <v>106</v>
      </c>
      <c r="AH58" s="82">
        <v>2273</v>
      </c>
      <c r="AI58" s="82">
        <v>644</v>
      </c>
      <c r="AJ58" s="82">
        <v>69</v>
      </c>
      <c r="AK58" s="82">
        <v>41</v>
      </c>
      <c r="AL58" s="82">
        <v>3765</v>
      </c>
      <c r="AM58" s="82">
        <v>581</v>
      </c>
      <c r="AN58" s="82">
        <v>5062</v>
      </c>
      <c r="AO58" s="82"/>
      <c r="AP58" s="82">
        <v>7860</v>
      </c>
      <c r="AQ58" s="82">
        <v>4486</v>
      </c>
      <c r="AR58" s="82">
        <v>195</v>
      </c>
      <c r="AS58" s="82"/>
      <c r="AT58" s="82">
        <v>234</v>
      </c>
      <c r="AU58" s="82">
        <v>426</v>
      </c>
      <c r="AV58" s="82">
        <v>24</v>
      </c>
      <c r="AW58" s="82">
        <v>30</v>
      </c>
      <c r="AX58" s="82">
        <v>29</v>
      </c>
      <c r="AY58" s="82">
        <v>2</v>
      </c>
      <c r="AZ58" s="82">
        <v>46</v>
      </c>
      <c r="BA58" s="82">
        <v>28</v>
      </c>
      <c r="BB58" s="82">
        <v>130</v>
      </c>
      <c r="BC58" s="82">
        <v>1</v>
      </c>
      <c r="BD58" s="82">
        <v>37</v>
      </c>
      <c r="BE58" s="82">
        <v>11356</v>
      </c>
      <c r="BF58" s="82">
        <v>198</v>
      </c>
      <c r="BG58" s="82"/>
      <c r="BH58" s="82"/>
      <c r="BI58" s="82"/>
      <c r="BJ58" s="82"/>
      <c r="BK58" s="82">
        <v>1107</v>
      </c>
      <c r="BL58" s="82">
        <v>2441</v>
      </c>
      <c r="BM58" s="82">
        <v>453</v>
      </c>
      <c r="BN58" s="82">
        <v>7736</v>
      </c>
      <c r="BO58" s="82">
        <v>804</v>
      </c>
      <c r="BP58" s="82"/>
      <c r="BQ58" s="82"/>
      <c r="BR58" s="82">
        <v>739</v>
      </c>
      <c r="BS58" s="82">
        <v>2</v>
      </c>
      <c r="BT58" s="82">
        <v>801</v>
      </c>
      <c r="BU58" s="82">
        <v>38</v>
      </c>
      <c r="BV58" s="82">
        <v>251</v>
      </c>
      <c r="BW58" s="82">
        <v>166</v>
      </c>
      <c r="BX58" s="82">
        <v>113</v>
      </c>
      <c r="BY58" s="82">
        <v>316</v>
      </c>
      <c r="BZ58" s="82">
        <v>780</v>
      </c>
      <c r="CA58" s="82">
        <v>698</v>
      </c>
      <c r="CB58" s="82">
        <v>2259</v>
      </c>
      <c r="CC58" s="82">
        <v>739</v>
      </c>
      <c r="CD58" s="82">
        <v>783</v>
      </c>
      <c r="CE58" s="82">
        <v>31</v>
      </c>
      <c r="CF58" s="82">
        <v>609</v>
      </c>
      <c r="CG58" s="82">
        <v>168</v>
      </c>
      <c r="CH58" s="82">
        <v>1346</v>
      </c>
      <c r="CI58" s="82">
        <v>448</v>
      </c>
      <c r="CJ58" s="82">
        <v>2254</v>
      </c>
      <c r="CK58" s="82"/>
      <c r="CL58" s="82">
        <v>12541</v>
      </c>
      <c r="CM58" s="82">
        <v>1278</v>
      </c>
      <c r="CN58" s="82">
        <v>9752</v>
      </c>
      <c r="CO58" s="82">
        <v>1486</v>
      </c>
      <c r="CP58" s="82">
        <v>25</v>
      </c>
      <c r="CQ58" s="82"/>
      <c r="CR58" s="82">
        <v>2</v>
      </c>
      <c r="CS58" s="82">
        <v>12189</v>
      </c>
      <c r="CT58" s="82">
        <v>1</v>
      </c>
      <c r="CU58" s="82">
        <v>262</v>
      </c>
      <c r="CV58" s="82">
        <v>72</v>
      </c>
      <c r="CW58" s="82">
        <v>15</v>
      </c>
      <c r="CX58" s="82">
        <v>1452</v>
      </c>
      <c r="CY58" s="82">
        <v>1420</v>
      </c>
      <c r="CZ58" s="82"/>
      <c r="DA58" s="82">
        <v>7</v>
      </c>
      <c r="DB58" s="82">
        <v>83</v>
      </c>
      <c r="DC58" s="82">
        <v>146</v>
      </c>
      <c r="DD58" s="82">
        <v>214</v>
      </c>
      <c r="DE58" s="82">
        <v>400</v>
      </c>
      <c r="DF58" s="82">
        <v>507</v>
      </c>
      <c r="DG58" s="82">
        <v>558</v>
      </c>
      <c r="DH58" s="82">
        <v>957</v>
      </c>
      <c r="DI58" s="82"/>
      <c r="DJ58" s="82"/>
      <c r="DK58" s="82"/>
      <c r="DL58" s="82">
        <v>11</v>
      </c>
      <c r="DM58" s="82">
        <v>1331</v>
      </c>
      <c r="DN58" s="82">
        <v>80</v>
      </c>
      <c r="DO58" s="82">
        <v>10</v>
      </c>
      <c r="DP58" s="82">
        <v>4</v>
      </c>
      <c r="DQ58" s="82">
        <v>554</v>
      </c>
      <c r="DR58" s="82">
        <v>95</v>
      </c>
      <c r="DS58" s="82">
        <v>787</v>
      </c>
      <c r="DT58" s="82"/>
      <c r="DU58" s="82">
        <v>1122</v>
      </c>
      <c r="DV58" s="82">
        <v>1706</v>
      </c>
      <c r="DW58" s="82">
        <v>43</v>
      </c>
      <c r="DX58" s="82">
        <v>1</v>
      </c>
      <c r="DY58" s="82">
        <v>157</v>
      </c>
      <c r="DZ58" s="82">
        <v>114</v>
      </c>
      <c r="EA58" s="82">
        <v>177</v>
      </c>
      <c r="EB58" s="82">
        <v>461</v>
      </c>
      <c r="EC58" s="82">
        <v>50</v>
      </c>
      <c r="ED58" s="82"/>
      <c r="EE58" s="82"/>
      <c r="EF58" s="82">
        <v>9</v>
      </c>
      <c r="EG58" s="82">
        <v>90</v>
      </c>
      <c r="EH58" s="82">
        <v>12</v>
      </c>
      <c r="EI58" s="82">
        <v>1215</v>
      </c>
      <c r="EJ58" s="82">
        <v>587</v>
      </c>
      <c r="EK58" s="82"/>
      <c r="EL58" s="82"/>
      <c r="EM58" s="82"/>
      <c r="EN58" s="82"/>
      <c r="EO58" s="82"/>
      <c r="EP58" s="82">
        <v>851</v>
      </c>
      <c r="EQ58" s="82">
        <v>1721</v>
      </c>
      <c r="ER58" s="82">
        <v>14</v>
      </c>
      <c r="ES58" s="82">
        <v>261</v>
      </c>
      <c r="ET58" s="82">
        <v>25</v>
      </c>
      <c r="EU58" s="82"/>
      <c r="EV58" s="82">
        <v>356</v>
      </c>
      <c r="EW58" s="82">
        <v>397</v>
      </c>
      <c r="EX58" s="82">
        <v>75</v>
      </c>
      <c r="EY58" s="82">
        <v>12</v>
      </c>
      <c r="EZ58" s="82">
        <v>160</v>
      </c>
      <c r="FA58" s="82">
        <v>4</v>
      </c>
      <c r="FB58" s="82">
        <v>223</v>
      </c>
      <c r="FC58" s="82">
        <v>733</v>
      </c>
      <c r="FD58" s="82">
        <v>166</v>
      </c>
      <c r="FE58" s="82">
        <v>37</v>
      </c>
      <c r="FF58" s="82">
        <v>54</v>
      </c>
      <c r="FG58" s="82">
        <v>117</v>
      </c>
      <c r="FH58" s="82">
        <v>79</v>
      </c>
      <c r="FI58" s="82">
        <v>285</v>
      </c>
      <c r="FJ58" s="82">
        <v>76</v>
      </c>
      <c r="FK58" s="82">
        <v>85</v>
      </c>
      <c r="FL58" s="82"/>
      <c r="FM58" s="82">
        <v>4</v>
      </c>
      <c r="FN58" s="82">
        <v>6</v>
      </c>
      <c r="FO58" s="82"/>
      <c r="FP58" s="82">
        <v>3</v>
      </c>
      <c r="FQ58" s="82">
        <v>2872</v>
      </c>
      <c r="FR58" s="82">
        <v>1025</v>
      </c>
      <c r="FS58" s="82">
        <v>1387</v>
      </c>
      <c r="FT58" s="82">
        <v>445</v>
      </c>
      <c r="FU58" s="82">
        <v>14</v>
      </c>
      <c r="FV58" s="82">
        <v>1</v>
      </c>
      <c r="FW58" s="82">
        <v>2823</v>
      </c>
      <c r="FX58" s="82">
        <v>44</v>
      </c>
      <c r="FY58" s="82">
        <v>5</v>
      </c>
      <c r="FZ58" s="82"/>
      <c r="GA58" s="82"/>
      <c r="GB58" s="82"/>
      <c r="GC58" s="82">
        <v>8</v>
      </c>
    </row>
    <row r="59" spans="1:185" x14ac:dyDescent="0.3">
      <c r="A59" s="83">
        <v>106190034</v>
      </c>
      <c r="B59" s="81" t="s">
        <v>179</v>
      </c>
      <c r="C59" s="81" t="s">
        <v>180</v>
      </c>
      <c r="D59" s="81" t="s">
        <v>1101</v>
      </c>
      <c r="E59" s="81" t="s">
        <v>1386</v>
      </c>
      <c r="F59" s="81" t="s">
        <v>1939</v>
      </c>
      <c r="G59" s="81" t="s">
        <v>1940</v>
      </c>
      <c r="H59" s="81" t="s">
        <v>181</v>
      </c>
      <c r="I59" s="81" t="s">
        <v>969</v>
      </c>
      <c r="J59" s="81" t="s">
        <v>1867</v>
      </c>
      <c r="K59" s="81" t="s">
        <v>1864</v>
      </c>
      <c r="L59" s="81"/>
      <c r="M59" s="81"/>
      <c r="N59" s="81" t="s">
        <v>965</v>
      </c>
      <c r="O59" s="81" t="s">
        <v>1128</v>
      </c>
      <c r="P59" s="81" t="s">
        <v>1129</v>
      </c>
      <c r="Q59" s="81" t="s">
        <v>1388</v>
      </c>
      <c r="R59" s="81" t="s">
        <v>51</v>
      </c>
      <c r="S59" s="82">
        <v>53286</v>
      </c>
      <c r="T59" s="82">
        <v>41048</v>
      </c>
      <c r="U59" s="82">
        <v>4</v>
      </c>
      <c r="V59" s="82">
        <v>8846</v>
      </c>
      <c r="W59" s="82">
        <v>8638</v>
      </c>
      <c r="X59" s="82">
        <v>18109</v>
      </c>
      <c r="Y59" s="82">
        <v>16671</v>
      </c>
      <c r="Z59" s="82">
        <v>12339</v>
      </c>
      <c r="AA59" s="82">
        <v>11828</v>
      </c>
      <c r="AB59" s="82">
        <v>8940</v>
      </c>
      <c r="AC59" s="82">
        <v>4295</v>
      </c>
      <c r="AD59" s="82">
        <v>2629</v>
      </c>
      <c r="AE59" s="82">
        <v>2043</v>
      </c>
      <c r="AF59" s="82"/>
      <c r="AG59" s="82">
        <v>241</v>
      </c>
      <c r="AH59" s="82">
        <v>1006</v>
      </c>
      <c r="AI59" s="82">
        <v>28857</v>
      </c>
      <c r="AJ59" s="82">
        <v>1602</v>
      </c>
      <c r="AK59" s="82">
        <v>144</v>
      </c>
      <c r="AL59" s="82">
        <v>36502</v>
      </c>
      <c r="AM59" s="82">
        <v>429</v>
      </c>
      <c r="AN59" s="82">
        <v>25557</v>
      </c>
      <c r="AO59" s="82"/>
      <c r="AP59" s="82">
        <v>40077</v>
      </c>
      <c r="AQ59" s="82">
        <v>53513</v>
      </c>
      <c r="AR59" s="82">
        <v>748</v>
      </c>
      <c r="AS59" s="82"/>
      <c r="AT59" s="82">
        <v>244</v>
      </c>
      <c r="AU59" s="82">
        <v>1727</v>
      </c>
      <c r="AV59" s="82">
        <v>216</v>
      </c>
      <c r="AW59" s="82">
        <v>169</v>
      </c>
      <c r="AX59" s="82">
        <v>1</v>
      </c>
      <c r="AY59" s="82">
        <v>3</v>
      </c>
      <c r="AZ59" s="82">
        <v>1</v>
      </c>
      <c r="BA59" s="82">
        <v>1738</v>
      </c>
      <c r="BB59" s="82">
        <v>236</v>
      </c>
      <c r="BC59" s="82"/>
      <c r="BD59" s="82">
        <v>78</v>
      </c>
      <c r="BE59" s="82">
        <v>89598</v>
      </c>
      <c r="BF59" s="82">
        <v>327</v>
      </c>
      <c r="BG59" s="82"/>
      <c r="BH59" s="82"/>
      <c r="BI59" s="82"/>
      <c r="BJ59" s="82"/>
      <c r="BK59" s="82">
        <v>48865</v>
      </c>
      <c r="BL59" s="82">
        <v>14028</v>
      </c>
      <c r="BM59" s="82">
        <v>2794</v>
      </c>
      <c r="BN59" s="82">
        <v>22749</v>
      </c>
      <c r="BO59" s="82">
        <v>5902</v>
      </c>
      <c r="BP59" s="82"/>
      <c r="BQ59" s="82">
        <v>133</v>
      </c>
      <c r="BR59" s="82">
        <v>5876</v>
      </c>
      <c r="BS59" s="82">
        <v>16</v>
      </c>
      <c r="BT59" s="82">
        <v>5169</v>
      </c>
      <c r="BU59" s="82">
        <v>898</v>
      </c>
      <c r="BV59" s="82">
        <v>1576</v>
      </c>
      <c r="BW59" s="82">
        <v>1761</v>
      </c>
      <c r="BX59" s="82">
        <v>857</v>
      </c>
      <c r="BY59" s="82">
        <v>5007</v>
      </c>
      <c r="BZ59" s="82">
        <v>6531</v>
      </c>
      <c r="CA59" s="82">
        <v>4031</v>
      </c>
      <c r="CB59" s="82">
        <v>16244</v>
      </c>
      <c r="CC59" s="82">
        <v>4538</v>
      </c>
      <c r="CD59" s="82">
        <v>5480</v>
      </c>
      <c r="CE59" s="82">
        <v>307</v>
      </c>
      <c r="CF59" s="82">
        <v>3968</v>
      </c>
      <c r="CG59" s="82">
        <v>3948</v>
      </c>
      <c r="CH59" s="82">
        <v>10834</v>
      </c>
      <c r="CI59" s="82">
        <v>2985</v>
      </c>
      <c r="CJ59" s="82">
        <v>14165</v>
      </c>
      <c r="CK59" s="82">
        <v>14</v>
      </c>
      <c r="CL59" s="82">
        <v>94338</v>
      </c>
      <c r="CM59" s="82">
        <v>468</v>
      </c>
      <c r="CN59" s="82">
        <v>85096</v>
      </c>
      <c r="CO59" s="82">
        <v>8709</v>
      </c>
      <c r="CP59" s="82">
        <v>54</v>
      </c>
      <c r="CQ59" s="82">
        <v>11</v>
      </c>
      <c r="CR59" s="82"/>
      <c r="CS59" s="82">
        <v>92537</v>
      </c>
      <c r="CT59" s="82">
        <v>1</v>
      </c>
      <c r="CU59" s="82">
        <v>1237</v>
      </c>
      <c r="CV59" s="82">
        <v>563</v>
      </c>
      <c r="CW59" s="82"/>
      <c r="CX59" s="82">
        <v>6168</v>
      </c>
      <c r="CY59" s="82">
        <v>6666</v>
      </c>
      <c r="CZ59" s="82"/>
      <c r="DA59" s="82">
        <v>284</v>
      </c>
      <c r="DB59" s="82">
        <v>1111</v>
      </c>
      <c r="DC59" s="82">
        <v>1271</v>
      </c>
      <c r="DD59" s="82">
        <v>1335</v>
      </c>
      <c r="DE59" s="82">
        <v>2242</v>
      </c>
      <c r="DF59" s="82">
        <v>2720</v>
      </c>
      <c r="DG59" s="82">
        <v>1986</v>
      </c>
      <c r="DH59" s="82">
        <v>1580</v>
      </c>
      <c r="DI59" s="82">
        <v>161</v>
      </c>
      <c r="DJ59" s="82">
        <v>144</v>
      </c>
      <c r="DK59" s="82"/>
      <c r="DL59" s="82">
        <v>28</v>
      </c>
      <c r="DM59" s="82">
        <v>244</v>
      </c>
      <c r="DN59" s="82">
        <v>3139</v>
      </c>
      <c r="DO59" s="82">
        <v>156</v>
      </c>
      <c r="DP59" s="82">
        <v>15</v>
      </c>
      <c r="DQ59" s="82">
        <v>3932</v>
      </c>
      <c r="DR59" s="82">
        <v>54</v>
      </c>
      <c r="DS59" s="82">
        <v>5265</v>
      </c>
      <c r="DT59" s="82">
        <v>1</v>
      </c>
      <c r="DU59" s="82">
        <v>3991</v>
      </c>
      <c r="DV59" s="82">
        <v>8729</v>
      </c>
      <c r="DW59" s="82">
        <v>114</v>
      </c>
      <c r="DX59" s="82"/>
      <c r="DY59" s="82">
        <v>237</v>
      </c>
      <c r="DZ59" s="82">
        <v>482</v>
      </c>
      <c r="EA59" s="82">
        <v>748</v>
      </c>
      <c r="EB59" s="82">
        <v>2607</v>
      </c>
      <c r="EC59" s="82">
        <v>314</v>
      </c>
      <c r="ED59" s="82">
        <v>6</v>
      </c>
      <c r="EE59" s="82">
        <v>90</v>
      </c>
      <c r="EF59" s="82">
        <v>9</v>
      </c>
      <c r="EG59" s="82">
        <v>186</v>
      </c>
      <c r="EH59" s="82">
        <v>73</v>
      </c>
      <c r="EI59" s="82">
        <v>6679</v>
      </c>
      <c r="EJ59" s="82">
        <v>1383</v>
      </c>
      <c r="EK59" s="82">
        <v>18</v>
      </c>
      <c r="EL59" s="82">
        <v>2</v>
      </c>
      <c r="EM59" s="82"/>
      <c r="EN59" s="82"/>
      <c r="EO59" s="82"/>
      <c r="EP59" s="82">
        <v>4853</v>
      </c>
      <c r="EQ59" s="82">
        <v>5470</v>
      </c>
      <c r="ER59" s="82">
        <v>370</v>
      </c>
      <c r="ES59" s="82">
        <v>2002</v>
      </c>
      <c r="ET59" s="82">
        <v>139</v>
      </c>
      <c r="EU59" s="82"/>
      <c r="EV59" s="82">
        <v>1733</v>
      </c>
      <c r="EW59" s="82">
        <v>1736</v>
      </c>
      <c r="EX59" s="82">
        <v>137</v>
      </c>
      <c r="EY59" s="82">
        <v>8</v>
      </c>
      <c r="EZ59" s="82">
        <v>655</v>
      </c>
      <c r="FA59" s="82">
        <v>7</v>
      </c>
      <c r="FB59" s="82">
        <v>658</v>
      </c>
      <c r="FC59" s="82">
        <v>2533</v>
      </c>
      <c r="FD59" s="82">
        <v>1921</v>
      </c>
      <c r="FE59" s="82">
        <v>745</v>
      </c>
      <c r="FF59" s="82">
        <v>210</v>
      </c>
      <c r="FG59" s="82">
        <v>246</v>
      </c>
      <c r="FH59" s="82">
        <v>364</v>
      </c>
      <c r="FI59" s="82">
        <v>1164</v>
      </c>
      <c r="FJ59" s="82">
        <v>171</v>
      </c>
      <c r="FK59" s="82">
        <v>216</v>
      </c>
      <c r="FL59" s="82">
        <v>59</v>
      </c>
      <c r="FM59" s="82">
        <v>7</v>
      </c>
      <c r="FN59" s="82">
        <v>260</v>
      </c>
      <c r="FO59" s="82">
        <v>3</v>
      </c>
      <c r="FP59" s="82">
        <v>1</v>
      </c>
      <c r="FQ59" s="82">
        <v>12834</v>
      </c>
      <c r="FR59" s="82">
        <v>117</v>
      </c>
      <c r="FS59" s="82">
        <v>11361</v>
      </c>
      <c r="FT59" s="82">
        <v>1312</v>
      </c>
      <c r="FU59" s="82">
        <v>40</v>
      </c>
      <c r="FV59" s="82">
        <v>4</v>
      </c>
      <c r="FW59" s="82">
        <v>12494</v>
      </c>
      <c r="FX59" s="82">
        <v>269</v>
      </c>
      <c r="FY59" s="82">
        <v>69</v>
      </c>
      <c r="FZ59" s="82"/>
      <c r="GA59" s="82">
        <v>2</v>
      </c>
      <c r="GB59" s="82"/>
      <c r="GC59" s="82">
        <v>28</v>
      </c>
    </row>
    <row r="60" spans="1:185" x14ac:dyDescent="0.3">
      <c r="A60" s="83">
        <v>106190045</v>
      </c>
      <c r="B60" s="81" t="s">
        <v>182</v>
      </c>
      <c r="C60" s="81" t="s">
        <v>183</v>
      </c>
      <c r="D60" s="81" t="s">
        <v>1101</v>
      </c>
      <c r="E60" s="81" t="s">
        <v>1386</v>
      </c>
      <c r="F60" s="81" t="s">
        <v>1941</v>
      </c>
      <c r="G60" s="81" t="s">
        <v>1389</v>
      </c>
      <c r="H60" s="81" t="s">
        <v>184</v>
      </c>
      <c r="I60" s="81" t="s">
        <v>1040</v>
      </c>
      <c r="J60" s="81"/>
      <c r="K60" s="81" t="s">
        <v>1868</v>
      </c>
      <c r="L60" s="81" t="s">
        <v>974</v>
      </c>
      <c r="M60" s="81"/>
      <c r="N60" s="81" t="s">
        <v>976</v>
      </c>
      <c r="O60" s="81" t="s">
        <v>1123</v>
      </c>
      <c r="P60" s="81" t="s">
        <v>1130</v>
      </c>
      <c r="Q60" s="81" t="s">
        <v>1389</v>
      </c>
      <c r="R60" s="81" t="s">
        <v>127</v>
      </c>
      <c r="S60" s="82">
        <v>710</v>
      </c>
      <c r="T60" s="82">
        <v>759</v>
      </c>
      <c r="U60" s="82"/>
      <c r="V60" s="82">
        <v>107</v>
      </c>
      <c r="W60" s="82">
        <v>160</v>
      </c>
      <c r="X60" s="82">
        <v>225</v>
      </c>
      <c r="Y60" s="82">
        <v>205</v>
      </c>
      <c r="Z60" s="82">
        <v>189</v>
      </c>
      <c r="AA60" s="82">
        <v>154</v>
      </c>
      <c r="AB60" s="82">
        <v>176</v>
      </c>
      <c r="AC60" s="82">
        <v>118</v>
      </c>
      <c r="AD60" s="82">
        <v>96</v>
      </c>
      <c r="AE60" s="82">
        <v>37</v>
      </c>
      <c r="AF60" s="82">
        <v>2</v>
      </c>
      <c r="AG60" s="82"/>
      <c r="AH60" s="82">
        <v>5</v>
      </c>
      <c r="AI60" s="82">
        <v>23</v>
      </c>
      <c r="AJ60" s="82">
        <v>21</v>
      </c>
      <c r="AK60" s="82"/>
      <c r="AL60" s="82">
        <v>514</v>
      </c>
      <c r="AM60" s="82">
        <v>116</v>
      </c>
      <c r="AN60" s="82">
        <v>789</v>
      </c>
      <c r="AO60" s="82">
        <v>1</v>
      </c>
      <c r="AP60" s="82">
        <v>543</v>
      </c>
      <c r="AQ60" s="82">
        <v>824</v>
      </c>
      <c r="AR60" s="82">
        <v>102</v>
      </c>
      <c r="AS60" s="82"/>
      <c r="AT60" s="82">
        <v>115</v>
      </c>
      <c r="AU60" s="82">
        <v>12</v>
      </c>
      <c r="AV60" s="82"/>
      <c r="AW60" s="82">
        <v>1</v>
      </c>
      <c r="AX60" s="82"/>
      <c r="AY60" s="82"/>
      <c r="AZ60" s="82">
        <v>5</v>
      </c>
      <c r="BA60" s="82">
        <v>27</v>
      </c>
      <c r="BB60" s="82">
        <v>3</v>
      </c>
      <c r="BC60" s="82"/>
      <c r="BD60" s="82"/>
      <c r="BE60" s="82">
        <v>1305</v>
      </c>
      <c r="BF60" s="82">
        <v>1</v>
      </c>
      <c r="BG60" s="82"/>
      <c r="BH60" s="82"/>
      <c r="BI60" s="82"/>
      <c r="BJ60" s="82"/>
      <c r="BK60" s="82">
        <v>416</v>
      </c>
      <c r="BL60" s="82">
        <v>239</v>
      </c>
      <c r="BM60" s="82">
        <v>67</v>
      </c>
      <c r="BN60" s="82">
        <v>600</v>
      </c>
      <c r="BO60" s="82">
        <v>147</v>
      </c>
      <c r="BP60" s="82"/>
      <c r="BQ60" s="82">
        <v>2</v>
      </c>
      <c r="BR60" s="82">
        <v>96</v>
      </c>
      <c r="BS60" s="82"/>
      <c r="BT60" s="82">
        <v>66</v>
      </c>
      <c r="BU60" s="82">
        <v>5</v>
      </c>
      <c r="BV60" s="82">
        <v>30</v>
      </c>
      <c r="BW60" s="82">
        <v>27</v>
      </c>
      <c r="BX60" s="82">
        <v>20</v>
      </c>
      <c r="BY60" s="82">
        <v>13</v>
      </c>
      <c r="BZ60" s="82">
        <v>63</v>
      </c>
      <c r="CA60" s="82">
        <v>42</v>
      </c>
      <c r="CB60" s="82">
        <v>457</v>
      </c>
      <c r="CC60" s="82">
        <v>54</v>
      </c>
      <c r="CD60" s="82">
        <v>112</v>
      </c>
      <c r="CE60" s="82">
        <v>3</v>
      </c>
      <c r="CF60" s="82">
        <v>59</v>
      </c>
      <c r="CG60" s="82">
        <v>27</v>
      </c>
      <c r="CH60" s="82">
        <v>59</v>
      </c>
      <c r="CI60" s="82">
        <v>52</v>
      </c>
      <c r="CJ60" s="82">
        <v>282</v>
      </c>
      <c r="CK60" s="82"/>
      <c r="CL60" s="82">
        <v>1469</v>
      </c>
      <c r="CM60" s="82">
        <v>6</v>
      </c>
      <c r="CN60" s="82">
        <v>1205</v>
      </c>
      <c r="CO60" s="82">
        <v>256</v>
      </c>
      <c r="CP60" s="82">
        <v>2</v>
      </c>
      <c r="CQ60" s="82"/>
      <c r="CR60" s="82"/>
      <c r="CS60" s="82">
        <v>1415</v>
      </c>
      <c r="CT60" s="82"/>
      <c r="CU60" s="82"/>
      <c r="CV60" s="82">
        <v>54</v>
      </c>
      <c r="CW60" s="82"/>
      <c r="CX60" s="82"/>
      <c r="CY60" s="82"/>
      <c r="CZ60" s="82"/>
      <c r="DA60" s="82"/>
      <c r="DB60" s="82"/>
      <c r="DC60" s="82"/>
      <c r="DD60" s="82"/>
      <c r="DE60" s="82"/>
      <c r="DF60" s="82"/>
      <c r="DG60" s="82"/>
      <c r="DH60" s="82"/>
      <c r="DI60" s="82"/>
      <c r="DJ60" s="82"/>
      <c r="DK60" s="82"/>
      <c r="DL60" s="82"/>
      <c r="DM60" s="82"/>
      <c r="DN60" s="82"/>
      <c r="DO60" s="82"/>
      <c r="DP60" s="82"/>
      <c r="DQ60" s="82"/>
      <c r="DR60" s="82"/>
      <c r="DS60" s="82"/>
      <c r="DT60" s="82"/>
      <c r="DU60" s="82"/>
      <c r="DV60" s="82"/>
      <c r="DW60" s="82"/>
      <c r="DX60" s="82"/>
      <c r="DY60" s="82"/>
      <c r="DZ60" s="82"/>
      <c r="EA60" s="82"/>
      <c r="EB60" s="82"/>
      <c r="EC60" s="82"/>
      <c r="ED60" s="82"/>
      <c r="EE60" s="82"/>
      <c r="EF60" s="82"/>
      <c r="EG60" s="82"/>
      <c r="EH60" s="82"/>
      <c r="EI60" s="82"/>
      <c r="EJ60" s="82"/>
      <c r="EK60" s="82"/>
      <c r="EL60" s="82"/>
      <c r="EM60" s="82"/>
      <c r="EN60" s="82"/>
      <c r="EO60" s="82"/>
      <c r="EP60" s="82"/>
      <c r="EQ60" s="82"/>
      <c r="ER60" s="82"/>
      <c r="ES60" s="82"/>
      <c r="ET60" s="82"/>
      <c r="EU60" s="82"/>
      <c r="EV60" s="82"/>
      <c r="EW60" s="82"/>
      <c r="EX60" s="82"/>
      <c r="EY60" s="82"/>
      <c r="EZ60" s="82"/>
      <c r="FA60" s="82"/>
      <c r="FB60" s="82"/>
      <c r="FC60" s="82"/>
      <c r="FD60" s="82"/>
      <c r="FE60" s="82"/>
      <c r="FF60" s="82"/>
      <c r="FG60" s="82"/>
      <c r="FH60" s="82"/>
      <c r="FI60" s="82"/>
      <c r="FJ60" s="82"/>
      <c r="FK60" s="82"/>
      <c r="FL60" s="82"/>
      <c r="FM60" s="82"/>
      <c r="FN60" s="82"/>
      <c r="FO60" s="82"/>
      <c r="FP60" s="82"/>
      <c r="FQ60" s="82"/>
      <c r="FR60" s="82"/>
      <c r="FS60" s="82"/>
      <c r="FT60" s="82"/>
      <c r="FU60" s="82"/>
      <c r="FV60" s="82"/>
      <c r="FW60" s="82"/>
      <c r="FX60" s="82"/>
      <c r="FY60" s="82"/>
      <c r="FZ60" s="82"/>
      <c r="GA60" s="82"/>
      <c r="GB60" s="82"/>
      <c r="GC60" s="82">
        <v>2</v>
      </c>
    </row>
    <row r="61" spans="1:185" x14ac:dyDescent="0.3">
      <c r="A61" s="83">
        <v>106190053</v>
      </c>
      <c r="B61" s="81" t="s">
        <v>185</v>
      </c>
      <c r="C61" s="81" t="s">
        <v>186</v>
      </c>
      <c r="D61" s="81" t="s">
        <v>1101</v>
      </c>
      <c r="E61" s="81" t="s">
        <v>1386</v>
      </c>
      <c r="F61" s="81" t="s">
        <v>1390</v>
      </c>
      <c r="G61" s="81" t="s">
        <v>1391</v>
      </c>
      <c r="H61" s="81" t="s">
        <v>187</v>
      </c>
      <c r="I61" s="81" t="s">
        <v>1040</v>
      </c>
      <c r="J61" s="81" t="s">
        <v>1867</v>
      </c>
      <c r="K61" s="81" t="s">
        <v>1864</v>
      </c>
      <c r="L61" s="81"/>
      <c r="M61" s="81"/>
      <c r="N61" s="81" t="s">
        <v>965</v>
      </c>
      <c r="O61" s="81" t="s">
        <v>1131</v>
      </c>
      <c r="P61" s="81" t="s">
        <v>1130</v>
      </c>
      <c r="Q61" s="81" t="s">
        <v>1392</v>
      </c>
      <c r="R61" s="81" t="s">
        <v>51</v>
      </c>
      <c r="S61" s="82">
        <v>16567</v>
      </c>
      <c r="T61" s="82">
        <v>17060</v>
      </c>
      <c r="U61" s="82">
        <v>5</v>
      </c>
      <c r="V61" s="82">
        <v>1905</v>
      </c>
      <c r="W61" s="82">
        <v>2187</v>
      </c>
      <c r="X61" s="82">
        <v>6571</v>
      </c>
      <c r="Y61" s="82">
        <v>6463</v>
      </c>
      <c r="Z61" s="82">
        <v>5078</v>
      </c>
      <c r="AA61" s="82">
        <v>5199</v>
      </c>
      <c r="AB61" s="82">
        <v>3564</v>
      </c>
      <c r="AC61" s="82">
        <v>1489</v>
      </c>
      <c r="AD61" s="82">
        <v>809</v>
      </c>
      <c r="AE61" s="82">
        <v>367</v>
      </c>
      <c r="AF61" s="82"/>
      <c r="AG61" s="82">
        <v>127</v>
      </c>
      <c r="AH61" s="82">
        <v>769</v>
      </c>
      <c r="AI61" s="82">
        <v>5432</v>
      </c>
      <c r="AJ61" s="82">
        <v>10797</v>
      </c>
      <c r="AK61" s="82">
        <v>352</v>
      </c>
      <c r="AL61" s="82">
        <v>1973</v>
      </c>
      <c r="AM61" s="82">
        <v>381</v>
      </c>
      <c r="AN61" s="82">
        <v>13801</v>
      </c>
      <c r="AO61" s="82"/>
      <c r="AP61" s="82">
        <v>14024</v>
      </c>
      <c r="AQ61" s="82">
        <v>19423</v>
      </c>
      <c r="AR61" s="82">
        <v>185</v>
      </c>
      <c r="AS61" s="82"/>
      <c r="AT61" s="82">
        <v>344</v>
      </c>
      <c r="AU61" s="82">
        <v>1760</v>
      </c>
      <c r="AV61" s="82">
        <v>3</v>
      </c>
      <c r="AW61" s="82">
        <v>88</v>
      </c>
      <c r="AX61" s="82">
        <v>27</v>
      </c>
      <c r="AY61" s="82">
        <v>6</v>
      </c>
      <c r="AZ61" s="82">
        <v>11</v>
      </c>
      <c r="BA61" s="82">
        <v>657</v>
      </c>
      <c r="BB61" s="82">
        <v>240</v>
      </c>
      <c r="BC61" s="82">
        <v>7</v>
      </c>
      <c r="BD61" s="82">
        <v>7</v>
      </c>
      <c r="BE61" s="82">
        <v>30332</v>
      </c>
      <c r="BF61" s="82">
        <v>149</v>
      </c>
      <c r="BG61" s="82">
        <v>1</v>
      </c>
      <c r="BH61" s="82"/>
      <c r="BI61" s="82"/>
      <c r="BJ61" s="82"/>
      <c r="BK61" s="82">
        <v>22018</v>
      </c>
      <c r="BL61" s="82">
        <v>4905</v>
      </c>
      <c r="BM61" s="82">
        <v>583</v>
      </c>
      <c r="BN61" s="82">
        <v>3411</v>
      </c>
      <c r="BO61" s="82">
        <v>2634</v>
      </c>
      <c r="BP61" s="82">
        <v>81</v>
      </c>
      <c r="BQ61" s="82">
        <v>18</v>
      </c>
      <c r="BR61" s="82">
        <v>1915</v>
      </c>
      <c r="BS61" s="82">
        <v>7</v>
      </c>
      <c r="BT61" s="82">
        <v>2063</v>
      </c>
      <c r="BU61" s="82">
        <v>88</v>
      </c>
      <c r="BV61" s="82">
        <v>521</v>
      </c>
      <c r="BW61" s="82">
        <v>459</v>
      </c>
      <c r="BX61" s="82">
        <v>296</v>
      </c>
      <c r="BY61" s="82">
        <v>1578</v>
      </c>
      <c r="BZ61" s="82">
        <v>2154</v>
      </c>
      <c r="CA61" s="82">
        <v>2205</v>
      </c>
      <c r="CB61" s="82">
        <v>5785</v>
      </c>
      <c r="CC61" s="82">
        <v>1393</v>
      </c>
      <c r="CD61" s="82">
        <v>2874</v>
      </c>
      <c r="CE61" s="82">
        <v>63</v>
      </c>
      <c r="CF61" s="82">
        <v>1534</v>
      </c>
      <c r="CG61" s="82">
        <v>1036</v>
      </c>
      <c r="CH61" s="82">
        <v>2956</v>
      </c>
      <c r="CI61" s="82">
        <v>1638</v>
      </c>
      <c r="CJ61" s="82">
        <v>5035</v>
      </c>
      <c r="CK61" s="82">
        <v>14</v>
      </c>
      <c r="CL61" s="82">
        <v>33632</v>
      </c>
      <c r="CM61" s="82">
        <v>183</v>
      </c>
      <c r="CN61" s="82">
        <v>28859</v>
      </c>
      <c r="CO61" s="82">
        <v>4521</v>
      </c>
      <c r="CP61" s="82">
        <v>67</v>
      </c>
      <c r="CQ61" s="82">
        <v>2</v>
      </c>
      <c r="CR61" s="82">
        <v>38</v>
      </c>
      <c r="CS61" s="82">
        <v>30538</v>
      </c>
      <c r="CT61" s="82">
        <v>11</v>
      </c>
      <c r="CU61" s="82">
        <v>2686</v>
      </c>
      <c r="CV61" s="82">
        <v>320</v>
      </c>
      <c r="CW61" s="82">
        <v>39</v>
      </c>
      <c r="CX61" s="82">
        <v>3166</v>
      </c>
      <c r="CY61" s="82">
        <v>3992</v>
      </c>
      <c r="CZ61" s="82"/>
      <c r="DA61" s="82">
        <v>80</v>
      </c>
      <c r="DB61" s="82">
        <v>420</v>
      </c>
      <c r="DC61" s="82">
        <v>690</v>
      </c>
      <c r="DD61" s="82">
        <v>815</v>
      </c>
      <c r="DE61" s="82">
        <v>1509</v>
      </c>
      <c r="DF61" s="82">
        <v>1579</v>
      </c>
      <c r="DG61" s="82">
        <v>1161</v>
      </c>
      <c r="DH61" s="82">
        <v>847</v>
      </c>
      <c r="DI61" s="82">
        <v>44</v>
      </c>
      <c r="DJ61" s="82">
        <v>13</v>
      </c>
      <c r="DK61" s="82"/>
      <c r="DL61" s="82">
        <v>20</v>
      </c>
      <c r="DM61" s="82">
        <v>320</v>
      </c>
      <c r="DN61" s="82">
        <v>1136</v>
      </c>
      <c r="DO61" s="82">
        <v>1889</v>
      </c>
      <c r="DP61" s="82">
        <v>138</v>
      </c>
      <c r="DQ61" s="82">
        <v>420</v>
      </c>
      <c r="DR61" s="82">
        <v>84</v>
      </c>
      <c r="DS61" s="82">
        <v>3151</v>
      </c>
      <c r="DT61" s="82"/>
      <c r="DU61" s="82">
        <v>2209</v>
      </c>
      <c r="DV61" s="82">
        <v>4898</v>
      </c>
      <c r="DW61" s="82">
        <v>51</v>
      </c>
      <c r="DX61" s="82"/>
      <c r="DY61" s="82">
        <v>274</v>
      </c>
      <c r="DZ61" s="82">
        <v>455</v>
      </c>
      <c r="EA61" s="82">
        <v>322</v>
      </c>
      <c r="EB61" s="82">
        <v>673</v>
      </c>
      <c r="EC61" s="82">
        <v>87</v>
      </c>
      <c r="ED61" s="82">
        <v>74</v>
      </c>
      <c r="EE61" s="82">
        <v>14</v>
      </c>
      <c r="EF61" s="82">
        <v>22</v>
      </c>
      <c r="EG61" s="82">
        <v>197</v>
      </c>
      <c r="EH61" s="82">
        <v>56</v>
      </c>
      <c r="EI61" s="82">
        <v>4064</v>
      </c>
      <c r="EJ61" s="82">
        <v>920</v>
      </c>
      <c r="EK61" s="82"/>
      <c r="EL61" s="82"/>
      <c r="EM61" s="82"/>
      <c r="EN61" s="82"/>
      <c r="EO61" s="82"/>
      <c r="EP61" s="82">
        <v>3189</v>
      </c>
      <c r="EQ61" s="82">
        <v>3090</v>
      </c>
      <c r="ER61" s="82">
        <v>87</v>
      </c>
      <c r="ES61" s="82">
        <v>612</v>
      </c>
      <c r="ET61" s="82">
        <v>157</v>
      </c>
      <c r="EU61" s="82">
        <v>23</v>
      </c>
      <c r="EV61" s="82">
        <v>1446</v>
      </c>
      <c r="EW61" s="82">
        <v>730</v>
      </c>
      <c r="EX61" s="82">
        <v>71</v>
      </c>
      <c r="EY61" s="82">
        <v>6</v>
      </c>
      <c r="EZ61" s="82">
        <v>409</v>
      </c>
      <c r="FA61" s="82">
        <v>3</v>
      </c>
      <c r="FB61" s="82">
        <v>398</v>
      </c>
      <c r="FC61" s="82">
        <v>1671</v>
      </c>
      <c r="FD61" s="82">
        <v>976</v>
      </c>
      <c r="FE61" s="82">
        <v>153</v>
      </c>
      <c r="FF61" s="82">
        <v>114</v>
      </c>
      <c r="FG61" s="82">
        <v>137</v>
      </c>
      <c r="FH61" s="82">
        <v>202</v>
      </c>
      <c r="FI61" s="82">
        <v>430</v>
      </c>
      <c r="FJ61" s="82">
        <v>121</v>
      </c>
      <c r="FK61" s="82">
        <v>127</v>
      </c>
      <c r="FL61" s="82">
        <v>31</v>
      </c>
      <c r="FM61" s="82">
        <v>3</v>
      </c>
      <c r="FN61" s="82">
        <v>128</v>
      </c>
      <c r="FO61" s="82">
        <v>2</v>
      </c>
      <c r="FP61" s="82"/>
      <c r="FQ61" s="82">
        <v>7158</v>
      </c>
      <c r="FR61" s="82">
        <v>170</v>
      </c>
      <c r="FS61" s="82">
        <v>5938</v>
      </c>
      <c r="FT61" s="82">
        <v>1042</v>
      </c>
      <c r="FU61" s="82">
        <v>8</v>
      </c>
      <c r="FV61" s="82"/>
      <c r="FW61" s="82">
        <v>6538</v>
      </c>
      <c r="FX61" s="82">
        <v>555</v>
      </c>
      <c r="FY61" s="82">
        <v>56</v>
      </c>
      <c r="FZ61" s="82">
        <v>6</v>
      </c>
      <c r="GA61" s="82">
        <v>2</v>
      </c>
      <c r="GB61" s="82">
        <v>1</v>
      </c>
      <c r="GC61" s="82">
        <v>26</v>
      </c>
    </row>
    <row r="62" spans="1:185" x14ac:dyDescent="0.3">
      <c r="A62" s="83">
        <v>106190081</v>
      </c>
      <c r="B62" s="81" t="s">
        <v>188</v>
      </c>
      <c r="C62" s="81" t="s">
        <v>189</v>
      </c>
      <c r="D62" s="81" t="s">
        <v>1101</v>
      </c>
      <c r="E62" s="81" t="s">
        <v>1386</v>
      </c>
      <c r="F62" s="81" t="s">
        <v>1942</v>
      </c>
      <c r="G62" s="81" t="s">
        <v>1943</v>
      </c>
      <c r="H62" s="81" t="s">
        <v>190</v>
      </c>
      <c r="I62" s="81" t="s">
        <v>1040</v>
      </c>
      <c r="J62" s="81"/>
      <c r="K62" s="81" t="s">
        <v>1864</v>
      </c>
      <c r="L62" s="81"/>
      <c r="M62" s="81"/>
      <c r="N62" s="81" t="s">
        <v>967</v>
      </c>
      <c r="O62" s="81" t="s">
        <v>1124</v>
      </c>
      <c r="P62" s="81" t="s">
        <v>1132</v>
      </c>
      <c r="Q62" s="81" t="s">
        <v>1393</v>
      </c>
      <c r="R62" s="81" t="s">
        <v>51</v>
      </c>
      <c r="S62" s="82">
        <v>11767</v>
      </c>
      <c r="T62" s="82">
        <v>10930</v>
      </c>
      <c r="U62" s="82"/>
      <c r="V62" s="82">
        <v>1827</v>
      </c>
      <c r="W62" s="82">
        <v>2083</v>
      </c>
      <c r="X62" s="82">
        <v>4221</v>
      </c>
      <c r="Y62" s="82">
        <v>3729</v>
      </c>
      <c r="Z62" s="82">
        <v>3052</v>
      </c>
      <c r="AA62" s="82">
        <v>2670</v>
      </c>
      <c r="AB62" s="82">
        <v>2296</v>
      </c>
      <c r="AC62" s="82">
        <v>1342</v>
      </c>
      <c r="AD62" s="82">
        <v>1134</v>
      </c>
      <c r="AE62" s="82">
        <v>343</v>
      </c>
      <c r="AF62" s="82"/>
      <c r="AG62" s="82">
        <v>21</v>
      </c>
      <c r="AH62" s="82">
        <v>467</v>
      </c>
      <c r="AI62" s="82">
        <v>422</v>
      </c>
      <c r="AJ62" s="82">
        <v>13</v>
      </c>
      <c r="AK62" s="82"/>
      <c r="AL62" s="82">
        <v>423</v>
      </c>
      <c r="AM62" s="82">
        <v>64</v>
      </c>
      <c r="AN62" s="82">
        <v>21287</v>
      </c>
      <c r="AO62" s="82"/>
      <c r="AP62" s="82">
        <v>19840</v>
      </c>
      <c r="AQ62" s="82">
        <v>2730</v>
      </c>
      <c r="AR62" s="82">
        <v>127</v>
      </c>
      <c r="AS62" s="82"/>
      <c r="AT62" s="82">
        <v>285</v>
      </c>
      <c r="AU62" s="82">
        <v>790</v>
      </c>
      <c r="AV62" s="82">
        <v>30</v>
      </c>
      <c r="AW62" s="82">
        <v>50</v>
      </c>
      <c r="AX62" s="82"/>
      <c r="AY62" s="82">
        <v>1</v>
      </c>
      <c r="AZ62" s="82">
        <v>340</v>
      </c>
      <c r="BA62" s="82">
        <v>10</v>
      </c>
      <c r="BB62" s="82">
        <v>171</v>
      </c>
      <c r="BC62" s="82">
        <v>2</v>
      </c>
      <c r="BD62" s="82"/>
      <c r="BE62" s="82">
        <v>20975</v>
      </c>
      <c r="BF62" s="82">
        <v>43</v>
      </c>
      <c r="BG62" s="82"/>
      <c r="BH62" s="82"/>
      <c r="BI62" s="82"/>
      <c r="BJ62" s="82"/>
      <c r="BK62" s="82">
        <v>12348</v>
      </c>
      <c r="BL62" s="82">
        <v>6002</v>
      </c>
      <c r="BM62" s="82">
        <v>449</v>
      </c>
      <c r="BN62" s="82">
        <v>1409</v>
      </c>
      <c r="BO62" s="82">
        <v>2489</v>
      </c>
      <c r="BP62" s="82"/>
      <c r="BQ62" s="82">
        <v>21</v>
      </c>
      <c r="BR62" s="82">
        <v>1464</v>
      </c>
      <c r="BS62" s="82">
        <v>5</v>
      </c>
      <c r="BT62" s="82">
        <v>1134</v>
      </c>
      <c r="BU62" s="82">
        <v>76</v>
      </c>
      <c r="BV62" s="82">
        <v>357</v>
      </c>
      <c r="BW62" s="82">
        <v>339</v>
      </c>
      <c r="BX62" s="82">
        <v>211</v>
      </c>
      <c r="BY62" s="82">
        <v>1268</v>
      </c>
      <c r="BZ62" s="82">
        <v>1409</v>
      </c>
      <c r="CA62" s="82">
        <v>1329</v>
      </c>
      <c r="CB62" s="82">
        <v>3977</v>
      </c>
      <c r="CC62" s="82">
        <v>1305</v>
      </c>
      <c r="CD62" s="82">
        <v>1558</v>
      </c>
      <c r="CE62" s="82">
        <v>45</v>
      </c>
      <c r="CF62" s="82">
        <v>975</v>
      </c>
      <c r="CG62" s="82">
        <v>528</v>
      </c>
      <c r="CH62" s="82">
        <v>1722</v>
      </c>
      <c r="CI62" s="82">
        <v>827</v>
      </c>
      <c r="CJ62" s="82">
        <v>4144</v>
      </c>
      <c r="CK62" s="82">
        <v>3</v>
      </c>
      <c r="CL62" s="82">
        <v>22697</v>
      </c>
      <c r="CM62" s="82">
        <v>172</v>
      </c>
      <c r="CN62" s="82">
        <v>18257</v>
      </c>
      <c r="CO62" s="82">
        <v>4217</v>
      </c>
      <c r="CP62" s="82">
        <v>46</v>
      </c>
      <c r="CQ62" s="82">
        <v>5</v>
      </c>
      <c r="CR62" s="82">
        <v>2</v>
      </c>
      <c r="CS62" s="82">
        <v>21823</v>
      </c>
      <c r="CT62" s="82">
        <v>2</v>
      </c>
      <c r="CU62" s="82">
        <v>577</v>
      </c>
      <c r="CV62" s="82">
        <v>99</v>
      </c>
      <c r="CW62" s="82">
        <v>194</v>
      </c>
      <c r="CX62" s="82">
        <v>3086</v>
      </c>
      <c r="CY62" s="82">
        <v>3149</v>
      </c>
      <c r="CZ62" s="82"/>
      <c r="DA62" s="82">
        <v>88</v>
      </c>
      <c r="DB62" s="82">
        <v>361</v>
      </c>
      <c r="DC62" s="82">
        <v>597</v>
      </c>
      <c r="DD62" s="82">
        <v>690</v>
      </c>
      <c r="DE62" s="82">
        <v>1031</v>
      </c>
      <c r="DF62" s="82">
        <v>1157</v>
      </c>
      <c r="DG62" s="82">
        <v>1050</v>
      </c>
      <c r="DH62" s="82">
        <v>1172</v>
      </c>
      <c r="DI62" s="82">
        <v>46</v>
      </c>
      <c r="DJ62" s="82">
        <v>43</v>
      </c>
      <c r="DK62" s="82"/>
      <c r="DL62" s="82">
        <v>3</v>
      </c>
      <c r="DM62" s="82">
        <v>273</v>
      </c>
      <c r="DN62" s="82">
        <v>161</v>
      </c>
      <c r="DO62" s="82">
        <v>12</v>
      </c>
      <c r="DP62" s="82">
        <v>4</v>
      </c>
      <c r="DQ62" s="82">
        <v>96</v>
      </c>
      <c r="DR62" s="82">
        <v>7</v>
      </c>
      <c r="DS62" s="82">
        <v>5679</v>
      </c>
      <c r="DT62" s="82"/>
      <c r="DU62" s="82">
        <v>5158</v>
      </c>
      <c r="DV62" s="82">
        <v>1051</v>
      </c>
      <c r="DW62" s="82">
        <v>26</v>
      </c>
      <c r="DX62" s="82"/>
      <c r="DY62" s="82">
        <v>242</v>
      </c>
      <c r="DZ62" s="82">
        <v>302</v>
      </c>
      <c r="EA62" s="82">
        <v>325</v>
      </c>
      <c r="EB62" s="82">
        <v>717</v>
      </c>
      <c r="EC62" s="82">
        <v>93</v>
      </c>
      <c r="ED62" s="82">
        <v>7</v>
      </c>
      <c r="EE62" s="82"/>
      <c r="EF62" s="82">
        <v>16</v>
      </c>
      <c r="EG62" s="82">
        <v>14</v>
      </c>
      <c r="EH62" s="82">
        <v>14</v>
      </c>
      <c r="EI62" s="82">
        <v>3639</v>
      </c>
      <c r="EJ62" s="82">
        <v>864</v>
      </c>
      <c r="EK62" s="82">
        <v>2</v>
      </c>
      <c r="EL62" s="82"/>
      <c r="EM62" s="82"/>
      <c r="EN62" s="82"/>
      <c r="EO62" s="82"/>
      <c r="EP62" s="82">
        <v>2670</v>
      </c>
      <c r="EQ62" s="82">
        <v>2844</v>
      </c>
      <c r="ER62" s="82">
        <v>19</v>
      </c>
      <c r="ES62" s="82">
        <v>635</v>
      </c>
      <c r="ET62" s="82">
        <v>67</v>
      </c>
      <c r="EU62" s="82"/>
      <c r="EV62" s="82">
        <v>1058</v>
      </c>
      <c r="EW62" s="82">
        <v>917</v>
      </c>
      <c r="EX62" s="82">
        <v>75</v>
      </c>
      <c r="EY62" s="82">
        <v>16</v>
      </c>
      <c r="EZ62" s="82">
        <v>421</v>
      </c>
      <c r="FA62" s="82">
        <v>3</v>
      </c>
      <c r="FB62" s="82">
        <v>440</v>
      </c>
      <c r="FC62" s="82">
        <v>1270</v>
      </c>
      <c r="FD62" s="82">
        <v>504</v>
      </c>
      <c r="FE62" s="82">
        <v>105</v>
      </c>
      <c r="FF62" s="82">
        <v>110</v>
      </c>
      <c r="FG62" s="82">
        <v>122</v>
      </c>
      <c r="FH62" s="82">
        <v>245</v>
      </c>
      <c r="FI62" s="82">
        <v>431</v>
      </c>
      <c r="FJ62" s="82">
        <v>155</v>
      </c>
      <c r="FK62" s="82">
        <v>252</v>
      </c>
      <c r="FL62" s="82">
        <v>11</v>
      </c>
      <c r="FM62" s="82">
        <v>4</v>
      </c>
      <c r="FN62" s="82">
        <v>94</v>
      </c>
      <c r="FO62" s="82">
        <v>2</v>
      </c>
      <c r="FP62" s="82"/>
      <c r="FQ62" s="82">
        <v>6235</v>
      </c>
      <c r="FR62" s="82">
        <v>219</v>
      </c>
      <c r="FS62" s="82">
        <v>3749</v>
      </c>
      <c r="FT62" s="82">
        <v>2245</v>
      </c>
      <c r="FU62" s="82">
        <v>9</v>
      </c>
      <c r="FV62" s="82">
        <v>13</v>
      </c>
      <c r="FW62" s="82">
        <v>5971</v>
      </c>
      <c r="FX62" s="82">
        <v>221</v>
      </c>
      <c r="FY62" s="82">
        <v>19</v>
      </c>
      <c r="FZ62" s="82">
        <v>23</v>
      </c>
      <c r="GA62" s="82"/>
      <c r="GB62" s="82">
        <v>1</v>
      </c>
      <c r="GC62" s="82">
        <v>32</v>
      </c>
    </row>
    <row r="63" spans="1:185" x14ac:dyDescent="0.3">
      <c r="A63" s="83">
        <v>106190110</v>
      </c>
      <c r="B63" s="81" t="s">
        <v>191</v>
      </c>
      <c r="C63" s="81" t="s">
        <v>192</v>
      </c>
      <c r="D63" s="81" t="s">
        <v>1101</v>
      </c>
      <c r="E63" s="81" t="s">
        <v>1386</v>
      </c>
      <c r="F63" s="81" t="s">
        <v>1394</v>
      </c>
      <c r="G63" s="81" t="s">
        <v>1395</v>
      </c>
      <c r="H63" s="81" t="s">
        <v>982</v>
      </c>
      <c r="I63" s="81" t="s">
        <v>1041</v>
      </c>
      <c r="J63" s="81"/>
      <c r="K63" s="81" t="s">
        <v>1864</v>
      </c>
      <c r="L63" s="81"/>
      <c r="M63" s="81"/>
      <c r="N63" s="81" t="s">
        <v>965</v>
      </c>
      <c r="O63" s="81" t="s">
        <v>1133</v>
      </c>
      <c r="P63" s="81" t="s">
        <v>1134</v>
      </c>
      <c r="Q63" s="81" t="s">
        <v>1396</v>
      </c>
      <c r="R63" s="81" t="s">
        <v>51</v>
      </c>
      <c r="S63" s="82">
        <v>4981</v>
      </c>
      <c r="T63" s="82">
        <v>5796</v>
      </c>
      <c r="U63" s="82"/>
      <c r="V63" s="82">
        <v>181</v>
      </c>
      <c r="W63" s="82">
        <v>447</v>
      </c>
      <c r="X63" s="82">
        <v>2232</v>
      </c>
      <c r="Y63" s="82">
        <v>2201</v>
      </c>
      <c r="Z63" s="82">
        <v>1751</v>
      </c>
      <c r="AA63" s="82">
        <v>1829</v>
      </c>
      <c r="AB63" s="82">
        <v>1350</v>
      </c>
      <c r="AC63" s="82">
        <v>457</v>
      </c>
      <c r="AD63" s="82">
        <v>307</v>
      </c>
      <c r="AE63" s="82">
        <v>18</v>
      </c>
      <c r="AF63" s="82">
        <v>4</v>
      </c>
      <c r="AG63" s="82">
        <v>33</v>
      </c>
      <c r="AH63" s="82">
        <v>328</v>
      </c>
      <c r="AI63" s="82">
        <v>4097</v>
      </c>
      <c r="AJ63" s="82">
        <v>284</v>
      </c>
      <c r="AK63" s="82">
        <v>41</v>
      </c>
      <c r="AL63" s="82">
        <v>5</v>
      </c>
      <c r="AM63" s="82">
        <v>2</v>
      </c>
      <c r="AN63" s="82">
        <v>5987</v>
      </c>
      <c r="AO63" s="82"/>
      <c r="AP63" s="82">
        <v>2856</v>
      </c>
      <c r="AQ63" s="82">
        <v>7914</v>
      </c>
      <c r="AR63" s="82">
        <v>7</v>
      </c>
      <c r="AS63" s="82"/>
      <c r="AT63" s="82">
        <v>411</v>
      </c>
      <c r="AU63" s="82">
        <v>791</v>
      </c>
      <c r="AV63" s="82">
        <v>3</v>
      </c>
      <c r="AW63" s="82">
        <v>20</v>
      </c>
      <c r="AX63" s="82">
        <v>12</v>
      </c>
      <c r="AY63" s="82">
        <v>1</v>
      </c>
      <c r="AZ63" s="82">
        <v>11</v>
      </c>
      <c r="BA63" s="82">
        <v>41</v>
      </c>
      <c r="BB63" s="82">
        <v>461</v>
      </c>
      <c r="BC63" s="82">
        <v>3</v>
      </c>
      <c r="BD63" s="82">
        <v>7</v>
      </c>
      <c r="BE63" s="82">
        <v>8784</v>
      </c>
      <c r="BF63" s="82">
        <v>208</v>
      </c>
      <c r="BG63" s="82">
        <v>1</v>
      </c>
      <c r="BH63" s="82">
        <v>23</v>
      </c>
      <c r="BI63" s="82"/>
      <c r="BJ63" s="82"/>
      <c r="BK63" s="82">
        <v>1435</v>
      </c>
      <c r="BL63" s="82">
        <v>1734</v>
      </c>
      <c r="BM63" s="82">
        <v>141</v>
      </c>
      <c r="BN63" s="82">
        <v>6564</v>
      </c>
      <c r="BO63" s="82">
        <v>897</v>
      </c>
      <c r="BP63" s="82">
        <v>6</v>
      </c>
      <c r="BQ63" s="82"/>
      <c r="BR63" s="82">
        <v>544</v>
      </c>
      <c r="BS63" s="82">
        <v>3</v>
      </c>
      <c r="BT63" s="82">
        <v>735</v>
      </c>
      <c r="BU63" s="82">
        <v>54</v>
      </c>
      <c r="BV63" s="82">
        <v>124</v>
      </c>
      <c r="BW63" s="82">
        <v>172</v>
      </c>
      <c r="BX63" s="82">
        <v>91</v>
      </c>
      <c r="BY63" s="82">
        <v>579</v>
      </c>
      <c r="BZ63" s="82">
        <v>576</v>
      </c>
      <c r="CA63" s="82">
        <v>361</v>
      </c>
      <c r="CB63" s="82">
        <v>2145</v>
      </c>
      <c r="CC63" s="82">
        <v>1853</v>
      </c>
      <c r="CD63" s="82">
        <v>695</v>
      </c>
      <c r="CE63" s="82">
        <v>45</v>
      </c>
      <c r="CF63" s="82">
        <v>499</v>
      </c>
      <c r="CG63" s="82">
        <v>130</v>
      </c>
      <c r="CH63" s="82">
        <v>798</v>
      </c>
      <c r="CI63" s="82">
        <v>356</v>
      </c>
      <c r="CJ63" s="82">
        <v>1011</v>
      </c>
      <c r="CK63" s="82">
        <v>6</v>
      </c>
      <c r="CL63" s="82">
        <v>10777</v>
      </c>
      <c r="CM63" s="82">
        <v>7</v>
      </c>
      <c r="CN63" s="82">
        <v>10702</v>
      </c>
      <c r="CO63" s="82">
        <v>68</v>
      </c>
      <c r="CP63" s="82"/>
      <c r="CQ63" s="82"/>
      <c r="CR63" s="82">
        <v>68</v>
      </c>
      <c r="CS63" s="82">
        <v>9965</v>
      </c>
      <c r="CT63" s="82"/>
      <c r="CU63" s="82">
        <v>532</v>
      </c>
      <c r="CV63" s="82">
        <v>212</v>
      </c>
      <c r="CW63" s="82"/>
      <c r="CX63" s="82">
        <v>1845</v>
      </c>
      <c r="CY63" s="82">
        <v>3404</v>
      </c>
      <c r="CZ63" s="82"/>
      <c r="DA63" s="82">
        <v>34</v>
      </c>
      <c r="DB63" s="82">
        <v>494</v>
      </c>
      <c r="DC63" s="82">
        <v>716</v>
      </c>
      <c r="DD63" s="82">
        <v>852</v>
      </c>
      <c r="DE63" s="82">
        <v>1122</v>
      </c>
      <c r="DF63" s="82">
        <v>954</v>
      </c>
      <c r="DG63" s="82">
        <v>560</v>
      </c>
      <c r="DH63" s="82">
        <v>517</v>
      </c>
      <c r="DI63" s="82"/>
      <c r="DJ63" s="82"/>
      <c r="DK63" s="82"/>
      <c r="DL63" s="82">
        <v>11</v>
      </c>
      <c r="DM63" s="82">
        <v>163</v>
      </c>
      <c r="DN63" s="82">
        <v>2056</v>
      </c>
      <c r="DO63" s="82">
        <v>116</v>
      </c>
      <c r="DP63" s="82">
        <v>15</v>
      </c>
      <c r="DQ63" s="82">
        <v>203</v>
      </c>
      <c r="DR63" s="82">
        <v>1</v>
      </c>
      <c r="DS63" s="82">
        <v>2683</v>
      </c>
      <c r="DT63" s="82">
        <v>1</v>
      </c>
      <c r="DU63" s="82">
        <v>1095</v>
      </c>
      <c r="DV63" s="82">
        <v>4145</v>
      </c>
      <c r="DW63" s="82">
        <v>9</v>
      </c>
      <c r="DX63" s="82"/>
      <c r="DY63" s="82">
        <v>194</v>
      </c>
      <c r="DZ63" s="82">
        <v>345</v>
      </c>
      <c r="EA63" s="82">
        <v>124</v>
      </c>
      <c r="EB63" s="82">
        <v>341</v>
      </c>
      <c r="EC63" s="82">
        <v>12</v>
      </c>
      <c r="ED63" s="82">
        <v>171</v>
      </c>
      <c r="EE63" s="82">
        <v>4</v>
      </c>
      <c r="EF63" s="82">
        <v>43</v>
      </c>
      <c r="EG63" s="82">
        <v>140</v>
      </c>
      <c r="EH63" s="82">
        <v>55</v>
      </c>
      <c r="EI63" s="82">
        <v>2802</v>
      </c>
      <c r="EJ63" s="82">
        <v>1016</v>
      </c>
      <c r="EK63" s="82"/>
      <c r="EL63" s="82"/>
      <c r="EM63" s="82">
        <v>2</v>
      </c>
      <c r="EN63" s="82"/>
      <c r="EO63" s="82"/>
      <c r="EP63" s="82">
        <v>1878</v>
      </c>
      <c r="EQ63" s="82">
        <v>1601</v>
      </c>
      <c r="ER63" s="82">
        <v>12</v>
      </c>
      <c r="ES63" s="82">
        <v>1738</v>
      </c>
      <c r="ET63" s="82">
        <v>20</v>
      </c>
      <c r="EU63" s="82"/>
      <c r="EV63" s="82">
        <v>473</v>
      </c>
      <c r="EW63" s="82">
        <v>271</v>
      </c>
      <c r="EX63" s="82">
        <v>15</v>
      </c>
      <c r="EY63" s="82">
        <v>5</v>
      </c>
      <c r="EZ63" s="82">
        <v>123</v>
      </c>
      <c r="FA63" s="82">
        <v>1</v>
      </c>
      <c r="FB63" s="82">
        <v>170</v>
      </c>
      <c r="FC63" s="82">
        <v>747</v>
      </c>
      <c r="FD63" s="82">
        <v>210</v>
      </c>
      <c r="FE63" s="82">
        <v>2415</v>
      </c>
      <c r="FF63" s="82">
        <v>81</v>
      </c>
      <c r="FG63" s="82">
        <v>42</v>
      </c>
      <c r="FH63" s="82">
        <v>220</v>
      </c>
      <c r="FI63" s="82">
        <v>219</v>
      </c>
      <c r="FJ63" s="82">
        <v>68</v>
      </c>
      <c r="FK63" s="82">
        <v>126</v>
      </c>
      <c r="FL63" s="82"/>
      <c r="FM63" s="82">
        <v>58</v>
      </c>
      <c r="FN63" s="82">
        <v>5</v>
      </c>
      <c r="FO63" s="82"/>
      <c r="FP63" s="82"/>
      <c r="FQ63" s="82">
        <v>5249</v>
      </c>
      <c r="FR63" s="82"/>
      <c r="FS63" s="82">
        <v>5234</v>
      </c>
      <c r="FT63" s="82">
        <v>10</v>
      </c>
      <c r="FU63" s="82">
        <v>5</v>
      </c>
      <c r="FV63" s="82"/>
      <c r="FW63" s="82">
        <v>4855</v>
      </c>
      <c r="FX63" s="82">
        <v>332</v>
      </c>
      <c r="FY63" s="82">
        <v>47</v>
      </c>
      <c r="FZ63" s="82"/>
      <c r="GA63" s="82"/>
      <c r="GB63" s="82">
        <v>15</v>
      </c>
      <c r="GC63" s="82">
        <v>17</v>
      </c>
    </row>
    <row r="64" spans="1:185" x14ac:dyDescent="0.3">
      <c r="A64" s="83">
        <v>106190125</v>
      </c>
      <c r="B64" s="81" t="s">
        <v>193</v>
      </c>
      <c r="C64" s="81" t="s">
        <v>194</v>
      </c>
      <c r="D64" s="81" t="s">
        <v>1101</v>
      </c>
      <c r="E64" s="81" t="s">
        <v>1386</v>
      </c>
      <c r="F64" s="81" t="s">
        <v>1944</v>
      </c>
      <c r="G64" s="81" t="s">
        <v>1386</v>
      </c>
      <c r="H64" s="81" t="s">
        <v>195</v>
      </c>
      <c r="I64" s="81" t="s">
        <v>1040</v>
      </c>
      <c r="J64" s="81" t="s">
        <v>1867</v>
      </c>
      <c r="K64" s="81" t="s">
        <v>1864</v>
      </c>
      <c r="L64" s="81"/>
      <c r="M64" s="81"/>
      <c r="N64" s="81" t="s">
        <v>965</v>
      </c>
      <c r="O64" s="81" t="s">
        <v>1133</v>
      </c>
      <c r="P64" s="81" t="s">
        <v>1135</v>
      </c>
      <c r="Q64" s="81" t="s">
        <v>1397</v>
      </c>
      <c r="R64" s="81" t="s">
        <v>51</v>
      </c>
      <c r="S64" s="82">
        <v>23659</v>
      </c>
      <c r="T64" s="82">
        <v>24292</v>
      </c>
      <c r="U64" s="82">
        <v>1</v>
      </c>
      <c r="V64" s="82">
        <v>2409</v>
      </c>
      <c r="W64" s="82">
        <v>3492</v>
      </c>
      <c r="X64" s="82">
        <v>11683</v>
      </c>
      <c r="Y64" s="82">
        <v>9542</v>
      </c>
      <c r="Z64" s="82">
        <v>7148</v>
      </c>
      <c r="AA64" s="82">
        <v>6885</v>
      </c>
      <c r="AB64" s="82">
        <v>4391</v>
      </c>
      <c r="AC64" s="82">
        <v>1209</v>
      </c>
      <c r="AD64" s="82">
        <v>590</v>
      </c>
      <c r="AE64" s="82">
        <v>603</v>
      </c>
      <c r="AF64" s="82"/>
      <c r="AG64" s="82">
        <v>56</v>
      </c>
      <c r="AH64" s="82">
        <v>765</v>
      </c>
      <c r="AI64" s="82">
        <v>16285</v>
      </c>
      <c r="AJ64" s="82">
        <v>85</v>
      </c>
      <c r="AK64" s="82">
        <v>10</v>
      </c>
      <c r="AL64" s="82">
        <v>8611</v>
      </c>
      <c r="AM64" s="82">
        <v>331</v>
      </c>
      <c r="AN64" s="82">
        <v>21809</v>
      </c>
      <c r="AO64" s="82"/>
      <c r="AP64" s="82">
        <v>26711</v>
      </c>
      <c r="AQ64" s="82">
        <v>20757</v>
      </c>
      <c r="AR64" s="82">
        <v>484</v>
      </c>
      <c r="AS64" s="82"/>
      <c r="AT64" s="82">
        <v>273</v>
      </c>
      <c r="AU64" s="82">
        <v>2895</v>
      </c>
      <c r="AV64" s="82">
        <v>3</v>
      </c>
      <c r="AW64" s="82">
        <v>78</v>
      </c>
      <c r="AX64" s="82">
        <v>135</v>
      </c>
      <c r="AY64" s="82">
        <v>7</v>
      </c>
      <c r="AZ64" s="82"/>
      <c r="BA64" s="82">
        <v>181</v>
      </c>
      <c r="BB64" s="82">
        <v>575</v>
      </c>
      <c r="BC64" s="82"/>
      <c r="BD64" s="82"/>
      <c r="BE64" s="82">
        <v>43702</v>
      </c>
      <c r="BF64" s="82">
        <v>38</v>
      </c>
      <c r="BG64" s="82">
        <v>3</v>
      </c>
      <c r="BH64" s="82">
        <v>61</v>
      </c>
      <c r="BI64" s="82"/>
      <c r="BJ64" s="82">
        <v>1</v>
      </c>
      <c r="BK64" s="82">
        <v>35477</v>
      </c>
      <c r="BL64" s="82">
        <v>4344</v>
      </c>
      <c r="BM64" s="82">
        <v>665</v>
      </c>
      <c r="BN64" s="82">
        <v>3013</v>
      </c>
      <c r="BO64" s="82">
        <v>4453</v>
      </c>
      <c r="BP64" s="82"/>
      <c r="BQ64" s="82">
        <v>74</v>
      </c>
      <c r="BR64" s="82">
        <v>3209</v>
      </c>
      <c r="BS64" s="82">
        <v>8</v>
      </c>
      <c r="BT64" s="82">
        <v>2455</v>
      </c>
      <c r="BU64" s="82">
        <v>166</v>
      </c>
      <c r="BV64" s="82">
        <v>735</v>
      </c>
      <c r="BW64" s="82">
        <v>527</v>
      </c>
      <c r="BX64" s="82">
        <v>476</v>
      </c>
      <c r="BY64" s="82">
        <v>1802</v>
      </c>
      <c r="BZ64" s="82">
        <v>2911</v>
      </c>
      <c r="CA64" s="82">
        <v>1722</v>
      </c>
      <c r="CB64" s="82">
        <v>9750</v>
      </c>
      <c r="CC64" s="82">
        <v>1797</v>
      </c>
      <c r="CD64" s="82">
        <v>4051</v>
      </c>
      <c r="CE64" s="82">
        <v>163</v>
      </c>
      <c r="CF64" s="82">
        <v>2231</v>
      </c>
      <c r="CG64" s="82">
        <v>2105</v>
      </c>
      <c r="CH64" s="82">
        <v>3531</v>
      </c>
      <c r="CI64" s="82">
        <v>1823</v>
      </c>
      <c r="CJ64" s="82">
        <v>8408</v>
      </c>
      <c r="CK64" s="82">
        <v>8</v>
      </c>
      <c r="CL64" s="82">
        <v>47952</v>
      </c>
      <c r="CM64" s="82">
        <v>44</v>
      </c>
      <c r="CN64" s="82">
        <v>35639</v>
      </c>
      <c r="CO64" s="82">
        <v>12246</v>
      </c>
      <c r="CP64" s="82">
        <v>13</v>
      </c>
      <c r="CQ64" s="82">
        <v>10</v>
      </c>
      <c r="CR64" s="82">
        <v>367</v>
      </c>
      <c r="CS64" s="82">
        <v>41800</v>
      </c>
      <c r="CT64" s="82">
        <v>23</v>
      </c>
      <c r="CU64" s="82">
        <v>5096</v>
      </c>
      <c r="CV64" s="82">
        <v>449</v>
      </c>
      <c r="CW64" s="82">
        <v>217</v>
      </c>
      <c r="CX64" s="82">
        <v>4245</v>
      </c>
      <c r="CY64" s="82">
        <v>5862</v>
      </c>
      <c r="CZ64" s="82"/>
      <c r="DA64" s="82">
        <v>236</v>
      </c>
      <c r="DB64" s="82">
        <v>1144</v>
      </c>
      <c r="DC64" s="82">
        <v>1409</v>
      </c>
      <c r="DD64" s="82">
        <v>1413</v>
      </c>
      <c r="DE64" s="82">
        <v>2103</v>
      </c>
      <c r="DF64" s="82">
        <v>2031</v>
      </c>
      <c r="DG64" s="82">
        <v>966</v>
      </c>
      <c r="DH64" s="82">
        <v>646</v>
      </c>
      <c r="DI64" s="82">
        <v>75</v>
      </c>
      <c r="DJ64" s="82">
        <v>84</v>
      </c>
      <c r="DK64" s="82"/>
      <c r="DL64" s="82">
        <v>12</v>
      </c>
      <c r="DM64" s="82">
        <v>230</v>
      </c>
      <c r="DN64" s="82">
        <v>3156</v>
      </c>
      <c r="DO64" s="82">
        <v>3</v>
      </c>
      <c r="DP64" s="82">
        <v>2</v>
      </c>
      <c r="DQ64" s="82">
        <v>2038</v>
      </c>
      <c r="DR64" s="82">
        <v>56</v>
      </c>
      <c r="DS64" s="82">
        <v>4610</v>
      </c>
      <c r="DT64" s="82"/>
      <c r="DU64" s="82">
        <v>5895</v>
      </c>
      <c r="DV64" s="82">
        <v>4109</v>
      </c>
      <c r="DW64" s="82">
        <v>103</v>
      </c>
      <c r="DX64" s="82"/>
      <c r="DY64" s="82">
        <v>242</v>
      </c>
      <c r="DZ64" s="82">
        <v>808</v>
      </c>
      <c r="EA64" s="82">
        <v>321</v>
      </c>
      <c r="EB64" s="82">
        <v>669</v>
      </c>
      <c r="EC64" s="82">
        <v>164</v>
      </c>
      <c r="ED64" s="82">
        <v>13</v>
      </c>
      <c r="EE64" s="82">
        <v>7</v>
      </c>
      <c r="EF64" s="82">
        <v>19</v>
      </c>
      <c r="EG64" s="82">
        <v>24</v>
      </c>
      <c r="EH64" s="82">
        <v>10</v>
      </c>
      <c r="EI64" s="82">
        <v>7205</v>
      </c>
      <c r="EJ64" s="82">
        <v>605</v>
      </c>
      <c r="EK64" s="82"/>
      <c r="EL64" s="82">
        <v>19</v>
      </c>
      <c r="EM64" s="82"/>
      <c r="EN64" s="82">
        <v>1</v>
      </c>
      <c r="EO64" s="82"/>
      <c r="EP64" s="82">
        <v>6636</v>
      </c>
      <c r="EQ64" s="82">
        <v>2554</v>
      </c>
      <c r="ER64" s="82">
        <v>121</v>
      </c>
      <c r="ES64" s="82">
        <v>515</v>
      </c>
      <c r="ET64" s="82">
        <v>281</v>
      </c>
      <c r="EU64" s="82"/>
      <c r="EV64" s="82">
        <v>1424</v>
      </c>
      <c r="EW64" s="82">
        <v>1177</v>
      </c>
      <c r="EX64" s="82">
        <v>111</v>
      </c>
      <c r="EY64" s="82">
        <v>19</v>
      </c>
      <c r="EZ64" s="82">
        <v>579</v>
      </c>
      <c r="FA64" s="82">
        <v>15</v>
      </c>
      <c r="FB64" s="82">
        <v>548</v>
      </c>
      <c r="FC64" s="82">
        <v>2295</v>
      </c>
      <c r="FD64" s="82">
        <v>1792</v>
      </c>
      <c r="FE64" s="82">
        <v>204</v>
      </c>
      <c r="FF64" s="82">
        <v>151</v>
      </c>
      <c r="FG64" s="82">
        <v>256</v>
      </c>
      <c r="FH64" s="82">
        <v>280</v>
      </c>
      <c r="FI64" s="82">
        <v>510</v>
      </c>
      <c r="FJ64" s="82">
        <v>196</v>
      </c>
      <c r="FK64" s="82">
        <v>276</v>
      </c>
      <c r="FL64" s="82">
        <v>48</v>
      </c>
      <c r="FM64" s="82">
        <v>9</v>
      </c>
      <c r="FN64" s="82">
        <v>213</v>
      </c>
      <c r="FO64" s="82">
        <v>4</v>
      </c>
      <c r="FP64" s="82"/>
      <c r="FQ64" s="82">
        <v>10107</v>
      </c>
      <c r="FR64" s="82">
        <v>41</v>
      </c>
      <c r="FS64" s="82">
        <v>6296</v>
      </c>
      <c r="FT64" s="82">
        <v>3763</v>
      </c>
      <c r="FU64" s="82">
        <v>6</v>
      </c>
      <c r="FV64" s="82">
        <v>1</v>
      </c>
      <c r="FW64" s="82">
        <v>8766</v>
      </c>
      <c r="FX64" s="82">
        <v>1267</v>
      </c>
      <c r="FY64" s="82">
        <v>42</v>
      </c>
      <c r="FZ64" s="82">
        <v>24</v>
      </c>
      <c r="GA64" s="82">
        <v>8</v>
      </c>
      <c r="GB64" s="82"/>
      <c r="GC64" s="82">
        <v>35</v>
      </c>
    </row>
    <row r="65" spans="1:185" x14ac:dyDescent="0.3">
      <c r="A65" s="83">
        <v>106190148</v>
      </c>
      <c r="B65" s="81" t="s">
        <v>196</v>
      </c>
      <c r="C65" s="81" t="s">
        <v>197</v>
      </c>
      <c r="D65" s="81" t="s">
        <v>1101</v>
      </c>
      <c r="E65" s="81" t="s">
        <v>1386</v>
      </c>
      <c r="F65" s="81" t="s">
        <v>1945</v>
      </c>
      <c r="G65" s="81" t="s">
        <v>1946</v>
      </c>
      <c r="H65" s="81" t="s">
        <v>198</v>
      </c>
      <c r="I65" s="81" t="s">
        <v>1048</v>
      </c>
      <c r="J65" s="81"/>
      <c r="K65" s="81" t="s">
        <v>1864</v>
      </c>
      <c r="L65" s="81"/>
      <c r="M65" s="81"/>
      <c r="N65" s="81" t="s">
        <v>965</v>
      </c>
      <c r="O65" s="81" t="s">
        <v>1136</v>
      </c>
      <c r="P65" s="81" t="s">
        <v>1137</v>
      </c>
      <c r="Q65" s="81" t="s">
        <v>1398</v>
      </c>
      <c r="R65" s="81" t="s">
        <v>51</v>
      </c>
      <c r="S65" s="82">
        <v>15139</v>
      </c>
      <c r="T65" s="82">
        <v>14379</v>
      </c>
      <c r="U65" s="82">
        <v>1</v>
      </c>
      <c r="V65" s="82">
        <v>1389</v>
      </c>
      <c r="W65" s="82">
        <v>2053</v>
      </c>
      <c r="X65" s="82">
        <v>6078</v>
      </c>
      <c r="Y65" s="82">
        <v>5648</v>
      </c>
      <c r="Z65" s="82">
        <v>4061</v>
      </c>
      <c r="AA65" s="82">
        <v>4403</v>
      </c>
      <c r="AB65" s="82">
        <v>3427</v>
      </c>
      <c r="AC65" s="82">
        <v>1331</v>
      </c>
      <c r="AD65" s="82">
        <v>797</v>
      </c>
      <c r="AE65" s="82">
        <v>332</v>
      </c>
      <c r="AF65" s="82"/>
      <c r="AG65" s="82">
        <v>34</v>
      </c>
      <c r="AH65" s="82">
        <v>317</v>
      </c>
      <c r="AI65" s="82">
        <v>17089</v>
      </c>
      <c r="AJ65" s="82">
        <v>1060</v>
      </c>
      <c r="AK65" s="82"/>
      <c r="AL65" s="82">
        <v>2244</v>
      </c>
      <c r="AM65" s="82"/>
      <c r="AN65" s="82">
        <v>8775</v>
      </c>
      <c r="AO65" s="82"/>
      <c r="AP65" s="82">
        <v>8894</v>
      </c>
      <c r="AQ65" s="82">
        <v>20573</v>
      </c>
      <c r="AR65" s="82">
        <v>52</v>
      </c>
      <c r="AS65" s="82"/>
      <c r="AT65" s="82">
        <v>1319</v>
      </c>
      <c r="AU65" s="82">
        <v>800</v>
      </c>
      <c r="AV65" s="82"/>
      <c r="AW65" s="82">
        <v>74</v>
      </c>
      <c r="AX65" s="82"/>
      <c r="AY65" s="82"/>
      <c r="AZ65" s="82"/>
      <c r="BA65" s="82"/>
      <c r="BB65" s="82"/>
      <c r="BC65" s="82">
        <v>356</v>
      </c>
      <c r="BD65" s="82"/>
      <c r="BE65" s="82">
        <v>26880</v>
      </c>
      <c r="BF65" s="82">
        <v>87</v>
      </c>
      <c r="BG65" s="82"/>
      <c r="BH65" s="82">
        <v>3</v>
      </c>
      <c r="BI65" s="82"/>
      <c r="BJ65" s="82"/>
      <c r="BK65" s="82">
        <v>18849</v>
      </c>
      <c r="BL65" s="82">
        <v>4506</v>
      </c>
      <c r="BM65" s="82">
        <v>258</v>
      </c>
      <c r="BN65" s="82">
        <v>2500</v>
      </c>
      <c r="BO65" s="82">
        <v>3405</v>
      </c>
      <c r="BP65" s="82">
        <v>1</v>
      </c>
      <c r="BQ65" s="82">
        <v>29</v>
      </c>
      <c r="BR65" s="82">
        <v>1997</v>
      </c>
      <c r="BS65" s="82">
        <v>4</v>
      </c>
      <c r="BT65" s="82">
        <v>1299</v>
      </c>
      <c r="BU65" s="82">
        <v>96</v>
      </c>
      <c r="BV65" s="82">
        <v>354</v>
      </c>
      <c r="BW65" s="82">
        <v>397</v>
      </c>
      <c r="BX65" s="82">
        <v>252</v>
      </c>
      <c r="BY65" s="82">
        <v>1163</v>
      </c>
      <c r="BZ65" s="82">
        <v>1847</v>
      </c>
      <c r="CA65" s="82">
        <v>955</v>
      </c>
      <c r="CB65" s="82">
        <v>6260</v>
      </c>
      <c r="CC65" s="82">
        <v>2342</v>
      </c>
      <c r="CD65" s="82">
        <v>2363</v>
      </c>
      <c r="CE65" s="82">
        <v>91</v>
      </c>
      <c r="CF65" s="82">
        <v>1814</v>
      </c>
      <c r="CG65" s="82">
        <v>941</v>
      </c>
      <c r="CH65" s="82">
        <v>2133</v>
      </c>
      <c r="CI65" s="82">
        <v>848</v>
      </c>
      <c r="CJ65" s="82">
        <v>4319</v>
      </c>
      <c r="CK65" s="82">
        <v>15</v>
      </c>
      <c r="CL65" s="82">
        <v>29519</v>
      </c>
      <c r="CM65" s="82">
        <v>24</v>
      </c>
      <c r="CN65" s="82">
        <v>26775</v>
      </c>
      <c r="CO65" s="82">
        <v>2708</v>
      </c>
      <c r="CP65" s="82">
        <v>7</v>
      </c>
      <c r="CQ65" s="82">
        <v>5</v>
      </c>
      <c r="CR65" s="82">
        <v>35</v>
      </c>
      <c r="CS65" s="82">
        <v>27166</v>
      </c>
      <c r="CT65" s="82">
        <v>20</v>
      </c>
      <c r="CU65" s="82">
        <v>1617</v>
      </c>
      <c r="CV65" s="82">
        <v>469</v>
      </c>
      <c r="CW65" s="82">
        <v>212</v>
      </c>
      <c r="CX65" s="82">
        <v>7036</v>
      </c>
      <c r="CY65" s="82">
        <v>6171</v>
      </c>
      <c r="CZ65" s="82"/>
      <c r="DA65" s="82">
        <v>118</v>
      </c>
      <c r="DB65" s="82">
        <v>921</v>
      </c>
      <c r="DC65" s="82">
        <v>1188</v>
      </c>
      <c r="DD65" s="82">
        <v>1289</v>
      </c>
      <c r="DE65" s="82">
        <v>2495</v>
      </c>
      <c r="DF65" s="82">
        <v>3195</v>
      </c>
      <c r="DG65" s="82">
        <v>1897</v>
      </c>
      <c r="DH65" s="82">
        <v>1907</v>
      </c>
      <c r="DI65" s="82">
        <v>197</v>
      </c>
      <c r="DJ65" s="82"/>
      <c r="DK65" s="82"/>
      <c r="DL65" s="82">
        <v>11</v>
      </c>
      <c r="DM65" s="82">
        <v>169</v>
      </c>
      <c r="DN65" s="82">
        <v>8122</v>
      </c>
      <c r="DO65" s="82">
        <v>235</v>
      </c>
      <c r="DP65" s="82"/>
      <c r="DQ65" s="82">
        <v>997</v>
      </c>
      <c r="DR65" s="82"/>
      <c r="DS65" s="82">
        <v>3673</v>
      </c>
      <c r="DT65" s="82"/>
      <c r="DU65" s="82">
        <v>3468</v>
      </c>
      <c r="DV65" s="82">
        <v>9706</v>
      </c>
      <c r="DW65" s="82">
        <v>33</v>
      </c>
      <c r="DX65" s="82"/>
      <c r="DY65" s="82">
        <v>616</v>
      </c>
      <c r="DZ65" s="82">
        <v>897</v>
      </c>
      <c r="EA65" s="82">
        <v>633</v>
      </c>
      <c r="EB65" s="82">
        <v>1260</v>
      </c>
      <c r="EC65" s="82"/>
      <c r="ED65" s="82"/>
      <c r="EE65" s="82"/>
      <c r="EF65" s="82"/>
      <c r="EG65" s="82">
        <v>320</v>
      </c>
      <c r="EH65" s="82">
        <v>17</v>
      </c>
      <c r="EI65" s="82">
        <v>8154</v>
      </c>
      <c r="EJ65" s="82">
        <v>1293</v>
      </c>
      <c r="EK65" s="82"/>
      <c r="EL65" s="82"/>
      <c r="EM65" s="82">
        <v>17</v>
      </c>
      <c r="EN65" s="82"/>
      <c r="EO65" s="82"/>
      <c r="EP65" s="82">
        <v>6837</v>
      </c>
      <c r="EQ65" s="82">
        <v>5541</v>
      </c>
      <c r="ER65" s="82">
        <v>3</v>
      </c>
      <c r="ES65" s="82">
        <v>615</v>
      </c>
      <c r="ET65" s="82">
        <v>211</v>
      </c>
      <c r="EU65" s="82"/>
      <c r="EV65" s="82">
        <v>1990</v>
      </c>
      <c r="EW65" s="82">
        <v>1315</v>
      </c>
      <c r="EX65" s="82">
        <v>95</v>
      </c>
      <c r="EY65" s="82">
        <v>13</v>
      </c>
      <c r="EZ65" s="82">
        <v>557</v>
      </c>
      <c r="FA65" s="82">
        <v>18</v>
      </c>
      <c r="FB65" s="82">
        <v>653</v>
      </c>
      <c r="FC65" s="82">
        <v>3213</v>
      </c>
      <c r="FD65" s="82">
        <v>824</v>
      </c>
      <c r="FE65" s="82">
        <v>104</v>
      </c>
      <c r="FF65" s="82">
        <v>727</v>
      </c>
      <c r="FG65" s="82">
        <v>151</v>
      </c>
      <c r="FH65" s="82">
        <v>1153</v>
      </c>
      <c r="FI65" s="82">
        <v>955</v>
      </c>
      <c r="FJ65" s="82">
        <v>139</v>
      </c>
      <c r="FK65" s="82">
        <v>168</v>
      </c>
      <c r="FL65" s="82">
        <v>197</v>
      </c>
      <c r="FM65" s="82">
        <v>5</v>
      </c>
      <c r="FN65" s="82">
        <v>928</v>
      </c>
      <c r="FO65" s="82"/>
      <c r="FP65" s="82">
        <v>2</v>
      </c>
      <c r="FQ65" s="82">
        <v>13207</v>
      </c>
      <c r="FR65" s="82">
        <v>7</v>
      </c>
      <c r="FS65" s="82">
        <v>12714</v>
      </c>
      <c r="FT65" s="82">
        <v>433</v>
      </c>
      <c r="FU65" s="82">
        <v>31</v>
      </c>
      <c r="FV65" s="82">
        <v>22</v>
      </c>
      <c r="FW65" s="82">
        <v>12533</v>
      </c>
      <c r="FX65" s="82">
        <v>568</v>
      </c>
      <c r="FY65" s="82">
        <v>75</v>
      </c>
      <c r="FZ65" s="82">
        <v>11</v>
      </c>
      <c r="GA65" s="82">
        <v>2</v>
      </c>
      <c r="GB65" s="82">
        <v>18</v>
      </c>
      <c r="GC65" s="82">
        <v>60</v>
      </c>
    </row>
    <row r="66" spans="1:185" x14ac:dyDescent="0.3">
      <c r="A66" s="83">
        <v>106190170</v>
      </c>
      <c r="B66" s="81" t="s">
        <v>199</v>
      </c>
      <c r="C66" s="81" t="s">
        <v>983</v>
      </c>
      <c r="D66" s="81" t="s">
        <v>1101</v>
      </c>
      <c r="E66" s="81" t="s">
        <v>1386</v>
      </c>
      <c r="F66" s="81" t="s">
        <v>1399</v>
      </c>
      <c r="G66" s="81" t="s">
        <v>1386</v>
      </c>
      <c r="H66" s="81" t="s">
        <v>200</v>
      </c>
      <c r="I66" s="81" t="s">
        <v>1040</v>
      </c>
      <c r="J66" s="81" t="s">
        <v>1865</v>
      </c>
      <c r="K66" s="81" t="s">
        <v>1864</v>
      </c>
      <c r="L66" s="81"/>
      <c r="M66" s="81" t="s">
        <v>58</v>
      </c>
      <c r="N66" s="81" t="s">
        <v>965</v>
      </c>
      <c r="O66" s="81" t="s">
        <v>1141</v>
      </c>
      <c r="P66" s="81" t="s">
        <v>1142</v>
      </c>
      <c r="Q66" s="81" t="s">
        <v>1400</v>
      </c>
      <c r="R66" s="81" t="s">
        <v>51</v>
      </c>
      <c r="S66" s="82">
        <v>24964</v>
      </c>
      <c r="T66" s="82">
        <v>27085</v>
      </c>
      <c r="U66" s="82">
        <v>1</v>
      </c>
      <c r="V66" s="82">
        <v>30032</v>
      </c>
      <c r="W66" s="82">
        <v>13194</v>
      </c>
      <c r="X66" s="82">
        <v>564</v>
      </c>
      <c r="Y66" s="82">
        <v>127</v>
      </c>
      <c r="Z66" s="82">
        <v>52</v>
      </c>
      <c r="AA66" s="82">
        <v>33</v>
      </c>
      <c r="AB66" s="82">
        <v>10</v>
      </c>
      <c r="AC66" s="82">
        <v>2</v>
      </c>
      <c r="AD66" s="82">
        <v>3</v>
      </c>
      <c r="AE66" s="82">
        <v>8032</v>
      </c>
      <c r="AF66" s="82">
        <v>1</v>
      </c>
      <c r="AG66" s="82">
        <v>18</v>
      </c>
      <c r="AH66" s="82">
        <v>1804</v>
      </c>
      <c r="AI66" s="82">
        <v>3093</v>
      </c>
      <c r="AJ66" s="82">
        <v>38</v>
      </c>
      <c r="AK66" s="82"/>
      <c r="AL66" s="82">
        <v>42154</v>
      </c>
      <c r="AM66" s="82">
        <v>1065</v>
      </c>
      <c r="AN66" s="82">
        <v>3862</v>
      </c>
      <c r="AO66" s="82">
        <v>16</v>
      </c>
      <c r="AP66" s="82">
        <v>36516</v>
      </c>
      <c r="AQ66" s="82">
        <v>13740</v>
      </c>
      <c r="AR66" s="82">
        <v>1745</v>
      </c>
      <c r="AS66" s="82">
        <v>49</v>
      </c>
      <c r="AT66" s="82">
        <v>2</v>
      </c>
      <c r="AU66" s="82">
        <v>163</v>
      </c>
      <c r="AV66" s="82"/>
      <c r="AW66" s="82">
        <v>3</v>
      </c>
      <c r="AX66" s="82"/>
      <c r="AY66" s="82"/>
      <c r="AZ66" s="82"/>
      <c r="BA66" s="82"/>
      <c r="BB66" s="82">
        <v>267</v>
      </c>
      <c r="BC66" s="82"/>
      <c r="BD66" s="82"/>
      <c r="BE66" s="82">
        <v>51537</v>
      </c>
      <c r="BF66" s="82">
        <v>46</v>
      </c>
      <c r="BG66" s="82"/>
      <c r="BH66" s="82">
        <v>25</v>
      </c>
      <c r="BI66" s="82">
        <v>7</v>
      </c>
      <c r="BJ66" s="82"/>
      <c r="BK66" s="82">
        <v>46311</v>
      </c>
      <c r="BL66" s="82">
        <v>50</v>
      </c>
      <c r="BM66" s="82">
        <v>372</v>
      </c>
      <c r="BN66" s="82">
        <v>5305</v>
      </c>
      <c r="BO66" s="82">
        <v>10</v>
      </c>
      <c r="BP66" s="82">
        <v>2</v>
      </c>
      <c r="BQ66" s="82">
        <v>585</v>
      </c>
      <c r="BR66" s="82">
        <v>824</v>
      </c>
      <c r="BS66" s="82">
        <v>200</v>
      </c>
      <c r="BT66" s="82">
        <v>5567</v>
      </c>
      <c r="BU66" s="82">
        <v>330</v>
      </c>
      <c r="BV66" s="82">
        <v>3120</v>
      </c>
      <c r="BW66" s="82">
        <v>345</v>
      </c>
      <c r="BX66" s="82">
        <v>1033</v>
      </c>
      <c r="BY66" s="82">
        <v>1273</v>
      </c>
      <c r="BZ66" s="82">
        <v>2552</v>
      </c>
      <c r="CA66" s="82">
        <v>5909</v>
      </c>
      <c r="CB66" s="82">
        <v>8653</v>
      </c>
      <c r="CC66" s="82">
        <v>843</v>
      </c>
      <c r="CD66" s="82">
        <v>1664</v>
      </c>
      <c r="CE66" s="82">
        <v>157</v>
      </c>
      <c r="CF66" s="82">
        <v>1585</v>
      </c>
      <c r="CG66" s="82">
        <v>26</v>
      </c>
      <c r="CH66" s="82">
        <v>9847</v>
      </c>
      <c r="CI66" s="82">
        <v>2874</v>
      </c>
      <c r="CJ66" s="82">
        <v>4638</v>
      </c>
      <c r="CK66" s="82">
        <v>25</v>
      </c>
      <c r="CL66" s="82">
        <v>52050</v>
      </c>
      <c r="CM66" s="82">
        <v>415</v>
      </c>
      <c r="CN66" s="82">
        <v>35037</v>
      </c>
      <c r="CO66" s="82">
        <v>16451</v>
      </c>
      <c r="CP66" s="82"/>
      <c r="CQ66" s="82">
        <v>147</v>
      </c>
      <c r="CR66" s="82">
        <v>17</v>
      </c>
      <c r="CS66" s="82">
        <v>51788</v>
      </c>
      <c r="CT66" s="82"/>
      <c r="CU66" s="82"/>
      <c r="CV66" s="82">
        <v>245</v>
      </c>
      <c r="CW66" s="82"/>
      <c r="CX66" s="82">
        <v>3347</v>
      </c>
      <c r="CY66" s="82">
        <v>3850</v>
      </c>
      <c r="CZ66" s="82"/>
      <c r="DA66" s="82">
        <v>2667</v>
      </c>
      <c r="DB66" s="82">
        <v>152</v>
      </c>
      <c r="DC66" s="82"/>
      <c r="DD66" s="82"/>
      <c r="DE66" s="82"/>
      <c r="DF66" s="82"/>
      <c r="DG66" s="82"/>
      <c r="DH66" s="82"/>
      <c r="DI66" s="82">
        <v>1333</v>
      </c>
      <c r="DJ66" s="82">
        <v>3045</v>
      </c>
      <c r="DK66" s="82"/>
      <c r="DL66" s="82">
        <v>7</v>
      </c>
      <c r="DM66" s="82">
        <v>366</v>
      </c>
      <c r="DN66" s="82">
        <v>546</v>
      </c>
      <c r="DO66" s="82">
        <v>30</v>
      </c>
      <c r="DP66" s="82"/>
      <c r="DQ66" s="82">
        <v>5233</v>
      </c>
      <c r="DR66" s="82">
        <v>4</v>
      </c>
      <c r="DS66" s="82">
        <v>999</v>
      </c>
      <c r="DT66" s="82">
        <v>12</v>
      </c>
      <c r="DU66" s="82">
        <v>4464</v>
      </c>
      <c r="DV66" s="82">
        <v>2565</v>
      </c>
      <c r="DW66" s="82">
        <v>167</v>
      </c>
      <c r="DX66" s="82">
        <v>1</v>
      </c>
      <c r="DY66" s="82">
        <v>63</v>
      </c>
      <c r="DZ66" s="82">
        <v>12</v>
      </c>
      <c r="EA66" s="82">
        <v>29</v>
      </c>
      <c r="EB66" s="82">
        <v>4</v>
      </c>
      <c r="EC66" s="82"/>
      <c r="ED66" s="82"/>
      <c r="EE66" s="82"/>
      <c r="EF66" s="82"/>
      <c r="EG66" s="82"/>
      <c r="EH66" s="82">
        <v>18</v>
      </c>
      <c r="EI66" s="82">
        <v>7063</v>
      </c>
      <c r="EJ66" s="82">
        <v>7</v>
      </c>
      <c r="EK66" s="82">
        <v>1</v>
      </c>
      <c r="EL66" s="82"/>
      <c r="EM66" s="82"/>
      <c r="EN66" s="82"/>
      <c r="EO66" s="82"/>
      <c r="EP66" s="82">
        <v>5751</v>
      </c>
      <c r="EQ66" s="82">
        <v>23</v>
      </c>
      <c r="ER66" s="82">
        <v>52</v>
      </c>
      <c r="ES66" s="82">
        <v>1366</v>
      </c>
      <c r="ET66" s="82">
        <v>5</v>
      </c>
      <c r="EU66" s="82"/>
      <c r="EV66" s="82">
        <v>121</v>
      </c>
      <c r="EW66" s="82">
        <v>1357</v>
      </c>
      <c r="EX66" s="82">
        <v>333</v>
      </c>
      <c r="EY66" s="82">
        <v>36</v>
      </c>
      <c r="EZ66" s="82">
        <v>290</v>
      </c>
      <c r="FA66" s="82">
        <v>48</v>
      </c>
      <c r="FB66" s="82">
        <v>292</v>
      </c>
      <c r="FC66" s="82">
        <v>585</v>
      </c>
      <c r="FD66" s="82">
        <v>1042</v>
      </c>
      <c r="FE66" s="82">
        <v>113</v>
      </c>
      <c r="FF66" s="82">
        <v>221</v>
      </c>
      <c r="FG66" s="82">
        <v>293</v>
      </c>
      <c r="FH66" s="82">
        <v>520</v>
      </c>
      <c r="FI66" s="82">
        <v>1153</v>
      </c>
      <c r="FJ66" s="82">
        <v>192</v>
      </c>
      <c r="FK66" s="82">
        <v>207</v>
      </c>
      <c r="FL66" s="82">
        <v>211</v>
      </c>
      <c r="FM66" s="82">
        <v>62</v>
      </c>
      <c r="FN66" s="82"/>
      <c r="FO66" s="82">
        <v>119</v>
      </c>
      <c r="FP66" s="82">
        <v>2</v>
      </c>
      <c r="FQ66" s="82">
        <v>7197</v>
      </c>
      <c r="FR66" s="82">
        <v>42</v>
      </c>
      <c r="FS66" s="82">
        <v>5182</v>
      </c>
      <c r="FT66" s="82">
        <v>1972</v>
      </c>
      <c r="FU66" s="82"/>
      <c r="FV66" s="82">
        <v>1</v>
      </c>
      <c r="FW66" s="82">
        <v>7139</v>
      </c>
      <c r="FX66" s="82"/>
      <c r="FY66" s="82">
        <v>55</v>
      </c>
      <c r="FZ66" s="82"/>
      <c r="GA66" s="82"/>
      <c r="GB66" s="82">
        <v>3</v>
      </c>
      <c r="GC66" s="82">
        <v>39</v>
      </c>
    </row>
    <row r="67" spans="1:185" x14ac:dyDescent="0.3">
      <c r="A67" s="83">
        <v>106190197</v>
      </c>
      <c r="B67" s="81" t="s">
        <v>201</v>
      </c>
      <c r="C67" s="81" t="s">
        <v>202</v>
      </c>
      <c r="D67" s="81" t="s">
        <v>1101</v>
      </c>
      <c r="E67" s="81" t="s">
        <v>1386</v>
      </c>
      <c r="F67" s="81" t="s">
        <v>1947</v>
      </c>
      <c r="G67" s="81" t="s">
        <v>1948</v>
      </c>
      <c r="H67" s="81" t="s">
        <v>203</v>
      </c>
      <c r="I67" s="81" t="s">
        <v>1041</v>
      </c>
      <c r="J67" s="81"/>
      <c r="K67" s="81" t="s">
        <v>1864</v>
      </c>
      <c r="L67" s="81"/>
      <c r="M67" s="81"/>
      <c r="N67" s="81" t="s">
        <v>970</v>
      </c>
      <c r="O67" s="81" t="s">
        <v>1131</v>
      </c>
      <c r="P67" s="81" t="s">
        <v>1135</v>
      </c>
      <c r="Q67" s="81" t="s">
        <v>1401</v>
      </c>
      <c r="R67" s="81" t="s">
        <v>51</v>
      </c>
      <c r="S67" s="82">
        <v>15205</v>
      </c>
      <c r="T67" s="82">
        <v>15181</v>
      </c>
      <c r="U67" s="82">
        <v>2</v>
      </c>
      <c r="V67" s="82">
        <v>2125</v>
      </c>
      <c r="W67" s="82">
        <v>3183</v>
      </c>
      <c r="X67" s="82">
        <v>6074</v>
      </c>
      <c r="Y67" s="82">
        <v>4972</v>
      </c>
      <c r="Z67" s="82">
        <v>5112</v>
      </c>
      <c r="AA67" s="82">
        <v>4258</v>
      </c>
      <c r="AB67" s="82">
        <v>2623</v>
      </c>
      <c r="AC67" s="82">
        <v>1214</v>
      </c>
      <c r="AD67" s="82">
        <v>596</v>
      </c>
      <c r="AE67" s="82">
        <v>231</v>
      </c>
      <c r="AF67" s="82"/>
      <c r="AG67" s="82">
        <v>43</v>
      </c>
      <c r="AH67" s="82">
        <v>64</v>
      </c>
      <c r="AI67" s="82">
        <v>2457</v>
      </c>
      <c r="AJ67" s="82">
        <v>25</v>
      </c>
      <c r="AK67" s="82">
        <v>8</v>
      </c>
      <c r="AL67" s="82">
        <v>16111</v>
      </c>
      <c r="AM67" s="82">
        <v>24</v>
      </c>
      <c r="AN67" s="82">
        <v>11655</v>
      </c>
      <c r="AO67" s="82">
        <v>1</v>
      </c>
      <c r="AP67" s="82">
        <v>26847</v>
      </c>
      <c r="AQ67" s="82">
        <v>3512</v>
      </c>
      <c r="AR67" s="82">
        <v>27</v>
      </c>
      <c r="AS67" s="82">
        <v>2</v>
      </c>
      <c r="AT67" s="82">
        <v>937</v>
      </c>
      <c r="AU67" s="82">
        <v>2889</v>
      </c>
      <c r="AV67" s="82">
        <v>2</v>
      </c>
      <c r="AW67" s="82">
        <v>39</v>
      </c>
      <c r="AX67" s="82">
        <v>2</v>
      </c>
      <c r="AY67" s="82">
        <v>2</v>
      </c>
      <c r="AZ67" s="82"/>
      <c r="BA67" s="82">
        <v>82</v>
      </c>
      <c r="BB67" s="82">
        <v>67</v>
      </c>
      <c r="BC67" s="82"/>
      <c r="BD67" s="82"/>
      <c r="BE67" s="82">
        <v>26327</v>
      </c>
      <c r="BF67" s="82">
        <v>41</v>
      </c>
      <c r="BG67" s="82"/>
      <c r="BH67" s="82"/>
      <c r="BI67" s="82"/>
      <c r="BJ67" s="82"/>
      <c r="BK67" s="82">
        <v>21879</v>
      </c>
      <c r="BL67" s="82">
        <v>2870</v>
      </c>
      <c r="BM67" s="82">
        <v>530</v>
      </c>
      <c r="BN67" s="82">
        <v>1845</v>
      </c>
      <c r="BO67" s="82">
        <v>3264</v>
      </c>
      <c r="BP67" s="82"/>
      <c r="BQ67" s="82">
        <v>10</v>
      </c>
      <c r="BR67" s="82">
        <v>1556</v>
      </c>
      <c r="BS67" s="82">
        <v>1</v>
      </c>
      <c r="BT67" s="82">
        <v>2451</v>
      </c>
      <c r="BU67" s="82">
        <v>74</v>
      </c>
      <c r="BV67" s="82">
        <v>726</v>
      </c>
      <c r="BW67" s="82">
        <v>538</v>
      </c>
      <c r="BX67" s="82">
        <v>315</v>
      </c>
      <c r="BY67" s="82">
        <v>946</v>
      </c>
      <c r="BZ67" s="82">
        <v>1851</v>
      </c>
      <c r="CA67" s="82">
        <v>2360</v>
      </c>
      <c r="CB67" s="82">
        <v>5744</v>
      </c>
      <c r="CC67" s="82">
        <v>2225</v>
      </c>
      <c r="CD67" s="82">
        <v>1918</v>
      </c>
      <c r="CE67" s="82">
        <v>61</v>
      </c>
      <c r="CF67" s="82">
        <v>1184</v>
      </c>
      <c r="CG67" s="82">
        <v>735</v>
      </c>
      <c r="CH67" s="82">
        <v>2818</v>
      </c>
      <c r="CI67" s="82">
        <v>1207</v>
      </c>
      <c r="CJ67" s="82">
        <v>3667</v>
      </c>
      <c r="CK67" s="82">
        <v>1</v>
      </c>
      <c r="CL67" s="82">
        <v>30388</v>
      </c>
      <c r="CM67" s="82">
        <v>26</v>
      </c>
      <c r="CN67" s="82">
        <v>15975</v>
      </c>
      <c r="CO67" s="82">
        <v>14364</v>
      </c>
      <c r="CP67" s="82">
        <v>1</v>
      </c>
      <c r="CQ67" s="82">
        <v>22</v>
      </c>
      <c r="CR67" s="82">
        <v>36</v>
      </c>
      <c r="CS67" s="82">
        <v>29507</v>
      </c>
      <c r="CT67" s="82">
        <v>11</v>
      </c>
      <c r="CU67" s="82">
        <v>476</v>
      </c>
      <c r="CV67" s="82">
        <v>89</v>
      </c>
      <c r="CW67" s="82">
        <v>269</v>
      </c>
      <c r="CX67" s="82">
        <v>1280</v>
      </c>
      <c r="CY67" s="82">
        <v>1515</v>
      </c>
      <c r="CZ67" s="82"/>
      <c r="DA67" s="82">
        <v>27</v>
      </c>
      <c r="DB67" s="82">
        <v>175</v>
      </c>
      <c r="DC67" s="82">
        <v>240</v>
      </c>
      <c r="DD67" s="82">
        <v>377</v>
      </c>
      <c r="DE67" s="82">
        <v>621</v>
      </c>
      <c r="DF67" s="82">
        <v>550</v>
      </c>
      <c r="DG67" s="82">
        <v>412</v>
      </c>
      <c r="DH67" s="82">
        <v>393</v>
      </c>
      <c r="DI67" s="82"/>
      <c r="DJ67" s="82"/>
      <c r="DK67" s="82"/>
      <c r="DL67" s="82">
        <v>4</v>
      </c>
      <c r="DM67" s="82">
        <v>29</v>
      </c>
      <c r="DN67" s="82">
        <v>272</v>
      </c>
      <c r="DO67" s="82">
        <v>2</v>
      </c>
      <c r="DP67" s="82">
        <v>2</v>
      </c>
      <c r="DQ67" s="82">
        <v>1616</v>
      </c>
      <c r="DR67" s="82">
        <v>1</v>
      </c>
      <c r="DS67" s="82">
        <v>869</v>
      </c>
      <c r="DT67" s="82"/>
      <c r="DU67" s="82">
        <v>2375</v>
      </c>
      <c r="DV67" s="82">
        <v>419</v>
      </c>
      <c r="DW67" s="82">
        <v>1</v>
      </c>
      <c r="DX67" s="82"/>
      <c r="DY67" s="82">
        <v>144</v>
      </c>
      <c r="DZ67" s="82">
        <v>308</v>
      </c>
      <c r="EA67" s="82">
        <v>236</v>
      </c>
      <c r="EB67" s="82">
        <v>76</v>
      </c>
      <c r="EC67" s="82">
        <v>10</v>
      </c>
      <c r="ED67" s="82"/>
      <c r="EE67" s="82"/>
      <c r="EF67" s="82">
        <v>7</v>
      </c>
      <c r="EG67" s="82">
        <v>1</v>
      </c>
      <c r="EH67" s="82">
        <v>17</v>
      </c>
      <c r="EI67" s="82">
        <v>1719</v>
      </c>
      <c r="EJ67" s="82">
        <v>272</v>
      </c>
      <c r="EK67" s="82">
        <v>3</v>
      </c>
      <c r="EL67" s="82"/>
      <c r="EM67" s="82"/>
      <c r="EN67" s="82">
        <v>2</v>
      </c>
      <c r="EO67" s="82"/>
      <c r="EP67" s="82">
        <v>1689</v>
      </c>
      <c r="EQ67" s="82">
        <v>941</v>
      </c>
      <c r="ER67" s="82">
        <v>10</v>
      </c>
      <c r="ES67" s="82">
        <v>130</v>
      </c>
      <c r="ET67" s="82">
        <v>25</v>
      </c>
      <c r="EU67" s="82"/>
      <c r="EV67" s="82">
        <v>381</v>
      </c>
      <c r="EW67" s="82">
        <v>479</v>
      </c>
      <c r="EX67" s="82">
        <v>49</v>
      </c>
      <c r="EY67" s="82">
        <v>2</v>
      </c>
      <c r="EZ67" s="82">
        <v>190</v>
      </c>
      <c r="FA67" s="82">
        <v>1</v>
      </c>
      <c r="FB67" s="82">
        <v>138</v>
      </c>
      <c r="FC67" s="82">
        <v>964</v>
      </c>
      <c r="FD67" s="82">
        <v>118</v>
      </c>
      <c r="FE67" s="82">
        <v>44</v>
      </c>
      <c r="FF67" s="82">
        <v>21</v>
      </c>
      <c r="FG67" s="82">
        <v>35</v>
      </c>
      <c r="FH67" s="82">
        <v>75</v>
      </c>
      <c r="FI67" s="82">
        <v>164</v>
      </c>
      <c r="FJ67" s="82">
        <v>48</v>
      </c>
      <c r="FK67" s="82">
        <v>61</v>
      </c>
      <c r="FL67" s="82"/>
      <c r="FM67" s="82">
        <v>2</v>
      </c>
      <c r="FN67" s="82">
        <v>23</v>
      </c>
      <c r="FO67" s="82"/>
      <c r="FP67" s="82"/>
      <c r="FQ67" s="82">
        <v>2795</v>
      </c>
      <c r="FR67" s="82">
        <v>11</v>
      </c>
      <c r="FS67" s="82">
        <v>1008</v>
      </c>
      <c r="FT67" s="82">
        <v>1773</v>
      </c>
      <c r="FU67" s="82"/>
      <c r="FV67" s="82">
        <v>3</v>
      </c>
      <c r="FW67" s="82">
        <v>2711</v>
      </c>
      <c r="FX67" s="82">
        <v>62</v>
      </c>
      <c r="FY67" s="82">
        <v>5</v>
      </c>
      <c r="FZ67" s="82">
        <v>16</v>
      </c>
      <c r="GA67" s="82"/>
      <c r="GB67" s="82">
        <v>1</v>
      </c>
      <c r="GC67" s="82">
        <v>14</v>
      </c>
    </row>
    <row r="68" spans="1:185" x14ac:dyDescent="0.3">
      <c r="A68" s="83">
        <v>106190198</v>
      </c>
      <c r="B68" s="81" t="s">
        <v>204</v>
      </c>
      <c r="C68" s="81" t="s">
        <v>205</v>
      </c>
      <c r="D68" s="81" t="s">
        <v>1101</v>
      </c>
      <c r="E68" s="81" t="s">
        <v>1386</v>
      </c>
      <c r="F68" s="81" t="s">
        <v>1949</v>
      </c>
      <c r="G68" s="81" t="s">
        <v>1386</v>
      </c>
      <c r="H68" s="81" t="s">
        <v>206</v>
      </c>
      <c r="I68" s="81" t="s">
        <v>1041</v>
      </c>
      <c r="J68" s="81"/>
      <c r="K68" s="81" t="s">
        <v>1868</v>
      </c>
      <c r="L68" s="81"/>
      <c r="M68" s="81"/>
      <c r="N68" s="81" t="s">
        <v>963</v>
      </c>
      <c r="O68" s="81" t="s">
        <v>1141</v>
      </c>
      <c r="P68" s="81" t="s">
        <v>1143</v>
      </c>
      <c r="Q68" s="81" t="s">
        <v>1402</v>
      </c>
      <c r="R68" s="81" t="s">
        <v>51</v>
      </c>
      <c r="S68" s="82">
        <v>1670</v>
      </c>
      <c r="T68" s="82">
        <v>2101</v>
      </c>
      <c r="U68" s="82"/>
      <c r="V68" s="82">
        <v>154</v>
      </c>
      <c r="W68" s="82">
        <v>288</v>
      </c>
      <c r="X68" s="82">
        <v>617</v>
      </c>
      <c r="Y68" s="82">
        <v>703</v>
      </c>
      <c r="Z68" s="82">
        <v>621</v>
      </c>
      <c r="AA68" s="82">
        <v>650</v>
      </c>
      <c r="AB68" s="82">
        <v>509</v>
      </c>
      <c r="AC68" s="82">
        <v>149</v>
      </c>
      <c r="AD68" s="82">
        <v>57</v>
      </c>
      <c r="AE68" s="82">
        <v>23</v>
      </c>
      <c r="AF68" s="82"/>
      <c r="AG68" s="82">
        <v>15</v>
      </c>
      <c r="AH68" s="82">
        <v>135</v>
      </c>
      <c r="AI68" s="82">
        <v>498</v>
      </c>
      <c r="AJ68" s="82">
        <v>258</v>
      </c>
      <c r="AK68" s="82">
        <v>10</v>
      </c>
      <c r="AL68" s="82">
        <v>1629</v>
      </c>
      <c r="AM68" s="82">
        <v>193</v>
      </c>
      <c r="AN68" s="82">
        <v>1033</v>
      </c>
      <c r="AO68" s="82"/>
      <c r="AP68" s="82">
        <v>2456</v>
      </c>
      <c r="AQ68" s="82">
        <v>1275</v>
      </c>
      <c r="AR68" s="82">
        <v>40</v>
      </c>
      <c r="AS68" s="82"/>
      <c r="AT68" s="82">
        <v>61</v>
      </c>
      <c r="AU68" s="82">
        <v>328</v>
      </c>
      <c r="AV68" s="82">
        <v>3</v>
      </c>
      <c r="AW68" s="82">
        <v>4</v>
      </c>
      <c r="AX68" s="82"/>
      <c r="AY68" s="82"/>
      <c r="AZ68" s="82">
        <v>49</v>
      </c>
      <c r="BA68" s="82">
        <v>2</v>
      </c>
      <c r="BB68" s="82">
        <v>462</v>
      </c>
      <c r="BC68" s="82">
        <v>5</v>
      </c>
      <c r="BD68" s="82">
        <v>75</v>
      </c>
      <c r="BE68" s="82">
        <v>2548</v>
      </c>
      <c r="BF68" s="82">
        <v>233</v>
      </c>
      <c r="BG68" s="82">
        <v>1</v>
      </c>
      <c r="BH68" s="82"/>
      <c r="BI68" s="82"/>
      <c r="BJ68" s="82"/>
      <c r="BK68" s="82">
        <v>2500</v>
      </c>
      <c r="BL68" s="82">
        <v>606</v>
      </c>
      <c r="BM68" s="82">
        <v>21</v>
      </c>
      <c r="BN68" s="82">
        <v>395</v>
      </c>
      <c r="BO68" s="82">
        <v>249</v>
      </c>
      <c r="BP68" s="82"/>
      <c r="BQ68" s="82"/>
      <c r="BR68" s="82">
        <v>137</v>
      </c>
      <c r="BS68" s="82"/>
      <c r="BT68" s="82">
        <v>327</v>
      </c>
      <c r="BU68" s="82">
        <v>11</v>
      </c>
      <c r="BV68" s="82">
        <v>70</v>
      </c>
      <c r="BW68" s="82">
        <v>37</v>
      </c>
      <c r="BX68" s="82">
        <v>28</v>
      </c>
      <c r="BY68" s="82">
        <v>283</v>
      </c>
      <c r="BZ68" s="82">
        <v>163</v>
      </c>
      <c r="CA68" s="82">
        <v>219</v>
      </c>
      <c r="CB68" s="82">
        <v>636</v>
      </c>
      <c r="CC68" s="82">
        <v>679</v>
      </c>
      <c r="CD68" s="82">
        <v>160</v>
      </c>
      <c r="CE68" s="82">
        <v>7</v>
      </c>
      <c r="CF68" s="82">
        <v>113</v>
      </c>
      <c r="CG68" s="82">
        <v>52</v>
      </c>
      <c r="CH68" s="82">
        <v>313</v>
      </c>
      <c r="CI68" s="82">
        <v>106</v>
      </c>
      <c r="CJ68" s="82">
        <v>429</v>
      </c>
      <c r="CK68" s="82">
        <v>1</v>
      </c>
      <c r="CL68" s="82">
        <v>3771</v>
      </c>
      <c r="CM68" s="82">
        <v>8</v>
      </c>
      <c r="CN68" s="82">
        <v>2818</v>
      </c>
      <c r="CO68" s="82">
        <v>938</v>
      </c>
      <c r="CP68" s="82">
        <v>2</v>
      </c>
      <c r="CQ68" s="82">
        <v>5</v>
      </c>
      <c r="CR68" s="82">
        <v>8</v>
      </c>
      <c r="CS68" s="82">
        <v>3589</v>
      </c>
      <c r="CT68" s="82"/>
      <c r="CU68" s="82">
        <v>148</v>
      </c>
      <c r="CV68" s="82">
        <v>26</v>
      </c>
      <c r="CW68" s="82"/>
      <c r="CX68" s="82">
        <v>585</v>
      </c>
      <c r="CY68" s="82">
        <v>753</v>
      </c>
      <c r="CZ68" s="82"/>
      <c r="DA68" s="82">
        <v>5</v>
      </c>
      <c r="DB68" s="82">
        <v>68</v>
      </c>
      <c r="DC68" s="82">
        <v>127</v>
      </c>
      <c r="DD68" s="82">
        <v>159</v>
      </c>
      <c r="DE68" s="82">
        <v>277</v>
      </c>
      <c r="DF68" s="82">
        <v>338</v>
      </c>
      <c r="DG68" s="82">
        <v>211</v>
      </c>
      <c r="DH68" s="82">
        <v>153</v>
      </c>
      <c r="DI68" s="82"/>
      <c r="DJ68" s="82"/>
      <c r="DK68" s="82"/>
      <c r="DL68" s="82">
        <v>4</v>
      </c>
      <c r="DM68" s="82">
        <v>59</v>
      </c>
      <c r="DN68" s="82">
        <v>241</v>
      </c>
      <c r="DO68" s="82">
        <v>55</v>
      </c>
      <c r="DP68" s="82">
        <v>2</v>
      </c>
      <c r="DQ68" s="82">
        <v>460</v>
      </c>
      <c r="DR68" s="82">
        <v>68</v>
      </c>
      <c r="DS68" s="82">
        <v>449</v>
      </c>
      <c r="DT68" s="82"/>
      <c r="DU68" s="82">
        <v>688</v>
      </c>
      <c r="DV68" s="82">
        <v>607</v>
      </c>
      <c r="DW68" s="82">
        <v>43</v>
      </c>
      <c r="DX68" s="82"/>
      <c r="DY68" s="82">
        <v>27</v>
      </c>
      <c r="DZ68" s="82">
        <v>41</v>
      </c>
      <c r="EA68" s="82">
        <v>41</v>
      </c>
      <c r="EB68" s="82">
        <v>54</v>
      </c>
      <c r="EC68" s="82">
        <v>12</v>
      </c>
      <c r="ED68" s="82">
        <v>1</v>
      </c>
      <c r="EE68" s="82"/>
      <c r="EF68" s="82">
        <v>13</v>
      </c>
      <c r="EG68" s="82">
        <v>1</v>
      </c>
      <c r="EH68" s="82">
        <v>60</v>
      </c>
      <c r="EI68" s="82">
        <v>594</v>
      </c>
      <c r="EJ68" s="82">
        <v>494</v>
      </c>
      <c r="EK68" s="82"/>
      <c r="EL68" s="82"/>
      <c r="EM68" s="82"/>
      <c r="EN68" s="82"/>
      <c r="EO68" s="82"/>
      <c r="EP68" s="82">
        <v>641</v>
      </c>
      <c r="EQ68" s="82">
        <v>635</v>
      </c>
      <c r="ER68" s="82">
        <v>1</v>
      </c>
      <c r="ES68" s="82">
        <v>60</v>
      </c>
      <c r="ET68" s="82">
        <v>1</v>
      </c>
      <c r="EU68" s="82"/>
      <c r="EV68" s="82">
        <v>72</v>
      </c>
      <c r="EW68" s="82">
        <v>160</v>
      </c>
      <c r="EX68" s="82">
        <v>11</v>
      </c>
      <c r="EY68" s="82"/>
      <c r="EZ68" s="82">
        <v>82</v>
      </c>
      <c r="FA68" s="82">
        <v>3</v>
      </c>
      <c r="FB68" s="82">
        <v>123</v>
      </c>
      <c r="FC68" s="82">
        <v>462</v>
      </c>
      <c r="FD68" s="82">
        <v>81</v>
      </c>
      <c r="FE68" s="82">
        <v>15</v>
      </c>
      <c r="FF68" s="82">
        <v>45</v>
      </c>
      <c r="FG68" s="82">
        <v>26</v>
      </c>
      <c r="FH68" s="82">
        <v>37</v>
      </c>
      <c r="FI68" s="82">
        <v>116</v>
      </c>
      <c r="FJ68" s="82">
        <v>61</v>
      </c>
      <c r="FK68" s="82">
        <v>38</v>
      </c>
      <c r="FL68" s="82"/>
      <c r="FM68" s="82">
        <v>3</v>
      </c>
      <c r="FN68" s="82">
        <v>3</v>
      </c>
      <c r="FO68" s="82"/>
      <c r="FP68" s="82"/>
      <c r="FQ68" s="82">
        <v>1338</v>
      </c>
      <c r="FR68" s="82">
        <v>12</v>
      </c>
      <c r="FS68" s="82">
        <v>945</v>
      </c>
      <c r="FT68" s="82">
        <v>377</v>
      </c>
      <c r="FU68" s="82">
        <v>4</v>
      </c>
      <c r="FV68" s="82"/>
      <c r="FW68" s="82">
        <v>1291</v>
      </c>
      <c r="FX68" s="82">
        <v>42</v>
      </c>
      <c r="FY68" s="82">
        <v>3</v>
      </c>
      <c r="FZ68" s="82">
        <v>1</v>
      </c>
      <c r="GA68" s="82"/>
      <c r="GB68" s="82">
        <v>1</v>
      </c>
      <c r="GC68" s="82">
        <v>4</v>
      </c>
    </row>
    <row r="69" spans="1:185" x14ac:dyDescent="0.3">
      <c r="A69" s="83">
        <v>106190200</v>
      </c>
      <c r="B69" s="81" t="s">
        <v>207</v>
      </c>
      <c r="C69" s="81" t="s">
        <v>208</v>
      </c>
      <c r="D69" s="81" t="s">
        <v>1101</v>
      </c>
      <c r="E69" s="81" t="s">
        <v>1386</v>
      </c>
      <c r="F69" s="81" t="s">
        <v>1950</v>
      </c>
      <c r="G69" s="81" t="s">
        <v>1951</v>
      </c>
      <c r="H69" s="81" t="s">
        <v>209</v>
      </c>
      <c r="I69" s="81" t="s">
        <v>1048</v>
      </c>
      <c r="J69" s="81"/>
      <c r="K69" s="81" t="s">
        <v>1864</v>
      </c>
      <c r="L69" s="81"/>
      <c r="M69" s="81"/>
      <c r="N69" s="81" t="s">
        <v>967</v>
      </c>
      <c r="O69" s="81" t="s">
        <v>1126</v>
      </c>
      <c r="P69" s="81" t="s">
        <v>1127</v>
      </c>
      <c r="Q69" s="81" t="s">
        <v>1387</v>
      </c>
      <c r="R69" s="81" t="s">
        <v>51</v>
      </c>
      <c r="S69" s="82">
        <v>7728</v>
      </c>
      <c r="T69" s="82">
        <v>6681</v>
      </c>
      <c r="U69" s="82"/>
      <c r="V69" s="82">
        <v>1151</v>
      </c>
      <c r="W69" s="82">
        <v>1235</v>
      </c>
      <c r="X69" s="82">
        <v>2407</v>
      </c>
      <c r="Y69" s="82">
        <v>2317</v>
      </c>
      <c r="Z69" s="82">
        <v>1886</v>
      </c>
      <c r="AA69" s="82">
        <v>1880</v>
      </c>
      <c r="AB69" s="82">
        <v>1444</v>
      </c>
      <c r="AC69" s="82">
        <v>951</v>
      </c>
      <c r="AD69" s="82">
        <v>907</v>
      </c>
      <c r="AE69" s="82">
        <v>231</v>
      </c>
      <c r="AF69" s="82"/>
      <c r="AG69" s="82">
        <v>37</v>
      </c>
      <c r="AH69" s="82">
        <v>4618</v>
      </c>
      <c r="AI69" s="82">
        <v>444</v>
      </c>
      <c r="AJ69" s="82">
        <v>62</v>
      </c>
      <c r="AK69" s="82">
        <v>33</v>
      </c>
      <c r="AL69" s="82">
        <v>677</v>
      </c>
      <c r="AM69" s="82">
        <v>36</v>
      </c>
      <c r="AN69" s="82">
        <v>8481</v>
      </c>
      <c r="AO69" s="82">
        <v>21</v>
      </c>
      <c r="AP69" s="82">
        <v>6874</v>
      </c>
      <c r="AQ69" s="82">
        <v>7502</v>
      </c>
      <c r="AR69" s="82">
        <v>33</v>
      </c>
      <c r="AS69" s="82"/>
      <c r="AT69" s="82">
        <v>148</v>
      </c>
      <c r="AU69" s="82">
        <v>474</v>
      </c>
      <c r="AV69" s="82">
        <v>14</v>
      </c>
      <c r="AW69" s="82">
        <v>29</v>
      </c>
      <c r="AX69" s="82">
        <v>1</v>
      </c>
      <c r="AY69" s="82">
        <v>3</v>
      </c>
      <c r="AZ69" s="82"/>
      <c r="BA69" s="82">
        <v>407</v>
      </c>
      <c r="BB69" s="82">
        <v>299</v>
      </c>
      <c r="BC69" s="82">
        <v>1</v>
      </c>
      <c r="BD69" s="82">
        <v>42</v>
      </c>
      <c r="BE69" s="82">
        <v>12712</v>
      </c>
      <c r="BF69" s="82">
        <v>176</v>
      </c>
      <c r="BG69" s="82">
        <v>84</v>
      </c>
      <c r="BH69" s="82">
        <v>15</v>
      </c>
      <c r="BI69" s="82">
        <v>4</v>
      </c>
      <c r="BJ69" s="82"/>
      <c r="BK69" s="82">
        <v>1139</v>
      </c>
      <c r="BL69" s="82">
        <v>2714</v>
      </c>
      <c r="BM69" s="82">
        <v>152</v>
      </c>
      <c r="BN69" s="82">
        <v>8907</v>
      </c>
      <c r="BO69" s="82">
        <v>1497</v>
      </c>
      <c r="BP69" s="82"/>
      <c r="BQ69" s="82">
        <v>15</v>
      </c>
      <c r="BR69" s="82">
        <v>867</v>
      </c>
      <c r="BS69" s="82"/>
      <c r="BT69" s="82">
        <v>831</v>
      </c>
      <c r="BU69" s="82">
        <v>68</v>
      </c>
      <c r="BV69" s="82">
        <v>282</v>
      </c>
      <c r="BW69" s="82">
        <v>191</v>
      </c>
      <c r="BX69" s="82">
        <v>161</v>
      </c>
      <c r="BY69" s="82">
        <v>655</v>
      </c>
      <c r="BZ69" s="82">
        <v>966</v>
      </c>
      <c r="CA69" s="82">
        <v>767</v>
      </c>
      <c r="CB69" s="82">
        <v>2837</v>
      </c>
      <c r="CC69" s="82">
        <v>738</v>
      </c>
      <c r="CD69" s="82">
        <v>839</v>
      </c>
      <c r="CE69" s="82">
        <v>28</v>
      </c>
      <c r="CF69" s="82">
        <v>544</v>
      </c>
      <c r="CG69" s="82">
        <v>350</v>
      </c>
      <c r="CH69" s="82">
        <v>1183</v>
      </c>
      <c r="CI69" s="82">
        <v>525</v>
      </c>
      <c r="CJ69" s="82">
        <v>2559</v>
      </c>
      <c r="CK69" s="82">
        <v>3</v>
      </c>
      <c r="CL69" s="82">
        <v>14409</v>
      </c>
      <c r="CM69" s="82">
        <v>2053</v>
      </c>
      <c r="CN69" s="82">
        <v>11118</v>
      </c>
      <c r="CO69" s="82">
        <v>1169</v>
      </c>
      <c r="CP69" s="82">
        <v>13</v>
      </c>
      <c r="CQ69" s="82">
        <v>56</v>
      </c>
      <c r="CR69" s="82">
        <v>112</v>
      </c>
      <c r="CS69" s="82">
        <v>14013</v>
      </c>
      <c r="CT69" s="82"/>
      <c r="CU69" s="82">
        <v>150</v>
      </c>
      <c r="CV69" s="82">
        <v>89</v>
      </c>
      <c r="CW69" s="82">
        <v>45</v>
      </c>
      <c r="CX69" s="82">
        <v>2098</v>
      </c>
      <c r="CY69" s="82">
        <v>1865</v>
      </c>
      <c r="CZ69" s="82"/>
      <c r="DA69" s="82">
        <v>20</v>
      </c>
      <c r="DB69" s="82">
        <v>99</v>
      </c>
      <c r="DC69" s="82">
        <v>200</v>
      </c>
      <c r="DD69" s="82">
        <v>255</v>
      </c>
      <c r="DE69" s="82">
        <v>456</v>
      </c>
      <c r="DF69" s="82">
        <v>724</v>
      </c>
      <c r="DG69" s="82">
        <v>823</v>
      </c>
      <c r="DH69" s="82">
        <v>1382</v>
      </c>
      <c r="DI69" s="82">
        <v>4</v>
      </c>
      <c r="DJ69" s="82"/>
      <c r="DK69" s="82"/>
      <c r="DL69" s="82">
        <v>2</v>
      </c>
      <c r="DM69" s="82">
        <v>2142</v>
      </c>
      <c r="DN69" s="82">
        <v>107</v>
      </c>
      <c r="DO69" s="82">
        <v>15</v>
      </c>
      <c r="DP69" s="82">
        <v>4</v>
      </c>
      <c r="DQ69" s="82">
        <v>91</v>
      </c>
      <c r="DR69" s="82">
        <v>5</v>
      </c>
      <c r="DS69" s="82">
        <v>1596</v>
      </c>
      <c r="DT69" s="82">
        <v>1</v>
      </c>
      <c r="DU69" s="82">
        <v>1047</v>
      </c>
      <c r="DV69" s="82">
        <v>2913</v>
      </c>
      <c r="DW69" s="82">
        <v>3</v>
      </c>
      <c r="DX69" s="82"/>
      <c r="DY69" s="82">
        <v>289</v>
      </c>
      <c r="DZ69" s="82">
        <v>83</v>
      </c>
      <c r="EA69" s="82">
        <v>252</v>
      </c>
      <c r="EB69" s="82">
        <v>492</v>
      </c>
      <c r="EC69" s="82">
        <v>80</v>
      </c>
      <c r="ED69" s="82"/>
      <c r="EE69" s="82">
        <v>1</v>
      </c>
      <c r="EF69" s="82">
        <v>33</v>
      </c>
      <c r="EG69" s="82">
        <v>44</v>
      </c>
      <c r="EH69" s="82">
        <v>53</v>
      </c>
      <c r="EI69" s="82">
        <v>1684</v>
      </c>
      <c r="EJ69" s="82">
        <v>951</v>
      </c>
      <c r="EK69" s="82"/>
      <c r="EL69" s="82"/>
      <c r="EM69" s="82"/>
      <c r="EN69" s="82">
        <v>1</v>
      </c>
      <c r="EO69" s="82"/>
      <c r="EP69" s="82">
        <v>1015</v>
      </c>
      <c r="EQ69" s="82">
        <v>2522</v>
      </c>
      <c r="ER69" s="82">
        <v>8</v>
      </c>
      <c r="ES69" s="82">
        <v>379</v>
      </c>
      <c r="ET69" s="82">
        <v>39</v>
      </c>
      <c r="EU69" s="82"/>
      <c r="EV69" s="82">
        <v>448</v>
      </c>
      <c r="EW69" s="82">
        <v>536</v>
      </c>
      <c r="EX69" s="82">
        <v>77</v>
      </c>
      <c r="EY69" s="82">
        <v>13</v>
      </c>
      <c r="EZ69" s="82">
        <v>206</v>
      </c>
      <c r="FA69" s="82">
        <v>7</v>
      </c>
      <c r="FB69" s="82">
        <v>331</v>
      </c>
      <c r="FC69" s="82">
        <v>980</v>
      </c>
      <c r="FD69" s="82">
        <v>263</v>
      </c>
      <c r="FE69" s="82">
        <v>216</v>
      </c>
      <c r="FF69" s="82">
        <v>64</v>
      </c>
      <c r="FG69" s="82">
        <v>190</v>
      </c>
      <c r="FH69" s="82">
        <v>132</v>
      </c>
      <c r="FI69" s="82">
        <v>338</v>
      </c>
      <c r="FJ69" s="82">
        <v>48</v>
      </c>
      <c r="FK69" s="82">
        <v>61</v>
      </c>
      <c r="FL69" s="82">
        <v>4</v>
      </c>
      <c r="FM69" s="82">
        <v>2</v>
      </c>
      <c r="FN69" s="82">
        <v>45</v>
      </c>
      <c r="FO69" s="82">
        <v>1</v>
      </c>
      <c r="FP69" s="82">
        <v>1</v>
      </c>
      <c r="FQ69" s="82">
        <v>3963</v>
      </c>
      <c r="FR69" s="82">
        <v>1420</v>
      </c>
      <c r="FS69" s="82">
        <v>2164</v>
      </c>
      <c r="FT69" s="82">
        <v>374</v>
      </c>
      <c r="FU69" s="82">
        <v>5</v>
      </c>
      <c r="FV69" s="82"/>
      <c r="FW69" s="82">
        <v>3902</v>
      </c>
      <c r="FX69" s="82">
        <v>49</v>
      </c>
      <c r="FY69" s="82">
        <v>10</v>
      </c>
      <c r="FZ69" s="82">
        <v>2</v>
      </c>
      <c r="GA69" s="82"/>
      <c r="GB69" s="82"/>
      <c r="GC69" s="82">
        <v>12</v>
      </c>
    </row>
    <row r="70" spans="1:185" x14ac:dyDescent="0.3">
      <c r="A70" s="83">
        <v>106190240</v>
      </c>
      <c r="B70" s="81" t="s">
        <v>210</v>
      </c>
      <c r="C70" s="81" t="s">
        <v>211</v>
      </c>
      <c r="D70" s="81" t="s">
        <v>1101</v>
      </c>
      <c r="E70" s="81" t="s">
        <v>1386</v>
      </c>
      <c r="F70" s="81" t="s">
        <v>1403</v>
      </c>
      <c r="G70" s="81" t="s">
        <v>1404</v>
      </c>
      <c r="H70" s="81" t="s">
        <v>212</v>
      </c>
      <c r="I70" s="81" t="s">
        <v>1041</v>
      </c>
      <c r="J70" s="81"/>
      <c r="K70" s="81" t="s">
        <v>1864</v>
      </c>
      <c r="L70" s="81"/>
      <c r="M70" s="81"/>
      <c r="N70" s="81" t="s">
        <v>966</v>
      </c>
      <c r="O70" s="81" t="s">
        <v>1131</v>
      </c>
      <c r="P70" s="81" t="s">
        <v>1138</v>
      </c>
      <c r="Q70" s="81" t="s">
        <v>1405</v>
      </c>
      <c r="R70" s="81" t="s">
        <v>51</v>
      </c>
      <c r="S70" s="82">
        <v>17856</v>
      </c>
      <c r="T70" s="82">
        <v>15399</v>
      </c>
      <c r="U70" s="82">
        <v>1</v>
      </c>
      <c r="V70" s="82">
        <v>1577</v>
      </c>
      <c r="W70" s="82">
        <v>2350</v>
      </c>
      <c r="X70" s="82">
        <v>6400</v>
      </c>
      <c r="Y70" s="82">
        <v>5610</v>
      </c>
      <c r="Z70" s="82">
        <v>4929</v>
      </c>
      <c r="AA70" s="82">
        <v>4349</v>
      </c>
      <c r="AB70" s="82">
        <v>3758</v>
      </c>
      <c r="AC70" s="82">
        <v>2403</v>
      </c>
      <c r="AD70" s="82">
        <v>1652</v>
      </c>
      <c r="AE70" s="82">
        <v>228</v>
      </c>
      <c r="AF70" s="82"/>
      <c r="AG70" s="82">
        <v>24</v>
      </c>
      <c r="AH70" s="82">
        <v>2288</v>
      </c>
      <c r="AI70" s="82">
        <v>8503</v>
      </c>
      <c r="AJ70" s="82">
        <v>43</v>
      </c>
      <c r="AK70" s="82">
        <v>380</v>
      </c>
      <c r="AL70" s="82">
        <v>9040</v>
      </c>
      <c r="AM70" s="82">
        <v>690</v>
      </c>
      <c r="AN70" s="82">
        <v>12288</v>
      </c>
      <c r="AO70" s="82"/>
      <c r="AP70" s="82">
        <v>14166</v>
      </c>
      <c r="AQ70" s="82">
        <v>18342</v>
      </c>
      <c r="AR70" s="82">
        <v>748</v>
      </c>
      <c r="AS70" s="82"/>
      <c r="AT70" s="82">
        <v>756</v>
      </c>
      <c r="AU70" s="82">
        <v>1738</v>
      </c>
      <c r="AV70" s="82">
        <v>6</v>
      </c>
      <c r="AW70" s="82">
        <v>105</v>
      </c>
      <c r="AX70" s="82">
        <v>156</v>
      </c>
      <c r="AY70" s="82">
        <v>18</v>
      </c>
      <c r="AZ70" s="82"/>
      <c r="BA70" s="82"/>
      <c r="BB70" s="82">
        <v>118</v>
      </c>
      <c r="BC70" s="82"/>
      <c r="BD70" s="82"/>
      <c r="BE70" s="82">
        <v>30134</v>
      </c>
      <c r="BF70" s="82">
        <v>223</v>
      </c>
      <c r="BG70" s="82">
        <v>1</v>
      </c>
      <c r="BH70" s="82"/>
      <c r="BI70" s="82">
        <v>1</v>
      </c>
      <c r="BJ70" s="82"/>
      <c r="BK70" s="82">
        <v>17090</v>
      </c>
      <c r="BL70" s="82">
        <v>6731</v>
      </c>
      <c r="BM70" s="82">
        <v>303</v>
      </c>
      <c r="BN70" s="82">
        <v>6556</v>
      </c>
      <c r="BO70" s="82">
        <v>2575</v>
      </c>
      <c r="BP70" s="82">
        <v>1</v>
      </c>
      <c r="BQ70" s="82">
        <v>3</v>
      </c>
      <c r="BR70" s="82">
        <v>2352</v>
      </c>
      <c r="BS70" s="82">
        <v>3</v>
      </c>
      <c r="BT70" s="82">
        <v>1996</v>
      </c>
      <c r="BU70" s="82">
        <v>162</v>
      </c>
      <c r="BV70" s="82">
        <v>528</v>
      </c>
      <c r="BW70" s="82">
        <v>688</v>
      </c>
      <c r="BX70" s="82">
        <v>374</v>
      </c>
      <c r="BY70" s="82">
        <v>1615</v>
      </c>
      <c r="BZ70" s="82">
        <v>2452</v>
      </c>
      <c r="CA70" s="82">
        <v>1326</v>
      </c>
      <c r="CB70" s="82">
        <v>6041</v>
      </c>
      <c r="CC70" s="82">
        <v>1380</v>
      </c>
      <c r="CD70" s="82">
        <v>2325</v>
      </c>
      <c r="CE70" s="82">
        <v>84</v>
      </c>
      <c r="CF70" s="82">
        <v>1259</v>
      </c>
      <c r="CG70" s="82">
        <v>687</v>
      </c>
      <c r="CH70" s="82">
        <v>3544</v>
      </c>
      <c r="CI70" s="82">
        <v>1155</v>
      </c>
      <c r="CJ70" s="82">
        <v>5272</v>
      </c>
      <c r="CK70" s="82">
        <v>10</v>
      </c>
      <c r="CL70" s="82">
        <v>33256</v>
      </c>
      <c r="CM70" s="82">
        <v>123</v>
      </c>
      <c r="CN70" s="82">
        <v>30763</v>
      </c>
      <c r="CO70" s="82">
        <v>2357</v>
      </c>
      <c r="CP70" s="82"/>
      <c r="CQ70" s="82">
        <v>13</v>
      </c>
      <c r="CR70" s="82">
        <v>5</v>
      </c>
      <c r="CS70" s="82">
        <v>31456</v>
      </c>
      <c r="CT70" s="82">
        <v>1</v>
      </c>
      <c r="CU70" s="82">
        <v>1322</v>
      </c>
      <c r="CV70" s="82">
        <v>208</v>
      </c>
      <c r="CW70" s="82">
        <v>264</v>
      </c>
      <c r="CX70" s="82">
        <v>3150</v>
      </c>
      <c r="CY70" s="82">
        <v>3361</v>
      </c>
      <c r="CZ70" s="82"/>
      <c r="DA70" s="82">
        <v>34</v>
      </c>
      <c r="DB70" s="82">
        <v>282</v>
      </c>
      <c r="DC70" s="82">
        <v>481</v>
      </c>
      <c r="DD70" s="82">
        <v>699</v>
      </c>
      <c r="DE70" s="82">
        <v>1116</v>
      </c>
      <c r="DF70" s="82">
        <v>1429</v>
      </c>
      <c r="DG70" s="82">
        <v>1310</v>
      </c>
      <c r="DH70" s="82">
        <v>1160</v>
      </c>
      <c r="DI70" s="82"/>
      <c r="DJ70" s="82"/>
      <c r="DK70" s="82"/>
      <c r="DL70" s="82">
        <v>2</v>
      </c>
      <c r="DM70" s="82">
        <v>618</v>
      </c>
      <c r="DN70" s="82">
        <v>1141</v>
      </c>
      <c r="DO70" s="82">
        <v>13</v>
      </c>
      <c r="DP70" s="82">
        <v>87</v>
      </c>
      <c r="DQ70" s="82">
        <v>1713</v>
      </c>
      <c r="DR70" s="82">
        <v>132</v>
      </c>
      <c r="DS70" s="82">
        <v>2805</v>
      </c>
      <c r="DT70" s="82"/>
      <c r="DU70" s="82">
        <v>2471</v>
      </c>
      <c r="DV70" s="82">
        <v>3879</v>
      </c>
      <c r="DW70" s="82">
        <v>160</v>
      </c>
      <c r="DX70" s="82">
        <v>1</v>
      </c>
      <c r="DY70" s="82">
        <v>264</v>
      </c>
      <c r="DZ70" s="82">
        <v>290</v>
      </c>
      <c r="EA70" s="82">
        <v>405</v>
      </c>
      <c r="EB70" s="82">
        <v>940</v>
      </c>
      <c r="EC70" s="82">
        <v>159</v>
      </c>
      <c r="ED70" s="82"/>
      <c r="EE70" s="82">
        <v>1</v>
      </c>
      <c r="EF70" s="82">
        <v>25</v>
      </c>
      <c r="EG70" s="82">
        <v>27</v>
      </c>
      <c r="EH70" s="82">
        <v>53</v>
      </c>
      <c r="EI70" s="82">
        <v>3291</v>
      </c>
      <c r="EJ70" s="82">
        <v>1056</v>
      </c>
      <c r="EK70" s="82"/>
      <c r="EL70" s="82"/>
      <c r="EM70" s="82"/>
      <c r="EN70" s="82"/>
      <c r="EO70" s="82"/>
      <c r="EP70" s="82">
        <v>1855</v>
      </c>
      <c r="EQ70" s="82">
        <v>3172</v>
      </c>
      <c r="ER70" s="82">
        <v>74</v>
      </c>
      <c r="ES70" s="82">
        <v>1298</v>
      </c>
      <c r="ET70" s="82">
        <v>111</v>
      </c>
      <c r="EU70" s="82">
        <v>1</v>
      </c>
      <c r="EV70" s="82">
        <v>1155</v>
      </c>
      <c r="EW70" s="82">
        <v>926</v>
      </c>
      <c r="EX70" s="82">
        <v>89</v>
      </c>
      <c r="EY70" s="82">
        <v>7</v>
      </c>
      <c r="EZ70" s="82">
        <v>495</v>
      </c>
      <c r="FA70" s="82">
        <v>2</v>
      </c>
      <c r="FB70" s="82">
        <v>442</v>
      </c>
      <c r="FC70" s="82">
        <v>1554</v>
      </c>
      <c r="FD70" s="82">
        <v>530</v>
      </c>
      <c r="FE70" s="82">
        <v>100</v>
      </c>
      <c r="FF70" s="82">
        <v>129</v>
      </c>
      <c r="FG70" s="82">
        <v>170</v>
      </c>
      <c r="FH70" s="82">
        <v>195</v>
      </c>
      <c r="FI70" s="82">
        <v>440</v>
      </c>
      <c r="FJ70" s="82">
        <v>123</v>
      </c>
      <c r="FK70" s="82">
        <v>126</v>
      </c>
      <c r="FL70" s="82"/>
      <c r="FM70" s="82">
        <v>2</v>
      </c>
      <c r="FN70" s="82">
        <v>24</v>
      </c>
      <c r="FO70" s="82">
        <v>2</v>
      </c>
      <c r="FP70" s="82"/>
      <c r="FQ70" s="82">
        <v>6511</v>
      </c>
      <c r="FR70" s="82">
        <v>56</v>
      </c>
      <c r="FS70" s="82">
        <v>5770</v>
      </c>
      <c r="FT70" s="82">
        <v>679</v>
      </c>
      <c r="FU70" s="82"/>
      <c r="FV70" s="82">
        <v>6</v>
      </c>
      <c r="FW70" s="82">
        <v>6287</v>
      </c>
      <c r="FX70" s="82">
        <v>172</v>
      </c>
      <c r="FY70" s="82">
        <v>31</v>
      </c>
      <c r="FZ70" s="82">
        <v>19</v>
      </c>
      <c r="GA70" s="82"/>
      <c r="GB70" s="82">
        <v>2</v>
      </c>
      <c r="GC70" s="82">
        <v>14</v>
      </c>
    </row>
    <row r="71" spans="1:185" x14ac:dyDescent="0.3">
      <c r="A71" s="83">
        <v>106190243</v>
      </c>
      <c r="B71" s="81" t="s">
        <v>213</v>
      </c>
      <c r="C71" s="81" t="s">
        <v>1190</v>
      </c>
      <c r="D71" s="81" t="s">
        <v>1101</v>
      </c>
      <c r="E71" s="81" t="s">
        <v>1386</v>
      </c>
      <c r="F71" s="81" t="s">
        <v>1406</v>
      </c>
      <c r="G71" s="81" t="s">
        <v>1407</v>
      </c>
      <c r="H71" s="81" t="s">
        <v>214</v>
      </c>
      <c r="I71" s="81" t="s">
        <v>1040</v>
      </c>
      <c r="J71" s="81"/>
      <c r="K71" s="81" t="s">
        <v>1864</v>
      </c>
      <c r="L71" s="81"/>
      <c r="M71" s="81"/>
      <c r="N71" s="81" t="s">
        <v>966</v>
      </c>
      <c r="O71" s="81" t="s">
        <v>1124</v>
      </c>
      <c r="P71" s="81" t="s">
        <v>1132</v>
      </c>
      <c r="Q71" s="81" t="s">
        <v>1408</v>
      </c>
      <c r="R71" s="81" t="s">
        <v>51</v>
      </c>
      <c r="S71" s="82">
        <v>20516</v>
      </c>
      <c r="T71" s="82">
        <v>15977</v>
      </c>
      <c r="U71" s="82">
        <v>10</v>
      </c>
      <c r="V71" s="82">
        <v>3024</v>
      </c>
      <c r="W71" s="82">
        <v>3696</v>
      </c>
      <c r="X71" s="82">
        <v>7070</v>
      </c>
      <c r="Y71" s="82">
        <v>5640</v>
      </c>
      <c r="Z71" s="82">
        <v>4668</v>
      </c>
      <c r="AA71" s="82">
        <v>4416</v>
      </c>
      <c r="AB71" s="82">
        <v>3479</v>
      </c>
      <c r="AC71" s="82">
        <v>2282</v>
      </c>
      <c r="AD71" s="82">
        <v>1636</v>
      </c>
      <c r="AE71" s="82">
        <v>592</v>
      </c>
      <c r="AF71" s="82"/>
      <c r="AG71" s="82">
        <v>417</v>
      </c>
      <c r="AH71" s="82">
        <v>749</v>
      </c>
      <c r="AI71" s="82">
        <v>1285</v>
      </c>
      <c r="AJ71" s="82">
        <v>331</v>
      </c>
      <c r="AK71" s="82"/>
      <c r="AL71" s="82">
        <v>17601</v>
      </c>
      <c r="AM71" s="82">
        <v>5400</v>
      </c>
      <c r="AN71" s="82">
        <v>10720</v>
      </c>
      <c r="AO71" s="82"/>
      <c r="AP71" s="82">
        <v>27224</v>
      </c>
      <c r="AQ71" s="82">
        <v>4718</v>
      </c>
      <c r="AR71" s="82">
        <v>4561</v>
      </c>
      <c r="AS71" s="82"/>
      <c r="AT71" s="82">
        <v>1037</v>
      </c>
      <c r="AU71" s="82">
        <v>525</v>
      </c>
      <c r="AV71" s="82">
        <v>194</v>
      </c>
      <c r="AW71" s="82">
        <v>27</v>
      </c>
      <c r="AX71" s="82">
        <v>9</v>
      </c>
      <c r="AY71" s="82">
        <v>5</v>
      </c>
      <c r="AZ71" s="82">
        <v>3</v>
      </c>
      <c r="BA71" s="82">
        <v>224</v>
      </c>
      <c r="BB71" s="82">
        <v>212</v>
      </c>
      <c r="BC71" s="82">
        <v>1</v>
      </c>
      <c r="BD71" s="82">
        <v>9</v>
      </c>
      <c r="BE71" s="82">
        <v>34121</v>
      </c>
      <c r="BF71" s="82">
        <v>136</v>
      </c>
      <c r="BG71" s="82"/>
      <c r="BH71" s="82"/>
      <c r="BI71" s="82"/>
      <c r="BJ71" s="82"/>
      <c r="BK71" s="82">
        <v>20056</v>
      </c>
      <c r="BL71" s="82">
        <v>5904</v>
      </c>
      <c r="BM71" s="82">
        <v>584</v>
      </c>
      <c r="BN71" s="82">
        <v>7194</v>
      </c>
      <c r="BO71" s="82">
        <v>2763</v>
      </c>
      <c r="BP71" s="82">
        <v>2</v>
      </c>
      <c r="BQ71" s="82">
        <v>25</v>
      </c>
      <c r="BR71" s="82">
        <v>2477</v>
      </c>
      <c r="BS71" s="82">
        <v>7</v>
      </c>
      <c r="BT71" s="82">
        <v>2007</v>
      </c>
      <c r="BU71" s="82">
        <v>114</v>
      </c>
      <c r="BV71" s="82">
        <v>940</v>
      </c>
      <c r="BW71" s="82">
        <v>462</v>
      </c>
      <c r="BX71" s="82">
        <v>360</v>
      </c>
      <c r="BY71" s="82">
        <v>1029</v>
      </c>
      <c r="BZ71" s="82">
        <v>2537</v>
      </c>
      <c r="CA71" s="82">
        <v>2506</v>
      </c>
      <c r="CB71" s="82">
        <v>6371</v>
      </c>
      <c r="CC71" s="82">
        <v>1012</v>
      </c>
      <c r="CD71" s="82">
        <v>2355</v>
      </c>
      <c r="CE71" s="82">
        <v>105</v>
      </c>
      <c r="CF71" s="82">
        <v>1478</v>
      </c>
      <c r="CG71" s="82">
        <v>1151</v>
      </c>
      <c r="CH71" s="82">
        <v>3171</v>
      </c>
      <c r="CI71" s="82">
        <v>1380</v>
      </c>
      <c r="CJ71" s="82">
        <v>6989</v>
      </c>
      <c r="CK71" s="82">
        <v>27</v>
      </c>
      <c r="CL71" s="82">
        <v>36503</v>
      </c>
      <c r="CM71" s="82">
        <v>101</v>
      </c>
      <c r="CN71" s="82">
        <v>26390</v>
      </c>
      <c r="CO71" s="82">
        <v>10004</v>
      </c>
      <c r="CP71" s="82">
        <v>3</v>
      </c>
      <c r="CQ71" s="82">
        <v>5</v>
      </c>
      <c r="CR71" s="82">
        <v>3</v>
      </c>
      <c r="CS71" s="82">
        <v>35723</v>
      </c>
      <c r="CT71" s="82">
        <v>4</v>
      </c>
      <c r="CU71" s="82">
        <v>562</v>
      </c>
      <c r="CV71" s="82">
        <v>149</v>
      </c>
      <c r="CW71" s="82">
        <v>62</v>
      </c>
      <c r="CX71" s="82">
        <v>3887</v>
      </c>
      <c r="CY71" s="82">
        <v>3800</v>
      </c>
      <c r="CZ71" s="82">
        <v>2</v>
      </c>
      <c r="DA71" s="82">
        <v>45</v>
      </c>
      <c r="DB71" s="82">
        <v>360</v>
      </c>
      <c r="DC71" s="82">
        <v>597</v>
      </c>
      <c r="DD71" s="82">
        <v>796</v>
      </c>
      <c r="DE71" s="82">
        <v>1225</v>
      </c>
      <c r="DF71" s="82">
        <v>1580</v>
      </c>
      <c r="DG71" s="82">
        <v>1479</v>
      </c>
      <c r="DH71" s="82">
        <v>1606</v>
      </c>
      <c r="DI71" s="82">
        <v>1</v>
      </c>
      <c r="DJ71" s="82"/>
      <c r="DK71" s="82"/>
      <c r="DL71" s="82">
        <v>93</v>
      </c>
      <c r="DM71" s="82">
        <v>239</v>
      </c>
      <c r="DN71" s="82">
        <v>263</v>
      </c>
      <c r="DO71" s="82">
        <v>49</v>
      </c>
      <c r="DP71" s="82"/>
      <c r="DQ71" s="82">
        <v>3019</v>
      </c>
      <c r="DR71" s="82">
        <v>1693</v>
      </c>
      <c r="DS71" s="82">
        <v>2333</v>
      </c>
      <c r="DT71" s="82"/>
      <c r="DU71" s="82">
        <v>4487</v>
      </c>
      <c r="DV71" s="82">
        <v>1594</v>
      </c>
      <c r="DW71" s="82">
        <v>1608</v>
      </c>
      <c r="DX71" s="82"/>
      <c r="DY71" s="82">
        <v>282</v>
      </c>
      <c r="DZ71" s="82">
        <v>219</v>
      </c>
      <c r="EA71" s="82">
        <v>288</v>
      </c>
      <c r="EB71" s="82">
        <v>1362</v>
      </c>
      <c r="EC71" s="82">
        <v>150</v>
      </c>
      <c r="ED71" s="82">
        <v>15</v>
      </c>
      <c r="EE71" s="82">
        <v>1</v>
      </c>
      <c r="EF71" s="82">
        <v>14</v>
      </c>
      <c r="EG71" s="82">
        <v>16</v>
      </c>
      <c r="EH71" s="82">
        <v>32</v>
      </c>
      <c r="EI71" s="82">
        <v>4479</v>
      </c>
      <c r="EJ71" s="82">
        <v>829</v>
      </c>
      <c r="EK71" s="82">
        <v>2</v>
      </c>
      <c r="EL71" s="82"/>
      <c r="EM71" s="82"/>
      <c r="EN71" s="82"/>
      <c r="EO71" s="82"/>
      <c r="EP71" s="82">
        <v>2346</v>
      </c>
      <c r="EQ71" s="82">
        <v>4062</v>
      </c>
      <c r="ER71" s="82">
        <v>37</v>
      </c>
      <c r="ES71" s="82">
        <v>1080</v>
      </c>
      <c r="ET71" s="82">
        <v>164</v>
      </c>
      <c r="EU71" s="82"/>
      <c r="EV71" s="82">
        <v>1376</v>
      </c>
      <c r="EW71" s="82">
        <v>1194</v>
      </c>
      <c r="EX71" s="82">
        <v>151</v>
      </c>
      <c r="EY71" s="82">
        <v>20</v>
      </c>
      <c r="EZ71" s="82">
        <v>542</v>
      </c>
      <c r="FA71" s="82">
        <v>15</v>
      </c>
      <c r="FB71" s="82">
        <v>474</v>
      </c>
      <c r="FC71" s="82">
        <v>1988</v>
      </c>
      <c r="FD71" s="82">
        <v>411</v>
      </c>
      <c r="FE71" s="82">
        <v>81</v>
      </c>
      <c r="FF71" s="82">
        <v>109</v>
      </c>
      <c r="FG71" s="82">
        <v>197</v>
      </c>
      <c r="FH71" s="82">
        <v>276</v>
      </c>
      <c r="FI71" s="82">
        <v>412</v>
      </c>
      <c r="FJ71" s="82">
        <v>98</v>
      </c>
      <c r="FK71" s="82">
        <v>271</v>
      </c>
      <c r="FL71" s="82">
        <v>1</v>
      </c>
      <c r="FM71" s="82">
        <v>9</v>
      </c>
      <c r="FN71" s="82">
        <v>59</v>
      </c>
      <c r="FO71" s="82">
        <v>5</v>
      </c>
      <c r="FP71" s="82"/>
      <c r="FQ71" s="82">
        <v>7689</v>
      </c>
      <c r="FR71" s="82">
        <v>50</v>
      </c>
      <c r="FS71" s="82">
        <v>4494</v>
      </c>
      <c r="FT71" s="82">
        <v>3142</v>
      </c>
      <c r="FU71" s="82">
        <v>1</v>
      </c>
      <c r="FV71" s="82">
        <v>2</v>
      </c>
      <c r="FW71" s="82">
        <v>7537</v>
      </c>
      <c r="FX71" s="82">
        <v>131</v>
      </c>
      <c r="FY71" s="82">
        <v>17</v>
      </c>
      <c r="FZ71" s="82">
        <v>3</v>
      </c>
      <c r="GA71" s="82"/>
      <c r="GB71" s="82">
        <v>1</v>
      </c>
      <c r="GC71" s="82">
        <v>22</v>
      </c>
    </row>
    <row r="72" spans="1:185" x14ac:dyDescent="0.3">
      <c r="A72" s="83">
        <v>106190256</v>
      </c>
      <c r="B72" s="81" t="s">
        <v>215</v>
      </c>
      <c r="C72" s="81" t="s">
        <v>216</v>
      </c>
      <c r="D72" s="81" t="s">
        <v>1101</v>
      </c>
      <c r="E72" s="81" t="s">
        <v>1386</v>
      </c>
      <c r="F72" s="81" t="s">
        <v>1952</v>
      </c>
      <c r="G72" s="81" t="s">
        <v>1386</v>
      </c>
      <c r="H72" s="81" t="s">
        <v>206</v>
      </c>
      <c r="I72" s="81" t="s">
        <v>1047</v>
      </c>
      <c r="J72" s="81"/>
      <c r="K72" s="81" t="s">
        <v>1864</v>
      </c>
      <c r="L72" s="81"/>
      <c r="M72" s="81"/>
      <c r="N72" s="81" t="s">
        <v>963</v>
      </c>
      <c r="O72" s="81" t="s">
        <v>1141</v>
      </c>
      <c r="P72" s="81" t="s">
        <v>1143</v>
      </c>
      <c r="Q72" s="81" t="s">
        <v>1402</v>
      </c>
      <c r="R72" s="81" t="s">
        <v>51</v>
      </c>
      <c r="S72" s="82">
        <v>5465</v>
      </c>
      <c r="T72" s="82">
        <v>5990</v>
      </c>
      <c r="U72" s="82"/>
      <c r="V72" s="82">
        <v>688</v>
      </c>
      <c r="W72" s="82">
        <v>957</v>
      </c>
      <c r="X72" s="82">
        <v>2405</v>
      </c>
      <c r="Y72" s="82">
        <v>2036</v>
      </c>
      <c r="Z72" s="82">
        <v>1829</v>
      </c>
      <c r="AA72" s="82">
        <v>1720</v>
      </c>
      <c r="AB72" s="82">
        <v>983</v>
      </c>
      <c r="AC72" s="82">
        <v>434</v>
      </c>
      <c r="AD72" s="82">
        <v>294</v>
      </c>
      <c r="AE72" s="82">
        <v>109</v>
      </c>
      <c r="AF72" s="82"/>
      <c r="AG72" s="82">
        <v>21</v>
      </c>
      <c r="AH72" s="82">
        <v>110</v>
      </c>
      <c r="AI72" s="82">
        <v>548</v>
      </c>
      <c r="AJ72" s="82">
        <v>89</v>
      </c>
      <c r="AK72" s="82">
        <v>6</v>
      </c>
      <c r="AL72" s="82">
        <v>4353</v>
      </c>
      <c r="AM72" s="82">
        <v>21</v>
      </c>
      <c r="AN72" s="82">
        <v>6307</v>
      </c>
      <c r="AO72" s="82"/>
      <c r="AP72" s="82">
        <v>10185</v>
      </c>
      <c r="AQ72" s="82">
        <v>1249</v>
      </c>
      <c r="AR72" s="82">
        <v>21</v>
      </c>
      <c r="AS72" s="82"/>
      <c r="AT72" s="82">
        <v>205</v>
      </c>
      <c r="AU72" s="82">
        <v>527</v>
      </c>
      <c r="AV72" s="82"/>
      <c r="AW72" s="82">
        <v>10</v>
      </c>
      <c r="AX72" s="82">
        <v>2</v>
      </c>
      <c r="AY72" s="82"/>
      <c r="AZ72" s="82"/>
      <c r="BA72" s="82">
        <v>582</v>
      </c>
      <c r="BB72" s="82">
        <v>40</v>
      </c>
      <c r="BC72" s="82"/>
      <c r="BD72" s="82">
        <v>5</v>
      </c>
      <c r="BE72" s="82">
        <v>10052</v>
      </c>
      <c r="BF72" s="82">
        <v>32</v>
      </c>
      <c r="BG72" s="82"/>
      <c r="BH72" s="82"/>
      <c r="BI72" s="82"/>
      <c r="BJ72" s="82"/>
      <c r="BK72" s="82">
        <v>7751</v>
      </c>
      <c r="BL72" s="82">
        <v>1182</v>
      </c>
      <c r="BM72" s="82">
        <v>626</v>
      </c>
      <c r="BN72" s="82">
        <v>716</v>
      </c>
      <c r="BO72" s="82">
        <v>1180</v>
      </c>
      <c r="BP72" s="82"/>
      <c r="BQ72" s="82">
        <v>8</v>
      </c>
      <c r="BR72" s="82">
        <v>539</v>
      </c>
      <c r="BS72" s="82">
        <v>3</v>
      </c>
      <c r="BT72" s="82">
        <v>922</v>
      </c>
      <c r="BU72" s="82">
        <v>24</v>
      </c>
      <c r="BV72" s="82">
        <v>197</v>
      </c>
      <c r="BW72" s="82">
        <v>189</v>
      </c>
      <c r="BX72" s="82">
        <v>123</v>
      </c>
      <c r="BY72" s="82">
        <v>907</v>
      </c>
      <c r="BZ72" s="82">
        <v>676</v>
      </c>
      <c r="CA72" s="82">
        <v>723</v>
      </c>
      <c r="CB72" s="82">
        <v>1927</v>
      </c>
      <c r="CC72" s="82">
        <v>1265</v>
      </c>
      <c r="CD72" s="82">
        <v>521</v>
      </c>
      <c r="CE72" s="82">
        <v>24</v>
      </c>
      <c r="CF72" s="82">
        <v>481</v>
      </c>
      <c r="CG72" s="82">
        <v>414</v>
      </c>
      <c r="CH72" s="82">
        <v>987</v>
      </c>
      <c r="CI72" s="82">
        <v>330</v>
      </c>
      <c r="CJ72" s="82">
        <v>1194</v>
      </c>
      <c r="CK72" s="82">
        <v>1</v>
      </c>
      <c r="CL72" s="82">
        <v>11455</v>
      </c>
      <c r="CM72" s="82">
        <v>13</v>
      </c>
      <c r="CN72" s="82">
        <v>7086</v>
      </c>
      <c r="CO72" s="82">
        <v>4351</v>
      </c>
      <c r="CP72" s="82"/>
      <c r="CQ72" s="82">
        <v>5</v>
      </c>
      <c r="CR72" s="82">
        <v>1</v>
      </c>
      <c r="CS72" s="82">
        <v>10730</v>
      </c>
      <c r="CT72" s="82"/>
      <c r="CU72" s="82">
        <v>604</v>
      </c>
      <c r="CV72" s="82">
        <v>40</v>
      </c>
      <c r="CW72" s="82">
        <v>80</v>
      </c>
      <c r="CX72" s="82">
        <v>609</v>
      </c>
      <c r="CY72" s="82">
        <v>802</v>
      </c>
      <c r="CZ72" s="82"/>
      <c r="DA72" s="82">
        <v>33</v>
      </c>
      <c r="DB72" s="82">
        <v>73</v>
      </c>
      <c r="DC72" s="82">
        <v>131</v>
      </c>
      <c r="DD72" s="82">
        <v>174</v>
      </c>
      <c r="DE72" s="82">
        <v>309</v>
      </c>
      <c r="DF72" s="82">
        <v>276</v>
      </c>
      <c r="DG72" s="82">
        <v>189</v>
      </c>
      <c r="DH72" s="82">
        <v>202</v>
      </c>
      <c r="DI72" s="82">
        <v>9</v>
      </c>
      <c r="DJ72" s="82">
        <v>15</v>
      </c>
      <c r="DK72" s="82"/>
      <c r="DL72" s="82">
        <v>4</v>
      </c>
      <c r="DM72" s="82">
        <v>14</v>
      </c>
      <c r="DN72" s="82">
        <v>100</v>
      </c>
      <c r="DO72" s="82">
        <v>13</v>
      </c>
      <c r="DP72" s="82"/>
      <c r="DQ72" s="82">
        <v>573</v>
      </c>
      <c r="DR72" s="82">
        <v>1</v>
      </c>
      <c r="DS72" s="82">
        <v>706</v>
      </c>
      <c r="DT72" s="82"/>
      <c r="DU72" s="82">
        <v>1224</v>
      </c>
      <c r="DV72" s="82">
        <v>186</v>
      </c>
      <c r="DW72" s="82">
        <v>1</v>
      </c>
      <c r="DX72" s="82"/>
      <c r="DY72" s="82">
        <v>78</v>
      </c>
      <c r="DZ72" s="82">
        <v>159</v>
      </c>
      <c r="EA72" s="82">
        <v>121</v>
      </c>
      <c r="EB72" s="82">
        <v>102</v>
      </c>
      <c r="EC72" s="82">
        <v>11</v>
      </c>
      <c r="ED72" s="82"/>
      <c r="EE72" s="82"/>
      <c r="EF72" s="82">
        <v>3</v>
      </c>
      <c r="EG72" s="82"/>
      <c r="EH72" s="82">
        <v>3</v>
      </c>
      <c r="EI72" s="82">
        <v>748</v>
      </c>
      <c r="EJ72" s="82">
        <v>186</v>
      </c>
      <c r="EK72" s="82"/>
      <c r="EL72" s="82"/>
      <c r="EM72" s="82"/>
      <c r="EN72" s="82"/>
      <c r="EO72" s="82"/>
      <c r="EP72" s="82">
        <v>838</v>
      </c>
      <c r="EQ72" s="82">
        <v>475</v>
      </c>
      <c r="ER72" s="82">
        <v>9</v>
      </c>
      <c r="ES72" s="82">
        <v>83</v>
      </c>
      <c r="ET72" s="82">
        <v>6</v>
      </c>
      <c r="EU72" s="82"/>
      <c r="EV72" s="82">
        <v>163</v>
      </c>
      <c r="EW72" s="82">
        <v>215</v>
      </c>
      <c r="EX72" s="82">
        <v>17</v>
      </c>
      <c r="EY72" s="82">
        <v>1</v>
      </c>
      <c r="EZ72" s="82">
        <v>62</v>
      </c>
      <c r="FA72" s="82">
        <v>1</v>
      </c>
      <c r="FB72" s="82">
        <v>128</v>
      </c>
      <c r="FC72" s="82">
        <v>467</v>
      </c>
      <c r="FD72" s="82">
        <v>76</v>
      </c>
      <c r="FE72" s="82">
        <v>6</v>
      </c>
      <c r="FF72" s="82">
        <v>2</v>
      </c>
      <c r="FG72" s="82">
        <v>12</v>
      </c>
      <c r="FH72" s="82">
        <v>30</v>
      </c>
      <c r="FI72" s="82">
        <v>129</v>
      </c>
      <c r="FJ72" s="82">
        <v>58</v>
      </c>
      <c r="FK72" s="82">
        <v>12</v>
      </c>
      <c r="FL72" s="82">
        <v>1</v>
      </c>
      <c r="FM72" s="82"/>
      <c r="FN72" s="82">
        <v>31</v>
      </c>
      <c r="FO72" s="82"/>
      <c r="FP72" s="82"/>
      <c r="FQ72" s="82">
        <v>1411</v>
      </c>
      <c r="FR72" s="82">
        <v>3</v>
      </c>
      <c r="FS72" s="82">
        <v>633</v>
      </c>
      <c r="FT72" s="82">
        <v>775</v>
      </c>
      <c r="FU72" s="82"/>
      <c r="FV72" s="82"/>
      <c r="FW72" s="82">
        <v>1337</v>
      </c>
      <c r="FX72" s="82">
        <v>66</v>
      </c>
      <c r="FY72" s="82">
        <v>1</v>
      </c>
      <c r="FZ72" s="82">
        <v>7</v>
      </c>
      <c r="GA72" s="82"/>
      <c r="GB72" s="82"/>
      <c r="GC72" s="82">
        <v>8</v>
      </c>
    </row>
    <row r="73" spans="1:185" x14ac:dyDescent="0.3">
      <c r="A73" s="83">
        <v>106190280</v>
      </c>
      <c r="B73" s="81" t="s">
        <v>217</v>
      </c>
      <c r="C73" s="81" t="s">
        <v>218</v>
      </c>
      <c r="D73" s="81" t="s">
        <v>1101</v>
      </c>
      <c r="E73" s="81" t="s">
        <v>1386</v>
      </c>
      <c r="F73" s="81" t="s">
        <v>1953</v>
      </c>
      <c r="G73" s="81" t="s">
        <v>1954</v>
      </c>
      <c r="H73" s="81" t="s">
        <v>219</v>
      </c>
      <c r="I73" s="81" t="s">
        <v>1040</v>
      </c>
      <c r="J73" s="81"/>
      <c r="K73" s="81" t="s">
        <v>1864</v>
      </c>
      <c r="L73" s="81"/>
      <c r="M73" s="81"/>
      <c r="N73" s="81" t="s">
        <v>963</v>
      </c>
      <c r="O73" s="81" t="s">
        <v>1144</v>
      </c>
      <c r="P73" s="81" t="s">
        <v>1145</v>
      </c>
      <c r="Q73" s="81" t="s">
        <v>1409</v>
      </c>
      <c r="R73" s="81" t="s">
        <v>51</v>
      </c>
      <c r="S73" s="82">
        <v>3279</v>
      </c>
      <c r="T73" s="82">
        <v>2994</v>
      </c>
      <c r="U73" s="82"/>
      <c r="V73" s="82">
        <v>206</v>
      </c>
      <c r="W73" s="82">
        <v>346</v>
      </c>
      <c r="X73" s="82">
        <v>1103</v>
      </c>
      <c r="Y73" s="82">
        <v>1229</v>
      </c>
      <c r="Z73" s="82">
        <v>1001</v>
      </c>
      <c r="AA73" s="82">
        <v>1067</v>
      </c>
      <c r="AB73" s="82">
        <v>666</v>
      </c>
      <c r="AC73" s="82">
        <v>327</v>
      </c>
      <c r="AD73" s="82">
        <v>313</v>
      </c>
      <c r="AE73" s="82">
        <v>15</v>
      </c>
      <c r="AF73" s="82"/>
      <c r="AG73" s="82">
        <v>106</v>
      </c>
      <c r="AH73" s="82">
        <v>222</v>
      </c>
      <c r="AI73" s="82">
        <v>697</v>
      </c>
      <c r="AJ73" s="82">
        <v>75</v>
      </c>
      <c r="AK73" s="82">
        <v>17</v>
      </c>
      <c r="AL73" s="82">
        <v>1030</v>
      </c>
      <c r="AM73" s="82">
        <v>140</v>
      </c>
      <c r="AN73" s="82">
        <v>3986</v>
      </c>
      <c r="AO73" s="82"/>
      <c r="AP73" s="82">
        <v>1302</v>
      </c>
      <c r="AQ73" s="82">
        <v>4776</v>
      </c>
      <c r="AR73" s="82">
        <v>195</v>
      </c>
      <c r="AS73" s="82"/>
      <c r="AT73" s="82">
        <v>161</v>
      </c>
      <c r="AU73" s="82">
        <v>238</v>
      </c>
      <c r="AV73" s="82"/>
      <c r="AW73" s="82">
        <v>6</v>
      </c>
      <c r="AX73" s="82"/>
      <c r="AY73" s="82"/>
      <c r="AZ73" s="82">
        <v>3</v>
      </c>
      <c r="BA73" s="82">
        <v>12</v>
      </c>
      <c r="BB73" s="82">
        <v>37</v>
      </c>
      <c r="BC73" s="82">
        <v>1</v>
      </c>
      <c r="BD73" s="82">
        <v>62</v>
      </c>
      <c r="BE73" s="82">
        <v>5719</v>
      </c>
      <c r="BF73" s="82">
        <v>27</v>
      </c>
      <c r="BG73" s="82"/>
      <c r="BH73" s="82">
        <v>7</v>
      </c>
      <c r="BI73" s="82"/>
      <c r="BJ73" s="82"/>
      <c r="BK73" s="82">
        <v>3251</v>
      </c>
      <c r="BL73" s="82">
        <v>1053</v>
      </c>
      <c r="BM73" s="82">
        <v>132</v>
      </c>
      <c r="BN73" s="82">
        <v>1374</v>
      </c>
      <c r="BO73" s="82">
        <v>463</v>
      </c>
      <c r="BP73" s="82"/>
      <c r="BQ73" s="82"/>
      <c r="BR73" s="82">
        <v>327</v>
      </c>
      <c r="BS73" s="82">
        <v>1</v>
      </c>
      <c r="BT73" s="82">
        <v>327</v>
      </c>
      <c r="BU73" s="82">
        <v>6</v>
      </c>
      <c r="BV73" s="82">
        <v>114</v>
      </c>
      <c r="BW73" s="82">
        <v>50</v>
      </c>
      <c r="BX73" s="82">
        <v>57</v>
      </c>
      <c r="BY73" s="82">
        <v>293</v>
      </c>
      <c r="BZ73" s="82">
        <v>369</v>
      </c>
      <c r="CA73" s="82">
        <v>241</v>
      </c>
      <c r="CB73" s="82">
        <v>1408</v>
      </c>
      <c r="CC73" s="82">
        <v>351</v>
      </c>
      <c r="CD73" s="82">
        <v>449</v>
      </c>
      <c r="CE73" s="82">
        <v>8</v>
      </c>
      <c r="CF73" s="82">
        <v>362</v>
      </c>
      <c r="CG73" s="82">
        <v>71</v>
      </c>
      <c r="CH73" s="82">
        <v>598</v>
      </c>
      <c r="CI73" s="82">
        <v>358</v>
      </c>
      <c r="CJ73" s="82">
        <v>881</v>
      </c>
      <c r="CK73" s="82">
        <v>2</v>
      </c>
      <c r="CL73" s="82">
        <v>6273</v>
      </c>
      <c r="CM73" s="82">
        <v>44</v>
      </c>
      <c r="CN73" s="82">
        <v>6107</v>
      </c>
      <c r="CO73" s="82">
        <v>122</v>
      </c>
      <c r="CP73" s="82"/>
      <c r="CQ73" s="82"/>
      <c r="CR73" s="82"/>
      <c r="CS73" s="82">
        <v>5555</v>
      </c>
      <c r="CT73" s="82">
        <v>7</v>
      </c>
      <c r="CU73" s="82">
        <v>546</v>
      </c>
      <c r="CV73" s="82">
        <v>144</v>
      </c>
      <c r="CW73" s="82">
        <v>21</v>
      </c>
      <c r="CX73" s="82">
        <v>801</v>
      </c>
      <c r="CY73" s="82">
        <v>728</v>
      </c>
      <c r="CZ73" s="82"/>
      <c r="DA73" s="82">
        <v>3</v>
      </c>
      <c r="DB73" s="82">
        <v>59</v>
      </c>
      <c r="DC73" s="82">
        <v>95</v>
      </c>
      <c r="DD73" s="82">
        <v>103</v>
      </c>
      <c r="DE73" s="82">
        <v>166</v>
      </c>
      <c r="DF73" s="82">
        <v>304</v>
      </c>
      <c r="DG73" s="82">
        <v>362</v>
      </c>
      <c r="DH73" s="82">
        <v>437</v>
      </c>
      <c r="DI73" s="82"/>
      <c r="DJ73" s="82"/>
      <c r="DK73" s="82"/>
      <c r="DL73" s="82">
        <v>1</v>
      </c>
      <c r="DM73" s="82">
        <v>45</v>
      </c>
      <c r="DN73" s="82">
        <v>124</v>
      </c>
      <c r="DO73" s="82">
        <v>7</v>
      </c>
      <c r="DP73" s="82">
        <v>8</v>
      </c>
      <c r="DQ73" s="82">
        <v>195</v>
      </c>
      <c r="DR73" s="82">
        <v>15</v>
      </c>
      <c r="DS73" s="82">
        <v>1134</v>
      </c>
      <c r="DT73" s="82"/>
      <c r="DU73" s="82">
        <v>224</v>
      </c>
      <c r="DV73" s="82">
        <v>1295</v>
      </c>
      <c r="DW73" s="82">
        <v>10</v>
      </c>
      <c r="DX73" s="82"/>
      <c r="DY73" s="82">
        <v>68</v>
      </c>
      <c r="DZ73" s="82">
        <v>99</v>
      </c>
      <c r="EA73" s="82">
        <v>54</v>
      </c>
      <c r="EB73" s="82">
        <v>172</v>
      </c>
      <c r="EC73" s="82">
        <v>17</v>
      </c>
      <c r="ED73" s="82">
        <v>2</v>
      </c>
      <c r="EE73" s="82"/>
      <c r="EF73" s="82">
        <v>26</v>
      </c>
      <c r="EG73" s="82">
        <v>63</v>
      </c>
      <c r="EH73" s="82">
        <v>109</v>
      </c>
      <c r="EI73" s="82">
        <v>544</v>
      </c>
      <c r="EJ73" s="82">
        <v>374</v>
      </c>
      <c r="EK73" s="82"/>
      <c r="EL73" s="82"/>
      <c r="EM73" s="82">
        <v>1</v>
      </c>
      <c r="EN73" s="82"/>
      <c r="EO73" s="82"/>
      <c r="EP73" s="82">
        <v>324</v>
      </c>
      <c r="EQ73" s="82">
        <v>1033</v>
      </c>
      <c r="ER73" s="82">
        <v>7</v>
      </c>
      <c r="ES73" s="82">
        <v>150</v>
      </c>
      <c r="ET73" s="82">
        <v>15</v>
      </c>
      <c r="EU73" s="82"/>
      <c r="EV73" s="82">
        <v>182</v>
      </c>
      <c r="EW73" s="82">
        <v>156</v>
      </c>
      <c r="EX73" s="82">
        <v>10</v>
      </c>
      <c r="EY73" s="82">
        <v>5</v>
      </c>
      <c r="EZ73" s="82">
        <v>61</v>
      </c>
      <c r="FA73" s="82"/>
      <c r="FB73" s="82">
        <v>95</v>
      </c>
      <c r="FC73" s="82">
        <v>312</v>
      </c>
      <c r="FD73" s="82">
        <v>95</v>
      </c>
      <c r="FE73" s="82">
        <v>354</v>
      </c>
      <c r="FF73" s="82">
        <v>51</v>
      </c>
      <c r="FG73" s="82">
        <v>12</v>
      </c>
      <c r="FH73" s="82">
        <v>54</v>
      </c>
      <c r="FI73" s="82">
        <v>79</v>
      </c>
      <c r="FJ73" s="82">
        <v>46</v>
      </c>
      <c r="FK73" s="82">
        <v>14</v>
      </c>
      <c r="FL73" s="82"/>
      <c r="FM73" s="82">
        <v>2</v>
      </c>
      <c r="FN73" s="82">
        <v>1</v>
      </c>
      <c r="FO73" s="82"/>
      <c r="FP73" s="82"/>
      <c r="FQ73" s="82">
        <v>1529</v>
      </c>
      <c r="FR73" s="82">
        <v>47</v>
      </c>
      <c r="FS73" s="82">
        <v>1435</v>
      </c>
      <c r="FT73" s="82">
        <v>47</v>
      </c>
      <c r="FU73" s="82"/>
      <c r="FV73" s="82"/>
      <c r="FW73" s="82">
        <v>1382</v>
      </c>
      <c r="FX73" s="82">
        <v>123</v>
      </c>
      <c r="FY73" s="82">
        <v>23</v>
      </c>
      <c r="FZ73" s="82">
        <v>1</v>
      </c>
      <c r="GA73" s="82"/>
      <c r="GB73" s="82"/>
      <c r="GC73" s="82">
        <v>9</v>
      </c>
    </row>
    <row r="74" spans="1:185" x14ac:dyDescent="0.3">
      <c r="A74" s="83">
        <v>106190298</v>
      </c>
      <c r="B74" s="81" t="s">
        <v>220</v>
      </c>
      <c r="C74" s="81" t="s">
        <v>1191</v>
      </c>
      <c r="D74" s="81" t="s">
        <v>1101</v>
      </c>
      <c r="E74" s="81" t="s">
        <v>1386</v>
      </c>
      <c r="F74" s="81" t="s">
        <v>1955</v>
      </c>
      <c r="G74" s="81" t="s">
        <v>1415</v>
      </c>
      <c r="H74" s="81" t="s">
        <v>221</v>
      </c>
      <c r="I74" s="81" t="s">
        <v>1040</v>
      </c>
      <c r="J74" s="81"/>
      <c r="K74" s="81" t="s">
        <v>1864</v>
      </c>
      <c r="L74" s="81"/>
      <c r="M74" s="81"/>
      <c r="N74" s="81" t="s">
        <v>963</v>
      </c>
      <c r="O74" s="81" t="s">
        <v>1108</v>
      </c>
      <c r="P74" s="81" t="s">
        <v>1139</v>
      </c>
      <c r="Q74" s="81" t="s">
        <v>1410</v>
      </c>
      <c r="R74" s="81" t="s">
        <v>51</v>
      </c>
      <c r="S74" s="82">
        <v>15626</v>
      </c>
      <c r="T74" s="82">
        <v>12674</v>
      </c>
      <c r="U74" s="82">
        <v>1</v>
      </c>
      <c r="V74" s="82">
        <v>2048</v>
      </c>
      <c r="W74" s="82">
        <v>2431</v>
      </c>
      <c r="X74" s="82">
        <v>4830</v>
      </c>
      <c r="Y74" s="82">
        <v>4373</v>
      </c>
      <c r="Z74" s="82">
        <v>3842</v>
      </c>
      <c r="AA74" s="82">
        <v>3908</v>
      </c>
      <c r="AB74" s="82">
        <v>3072</v>
      </c>
      <c r="AC74" s="82">
        <v>1882</v>
      </c>
      <c r="AD74" s="82">
        <v>1626</v>
      </c>
      <c r="AE74" s="82">
        <v>289</v>
      </c>
      <c r="AF74" s="82"/>
      <c r="AG74" s="82">
        <v>63</v>
      </c>
      <c r="AH74" s="82">
        <v>967</v>
      </c>
      <c r="AI74" s="82">
        <v>1178</v>
      </c>
      <c r="AJ74" s="82">
        <v>11</v>
      </c>
      <c r="AK74" s="82">
        <v>23</v>
      </c>
      <c r="AL74" s="82">
        <v>1015</v>
      </c>
      <c r="AM74" s="82">
        <v>799</v>
      </c>
      <c r="AN74" s="82">
        <v>24245</v>
      </c>
      <c r="AO74" s="82"/>
      <c r="AP74" s="82">
        <v>15288</v>
      </c>
      <c r="AQ74" s="82">
        <v>12865</v>
      </c>
      <c r="AR74" s="82">
        <v>148</v>
      </c>
      <c r="AS74" s="82"/>
      <c r="AT74" s="82">
        <v>474</v>
      </c>
      <c r="AU74" s="82">
        <v>769</v>
      </c>
      <c r="AV74" s="82">
        <v>49</v>
      </c>
      <c r="AW74" s="82">
        <v>18</v>
      </c>
      <c r="AX74" s="82">
        <v>1</v>
      </c>
      <c r="AY74" s="82">
        <v>8</v>
      </c>
      <c r="AZ74" s="82">
        <v>8</v>
      </c>
      <c r="BA74" s="82">
        <v>291</v>
      </c>
      <c r="BB74" s="82">
        <v>290</v>
      </c>
      <c r="BC74" s="82"/>
      <c r="BD74" s="82">
        <v>3</v>
      </c>
      <c r="BE74" s="82">
        <v>26191</v>
      </c>
      <c r="BF74" s="82">
        <v>196</v>
      </c>
      <c r="BG74" s="82"/>
      <c r="BH74" s="82"/>
      <c r="BI74" s="82">
        <v>3</v>
      </c>
      <c r="BJ74" s="82"/>
      <c r="BK74" s="82">
        <v>12694</v>
      </c>
      <c r="BL74" s="82">
        <v>5631</v>
      </c>
      <c r="BM74" s="82">
        <v>685</v>
      </c>
      <c r="BN74" s="82">
        <v>6868</v>
      </c>
      <c r="BO74" s="82">
        <v>2423</v>
      </c>
      <c r="BP74" s="82"/>
      <c r="BQ74" s="82">
        <v>11</v>
      </c>
      <c r="BR74" s="82">
        <v>1699</v>
      </c>
      <c r="BS74" s="82">
        <v>5</v>
      </c>
      <c r="BT74" s="82">
        <v>1687</v>
      </c>
      <c r="BU74" s="82">
        <v>107</v>
      </c>
      <c r="BV74" s="82">
        <v>535</v>
      </c>
      <c r="BW74" s="82">
        <v>470</v>
      </c>
      <c r="BX74" s="82">
        <v>257</v>
      </c>
      <c r="BY74" s="82">
        <v>1559</v>
      </c>
      <c r="BZ74" s="82">
        <v>1833</v>
      </c>
      <c r="CA74" s="82">
        <v>1655</v>
      </c>
      <c r="CB74" s="82">
        <v>4894</v>
      </c>
      <c r="CC74" s="82">
        <v>1219</v>
      </c>
      <c r="CD74" s="82">
        <v>2025</v>
      </c>
      <c r="CE74" s="82">
        <v>84</v>
      </c>
      <c r="CF74" s="82">
        <v>1082</v>
      </c>
      <c r="CG74" s="82">
        <v>593</v>
      </c>
      <c r="CH74" s="82">
        <v>2998</v>
      </c>
      <c r="CI74" s="82">
        <v>995</v>
      </c>
      <c r="CJ74" s="82">
        <v>4593</v>
      </c>
      <c r="CK74" s="82"/>
      <c r="CL74" s="82">
        <v>28301</v>
      </c>
      <c r="CM74" s="82">
        <v>115</v>
      </c>
      <c r="CN74" s="82">
        <v>26679</v>
      </c>
      <c r="CO74" s="82">
        <v>1495</v>
      </c>
      <c r="CP74" s="82">
        <v>11</v>
      </c>
      <c r="CQ74" s="82">
        <v>1</v>
      </c>
      <c r="CR74" s="82">
        <v>19</v>
      </c>
      <c r="CS74" s="82">
        <v>27422</v>
      </c>
      <c r="CT74" s="82"/>
      <c r="CU74" s="82">
        <v>503</v>
      </c>
      <c r="CV74" s="82">
        <v>170</v>
      </c>
      <c r="CW74" s="82">
        <v>187</v>
      </c>
      <c r="CX74" s="82">
        <v>2081</v>
      </c>
      <c r="CY74" s="82">
        <v>2117</v>
      </c>
      <c r="CZ74" s="82"/>
      <c r="DA74" s="82">
        <v>15</v>
      </c>
      <c r="DB74" s="82">
        <v>191</v>
      </c>
      <c r="DC74" s="82">
        <v>279</v>
      </c>
      <c r="DD74" s="82">
        <v>365</v>
      </c>
      <c r="DE74" s="82">
        <v>663</v>
      </c>
      <c r="DF74" s="82">
        <v>925</v>
      </c>
      <c r="DG74" s="82">
        <v>845</v>
      </c>
      <c r="DH74" s="82">
        <v>915</v>
      </c>
      <c r="DI74" s="82"/>
      <c r="DJ74" s="82"/>
      <c r="DK74" s="82"/>
      <c r="DL74" s="82">
        <v>7</v>
      </c>
      <c r="DM74" s="82">
        <v>216</v>
      </c>
      <c r="DN74" s="82">
        <v>160</v>
      </c>
      <c r="DO74" s="82">
        <v>3</v>
      </c>
      <c r="DP74" s="82">
        <v>4</v>
      </c>
      <c r="DQ74" s="82">
        <v>135</v>
      </c>
      <c r="DR74" s="82">
        <v>126</v>
      </c>
      <c r="DS74" s="82">
        <v>3547</v>
      </c>
      <c r="DT74" s="82"/>
      <c r="DU74" s="82">
        <v>1697</v>
      </c>
      <c r="DV74" s="82">
        <v>2490</v>
      </c>
      <c r="DW74" s="82">
        <v>11</v>
      </c>
      <c r="DX74" s="82"/>
      <c r="DY74" s="82">
        <v>330</v>
      </c>
      <c r="DZ74" s="82">
        <v>155</v>
      </c>
      <c r="EA74" s="82">
        <v>205</v>
      </c>
      <c r="EB74" s="82">
        <v>621</v>
      </c>
      <c r="EC74" s="82">
        <v>140</v>
      </c>
      <c r="ED74" s="82"/>
      <c r="EE74" s="82">
        <v>1</v>
      </c>
      <c r="EF74" s="82">
        <v>22</v>
      </c>
      <c r="EG74" s="82">
        <v>33</v>
      </c>
      <c r="EH74" s="82">
        <v>8</v>
      </c>
      <c r="EI74" s="82">
        <v>2001</v>
      </c>
      <c r="EJ74" s="82">
        <v>682</v>
      </c>
      <c r="EK74" s="82"/>
      <c r="EL74" s="82"/>
      <c r="EM74" s="82"/>
      <c r="EN74" s="82"/>
      <c r="EO74" s="82"/>
      <c r="EP74" s="82">
        <v>1000</v>
      </c>
      <c r="EQ74" s="82">
        <v>2326</v>
      </c>
      <c r="ER74" s="82">
        <v>21</v>
      </c>
      <c r="ES74" s="82">
        <v>779</v>
      </c>
      <c r="ET74" s="82">
        <v>72</v>
      </c>
      <c r="EU74" s="82"/>
      <c r="EV74" s="82">
        <v>536</v>
      </c>
      <c r="EW74" s="82">
        <v>802</v>
      </c>
      <c r="EX74" s="82">
        <v>69</v>
      </c>
      <c r="EY74" s="82">
        <v>3</v>
      </c>
      <c r="EZ74" s="82">
        <v>270</v>
      </c>
      <c r="FA74" s="82">
        <v>4</v>
      </c>
      <c r="FB74" s="82">
        <v>333</v>
      </c>
      <c r="FC74" s="82">
        <v>938</v>
      </c>
      <c r="FD74" s="82">
        <v>292</v>
      </c>
      <c r="FE74" s="82">
        <v>41</v>
      </c>
      <c r="FF74" s="82">
        <v>63</v>
      </c>
      <c r="FG74" s="82">
        <v>108</v>
      </c>
      <c r="FH74" s="82">
        <v>102</v>
      </c>
      <c r="FI74" s="82">
        <v>451</v>
      </c>
      <c r="FJ74" s="82">
        <v>78</v>
      </c>
      <c r="FK74" s="82">
        <v>92</v>
      </c>
      <c r="FL74" s="82"/>
      <c r="FM74" s="82">
        <v>2</v>
      </c>
      <c r="FN74" s="82">
        <v>13</v>
      </c>
      <c r="FO74" s="82">
        <v>1</v>
      </c>
      <c r="FP74" s="82"/>
      <c r="FQ74" s="82">
        <v>4198</v>
      </c>
      <c r="FR74" s="82">
        <v>57</v>
      </c>
      <c r="FS74" s="82">
        <v>3763</v>
      </c>
      <c r="FT74" s="82">
        <v>377</v>
      </c>
      <c r="FU74" s="82">
        <v>1</v>
      </c>
      <c r="FV74" s="82"/>
      <c r="FW74" s="82">
        <v>4100</v>
      </c>
      <c r="FX74" s="82">
        <v>75</v>
      </c>
      <c r="FY74" s="82">
        <v>16</v>
      </c>
      <c r="FZ74" s="82">
        <v>7</v>
      </c>
      <c r="GA74" s="82"/>
      <c r="GB74" s="82"/>
      <c r="GC74" s="82">
        <v>22</v>
      </c>
    </row>
    <row r="75" spans="1:185" x14ac:dyDescent="0.3">
      <c r="A75" s="83">
        <v>106190315</v>
      </c>
      <c r="B75" s="81" t="s">
        <v>222</v>
      </c>
      <c r="C75" s="81" t="s">
        <v>223</v>
      </c>
      <c r="D75" s="81" t="s">
        <v>1101</v>
      </c>
      <c r="E75" s="81" t="s">
        <v>1386</v>
      </c>
      <c r="F75" s="81" t="s">
        <v>1956</v>
      </c>
      <c r="G75" s="81" t="s">
        <v>1957</v>
      </c>
      <c r="H75" s="81" t="s">
        <v>224</v>
      </c>
      <c r="I75" s="81" t="s">
        <v>1047</v>
      </c>
      <c r="J75" s="81"/>
      <c r="K75" s="81" t="s">
        <v>1864</v>
      </c>
      <c r="L75" s="81"/>
      <c r="M75" s="81"/>
      <c r="N75" s="81" t="s">
        <v>967</v>
      </c>
      <c r="O75" s="81" t="s">
        <v>1126</v>
      </c>
      <c r="P75" s="81" t="s">
        <v>1127</v>
      </c>
      <c r="Q75" s="81" t="s">
        <v>1411</v>
      </c>
      <c r="R75" s="81" t="s">
        <v>51</v>
      </c>
      <c r="S75" s="82">
        <v>6991</v>
      </c>
      <c r="T75" s="82">
        <v>6299</v>
      </c>
      <c r="U75" s="82">
        <v>1</v>
      </c>
      <c r="V75" s="82">
        <v>927</v>
      </c>
      <c r="W75" s="82">
        <v>893</v>
      </c>
      <c r="X75" s="82">
        <v>1867</v>
      </c>
      <c r="Y75" s="82">
        <v>1932</v>
      </c>
      <c r="Z75" s="82">
        <v>1771</v>
      </c>
      <c r="AA75" s="82">
        <v>2071</v>
      </c>
      <c r="AB75" s="82">
        <v>1738</v>
      </c>
      <c r="AC75" s="82">
        <v>969</v>
      </c>
      <c r="AD75" s="82">
        <v>918</v>
      </c>
      <c r="AE75" s="82">
        <v>205</v>
      </c>
      <c r="AF75" s="82"/>
      <c r="AG75" s="82">
        <v>79</v>
      </c>
      <c r="AH75" s="82">
        <v>6414</v>
      </c>
      <c r="AI75" s="82">
        <v>196</v>
      </c>
      <c r="AJ75" s="82">
        <v>98</v>
      </c>
      <c r="AK75" s="82">
        <v>11</v>
      </c>
      <c r="AL75" s="82">
        <v>891</v>
      </c>
      <c r="AM75" s="82">
        <v>717</v>
      </c>
      <c r="AN75" s="82">
        <v>4885</v>
      </c>
      <c r="AO75" s="82"/>
      <c r="AP75" s="82">
        <v>5689</v>
      </c>
      <c r="AQ75" s="82">
        <v>7455</v>
      </c>
      <c r="AR75" s="82">
        <v>147</v>
      </c>
      <c r="AS75" s="82"/>
      <c r="AT75" s="82">
        <v>183</v>
      </c>
      <c r="AU75" s="82">
        <v>494</v>
      </c>
      <c r="AV75" s="82">
        <v>21</v>
      </c>
      <c r="AW75" s="82">
        <v>63</v>
      </c>
      <c r="AX75" s="82">
        <v>25</v>
      </c>
      <c r="AY75" s="82">
        <v>2</v>
      </c>
      <c r="AZ75" s="82"/>
      <c r="BA75" s="82">
        <v>133</v>
      </c>
      <c r="BB75" s="82">
        <v>121</v>
      </c>
      <c r="BC75" s="82"/>
      <c r="BD75" s="82">
        <v>5</v>
      </c>
      <c r="BE75" s="82">
        <v>12189</v>
      </c>
      <c r="BF75" s="82">
        <v>51</v>
      </c>
      <c r="BG75" s="82"/>
      <c r="BH75" s="82">
        <v>2</v>
      </c>
      <c r="BI75" s="82"/>
      <c r="BJ75" s="82">
        <v>2</v>
      </c>
      <c r="BK75" s="82">
        <v>1184</v>
      </c>
      <c r="BL75" s="82">
        <v>2772</v>
      </c>
      <c r="BM75" s="82">
        <v>213</v>
      </c>
      <c r="BN75" s="82">
        <v>8139</v>
      </c>
      <c r="BO75" s="82">
        <v>983</v>
      </c>
      <c r="BP75" s="82"/>
      <c r="BQ75" s="82">
        <v>35</v>
      </c>
      <c r="BR75" s="82">
        <v>909</v>
      </c>
      <c r="BS75" s="82">
        <v>2</v>
      </c>
      <c r="BT75" s="82">
        <v>817</v>
      </c>
      <c r="BU75" s="82">
        <v>41</v>
      </c>
      <c r="BV75" s="82">
        <v>214</v>
      </c>
      <c r="BW75" s="82">
        <v>217</v>
      </c>
      <c r="BX75" s="82">
        <v>103</v>
      </c>
      <c r="BY75" s="82">
        <v>282</v>
      </c>
      <c r="BZ75" s="82">
        <v>1166</v>
      </c>
      <c r="CA75" s="82">
        <v>850</v>
      </c>
      <c r="CB75" s="82">
        <v>2270</v>
      </c>
      <c r="CC75" s="82">
        <v>527</v>
      </c>
      <c r="CD75" s="82">
        <v>656</v>
      </c>
      <c r="CE75" s="82">
        <v>38</v>
      </c>
      <c r="CF75" s="82">
        <v>571</v>
      </c>
      <c r="CG75" s="82">
        <v>488</v>
      </c>
      <c r="CH75" s="82">
        <v>1239</v>
      </c>
      <c r="CI75" s="82">
        <v>460</v>
      </c>
      <c r="CJ75" s="82">
        <v>2398</v>
      </c>
      <c r="CK75" s="82">
        <v>8</v>
      </c>
      <c r="CL75" s="82">
        <v>13291</v>
      </c>
      <c r="CM75" s="82">
        <v>4237</v>
      </c>
      <c r="CN75" s="82">
        <v>7400</v>
      </c>
      <c r="CO75" s="82">
        <v>1654</v>
      </c>
      <c r="CP75" s="82"/>
      <c r="CQ75" s="82"/>
      <c r="CR75" s="82"/>
      <c r="CS75" s="82">
        <v>13004</v>
      </c>
      <c r="CT75" s="82">
        <v>7</v>
      </c>
      <c r="CU75" s="82">
        <v>179</v>
      </c>
      <c r="CV75" s="82">
        <v>57</v>
      </c>
      <c r="CW75" s="82">
        <v>44</v>
      </c>
      <c r="CX75" s="82">
        <v>1997</v>
      </c>
      <c r="CY75" s="82">
        <v>2296</v>
      </c>
      <c r="CZ75" s="82"/>
      <c r="DA75" s="82">
        <v>36</v>
      </c>
      <c r="DB75" s="82">
        <v>155</v>
      </c>
      <c r="DC75" s="82">
        <v>197</v>
      </c>
      <c r="DD75" s="82">
        <v>335</v>
      </c>
      <c r="DE75" s="82">
        <v>615</v>
      </c>
      <c r="DF75" s="82">
        <v>833</v>
      </c>
      <c r="DG75" s="82">
        <v>870</v>
      </c>
      <c r="DH75" s="82">
        <v>1218</v>
      </c>
      <c r="DI75" s="82">
        <v>28</v>
      </c>
      <c r="DJ75" s="82">
        <v>6</v>
      </c>
      <c r="DK75" s="82"/>
      <c r="DL75" s="82">
        <v>11</v>
      </c>
      <c r="DM75" s="82">
        <v>2850</v>
      </c>
      <c r="DN75" s="82">
        <v>55</v>
      </c>
      <c r="DO75" s="82">
        <v>20</v>
      </c>
      <c r="DP75" s="82">
        <v>5</v>
      </c>
      <c r="DQ75" s="82">
        <v>170</v>
      </c>
      <c r="DR75" s="82">
        <v>104</v>
      </c>
      <c r="DS75" s="82">
        <v>1078</v>
      </c>
      <c r="DT75" s="82"/>
      <c r="DU75" s="82">
        <v>1094</v>
      </c>
      <c r="DV75" s="82">
        <v>3163</v>
      </c>
      <c r="DW75" s="82">
        <v>36</v>
      </c>
      <c r="DX75" s="82"/>
      <c r="DY75" s="82">
        <v>157</v>
      </c>
      <c r="DZ75" s="82">
        <v>152</v>
      </c>
      <c r="EA75" s="82">
        <v>349</v>
      </c>
      <c r="EB75" s="82">
        <v>900</v>
      </c>
      <c r="EC75" s="82">
        <v>78</v>
      </c>
      <c r="ED75" s="82"/>
      <c r="EE75" s="82">
        <v>1</v>
      </c>
      <c r="EF75" s="82">
        <v>12</v>
      </c>
      <c r="EG75" s="82">
        <v>164</v>
      </c>
      <c r="EH75" s="82"/>
      <c r="EI75" s="82">
        <v>2052</v>
      </c>
      <c r="EJ75" s="82">
        <v>425</v>
      </c>
      <c r="EK75" s="82">
        <v>3</v>
      </c>
      <c r="EL75" s="82"/>
      <c r="EM75" s="82"/>
      <c r="EN75" s="82"/>
      <c r="EO75" s="82"/>
      <c r="EP75" s="82">
        <v>1282</v>
      </c>
      <c r="EQ75" s="82">
        <v>2333</v>
      </c>
      <c r="ER75" s="82">
        <v>32</v>
      </c>
      <c r="ES75" s="82">
        <v>610</v>
      </c>
      <c r="ET75" s="82">
        <v>35</v>
      </c>
      <c r="EU75" s="82">
        <v>1</v>
      </c>
      <c r="EV75" s="82">
        <v>867</v>
      </c>
      <c r="EW75" s="82">
        <v>609</v>
      </c>
      <c r="EX75" s="82">
        <v>59</v>
      </c>
      <c r="EY75" s="82">
        <v>12</v>
      </c>
      <c r="EZ75" s="82">
        <v>222</v>
      </c>
      <c r="FA75" s="82">
        <v>8</v>
      </c>
      <c r="FB75" s="82">
        <v>403</v>
      </c>
      <c r="FC75" s="82">
        <v>761</v>
      </c>
      <c r="FD75" s="82">
        <v>303</v>
      </c>
      <c r="FE75" s="82">
        <v>34</v>
      </c>
      <c r="FF75" s="82">
        <v>61</v>
      </c>
      <c r="FG75" s="82">
        <v>283</v>
      </c>
      <c r="FH75" s="82">
        <v>106</v>
      </c>
      <c r="FI75" s="82">
        <v>334</v>
      </c>
      <c r="FJ75" s="82">
        <v>61</v>
      </c>
      <c r="FK75" s="82">
        <v>95</v>
      </c>
      <c r="FL75" s="82">
        <v>28</v>
      </c>
      <c r="FM75" s="82"/>
      <c r="FN75" s="82">
        <v>42</v>
      </c>
      <c r="FO75" s="82">
        <v>2</v>
      </c>
      <c r="FP75" s="82">
        <v>3</v>
      </c>
      <c r="FQ75" s="82">
        <v>4293</v>
      </c>
      <c r="FR75" s="82">
        <v>1939</v>
      </c>
      <c r="FS75" s="82">
        <v>1975</v>
      </c>
      <c r="FT75" s="82">
        <v>379</v>
      </c>
      <c r="FU75" s="82"/>
      <c r="FV75" s="82"/>
      <c r="FW75" s="82">
        <v>4219</v>
      </c>
      <c r="FX75" s="82">
        <v>64</v>
      </c>
      <c r="FY75" s="82">
        <v>7</v>
      </c>
      <c r="FZ75" s="82"/>
      <c r="GA75" s="82">
        <v>1</v>
      </c>
      <c r="GB75" s="82">
        <v>2</v>
      </c>
      <c r="GC75" s="82">
        <v>21</v>
      </c>
    </row>
    <row r="76" spans="1:185" x14ac:dyDescent="0.3">
      <c r="A76" s="83">
        <v>106190323</v>
      </c>
      <c r="B76" s="81" t="s">
        <v>225</v>
      </c>
      <c r="C76" s="81" t="s">
        <v>1049</v>
      </c>
      <c r="D76" s="81" t="s">
        <v>1101</v>
      </c>
      <c r="E76" s="81" t="s">
        <v>1386</v>
      </c>
      <c r="F76" s="81" t="s">
        <v>1412</v>
      </c>
      <c r="G76" s="81" t="s">
        <v>1413</v>
      </c>
      <c r="H76" s="81" t="s">
        <v>226</v>
      </c>
      <c r="I76" s="81" t="s">
        <v>1040</v>
      </c>
      <c r="J76" s="81"/>
      <c r="K76" s="81" t="s">
        <v>1864</v>
      </c>
      <c r="L76" s="81"/>
      <c r="M76" s="81"/>
      <c r="N76" s="81" t="s">
        <v>977</v>
      </c>
      <c r="O76" s="81" t="s">
        <v>1108</v>
      </c>
      <c r="P76" s="81" t="s">
        <v>1142</v>
      </c>
      <c r="Q76" s="81" t="s">
        <v>1414</v>
      </c>
      <c r="R76" s="81" t="s">
        <v>51</v>
      </c>
      <c r="S76" s="82">
        <v>18467</v>
      </c>
      <c r="T76" s="82">
        <v>15780</v>
      </c>
      <c r="U76" s="82">
        <v>1</v>
      </c>
      <c r="V76" s="82">
        <v>1536</v>
      </c>
      <c r="W76" s="82">
        <v>2092</v>
      </c>
      <c r="X76" s="82">
        <v>5155</v>
      </c>
      <c r="Y76" s="82">
        <v>5998</v>
      </c>
      <c r="Z76" s="82">
        <v>4570</v>
      </c>
      <c r="AA76" s="82">
        <v>4717</v>
      </c>
      <c r="AB76" s="82">
        <v>4555</v>
      </c>
      <c r="AC76" s="82">
        <v>2947</v>
      </c>
      <c r="AD76" s="82">
        <v>2444</v>
      </c>
      <c r="AE76" s="82">
        <v>234</v>
      </c>
      <c r="AF76" s="82"/>
      <c r="AG76" s="82">
        <v>40</v>
      </c>
      <c r="AH76" s="82">
        <v>1862</v>
      </c>
      <c r="AI76" s="82">
        <v>862</v>
      </c>
      <c r="AJ76" s="82">
        <v>17</v>
      </c>
      <c r="AK76" s="82">
        <v>50</v>
      </c>
      <c r="AL76" s="82">
        <v>3980</v>
      </c>
      <c r="AM76" s="82">
        <v>1220</v>
      </c>
      <c r="AN76" s="82">
        <v>26201</v>
      </c>
      <c r="AO76" s="82">
        <v>16</v>
      </c>
      <c r="AP76" s="82">
        <v>9842</v>
      </c>
      <c r="AQ76" s="82">
        <v>23843</v>
      </c>
      <c r="AR76" s="82">
        <v>540</v>
      </c>
      <c r="AS76" s="82">
        <v>23</v>
      </c>
      <c r="AT76" s="82">
        <v>689</v>
      </c>
      <c r="AU76" s="82">
        <v>1627</v>
      </c>
      <c r="AV76" s="82">
        <v>1</v>
      </c>
      <c r="AW76" s="82">
        <v>66</v>
      </c>
      <c r="AX76" s="82">
        <v>89</v>
      </c>
      <c r="AY76" s="82">
        <v>13</v>
      </c>
      <c r="AZ76" s="82">
        <v>72</v>
      </c>
      <c r="BA76" s="82">
        <v>61</v>
      </c>
      <c r="BB76" s="82">
        <v>31</v>
      </c>
      <c r="BC76" s="82">
        <v>11</v>
      </c>
      <c r="BD76" s="82">
        <v>4</v>
      </c>
      <c r="BE76" s="82">
        <v>31261</v>
      </c>
      <c r="BF76" s="82">
        <v>321</v>
      </c>
      <c r="BG76" s="82"/>
      <c r="BH76" s="82">
        <v>2</v>
      </c>
      <c r="BI76" s="82"/>
      <c r="BJ76" s="82"/>
      <c r="BK76" s="82">
        <v>15532</v>
      </c>
      <c r="BL76" s="82">
        <v>7341</v>
      </c>
      <c r="BM76" s="82">
        <v>1155</v>
      </c>
      <c r="BN76" s="82">
        <v>7758</v>
      </c>
      <c r="BO76" s="82">
        <v>2322</v>
      </c>
      <c r="BP76" s="82">
        <v>140</v>
      </c>
      <c r="BQ76" s="82">
        <v>16</v>
      </c>
      <c r="BR76" s="82">
        <v>3139</v>
      </c>
      <c r="BS76" s="82">
        <v>13</v>
      </c>
      <c r="BT76" s="82">
        <v>2163</v>
      </c>
      <c r="BU76" s="82">
        <v>123</v>
      </c>
      <c r="BV76" s="82">
        <v>492</v>
      </c>
      <c r="BW76" s="82">
        <v>414</v>
      </c>
      <c r="BX76" s="82">
        <v>271</v>
      </c>
      <c r="BY76" s="82">
        <v>1427</v>
      </c>
      <c r="BZ76" s="82">
        <v>2324</v>
      </c>
      <c r="CA76" s="82">
        <v>2493</v>
      </c>
      <c r="CB76" s="82">
        <v>5520</v>
      </c>
      <c r="CC76" s="82">
        <v>1657</v>
      </c>
      <c r="CD76" s="82">
        <v>2008</v>
      </c>
      <c r="CE76" s="82">
        <v>86</v>
      </c>
      <c r="CF76" s="82">
        <v>1282</v>
      </c>
      <c r="CG76" s="82">
        <v>775</v>
      </c>
      <c r="CH76" s="82">
        <v>3298</v>
      </c>
      <c r="CI76" s="82">
        <v>1079</v>
      </c>
      <c r="CJ76" s="82">
        <v>5655</v>
      </c>
      <c r="CK76" s="82">
        <v>13</v>
      </c>
      <c r="CL76" s="82">
        <v>34248</v>
      </c>
      <c r="CM76" s="82">
        <v>4350</v>
      </c>
      <c r="CN76" s="82">
        <v>27715</v>
      </c>
      <c r="CO76" s="82">
        <v>2167</v>
      </c>
      <c r="CP76" s="82">
        <v>13</v>
      </c>
      <c r="CQ76" s="82">
        <v>3</v>
      </c>
      <c r="CR76" s="82">
        <v>18</v>
      </c>
      <c r="CS76" s="82">
        <v>33111</v>
      </c>
      <c r="CT76" s="82"/>
      <c r="CU76" s="82">
        <v>462</v>
      </c>
      <c r="CV76" s="82">
        <v>208</v>
      </c>
      <c r="CW76" s="82">
        <v>449</v>
      </c>
      <c r="CX76" s="82">
        <v>5754</v>
      </c>
      <c r="CY76" s="82">
        <v>6009</v>
      </c>
      <c r="CZ76" s="82"/>
      <c r="DA76" s="82">
        <v>83</v>
      </c>
      <c r="DB76" s="82">
        <v>615</v>
      </c>
      <c r="DC76" s="82">
        <v>852</v>
      </c>
      <c r="DD76" s="82">
        <v>975</v>
      </c>
      <c r="DE76" s="82">
        <v>1508</v>
      </c>
      <c r="DF76" s="82">
        <v>2142</v>
      </c>
      <c r="DG76" s="82">
        <v>2326</v>
      </c>
      <c r="DH76" s="82">
        <v>3240</v>
      </c>
      <c r="DI76" s="82">
        <v>22</v>
      </c>
      <c r="DJ76" s="82"/>
      <c r="DK76" s="82"/>
      <c r="DL76" s="82">
        <v>9</v>
      </c>
      <c r="DM76" s="82">
        <v>818</v>
      </c>
      <c r="DN76" s="82">
        <v>356</v>
      </c>
      <c r="DO76" s="82">
        <v>2</v>
      </c>
      <c r="DP76" s="82">
        <v>24</v>
      </c>
      <c r="DQ76" s="82">
        <v>1139</v>
      </c>
      <c r="DR76" s="82">
        <v>365</v>
      </c>
      <c r="DS76" s="82">
        <v>9049</v>
      </c>
      <c r="DT76" s="82">
        <v>1</v>
      </c>
      <c r="DU76" s="82">
        <v>2588</v>
      </c>
      <c r="DV76" s="82">
        <v>9016</v>
      </c>
      <c r="DW76" s="82">
        <v>157</v>
      </c>
      <c r="DX76" s="82">
        <v>2</v>
      </c>
      <c r="DY76" s="82">
        <v>355</v>
      </c>
      <c r="DZ76" s="82">
        <v>345</v>
      </c>
      <c r="EA76" s="82">
        <v>461</v>
      </c>
      <c r="EB76" s="82">
        <v>1849</v>
      </c>
      <c r="EC76" s="82">
        <v>274</v>
      </c>
      <c r="ED76" s="82">
        <v>33</v>
      </c>
      <c r="EE76" s="82">
        <v>6</v>
      </c>
      <c r="EF76" s="82">
        <v>90</v>
      </c>
      <c r="EG76" s="82">
        <v>300</v>
      </c>
      <c r="EH76" s="82">
        <v>57</v>
      </c>
      <c r="EI76" s="82">
        <v>6088</v>
      </c>
      <c r="EJ76" s="82">
        <v>1905</v>
      </c>
      <c r="EK76" s="82"/>
      <c r="EL76" s="82"/>
      <c r="EM76" s="82"/>
      <c r="EN76" s="82"/>
      <c r="EO76" s="82"/>
      <c r="EP76" s="82">
        <v>2974</v>
      </c>
      <c r="EQ76" s="82">
        <v>6851</v>
      </c>
      <c r="ER76" s="82">
        <v>161</v>
      </c>
      <c r="ES76" s="82">
        <v>1448</v>
      </c>
      <c r="ET76" s="82">
        <v>328</v>
      </c>
      <c r="EU76" s="82">
        <v>1</v>
      </c>
      <c r="EV76" s="82">
        <v>2090</v>
      </c>
      <c r="EW76" s="82">
        <v>1201</v>
      </c>
      <c r="EX76" s="82">
        <v>111</v>
      </c>
      <c r="EY76" s="82">
        <v>20</v>
      </c>
      <c r="EZ76" s="82">
        <v>392</v>
      </c>
      <c r="FA76" s="82">
        <v>5</v>
      </c>
      <c r="FB76" s="82">
        <v>655</v>
      </c>
      <c r="FC76" s="82">
        <v>2587</v>
      </c>
      <c r="FD76" s="82">
        <v>834</v>
      </c>
      <c r="FE76" s="82">
        <v>1459</v>
      </c>
      <c r="FF76" s="82">
        <v>259</v>
      </c>
      <c r="FG76" s="82">
        <v>346</v>
      </c>
      <c r="FH76" s="82">
        <v>305</v>
      </c>
      <c r="FI76" s="82">
        <v>907</v>
      </c>
      <c r="FJ76" s="82">
        <v>210</v>
      </c>
      <c r="FK76" s="82">
        <v>255</v>
      </c>
      <c r="FL76" s="82">
        <v>22</v>
      </c>
      <c r="FM76" s="82">
        <v>35</v>
      </c>
      <c r="FN76" s="82">
        <v>63</v>
      </c>
      <c r="FO76" s="82">
        <v>7</v>
      </c>
      <c r="FP76" s="82"/>
      <c r="FQ76" s="82">
        <v>11763</v>
      </c>
      <c r="FR76" s="82">
        <v>2650</v>
      </c>
      <c r="FS76" s="82">
        <v>8167</v>
      </c>
      <c r="FT76" s="82">
        <v>930</v>
      </c>
      <c r="FU76" s="82">
        <v>13</v>
      </c>
      <c r="FV76" s="82">
        <v>3</v>
      </c>
      <c r="FW76" s="82">
        <v>11262</v>
      </c>
      <c r="FX76" s="82">
        <v>359</v>
      </c>
      <c r="FY76" s="82">
        <v>60</v>
      </c>
      <c r="FZ76" s="82">
        <v>69</v>
      </c>
      <c r="GA76" s="82"/>
      <c r="GB76" s="82">
        <v>13</v>
      </c>
      <c r="GC76" s="82">
        <v>39</v>
      </c>
    </row>
    <row r="77" spans="1:185" x14ac:dyDescent="0.3">
      <c r="A77" s="83">
        <v>106190352</v>
      </c>
      <c r="B77" s="81" t="s">
        <v>227</v>
      </c>
      <c r="C77" s="81" t="s">
        <v>228</v>
      </c>
      <c r="D77" s="81" t="s">
        <v>1101</v>
      </c>
      <c r="E77" s="81" t="s">
        <v>1386</v>
      </c>
      <c r="F77" s="81" t="s">
        <v>1958</v>
      </c>
      <c r="G77" s="81" t="s">
        <v>1959</v>
      </c>
      <c r="H77" s="81" t="s">
        <v>229</v>
      </c>
      <c r="I77" s="81" t="s">
        <v>1041</v>
      </c>
      <c r="J77" s="81"/>
      <c r="K77" s="81" t="s">
        <v>1864</v>
      </c>
      <c r="L77" s="81"/>
      <c r="M77" s="81"/>
      <c r="N77" s="81" t="s">
        <v>963</v>
      </c>
      <c r="O77" s="81" t="s">
        <v>1126</v>
      </c>
      <c r="P77" s="81" t="s">
        <v>1146</v>
      </c>
      <c r="Q77" s="81" t="s">
        <v>1416</v>
      </c>
      <c r="R77" s="81" t="s">
        <v>51</v>
      </c>
      <c r="S77" s="82">
        <v>8328</v>
      </c>
      <c r="T77" s="82">
        <v>8930</v>
      </c>
      <c r="U77" s="82"/>
      <c r="V77" s="82">
        <v>1712</v>
      </c>
      <c r="W77" s="82">
        <v>1968</v>
      </c>
      <c r="X77" s="82">
        <v>3253</v>
      </c>
      <c r="Y77" s="82">
        <v>3115</v>
      </c>
      <c r="Z77" s="82">
        <v>2629</v>
      </c>
      <c r="AA77" s="82">
        <v>2160</v>
      </c>
      <c r="AB77" s="82">
        <v>1318</v>
      </c>
      <c r="AC77" s="82">
        <v>497</v>
      </c>
      <c r="AD77" s="82">
        <v>347</v>
      </c>
      <c r="AE77" s="82">
        <v>259</v>
      </c>
      <c r="AF77" s="82"/>
      <c r="AG77" s="82">
        <v>163</v>
      </c>
      <c r="AH77" s="82">
        <v>1057</v>
      </c>
      <c r="AI77" s="82">
        <v>357</v>
      </c>
      <c r="AJ77" s="82">
        <v>64</v>
      </c>
      <c r="AK77" s="82">
        <v>22</v>
      </c>
      <c r="AL77" s="82">
        <v>182</v>
      </c>
      <c r="AM77" s="82">
        <v>1874</v>
      </c>
      <c r="AN77" s="82">
        <v>13537</v>
      </c>
      <c r="AO77" s="82">
        <v>2</v>
      </c>
      <c r="AP77" s="82">
        <v>13998</v>
      </c>
      <c r="AQ77" s="82">
        <v>2253</v>
      </c>
      <c r="AR77" s="82">
        <v>1001</v>
      </c>
      <c r="AS77" s="82">
        <v>6</v>
      </c>
      <c r="AT77" s="82">
        <v>358</v>
      </c>
      <c r="AU77" s="82">
        <v>509</v>
      </c>
      <c r="AV77" s="82">
        <v>8</v>
      </c>
      <c r="AW77" s="82">
        <v>28</v>
      </c>
      <c r="AX77" s="82"/>
      <c r="AY77" s="82">
        <v>1</v>
      </c>
      <c r="AZ77" s="82"/>
      <c r="BA77" s="82">
        <v>293</v>
      </c>
      <c r="BB77" s="82">
        <v>206</v>
      </c>
      <c r="BC77" s="82"/>
      <c r="BD77" s="82"/>
      <c r="BE77" s="82">
        <v>15846</v>
      </c>
      <c r="BF77" s="82">
        <v>9</v>
      </c>
      <c r="BG77" s="82"/>
      <c r="BH77" s="82"/>
      <c r="BI77" s="82"/>
      <c r="BJ77" s="82"/>
      <c r="BK77" s="82">
        <v>3536</v>
      </c>
      <c r="BL77" s="82">
        <v>1077</v>
      </c>
      <c r="BM77" s="82">
        <v>168</v>
      </c>
      <c r="BN77" s="82">
        <v>10746</v>
      </c>
      <c r="BO77" s="82">
        <v>1731</v>
      </c>
      <c r="BP77" s="82"/>
      <c r="BQ77" s="82">
        <v>12</v>
      </c>
      <c r="BR77" s="82">
        <v>706</v>
      </c>
      <c r="BS77" s="82">
        <v>1</v>
      </c>
      <c r="BT77" s="82">
        <v>773</v>
      </c>
      <c r="BU77" s="82">
        <v>32</v>
      </c>
      <c r="BV77" s="82">
        <v>416</v>
      </c>
      <c r="BW77" s="82">
        <v>168</v>
      </c>
      <c r="BX77" s="82">
        <v>185</v>
      </c>
      <c r="BY77" s="82">
        <v>1071</v>
      </c>
      <c r="BZ77" s="82">
        <v>682</v>
      </c>
      <c r="CA77" s="82">
        <v>1813</v>
      </c>
      <c r="CB77" s="82">
        <v>3015</v>
      </c>
      <c r="CC77" s="82">
        <v>1433</v>
      </c>
      <c r="CD77" s="82">
        <v>935</v>
      </c>
      <c r="CE77" s="82">
        <v>8</v>
      </c>
      <c r="CF77" s="82">
        <v>545</v>
      </c>
      <c r="CG77" s="82">
        <v>314</v>
      </c>
      <c r="CH77" s="82">
        <v>1787</v>
      </c>
      <c r="CI77" s="82">
        <v>600</v>
      </c>
      <c r="CJ77" s="82">
        <v>2761</v>
      </c>
      <c r="CK77" s="82">
        <v>1</v>
      </c>
      <c r="CL77" s="82">
        <v>17258</v>
      </c>
      <c r="CM77" s="82">
        <v>395</v>
      </c>
      <c r="CN77" s="82">
        <v>11904</v>
      </c>
      <c r="CO77" s="82">
        <v>4940</v>
      </c>
      <c r="CP77" s="82">
        <v>9</v>
      </c>
      <c r="CQ77" s="82">
        <v>10</v>
      </c>
      <c r="CR77" s="82">
        <v>3</v>
      </c>
      <c r="CS77" s="82">
        <v>17058</v>
      </c>
      <c r="CT77" s="82"/>
      <c r="CU77" s="82">
        <v>109</v>
      </c>
      <c r="CV77" s="82">
        <v>85</v>
      </c>
      <c r="CW77" s="82">
        <v>3</v>
      </c>
      <c r="CX77" s="82">
        <v>971</v>
      </c>
      <c r="CY77" s="82">
        <v>1216</v>
      </c>
      <c r="CZ77" s="82"/>
      <c r="DA77" s="82">
        <v>45</v>
      </c>
      <c r="DB77" s="82">
        <v>105</v>
      </c>
      <c r="DC77" s="82">
        <v>191</v>
      </c>
      <c r="DD77" s="82">
        <v>278</v>
      </c>
      <c r="DE77" s="82">
        <v>386</v>
      </c>
      <c r="DF77" s="82">
        <v>427</v>
      </c>
      <c r="DG77" s="82">
        <v>320</v>
      </c>
      <c r="DH77" s="82">
        <v>400</v>
      </c>
      <c r="DI77" s="82">
        <v>13</v>
      </c>
      <c r="DJ77" s="82">
        <v>22</v>
      </c>
      <c r="DK77" s="82"/>
      <c r="DL77" s="82">
        <v>14</v>
      </c>
      <c r="DM77" s="82">
        <v>429</v>
      </c>
      <c r="DN77" s="82">
        <v>62</v>
      </c>
      <c r="DO77" s="82">
        <v>5</v>
      </c>
      <c r="DP77" s="82">
        <v>2</v>
      </c>
      <c r="DQ77" s="82">
        <v>10</v>
      </c>
      <c r="DR77" s="82">
        <v>195</v>
      </c>
      <c r="DS77" s="82">
        <v>1470</v>
      </c>
      <c r="DT77" s="82"/>
      <c r="DU77" s="82">
        <v>1382</v>
      </c>
      <c r="DV77" s="82">
        <v>620</v>
      </c>
      <c r="DW77" s="82">
        <v>184</v>
      </c>
      <c r="DX77" s="82">
        <v>1</v>
      </c>
      <c r="DY77" s="82">
        <v>218</v>
      </c>
      <c r="DZ77" s="82">
        <v>153</v>
      </c>
      <c r="EA77" s="82">
        <v>184</v>
      </c>
      <c r="EB77" s="82">
        <v>112</v>
      </c>
      <c r="EC77" s="82">
        <v>27</v>
      </c>
      <c r="ED77" s="82"/>
      <c r="EE77" s="82">
        <v>2</v>
      </c>
      <c r="EF77" s="82">
        <v>6</v>
      </c>
      <c r="EG77" s="82">
        <v>3</v>
      </c>
      <c r="EH77" s="82"/>
      <c r="EI77" s="82">
        <v>1254</v>
      </c>
      <c r="EJ77" s="82">
        <v>220</v>
      </c>
      <c r="EK77" s="82">
        <v>8</v>
      </c>
      <c r="EL77" s="82"/>
      <c r="EM77" s="82"/>
      <c r="EN77" s="82"/>
      <c r="EO77" s="82"/>
      <c r="EP77" s="82">
        <v>1129</v>
      </c>
      <c r="EQ77" s="82">
        <v>868</v>
      </c>
      <c r="ER77" s="82">
        <v>29</v>
      </c>
      <c r="ES77" s="82">
        <v>144</v>
      </c>
      <c r="ET77" s="82">
        <v>17</v>
      </c>
      <c r="EU77" s="82"/>
      <c r="EV77" s="82">
        <v>328</v>
      </c>
      <c r="EW77" s="82">
        <v>305</v>
      </c>
      <c r="EX77" s="82">
        <v>28</v>
      </c>
      <c r="EY77" s="82">
        <v>8</v>
      </c>
      <c r="EZ77" s="82">
        <v>140</v>
      </c>
      <c r="FA77" s="82">
        <v>1</v>
      </c>
      <c r="FB77" s="82">
        <v>122</v>
      </c>
      <c r="FC77" s="82">
        <v>651</v>
      </c>
      <c r="FD77" s="82">
        <v>74</v>
      </c>
      <c r="FE77" s="82">
        <v>25</v>
      </c>
      <c r="FF77" s="82">
        <v>14</v>
      </c>
      <c r="FG77" s="82">
        <v>18</v>
      </c>
      <c r="FH77" s="82">
        <v>61</v>
      </c>
      <c r="FI77" s="82">
        <v>244</v>
      </c>
      <c r="FJ77" s="82">
        <v>41</v>
      </c>
      <c r="FK77" s="82">
        <v>85</v>
      </c>
      <c r="FL77" s="82">
        <v>4</v>
      </c>
      <c r="FM77" s="82">
        <v>2</v>
      </c>
      <c r="FN77" s="82">
        <v>36</v>
      </c>
      <c r="FO77" s="82"/>
      <c r="FP77" s="82"/>
      <c r="FQ77" s="82">
        <v>2187</v>
      </c>
      <c r="FR77" s="82">
        <v>257</v>
      </c>
      <c r="FS77" s="82">
        <v>1242</v>
      </c>
      <c r="FT77" s="82">
        <v>687</v>
      </c>
      <c r="FU77" s="82"/>
      <c r="FV77" s="82">
        <v>1</v>
      </c>
      <c r="FW77" s="82">
        <v>2096</v>
      </c>
      <c r="FX77" s="82">
        <v>85</v>
      </c>
      <c r="FY77" s="82">
        <v>5</v>
      </c>
      <c r="FZ77" s="82"/>
      <c r="GA77" s="82"/>
      <c r="GB77" s="82">
        <v>1</v>
      </c>
      <c r="GC77" s="82">
        <v>9</v>
      </c>
    </row>
    <row r="78" spans="1:185" x14ac:dyDescent="0.3">
      <c r="A78" s="83">
        <v>106190380</v>
      </c>
      <c r="B78" s="81" t="s">
        <v>2319</v>
      </c>
      <c r="C78" s="81" t="s">
        <v>2320</v>
      </c>
      <c r="D78" s="81" t="s">
        <v>1101</v>
      </c>
      <c r="E78" s="81" t="s">
        <v>1386</v>
      </c>
      <c r="F78" s="81" t="s">
        <v>2321</v>
      </c>
      <c r="G78" s="81" t="s">
        <v>2322</v>
      </c>
      <c r="H78" s="81" t="s">
        <v>2323</v>
      </c>
      <c r="I78" s="81" t="s">
        <v>1041</v>
      </c>
      <c r="J78" s="81"/>
      <c r="K78" s="81"/>
      <c r="L78" s="81"/>
      <c r="M78" s="81"/>
      <c r="N78" s="81" t="s">
        <v>963</v>
      </c>
      <c r="O78" s="81" t="s">
        <v>1123</v>
      </c>
      <c r="P78" s="81" t="s">
        <v>1147</v>
      </c>
      <c r="Q78" s="81" t="s">
        <v>1400</v>
      </c>
      <c r="R78" s="81" t="s">
        <v>51</v>
      </c>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c r="AV78" s="82"/>
      <c r="AW78" s="82"/>
      <c r="AX78" s="82"/>
      <c r="AY78" s="82"/>
      <c r="AZ78" s="82"/>
      <c r="BA78" s="82"/>
      <c r="BB78" s="82"/>
      <c r="BC78" s="82"/>
      <c r="BD78" s="82"/>
      <c r="BE78" s="82"/>
      <c r="BF78" s="82"/>
      <c r="BG78" s="82"/>
      <c r="BH78" s="82"/>
      <c r="BI78" s="82"/>
      <c r="BJ78" s="82"/>
      <c r="BK78" s="82"/>
      <c r="BL78" s="82"/>
      <c r="BM78" s="82"/>
      <c r="BN78" s="82"/>
      <c r="BO78" s="82"/>
      <c r="BP78" s="82"/>
      <c r="BQ78" s="82"/>
      <c r="BR78" s="82"/>
      <c r="BS78" s="82"/>
      <c r="BT78" s="82"/>
      <c r="BU78" s="82"/>
      <c r="BV78" s="82"/>
      <c r="BW78" s="82"/>
      <c r="BX78" s="82"/>
      <c r="BY78" s="82"/>
      <c r="BZ78" s="82"/>
      <c r="CA78" s="82"/>
      <c r="CB78" s="82"/>
      <c r="CC78" s="82"/>
      <c r="CD78" s="82"/>
      <c r="CE78" s="82"/>
      <c r="CF78" s="82"/>
      <c r="CG78" s="82"/>
      <c r="CH78" s="82"/>
      <c r="CI78" s="82"/>
      <c r="CJ78" s="82"/>
      <c r="CK78" s="82"/>
      <c r="CL78" s="82"/>
      <c r="CM78" s="82"/>
      <c r="CN78" s="82"/>
      <c r="CO78" s="82"/>
      <c r="CP78" s="82"/>
      <c r="CQ78" s="82"/>
      <c r="CR78" s="82"/>
      <c r="CS78" s="82"/>
      <c r="CT78" s="82"/>
      <c r="CU78" s="82"/>
      <c r="CV78" s="82"/>
      <c r="CW78" s="82"/>
      <c r="CX78" s="82">
        <v>1</v>
      </c>
      <c r="CY78" s="82">
        <v>2</v>
      </c>
      <c r="CZ78" s="82"/>
      <c r="DA78" s="82"/>
      <c r="DB78" s="82"/>
      <c r="DC78" s="82"/>
      <c r="DD78" s="82"/>
      <c r="DE78" s="82"/>
      <c r="DF78" s="82">
        <v>2</v>
      </c>
      <c r="DG78" s="82"/>
      <c r="DH78" s="82">
        <v>1</v>
      </c>
      <c r="DI78" s="82"/>
      <c r="DJ78" s="82"/>
      <c r="DK78" s="82"/>
      <c r="DL78" s="82"/>
      <c r="DM78" s="82"/>
      <c r="DN78" s="82"/>
      <c r="DO78" s="82"/>
      <c r="DP78" s="82"/>
      <c r="DQ78" s="82">
        <v>1</v>
      </c>
      <c r="DR78" s="82">
        <v>1</v>
      </c>
      <c r="DS78" s="82">
        <v>1</v>
      </c>
      <c r="DT78" s="82"/>
      <c r="DU78" s="82">
        <v>1</v>
      </c>
      <c r="DV78" s="82">
        <v>1</v>
      </c>
      <c r="DW78" s="82">
        <v>1</v>
      </c>
      <c r="DX78" s="82"/>
      <c r="DY78" s="82"/>
      <c r="DZ78" s="82"/>
      <c r="EA78" s="82"/>
      <c r="EB78" s="82"/>
      <c r="EC78" s="82"/>
      <c r="ED78" s="82"/>
      <c r="EE78" s="82"/>
      <c r="EF78" s="82"/>
      <c r="EG78" s="82"/>
      <c r="EH78" s="82"/>
      <c r="EI78" s="82">
        <v>1</v>
      </c>
      <c r="EJ78" s="82">
        <v>2</v>
      </c>
      <c r="EK78" s="82"/>
      <c r="EL78" s="82"/>
      <c r="EM78" s="82"/>
      <c r="EN78" s="82"/>
      <c r="EO78" s="82"/>
      <c r="EP78" s="82"/>
      <c r="EQ78" s="82">
        <v>3</v>
      </c>
      <c r="ER78" s="82"/>
      <c r="ES78" s="82"/>
      <c r="ET78" s="82"/>
      <c r="EU78" s="82"/>
      <c r="EV78" s="82"/>
      <c r="EW78" s="82"/>
      <c r="EX78" s="82"/>
      <c r="EY78" s="82"/>
      <c r="EZ78" s="82"/>
      <c r="FA78" s="82"/>
      <c r="FB78" s="82"/>
      <c r="FC78" s="82">
        <v>1</v>
      </c>
      <c r="FD78" s="82"/>
      <c r="FE78" s="82">
        <v>2</v>
      </c>
      <c r="FF78" s="82"/>
      <c r="FG78" s="82"/>
      <c r="FH78" s="82"/>
      <c r="FI78" s="82"/>
      <c r="FJ78" s="82"/>
      <c r="FK78" s="82"/>
      <c r="FL78" s="82"/>
      <c r="FM78" s="82"/>
      <c r="FN78" s="82"/>
      <c r="FO78" s="82"/>
      <c r="FP78" s="82"/>
      <c r="FQ78" s="82">
        <v>3</v>
      </c>
      <c r="FR78" s="82"/>
      <c r="FS78" s="82">
        <v>3</v>
      </c>
      <c r="FT78" s="82"/>
      <c r="FU78" s="82"/>
      <c r="FV78" s="82"/>
      <c r="FW78" s="82">
        <v>3</v>
      </c>
      <c r="FX78" s="82"/>
      <c r="FY78" s="82"/>
      <c r="FZ78" s="82"/>
      <c r="GA78" s="82"/>
      <c r="GB78" s="82"/>
      <c r="GC78" s="82">
        <v>0</v>
      </c>
    </row>
    <row r="79" spans="1:185" x14ac:dyDescent="0.3">
      <c r="A79" s="83">
        <v>106190382</v>
      </c>
      <c r="B79" s="81" t="s">
        <v>230</v>
      </c>
      <c r="C79" s="81" t="s">
        <v>231</v>
      </c>
      <c r="D79" s="81" t="s">
        <v>1101</v>
      </c>
      <c r="E79" s="81" t="s">
        <v>1386</v>
      </c>
      <c r="F79" s="81" t="s">
        <v>1960</v>
      </c>
      <c r="G79" s="81" t="s">
        <v>1386</v>
      </c>
      <c r="H79" s="81" t="s">
        <v>200</v>
      </c>
      <c r="I79" s="81" t="s">
        <v>1047</v>
      </c>
      <c r="J79" s="81"/>
      <c r="K79" s="81" t="s">
        <v>1864</v>
      </c>
      <c r="L79" s="81"/>
      <c r="M79" s="81"/>
      <c r="N79" s="81" t="s">
        <v>965</v>
      </c>
      <c r="O79" s="81" t="s">
        <v>1141</v>
      </c>
      <c r="P79" s="81" t="s">
        <v>1142</v>
      </c>
      <c r="Q79" s="81" t="s">
        <v>1400</v>
      </c>
      <c r="R79" s="81" t="s">
        <v>51</v>
      </c>
      <c r="S79" s="82">
        <v>11495</v>
      </c>
      <c r="T79" s="82">
        <v>12057</v>
      </c>
      <c r="U79" s="82">
        <v>10</v>
      </c>
      <c r="V79" s="82">
        <v>52</v>
      </c>
      <c r="W79" s="82">
        <v>763</v>
      </c>
      <c r="X79" s="82">
        <v>5041</v>
      </c>
      <c r="Y79" s="82">
        <v>4936</v>
      </c>
      <c r="Z79" s="82">
        <v>3924</v>
      </c>
      <c r="AA79" s="82">
        <v>3912</v>
      </c>
      <c r="AB79" s="82">
        <v>2842</v>
      </c>
      <c r="AC79" s="82">
        <v>1212</v>
      </c>
      <c r="AD79" s="82">
        <v>872</v>
      </c>
      <c r="AE79" s="82">
        <v>8</v>
      </c>
      <c r="AF79" s="82"/>
      <c r="AG79" s="82">
        <v>4</v>
      </c>
      <c r="AH79" s="82">
        <v>1510</v>
      </c>
      <c r="AI79" s="82">
        <v>2960</v>
      </c>
      <c r="AJ79" s="82">
        <v>93</v>
      </c>
      <c r="AK79" s="82">
        <v>48</v>
      </c>
      <c r="AL79" s="82">
        <v>14572</v>
      </c>
      <c r="AM79" s="82">
        <v>712</v>
      </c>
      <c r="AN79" s="82">
        <v>3663</v>
      </c>
      <c r="AO79" s="82"/>
      <c r="AP79" s="82">
        <v>11291</v>
      </c>
      <c r="AQ79" s="82">
        <v>11926</v>
      </c>
      <c r="AR79" s="82">
        <v>345</v>
      </c>
      <c r="AS79" s="82"/>
      <c r="AT79" s="82">
        <v>283</v>
      </c>
      <c r="AU79" s="82">
        <v>1244</v>
      </c>
      <c r="AV79" s="82"/>
      <c r="AW79" s="82">
        <v>81</v>
      </c>
      <c r="AX79" s="82">
        <v>10</v>
      </c>
      <c r="AY79" s="82">
        <v>2</v>
      </c>
      <c r="AZ79" s="82"/>
      <c r="BA79" s="82"/>
      <c r="BB79" s="82">
        <v>400</v>
      </c>
      <c r="BC79" s="82">
        <v>2</v>
      </c>
      <c r="BD79" s="82">
        <v>12</v>
      </c>
      <c r="BE79" s="82">
        <v>21337</v>
      </c>
      <c r="BF79" s="82">
        <v>166</v>
      </c>
      <c r="BG79" s="82"/>
      <c r="BH79" s="82">
        <v>8</v>
      </c>
      <c r="BI79" s="82">
        <v>17</v>
      </c>
      <c r="BJ79" s="82"/>
      <c r="BK79" s="82">
        <v>4766</v>
      </c>
      <c r="BL79" s="82">
        <v>2961</v>
      </c>
      <c r="BM79" s="82">
        <v>256</v>
      </c>
      <c r="BN79" s="82">
        <v>12579</v>
      </c>
      <c r="BO79" s="82">
        <v>2934</v>
      </c>
      <c r="BP79" s="82">
        <v>66</v>
      </c>
      <c r="BQ79" s="82">
        <v>2</v>
      </c>
      <c r="BR79" s="82">
        <v>1570</v>
      </c>
      <c r="BS79" s="82">
        <v>2</v>
      </c>
      <c r="BT79" s="82">
        <v>1222</v>
      </c>
      <c r="BU79" s="82">
        <v>69</v>
      </c>
      <c r="BV79" s="82">
        <v>271</v>
      </c>
      <c r="BW79" s="82">
        <v>308</v>
      </c>
      <c r="BX79" s="82">
        <v>206</v>
      </c>
      <c r="BY79" s="82">
        <v>635</v>
      </c>
      <c r="BZ79" s="82">
        <v>1490</v>
      </c>
      <c r="CA79" s="82">
        <v>1065</v>
      </c>
      <c r="CB79" s="82">
        <v>4479</v>
      </c>
      <c r="CC79" s="82">
        <v>1956</v>
      </c>
      <c r="CD79" s="82">
        <v>1827</v>
      </c>
      <c r="CE79" s="82">
        <v>78</v>
      </c>
      <c r="CF79" s="82">
        <v>976</v>
      </c>
      <c r="CG79" s="82">
        <v>988</v>
      </c>
      <c r="CH79" s="82">
        <v>1633</v>
      </c>
      <c r="CI79" s="82">
        <v>933</v>
      </c>
      <c r="CJ79" s="82">
        <v>3852</v>
      </c>
      <c r="CK79" s="82"/>
      <c r="CL79" s="82">
        <v>23562</v>
      </c>
      <c r="CM79" s="82">
        <v>3</v>
      </c>
      <c r="CN79" s="82">
        <v>21963</v>
      </c>
      <c r="CO79" s="82">
        <v>1592</v>
      </c>
      <c r="CP79" s="82">
        <v>2</v>
      </c>
      <c r="CQ79" s="82">
        <v>2</v>
      </c>
      <c r="CR79" s="82">
        <v>169</v>
      </c>
      <c r="CS79" s="82">
        <v>21215</v>
      </c>
      <c r="CT79" s="82"/>
      <c r="CU79" s="82">
        <v>1766</v>
      </c>
      <c r="CV79" s="82">
        <v>363</v>
      </c>
      <c r="CW79" s="82">
        <v>49</v>
      </c>
      <c r="CX79" s="82">
        <v>3618</v>
      </c>
      <c r="CY79" s="82">
        <v>4204</v>
      </c>
      <c r="CZ79" s="82">
        <v>1</v>
      </c>
      <c r="DA79" s="82">
        <v>42</v>
      </c>
      <c r="DB79" s="82">
        <v>424</v>
      </c>
      <c r="DC79" s="82">
        <v>614</v>
      </c>
      <c r="DD79" s="82">
        <v>766</v>
      </c>
      <c r="DE79" s="82">
        <v>1235</v>
      </c>
      <c r="DF79" s="82">
        <v>1708</v>
      </c>
      <c r="DG79" s="82">
        <v>1353</v>
      </c>
      <c r="DH79" s="82">
        <v>1678</v>
      </c>
      <c r="DI79" s="82">
        <v>3</v>
      </c>
      <c r="DJ79" s="82"/>
      <c r="DK79" s="82"/>
      <c r="DL79" s="82">
        <v>8</v>
      </c>
      <c r="DM79" s="82">
        <v>1792</v>
      </c>
      <c r="DN79" s="82">
        <v>953</v>
      </c>
      <c r="DO79" s="82">
        <v>25</v>
      </c>
      <c r="DP79" s="82">
        <v>28</v>
      </c>
      <c r="DQ79" s="82">
        <v>3848</v>
      </c>
      <c r="DR79" s="82">
        <v>1</v>
      </c>
      <c r="DS79" s="82">
        <v>1168</v>
      </c>
      <c r="DT79" s="82"/>
      <c r="DU79" s="82">
        <v>2806</v>
      </c>
      <c r="DV79" s="82">
        <v>4997</v>
      </c>
      <c r="DW79" s="82">
        <v>5</v>
      </c>
      <c r="DX79" s="82">
        <v>15</v>
      </c>
      <c r="DY79" s="82">
        <v>170</v>
      </c>
      <c r="DZ79" s="82">
        <v>511</v>
      </c>
      <c r="EA79" s="82">
        <v>449</v>
      </c>
      <c r="EB79" s="82">
        <v>559</v>
      </c>
      <c r="EC79" s="82">
        <v>132</v>
      </c>
      <c r="ED79" s="82">
        <v>41</v>
      </c>
      <c r="EE79" s="82">
        <v>1</v>
      </c>
      <c r="EF79" s="82">
        <v>3</v>
      </c>
      <c r="EG79" s="82">
        <v>165</v>
      </c>
      <c r="EH79" s="82"/>
      <c r="EI79" s="82">
        <v>4468</v>
      </c>
      <c r="EJ79" s="82">
        <v>1319</v>
      </c>
      <c r="EK79" s="82">
        <v>5</v>
      </c>
      <c r="EL79" s="82"/>
      <c r="EM79" s="82"/>
      <c r="EN79" s="82"/>
      <c r="EO79" s="82"/>
      <c r="EP79" s="82">
        <v>3445</v>
      </c>
      <c r="EQ79" s="82">
        <v>3527</v>
      </c>
      <c r="ER79" s="82">
        <v>13</v>
      </c>
      <c r="ES79" s="82">
        <v>701</v>
      </c>
      <c r="ET79" s="82">
        <v>136</v>
      </c>
      <c r="EU79" s="82">
        <v>1</v>
      </c>
      <c r="EV79" s="82">
        <v>1279</v>
      </c>
      <c r="EW79" s="82">
        <v>1167</v>
      </c>
      <c r="EX79" s="82">
        <v>80</v>
      </c>
      <c r="EY79" s="82">
        <v>14</v>
      </c>
      <c r="EZ79" s="82">
        <v>408</v>
      </c>
      <c r="FA79" s="82">
        <v>9</v>
      </c>
      <c r="FB79" s="82">
        <v>472</v>
      </c>
      <c r="FC79" s="82">
        <v>2050</v>
      </c>
      <c r="FD79" s="82">
        <v>680</v>
      </c>
      <c r="FE79" s="82">
        <v>87</v>
      </c>
      <c r="FF79" s="82">
        <v>164</v>
      </c>
      <c r="FG79" s="82">
        <v>316</v>
      </c>
      <c r="FH79" s="82">
        <v>191</v>
      </c>
      <c r="FI79" s="82">
        <v>433</v>
      </c>
      <c r="FJ79" s="82">
        <v>147</v>
      </c>
      <c r="FK79" s="82">
        <v>190</v>
      </c>
      <c r="FL79" s="82">
        <v>3</v>
      </c>
      <c r="FM79" s="82">
        <v>14</v>
      </c>
      <c r="FN79" s="82">
        <v>108</v>
      </c>
      <c r="FO79" s="82">
        <v>7</v>
      </c>
      <c r="FP79" s="82">
        <v>4</v>
      </c>
      <c r="FQ79" s="82">
        <v>7823</v>
      </c>
      <c r="FR79" s="82">
        <v>1567</v>
      </c>
      <c r="FS79" s="82">
        <v>4436</v>
      </c>
      <c r="FT79" s="82">
        <v>1813</v>
      </c>
      <c r="FU79" s="82">
        <v>1</v>
      </c>
      <c r="FV79" s="82">
        <v>6</v>
      </c>
      <c r="FW79" s="82">
        <v>7531</v>
      </c>
      <c r="FX79" s="82">
        <v>207</v>
      </c>
      <c r="FY79" s="82">
        <v>41</v>
      </c>
      <c r="FZ79" s="82">
        <v>15</v>
      </c>
      <c r="GA79" s="82"/>
      <c r="GB79" s="82">
        <v>29</v>
      </c>
      <c r="GC79" s="82">
        <v>20</v>
      </c>
    </row>
    <row r="80" spans="1:185" x14ac:dyDescent="0.3">
      <c r="A80" s="83">
        <v>106190385</v>
      </c>
      <c r="B80" s="81" t="s">
        <v>232</v>
      </c>
      <c r="C80" s="81" t="s">
        <v>233</v>
      </c>
      <c r="D80" s="81" t="s">
        <v>1101</v>
      </c>
      <c r="E80" s="81" t="s">
        <v>1386</v>
      </c>
      <c r="F80" s="81" t="s">
        <v>1961</v>
      </c>
      <c r="G80" s="81" t="s">
        <v>1962</v>
      </c>
      <c r="H80" s="81" t="s">
        <v>234</v>
      </c>
      <c r="I80" s="81" t="s">
        <v>1040</v>
      </c>
      <c r="J80" s="81" t="s">
        <v>1867</v>
      </c>
      <c r="K80" s="81" t="s">
        <v>1864</v>
      </c>
      <c r="L80" s="81"/>
      <c r="M80" s="81"/>
      <c r="N80" s="81" t="s">
        <v>965</v>
      </c>
      <c r="O80" s="81" t="s">
        <v>1100</v>
      </c>
      <c r="P80" s="81" t="s">
        <v>1148</v>
      </c>
      <c r="Q80" s="81" t="s">
        <v>1417</v>
      </c>
      <c r="R80" s="81" t="s">
        <v>51</v>
      </c>
      <c r="S80" s="82">
        <v>34430</v>
      </c>
      <c r="T80" s="82">
        <v>26103</v>
      </c>
      <c r="U80" s="82">
        <v>4</v>
      </c>
      <c r="V80" s="82">
        <v>6942</v>
      </c>
      <c r="W80" s="82">
        <v>6867</v>
      </c>
      <c r="X80" s="82">
        <v>11593</v>
      </c>
      <c r="Y80" s="82">
        <v>9544</v>
      </c>
      <c r="Z80" s="82">
        <v>7386</v>
      </c>
      <c r="AA80" s="82">
        <v>6770</v>
      </c>
      <c r="AB80" s="82">
        <v>4996</v>
      </c>
      <c r="AC80" s="82">
        <v>2975</v>
      </c>
      <c r="AD80" s="82">
        <v>2149</v>
      </c>
      <c r="AE80" s="82">
        <v>1315</v>
      </c>
      <c r="AF80" s="82"/>
      <c r="AG80" s="82">
        <v>59</v>
      </c>
      <c r="AH80" s="82">
        <v>1076</v>
      </c>
      <c r="AI80" s="82">
        <v>1712</v>
      </c>
      <c r="AJ80" s="82">
        <v>2204</v>
      </c>
      <c r="AK80" s="82">
        <v>122</v>
      </c>
      <c r="AL80" s="82">
        <v>32136</v>
      </c>
      <c r="AM80" s="82">
        <v>513</v>
      </c>
      <c r="AN80" s="82">
        <v>22472</v>
      </c>
      <c r="AO80" s="82">
        <v>243</v>
      </c>
      <c r="AP80" s="82">
        <v>46817</v>
      </c>
      <c r="AQ80" s="82">
        <v>12898</v>
      </c>
      <c r="AR80" s="82">
        <v>563</v>
      </c>
      <c r="AS80" s="82">
        <v>259</v>
      </c>
      <c r="AT80" s="82">
        <v>764</v>
      </c>
      <c r="AU80" s="82">
        <v>494</v>
      </c>
      <c r="AV80" s="82">
        <v>72</v>
      </c>
      <c r="AW80" s="82">
        <v>115</v>
      </c>
      <c r="AX80" s="82">
        <v>21</v>
      </c>
      <c r="AY80" s="82">
        <v>3</v>
      </c>
      <c r="AZ80" s="82"/>
      <c r="BA80" s="82">
        <v>71</v>
      </c>
      <c r="BB80" s="82">
        <v>173</v>
      </c>
      <c r="BC80" s="82">
        <v>1</v>
      </c>
      <c r="BD80" s="82">
        <v>17</v>
      </c>
      <c r="BE80" s="82">
        <v>58565</v>
      </c>
      <c r="BF80" s="82">
        <v>207</v>
      </c>
      <c r="BG80" s="82">
        <v>2</v>
      </c>
      <c r="BH80" s="82"/>
      <c r="BI80" s="82">
        <v>32</v>
      </c>
      <c r="BJ80" s="82"/>
      <c r="BK80" s="82">
        <v>36379</v>
      </c>
      <c r="BL80" s="82">
        <v>7437</v>
      </c>
      <c r="BM80" s="82">
        <v>1011</v>
      </c>
      <c r="BN80" s="82">
        <v>10105</v>
      </c>
      <c r="BO80" s="82">
        <v>5603</v>
      </c>
      <c r="BP80" s="82">
        <v>2</v>
      </c>
      <c r="BQ80" s="82">
        <v>108</v>
      </c>
      <c r="BR80" s="82">
        <v>3134</v>
      </c>
      <c r="BS80" s="82">
        <v>10</v>
      </c>
      <c r="BT80" s="82">
        <v>3411</v>
      </c>
      <c r="BU80" s="82">
        <v>141</v>
      </c>
      <c r="BV80" s="82">
        <v>1750</v>
      </c>
      <c r="BW80" s="82">
        <v>631</v>
      </c>
      <c r="BX80" s="82">
        <v>637</v>
      </c>
      <c r="BY80" s="82">
        <v>1097</v>
      </c>
      <c r="BZ80" s="82">
        <v>4440</v>
      </c>
      <c r="CA80" s="82">
        <v>4541</v>
      </c>
      <c r="CB80" s="82">
        <v>11374</v>
      </c>
      <c r="CC80" s="82">
        <v>1441</v>
      </c>
      <c r="CD80" s="82">
        <v>3538</v>
      </c>
      <c r="CE80" s="82">
        <v>116</v>
      </c>
      <c r="CF80" s="82">
        <v>2559</v>
      </c>
      <c r="CG80" s="82">
        <v>2363</v>
      </c>
      <c r="CH80" s="82">
        <v>6286</v>
      </c>
      <c r="CI80" s="82">
        <v>2331</v>
      </c>
      <c r="CJ80" s="82">
        <v>10613</v>
      </c>
      <c r="CK80" s="82">
        <v>16</v>
      </c>
      <c r="CL80" s="82">
        <v>60537</v>
      </c>
      <c r="CM80" s="82">
        <v>702</v>
      </c>
      <c r="CN80" s="82">
        <v>43933</v>
      </c>
      <c r="CO80" s="82">
        <v>15784</v>
      </c>
      <c r="CP80" s="82">
        <v>103</v>
      </c>
      <c r="CQ80" s="82">
        <v>15</v>
      </c>
      <c r="CR80" s="82">
        <v>2</v>
      </c>
      <c r="CS80" s="82">
        <v>60096</v>
      </c>
      <c r="CT80" s="82">
        <v>4</v>
      </c>
      <c r="CU80" s="82">
        <v>104</v>
      </c>
      <c r="CV80" s="82">
        <v>194</v>
      </c>
      <c r="CW80" s="82">
        <v>137</v>
      </c>
      <c r="CX80" s="82">
        <v>5176</v>
      </c>
      <c r="CY80" s="82">
        <v>5672</v>
      </c>
      <c r="CZ80" s="82"/>
      <c r="DA80" s="82">
        <v>91</v>
      </c>
      <c r="DB80" s="82">
        <v>669</v>
      </c>
      <c r="DC80" s="82">
        <v>797</v>
      </c>
      <c r="DD80" s="82">
        <v>1019</v>
      </c>
      <c r="DE80" s="82">
        <v>1773</v>
      </c>
      <c r="DF80" s="82">
        <v>2164</v>
      </c>
      <c r="DG80" s="82">
        <v>2035</v>
      </c>
      <c r="DH80" s="82">
        <v>2266</v>
      </c>
      <c r="DI80" s="82">
        <v>34</v>
      </c>
      <c r="DJ80" s="82"/>
      <c r="DK80" s="82"/>
      <c r="DL80" s="82">
        <v>7</v>
      </c>
      <c r="DM80" s="82">
        <v>455</v>
      </c>
      <c r="DN80" s="82">
        <v>457</v>
      </c>
      <c r="DO80" s="82">
        <v>475</v>
      </c>
      <c r="DP80" s="82">
        <v>54</v>
      </c>
      <c r="DQ80" s="82">
        <v>4748</v>
      </c>
      <c r="DR80" s="82">
        <v>141</v>
      </c>
      <c r="DS80" s="82">
        <v>4495</v>
      </c>
      <c r="DT80" s="82">
        <v>16</v>
      </c>
      <c r="DU80" s="82">
        <v>6085</v>
      </c>
      <c r="DV80" s="82">
        <v>4600</v>
      </c>
      <c r="DW80" s="82">
        <v>145</v>
      </c>
      <c r="DX80" s="82">
        <v>18</v>
      </c>
      <c r="DY80" s="82">
        <v>339</v>
      </c>
      <c r="DZ80" s="82">
        <v>220</v>
      </c>
      <c r="EA80" s="82">
        <v>480</v>
      </c>
      <c r="EB80" s="82">
        <v>2658</v>
      </c>
      <c r="EC80" s="82">
        <v>335</v>
      </c>
      <c r="ED80" s="82"/>
      <c r="EE80" s="82">
        <v>10</v>
      </c>
      <c r="EF80" s="82">
        <v>35</v>
      </c>
      <c r="EG80" s="82">
        <v>100</v>
      </c>
      <c r="EH80" s="82">
        <v>26</v>
      </c>
      <c r="EI80" s="82">
        <v>5165</v>
      </c>
      <c r="EJ80" s="82">
        <v>1477</v>
      </c>
      <c r="EK80" s="82">
        <v>2</v>
      </c>
      <c r="EL80" s="82"/>
      <c r="EM80" s="82"/>
      <c r="EN80" s="82">
        <v>1</v>
      </c>
      <c r="EO80" s="82"/>
      <c r="EP80" s="82">
        <v>2930</v>
      </c>
      <c r="EQ80" s="82">
        <v>5306</v>
      </c>
      <c r="ER80" s="82">
        <v>109</v>
      </c>
      <c r="ES80" s="82">
        <v>2221</v>
      </c>
      <c r="ET80" s="82">
        <v>280</v>
      </c>
      <c r="EU80" s="82">
        <v>2</v>
      </c>
      <c r="EV80" s="82">
        <v>1896</v>
      </c>
      <c r="EW80" s="82">
        <v>1357</v>
      </c>
      <c r="EX80" s="82">
        <v>102</v>
      </c>
      <c r="EY80" s="82">
        <v>14</v>
      </c>
      <c r="EZ80" s="82">
        <v>488</v>
      </c>
      <c r="FA80" s="82">
        <v>15</v>
      </c>
      <c r="FB80" s="82">
        <v>773</v>
      </c>
      <c r="FC80" s="82">
        <v>2625</v>
      </c>
      <c r="FD80" s="82">
        <v>1579</v>
      </c>
      <c r="FE80" s="82">
        <v>111</v>
      </c>
      <c r="FF80" s="82">
        <v>166</v>
      </c>
      <c r="FG80" s="82">
        <v>388</v>
      </c>
      <c r="FH80" s="82">
        <v>246</v>
      </c>
      <c r="FI80" s="82">
        <v>536</v>
      </c>
      <c r="FJ80" s="82">
        <v>164</v>
      </c>
      <c r="FK80" s="82">
        <v>168</v>
      </c>
      <c r="FL80" s="82">
        <v>34</v>
      </c>
      <c r="FM80" s="82">
        <v>18</v>
      </c>
      <c r="FN80" s="82">
        <v>162</v>
      </c>
      <c r="FO80" s="82">
        <v>4</v>
      </c>
      <c r="FP80" s="82">
        <v>2</v>
      </c>
      <c r="FQ80" s="82">
        <v>10848</v>
      </c>
      <c r="FR80" s="82">
        <v>502</v>
      </c>
      <c r="FS80" s="82">
        <v>7022</v>
      </c>
      <c r="FT80" s="82">
        <v>3291</v>
      </c>
      <c r="FU80" s="82">
        <v>28</v>
      </c>
      <c r="FV80" s="82">
        <v>5</v>
      </c>
      <c r="FW80" s="82">
        <v>10592</v>
      </c>
      <c r="FX80" s="82">
        <v>223</v>
      </c>
      <c r="FY80" s="82">
        <v>27</v>
      </c>
      <c r="FZ80" s="82">
        <v>6</v>
      </c>
      <c r="GA80" s="82"/>
      <c r="GB80" s="82"/>
      <c r="GC80" s="82">
        <v>30</v>
      </c>
    </row>
    <row r="81" spans="1:185" x14ac:dyDescent="0.3">
      <c r="A81" s="83">
        <v>106190392</v>
      </c>
      <c r="B81" s="81" t="s">
        <v>235</v>
      </c>
      <c r="C81" s="81" t="s">
        <v>236</v>
      </c>
      <c r="D81" s="81" t="s">
        <v>1101</v>
      </c>
      <c r="E81" s="81" t="s">
        <v>1386</v>
      </c>
      <c r="F81" s="81" t="s">
        <v>1963</v>
      </c>
      <c r="G81" s="81" t="s">
        <v>1386</v>
      </c>
      <c r="H81" s="81" t="s">
        <v>237</v>
      </c>
      <c r="I81" s="81" t="s">
        <v>1040</v>
      </c>
      <c r="J81" s="81"/>
      <c r="K81" s="81" t="s">
        <v>1864</v>
      </c>
      <c r="L81" s="81"/>
      <c r="M81" s="81"/>
      <c r="N81" s="81" t="s">
        <v>965</v>
      </c>
      <c r="O81" s="81" t="s">
        <v>1141</v>
      </c>
      <c r="P81" s="81" t="s">
        <v>1135</v>
      </c>
      <c r="Q81" s="81" t="s">
        <v>1397</v>
      </c>
      <c r="R81" s="81" t="s">
        <v>51</v>
      </c>
      <c r="S81" s="82">
        <v>13702</v>
      </c>
      <c r="T81" s="82">
        <v>15487</v>
      </c>
      <c r="U81" s="82">
        <v>5</v>
      </c>
      <c r="V81" s="82">
        <v>410</v>
      </c>
      <c r="W81" s="82">
        <v>1091</v>
      </c>
      <c r="X81" s="82">
        <v>6346</v>
      </c>
      <c r="Y81" s="82">
        <v>5902</v>
      </c>
      <c r="Z81" s="82">
        <v>4555</v>
      </c>
      <c r="AA81" s="82">
        <v>4497</v>
      </c>
      <c r="AB81" s="82">
        <v>3242</v>
      </c>
      <c r="AC81" s="82">
        <v>1764</v>
      </c>
      <c r="AD81" s="82">
        <v>1259</v>
      </c>
      <c r="AE81" s="82">
        <v>128</v>
      </c>
      <c r="AF81" s="82"/>
      <c r="AG81" s="82">
        <v>14</v>
      </c>
      <c r="AH81" s="82">
        <v>2491</v>
      </c>
      <c r="AI81" s="82">
        <v>6494</v>
      </c>
      <c r="AJ81" s="82">
        <v>9</v>
      </c>
      <c r="AK81" s="82">
        <v>19</v>
      </c>
      <c r="AL81" s="82">
        <v>498</v>
      </c>
      <c r="AM81" s="82">
        <v>84</v>
      </c>
      <c r="AN81" s="82">
        <v>19585</v>
      </c>
      <c r="AO81" s="82"/>
      <c r="AP81" s="82">
        <v>14689</v>
      </c>
      <c r="AQ81" s="82">
        <v>14428</v>
      </c>
      <c r="AR81" s="82">
        <v>77</v>
      </c>
      <c r="AS81" s="82"/>
      <c r="AT81" s="82">
        <v>651</v>
      </c>
      <c r="AU81" s="82">
        <v>581</v>
      </c>
      <c r="AV81" s="82"/>
      <c r="AW81" s="82">
        <v>153</v>
      </c>
      <c r="AX81" s="82"/>
      <c r="AY81" s="82">
        <v>1</v>
      </c>
      <c r="AZ81" s="82"/>
      <c r="BA81" s="82">
        <v>89</v>
      </c>
      <c r="BB81" s="82">
        <v>562</v>
      </c>
      <c r="BC81" s="82"/>
      <c r="BD81" s="82"/>
      <c r="BE81" s="82">
        <v>27147</v>
      </c>
      <c r="BF81" s="82">
        <v>10</v>
      </c>
      <c r="BG81" s="82"/>
      <c r="BH81" s="82"/>
      <c r="BI81" s="82"/>
      <c r="BJ81" s="82"/>
      <c r="BK81" s="82">
        <v>16711</v>
      </c>
      <c r="BL81" s="82">
        <v>5012</v>
      </c>
      <c r="BM81" s="82">
        <v>596</v>
      </c>
      <c r="BN81" s="82">
        <v>3810</v>
      </c>
      <c r="BO81" s="82">
        <v>3065</v>
      </c>
      <c r="BP81" s="82"/>
      <c r="BQ81" s="82">
        <v>19</v>
      </c>
      <c r="BR81" s="82">
        <v>2130</v>
      </c>
      <c r="BS81" s="82">
        <v>3</v>
      </c>
      <c r="BT81" s="82">
        <v>1784</v>
      </c>
      <c r="BU81" s="82">
        <v>129</v>
      </c>
      <c r="BV81" s="82">
        <v>387</v>
      </c>
      <c r="BW81" s="82">
        <v>418</v>
      </c>
      <c r="BX81" s="82">
        <v>314</v>
      </c>
      <c r="BY81" s="82">
        <v>809</v>
      </c>
      <c r="BZ81" s="82">
        <v>2193</v>
      </c>
      <c r="CA81" s="82">
        <v>1139</v>
      </c>
      <c r="CB81" s="82">
        <v>4764</v>
      </c>
      <c r="CC81" s="82">
        <v>2337</v>
      </c>
      <c r="CD81" s="82">
        <v>2014</v>
      </c>
      <c r="CE81" s="82">
        <v>109</v>
      </c>
      <c r="CF81" s="82">
        <v>1397</v>
      </c>
      <c r="CG81" s="82">
        <v>898</v>
      </c>
      <c r="CH81" s="82">
        <v>2234</v>
      </c>
      <c r="CI81" s="82">
        <v>1122</v>
      </c>
      <c r="CJ81" s="82">
        <v>4994</v>
      </c>
      <c r="CK81" s="82"/>
      <c r="CL81" s="82">
        <v>29194</v>
      </c>
      <c r="CM81" s="82">
        <v>1059</v>
      </c>
      <c r="CN81" s="82">
        <v>19463</v>
      </c>
      <c r="CO81" s="82">
        <v>8555</v>
      </c>
      <c r="CP81" s="82">
        <v>4</v>
      </c>
      <c r="CQ81" s="82">
        <v>113</v>
      </c>
      <c r="CR81" s="82">
        <v>40</v>
      </c>
      <c r="CS81" s="82">
        <v>25314</v>
      </c>
      <c r="CT81" s="82">
        <v>12</v>
      </c>
      <c r="CU81" s="82">
        <v>3231</v>
      </c>
      <c r="CV81" s="82">
        <v>593</v>
      </c>
      <c r="CW81" s="82">
        <v>4</v>
      </c>
      <c r="CX81" s="82">
        <v>3913</v>
      </c>
      <c r="CY81" s="82">
        <v>4497</v>
      </c>
      <c r="CZ81" s="82"/>
      <c r="DA81" s="82">
        <v>56</v>
      </c>
      <c r="DB81" s="82">
        <v>595</v>
      </c>
      <c r="DC81" s="82">
        <v>769</v>
      </c>
      <c r="DD81" s="82">
        <v>879</v>
      </c>
      <c r="DE81" s="82">
        <v>1335</v>
      </c>
      <c r="DF81" s="82">
        <v>1599</v>
      </c>
      <c r="DG81" s="82">
        <v>1441</v>
      </c>
      <c r="DH81" s="82">
        <v>1712</v>
      </c>
      <c r="DI81" s="82">
        <v>24</v>
      </c>
      <c r="DJ81" s="82"/>
      <c r="DK81" s="82"/>
      <c r="DL81" s="82">
        <v>2</v>
      </c>
      <c r="DM81" s="82">
        <v>1790</v>
      </c>
      <c r="DN81" s="82">
        <v>1439</v>
      </c>
      <c r="DO81" s="82">
        <v>8</v>
      </c>
      <c r="DP81" s="82">
        <v>13</v>
      </c>
      <c r="DQ81" s="82">
        <v>137</v>
      </c>
      <c r="DR81" s="82">
        <v>35</v>
      </c>
      <c r="DS81" s="82">
        <v>4986</v>
      </c>
      <c r="DT81" s="82"/>
      <c r="DU81" s="82">
        <v>3983</v>
      </c>
      <c r="DV81" s="82">
        <v>4403</v>
      </c>
      <c r="DW81" s="82">
        <v>24</v>
      </c>
      <c r="DX81" s="82"/>
      <c r="DY81" s="82">
        <v>217</v>
      </c>
      <c r="DZ81" s="82">
        <v>408</v>
      </c>
      <c r="EA81" s="82">
        <v>782</v>
      </c>
      <c r="EB81" s="82">
        <v>795</v>
      </c>
      <c r="EC81" s="82">
        <v>49</v>
      </c>
      <c r="ED81" s="82">
        <v>26</v>
      </c>
      <c r="EE81" s="82">
        <v>2</v>
      </c>
      <c r="EF81" s="82">
        <v>14</v>
      </c>
      <c r="EG81" s="82">
        <v>344</v>
      </c>
      <c r="EH81" s="82">
        <v>60</v>
      </c>
      <c r="EI81" s="82">
        <v>4446</v>
      </c>
      <c r="EJ81" s="82">
        <v>1257</v>
      </c>
      <c r="EK81" s="82">
        <v>1</v>
      </c>
      <c r="EL81" s="82">
        <v>9</v>
      </c>
      <c r="EM81" s="82"/>
      <c r="EN81" s="82"/>
      <c r="EO81" s="82"/>
      <c r="EP81" s="82">
        <v>3256</v>
      </c>
      <c r="EQ81" s="82">
        <v>2828</v>
      </c>
      <c r="ER81" s="82">
        <v>52</v>
      </c>
      <c r="ES81" s="82">
        <v>2080</v>
      </c>
      <c r="ET81" s="82">
        <v>193</v>
      </c>
      <c r="EU81" s="82">
        <v>1</v>
      </c>
      <c r="EV81" s="82">
        <v>1731</v>
      </c>
      <c r="EW81" s="82">
        <v>876</v>
      </c>
      <c r="EX81" s="82">
        <v>103</v>
      </c>
      <c r="EY81" s="82">
        <v>16</v>
      </c>
      <c r="EZ81" s="82">
        <v>457</v>
      </c>
      <c r="FA81" s="82">
        <v>12</v>
      </c>
      <c r="FB81" s="82">
        <v>383</v>
      </c>
      <c r="FC81" s="82">
        <v>2229</v>
      </c>
      <c r="FD81" s="82">
        <v>674</v>
      </c>
      <c r="FE81" s="82">
        <v>125</v>
      </c>
      <c r="FF81" s="82">
        <v>146</v>
      </c>
      <c r="FG81" s="82">
        <v>249</v>
      </c>
      <c r="FH81" s="82">
        <v>271</v>
      </c>
      <c r="FI81" s="82">
        <v>451</v>
      </c>
      <c r="FJ81" s="82">
        <v>123</v>
      </c>
      <c r="FK81" s="82">
        <v>175</v>
      </c>
      <c r="FL81" s="82">
        <v>23</v>
      </c>
      <c r="FM81" s="82">
        <v>5</v>
      </c>
      <c r="FN81" s="82">
        <v>353</v>
      </c>
      <c r="FO81" s="82">
        <v>6</v>
      </c>
      <c r="FP81" s="82">
        <v>2</v>
      </c>
      <c r="FQ81" s="82">
        <v>8410</v>
      </c>
      <c r="FR81" s="82">
        <v>1181</v>
      </c>
      <c r="FS81" s="82">
        <v>4174</v>
      </c>
      <c r="FT81" s="82">
        <v>2965</v>
      </c>
      <c r="FU81" s="82">
        <v>3</v>
      </c>
      <c r="FV81" s="82">
        <v>87</v>
      </c>
      <c r="FW81" s="82">
        <v>7657</v>
      </c>
      <c r="FX81" s="82">
        <v>671</v>
      </c>
      <c r="FY81" s="82">
        <v>78</v>
      </c>
      <c r="FZ81" s="82"/>
      <c r="GA81" s="82">
        <v>1</v>
      </c>
      <c r="GB81" s="82">
        <v>3</v>
      </c>
      <c r="GC81" s="82">
        <v>12</v>
      </c>
    </row>
    <row r="82" spans="1:185" x14ac:dyDescent="0.3">
      <c r="A82" s="83">
        <v>106190400</v>
      </c>
      <c r="B82" s="81" t="s">
        <v>238</v>
      </c>
      <c r="C82" s="81" t="s">
        <v>239</v>
      </c>
      <c r="D82" s="81" t="s">
        <v>1101</v>
      </c>
      <c r="E82" s="81" t="s">
        <v>1386</v>
      </c>
      <c r="F82" s="81" t="s">
        <v>1964</v>
      </c>
      <c r="G82" s="81" t="s">
        <v>1965</v>
      </c>
      <c r="H82" s="81" t="s">
        <v>240</v>
      </c>
      <c r="I82" s="81" t="s">
        <v>1040</v>
      </c>
      <c r="J82" s="81" t="s">
        <v>1867</v>
      </c>
      <c r="K82" s="81" t="s">
        <v>1864</v>
      </c>
      <c r="L82" s="81"/>
      <c r="M82" s="81" t="s">
        <v>58</v>
      </c>
      <c r="N82" s="81" t="s">
        <v>977</v>
      </c>
      <c r="O82" s="81" t="s">
        <v>1108</v>
      </c>
      <c r="P82" s="81" t="s">
        <v>1149</v>
      </c>
      <c r="Q82" s="81" t="s">
        <v>1418</v>
      </c>
      <c r="R82" s="81" t="s">
        <v>51</v>
      </c>
      <c r="S82" s="82">
        <v>21942</v>
      </c>
      <c r="T82" s="82">
        <v>19200</v>
      </c>
      <c r="U82" s="82">
        <v>3</v>
      </c>
      <c r="V82" s="82">
        <v>2766</v>
      </c>
      <c r="W82" s="82">
        <v>3069</v>
      </c>
      <c r="X82" s="82">
        <v>7209</v>
      </c>
      <c r="Y82" s="82">
        <v>7738</v>
      </c>
      <c r="Z82" s="82">
        <v>5430</v>
      </c>
      <c r="AA82" s="82">
        <v>5367</v>
      </c>
      <c r="AB82" s="82">
        <v>4155</v>
      </c>
      <c r="AC82" s="82">
        <v>2648</v>
      </c>
      <c r="AD82" s="82">
        <v>2135</v>
      </c>
      <c r="AE82" s="82">
        <v>628</v>
      </c>
      <c r="AF82" s="82"/>
      <c r="AG82" s="82">
        <v>103</v>
      </c>
      <c r="AH82" s="82">
        <v>3177</v>
      </c>
      <c r="AI82" s="82">
        <v>5837</v>
      </c>
      <c r="AJ82" s="82">
        <v>336</v>
      </c>
      <c r="AK82" s="82">
        <v>60</v>
      </c>
      <c r="AL82" s="82">
        <v>14411</v>
      </c>
      <c r="AM82" s="82">
        <v>200</v>
      </c>
      <c r="AN82" s="82">
        <v>17019</v>
      </c>
      <c r="AO82" s="82">
        <v>2</v>
      </c>
      <c r="AP82" s="82">
        <v>16005</v>
      </c>
      <c r="AQ82" s="82">
        <v>24264</v>
      </c>
      <c r="AR82" s="82">
        <v>859</v>
      </c>
      <c r="AS82" s="82">
        <v>17</v>
      </c>
      <c r="AT82" s="82">
        <v>979</v>
      </c>
      <c r="AU82" s="82">
        <v>1085</v>
      </c>
      <c r="AV82" s="82">
        <v>7</v>
      </c>
      <c r="AW82" s="82">
        <v>125</v>
      </c>
      <c r="AX82" s="82">
        <v>65</v>
      </c>
      <c r="AY82" s="82">
        <v>22</v>
      </c>
      <c r="AZ82" s="82">
        <v>374</v>
      </c>
      <c r="BA82" s="82">
        <v>209</v>
      </c>
      <c r="BB82" s="82">
        <v>286</v>
      </c>
      <c r="BC82" s="82">
        <v>31</v>
      </c>
      <c r="BD82" s="82">
        <v>16</v>
      </c>
      <c r="BE82" s="82">
        <v>37694</v>
      </c>
      <c r="BF82" s="82">
        <v>233</v>
      </c>
      <c r="BG82" s="82"/>
      <c r="BH82" s="82">
        <v>19</v>
      </c>
      <c r="BI82" s="82"/>
      <c r="BJ82" s="82"/>
      <c r="BK82" s="82">
        <v>2821</v>
      </c>
      <c r="BL82" s="82">
        <v>7219</v>
      </c>
      <c r="BM82" s="82">
        <v>13092</v>
      </c>
      <c r="BN82" s="82">
        <v>14158</v>
      </c>
      <c r="BO82" s="82">
        <v>3855</v>
      </c>
      <c r="BP82" s="82"/>
      <c r="BQ82" s="82">
        <v>40</v>
      </c>
      <c r="BR82" s="82">
        <v>2626</v>
      </c>
      <c r="BS82" s="82">
        <v>9</v>
      </c>
      <c r="BT82" s="82">
        <v>2667</v>
      </c>
      <c r="BU82" s="82">
        <v>201</v>
      </c>
      <c r="BV82" s="82">
        <v>608</v>
      </c>
      <c r="BW82" s="82">
        <v>675</v>
      </c>
      <c r="BX82" s="82">
        <v>474</v>
      </c>
      <c r="BY82" s="82">
        <v>1488</v>
      </c>
      <c r="BZ82" s="82">
        <v>2723</v>
      </c>
      <c r="CA82" s="82">
        <v>2024</v>
      </c>
      <c r="CB82" s="82">
        <v>8331</v>
      </c>
      <c r="CC82" s="82">
        <v>2282</v>
      </c>
      <c r="CD82" s="82">
        <v>2394</v>
      </c>
      <c r="CE82" s="82">
        <v>135</v>
      </c>
      <c r="CF82" s="82">
        <v>1895</v>
      </c>
      <c r="CG82" s="82">
        <v>2340</v>
      </c>
      <c r="CH82" s="82">
        <v>3304</v>
      </c>
      <c r="CI82" s="82">
        <v>1189</v>
      </c>
      <c r="CJ82" s="82">
        <v>5708</v>
      </c>
      <c r="CK82" s="82">
        <v>32</v>
      </c>
      <c r="CL82" s="82">
        <v>41145</v>
      </c>
      <c r="CM82" s="82">
        <v>807</v>
      </c>
      <c r="CN82" s="82">
        <v>36568</v>
      </c>
      <c r="CO82" s="82">
        <v>3692</v>
      </c>
      <c r="CP82" s="82">
        <v>73</v>
      </c>
      <c r="CQ82" s="82">
        <v>5</v>
      </c>
      <c r="CR82" s="82">
        <v>12</v>
      </c>
      <c r="CS82" s="82">
        <v>38955</v>
      </c>
      <c r="CT82" s="82">
        <v>14</v>
      </c>
      <c r="CU82" s="82">
        <v>1522</v>
      </c>
      <c r="CV82" s="82">
        <v>368</v>
      </c>
      <c r="CW82" s="82">
        <v>274</v>
      </c>
      <c r="CX82" s="82">
        <v>8183</v>
      </c>
      <c r="CY82" s="82">
        <v>8425</v>
      </c>
      <c r="CZ82" s="82">
        <v>1</v>
      </c>
      <c r="DA82" s="82">
        <v>290</v>
      </c>
      <c r="DB82" s="82">
        <v>1105</v>
      </c>
      <c r="DC82" s="82">
        <v>1652</v>
      </c>
      <c r="DD82" s="82">
        <v>1580</v>
      </c>
      <c r="DE82" s="82">
        <v>2307</v>
      </c>
      <c r="DF82" s="82">
        <v>2789</v>
      </c>
      <c r="DG82" s="82">
        <v>2949</v>
      </c>
      <c r="DH82" s="82">
        <v>3618</v>
      </c>
      <c r="DI82" s="82">
        <v>147</v>
      </c>
      <c r="DJ82" s="82">
        <v>172</v>
      </c>
      <c r="DK82" s="82"/>
      <c r="DL82" s="82">
        <v>33</v>
      </c>
      <c r="DM82" s="82">
        <v>1786</v>
      </c>
      <c r="DN82" s="82">
        <v>2086</v>
      </c>
      <c r="DO82" s="82">
        <v>289</v>
      </c>
      <c r="DP82" s="82">
        <v>58</v>
      </c>
      <c r="DQ82" s="82">
        <v>4430</v>
      </c>
      <c r="DR82" s="82">
        <v>122</v>
      </c>
      <c r="DS82" s="82">
        <v>7805</v>
      </c>
      <c r="DT82" s="82"/>
      <c r="DU82" s="82">
        <v>5383</v>
      </c>
      <c r="DV82" s="82">
        <v>10788</v>
      </c>
      <c r="DW82" s="82">
        <v>426</v>
      </c>
      <c r="DX82" s="82">
        <v>12</v>
      </c>
      <c r="DY82" s="82">
        <v>401</v>
      </c>
      <c r="DZ82" s="82">
        <v>389</v>
      </c>
      <c r="EA82" s="82">
        <v>628</v>
      </c>
      <c r="EB82" s="82">
        <v>1876</v>
      </c>
      <c r="EC82" s="82">
        <v>326</v>
      </c>
      <c r="ED82" s="82">
        <v>72</v>
      </c>
      <c r="EE82" s="82">
        <v>10</v>
      </c>
      <c r="EF82" s="82">
        <v>81</v>
      </c>
      <c r="EG82" s="82">
        <v>271</v>
      </c>
      <c r="EH82" s="82">
        <v>3</v>
      </c>
      <c r="EI82" s="82">
        <v>10793</v>
      </c>
      <c r="EJ82" s="82">
        <v>1754</v>
      </c>
      <c r="EK82" s="82">
        <v>5</v>
      </c>
      <c r="EL82" s="82"/>
      <c r="EM82" s="82"/>
      <c r="EN82" s="82"/>
      <c r="EO82" s="82"/>
      <c r="EP82" s="82">
        <v>3583</v>
      </c>
      <c r="EQ82" s="82">
        <v>6957</v>
      </c>
      <c r="ER82" s="82">
        <v>408</v>
      </c>
      <c r="ES82" s="82">
        <v>5054</v>
      </c>
      <c r="ET82" s="82">
        <v>515</v>
      </c>
      <c r="EU82" s="82">
        <v>92</v>
      </c>
      <c r="EV82" s="82">
        <v>2421</v>
      </c>
      <c r="EW82" s="82">
        <v>2242</v>
      </c>
      <c r="EX82" s="82">
        <v>227</v>
      </c>
      <c r="EY82" s="82">
        <v>49</v>
      </c>
      <c r="EZ82" s="82">
        <v>652</v>
      </c>
      <c r="FA82" s="82">
        <v>37</v>
      </c>
      <c r="FB82" s="82">
        <v>943</v>
      </c>
      <c r="FC82" s="82">
        <v>2777</v>
      </c>
      <c r="FD82" s="82">
        <v>2032</v>
      </c>
      <c r="FE82" s="82">
        <v>1189</v>
      </c>
      <c r="FF82" s="82">
        <v>446</v>
      </c>
      <c r="FG82" s="82">
        <v>537</v>
      </c>
      <c r="FH82" s="82">
        <v>521</v>
      </c>
      <c r="FI82" s="82">
        <v>1114</v>
      </c>
      <c r="FJ82" s="82">
        <v>334</v>
      </c>
      <c r="FK82" s="82">
        <v>449</v>
      </c>
      <c r="FL82" s="82">
        <v>37</v>
      </c>
      <c r="FM82" s="82">
        <v>34</v>
      </c>
      <c r="FN82" s="82">
        <v>549</v>
      </c>
      <c r="FO82" s="82">
        <v>17</v>
      </c>
      <c r="FP82" s="82">
        <v>2</v>
      </c>
      <c r="FQ82" s="82">
        <v>16609</v>
      </c>
      <c r="FR82" s="82">
        <v>776</v>
      </c>
      <c r="FS82" s="82">
        <v>13947</v>
      </c>
      <c r="FT82" s="82">
        <v>1837</v>
      </c>
      <c r="FU82" s="82">
        <v>49</v>
      </c>
      <c r="FV82" s="82"/>
      <c r="FW82" s="82">
        <v>15468</v>
      </c>
      <c r="FX82" s="82">
        <v>1009</v>
      </c>
      <c r="FY82" s="82">
        <v>127</v>
      </c>
      <c r="FZ82" s="82">
        <v>3</v>
      </c>
      <c r="GA82" s="82">
        <v>2</v>
      </c>
      <c r="GB82" s="82"/>
      <c r="GC82" s="82">
        <v>50</v>
      </c>
    </row>
    <row r="83" spans="1:185" x14ac:dyDescent="0.3">
      <c r="A83" s="83">
        <v>106190413</v>
      </c>
      <c r="B83" s="81" t="s">
        <v>241</v>
      </c>
      <c r="C83" s="81" t="s">
        <v>1192</v>
      </c>
      <c r="D83" s="81" t="s">
        <v>1101</v>
      </c>
      <c r="E83" s="81" t="s">
        <v>1386</v>
      </c>
      <c r="F83" s="81" t="s">
        <v>1966</v>
      </c>
      <c r="G83" s="81" t="s">
        <v>1967</v>
      </c>
      <c r="H83" s="81" t="s">
        <v>242</v>
      </c>
      <c r="I83" s="81" t="s">
        <v>1041</v>
      </c>
      <c r="J83" s="81"/>
      <c r="K83" s="81" t="s">
        <v>1864</v>
      </c>
      <c r="L83" s="81"/>
      <c r="M83" s="81"/>
      <c r="N83" s="81" t="s">
        <v>966</v>
      </c>
      <c r="O83" s="81" t="s">
        <v>1126</v>
      </c>
      <c r="P83" s="81" t="s">
        <v>1139</v>
      </c>
      <c r="Q83" s="81" t="s">
        <v>1410</v>
      </c>
      <c r="R83" s="81" t="s">
        <v>51</v>
      </c>
      <c r="S83" s="82">
        <v>14123</v>
      </c>
      <c r="T83" s="82">
        <v>11588</v>
      </c>
      <c r="U83" s="82"/>
      <c r="V83" s="82">
        <v>1553</v>
      </c>
      <c r="W83" s="82">
        <v>2029</v>
      </c>
      <c r="X83" s="82">
        <v>4223</v>
      </c>
      <c r="Y83" s="82">
        <v>3976</v>
      </c>
      <c r="Z83" s="82">
        <v>3560</v>
      </c>
      <c r="AA83" s="82">
        <v>3762</v>
      </c>
      <c r="AB83" s="82">
        <v>2964</v>
      </c>
      <c r="AC83" s="82">
        <v>1886</v>
      </c>
      <c r="AD83" s="82">
        <v>1568</v>
      </c>
      <c r="AE83" s="82">
        <v>190</v>
      </c>
      <c r="AF83" s="82"/>
      <c r="AG83" s="82">
        <v>19</v>
      </c>
      <c r="AH83" s="82">
        <v>1560</v>
      </c>
      <c r="AI83" s="82">
        <v>1247</v>
      </c>
      <c r="AJ83" s="82">
        <v>15</v>
      </c>
      <c r="AK83" s="82">
        <v>25</v>
      </c>
      <c r="AL83" s="82">
        <v>1862</v>
      </c>
      <c r="AM83" s="82">
        <v>217</v>
      </c>
      <c r="AN83" s="82">
        <v>20766</v>
      </c>
      <c r="AO83" s="82"/>
      <c r="AP83" s="82">
        <v>16186</v>
      </c>
      <c r="AQ83" s="82">
        <v>9465</v>
      </c>
      <c r="AR83" s="82">
        <v>60</v>
      </c>
      <c r="AS83" s="82"/>
      <c r="AT83" s="82">
        <v>426</v>
      </c>
      <c r="AU83" s="82">
        <v>801</v>
      </c>
      <c r="AV83" s="82">
        <v>21</v>
      </c>
      <c r="AW83" s="82">
        <v>91</v>
      </c>
      <c r="AX83" s="82">
        <v>5</v>
      </c>
      <c r="AY83" s="82">
        <v>5</v>
      </c>
      <c r="AZ83" s="82">
        <v>12</v>
      </c>
      <c r="BA83" s="82">
        <v>116</v>
      </c>
      <c r="BB83" s="82">
        <v>428</v>
      </c>
      <c r="BC83" s="82"/>
      <c r="BD83" s="82">
        <v>4</v>
      </c>
      <c r="BE83" s="82">
        <v>23676</v>
      </c>
      <c r="BF83" s="82">
        <v>122</v>
      </c>
      <c r="BG83" s="82">
        <v>3</v>
      </c>
      <c r="BH83" s="82"/>
      <c r="BI83" s="82">
        <v>1</v>
      </c>
      <c r="BJ83" s="82"/>
      <c r="BK83" s="82">
        <v>12516</v>
      </c>
      <c r="BL83" s="82">
        <v>5642</v>
      </c>
      <c r="BM83" s="82">
        <v>701</v>
      </c>
      <c r="BN83" s="82">
        <v>4872</v>
      </c>
      <c r="BO83" s="82">
        <v>1980</v>
      </c>
      <c r="BP83" s="82"/>
      <c r="BQ83" s="82">
        <v>7</v>
      </c>
      <c r="BR83" s="82">
        <v>1751</v>
      </c>
      <c r="BS83" s="82">
        <v>2</v>
      </c>
      <c r="BT83" s="82">
        <v>1457</v>
      </c>
      <c r="BU83" s="82">
        <v>117</v>
      </c>
      <c r="BV83" s="82">
        <v>488</v>
      </c>
      <c r="BW83" s="82">
        <v>469</v>
      </c>
      <c r="BX83" s="82">
        <v>243</v>
      </c>
      <c r="BY83" s="82">
        <v>1399</v>
      </c>
      <c r="BZ83" s="82">
        <v>1553</v>
      </c>
      <c r="CA83" s="82">
        <v>1531</v>
      </c>
      <c r="CB83" s="82">
        <v>4043</v>
      </c>
      <c r="CC83" s="82">
        <v>1483</v>
      </c>
      <c r="CD83" s="82">
        <v>1810</v>
      </c>
      <c r="CE83" s="82">
        <v>59</v>
      </c>
      <c r="CF83" s="82">
        <v>1116</v>
      </c>
      <c r="CG83" s="82">
        <v>427</v>
      </c>
      <c r="CH83" s="82">
        <v>2721</v>
      </c>
      <c r="CI83" s="82">
        <v>1007</v>
      </c>
      <c r="CJ83" s="82">
        <v>4025</v>
      </c>
      <c r="CK83" s="82">
        <v>3</v>
      </c>
      <c r="CL83" s="82">
        <v>25711</v>
      </c>
      <c r="CM83" s="82">
        <v>421</v>
      </c>
      <c r="CN83" s="82">
        <v>23229</v>
      </c>
      <c r="CO83" s="82">
        <v>2048</v>
      </c>
      <c r="CP83" s="82">
        <v>13</v>
      </c>
      <c r="CQ83" s="82"/>
      <c r="CR83" s="82">
        <v>13</v>
      </c>
      <c r="CS83" s="82">
        <v>24897</v>
      </c>
      <c r="CT83" s="82"/>
      <c r="CU83" s="82">
        <v>518</v>
      </c>
      <c r="CV83" s="82">
        <v>130</v>
      </c>
      <c r="CW83" s="82">
        <v>153</v>
      </c>
      <c r="CX83" s="82">
        <v>2826</v>
      </c>
      <c r="CY83" s="82">
        <v>3330</v>
      </c>
      <c r="CZ83" s="82"/>
      <c r="DA83" s="82">
        <v>46</v>
      </c>
      <c r="DB83" s="82">
        <v>443</v>
      </c>
      <c r="DC83" s="82">
        <v>530</v>
      </c>
      <c r="DD83" s="82">
        <v>617</v>
      </c>
      <c r="DE83" s="82">
        <v>918</v>
      </c>
      <c r="DF83" s="82">
        <v>1202</v>
      </c>
      <c r="DG83" s="82">
        <v>1044</v>
      </c>
      <c r="DH83" s="82">
        <v>1356</v>
      </c>
      <c r="DI83" s="82"/>
      <c r="DJ83" s="82"/>
      <c r="DK83" s="82"/>
      <c r="DL83" s="82">
        <v>10</v>
      </c>
      <c r="DM83" s="82">
        <v>563</v>
      </c>
      <c r="DN83" s="82">
        <v>311</v>
      </c>
      <c r="DO83" s="82">
        <v>2</v>
      </c>
      <c r="DP83" s="82">
        <v>10</v>
      </c>
      <c r="DQ83" s="82">
        <v>331</v>
      </c>
      <c r="DR83" s="82">
        <v>44</v>
      </c>
      <c r="DS83" s="82">
        <v>4885</v>
      </c>
      <c r="DT83" s="82"/>
      <c r="DU83" s="82">
        <v>3145</v>
      </c>
      <c r="DV83" s="82">
        <v>2996</v>
      </c>
      <c r="DW83" s="82">
        <v>15</v>
      </c>
      <c r="DX83" s="82"/>
      <c r="DY83" s="82">
        <v>334</v>
      </c>
      <c r="DZ83" s="82">
        <v>227</v>
      </c>
      <c r="EA83" s="82">
        <v>309</v>
      </c>
      <c r="EB83" s="82">
        <v>969</v>
      </c>
      <c r="EC83" s="82">
        <v>148</v>
      </c>
      <c r="ED83" s="82">
        <v>3</v>
      </c>
      <c r="EE83" s="82">
        <v>13</v>
      </c>
      <c r="EF83" s="82">
        <v>44</v>
      </c>
      <c r="EG83" s="82">
        <v>22</v>
      </c>
      <c r="EH83" s="82">
        <v>22</v>
      </c>
      <c r="EI83" s="82">
        <v>3203</v>
      </c>
      <c r="EJ83" s="82">
        <v>862</v>
      </c>
      <c r="EK83" s="82"/>
      <c r="EL83" s="82"/>
      <c r="EM83" s="82"/>
      <c r="EN83" s="82"/>
      <c r="EO83" s="82"/>
      <c r="EP83" s="82">
        <v>1952</v>
      </c>
      <c r="EQ83" s="82">
        <v>3227</v>
      </c>
      <c r="ER83" s="82">
        <v>31</v>
      </c>
      <c r="ES83" s="82">
        <v>776</v>
      </c>
      <c r="ET83" s="82">
        <v>170</v>
      </c>
      <c r="EU83" s="82"/>
      <c r="EV83" s="82">
        <v>1174</v>
      </c>
      <c r="EW83" s="82">
        <v>774</v>
      </c>
      <c r="EX83" s="82">
        <v>107</v>
      </c>
      <c r="EY83" s="82">
        <v>4</v>
      </c>
      <c r="EZ83" s="82">
        <v>350</v>
      </c>
      <c r="FA83" s="82">
        <v>1</v>
      </c>
      <c r="FB83" s="82">
        <v>363</v>
      </c>
      <c r="FC83" s="82">
        <v>1109</v>
      </c>
      <c r="FD83" s="82">
        <v>367</v>
      </c>
      <c r="FE83" s="82">
        <v>861</v>
      </c>
      <c r="FF83" s="82">
        <v>72</v>
      </c>
      <c r="FG83" s="82">
        <v>133</v>
      </c>
      <c r="FH83" s="82">
        <v>103</v>
      </c>
      <c r="FI83" s="82">
        <v>470</v>
      </c>
      <c r="FJ83" s="82">
        <v>106</v>
      </c>
      <c r="FK83" s="82">
        <v>135</v>
      </c>
      <c r="FL83" s="82"/>
      <c r="FM83" s="82">
        <v>10</v>
      </c>
      <c r="FN83" s="82">
        <v>14</v>
      </c>
      <c r="FO83" s="82">
        <v>3</v>
      </c>
      <c r="FP83" s="82"/>
      <c r="FQ83" s="82">
        <v>6156</v>
      </c>
      <c r="FR83" s="82">
        <v>222</v>
      </c>
      <c r="FS83" s="82">
        <v>5145</v>
      </c>
      <c r="FT83" s="82">
        <v>787</v>
      </c>
      <c r="FU83" s="82">
        <v>1</v>
      </c>
      <c r="FV83" s="82">
        <v>1</v>
      </c>
      <c r="FW83" s="82">
        <v>5653</v>
      </c>
      <c r="FX83" s="82">
        <v>452</v>
      </c>
      <c r="FY83" s="82">
        <v>20</v>
      </c>
      <c r="FZ83" s="82">
        <v>31</v>
      </c>
      <c r="GA83" s="82"/>
      <c r="GB83" s="82"/>
      <c r="GC83" s="82">
        <v>20</v>
      </c>
    </row>
    <row r="84" spans="1:185" x14ac:dyDescent="0.3">
      <c r="A84" s="83">
        <v>106190422</v>
      </c>
      <c r="B84" s="81" t="s">
        <v>243</v>
      </c>
      <c r="C84" s="81" t="s">
        <v>244</v>
      </c>
      <c r="D84" s="81" t="s">
        <v>1101</v>
      </c>
      <c r="E84" s="81" t="s">
        <v>1386</v>
      </c>
      <c r="F84" s="81" t="s">
        <v>1419</v>
      </c>
      <c r="G84" s="81" t="s">
        <v>1420</v>
      </c>
      <c r="H84" s="81" t="s">
        <v>984</v>
      </c>
      <c r="I84" s="81" t="s">
        <v>1040</v>
      </c>
      <c r="J84" s="81"/>
      <c r="K84" s="81" t="s">
        <v>1864</v>
      </c>
      <c r="L84" s="81"/>
      <c r="M84" s="81"/>
      <c r="N84" s="81" t="s">
        <v>977</v>
      </c>
      <c r="O84" s="81" t="s">
        <v>1123</v>
      </c>
      <c r="P84" s="81" t="s">
        <v>1150</v>
      </c>
      <c r="Q84" s="81" t="s">
        <v>1421</v>
      </c>
      <c r="R84" s="81" t="s">
        <v>51</v>
      </c>
      <c r="S84" s="82">
        <v>29045</v>
      </c>
      <c r="T84" s="82">
        <v>21057</v>
      </c>
      <c r="U84" s="82">
        <v>6</v>
      </c>
      <c r="V84" s="82">
        <v>3510</v>
      </c>
      <c r="W84" s="82">
        <v>3788</v>
      </c>
      <c r="X84" s="82">
        <v>7557</v>
      </c>
      <c r="Y84" s="82">
        <v>7176</v>
      </c>
      <c r="Z84" s="82">
        <v>6318</v>
      </c>
      <c r="AA84" s="82">
        <v>6656</v>
      </c>
      <c r="AB84" s="82">
        <v>5676</v>
      </c>
      <c r="AC84" s="82">
        <v>4462</v>
      </c>
      <c r="AD84" s="82">
        <v>4238</v>
      </c>
      <c r="AE84" s="82">
        <v>726</v>
      </c>
      <c r="AF84" s="82">
        <v>1</v>
      </c>
      <c r="AG84" s="82">
        <v>94</v>
      </c>
      <c r="AH84" s="82">
        <v>5128</v>
      </c>
      <c r="AI84" s="82">
        <v>6484</v>
      </c>
      <c r="AJ84" s="82">
        <v>718</v>
      </c>
      <c r="AK84" s="82">
        <v>478</v>
      </c>
      <c r="AL84" s="82">
        <v>17810</v>
      </c>
      <c r="AM84" s="82">
        <v>871</v>
      </c>
      <c r="AN84" s="82">
        <v>18287</v>
      </c>
      <c r="AO84" s="82">
        <v>238</v>
      </c>
      <c r="AP84" s="82">
        <v>18032</v>
      </c>
      <c r="AQ84" s="82">
        <v>30535</v>
      </c>
      <c r="AR84" s="82">
        <v>1492</v>
      </c>
      <c r="AS84" s="82">
        <v>49</v>
      </c>
      <c r="AT84" s="82">
        <v>544</v>
      </c>
      <c r="AU84" s="82">
        <v>248</v>
      </c>
      <c r="AV84" s="82">
        <v>98</v>
      </c>
      <c r="AW84" s="82">
        <v>58</v>
      </c>
      <c r="AX84" s="82">
        <v>20</v>
      </c>
      <c r="AY84" s="82">
        <v>4</v>
      </c>
      <c r="AZ84" s="82">
        <v>192</v>
      </c>
      <c r="BA84" s="82">
        <v>190</v>
      </c>
      <c r="BB84" s="82">
        <v>562</v>
      </c>
      <c r="BC84" s="82">
        <v>6</v>
      </c>
      <c r="BD84" s="82">
        <v>43</v>
      </c>
      <c r="BE84" s="82">
        <v>47831</v>
      </c>
      <c r="BF84" s="82">
        <v>312</v>
      </c>
      <c r="BG84" s="82"/>
      <c r="BH84" s="82"/>
      <c r="BI84" s="82"/>
      <c r="BJ84" s="82"/>
      <c r="BK84" s="82">
        <v>14807</v>
      </c>
      <c r="BL84" s="82">
        <v>11759</v>
      </c>
      <c r="BM84" s="82">
        <v>682</v>
      </c>
      <c r="BN84" s="82">
        <v>19939</v>
      </c>
      <c r="BO84" s="82">
        <v>2921</v>
      </c>
      <c r="BP84" s="82"/>
      <c r="BQ84" s="82">
        <v>42</v>
      </c>
      <c r="BR84" s="82">
        <v>4041</v>
      </c>
      <c r="BS84" s="82">
        <v>3</v>
      </c>
      <c r="BT84" s="82">
        <v>2557</v>
      </c>
      <c r="BU84" s="82">
        <v>139</v>
      </c>
      <c r="BV84" s="82">
        <v>771</v>
      </c>
      <c r="BW84" s="82">
        <v>577</v>
      </c>
      <c r="BX84" s="82">
        <v>535</v>
      </c>
      <c r="BY84" s="82">
        <v>711</v>
      </c>
      <c r="BZ84" s="82">
        <v>3368</v>
      </c>
      <c r="CA84" s="82">
        <v>1646</v>
      </c>
      <c r="CB84" s="82">
        <v>8822</v>
      </c>
      <c r="CC84" s="82">
        <v>1408</v>
      </c>
      <c r="CD84" s="82">
        <v>3837</v>
      </c>
      <c r="CE84" s="82">
        <v>117</v>
      </c>
      <c r="CF84" s="82">
        <v>2105</v>
      </c>
      <c r="CG84" s="82">
        <v>1232</v>
      </c>
      <c r="CH84" s="82">
        <v>4420</v>
      </c>
      <c r="CI84" s="82">
        <v>1775</v>
      </c>
      <c r="CJ84" s="82">
        <v>11984</v>
      </c>
      <c r="CK84" s="82">
        <v>18</v>
      </c>
      <c r="CL84" s="82">
        <v>50108</v>
      </c>
      <c r="CM84" s="82">
        <v>782</v>
      </c>
      <c r="CN84" s="82">
        <v>45978</v>
      </c>
      <c r="CO84" s="82">
        <v>3327</v>
      </c>
      <c r="CP84" s="82">
        <v>2</v>
      </c>
      <c r="CQ84" s="82">
        <v>19</v>
      </c>
      <c r="CR84" s="82">
        <v>16</v>
      </c>
      <c r="CS84" s="82">
        <v>49333</v>
      </c>
      <c r="CT84" s="82"/>
      <c r="CU84" s="82">
        <v>292</v>
      </c>
      <c r="CV84" s="82">
        <v>422</v>
      </c>
      <c r="CW84" s="82">
        <v>45</v>
      </c>
      <c r="CX84" s="82">
        <v>7867</v>
      </c>
      <c r="CY84" s="82">
        <v>7435</v>
      </c>
      <c r="CZ84" s="82"/>
      <c r="DA84" s="82">
        <v>185</v>
      </c>
      <c r="DB84" s="82">
        <v>527</v>
      </c>
      <c r="DC84" s="82">
        <v>841</v>
      </c>
      <c r="DD84" s="82">
        <v>1150</v>
      </c>
      <c r="DE84" s="82">
        <v>1987</v>
      </c>
      <c r="DF84" s="82">
        <v>2743</v>
      </c>
      <c r="DG84" s="82">
        <v>3304</v>
      </c>
      <c r="DH84" s="82">
        <v>4336</v>
      </c>
      <c r="DI84" s="82">
        <v>111</v>
      </c>
      <c r="DJ84" s="82">
        <v>118</v>
      </c>
      <c r="DK84" s="82"/>
      <c r="DL84" s="82">
        <v>35</v>
      </c>
      <c r="DM84" s="82">
        <v>2197</v>
      </c>
      <c r="DN84" s="82">
        <v>1678</v>
      </c>
      <c r="DO84" s="82">
        <v>125</v>
      </c>
      <c r="DP84" s="82">
        <v>142</v>
      </c>
      <c r="DQ84" s="82">
        <v>3516</v>
      </c>
      <c r="DR84" s="82">
        <v>268</v>
      </c>
      <c r="DS84" s="82">
        <v>7335</v>
      </c>
      <c r="DT84" s="82">
        <v>6</v>
      </c>
      <c r="DU84" s="82">
        <v>3430</v>
      </c>
      <c r="DV84" s="82">
        <v>11433</v>
      </c>
      <c r="DW84" s="82">
        <v>433</v>
      </c>
      <c r="DX84" s="82">
        <v>6</v>
      </c>
      <c r="DY84" s="82">
        <v>228</v>
      </c>
      <c r="DZ84" s="82">
        <v>233</v>
      </c>
      <c r="EA84" s="82">
        <v>588</v>
      </c>
      <c r="EB84" s="82">
        <v>3137</v>
      </c>
      <c r="EC84" s="82">
        <v>362</v>
      </c>
      <c r="ED84" s="82"/>
      <c r="EE84" s="82"/>
      <c r="EF84" s="82">
        <v>46</v>
      </c>
      <c r="EG84" s="82">
        <v>43</v>
      </c>
      <c r="EH84" s="82">
        <v>134</v>
      </c>
      <c r="EI84" s="82">
        <v>8706</v>
      </c>
      <c r="EJ84" s="82">
        <v>1815</v>
      </c>
      <c r="EK84" s="82">
        <v>6</v>
      </c>
      <c r="EL84" s="82"/>
      <c r="EM84" s="82">
        <v>4</v>
      </c>
      <c r="EN84" s="82"/>
      <c r="EO84" s="82"/>
      <c r="EP84" s="82">
        <v>1545</v>
      </c>
      <c r="EQ84" s="82">
        <v>9254</v>
      </c>
      <c r="ER84" s="82">
        <v>122</v>
      </c>
      <c r="ES84" s="82">
        <v>4102</v>
      </c>
      <c r="ET84" s="82">
        <v>278</v>
      </c>
      <c r="EU84" s="82">
        <v>1</v>
      </c>
      <c r="EV84" s="82">
        <v>3189</v>
      </c>
      <c r="EW84" s="82">
        <v>2610</v>
      </c>
      <c r="EX84" s="82">
        <v>195</v>
      </c>
      <c r="EY84" s="82">
        <v>34</v>
      </c>
      <c r="EZ84" s="82">
        <v>717</v>
      </c>
      <c r="FA84" s="82">
        <v>18</v>
      </c>
      <c r="FB84" s="82">
        <v>1063</v>
      </c>
      <c r="FC84" s="82">
        <v>2429</v>
      </c>
      <c r="FD84" s="82">
        <v>1322</v>
      </c>
      <c r="FE84" s="82">
        <v>213</v>
      </c>
      <c r="FF84" s="82">
        <v>367</v>
      </c>
      <c r="FG84" s="82">
        <v>522</v>
      </c>
      <c r="FH84" s="82">
        <v>477</v>
      </c>
      <c r="FI84" s="82">
        <v>1091</v>
      </c>
      <c r="FJ84" s="82">
        <v>340</v>
      </c>
      <c r="FK84" s="82">
        <v>499</v>
      </c>
      <c r="FL84" s="82">
        <v>48</v>
      </c>
      <c r="FM84" s="82">
        <v>19</v>
      </c>
      <c r="FN84" s="82">
        <v>126</v>
      </c>
      <c r="FO84" s="82">
        <v>12</v>
      </c>
      <c r="FP84" s="82">
        <v>11</v>
      </c>
      <c r="FQ84" s="82">
        <v>15302</v>
      </c>
      <c r="FR84" s="82">
        <v>513</v>
      </c>
      <c r="FS84" s="82">
        <v>13689</v>
      </c>
      <c r="FT84" s="82">
        <v>1093</v>
      </c>
      <c r="FU84" s="82">
        <v>2</v>
      </c>
      <c r="FV84" s="82">
        <v>5</v>
      </c>
      <c r="FW84" s="82">
        <v>15094</v>
      </c>
      <c r="FX84" s="82">
        <v>79</v>
      </c>
      <c r="FY84" s="82">
        <v>126</v>
      </c>
      <c r="FZ84" s="82">
        <v>2</v>
      </c>
      <c r="GA84" s="82"/>
      <c r="GB84" s="82">
        <v>1</v>
      </c>
      <c r="GC84" s="82">
        <v>29</v>
      </c>
    </row>
    <row r="85" spans="1:185" x14ac:dyDescent="0.3">
      <c r="A85" s="83">
        <v>106190429</v>
      </c>
      <c r="B85" s="81" t="s">
        <v>245</v>
      </c>
      <c r="C85" s="81" t="s">
        <v>985</v>
      </c>
      <c r="D85" s="81" t="s">
        <v>1101</v>
      </c>
      <c r="E85" s="81" t="s">
        <v>1386</v>
      </c>
      <c r="F85" s="81" t="s">
        <v>1968</v>
      </c>
      <c r="G85" s="81" t="s">
        <v>1386</v>
      </c>
      <c r="H85" s="81" t="s">
        <v>200</v>
      </c>
      <c r="I85" s="81" t="s">
        <v>1040</v>
      </c>
      <c r="J85" s="81"/>
      <c r="K85" s="81" t="s">
        <v>1864</v>
      </c>
      <c r="L85" s="81"/>
      <c r="M85" s="81" t="s">
        <v>58</v>
      </c>
      <c r="N85" s="81" t="s">
        <v>965</v>
      </c>
      <c r="O85" s="81" t="s">
        <v>1141</v>
      </c>
      <c r="P85" s="81" t="s">
        <v>1142</v>
      </c>
      <c r="Q85" s="81" t="s">
        <v>1400</v>
      </c>
      <c r="R85" s="81" t="s">
        <v>51</v>
      </c>
      <c r="S85" s="82">
        <v>24540</v>
      </c>
      <c r="T85" s="82">
        <v>23928</v>
      </c>
      <c r="U85" s="82">
        <v>12</v>
      </c>
      <c r="V85" s="82">
        <v>2103</v>
      </c>
      <c r="W85" s="82">
        <v>2386</v>
      </c>
      <c r="X85" s="82">
        <v>8808</v>
      </c>
      <c r="Y85" s="82">
        <v>8526</v>
      </c>
      <c r="Z85" s="82">
        <v>6473</v>
      </c>
      <c r="AA85" s="82">
        <v>6459</v>
      </c>
      <c r="AB85" s="82">
        <v>5500</v>
      </c>
      <c r="AC85" s="82">
        <v>4284</v>
      </c>
      <c r="AD85" s="82">
        <v>3347</v>
      </c>
      <c r="AE85" s="82">
        <v>594</v>
      </c>
      <c r="AF85" s="82"/>
      <c r="AG85" s="82">
        <v>146</v>
      </c>
      <c r="AH85" s="82">
        <v>4488</v>
      </c>
      <c r="AI85" s="82">
        <v>6704</v>
      </c>
      <c r="AJ85" s="82">
        <v>257</v>
      </c>
      <c r="AK85" s="82">
        <v>344</v>
      </c>
      <c r="AL85" s="82">
        <v>21664</v>
      </c>
      <c r="AM85" s="82">
        <v>3049</v>
      </c>
      <c r="AN85" s="82">
        <v>11828</v>
      </c>
      <c r="AO85" s="82"/>
      <c r="AP85" s="82">
        <v>22214</v>
      </c>
      <c r="AQ85" s="82">
        <v>23830</v>
      </c>
      <c r="AR85" s="82">
        <v>2436</v>
      </c>
      <c r="AS85" s="82"/>
      <c r="AT85" s="82">
        <v>675</v>
      </c>
      <c r="AU85" s="82">
        <v>960</v>
      </c>
      <c r="AV85" s="82">
        <v>5</v>
      </c>
      <c r="AW85" s="82">
        <v>32</v>
      </c>
      <c r="AX85" s="82">
        <v>725</v>
      </c>
      <c r="AY85" s="82">
        <v>37</v>
      </c>
      <c r="AZ85" s="82">
        <v>19</v>
      </c>
      <c r="BA85" s="82">
        <v>14</v>
      </c>
      <c r="BB85" s="82">
        <v>664</v>
      </c>
      <c r="BC85" s="82">
        <v>7</v>
      </c>
      <c r="BD85" s="82">
        <v>3</v>
      </c>
      <c r="BE85" s="82">
        <v>45146</v>
      </c>
      <c r="BF85" s="82">
        <v>189</v>
      </c>
      <c r="BG85" s="82"/>
      <c r="BH85" s="82"/>
      <c r="BI85" s="82">
        <v>3</v>
      </c>
      <c r="BJ85" s="82">
        <v>1</v>
      </c>
      <c r="BK85" s="82">
        <v>12788</v>
      </c>
      <c r="BL85" s="82">
        <v>10386</v>
      </c>
      <c r="BM85" s="82">
        <v>141</v>
      </c>
      <c r="BN85" s="82">
        <v>20977</v>
      </c>
      <c r="BO85" s="82">
        <v>4188</v>
      </c>
      <c r="BP85" s="82"/>
      <c r="BQ85" s="82">
        <v>63</v>
      </c>
      <c r="BR85" s="82">
        <v>3895</v>
      </c>
      <c r="BS85" s="82">
        <v>7</v>
      </c>
      <c r="BT85" s="82">
        <v>3433</v>
      </c>
      <c r="BU85" s="82">
        <v>288</v>
      </c>
      <c r="BV85" s="82">
        <v>706</v>
      </c>
      <c r="BW85" s="82">
        <v>871</v>
      </c>
      <c r="BX85" s="82">
        <v>581</v>
      </c>
      <c r="BY85" s="82">
        <v>1555</v>
      </c>
      <c r="BZ85" s="82">
        <v>3118</v>
      </c>
      <c r="CA85" s="82">
        <v>2921</v>
      </c>
      <c r="CB85" s="82">
        <v>7557</v>
      </c>
      <c r="CC85" s="82">
        <v>2792</v>
      </c>
      <c r="CD85" s="82">
        <v>3087</v>
      </c>
      <c r="CE85" s="82">
        <v>191</v>
      </c>
      <c r="CF85" s="82">
        <v>2151</v>
      </c>
      <c r="CG85" s="82">
        <v>1066</v>
      </c>
      <c r="CH85" s="82">
        <v>3532</v>
      </c>
      <c r="CI85" s="82">
        <v>1829</v>
      </c>
      <c r="CJ85" s="82">
        <v>8824</v>
      </c>
      <c r="CK85" s="82">
        <v>13</v>
      </c>
      <c r="CL85" s="82">
        <v>48480</v>
      </c>
      <c r="CM85" s="82">
        <v>974</v>
      </c>
      <c r="CN85" s="82">
        <v>40349</v>
      </c>
      <c r="CO85" s="82">
        <v>7018</v>
      </c>
      <c r="CP85" s="82">
        <v>87</v>
      </c>
      <c r="CQ85" s="82">
        <v>52</v>
      </c>
      <c r="CR85" s="82"/>
      <c r="CS85" s="82">
        <v>43917</v>
      </c>
      <c r="CT85" s="82">
        <v>20</v>
      </c>
      <c r="CU85" s="82">
        <v>4164</v>
      </c>
      <c r="CV85" s="82">
        <v>378</v>
      </c>
      <c r="CW85" s="82">
        <v>1</v>
      </c>
      <c r="CX85" s="82">
        <v>3139</v>
      </c>
      <c r="CY85" s="82">
        <v>3873</v>
      </c>
      <c r="CZ85" s="82"/>
      <c r="DA85" s="82">
        <v>125</v>
      </c>
      <c r="DB85" s="82">
        <v>390</v>
      </c>
      <c r="DC85" s="82">
        <v>543</v>
      </c>
      <c r="DD85" s="82">
        <v>549</v>
      </c>
      <c r="DE85" s="82">
        <v>1013</v>
      </c>
      <c r="DF85" s="82">
        <v>1459</v>
      </c>
      <c r="DG85" s="82">
        <v>1465</v>
      </c>
      <c r="DH85" s="82">
        <v>1305</v>
      </c>
      <c r="DI85" s="82">
        <v>71</v>
      </c>
      <c r="DJ85" s="82">
        <v>92</v>
      </c>
      <c r="DK85" s="82"/>
      <c r="DL85" s="82">
        <v>19</v>
      </c>
      <c r="DM85" s="82">
        <v>992</v>
      </c>
      <c r="DN85" s="82">
        <v>746</v>
      </c>
      <c r="DO85" s="82">
        <v>31</v>
      </c>
      <c r="DP85" s="82">
        <v>39</v>
      </c>
      <c r="DQ85" s="82">
        <v>3020</v>
      </c>
      <c r="DR85" s="82">
        <v>122</v>
      </c>
      <c r="DS85" s="82">
        <v>2043</v>
      </c>
      <c r="DT85" s="82"/>
      <c r="DU85" s="82">
        <v>3149</v>
      </c>
      <c r="DV85" s="82">
        <v>3795</v>
      </c>
      <c r="DW85" s="82">
        <v>68</v>
      </c>
      <c r="DX85" s="82"/>
      <c r="DY85" s="82">
        <v>121</v>
      </c>
      <c r="DZ85" s="82">
        <v>123</v>
      </c>
      <c r="EA85" s="82">
        <v>332</v>
      </c>
      <c r="EB85" s="82">
        <v>2270</v>
      </c>
      <c r="EC85" s="82">
        <v>165</v>
      </c>
      <c r="ED85" s="82">
        <v>2</v>
      </c>
      <c r="EE85" s="82"/>
      <c r="EF85" s="82">
        <v>9</v>
      </c>
      <c r="EG85" s="82">
        <v>16</v>
      </c>
      <c r="EH85" s="82">
        <v>1</v>
      </c>
      <c r="EI85" s="82">
        <v>3613</v>
      </c>
      <c r="EJ85" s="82">
        <v>358</v>
      </c>
      <c r="EK85" s="82"/>
      <c r="EL85" s="82"/>
      <c r="EM85" s="82">
        <v>2</v>
      </c>
      <c r="EN85" s="82"/>
      <c r="EO85" s="82"/>
      <c r="EP85" s="82">
        <v>635</v>
      </c>
      <c r="EQ85" s="82">
        <v>3478</v>
      </c>
      <c r="ER85" s="82">
        <v>10</v>
      </c>
      <c r="ES85" s="82">
        <v>2782</v>
      </c>
      <c r="ET85" s="82">
        <v>107</v>
      </c>
      <c r="EU85" s="82"/>
      <c r="EV85" s="82">
        <v>1331</v>
      </c>
      <c r="EW85" s="82">
        <v>871</v>
      </c>
      <c r="EX85" s="82">
        <v>113</v>
      </c>
      <c r="EY85" s="82">
        <v>7</v>
      </c>
      <c r="EZ85" s="82">
        <v>329</v>
      </c>
      <c r="FA85" s="82">
        <v>17</v>
      </c>
      <c r="FB85" s="82">
        <v>325</v>
      </c>
      <c r="FC85" s="82">
        <v>1746</v>
      </c>
      <c r="FD85" s="82">
        <v>534</v>
      </c>
      <c r="FE85" s="82">
        <v>251</v>
      </c>
      <c r="FF85" s="82">
        <v>217</v>
      </c>
      <c r="FG85" s="82">
        <v>295</v>
      </c>
      <c r="FH85" s="82">
        <v>266</v>
      </c>
      <c r="FI85" s="82">
        <v>336</v>
      </c>
      <c r="FJ85" s="82">
        <v>76</v>
      </c>
      <c r="FK85" s="82">
        <v>174</v>
      </c>
      <c r="FL85" s="82">
        <v>13</v>
      </c>
      <c r="FM85" s="82">
        <v>13</v>
      </c>
      <c r="FN85" s="82">
        <v>86</v>
      </c>
      <c r="FO85" s="82">
        <v>12</v>
      </c>
      <c r="FP85" s="82"/>
      <c r="FQ85" s="82">
        <v>7012</v>
      </c>
      <c r="FR85" s="82">
        <v>264</v>
      </c>
      <c r="FS85" s="82">
        <v>5276</v>
      </c>
      <c r="FT85" s="82">
        <v>1456</v>
      </c>
      <c r="FU85" s="82">
        <v>5</v>
      </c>
      <c r="FV85" s="82">
        <v>11</v>
      </c>
      <c r="FW85" s="82">
        <v>6889</v>
      </c>
      <c r="FX85" s="82">
        <v>102</v>
      </c>
      <c r="FY85" s="82">
        <v>21</v>
      </c>
      <c r="FZ85" s="82"/>
      <c r="GA85" s="82"/>
      <c r="GB85" s="82"/>
      <c r="GC85" s="82">
        <v>57</v>
      </c>
    </row>
    <row r="86" spans="1:185" x14ac:dyDescent="0.3">
      <c r="A86" s="83">
        <v>106190431</v>
      </c>
      <c r="B86" s="81" t="s">
        <v>246</v>
      </c>
      <c r="C86" s="81" t="s">
        <v>986</v>
      </c>
      <c r="D86" s="81" t="s">
        <v>1101</v>
      </c>
      <c r="E86" s="81" t="s">
        <v>1386</v>
      </c>
      <c r="F86" s="81" t="s">
        <v>1969</v>
      </c>
      <c r="G86" s="81" t="s">
        <v>1970</v>
      </c>
      <c r="H86" s="81" t="s">
        <v>247</v>
      </c>
      <c r="I86" s="81" t="s">
        <v>1040</v>
      </c>
      <c r="J86" s="81"/>
      <c r="K86" s="81" t="s">
        <v>1864</v>
      </c>
      <c r="L86" s="81"/>
      <c r="M86" s="81"/>
      <c r="N86" s="81" t="s">
        <v>967</v>
      </c>
      <c r="O86" s="81" t="s">
        <v>1136</v>
      </c>
      <c r="P86" s="81" t="s">
        <v>1150</v>
      </c>
      <c r="Q86" s="81" t="s">
        <v>1421</v>
      </c>
      <c r="R86" s="81" t="s">
        <v>51</v>
      </c>
      <c r="S86" s="82">
        <v>30720</v>
      </c>
      <c r="T86" s="82">
        <v>24338</v>
      </c>
      <c r="U86" s="82">
        <v>1</v>
      </c>
      <c r="V86" s="82">
        <v>3615</v>
      </c>
      <c r="W86" s="82">
        <v>3258</v>
      </c>
      <c r="X86" s="82">
        <v>7726</v>
      </c>
      <c r="Y86" s="82">
        <v>7605</v>
      </c>
      <c r="Z86" s="82">
        <v>6879</v>
      </c>
      <c r="AA86" s="82">
        <v>7142</v>
      </c>
      <c r="AB86" s="82">
        <v>6732</v>
      </c>
      <c r="AC86" s="82">
        <v>5901</v>
      </c>
      <c r="AD86" s="82">
        <v>5436</v>
      </c>
      <c r="AE86" s="82">
        <v>765</v>
      </c>
      <c r="AF86" s="82"/>
      <c r="AG86" s="82">
        <v>105</v>
      </c>
      <c r="AH86" s="82">
        <v>4136</v>
      </c>
      <c r="AI86" s="82">
        <v>16885</v>
      </c>
      <c r="AJ86" s="82">
        <v>254</v>
      </c>
      <c r="AK86" s="82">
        <v>758</v>
      </c>
      <c r="AL86" s="82">
        <v>19094</v>
      </c>
      <c r="AM86" s="82">
        <v>3133</v>
      </c>
      <c r="AN86" s="82">
        <v>10694</v>
      </c>
      <c r="AO86" s="82"/>
      <c r="AP86" s="82">
        <v>19309</v>
      </c>
      <c r="AQ86" s="82">
        <v>33435</v>
      </c>
      <c r="AR86" s="82">
        <v>2315</v>
      </c>
      <c r="AS86" s="82"/>
      <c r="AT86" s="82">
        <v>970</v>
      </c>
      <c r="AU86" s="82">
        <v>1902</v>
      </c>
      <c r="AV86" s="82">
        <v>5</v>
      </c>
      <c r="AW86" s="82">
        <v>56</v>
      </c>
      <c r="AX86" s="82">
        <v>1457</v>
      </c>
      <c r="AY86" s="82">
        <v>95</v>
      </c>
      <c r="AZ86" s="82">
        <v>2</v>
      </c>
      <c r="BA86" s="82">
        <v>19</v>
      </c>
      <c r="BB86" s="82">
        <v>605</v>
      </c>
      <c r="BC86" s="82">
        <v>15</v>
      </c>
      <c r="BD86" s="82">
        <v>14</v>
      </c>
      <c r="BE86" s="82">
        <v>49592</v>
      </c>
      <c r="BF86" s="82">
        <v>326</v>
      </c>
      <c r="BG86" s="82">
        <v>1</v>
      </c>
      <c r="BH86" s="82"/>
      <c r="BI86" s="82"/>
      <c r="BJ86" s="82"/>
      <c r="BK86" s="82">
        <v>11078</v>
      </c>
      <c r="BL86" s="82">
        <v>14444</v>
      </c>
      <c r="BM86" s="82">
        <v>99</v>
      </c>
      <c r="BN86" s="82">
        <v>27249</v>
      </c>
      <c r="BO86" s="82">
        <v>2189</v>
      </c>
      <c r="BP86" s="82"/>
      <c r="BQ86" s="82">
        <v>57</v>
      </c>
      <c r="BR86" s="82">
        <v>5632</v>
      </c>
      <c r="BS86" s="82">
        <v>5</v>
      </c>
      <c r="BT86" s="82">
        <v>3490</v>
      </c>
      <c r="BU86" s="82">
        <v>480</v>
      </c>
      <c r="BV86" s="82">
        <v>789</v>
      </c>
      <c r="BW86" s="82">
        <v>1295</v>
      </c>
      <c r="BX86" s="82">
        <v>601</v>
      </c>
      <c r="BY86" s="82">
        <v>975</v>
      </c>
      <c r="BZ86" s="82">
        <v>3491</v>
      </c>
      <c r="CA86" s="82">
        <v>3148</v>
      </c>
      <c r="CB86" s="82">
        <v>8677</v>
      </c>
      <c r="CC86" s="82">
        <v>1935</v>
      </c>
      <c r="CD86" s="82">
        <v>3798</v>
      </c>
      <c r="CE86" s="82">
        <v>244</v>
      </c>
      <c r="CF86" s="82">
        <v>2344</v>
      </c>
      <c r="CG86" s="82">
        <v>1556</v>
      </c>
      <c r="CH86" s="82">
        <v>4186</v>
      </c>
      <c r="CI86" s="82">
        <v>1640</v>
      </c>
      <c r="CJ86" s="82">
        <v>10702</v>
      </c>
      <c r="CK86" s="82">
        <v>14</v>
      </c>
      <c r="CL86" s="82">
        <v>55059</v>
      </c>
      <c r="CM86" s="82">
        <v>465</v>
      </c>
      <c r="CN86" s="82">
        <v>50374</v>
      </c>
      <c r="CO86" s="82">
        <v>4093</v>
      </c>
      <c r="CP86" s="82">
        <v>40</v>
      </c>
      <c r="CQ86" s="82">
        <v>87</v>
      </c>
      <c r="CR86" s="82"/>
      <c r="CS86" s="82">
        <v>53620</v>
      </c>
      <c r="CT86" s="82"/>
      <c r="CU86" s="82">
        <v>1304</v>
      </c>
      <c r="CV86" s="82">
        <v>133</v>
      </c>
      <c r="CW86" s="82">
        <v>2</v>
      </c>
      <c r="CX86" s="82">
        <v>2376</v>
      </c>
      <c r="CY86" s="82">
        <v>2441</v>
      </c>
      <c r="CZ86" s="82"/>
      <c r="DA86" s="82">
        <v>16</v>
      </c>
      <c r="DB86" s="82">
        <v>186</v>
      </c>
      <c r="DC86" s="82">
        <v>341</v>
      </c>
      <c r="DD86" s="82">
        <v>463</v>
      </c>
      <c r="DE86" s="82">
        <v>676</v>
      </c>
      <c r="DF86" s="82">
        <v>959</v>
      </c>
      <c r="DG86" s="82">
        <v>971</v>
      </c>
      <c r="DH86" s="82">
        <v>1201</v>
      </c>
      <c r="DI86" s="82">
        <v>2</v>
      </c>
      <c r="DJ86" s="82">
        <v>2</v>
      </c>
      <c r="DK86" s="82"/>
      <c r="DL86" s="82">
        <v>13</v>
      </c>
      <c r="DM86" s="82">
        <v>473</v>
      </c>
      <c r="DN86" s="82">
        <v>1522</v>
      </c>
      <c r="DO86" s="82">
        <v>11</v>
      </c>
      <c r="DP86" s="82">
        <v>105</v>
      </c>
      <c r="DQ86" s="82">
        <v>1392</v>
      </c>
      <c r="DR86" s="82">
        <v>74</v>
      </c>
      <c r="DS86" s="82">
        <v>1227</v>
      </c>
      <c r="DT86" s="82"/>
      <c r="DU86" s="82">
        <v>1461</v>
      </c>
      <c r="DV86" s="82">
        <v>3319</v>
      </c>
      <c r="DW86" s="82">
        <v>37</v>
      </c>
      <c r="DX86" s="82"/>
      <c r="DY86" s="82">
        <v>155</v>
      </c>
      <c r="DZ86" s="82">
        <v>61</v>
      </c>
      <c r="EA86" s="82">
        <v>321</v>
      </c>
      <c r="EB86" s="82">
        <v>1646</v>
      </c>
      <c r="EC86" s="82">
        <v>179</v>
      </c>
      <c r="ED86" s="82"/>
      <c r="EE86" s="82"/>
      <c r="EF86" s="82">
        <v>5</v>
      </c>
      <c r="EG86" s="82">
        <v>11</v>
      </c>
      <c r="EH86" s="82">
        <v>1</v>
      </c>
      <c r="EI86" s="82">
        <v>2124</v>
      </c>
      <c r="EJ86" s="82">
        <v>309</v>
      </c>
      <c r="EK86" s="82"/>
      <c r="EL86" s="82">
        <v>1</v>
      </c>
      <c r="EM86" s="82">
        <v>4</v>
      </c>
      <c r="EN86" s="82"/>
      <c r="EO86" s="82"/>
      <c r="EP86" s="82">
        <v>350</v>
      </c>
      <c r="EQ86" s="82">
        <v>2593</v>
      </c>
      <c r="ER86" s="82">
        <v>6</v>
      </c>
      <c r="ES86" s="82">
        <v>1785</v>
      </c>
      <c r="ET86" s="82">
        <v>83</v>
      </c>
      <c r="EU86" s="82"/>
      <c r="EV86" s="82">
        <v>621</v>
      </c>
      <c r="EW86" s="82">
        <v>746</v>
      </c>
      <c r="EX86" s="82">
        <v>73</v>
      </c>
      <c r="EY86" s="82">
        <v>3</v>
      </c>
      <c r="EZ86" s="82">
        <v>217</v>
      </c>
      <c r="FA86" s="82">
        <v>2</v>
      </c>
      <c r="FB86" s="82">
        <v>233</v>
      </c>
      <c r="FC86" s="82">
        <v>1673</v>
      </c>
      <c r="FD86" s="82">
        <v>306</v>
      </c>
      <c r="FE86" s="82">
        <v>48</v>
      </c>
      <c r="FF86" s="82">
        <v>115</v>
      </c>
      <c r="FG86" s="82">
        <v>203</v>
      </c>
      <c r="FH86" s="82">
        <v>88</v>
      </c>
      <c r="FI86" s="82">
        <v>283</v>
      </c>
      <c r="FJ86" s="82">
        <v>62</v>
      </c>
      <c r="FK86" s="82">
        <v>79</v>
      </c>
      <c r="FL86" s="82">
        <v>1</v>
      </c>
      <c r="FM86" s="82">
        <v>8</v>
      </c>
      <c r="FN86" s="82">
        <v>54</v>
      </c>
      <c r="FO86" s="82">
        <v>2</v>
      </c>
      <c r="FP86" s="82"/>
      <c r="FQ86" s="82">
        <v>4817</v>
      </c>
      <c r="FR86" s="82">
        <v>80</v>
      </c>
      <c r="FS86" s="82">
        <v>4238</v>
      </c>
      <c r="FT86" s="82">
        <v>489</v>
      </c>
      <c r="FU86" s="82">
        <v>3</v>
      </c>
      <c r="FV86" s="82">
        <v>7</v>
      </c>
      <c r="FW86" s="82">
        <v>4723</v>
      </c>
      <c r="FX86" s="82">
        <v>79</v>
      </c>
      <c r="FY86" s="82">
        <v>15</v>
      </c>
      <c r="FZ86" s="82"/>
      <c r="GA86" s="82"/>
      <c r="GB86" s="82"/>
      <c r="GC86" s="82">
        <v>43</v>
      </c>
    </row>
    <row r="87" spans="1:185" x14ac:dyDescent="0.3">
      <c r="A87" s="83">
        <v>106190432</v>
      </c>
      <c r="B87" s="81" t="s">
        <v>248</v>
      </c>
      <c r="C87" s="81" t="s">
        <v>987</v>
      </c>
      <c r="D87" s="81" t="s">
        <v>1101</v>
      </c>
      <c r="E87" s="81" t="s">
        <v>1386</v>
      </c>
      <c r="F87" s="81" t="s">
        <v>1422</v>
      </c>
      <c r="G87" s="81" t="s">
        <v>1423</v>
      </c>
      <c r="H87" s="81" t="s">
        <v>249</v>
      </c>
      <c r="I87" s="81" t="s">
        <v>1040</v>
      </c>
      <c r="J87" s="81"/>
      <c r="K87" s="81" t="s">
        <v>1864</v>
      </c>
      <c r="L87" s="81"/>
      <c r="M87" s="81"/>
      <c r="N87" s="81" t="s">
        <v>967</v>
      </c>
      <c r="O87" s="81" t="s">
        <v>1100</v>
      </c>
      <c r="P87" s="81" t="s">
        <v>1151</v>
      </c>
      <c r="Q87" s="81" t="s">
        <v>1424</v>
      </c>
      <c r="R87" s="81" t="s">
        <v>51</v>
      </c>
      <c r="S87" s="82">
        <v>29600</v>
      </c>
      <c r="T87" s="82">
        <v>25821</v>
      </c>
      <c r="U87" s="82">
        <v>4</v>
      </c>
      <c r="V87" s="82">
        <v>3250</v>
      </c>
      <c r="W87" s="82">
        <v>3549</v>
      </c>
      <c r="X87" s="82">
        <v>8002</v>
      </c>
      <c r="Y87" s="82">
        <v>7616</v>
      </c>
      <c r="Z87" s="82">
        <v>6560</v>
      </c>
      <c r="AA87" s="82">
        <v>7341</v>
      </c>
      <c r="AB87" s="82">
        <v>7258</v>
      </c>
      <c r="AC87" s="82">
        <v>6122</v>
      </c>
      <c r="AD87" s="82">
        <v>4949</v>
      </c>
      <c r="AE87" s="82">
        <v>778</v>
      </c>
      <c r="AF87" s="82"/>
      <c r="AG87" s="82">
        <v>135</v>
      </c>
      <c r="AH87" s="82">
        <v>4801</v>
      </c>
      <c r="AI87" s="82">
        <v>3655</v>
      </c>
      <c r="AJ87" s="82">
        <v>192</v>
      </c>
      <c r="AK87" s="82">
        <v>473</v>
      </c>
      <c r="AL87" s="82">
        <v>28171</v>
      </c>
      <c r="AM87" s="82">
        <v>1388</v>
      </c>
      <c r="AN87" s="82">
        <v>16610</v>
      </c>
      <c r="AO87" s="82"/>
      <c r="AP87" s="82">
        <v>29025</v>
      </c>
      <c r="AQ87" s="82">
        <v>25404</v>
      </c>
      <c r="AR87" s="82">
        <v>996</v>
      </c>
      <c r="AS87" s="82"/>
      <c r="AT87" s="82">
        <v>1113</v>
      </c>
      <c r="AU87" s="82">
        <v>2055</v>
      </c>
      <c r="AV87" s="82"/>
      <c r="AW87" s="82">
        <v>112</v>
      </c>
      <c r="AX87" s="82">
        <v>1312</v>
      </c>
      <c r="AY87" s="82">
        <v>169</v>
      </c>
      <c r="AZ87" s="82">
        <v>12</v>
      </c>
      <c r="BA87" s="82">
        <v>6</v>
      </c>
      <c r="BB87" s="82">
        <v>641</v>
      </c>
      <c r="BC87" s="82">
        <v>5</v>
      </c>
      <c r="BD87" s="82">
        <v>3</v>
      </c>
      <c r="BE87" s="82">
        <v>49672</v>
      </c>
      <c r="BF87" s="82">
        <v>308</v>
      </c>
      <c r="BG87" s="82"/>
      <c r="BH87" s="82"/>
      <c r="BI87" s="82">
        <v>17</v>
      </c>
      <c r="BJ87" s="82"/>
      <c r="BK87" s="82">
        <v>12400</v>
      </c>
      <c r="BL87" s="82">
        <v>14400</v>
      </c>
      <c r="BM87" s="82">
        <v>96</v>
      </c>
      <c r="BN87" s="82">
        <v>26329</v>
      </c>
      <c r="BO87" s="82">
        <v>2200</v>
      </c>
      <c r="BP87" s="82"/>
      <c r="BQ87" s="82">
        <v>50</v>
      </c>
      <c r="BR87" s="82">
        <v>5819</v>
      </c>
      <c r="BS87" s="82">
        <v>11</v>
      </c>
      <c r="BT87" s="82">
        <v>3423</v>
      </c>
      <c r="BU87" s="82">
        <v>359</v>
      </c>
      <c r="BV87" s="82">
        <v>856</v>
      </c>
      <c r="BW87" s="82">
        <v>1025</v>
      </c>
      <c r="BX87" s="82">
        <v>634</v>
      </c>
      <c r="BY87" s="82">
        <v>880</v>
      </c>
      <c r="BZ87" s="82">
        <v>3633</v>
      </c>
      <c r="CA87" s="82">
        <v>4249</v>
      </c>
      <c r="CB87" s="82">
        <v>7998</v>
      </c>
      <c r="CC87" s="82">
        <v>1991</v>
      </c>
      <c r="CD87" s="82">
        <v>3463</v>
      </c>
      <c r="CE87" s="82">
        <v>202</v>
      </c>
      <c r="CF87" s="82">
        <v>2350</v>
      </c>
      <c r="CG87" s="82">
        <v>1033</v>
      </c>
      <c r="CH87" s="82">
        <v>4850</v>
      </c>
      <c r="CI87" s="82">
        <v>1517</v>
      </c>
      <c r="CJ87" s="82">
        <v>11069</v>
      </c>
      <c r="CK87" s="82">
        <v>13</v>
      </c>
      <c r="CL87" s="82">
        <v>55425</v>
      </c>
      <c r="CM87" s="82">
        <v>1028</v>
      </c>
      <c r="CN87" s="82">
        <v>46281</v>
      </c>
      <c r="CO87" s="82">
        <v>7941</v>
      </c>
      <c r="CP87" s="82">
        <v>130</v>
      </c>
      <c r="CQ87" s="82">
        <v>45</v>
      </c>
      <c r="CR87" s="82">
        <v>1</v>
      </c>
      <c r="CS87" s="82">
        <v>54631</v>
      </c>
      <c r="CT87" s="82"/>
      <c r="CU87" s="82">
        <v>658</v>
      </c>
      <c r="CV87" s="82">
        <v>133</v>
      </c>
      <c r="CW87" s="82">
        <v>2</v>
      </c>
      <c r="CX87" s="82">
        <v>1708</v>
      </c>
      <c r="CY87" s="82">
        <v>1826</v>
      </c>
      <c r="CZ87" s="82"/>
      <c r="DA87" s="82">
        <v>23</v>
      </c>
      <c r="DB87" s="82">
        <v>158</v>
      </c>
      <c r="DC87" s="82">
        <v>225</v>
      </c>
      <c r="DD87" s="82">
        <v>295</v>
      </c>
      <c r="DE87" s="82">
        <v>512</v>
      </c>
      <c r="DF87" s="82">
        <v>715</v>
      </c>
      <c r="DG87" s="82">
        <v>802</v>
      </c>
      <c r="DH87" s="82">
        <v>802</v>
      </c>
      <c r="DI87" s="82">
        <v>2</v>
      </c>
      <c r="DJ87" s="82"/>
      <c r="DK87" s="82"/>
      <c r="DL87" s="82">
        <v>7</v>
      </c>
      <c r="DM87" s="82">
        <v>384</v>
      </c>
      <c r="DN87" s="82">
        <v>212</v>
      </c>
      <c r="DO87" s="82">
        <v>7</v>
      </c>
      <c r="DP87" s="82">
        <v>33</v>
      </c>
      <c r="DQ87" s="82">
        <v>1465</v>
      </c>
      <c r="DR87" s="82">
        <v>26</v>
      </c>
      <c r="DS87" s="82">
        <v>1400</v>
      </c>
      <c r="DT87" s="82"/>
      <c r="DU87" s="82">
        <v>1524</v>
      </c>
      <c r="DV87" s="82">
        <v>1996</v>
      </c>
      <c r="DW87" s="82">
        <v>14</v>
      </c>
      <c r="DX87" s="82"/>
      <c r="DY87" s="82">
        <v>107</v>
      </c>
      <c r="DZ87" s="82">
        <v>24</v>
      </c>
      <c r="EA87" s="82">
        <v>248</v>
      </c>
      <c r="EB87" s="82">
        <v>1121</v>
      </c>
      <c r="EC87" s="82">
        <v>120</v>
      </c>
      <c r="ED87" s="82"/>
      <c r="EE87" s="82"/>
      <c r="EF87" s="82">
        <v>6</v>
      </c>
      <c r="EG87" s="82">
        <v>2</v>
      </c>
      <c r="EH87" s="82"/>
      <c r="EI87" s="82">
        <v>1566</v>
      </c>
      <c r="EJ87" s="82">
        <v>338</v>
      </c>
      <c r="EK87" s="82"/>
      <c r="EL87" s="82"/>
      <c r="EM87" s="82">
        <v>2</v>
      </c>
      <c r="EN87" s="82"/>
      <c r="EO87" s="82"/>
      <c r="EP87" s="82">
        <v>251</v>
      </c>
      <c r="EQ87" s="82">
        <v>1957</v>
      </c>
      <c r="ER87" s="82">
        <v>6</v>
      </c>
      <c r="ES87" s="82">
        <v>1281</v>
      </c>
      <c r="ET87" s="82">
        <v>39</v>
      </c>
      <c r="EU87" s="82"/>
      <c r="EV87" s="82">
        <v>363</v>
      </c>
      <c r="EW87" s="82">
        <v>574</v>
      </c>
      <c r="EX87" s="82">
        <v>43</v>
      </c>
      <c r="EY87" s="82"/>
      <c r="EZ87" s="82">
        <v>138</v>
      </c>
      <c r="FA87" s="82">
        <v>1</v>
      </c>
      <c r="FB87" s="82">
        <v>145</v>
      </c>
      <c r="FC87" s="82">
        <v>1335</v>
      </c>
      <c r="FD87" s="82">
        <v>339</v>
      </c>
      <c r="FE87" s="82">
        <v>24</v>
      </c>
      <c r="FF87" s="82">
        <v>68</v>
      </c>
      <c r="FG87" s="82">
        <v>98</v>
      </c>
      <c r="FH87" s="82">
        <v>58</v>
      </c>
      <c r="FI87" s="82">
        <v>212</v>
      </c>
      <c r="FJ87" s="82">
        <v>32</v>
      </c>
      <c r="FK87" s="82">
        <v>49</v>
      </c>
      <c r="FL87" s="82">
        <v>2</v>
      </c>
      <c r="FM87" s="82">
        <v>2</v>
      </c>
      <c r="FN87" s="82">
        <v>49</v>
      </c>
      <c r="FO87" s="82">
        <v>2</v>
      </c>
      <c r="FP87" s="82"/>
      <c r="FQ87" s="82">
        <v>3534</v>
      </c>
      <c r="FR87" s="82">
        <v>89</v>
      </c>
      <c r="FS87" s="82">
        <v>2827</v>
      </c>
      <c r="FT87" s="82">
        <v>610</v>
      </c>
      <c r="FU87" s="82">
        <v>6</v>
      </c>
      <c r="FV87" s="82">
        <v>2</v>
      </c>
      <c r="FW87" s="82">
        <v>3508</v>
      </c>
      <c r="FX87" s="82">
        <v>20</v>
      </c>
      <c r="FY87" s="82">
        <v>5</v>
      </c>
      <c r="FZ87" s="82"/>
      <c r="GA87" s="82"/>
      <c r="GB87" s="82">
        <v>1</v>
      </c>
      <c r="GC87" s="82">
        <v>35</v>
      </c>
    </row>
    <row r="88" spans="1:185" x14ac:dyDescent="0.3">
      <c r="A88" s="83">
        <v>106190434</v>
      </c>
      <c r="B88" s="81" t="s">
        <v>250</v>
      </c>
      <c r="C88" s="81" t="s">
        <v>988</v>
      </c>
      <c r="D88" s="81" t="s">
        <v>1101</v>
      </c>
      <c r="E88" s="81" t="s">
        <v>1386</v>
      </c>
      <c r="F88" s="81" t="s">
        <v>1971</v>
      </c>
      <c r="G88" s="81" t="s">
        <v>1386</v>
      </c>
      <c r="H88" s="81" t="s">
        <v>251</v>
      </c>
      <c r="I88" s="81" t="s">
        <v>1040</v>
      </c>
      <c r="J88" s="81"/>
      <c r="K88" s="81" t="s">
        <v>1864</v>
      </c>
      <c r="L88" s="81"/>
      <c r="M88" s="81"/>
      <c r="N88" s="81" t="s">
        <v>967</v>
      </c>
      <c r="O88" s="81" t="s">
        <v>1133</v>
      </c>
      <c r="P88" s="81" t="s">
        <v>1134</v>
      </c>
      <c r="Q88" s="81" t="s">
        <v>1425</v>
      </c>
      <c r="R88" s="81" t="s">
        <v>51</v>
      </c>
      <c r="S88" s="82">
        <v>35376</v>
      </c>
      <c r="T88" s="82">
        <v>27204</v>
      </c>
      <c r="U88" s="82">
        <v>4</v>
      </c>
      <c r="V88" s="82">
        <v>3623</v>
      </c>
      <c r="W88" s="82">
        <v>3902</v>
      </c>
      <c r="X88" s="82">
        <v>11089</v>
      </c>
      <c r="Y88" s="82">
        <v>9388</v>
      </c>
      <c r="Z88" s="82">
        <v>7200</v>
      </c>
      <c r="AA88" s="82">
        <v>7977</v>
      </c>
      <c r="AB88" s="82">
        <v>7242</v>
      </c>
      <c r="AC88" s="82">
        <v>5889</v>
      </c>
      <c r="AD88" s="82">
        <v>5533</v>
      </c>
      <c r="AE88" s="82">
        <v>741</v>
      </c>
      <c r="AF88" s="82"/>
      <c r="AG88" s="82">
        <v>153</v>
      </c>
      <c r="AH88" s="82">
        <v>2126</v>
      </c>
      <c r="AI88" s="82">
        <v>28558</v>
      </c>
      <c r="AJ88" s="82">
        <v>282</v>
      </c>
      <c r="AK88" s="82">
        <v>160</v>
      </c>
      <c r="AL88" s="82">
        <v>20018</v>
      </c>
      <c r="AM88" s="82">
        <v>1935</v>
      </c>
      <c r="AN88" s="82">
        <v>9352</v>
      </c>
      <c r="AO88" s="82"/>
      <c r="AP88" s="82">
        <v>19685</v>
      </c>
      <c r="AQ88" s="82">
        <v>41617</v>
      </c>
      <c r="AR88" s="82">
        <v>1282</v>
      </c>
      <c r="AS88" s="82"/>
      <c r="AT88" s="82">
        <v>1316</v>
      </c>
      <c r="AU88" s="82">
        <v>1149</v>
      </c>
      <c r="AV88" s="82">
        <v>11</v>
      </c>
      <c r="AW88" s="82">
        <v>85</v>
      </c>
      <c r="AX88" s="82">
        <v>1122</v>
      </c>
      <c r="AY88" s="82">
        <v>68</v>
      </c>
      <c r="AZ88" s="82">
        <v>30</v>
      </c>
      <c r="BA88" s="82">
        <v>25</v>
      </c>
      <c r="BB88" s="82">
        <v>594</v>
      </c>
      <c r="BC88" s="82">
        <v>28</v>
      </c>
      <c r="BD88" s="82">
        <v>4</v>
      </c>
      <c r="BE88" s="82">
        <v>57955</v>
      </c>
      <c r="BF88" s="82">
        <v>189</v>
      </c>
      <c r="BG88" s="82"/>
      <c r="BH88" s="82"/>
      <c r="BI88" s="82">
        <v>8</v>
      </c>
      <c r="BJ88" s="82"/>
      <c r="BK88" s="82">
        <v>17152</v>
      </c>
      <c r="BL88" s="82">
        <v>15007</v>
      </c>
      <c r="BM88" s="82">
        <v>97</v>
      </c>
      <c r="BN88" s="82">
        <v>24260</v>
      </c>
      <c r="BO88" s="82">
        <v>6068</v>
      </c>
      <c r="BP88" s="82"/>
      <c r="BQ88" s="82">
        <v>58</v>
      </c>
      <c r="BR88" s="82">
        <v>5388</v>
      </c>
      <c r="BS88" s="82">
        <v>10</v>
      </c>
      <c r="BT88" s="82">
        <v>3737</v>
      </c>
      <c r="BU88" s="82">
        <v>601</v>
      </c>
      <c r="BV88" s="82">
        <v>976</v>
      </c>
      <c r="BW88" s="82">
        <v>1270</v>
      </c>
      <c r="BX88" s="82">
        <v>744</v>
      </c>
      <c r="BY88" s="82">
        <v>1769</v>
      </c>
      <c r="BZ88" s="82">
        <v>4172</v>
      </c>
      <c r="CA88" s="82">
        <v>3821</v>
      </c>
      <c r="CB88" s="82">
        <v>9632</v>
      </c>
      <c r="CC88" s="82">
        <v>2431</v>
      </c>
      <c r="CD88" s="82">
        <v>4037</v>
      </c>
      <c r="CE88" s="82">
        <v>192</v>
      </c>
      <c r="CF88" s="82">
        <v>2778</v>
      </c>
      <c r="CG88" s="82">
        <v>1538</v>
      </c>
      <c r="CH88" s="82">
        <v>5720</v>
      </c>
      <c r="CI88" s="82">
        <v>2099</v>
      </c>
      <c r="CJ88" s="82">
        <v>11587</v>
      </c>
      <c r="CK88" s="82">
        <v>24</v>
      </c>
      <c r="CL88" s="82">
        <v>62584</v>
      </c>
      <c r="CM88" s="82">
        <v>303</v>
      </c>
      <c r="CN88" s="82">
        <v>56448</v>
      </c>
      <c r="CO88" s="82">
        <v>5628</v>
      </c>
      <c r="CP88" s="82">
        <v>142</v>
      </c>
      <c r="CQ88" s="82">
        <v>63</v>
      </c>
      <c r="CR88" s="82">
        <v>4</v>
      </c>
      <c r="CS88" s="82">
        <v>59918</v>
      </c>
      <c r="CT88" s="82">
        <v>1</v>
      </c>
      <c r="CU88" s="82">
        <v>2365</v>
      </c>
      <c r="CV88" s="82">
        <v>295</v>
      </c>
      <c r="CW88" s="82">
        <v>1</v>
      </c>
      <c r="CX88" s="82">
        <v>2075</v>
      </c>
      <c r="CY88" s="82">
        <v>2026</v>
      </c>
      <c r="CZ88" s="82"/>
      <c r="DA88" s="82">
        <v>27</v>
      </c>
      <c r="DB88" s="82">
        <v>181</v>
      </c>
      <c r="DC88" s="82">
        <v>289</v>
      </c>
      <c r="DD88" s="82">
        <v>363</v>
      </c>
      <c r="DE88" s="82">
        <v>531</v>
      </c>
      <c r="DF88" s="82">
        <v>823</v>
      </c>
      <c r="DG88" s="82">
        <v>883</v>
      </c>
      <c r="DH88" s="82">
        <v>1002</v>
      </c>
      <c r="DI88" s="82"/>
      <c r="DJ88" s="82">
        <v>2</v>
      </c>
      <c r="DK88" s="82"/>
      <c r="DL88" s="82">
        <v>7</v>
      </c>
      <c r="DM88" s="82">
        <v>190</v>
      </c>
      <c r="DN88" s="82">
        <v>2069</v>
      </c>
      <c r="DO88" s="82">
        <v>9</v>
      </c>
      <c r="DP88" s="82">
        <v>9</v>
      </c>
      <c r="DQ88" s="82">
        <v>1086</v>
      </c>
      <c r="DR88" s="82">
        <v>26</v>
      </c>
      <c r="DS88" s="82">
        <v>705</v>
      </c>
      <c r="DT88" s="82"/>
      <c r="DU88" s="82">
        <v>1127</v>
      </c>
      <c r="DV88" s="82">
        <v>2963</v>
      </c>
      <c r="DW88" s="82">
        <v>11</v>
      </c>
      <c r="DX88" s="82"/>
      <c r="DY88" s="82">
        <v>185</v>
      </c>
      <c r="DZ88" s="82">
        <v>31</v>
      </c>
      <c r="EA88" s="82">
        <v>315</v>
      </c>
      <c r="EB88" s="82">
        <v>1706</v>
      </c>
      <c r="EC88" s="82">
        <v>137</v>
      </c>
      <c r="ED88" s="82"/>
      <c r="EE88" s="82"/>
      <c r="EF88" s="82">
        <v>4</v>
      </c>
      <c r="EG88" s="82">
        <v>6</v>
      </c>
      <c r="EH88" s="82"/>
      <c r="EI88" s="82">
        <v>1456</v>
      </c>
      <c r="EJ88" s="82">
        <v>257</v>
      </c>
      <c r="EK88" s="82"/>
      <c r="EL88" s="82">
        <v>1</v>
      </c>
      <c r="EM88" s="82">
        <v>3</v>
      </c>
      <c r="EN88" s="82"/>
      <c r="EO88" s="82"/>
      <c r="EP88" s="82">
        <v>427</v>
      </c>
      <c r="EQ88" s="82">
        <v>2293</v>
      </c>
      <c r="ER88" s="82">
        <v>6</v>
      </c>
      <c r="ES88" s="82">
        <v>1270</v>
      </c>
      <c r="ET88" s="82">
        <v>105</v>
      </c>
      <c r="EU88" s="82"/>
      <c r="EV88" s="82">
        <v>688</v>
      </c>
      <c r="EW88" s="82">
        <v>548</v>
      </c>
      <c r="EX88" s="82">
        <v>114</v>
      </c>
      <c r="EY88" s="82">
        <v>2</v>
      </c>
      <c r="EZ88" s="82">
        <v>219</v>
      </c>
      <c r="FA88" s="82"/>
      <c r="FB88" s="82">
        <v>159</v>
      </c>
      <c r="FC88" s="82">
        <v>1437</v>
      </c>
      <c r="FD88" s="82">
        <v>219</v>
      </c>
      <c r="FE88" s="82">
        <v>33</v>
      </c>
      <c r="FF88" s="82">
        <v>86</v>
      </c>
      <c r="FG88" s="82">
        <v>114</v>
      </c>
      <c r="FH88" s="82">
        <v>92</v>
      </c>
      <c r="FI88" s="82">
        <v>231</v>
      </c>
      <c r="FJ88" s="82">
        <v>17</v>
      </c>
      <c r="FK88" s="82">
        <v>65</v>
      </c>
      <c r="FL88" s="82"/>
      <c r="FM88" s="82">
        <v>2</v>
      </c>
      <c r="FN88" s="82">
        <v>74</v>
      </c>
      <c r="FO88" s="82">
        <v>1</v>
      </c>
      <c r="FP88" s="82"/>
      <c r="FQ88" s="82">
        <v>4101</v>
      </c>
      <c r="FR88" s="82">
        <v>27</v>
      </c>
      <c r="FS88" s="82">
        <v>3521</v>
      </c>
      <c r="FT88" s="82">
        <v>545</v>
      </c>
      <c r="FU88" s="82">
        <v>2</v>
      </c>
      <c r="FV88" s="82">
        <v>6</v>
      </c>
      <c r="FW88" s="82">
        <v>4044</v>
      </c>
      <c r="FX88" s="82">
        <v>48</v>
      </c>
      <c r="FY88" s="82">
        <v>9</v>
      </c>
      <c r="FZ88" s="82"/>
      <c r="GA88" s="82"/>
      <c r="GB88" s="82"/>
      <c r="GC88" s="82">
        <v>53</v>
      </c>
    </row>
    <row r="89" spans="1:185" x14ac:dyDescent="0.3">
      <c r="A89" s="83">
        <v>106190470</v>
      </c>
      <c r="B89" s="81" t="s">
        <v>252</v>
      </c>
      <c r="C89" s="81" t="s">
        <v>989</v>
      </c>
      <c r="D89" s="81" t="s">
        <v>1101</v>
      </c>
      <c r="E89" s="81" t="s">
        <v>1386</v>
      </c>
      <c r="F89" s="81" t="s">
        <v>1972</v>
      </c>
      <c r="G89" s="81" t="s">
        <v>1420</v>
      </c>
      <c r="H89" s="81" t="s">
        <v>253</v>
      </c>
      <c r="I89" s="81" t="s">
        <v>1040</v>
      </c>
      <c r="J89" s="81"/>
      <c r="K89" s="81" t="s">
        <v>1864</v>
      </c>
      <c r="L89" s="81"/>
      <c r="M89" s="81"/>
      <c r="N89" s="81" t="s">
        <v>965</v>
      </c>
      <c r="O89" s="81" t="s">
        <v>1123</v>
      </c>
      <c r="P89" s="81" t="s">
        <v>1150</v>
      </c>
      <c r="Q89" s="81" t="s">
        <v>1426</v>
      </c>
      <c r="R89" s="81" t="s">
        <v>51</v>
      </c>
      <c r="S89" s="82">
        <v>20935</v>
      </c>
      <c r="T89" s="82">
        <v>16332</v>
      </c>
      <c r="U89" s="82">
        <v>8</v>
      </c>
      <c r="V89" s="82">
        <v>2963</v>
      </c>
      <c r="W89" s="82">
        <v>2908</v>
      </c>
      <c r="X89" s="82">
        <v>6296</v>
      </c>
      <c r="Y89" s="82">
        <v>6230</v>
      </c>
      <c r="Z89" s="82">
        <v>4976</v>
      </c>
      <c r="AA89" s="82">
        <v>4960</v>
      </c>
      <c r="AB89" s="82">
        <v>4004</v>
      </c>
      <c r="AC89" s="82">
        <v>2287</v>
      </c>
      <c r="AD89" s="82">
        <v>1938</v>
      </c>
      <c r="AE89" s="82">
        <v>713</v>
      </c>
      <c r="AF89" s="82"/>
      <c r="AG89" s="82">
        <v>45</v>
      </c>
      <c r="AH89" s="82">
        <v>2637</v>
      </c>
      <c r="AI89" s="82">
        <v>5935</v>
      </c>
      <c r="AJ89" s="82">
        <v>604</v>
      </c>
      <c r="AK89" s="82">
        <v>313</v>
      </c>
      <c r="AL89" s="82">
        <v>9201</v>
      </c>
      <c r="AM89" s="82">
        <v>445</v>
      </c>
      <c r="AN89" s="82">
        <v>18075</v>
      </c>
      <c r="AO89" s="82">
        <v>20</v>
      </c>
      <c r="AP89" s="82">
        <v>16712</v>
      </c>
      <c r="AQ89" s="82">
        <v>20121</v>
      </c>
      <c r="AR89" s="82">
        <v>423</v>
      </c>
      <c r="AS89" s="82">
        <v>19</v>
      </c>
      <c r="AT89" s="82">
        <v>976</v>
      </c>
      <c r="AU89" s="82"/>
      <c r="AV89" s="82">
        <v>108</v>
      </c>
      <c r="AW89" s="82">
        <v>94</v>
      </c>
      <c r="AX89" s="82">
        <v>37</v>
      </c>
      <c r="AY89" s="82">
        <v>4</v>
      </c>
      <c r="AZ89" s="82">
        <v>3</v>
      </c>
      <c r="BA89" s="82">
        <v>92</v>
      </c>
      <c r="BB89" s="82">
        <v>508</v>
      </c>
      <c r="BC89" s="82">
        <v>4</v>
      </c>
      <c r="BD89" s="82">
        <v>35</v>
      </c>
      <c r="BE89" s="82">
        <v>35171</v>
      </c>
      <c r="BF89" s="82">
        <v>225</v>
      </c>
      <c r="BG89" s="82"/>
      <c r="BH89" s="82"/>
      <c r="BI89" s="82">
        <v>18</v>
      </c>
      <c r="BJ89" s="82"/>
      <c r="BK89" s="82">
        <v>17297</v>
      </c>
      <c r="BL89" s="82">
        <v>6262</v>
      </c>
      <c r="BM89" s="82">
        <v>879</v>
      </c>
      <c r="BN89" s="82">
        <v>10947</v>
      </c>
      <c r="BO89" s="82">
        <v>1889</v>
      </c>
      <c r="BP89" s="82">
        <v>1</v>
      </c>
      <c r="BQ89" s="82">
        <v>63</v>
      </c>
      <c r="BR89" s="82">
        <v>2472</v>
      </c>
      <c r="BS89" s="82">
        <v>10</v>
      </c>
      <c r="BT89" s="82">
        <v>2042</v>
      </c>
      <c r="BU89" s="82">
        <v>124</v>
      </c>
      <c r="BV89" s="82">
        <v>621</v>
      </c>
      <c r="BW89" s="82">
        <v>448</v>
      </c>
      <c r="BX89" s="82">
        <v>321</v>
      </c>
      <c r="BY89" s="82">
        <v>813</v>
      </c>
      <c r="BZ89" s="82">
        <v>2658</v>
      </c>
      <c r="CA89" s="82">
        <v>2071</v>
      </c>
      <c r="CB89" s="82">
        <v>6594</v>
      </c>
      <c r="CC89" s="82">
        <v>1762</v>
      </c>
      <c r="CD89" s="82">
        <v>2644</v>
      </c>
      <c r="CE89" s="82">
        <v>101</v>
      </c>
      <c r="CF89" s="82">
        <v>1733</v>
      </c>
      <c r="CG89" s="82">
        <v>1232</v>
      </c>
      <c r="CH89" s="82">
        <v>3550</v>
      </c>
      <c r="CI89" s="82">
        <v>1228</v>
      </c>
      <c r="CJ89" s="82">
        <v>6777</v>
      </c>
      <c r="CK89" s="82">
        <v>11</v>
      </c>
      <c r="CL89" s="82">
        <v>37275</v>
      </c>
      <c r="CM89" s="82">
        <v>839</v>
      </c>
      <c r="CN89" s="82">
        <v>31328</v>
      </c>
      <c r="CO89" s="82">
        <v>5033</v>
      </c>
      <c r="CP89" s="82">
        <v>42</v>
      </c>
      <c r="CQ89" s="82">
        <v>33</v>
      </c>
      <c r="CR89" s="82">
        <v>1</v>
      </c>
      <c r="CS89" s="82">
        <v>36134</v>
      </c>
      <c r="CT89" s="82">
        <v>46</v>
      </c>
      <c r="CU89" s="82">
        <v>702</v>
      </c>
      <c r="CV89" s="82">
        <v>381</v>
      </c>
      <c r="CW89" s="82">
        <v>11</v>
      </c>
      <c r="CX89" s="82">
        <v>5921</v>
      </c>
      <c r="CY89" s="82">
        <v>5451</v>
      </c>
      <c r="CZ89" s="82"/>
      <c r="DA89" s="82">
        <v>134</v>
      </c>
      <c r="DB89" s="82">
        <v>559</v>
      </c>
      <c r="DC89" s="82">
        <v>922</v>
      </c>
      <c r="DD89" s="82">
        <v>979</v>
      </c>
      <c r="DE89" s="82">
        <v>1608</v>
      </c>
      <c r="DF89" s="82">
        <v>2234</v>
      </c>
      <c r="DG89" s="82">
        <v>2054</v>
      </c>
      <c r="DH89" s="82">
        <v>2663</v>
      </c>
      <c r="DI89" s="82">
        <v>97</v>
      </c>
      <c r="DJ89" s="82">
        <v>122</v>
      </c>
      <c r="DK89" s="82"/>
      <c r="DL89" s="82">
        <v>5</v>
      </c>
      <c r="DM89" s="82">
        <v>1210</v>
      </c>
      <c r="DN89" s="82">
        <v>1998</v>
      </c>
      <c r="DO89" s="82">
        <v>148</v>
      </c>
      <c r="DP89" s="82">
        <v>138</v>
      </c>
      <c r="DQ89" s="82">
        <v>2002</v>
      </c>
      <c r="DR89" s="82">
        <v>109</v>
      </c>
      <c r="DS89" s="82">
        <v>5762</v>
      </c>
      <c r="DT89" s="82"/>
      <c r="DU89" s="82">
        <v>3465</v>
      </c>
      <c r="DV89" s="82">
        <v>7802</v>
      </c>
      <c r="DW89" s="82">
        <v>105</v>
      </c>
      <c r="DX89" s="82"/>
      <c r="DY89" s="82">
        <v>350</v>
      </c>
      <c r="DZ89" s="82">
        <v>210</v>
      </c>
      <c r="EA89" s="82">
        <v>532</v>
      </c>
      <c r="EB89" s="82">
        <v>1810</v>
      </c>
      <c r="EC89" s="82">
        <v>331</v>
      </c>
      <c r="ED89" s="82"/>
      <c r="EE89" s="82">
        <v>16</v>
      </c>
      <c r="EF89" s="82">
        <v>45</v>
      </c>
      <c r="EG89" s="82">
        <v>118</v>
      </c>
      <c r="EH89" s="82">
        <v>14</v>
      </c>
      <c r="EI89" s="82">
        <v>6513</v>
      </c>
      <c r="EJ89" s="82">
        <v>1425</v>
      </c>
      <c r="EK89" s="82">
        <v>8</v>
      </c>
      <c r="EL89" s="82"/>
      <c r="EM89" s="82"/>
      <c r="EN89" s="82"/>
      <c r="EO89" s="82"/>
      <c r="EP89" s="82">
        <v>2639</v>
      </c>
      <c r="EQ89" s="82">
        <v>5934</v>
      </c>
      <c r="ER89" s="82">
        <v>107</v>
      </c>
      <c r="ES89" s="82">
        <v>2444</v>
      </c>
      <c r="ET89" s="82">
        <v>245</v>
      </c>
      <c r="EU89" s="82">
        <v>3</v>
      </c>
      <c r="EV89" s="82">
        <v>2366</v>
      </c>
      <c r="EW89" s="82">
        <v>1609</v>
      </c>
      <c r="EX89" s="82">
        <v>154</v>
      </c>
      <c r="EY89" s="82">
        <v>29</v>
      </c>
      <c r="EZ89" s="82">
        <v>476</v>
      </c>
      <c r="FA89" s="82">
        <v>17</v>
      </c>
      <c r="FB89" s="82">
        <v>776</v>
      </c>
      <c r="FC89" s="82">
        <v>1947</v>
      </c>
      <c r="FD89" s="82">
        <v>976</v>
      </c>
      <c r="FE89" s="82">
        <v>186</v>
      </c>
      <c r="FF89" s="82">
        <v>293</v>
      </c>
      <c r="FG89" s="82">
        <v>326</v>
      </c>
      <c r="FH89" s="82">
        <v>442</v>
      </c>
      <c r="FI89" s="82">
        <v>843</v>
      </c>
      <c r="FJ89" s="82">
        <v>223</v>
      </c>
      <c r="FK89" s="82">
        <v>312</v>
      </c>
      <c r="FL89" s="82">
        <v>50</v>
      </c>
      <c r="FM89" s="82">
        <v>9</v>
      </c>
      <c r="FN89" s="82">
        <v>328</v>
      </c>
      <c r="FO89" s="82">
        <v>9</v>
      </c>
      <c r="FP89" s="82">
        <v>1</v>
      </c>
      <c r="FQ89" s="82">
        <v>11372</v>
      </c>
      <c r="FR89" s="82">
        <v>527</v>
      </c>
      <c r="FS89" s="82">
        <v>9122</v>
      </c>
      <c r="FT89" s="82">
        <v>1706</v>
      </c>
      <c r="FU89" s="82">
        <v>4</v>
      </c>
      <c r="FV89" s="82">
        <v>13</v>
      </c>
      <c r="FW89" s="82">
        <v>11010</v>
      </c>
      <c r="FX89" s="82">
        <v>258</v>
      </c>
      <c r="FY89" s="82">
        <v>93</v>
      </c>
      <c r="FZ89" s="82"/>
      <c r="GA89" s="82">
        <v>10</v>
      </c>
      <c r="GB89" s="82">
        <v>1</v>
      </c>
      <c r="GC89" s="82">
        <v>29</v>
      </c>
    </row>
    <row r="90" spans="1:185" x14ac:dyDescent="0.3">
      <c r="A90" s="83">
        <v>106190500</v>
      </c>
      <c r="B90" s="81" t="s">
        <v>254</v>
      </c>
      <c r="C90" s="81" t="s">
        <v>1193</v>
      </c>
      <c r="D90" s="81" t="s">
        <v>1101</v>
      </c>
      <c r="E90" s="81" t="s">
        <v>1386</v>
      </c>
      <c r="F90" s="81" t="s">
        <v>1427</v>
      </c>
      <c r="G90" s="81" t="s">
        <v>1973</v>
      </c>
      <c r="H90" s="81" t="s">
        <v>255</v>
      </c>
      <c r="I90" s="81" t="s">
        <v>1040</v>
      </c>
      <c r="J90" s="81"/>
      <c r="K90" s="81" t="s">
        <v>1864</v>
      </c>
      <c r="L90" s="81"/>
      <c r="M90" s="81"/>
      <c r="N90" s="81" t="s">
        <v>963</v>
      </c>
      <c r="O90" s="81" t="s">
        <v>1123</v>
      </c>
      <c r="P90" s="81" t="s">
        <v>1137</v>
      </c>
      <c r="Q90" s="81" t="s">
        <v>1428</v>
      </c>
      <c r="R90" s="81" t="s">
        <v>51</v>
      </c>
      <c r="S90" s="82">
        <v>12938</v>
      </c>
      <c r="T90" s="82">
        <v>13305</v>
      </c>
      <c r="U90" s="82">
        <v>3</v>
      </c>
      <c r="V90" s="82">
        <v>733</v>
      </c>
      <c r="W90" s="82">
        <v>1362</v>
      </c>
      <c r="X90" s="82">
        <v>5420</v>
      </c>
      <c r="Y90" s="82">
        <v>5229</v>
      </c>
      <c r="Z90" s="82">
        <v>3850</v>
      </c>
      <c r="AA90" s="82">
        <v>3750</v>
      </c>
      <c r="AB90" s="82">
        <v>2753</v>
      </c>
      <c r="AC90" s="82">
        <v>1649</v>
      </c>
      <c r="AD90" s="82">
        <v>1367</v>
      </c>
      <c r="AE90" s="82">
        <v>94</v>
      </c>
      <c r="AF90" s="82">
        <v>39</v>
      </c>
      <c r="AG90" s="82">
        <v>65</v>
      </c>
      <c r="AH90" s="82">
        <v>921</v>
      </c>
      <c r="AI90" s="82">
        <v>7459</v>
      </c>
      <c r="AJ90" s="82">
        <v>262</v>
      </c>
      <c r="AK90" s="82">
        <v>103</v>
      </c>
      <c r="AL90" s="82">
        <v>2141</v>
      </c>
      <c r="AM90" s="82">
        <v>89</v>
      </c>
      <c r="AN90" s="82">
        <v>15196</v>
      </c>
      <c r="AO90" s="82">
        <v>10</v>
      </c>
      <c r="AP90" s="82">
        <v>5757</v>
      </c>
      <c r="AQ90" s="82">
        <v>20344</v>
      </c>
      <c r="AR90" s="82">
        <v>145</v>
      </c>
      <c r="AS90" s="82"/>
      <c r="AT90" s="82">
        <v>978</v>
      </c>
      <c r="AU90" s="82">
        <v>915</v>
      </c>
      <c r="AV90" s="82">
        <v>3</v>
      </c>
      <c r="AW90" s="82">
        <v>30</v>
      </c>
      <c r="AX90" s="82">
        <v>70</v>
      </c>
      <c r="AY90" s="82">
        <v>2</v>
      </c>
      <c r="AZ90" s="82">
        <v>167</v>
      </c>
      <c r="BA90" s="82"/>
      <c r="BB90" s="82">
        <v>611</v>
      </c>
      <c r="BC90" s="82">
        <v>5</v>
      </c>
      <c r="BD90" s="82">
        <v>1</v>
      </c>
      <c r="BE90" s="82">
        <v>23393</v>
      </c>
      <c r="BF90" s="82">
        <v>71</v>
      </c>
      <c r="BG90" s="82"/>
      <c r="BH90" s="82"/>
      <c r="BI90" s="82"/>
      <c r="BJ90" s="82"/>
      <c r="BK90" s="82">
        <v>11211</v>
      </c>
      <c r="BL90" s="82">
        <v>4325</v>
      </c>
      <c r="BM90" s="82">
        <v>907</v>
      </c>
      <c r="BN90" s="82">
        <v>8098</v>
      </c>
      <c r="BO90" s="82">
        <v>1705</v>
      </c>
      <c r="BP90" s="82"/>
      <c r="BQ90" s="82">
        <v>3</v>
      </c>
      <c r="BR90" s="82">
        <v>1821</v>
      </c>
      <c r="BS90" s="82">
        <v>5</v>
      </c>
      <c r="BT90" s="82">
        <v>1350</v>
      </c>
      <c r="BU90" s="82">
        <v>66</v>
      </c>
      <c r="BV90" s="82">
        <v>284</v>
      </c>
      <c r="BW90" s="82">
        <v>321</v>
      </c>
      <c r="BX90" s="82">
        <v>223</v>
      </c>
      <c r="BY90" s="82">
        <v>1584</v>
      </c>
      <c r="BZ90" s="82">
        <v>1459</v>
      </c>
      <c r="CA90" s="82">
        <v>880</v>
      </c>
      <c r="CB90" s="82">
        <v>5646</v>
      </c>
      <c r="CC90" s="82">
        <v>2093</v>
      </c>
      <c r="CD90" s="82">
        <v>1727</v>
      </c>
      <c r="CE90" s="82">
        <v>55</v>
      </c>
      <c r="CF90" s="82">
        <v>1072</v>
      </c>
      <c r="CG90" s="82">
        <v>465</v>
      </c>
      <c r="CH90" s="82">
        <v>1893</v>
      </c>
      <c r="CI90" s="82">
        <v>1058</v>
      </c>
      <c r="CJ90" s="82">
        <v>4229</v>
      </c>
      <c r="CK90" s="82">
        <v>12</v>
      </c>
      <c r="CL90" s="82">
        <v>26246</v>
      </c>
      <c r="CM90" s="82">
        <v>242</v>
      </c>
      <c r="CN90" s="82">
        <v>24963</v>
      </c>
      <c r="CO90" s="82">
        <v>1016</v>
      </c>
      <c r="CP90" s="82">
        <v>9</v>
      </c>
      <c r="CQ90" s="82">
        <v>16</v>
      </c>
      <c r="CR90" s="82"/>
      <c r="CS90" s="82">
        <v>21999</v>
      </c>
      <c r="CT90" s="82">
        <v>145</v>
      </c>
      <c r="CU90" s="82">
        <v>2987</v>
      </c>
      <c r="CV90" s="82">
        <v>1113</v>
      </c>
      <c r="CW90" s="82">
        <v>2</v>
      </c>
      <c r="CX90" s="82">
        <v>1627</v>
      </c>
      <c r="CY90" s="82">
        <v>1680</v>
      </c>
      <c r="CZ90" s="82"/>
      <c r="DA90" s="82">
        <v>14</v>
      </c>
      <c r="DB90" s="82">
        <v>189</v>
      </c>
      <c r="DC90" s="82">
        <v>256</v>
      </c>
      <c r="DD90" s="82">
        <v>278</v>
      </c>
      <c r="DE90" s="82">
        <v>451</v>
      </c>
      <c r="DF90" s="82">
        <v>574</v>
      </c>
      <c r="DG90" s="82">
        <v>579</v>
      </c>
      <c r="DH90" s="82">
        <v>964</v>
      </c>
      <c r="DI90" s="82"/>
      <c r="DJ90" s="82"/>
      <c r="DK90" s="82">
        <v>2</v>
      </c>
      <c r="DL90" s="82">
        <v>6</v>
      </c>
      <c r="DM90" s="82">
        <v>152</v>
      </c>
      <c r="DN90" s="82">
        <v>882</v>
      </c>
      <c r="DO90" s="82">
        <v>47</v>
      </c>
      <c r="DP90" s="82">
        <v>14</v>
      </c>
      <c r="DQ90" s="82">
        <v>212</v>
      </c>
      <c r="DR90" s="82">
        <v>19</v>
      </c>
      <c r="DS90" s="82">
        <v>1972</v>
      </c>
      <c r="DT90" s="82">
        <v>3</v>
      </c>
      <c r="DU90" s="82">
        <v>557</v>
      </c>
      <c r="DV90" s="82">
        <v>2724</v>
      </c>
      <c r="DW90" s="82">
        <v>26</v>
      </c>
      <c r="DX90" s="82"/>
      <c r="DY90" s="82">
        <v>285</v>
      </c>
      <c r="DZ90" s="82">
        <v>179</v>
      </c>
      <c r="EA90" s="82">
        <v>140</v>
      </c>
      <c r="EB90" s="82">
        <v>498</v>
      </c>
      <c r="EC90" s="82">
        <v>52</v>
      </c>
      <c r="ED90" s="82">
        <v>39</v>
      </c>
      <c r="EE90" s="82"/>
      <c r="EF90" s="82">
        <v>14</v>
      </c>
      <c r="EG90" s="82">
        <v>147</v>
      </c>
      <c r="EH90" s="82">
        <v>17</v>
      </c>
      <c r="EI90" s="82">
        <v>1337</v>
      </c>
      <c r="EJ90" s="82">
        <v>599</v>
      </c>
      <c r="EK90" s="82"/>
      <c r="EL90" s="82"/>
      <c r="EM90" s="82"/>
      <c r="EN90" s="82"/>
      <c r="EO90" s="82"/>
      <c r="EP90" s="82">
        <v>663</v>
      </c>
      <c r="EQ90" s="82">
        <v>1887</v>
      </c>
      <c r="ER90" s="82">
        <v>35</v>
      </c>
      <c r="ES90" s="82">
        <v>653</v>
      </c>
      <c r="ET90" s="82">
        <v>69</v>
      </c>
      <c r="EU90" s="82"/>
      <c r="EV90" s="82">
        <v>365</v>
      </c>
      <c r="EW90" s="82">
        <v>449</v>
      </c>
      <c r="EX90" s="82">
        <v>34</v>
      </c>
      <c r="EY90" s="82">
        <v>4</v>
      </c>
      <c r="EZ90" s="82">
        <v>184</v>
      </c>
      <c r="FA90" s="82">
        <v>2</v>
      </c>
      <c r="FB90" s="82">
        <v>207</v>
      </c>
      <c r="FC90" s="82">
        <v>933</v>
      </c>
      <c r="FD90" s="82">
        <v>313</v>
      </c>
      <c r="FE90" s="82">
        <v>102</v>
      </c>
      <c r="FF90" s="82">
        <v>100</v>
      </c>
      <c r="FG90" s="82">
        <v>57</v>
      </c>
      <c r="FH90" s="82">
        <v>127</v>
      </c>
      <c r="FI90" s="82">
        <v>267</v>
      </c>
      <c r="FJ90" s="82">
        <v>103</v>
      </c>
      <c r="FK90" s="82">
        <v>47</v>
      </c>
      <c r="FL90" s="82"/>
      <c r="FM90" s="82"/>
      <c r="FN90" s="82">
        <v>11</v>
      </c>
      <c r="FO90" s="82">
        <v>1</v>
      </c>
      <c r="FP90" s="82">
        <v>1</v>
      </c>
      <c r="FQ90" s="82">
        <v>3307</v>
      </c>
      <c r="FR90" s="82">
        <v>85</v>
      </c>
      <c r="FS90" s="82">
        <v>3019</v>
      </c>
      <c r="FT90" s="82">
        <v>196</v>
      </c>
      <c r="FU90" s="82"/>
      <c r="FV90" s="82">
        <v>7</v>
      </c>
      <c r="FW90" s="82">
        <v>2928</v>
      </c>
      <c r="FX90" s="82">
        <v>294</v>
      </c>
      <c r="FY90" s="82">
        <v>76</v>
      </c>
      <c r="FZ90" s="82"/>
      <c r="GA90" s="82">
        <v>9</v>
      </c>
      <c r="GB90" s="82"/>
      <c r="GC90" s="82">
        <v>18</v>
      </c>
    </row>
    <row r="91" spans="1:185" x14ac:dyDescent="0.3">
      <c r="A91" s="83">
        <v>106190517</v>
      </c>
      <c r="B91" s="81" t="s">
        <v>256</v>
      </c>
      <c r="C91" s="81" t="s">
        <v>1429</v>
      </c>
      <c r="D91" s="81" t="s">
        <v>1101</v>
      </c>
      <c r="E91" s="81" t="s">
        <v>1386</v>
      </c>
      <c r="F91" s="81" t="s">
        <v>1974</v>
      </c>
      <c r="G91" s="81" t="s">
        <v>1975</v>
      </c>
      <c r="H91" s="81" t="s">
        <v>257</v>
      </c>
      <c r="I91" s="81" t="s">
        <v>1048</v>
      </c>
      <c r="J91" s="81"/>
      <c r="K91" s="81" t="s">
        <v>1864</v>
      </c>
      <c r="L91" s="81"/>
      <c r="M91" s="81"/>
      <c r="N91" s="81" t="s">
        <v>967</v>
      </c>
      <c r="O91" s="81" t="s">
        <v>1144</v>
      </c>
      <c r="P91" s="81" t="s">
        <v>1145</v>
      </c>
      <c r="Q91" s="81" t="s">
        <v>1409</v>
      </c>
      <c r="R91" s="81" t="s">
        <v>51</v>
      </c>
      <c r="S91" s="82">
        <v>15689</v>
      </c>
      <c r="T91" s="82">
        <v>12878</v>
      </c>
      <c r="U91" s="82">
        <v>6</v>
      </c>
      <c r="V91" s="82">
        <v>3341</v>
      </c>
      <c r="W91" s="82">
        <v>2519</v>
      </c>
      <c r="X91" s="82">
        <v>4233</v>
      </c>
      <c r="Y91" s="82">
        <v>4575</v>
      </c>
      <c r="Z91" s="82">
        <v>3373</v>
      </c>
      <c r="AA91" s="82">
        <v>3236</v>
      </c>
      <c r="AB91" s="82">
        <v>2760</v>
      </c>
      <c r="AC91" s="82">
        <v>1885</v>
      </c>
      <c r="AD91" s="82">
        <v>1909</v>
      </c>
      <c r="AE91" s="82">
        <v>742</v>
      </c>
      <c r="AF91" s="82"/>
      <c r="AG91" s="82">
        <v>18</v>
      </c>
      <c r="AH91" s="82">
        <v>616</v>
      </c>
      <c r="AI91" s="82">
        <v>1439</v>
      </c>
      <c r="AJ91" s="82">
        <v>713</v>
      </c>
      <c r="AK91" s="82">
        <v>41</v>
      </c>
      <c r="AL91" s="82">
        <v>4932</v>
      </c>
      <c r="AM91" s="82">
        <v>167</v>
      </c>
      <c r="AN91" s="82">
        <v>20635</v>
      </c>
      <c r="AO91" s="82">
        <v>12</v>
      </c>
      <c r="AP91" s="82">
        <v>8704</v>
      </c>
      <c r="AQ91" s="82">
        <v>19658</v>
      </c>
      <c r="AR91" s="82">
        <v>197</v>
      </c>
      <c r="AS91" s="82">
        <v>14</v>
      </c>
      <c r="AT91" s="82">
        <v>270</v>
      </c>
      <c r="AU91" s="82">
        <v>254</v>
      </c>
      <c r="AV91" s="82">
        <v>2</v>
      </c>
      <c r="AW91" s="82">
        <v>27</v>
      </c>
      <c r="AX91" s="82">
        <v>8</v>
      </c>
      <c r="AY91" s="82">
        <v>4</v>
      </c>
      <c r="AZ91" s="82">
        <v>10</v>
      </c>
      <c r="BA91" s="82">
        <v>41</v>
      </c>
      <c r="BB91" s="82">
        <v>263</v>
      </c>
      <c r="BC91" s="82">
        <v>3</v>
      </c>
      <c r="BD91" s="82">
        <v>61</v>
      </c>
      <c r="BE91" s="82">
        <v>27447</v>
      </c>
      <c r="BF91" s="82">
        <v>178</v>
      </c>
      <c r="BG91" s="82"/>
      <c r="BH91" s="82"/>
      <c r="BI91" s="82">
        <v>5</v>
      </c>
      <c r="BJ91" s="82"/>
      <c r="BK91" s="82">
        <v>14266</v>
      </c>
      <c r="BL91" s="82">
        <v>5077</v>
      </c>
      <c r="BM91" s="82">
        <v>289</v>
      </c>
      <c r="BN91" s="82">
        <v>7527</v>
      </c>
      <c r="BO91" s="82">
        <v>1414</v>
      </c>
      <c r="BP91" s="82"/>
      <c r="BQ91" s="82">
        <v>55</v>
      </c>
      <c r="BR91" s="82">
        <v>1722</v>
      </c>
      <c r="BS91" s="82">
        <v>2</v>
      </c>
      <c r="BT91" s="82">
        <v>1252</v>
      </c>
      <c r="BU91" s="82">
        <v>73</v>
      </c>
      <c r="BV91" s="82">
        <v>570</v>
      </c>
      <c r="BW91" s="82">
        <v>260</v>
      </c>
      <c r="BX91" s="82">
        <v>357</v>
      </c>
      <c r="BY91" s="82">
        <v>634</v>
      </c>
      <c r="BZ91" s="82">
        <v>1672</v>
      </c>
      <c r="CA91" s="82">
        <v>1552</v>
      </c>
      <c r="CB91" s="82">
        <v>5205</v>
      </c>
      <c r="CC91" s="82">
        <v>1046</v>
      </c>
      <c r="CD91" s="82">
        <v>1597</v>
      </c>
      <c r="CE91" s="82">
        <v>39</v>
      </c>
      <c r="CF91" s="82">
        <v>1029</v>
      </c>
      <c r="CG91" s="82">
        <v>884</v>
      </c>
      <c r="CH91" s="82">
        <v>3410</v>
      </c>
      <c r="CI91" s="82">
        <v>1046</v>
      </c>
      <c r="CJ91" s="82">
        <v>6166</v>
      </c>
      <c r="CK91" s="82">
        <v>2</v>
      </c>
      <c r="CL91" s="82">
        <v>28573</v>
      </c>
      <c r="CM91" s="82">
        <v>1782</v>
      </c>
      <c r="CN91" s="82">
        <v>24060</v>
      </c>
      <c r="CO91" s="82">
        <v>2689</v>
      </c>
      <c r="CP91" s="82">
        <v>26</v>
      </c>
      <c r="CQ91" s="82">
        <v>16</v>
      </c>
      <c r="CR91" s="82">
        <v>4</v>
      </c>
      <c r="CS91" s="82">
        <v>28011</v>
      </c>
      <c r="CT91" s="82">
        <v>16</v>
      </c>
      <c r="CU91" s="82">
        <v>276</v>
      </c>
      <c r="CV91" s="82">
        <v>253</v>
      </c>
      <c r="CW91" s="82">
        <v>13</v>
      </c>
      <c r="CX91" s="82">
        <v>3126</v>
      </c>
      <c r="CY91" s="82">
        <v>2988</v>
      </c>
      <c r="CZ91" s="82"/>
      <c r="DA91" s="82">
        <v>150</v>
      </c>
      <c r="DB91" s="82">
        <v>212</v>
      </c>
      <c r="DC91" s="82">
        <v>321</v>
      </c>
      <c r="DD91" s="82">
        <v>356</v>
      </c>
      <c r="DE91" s="82">
        <v>610</v>
      </c>
      <c r="DF91" s="82">
        <v>974</v>
      </c>
      <c r="DG91" s="82">
        <v>1148</v>
      </c>
      <c r="DH91" s="82">
        <v>2042</v>
      </c>
      <c r="DI91" s="82">
        <v>131</v>
      </c>
      <c r="DJ91" s="82">
        <v>170</v>
      </c>
      <c r="DK91" s="82"/>
      <c r="DL91" s="82">
        <v>4</v>
      </c>
      <c r="DM91" s="82">
        <v>193</v>
      </c>
      <c r="DN91" s="82">
        <v>232</v>
      </c>
      <c r="DO91" s="82">
        <v>135</v>
      </c>
      <c r="DP91" s="82">
        <v>19</v>
      </c>
      <c r="DQ91" s="82">
        <v>738</v>
      </c>
      <c r="DR91" s="82">
        <v>51</v>
      </c>
      <c r="DS91" s="82">
        <v>4742</v>
      </c>
      <c r="DT91" s="82"/>
      <c r="DU91" s="82">
        <v>1001</v>
      </c>
      <c r="DV91" s="82">
        <v>5051</v>
      </c>
      <c r="DW91" s="82">
        <v>62</v>
      </c>
      <c r="DX91" s="82"/>
      <c r="DY91" s="82">
        <v>139</v>
      </c>
      <c r="DZ91" s="82">
        <v>132</v>
      </c>
      <c r="EA91" s="82">
        <v>259</v>
      </c>
      <c r="EB91" s="82">
        <v>1408</v>
      </c>
      <c r="EC91" s="82">
        <v>149</v>
      </c>
      <c r="ED91" s="82">
        <v>1</v>
      </c>
      <c r="EE91" s="82"/>
      <c r="EF91" s="82">
        <v>31</v>
      </c>
      <c r="EG91" s="82">
        <v>39</v>
      </c>
      <c r="EH91" s="82">
        <v>38</v>
      </c>
      <c r="EI91" s="82">
        <v>2920</v>
      </c>
      <c r="EJ91" s="82">
        <v>987</v>
      </c>
      <c r="EK91" s="82">
        <v>11</v>
      </c>
      <c r="EL91" s="82"/>
      <c r="EM91" s="82"/>
      <c r="EN91" s="82"/>
      <c r="EO91" s="82"/>
      <c r="EP91" s="82">
        <v>1157</v>
      </c>
      <c r="EQ91" s="82">
        <v>3636</v>
      </c>
      <c r="ER91" s="82">
        <v>25</v>
      </c>
      <c r="ES91" s="82">
        <v>1235</v>
      </c>
      <c r="ET91" s="82">
        <v>61</v>
      </c>
      <c r="EU91" s="82"/>
      <c r="EV91" s="82">
        <v>1114</v>
      </c>
      <c r="EW91" s="82">
        <v>940</v>
      </c>
      <c r="EX91" s="82">
        <v>75</v>
      </c>
      <c r="EY91" s="82">
        <v>19</v>
      </c>
      <c r="EZ91" s="82">
        <v>293</v>
      </c>
      <c r="FA91" s="82">
        <v>8</v>
      </c>
      <c r="FB91" s="82">
        <v>439</v>
      </c>
      <c r="FC91" s="82">
        <v>1225</v>
      </c>
      <c r="FD91" s="82">
        <v>528</v>
      </c>
      <c r="FE91" s="82">
        <v>77</v>
      </c>
      <c r="FF91" s="82">
        <v>124</v>
      </c>
      <c r="FG91" s="82">
        <v>168</v>
      </c>
      <c r="FH91" s="82">
        <v>178</v>
      </c>
      <c r="FI91" s="82">
        <v>489</v>
      </c>
      <c r="FJ91" s="82">
        <v>126</v>
      </c>
      <c r="FK91" s="82">
        <v>192</v>
      </c>
      <c r="FL91" s="82">
        <v>49</v>
      </c>
      <c r="FM91" s="82">
        <v>3</v>
      </c>
      <c r="FN91" s="82">
        <v>61</v>
      </c>
      <c r="FO91" s="82">
        <v>6</v>
      </c>
      <c r="FP91" s="82"/>
      <c r="FQ91" s="82">
        <v>6114</v>
      </c>
      <c r="FR91" s="82">
        <v>833</v>
      </c>
      <c r="FS91" s="82">
        <v>4795</v>
      </c>
      <c r="FT91" s="82">
        <v>482</v>
      </c>
      <c r="FU91" s="82">
        <v>3</v>
      </c>
      <c r="FV91" s="82">
        <v>1</v>
      </c>
      <c r="FW91" s="82">
        <v>5985</v>
      </c>
      <c r="FX91" s="82">
        <v>98</v>
      </c>
      <c r="FY91" s="82">
        <v>31</v>
      </c>
      <c r="FZ91" s="82"/>
      <c r="GA91" s="82"/>
      <c r="GB91" s="82"/>
      <c r="GC91" s="82">
        <v>15</v>
      </c>
    </row>
    <row r="92" spans="1:185" x14ac:dyDescent="0.3">
      <c r="A92" s="83">
        <v>106190521</v>
      </c>
      <c r="B92" s="81" t="s">
        <v>258</v>
      </c>
      <c r="C92" s="81" t="s">
        <v>259</v>
      </c>
      <c r="D92" s="81" t="s">
        <v>1101</v>
      </c>
      <c r="E92" s="81" t="s">
        <v>1386</v>
      </c>
      <c r="F92" s="81" t="s">
        <v>1976</v>
      </c>
      <c r="G92" s="81" t="s">
        <v>1977</v>
      </c>
      <c r="H92" s="81" t="s">
        <v>260</v>
      </c>
      <c r="I92" s="81" t="s">
        <v>1047</v>
      </c>
      <c r="J92" s="81"/>
      <c r="K92" s="81" t="s">
        <v>1864</v>
      </c>
      <c r="L92" s="81"/>
      <c r="M92" s="81"/>
      <c r="N92" s="81" t="s">
        <v>966</v>
      </c>
      <c r="O92" s="81" t="s">
        <v>1136</v>
      </c>
      <c r="P92" s="81" t="s">
        <v>1150</v>
      </c>
      <c r="Q92" s="81" t="s">
        <v>1430</v>
      </c>
      <c r="R92" s="81" t="s">
        <v>51</v>
      </c>
      <c r="S92" s="82">
        <v>13881</v>
      </c>
      <c r="T92" s="82">
        <v>11637</v>
      </c>
      <c r="U92" s="82">
        <v>1</v>
      </c>
      <c r="V92" s="82">
        <v>1395</v>
      </c>
      <c r="W92" s="82">
        <v>1872</v>
      </c>
      <c r="X92" s="82">
        <v>5456</v>
      </c>
      <c r="Y92" s="82">
        <v>5113</v>
      </c>
      <c r="Z92" s="82">
        <v>3658</v>
      </c>
      <c r="AA92" s="82">
        <v>3505</v>
      </c>
      <c r="AB92" s="82">
        <v>2678</v>
      </c>
      <c r="AC92" s="82">
        <v>989</v>
      </c>
      <c r="AD92" s="82">
        <v>673</v>
      </c>
      <c r="AE92" s="82">
        <v>180</v>
      </c>
      <c r="AF92" s="82"/>
      <c r="AG92" s="82">
        <v>40</v>
      </c>
      <c r="AH92" s="82">
        <v>625</v>
      </c>
      <c r="AI92" s="82">
        <v>12581</v>
      </c>
      <c r="AJ92" s="82">
        <v>111</v>
      </c>
      <c r="AK92" s="82">
        <v>98</v>
      </c>
      <c r="AL92" s="82">
        <v>5431</v>
      </c>
      <c r="AM92" s="82">
        <v>271</v>
      </c>
      <c r="AN92" s="82">
        <v>6362</v>
      </c>
      <c r="AO92" s="82"/>
      <c r="AP92" s="82">
        <v>8824</v>
      </c>
      <c r="AQ92" s="82">
        <v>16308</v>
      </c>
      <c r="AR92" s="82">
        <v>387</v>
      </c>
      <c r="AS92" s="82"/>
      <c r="AT92" s="82">
        <v>864</v>
      </c>
      <c r="AU92" s="82">
        <v>1498</v>
      </c>
      <c r="AV92" s="82">
        <v>2</v>
      </c>
      <c r="AW92" s="82">
        <v>62</v>
      </c>
      <c r="AX92" s="82">
        <v>13</v>
      </c>
      <c r="AY92" s="82">
        <v>1</v>
      </c>
      <c r="AZ92" s="82"/>
      <c r="BA92" s="82">
        <v>586</v>
      </c>
      <c r="BB92" s="82">
        <v>42</v>
      </c>
      <c r="BC92" s="82"/>
      <c r="BD92" s="82">
        <v>4</v>
      </c>
      <c r="BE92" s="82">
        <v>22221</v>
      </c>
      <c r="BF92" s="82">
        <v>124</v>
      </c>
      <c r="BG92" s="82">
        <v>102</v>
      </c>
      <c r="BH92" s="82"/>
      <c r="BI92" s="82"/>
      <c r="BJ92" s="82"/>
      <c r="BK92" s="82">
        <v>16142</v>
      </c>
      <c r="BL92" s="82">
        <v>3346</v>
      </c>
      <c r="BM92" s="82">
        <v>902</v>
      </c>
      <c r="BN92" s="82">
        <v>1972</v>
      </c>
      <c r="BO92" s="82">
        <v>3157</v>
      </c>
      <c r="BP92" s="82"/>
      <c r="BQ92" s="82">
        <v>8</v>
      </c>
      <c r="BR92" s="82">
        <v>1318</v>
      </c>
      <c r="BS92" s="82">
        <v>3</v>
      </c>
      <c r="BT92" s="82">
        <v>1607</v>
      </c>
      <c r="BU92" s="82">
        <v>63</v>
      </c>
      <c r="BV92" s="82">
        <v>442</v>
      </c>
      <c r="BW92" s="82">
        <v>371</v>
      </c>
      <c r="BX92" s="82">
        <v>257</v>
      </c>
      <c r="BY92" s="82">
        <v>1370</v>
      </c>
      <c r="BZ92" s="82">
        <v>1596</v>
      </c>
      <c r="CA92" s="82">
        <v>1015</v>
      </c>
      <c r="CB92" s="82">
        <v>4954</v>
      </c>
      <c r="CC92" s="82">
        <v>1976</v>
      </c>
      <c r="CD92" s="82">
        <v>1669</v>
      </c>
      <c r="CE92" s="82">
        <v>88</v>
      </c>
      <c r="CF92" s="82">
        <v>1165</v>
      </c>
      <c r="CG92" s="82">
        <v>942</v>
      </c>
      <c r="CH92" s="82">
        <v>2368</v>
      </c>
      <c r="CI92" s="82">
        <v>947</v>
      </c>
      <c r="CJ92" s="82">
        <v>3354</v>
      </c>
      <c r="CK92" s="82">
        <v>6</v>
      </c>
      <c r="CL92" s="82">
        <v>25519</v>
      </c>
      <c r="CM92" s="82">
        <v>41</v>
      </c>
      <c r="CN92" s="82">
        <v>23394</v>
      </c>
      <c r="CO92" s="82">
        <v>2070</v>
      </c>
      <c r="CP92" s="82">
        <v>14</v>
      </c>
      <c r="CQ92" s="82"/>
      <c r="CR92" s="82"/>
      <c r="CS92" s="82">
        <v>24627</v>
      </c>
      <c r="CT92" s="82">
        <v>6</v>
      </c>
      <c r="CU92" s="82">
        <v>218</v>
      </c>
      <c r="CV92" s="82">
        <v>205</v>
      </c>
      <c r="CW92" s="82">
        <v>463</v>
      </c>
      <c r="CX92" s="82">
        <v>2304</v>
      </c>
      <c r="CY92" s="82">
        <v>2430</v>
      </c>
      <c r="CZ92" s="82"/>
      <c r="DA92" s="82">
        <v>28</v>
      </c>
      <c r="DB92" s="82">
        <v>256</v>
      </c>
      <c r="DC92" s="82">
        <v>404</v>
      </c>
      <c r="DD92" s="82">
        <v>520</v>
      </c>
      <c r="DE92" s="82">
        <v>993</v>
      </c>
      <c r="DF92" s="82">
        <v>1244</v>
      </c>
      <c r="DG92" s="82">
        <v>669</v>
      </c>
      <c r="DH92" s="82">
        <v>620</v>
      </c>
      <c r="DI92" s="82"/>
      <c r="DJ92" s="82"/>
      <c r="DK92" s="82"/>
      <c r="DL92" s="82">
        <v>4</v>
      </c>
      <c r="DM92" s="82">
        <v>237</v>
      </c>
      <c r="DN92" s="82">
        <v>2404</v>
      </c>
      <c r="DO92" s="82">
        <v>3</v>
      </c>
      <c r="DP92" s="82">
        <v>10</v>
      </c>
      <c r="DQ92" s="82">
        <v>930</v>
      </c>
      <c r="DR92" s="82">
        <v>39</v>
      </c>
      <c r="DS92" s="82">
        <v>1107</v>
      </c>
      <c r="DT92" s="82"/>
      <c r="DU92" s="82">
        <v>1329</v>
      </c>
      <c r="DV92" s="82">
        <v>3353</v>
      </c>
      <c r="DW92" s="82">
        <v>52</v>
      </c>
      <c r="DX92" s="82"/>
      <c r="DY92" s="82">
        <v>375</v>
      </c>
      <c r="DZ92" s="82">
        <v>430</v>
      </c>
      <c r="EA92" s="82">
        <v>239</v>
      </c>
      <c r="EB92" s="82">
        <v>287</v>
      </c>
      <c r="EC92" s="82">
        <v>51</v>
      </c>
      <c r="ED92" s="82"/>
      <c r="EE92" s="82">
        <v>2</v>
      </c>
      <c r="EF92" s="82">
        <v>1</v>
      </c>
      <c r="EG92" s="82">
        <v>3</v>
      </c>
      <c r="EH92" s="82">
        <v>61</v>
      </c>
      <c r="EI92" s="82">
        <v>2580</v>
      </c>
      <c r="EJ92" s="82">
        <v>703</v>
      </c>
      <c r="EK92" s="82">
        <v>2</v>
      </c>
      <c r="EL92" s="82"/>
      <c r="EM92" s="82"/>
      <c r="EN92" s="82"/>
      <c r="EO92" s="82"/>
      <c r="EP92" s="82">
        <v>2545</v>
      </c>
      <c r="EQ92" s="82">
        <v>1876</v>
      </c>
      <c r="ER92" s="82">
        <v>44</v>
      </c>
      <c r="ES92" s="82">
        <v>225</v>
      </c>
      <c r="ET92" s="82">
        <v>44</v>
      </c>
      <c r="EU92" s="82"/>
      <c r="EV92" s="82">
        <v>771</v>
      </c>
      <c r="EW92" s="82">
        <v>654</v>
      </c>
      <c r="EX92" s="82">
        <v>63</v>
      </c>
      <c r="EY92" s="82">
        <v>7</v>
      </c>
      <c r="EZ92" s="82">
        <v>301</v>
      </c>
      <c r="FA92" s="82"/>
      <c r="FB92" s="82">
        <v>273</v>
      </c>
      <c r="FC92" s="82">
        <v>1183</v>
      </c>
      <c r="FD92" s="82">
        <v>310</v>
      </c>
      <c r="FE92" s="82">
        <v>79</v>
      </c>
      <c r="FF92" s="82">
        <v>67</v>
      </c>
      <c r="FG92" s="82">
        <v>87</v>
      </c>
      <c r="FH92" s="82">
        <v>258</v>
      </c>
      <c r="FI92" s="82">
        <v>425</v>
      </c>
      <c r="FJ92" s="82">
        <v>69</v>
      </c>
      <c r="FK92" s="82">
        <v>131</v>
      </c>
      <c r="FL92" s="82"/>
      <c r="FM92" s="82">
        <v>5</v>
      </c>
      <c r="FN92" s="82">
        <v>51</v>
      </c>
      <c r="FO92" s="82"/>
      <c r="FP92" s="82"/>
      <c r="FQ92" s="82">
        <v>4734</v>
      </c>
      <c r="FR92" s="82">
        <v>25</v>
      </c>
      <c r="FS92" s="82">
        <v>4185</v>
      </c>
      <c r="FT92" s="82">
        <v>521</v>
      </c>
      <c r="FU92" s="82">
        <v>2</v>
      </c>
      <c r="FV92" s="82">
        <v>1</v>
      </c>
      <c r="FW92" s="82">
        <v>4624</v>
      </c>
      <c r="FX92" s="82">
        <v>57</v>
      </c>
      <c r="FY92" s="82">
        <v>16</v>
      </c>
      <c r="FZ92" s="82">
        <v>37</v>
      </c>
      <c r="GA92" s="82"/>
      <c r="GB92" s="82"/>
      <c r="GC92" s="82">
        <v>10</v>
      </c>
    </row>
    <row r="93" spans="1:185" x14ac:dyDescent="0.3">
      <c r="A93" s="83">
        <v>106190522</v>
      </c>
      <c r="B93" s="81" t="s">
        <v>261</v>
      </c>
      <c r="C93" s="81" t="s">
        <v>262</v>
      </c>
      <c r="D93" s="81" t="s">
        <v>1101</v>
      </c>
      <c r="E93" s="81" t="s">
        <v>1386</v>
      </c>
      <c r="F93" s="81" t="s">
        <v>1978</v>
      </c>
      <c r="G93" s="81" t="s">
        <v>1413</v>
      </c>
      <c r="H93" s="81" t="s">
        <v>263</v>
      </c>
      <c r="I93" s="81" t="s">
        <v>1040</v>
      </c>
      <c r="J93" s="81"/>
      <c r="K93" s="81" t="s">
        <v>1864</v>
      </c>
      <c r="L93" s="81"/>
      <c r="M93" s="81"/>
      <c r="N93" s="81" t="s">
        <v>965</v>
      </c>
      <c r="O93" s="81" t="s">
        <v>1108</v>
      </c>
      <c r="P93" s="81" t="s">
        <v>1142</v>
      </c>
      <c r="Q93" s="81" t="s">
        <v>1414</v>
      </c>
      <c r="R93" s="81" t="s">
        <v>51</v>
      </c>
      <c r="S93" s="82">
        <v>11234</v>
      </c>
      <c r="T93" s="82">
        <v>9987</v>
      </c>
      <c r="U93" s="82"/>
      <c r="V93" s="82">
        <v>1102</v>
      </c>
      <c r="W93" s="82">
        <v>1338</v>
      </c>
      <c r="X93" s="82">
        <v>3402</v>
      </c>
      <c r="Y93" s="82">
        <v>3749</v>
      </c>
      <c r="Z93" s="82">
        <v>2875</v>
      </c>
      <c r="AA93" s="82">
        <v>3052</v>
      </c>
      <c r="AB93" s="82">
        <v>2575</v>
      </c>
      <c r="AC93" s="82">
        <v>1464</v>
      </c>
      <c r="AD93" s="82">
        <v>1418</v>
      </c>
      <c r="AE93" s="82">
        <v>246</v>
      </c>
      <c r="AF93" s="82"/>
      <c r="AG93" s="82"/>
      <c r="AH93" s="82">
        <v>1006</v>
      </c>
      <c r="AI93" s="82">
        <v>11</v>
      </c>
      <c r="AJ93" s="82"/>
      <c r="AK93" s="82">
        <v>1067</v>
      </c>
      <c r="AL93" s="82">
        <v>1</v>
      </c>
      <c r="AM93" s="82">
        <v>198</v>
      </c>
      <c r="AN93" s="82">
        <v>18938</v>
      </c>
      <c r="AO93" s="82"/>
      <c r="AP93" s="82">
        <v>9354</v>
      </c>
      <c r="AQ93" s="82">
        <v>11721</v>
      </c>
      <c r="AR93" s="82">
        <v>146</v>
      </c>
      <c r="AS93" s="82"/>
      <c r="AT93" s="82">
        <v>220</v>
      </c>
      <c r="AU93" s="82">
        <v>561</v>
      </c>
      <c r="AV93" s="82"/>
      <c r="AW93" s="82">
        <v>35</v>
      </c>
      <c r="AX93" s="82">
        <v>61</v>
      </c>
      <c r="AY93" s="82">
        <v>1</v>
      </c>
      <c r="AZ93" s="82">
        <v>151</v>
      </c>
      <c r="BA93" s="82">
        <v>41</v>
      </c>
      <c r="BB93" s="82">
        <v>17</v>
      </c>
      <c r="BC93" s="82">
        <v>6</v>
      </c>
      <c r="BD93" s="82">
        <v>2</v>
      </c>
      <c r="BE93" s="82">
        <v>20126</v>
      </c>
      <c r="BF93" s="82"/>
      <c r="BG93" s="82"/>
      <c r="BH93" s="82"/>
      <c r="BI93" s="82"/>
      <c r="BJ93" s="82"/>
      <c r="BK93" s="82">
        <v>12102</v>
      </c>
      <c r="BL93" s="82">
        <v>4093</v>
      </c>
      <c r="BM93" s="82">
        <v>259</v>
      </c>
      <c r="BN93" s="82">
        <v>3373</v>
      </c>
      <c r="BO93" s="82">
        <v>1394</v>
      </c>
      <c r="BP93" s="82"/>
      <c r="BQ93" s="82">
        <v>21</v>
      </c>
      <c r="BR93" s="82">
        <v>1861</v>
      </c>
      <c r="BS93" s="82">
        <v>3</v>
      </c>
      <c r="BT93" s="82">
        <v>1240</v>
      </c>
      <c r="BU93" s="82">
        <v>62</v>
      </c>
      <c r="BV93" s="82">
        <v>449</v>
      </c>
      <c r="BW93" s="82">
        <v>190</v>
      </c>
      <c r="BX93" s="82">
        <v>219</v>
      </c>
      <c r="BY93" s="82">
        <v>502</v>
      </c>
      <c r="BZ93" s="82">
        <v>1357</v>
      </c>
      <c r="CA93" s="82">
        <v>1013</v>
      </c>
      <c r="CB93" s="82">
        <v>3674</v>
      </c>
      <c r="CC93" s="82">
        <v>1005</v>
      </c>
      <c r="CD93" s="82">
        <v>1736</v>
      </c>
      <c r="CE93" s="82">
        <v>44</v>
      </c>
      <c r="CF93" s="82">
        <v>898</v>
      </c>
      <c r="CG93" s="82">
        <v>638</v>
      </c>
      <c r="CH93" s="82">
        <v>1763</v>
      </c>
      <c r="CI93" s="82">
        <v>833</v>
      </c>
      <c r="CJ93" s="82">
        <v>3710</v>
      </c>
      <c r="CK93" s="82">
        <v>3</v>
      </c>
      <c r="CL93" s="82">
        <v>21221</v>
      </c>
      <c r="CM93" s="82">
        <v>1566</v>
      </c>
      <c r="CN93" s="82">
        <v>16927</v>
      </c>
      <c r="CO93" s="82">
        <v>2638</v>
      </c>
      <c r="CP93" s="82">
        <v>1</v>
      </c>
      <c r="CQ93" s="82">
        <v>89</v>
      </c>
      <c r="CR93" s="82">
        <v>148</v>
      </c>
      <c r="CS93" s="82">
        <v>20348</v>
      </c>
      <c r="CT93" s="82">
        <v>1</v>
      </c>
      <c r="CU93" s="82">
        <v>521</v>
      </c>
      <c r="CV93" s="82">
        <v>180</v>
      </c>
      <c r="CW93" s="82">
        <v>23</v>
      </c>
      <c r="CX93" s="82">
        <v>2211</v>
      </c>
      <c r="CY93" s="82">
        <v>2698</v>
      </c>
      <c r="CZ93" s="82"/>
      <c r="DA93" s="82">
        <v>39</v>
      </c>
      <c r="DB93" s="82">
        <v>275</v>
      </c>
      <c r="DC93" s="82">
        <v>411</v>
      </c>
      <c r="DD93" s="82">
        <v>429</v>
      </c>
      <c r="DE93" s="82">
        <v>701</v>
      </c>
      <c r="DF93" s="82">
        <v>924</v>
      </c>
      <c r="DG93" s="82">
        <v>828</v>
      </c>
      <c r="DH93" s="82">
        <v>1258</v>
      </c>
      <c r="DI93" s="82">
        <v>44</v>
      </c>
      <c r="DJ93" s="82"/>
      <c r="DK93" s="82"/>
      <c r="DL93" s="82"/>
      <c r="DM93" s="82">
        <v>242</v>
      </c>
      <c r="DN93" s="82">
        <v>3</v>
      </c>
      <c r="DO93" s="82"/>
      <c r="DP93" s="82">
        <v>447</v>
      </c>
      <c r="DQ93" s="82"/>
      <c r="DR93" s="82">
        <v>56</v>
      </c>
      <c r="DS93" s="82">
        <v>4161</v>
      </c>
      <c r="DT93" s="82"/>
      <c r="DU93" s="82">
        <v>1465</v>
      </c>
      <c r="DV93" s="82">
        <v>3383</v>
      </c>
      <c r="DW93" s="82">
        <v>61</v>
      </c>
      <c r="DX93" s="82"/>
      <c r="DY93" s="82">
        <v>183</v>
      </c>
      <c r="DZ93" s="82">
        <v>834</v>
      </c>
      <c r="EA93" s="82">
        <v>238</v>
      </c>
      <c r="EB93" s="82">
        <v>708</v>
      </c>
      <c r="EC93" s="82">
        <v>86</v>
      </c>
      <c r="ED93" s="82">
        <v>18</v>
      </c>
      <c r="EE93" s="82">
        <v>1</v>
      </c>
      <c r="EF93" s="82">
        <v>44</v>
      </c>
      <c r="EG93" s="82">
        <v>195</v>
      </c>
      <c r="EH93" s="82">
        <v>12</v>
      </c>
      <c r="EI93" s="82">
        <v>2589</v>
      </c>
      <c r="EJ93" s="82"/>
      <c r="EK93" s="82">
        <v>1</v>
      </c>
      <c r="EL93" s="82"/>
      <c r="EM93" s="82"/>
      <c r="EN93" s="82"/>
      <c r="EO93" s="82"/>
      <c r="EP93" s="82">
        <v>1689</v>
      </c>
      <c r="EQ93" s="82">
        <v>2590</v>
      </c>
      <c r="ER93" s="82">
        <v>13</v>
      </c>
      <c r="ES93" s="82">
        <v>538</v>
      </c>
      <c r="ET93" s="82">
        <v>79</v>
      </c>
      <c r="EU93" s="82"/>
      <c r="EV93" s="82">
        <v>945</v>
      </c>
      <c r="EW93" s="82">
        <v>572</v>
      </c>
      <c r="EX93" s="82">
        <v>38</v>
      </c>
      <c r="EY93" s="82">
        <v>4</v>
      </c>
      <c r="EZ93" s="82">
        <v>177</v>
      </c>
      <c r="FA93" s="82">
        <v>3</v>
      </c>
      <c r="FB93" s="82">
        <v>291</v>
      </c>
      <c r="FC93" s="82">
        <v>1194</v>
      </c>
      <c r="FD93" s="82">
        <v>268</v>
      </c>
      <c r="FE93" s="82">
        <v>547</v>
      </c>
      <c r="FF93" s="82">
        <v>50</v>
      </c>
      <c r="FG93" s="82">
        <v>113</v>
      </c>
      <c r="FH93" s="82">
        <v>77</v>
      </c>
      <c r="FI93" s="82">
        <v>371</v>
      </c>
      <c r="FJ93" s="82">
        <v>63</v>
      </c>
      <c r="FK93" s="82">
        <v>93</v>
      </c>
      <c r="FL93" s="82">
        <v>42</v>
      </c>
      <c r="FM93" s="82">
        <v>1</v>
      </c>
      <c r="FN93" s="82">
        <v>58</v>
      </c>
      <c r="FO93" s="82">
        <v>1</v>
      </c>
      <c r="FP93" s="82">
        <v>1</v>
      </c>
      <c r="FQ93" s="82">
        <v>4909</v>
      </c>
      <c r="FR93" s="82">
        <v>768</v>
      </c>
      <c r="FS93" s="82">
        <v>3508</v>
      </c>
      <c r="FT93" s="82">
        <v>613</v>
      </c>
      <c r="FU93" s="82">
        <v>3</v>
      </c>
      <c r="FV93" s="82">
        <v>17</v>
      </c>
      <c r="FW93" s="82">
        <v>4629</v>
      </c>
      <c r="FX93" s="82">
        <v>215</v>
      </c>
      <c r="FY93" s="82">
        <v>36</v>
      </c>
      <c r="FZ93" s="82">
        <v>16</v>
      </c>
      <c r="GA93" s="82"/>
      <c r="GB93" s="82">
        <v>13</v>
      </c>
      <c r="GC93" s="82">
        <v>16</v>
      </c>
    </row>
    <row r="94" spans="1:185" x14ac:dyDescent="0.3">
      <c r="A94" s="83">
        <v>106190524</v>
      </c>
      <c r="B94" s="81" t="s">
        <v>264</v>
      </c>
      <c r="C94" s="81" t="s">
        <v>265</v>
      </c>
      <c r="D94" s="81" t="s">
        <v>1101</v>
      </c>
      <c r="E94" s="81" t="s">
        <v>1386</v>
      </c>
      <c r="F94" s="81" t="s">
        <v>1979</v>
      </c>
      <c r="G94" s="81" t="s">
        <v>1423</v>
      </c>
      <c r="H94" s="81" t="s">
        <v>249</v>
      </c>
      <c r="I94" s="81" t="s">
        <v>1048</v>
      </c>
      <c r="J94" s="81"/>
      <c r="K94" s="81" t="s">
        <v>1864</v>
      </c>
      <c r="L94" s="81"/>
      <c r="M94" s="81"/>
      <c r="N94" s="81" t="s">
        <v>963</v>
      </c>
      <c r="O94" s="81" t="s">
        <v>1100</v>
      </c>
      <c r="P94" s="81" t="s">
        <v>1151</v>
      </c>
      <c r="Q94" s="81" t="s">
        <v>1424</v>
      </c>
      <c r="R94" s="81" t="s">
        <v>51</v>
      </c>
      <c r="S94" s="82">
        <v>3510</v>
      </c>
      <c r="T94" s="82">
        <v>4288</v>
      </c>
      <c r="U94" s="82">
        <v>1</v>
      </c>
      <c r="V94" s="82">
        <v>207</v>
      </c>
      <c r="W94" s="82">
        <v>555</v>
      </c>
      <c r="X94" s="82">
        <v>1482</v>
      </c>
      <c r="Y94" s="82">
        <v>1348</v>
      </c>
      <c r="Z94" s="82">
        <v>1217</v>
      </c>
      <c r="AA94" s="82">
        <v>1265</v>
      </c>
      <c r="AB94" s="82">
        <v>998</v>
      </c>
      <c r="AC94" s="82">
        <v>435</v>
      </c>
      <c r="AD94" s="82">
        <v>273</v>
      </c>
      <c r="AE94" s="82">
        <v>19</v>
      </c>
      <c r="AF94" s="82"/>
      <c r="AG94" s="82">
        <v>25</v>
      </c>
      <c r="AH94" s="82">
        <v>141</v>
      </c>
      <c r="AI94" s="82">
        <v>686</v>
      </c>
      <c r="AJ94" s="82">
        <v>58</v>
      </c>
      <c r="AK94" s="82">
        <v>362</v>
      </c>
      <c r="AL94" s="82">
        <v>62</v>
      </c>
      <c r="AM94" s="82">
        <v>280</v>
      </c>
      <c r="AN94" s="82">
        <v>6185</v>
      </c>
      <c r="AO94" s="82"/>
      <c r="AP94" s="82">
        <v>4610</v>
      </c>
      <c r="AQ94" s="82">
        <v>3181</v>
      </c>
      <c r="AR94" s="82">
        <v>8</v>
      </c>
      <c r="AS94" s="82"/>
      <c r="AT94" s="82">
        <v>152</v>
      </c>
      <c r="AU94" s="82">
        <v>533</v>
      </c>
      <c r="AV94" s="82"/>
      <c r="AW94" s="82">
        <v>22</v>
      </c>
      <c r="AX94" s="82">
        <v>5</v>
      </c>
      <c r="AY94" s="82"/>
      <c r="AZ94" s="82"/>
      <c r="BA94" s="82">
        <v>34</v>
      </c>
      <c r="BB94" s="82"/>
      <c r="BC94" s="82"/>
      <c r="BD94" s="82">
        <v>3</v>
      </c>
      <c r="BE94" s="82">
        <v>6829</v>
      </c>
      <c r="BF94" s="82">
        <v>3</v>
      </c>
      <c r="BG94" s="82">
        <v>218</v>
      </c>
      <c r="BH94" s="82"/>
      <c r="BI94" s="82"/>
      <c r="BJ94" s="82"/>
      <c r="BK94" s="82">
        <v>4428</v>
      </c>
      <c r="BL94" s="82">
        <v>1345</v>
      </c>
      <c r="BM94" s="82">
        <v>162</v>
      </c>
      <c r="BN94" s="82">
        <v>549</v>
      </c>
      <c r="BO94" s="82">
        <v>1315</v>
      </c>
      <c r="BP94" s="82"/>
      <c r="BQ94" s="82">
        <v>1</v>
      </c>
      <c r="BR94" s="82">
        <v>437</v>
      </c>
      <c r="BS94" s="82">
        <v>1</v>
      </c>
      <c r="BT94" s="82">
        <v>573</v>
      </c>
      <c r="BU94" s="82">
        <v>17</v>
      </c>
      <c r="BV94" s="82">
        <v>122</v>
      </c>
      <c r="BW94" s="82">
        <v>105</v>
      </c>
      <c r="BX94" s="82">
        <v>63</v>
      </c>
      <c r="BY94" s="82">
        <v>461</v>
      </c>
      <c r="BZ94" s="82">
        <v>450</v>
      </c>
      <c r="CA94" s="82">
        <v>353</v>
      </c>
      <c r="CB94" s="82">
        <v>1538</v>
      </c>
      <c r="CC94" s="82">
        <v>768</v>
      </c>
      <c r="CD94" s="82">
        <v>498</v>
      </c>
      <c r="CE94" s="82">
        <v>22</v>
      </c>
      <c r="CF94" s="82">
        <v>331</v>
      </c>
      <c r="CG94" s="82">
        <v>87</v>
      </c>
      <c r="CH94" s="82">
        <v>675</v>
      </c>
      <c r="CI94" s="82">
        <v>299</v>
      </c>
      <c r="CJ94" s="82">
        <v>995</v>
      </c>
      <c r="CK94" s="82">
        <v>3</v>
      </c>
      <c r="CL94" s="82">
        <v>7799</v>
      </c>
      <c r="CM94" s="82">
        <v>362</v>
      </c>
      <c r="CN94" s="82">
        <v>5157</v>
      </c>
      <c r="CO94" s="82">
        <v>2273</v>
      </c>
      <c r="CP94" s="82">
        <v>6</v>
      </c>
      <c r="CQ94" s="82">
        <v>1</v>
      </c>
      <c r="CR94" s="82">
        <v>3</v>
      </c>
      <c r="CS94" s="82">
        <v>6999</v>
      </c>
      <c r="CT94" s="82"/>
      <c r="CU94" s="82">
        <v>677</v>
      </c>
      <c r="CV94" s="82">
        <v>64</v>
      </c>
      <c r="CW94" s="82">
        <v>56</v>
      </c>
      <c r="CX94" s="82">
        <v>2016</v>
      </c>
      <c r="CY94" s="82">
        <v>2916</v>
      </c>
      <c r="CZ94" s="82"/>
      <c r="DA94" s="82">
        <v>46</v>
      </c>
      <c r="DB94" s="82">
        <v>685</v>
      </c>
      <c r="DC94" s="82">
        <v>720</v>
      </c>
      <c r="DD94" s="82">
        <v>703</v>
      </c>
      <c r="DE94" s="82">
        <v>898</v>
      </c>
      <c r="DF94" s="82">
        <v>800</v>
      </c>
      <c r="DG94" s="82">
        <v>517</v>
      </c>
      <c r="DH94" s="82">
        <v>563</v>
      </c>
      <c r="DI94" s="82"/>
      <c r="DJ94" s="82"/>
      <c r="DK94" s="82"/>
      <c r="DL94" s="82">
        <v>12</v>
      </c>
      <c r="DM94" s="82">
        <v>181</v>
      </c>
      <c r="DN94" s="82">
        <v>818</v>
      </c>
      <c r="DO94" s="82">
        <v>44</v>
      </c>
      <c r="DP94" s="82">
        <v>194</v>
      </c>
      <c r="DQ94" s="82">
        <v>63</v>
      </c>
      <c r="DR94" s="82">
        <v>12</v>
      </c>
      <c r="DS94" s="82">
        <v>3608</v>
      </c>
      <c r="DT94" s="82"/>
      <c r="DU94" s="82">
        <v>1975</v>
      </c>
      <c r="DV94" s="82">
        <v>2947</v>
      </c>
      <c r="DW94" s="82">
        <v>9</v>
      </c>
      <c r="DX94" s="82">
        <v>1</v>
      </c>
      <c r="DY94" s="82">
        <v>84</v>
      </c>
      <c r="DZ94" s="82">
        <v>266</v>
      </c>
      <c r="EA94" s="82">
        <v>215</v>
      </c>
      <c r="EB94" s="82">
        <v>313</v>
      </c>
      <c r="EC94" s="82">
        <v>30</v>
      </c>
      <c r="ED94" s="82">
        <v>4</v>
      </c>
      <c r="EE94" s="82"/>
      <c r="EF94" s="82">
        <v>28</v>
      </c>
      <c r="EG94" s="82">
        <v>22</v>
      </c>
      <c r="EH94" s="82">
        <v>2</v>
      </c>
      <c r="EI94" s="82">
        <v>2901</v>
      </c>
      <c r="EJ94" s="82">
        <v>1063</v>
      </c>
      <c r="EK94" s="82"/>
      <c r="EL94" s="82"/>
      <c r="EM94" s="82"/>
      <c r="EN94" s="82">
        <v>4</v>
      </c>
      <c r="EO94" s="82"/>
      <c r="EP94" s="82">
        <v>2339</v>
      </c>
      <c r="EQ94" s="82">
        <v>1451</v>
      </c>
      <c r="ER94" s="82">
        <v>26</v>
      </c>
      <c r="ES94" s="82">
        <v>1005</v>
      </c>
      <c r="ET94" s="82">
        <v>109</v>
      </c>
      <c r="EU94" s="82">
        <v>2</v>
      </c>
      <c r="EV94" s="82">
        <v>251</v>
      </c>
      <c r="EW94" s="82">
        <v>321</v>
      </c>
      <c r="EX94" s="82">
        <v>37</v>
      </c>
      <c r="EY94" s="82">
        <v>2</v>
      </c>
      <c r="EZ94" s="82">
        <v>141</v>
      </c>
      <c r="FA94" s="82">
        <v>2</v>
      </c>
      <c r="FB94" s="82">
        <v>171</v>
      </c>
      <c r="FC94" s="82">
        <v>1022</v>
      </c>
      <c r="FD94" s="82">
        <v>180</v>
      </c>
      <c r="FE94" s="82">
        <v>2194</v>
      </c>
      <c r="FF94" s="82">
        <v>71</v>
      </c>
      <c r="FG94" s="82">
        <v>50</v>
      </c>
      <c r="FH94" s="82">
        <v>90</v>
      </c>
      <c r="FI94" s="82">
        <v>283</v>
      </c>
      <c r="FJ94" s="82">
        <v>49</v>
      </c>
      <c r="FK94" s="82">
        <v>65</v>
      </c>
      <c r="FL94" s="82"/>
      <c r="FM94" s="82">
        <v>1</v>
      </c>
      <c r="FN94" s="82">
        <v>2</v>
      </c>
      <c r="FO94" s="82"/>
      <c r="FP94" s="82"/>
      <c r="FQ94" s="82">
        <v>4932</v>
      </c>
      <c r="FR94" s="82">
        <v>221</v>
      </c>
      <c r="FS94" s="82">
        <v>3894</v>
      </c>
      <c r="FT94" s="82">
        <v>817</v>
      </c>
      <c r="FU94" s="82"/>
      <c r="FV94" s="82"/>
      <c r="FW94" s="82">
        <v>4083</v>
      </c>
      <c r="FX94" s="82">
        <v>816</v>
      </c>
      <c r="FY94" s="82">
        <v>12</v>
      </c>
      <c r="FZ94" s="82">
        <v>21</v>
      </c>
      <c r="GA94" s="82"/>
      <c r="GB94" s="82"/>
      <c r="GC94" s="82">
        <v>8</v>
      </c>
    </row>
    <row r="95" spans="1:185" x14ac:dyDescent="0.3">
      <c r="A95" s="83">
        <v>106190525</v>
      </c>
      <c r="B95" s="81" t="s">
        <v>266</v>
      </c>
      <c r="C95" s="81" t="s">
        <v>1194</v>
      </c>
      <c r="D95" s="81" t="s">
        <v>1101</v>
      </c>
      <c r="E95" s="81" t="s">
        <v>1386</v>
      </c>
      <c r="F95" s="81" t="s">
        <v>1980</v>
      </c>
      <c r="G95" s="81" t="s">
        <v>1391</v>
      </c>
      <c r="H95" s="81" t="s">
        <v>267</v>
      </c>
      <c r="I95" s="81" t="s">
        <v>1040</v>
      </c>
      <c r="J95" s="81" t="s">
        <v>1872</v>
      </c>
      <c r="K95" s="81" t="s">
        <v>1864</v>
      </c>
      <c r="L95" s="81"/>
      <c r="M95" s="81" t="s">
        <v>58</v>
      </c>
      <c r="N95" s="81" t="s">
        <v>965</v>
      </c>
      <c r="O95" s="81" t="s">
        <v>1131</v>
      </c>
      <c r="P95" s="81" t="s">
        <v>1130</v>
      </c>
      <c r="Q95" s="81" t="s">
        <v>1431</v>
      </c>
      <c r="R95" s="81" t="s">
        <v>51</v>
      </c>
      <c r="S95" s="82">
        <v>31267</v>
      </c>
      <c r="T95" s="82">
        <v>24875</v>
      </c>
      <c r="U95" s="82">
        <v>3</v>
      </c>
      <c r="V95" s="82">
        <v>9520</v>
      </c>
      <c r="W95" s="82">
        <v>6514</v>
      </c>
      <c r="X95" s="82">
        <v>9721</v>
      </c>
      <c r="Y95" s="82">
        <v>8157</v>
      </c>
      <c r="Z95" s="82">
        <v>5757</v>
      </c>
      <c r="AA95" s="82">
        <v>5559</v>
      </c>
      <c r="AB95" s="82">
        <v>4107</v>
      </c>
      <c r="AC95" s="82">
        <v>2272</v>
      </c>
      <c r="AD95" s="82">
        <v>1430</v>
      </c>
      <c r="AE95" s="82">
        <v>3108</v>
      </c>
      <c r="AF95" s="82"/>
      <c r="AG95" s="82">
        <v>296</v>
      </c>
      <c r="AH95" s="82">
        <v>3296</v>
      </c>
      <c r="AI95" s="82">
        <v>10565</v>
      </c>
      <c r="AJ95" s="82">
        <v>1435</v>
      </c>
      <c r="AK95" s="82">
        <v>704</v>
      </c>
      <c r="AL95" s="82">
        <v>14616</v>
      </c>
      <c r="AM95" s="82">
        <v>591</v>
      </c>
      <c r="AN95" s="82">
        <v>24635</v>
      </c>
      <c r="AO95" s="82">
        <v>7</v>
      </c>
      <c r="AP95" s="82">
        <v>30032</v>
      </c>
      <c r="AQ95" s="82">
        <v>25680</v>
      </c>
      <c r="AR95" s="82">
        <v>426</v>
      </c>
      <c r="AS95" s="82">
        <v>7</v>
      </c>
      <c r="AT95" s="82">
        <v>578</v>
      </c>
      <c r="AU95" s="82"/>
      <c r="AV95" s="82">
        <v>2086</v>
      </c>
      <c r="AW95" s="82">
        <v>88</v>
      </c>
      <c r="AX95" s="82">
        <v>279</v>
      </c>
      <c r="AY95" s="82">
        <v>7</v>
      </c>
      <c r="AZ95" s="82">
        <v>3</v>
      </c>
      <c r="BA95" s="82">
        <v>11</v>
      </c>
      <c r="BB95" s="82">
        <v>395</v>
      </c>
      <c r="BC95" s="82">
        <v>13</v>
      </c>
      <c r="BD95" s="82">
        <v>3</v>
      </c>
      <c r="BE95" s="82">
        <v>52448</v>
      </c>
      <c r="BF95" s="82">
        <v>232</v>
      </c>
      <c r="BG95" s="82"/>
      <c r="BH95" s="82"/>
      <c r="BI95" s="82">
        <v>2</v>
      </c>
      <c r="BJ95" s="82"/>
      <c r="BK95" s="82">
        <v>34267</v>
      </c>
      <c r="BL95" s="82">
        <v>6306</v>
      </c>
      <c r="BM95" s="82">
        <v>492</v>
      </c>
      <c r="BN95" s="82">
        <v>11700</v>
      </c>
      <c r="BO95" s="82">
        <v>3380</v>
      </c>
      <c r="BP95" s="82"/>
      <c r="BQ95" s="82">
        <v>285</v>
      </c>
      <c r="BR95" s="82">
        <v>3298</v>
      </c>
      <c r="BS95" s="82">
        <v>44</v>
      </c>
      <c r="BT95" s="82">
        <v>3247</v>
      </c>
      <c r="BU95" s="82">
        <v>353</v>
      </c>
      <c r="BV95" s="82">
        <v>975</v>
      </c>
      <c r="BW95" s="82">
        <v>700</v>
      </c>
      <c r="BX95" s="82">
        <v>582</v>
      </c>
      <c r="BY95" s="82">
        <v>2905</v>
      </c>
      <c r="BZ95" s="82">
        <v>3343</v>
      </c>
      <c r="CA95" s="82">
        <v>4049</v>
      </c>
      <c r="CB95" s="82">
        <v>8430</v>
      </c>
      <c r="CC95" s="82">
        <v>1382</v>
      </c>
      <c r="CD95" s="82">
        <v>3395</v>
      </c>
      <c r="CE95" s="82">
        <v>245</v>
      </c>
      <c r="CF95" s="82">
        <v>2242</v>
      </c>
      <c r="CG95" s="82">
        <v>1745</v>
      </c>
      <c r="CH95" s="82">
        <v>6758</v>
      </c>
      <c r="CI95" s="82">
        <v>1729</v>
      </c>
      <c r="CJ95" s="82">
        <v>10415</v>
      </c>
      <c r="CK95" s="82">
        <v>23</v>
      </c>
      <c r="CL95" s="82">
        <v>56145</v>
      </c>
      <c r="CM95" s="82">
        <v>653</v>
      </c>
      <c r="CN95" s="82">
        <v>47402</v>
      </c>
      <c r="CO95" s="82">
        <v>7952</v>
      </c>
      <c r="CP95" s="82">
        <v>136</v>
      </c>
      <c r="CQ95" s="82">
        <v>2</v>
      </c>
      <c r="CR95" s="82">
        <v>2</v>
      </c>
      <c r="CS95" s="82">
        <v>54480</v>
      </c>
      <c r="CT95" s="82">
        <v>10</v>
      </c>
      <c r="CU95" s="82">
        <v>1297</v>
      </c>
      <c r="CV95" s="82">
        <v>341</v>
      </c>
      <c r="CW95" s="82">
        <v>15</v>
      </c>
      <c r="CX95" s="82">
        <v>6621</v>
      </c>
      <c r="CY95" s="82">
        <v>6563</v>
      </c>
      <c r="CZ95" s="82"/>
      <c r="DA95" s="82">
        <v>130</v>
      </c>
      <c r="DB95" s="82">
        <v>1044</v>
      </c>
      <c r="DC95" s="82">
        <v>1301</v>
      </c>
      <c r="DD95" s="82">
        <v>1326</v>
      </c>
      <c r="DE95" s="82">
        <v>2186</v>
      </c>
      <c r="DF95" s="82">
        <v>2751</v>
      </c>
      <c r="DG95" s="82">
        <v>2294</v>
      </c>
      <c r="DH95" s="82">
        <v>2152</v>
      </c>
      <c r="DI95" s="82"/>
      <c r="DJ95" s="82"/>
      <c r="DK95" s="82"/>
      <c r="DL95" s="82">
        <v>56</v>
      </c>
      <c r="DM95" s="82">
        <v>1337</v>
      </c>
      <c r="DN95" s="82">
        <v>2459</v>
      </c>
      <c r="DO95" s="82">
        <v>436</v>
      </c>
      <c r="DP95" s="82">
        <v>227</v>
      </c>
      <c r="DQ95" s="82">
        <v>2462</v>
      </c>
      <c r="DR95" s="82">
        <v>111</v>
      </c>
      <c r="DS95" s="82">
        <v>6094</v>
      </c>
      <c r="DT95" s="82">
        <v>2</v>
      </c>
      <c r="DU95" s="82">
        <v>4581</v>
      </c>
      <c r="DV95" s="82">
        <v>8463</v>
      </c>
      <c r="DW95" s="82">
        <v>140</v>
      </c>
      <c r="DX95" s="82"/>
      <c r="DY95" s="82">
        <v>465</v>
      </c>
      <c r="DZ95" s="82"/>
      <c r="EA95" s="82">
        <v>657</v>
      </c>
      <c r="EB95" s="82">
        <v>2103</v>
      </c>
      <c r="EC95" s="82">
        <v>157</v>
      </c>
      <c r="ED95" s="82">
        <v>7</v>
      </c>
      <c r="EE95" s="82">
        <v>4</v>
      </c>
      <c r="EF95" s="82">
        <v>19</v>
      </c>
      <c r="EG95" s="82">
        <v>339</v>
      </c>
      <c r="EH95" s="82">
        <v>21</v>
      </c>
      <c r="EI95" s="82">
        <v>7826</v>
      </c>
      <c r="EJ95" s="82">
        <v>1573</v>
      </c>
      <c r="EK95" s="82">
        <v>12</v>
      </c>
      <c r="EL95" s="82"/>
      <c r="EM95" s="82"/>
      <c r="EN95" s="82">
        <v>1</v>
      </c>
      <c r="EO95" s="82"/>
      <c r="EP95" s="82">
        <v>4289</v>
      </c>
      <c r="EQ95" s="82">
        <v>6236</v>
      </c>
      <c r="ER95" s="82">
        <v>127</v>
      </c>
      <c r="ES95" s="82">
        <v>2399</v>
      </c>
      <c r="ET95" s="82">
        <v>133</v>
      </c>
      <c r="EU95" s="82"/>
      <c r="EV95" s="82">
        <v>2576</v>
      </c>
      <c r="EW95" s="82">
        <v>1804</v>
      </c>
      <c r="EX95" s="82">
        <v>208</v>
      </c>
      <c r="EY95" s="82">
        <v>20</v>
      </c>
      <c r="EZ95" s="82">
        <v>593</v>
      </c>
      <c r="FA95" s="82">
        <v>38</v>
      </c>
      <c r="FB95" s="82">
        <v>673</v>
      </c>
      <c r="FC95" s="82">
        <v>2417</v>
      </c>
      <c r="FD95" s="82">
        <v>1807</v>
      </c>
      <c r="FE95" s="82">
        <v>106</v>
      </c>
      <c r="FF95" s="82">
        <v>311</v>
      </c>
      <c r="FG95" s="82">
        <v>470</v>
      </c>
      <c r="FH95" s="82">
        <v>518</v>
      </c>
      <c r="FI95" s="82">
        <v>817</v>
      </c>
      <c r="FJ95" s="82">
        <v>231</v>
      </c>
      <c r="FK95" s="82">
        <v>431</v>
      </c>
      <c r="FL95" s="82"/>
      <c r="FM95" s="82">
        <v>18</v>
      </c>
      <c r="FN95" s="82">
        <v>135</v>
      </c>
      <c r="FO95" s="82">
        <v>11</v>
      </c>
      <c r="FP95" s="82"/>
      <c r="FQ95" s="82">
        <v>13184</v>
      </c>
      <c r="FR95" s="82">
        <v>548</v>
      </c>
      <c r="FS95" s="82">
        <v>10574</v>
      </c>
      <c r="FT95" s="82">
        <v>2017</v>
      </c>
      <c r="FU95" s="82">
        <v>45</v>
      </c>
      <c r="FV95" s="82"/>
      <c r="FW95" s="82">
        <v>12753</v>
      </c>
      <c r="FX95" s="82">
        <v>347</v>
      </c>
      <c r="FY95" s="82">
        <v>77</v>
      </c>
      <c r="FZ95" s="82">
        <v>1</v>
      </c>
      <c r="GA95" s="82">
        <v>5</v>
      </c>
      <c r="GB95" s="82">
        <v>1</v>
      </c>
      <c r="GC95" s="82">
        <v>64</v>
      </c>
    </row>
    <row r="96" spans="1:185" x14ac:dyDescent="0.3">
      <c r="A96" s="83">
        <v>106190529</v>
      </c>
      <c r="B96" s="81" t="s">
        <v>268</v>
      </c>
      <c r="C96" s="81" t="s">
        <v>269</v>
      </c>
      <c r="D96" s="81" t="s">
        <v>1101</v>
      </c>
      <c r="E96" s="81" t="s">
        <v>1386</v>
      </c>
      <c r="F96" s="81" t="s">
        <v>1981</v>
      </c>
      <c r="G96" s="81" t="s">
        <v>1982</v>
      </c>
      <c r="H96" s="81" t="s">
        <v>270</v>
      </c>
      <c r="I96" s="81" t="s">
        <v>1040</v>
      </c>
      <c r="J96" s="81"/>
      <c r="K96" s="81" t="s">
        <v>1864</v>
      </c>
      <c r="L96" s="81"/>
      <c r="M96" s="81"/>
      <c r="N96" s="81" t="s">
        <v>965</v>
      </c>
      <c r="O96" s="81" t="s">
        <v>1126</v>
      </c>
      <c r="P96" s="81" t="s">
        <v>1127</v>
      </c>
      <c r="Q96" s="81" t="s">
        <v>1432</v>
      </c>
      <c r="R96" s="81" t="s">
        <v>51</v>
      </c>
      <c r="S96" s="82">
        <v>15451</v>
      </c>
      <c r="T96" s="82">
        <v>13334</v>
      </c>
      <c r="U96" s="82">
        <v>1</v>
      </c>
      <c r="V96" s="82">
        <v>2124</v>
      </c>
      <c r="W96" s="82">
        <v>2188</v>
      </c>
      <c r="X96" s="82">
        <v>4107</v>
      </c>
      <c r="Y96" s="82">
        <v>4280</v>
      </c>
      <c r="Z96" s="82">
        <v>3578</v>
      </c>
      <c r="AA96" s="82">
        <v>3928</v>
      </c>
      <c r="AB96" s="82">
        <v>3231</v>
      </c>
      <c r="AC96" s="82">
        <v>2489</v>
      </c>
      <c r="AD96" s="82">
        <v>2463</v>
      </c>
      <c r="AE96" s="82">
        <v>398</v>
      </c>
      <c r="AF96" s="82"/>
      <c r="AG96" s="82">
        <v>19</v>
      </c>
      <c r="AH96" s="82">
        <v>4188</v>
      </c>
      <c r="AI96" s="82">
        <v>1648</v>
      </c>
      <c r="AJ96" s="82">
        <v>284</v>
      </c>
      <c r="AK96" s="82">
        <v>142</v>
      </c>
      <c r="AL96" s="82">
        <v>13220</v>
      </c>
      <c r="AM96" s="82">
        <v>477</v>
      </c>
      <c r="AN96" s="82">
        <v>8808</v>
      </c>
      <c r="AO96" s="82"/>
      <c r="AP96" s="82">
        <v>2690</v>
      </c>
      <c r="AQ96" s="82">
        <v>25616</v>
      </c>
      <c r="AR96" s="82">
        <v>480</v>
      </c>
      <c r="AS96" s="82"/>
      <c r="AT96" s="82">
        <v>828</v>
      </c>
      <c r="AU96" s="82">
        <v>1722</v>
      </c>
      <c r="AV96" s="82">
        <v>54</v>
      </c>
      <c r="AW96" s="82">
        <v>113</v>
      </c>
      <c r="AX96" s="82">
        <v>50</v>
      </c>
      <c r="AY96" s="82">
        <v>2</v>
      </c>
      <c r="AZ96" s="82">
        <v>2</v>
      </c>
      <c r="BA96" s="82">
        <v>137</v>
      </c>
      <c r="BB96" s="82">
        <v>217</v>
      </c>
      <c r="BC96" s="82">
        <v>13</v>
      </c>
      <c r="BD96" s="82">
        <v>39</v>
      </c>
      <c r="BE96" s="82">
        <v>25286</v>
      </c>
      <c r="BF96" s="82">
        <v>321</v>
      </c>
      <c r="BG96" s="82"/>
      <c r="BH96" s="82"/>
      <c r="BI96" s="82">
        <v>2</v>
      </c>
      <c r="BJ96" s="82"/>
      <c r="BK96" s="82">
        <v>2359</v>
      </c>
      <c r="BL96" s="82">
        <v>6995</v>
      </c>
      <c r="BM96" s="82">
        <v>789</v>
      </c>
      <c r="BN96" s="82">
        <v>16681</v>
      </c>
      <c r="BO96" s="82">
        <v>1962</v>
      </c>
      <c r="BP96" s="82"/>
      <c r="BQ96" s="82">
        <v>11</v>
      </c>
      <c r="BR96" s="82">
        <v>2320</v>
      </c>
      <c r="BS96" s="82">
        <v>4</v>
      </c>
      <c r="BT96" s="82">
        <v>1771</v>
      </c>
      <c r="BU96" s="82">
        <v>92</v>
      </c>
      <c r="BV96" s="82">
        <v>487</v>
      </c>
      <c r="BW96" s="82">
        <v>383</v>
      </c>
      <c r="BX96" s="82">
        <v>257</v>
      </c>
      <c r="BY96" s="82">
        <v>708</v>
      </c>
      <c r="BZ96" s="82">
        <v>1793</v>
      </c>
      <c r="CA96" s="82">
        <v>1436</v>
      </c>
      <c r="CB96" s="82">
        <v>6054</v>
      </c>
      <c r="CC96" s="82">
        <v>1111</v>
      </c>
      <c r="CD96" s="82">
        <v>1716</v>
      </c>
      <c r="CE96" s="82">
        <v>102</v>
      </c>
      <c r="CF96" s="82">
        <v>1227</v>
      </c>
      <c r="CG96" s="82">
        <v>605</v>
      </c>
      <c r="CH96" s="82">
        <v>2556</v>
      </c>
      <c r="CI96" s="82">
        <v>930</v>
      </c>
      <c r="CJ96" s="82">
        <v>5215</v>
      </c>
      <c r="CK96" s="82">
        <v>8</v>
      </c>
      <c r="CL96" s="82">
        <v>28786</v>
      </c>
      <c r="CM96" s="82">
        <v>1537</v>
      </c>
      <c r="CN96" s="82">
        <v>24186</v>
      </c>
      <c r="CO96" s="82">
        <v>2983</v>
      </c>
      <c r="CP96" s="82">
        <v>56</v>
      </c>
      <c r="CQ96" s="82">
        <v>24</v>
      </c>
      <c r="CR96" s="82">
        <v>65</v>
      </c>
      <c r="CS96" s="82">
        <v>27538</v>
      </c>
      <c r="CT96" s="82">
        <v>5</v>
      </c>
      <c r="CU96" s="82">
        <v>780</v>
      </c>
      <c r="CV96" s="82">
        <v>228</v>
      </c>
      <c r="CW96" s="82">
        <v>170</v>
      </c>
      <c r="CX96" s="82">
        <v>4764</v>
      </c>
      <c r="CY96" s="82">
        <v>4610</v>
      </c>
      <c r="CZ96" s="82"/>
      <c r="DA96" s="82">
        <v>36</v>
      </c>
      <c r="DB96" s="82">
        <v>270</v>
      </c>
      <c r="DC96" s="82">
        <v>465</v>
      </c>
      <c r="DD96" s="82">
        <v>661</v>
      </c>
      <c r="DE96" s="82">
        <v>1202</v>
      </c>
      <c r="DF96" s="82">
        <v>1742</v>
      </c>
      <c r="DG96" s="82">
        <v>2015</v>
      </c>
      <c r="DH96" s="82">
        <v>2978</v>
      </c>
      <c r="DI96" s="82">
        <v>4</v>
      </c>
      <c r="DJ96" s="82">
        <v>1</v>
      </c>
      <c r="DK96" s="82"/>
      <c r="DL96" s="82">
        <v>8</v>
      </c>
      <c r="DM96" s="82">
        <v>2069</v>
      </c>
      <c r="DN96" s="82">
        <v>456</v>
      </c>
      <c r="DO96" s="82">
        <v>58</v>
      </c>
      <c r="DP96" s="82"/>
      <c r="DQ96" s="82">
        <v>3299</v>
      </c>
      <c r="DR96" s="82">
        <v>8</v>
      </c>
      <c r="DS96" s="82">
        <v>3476</v>
      </c>
      <c r="DT96" s="82"/>
      <c r="DU96" s="82">
        <v>423</v>
      </c>
      <c r="DV96" s="82">
        <v>8943</v>
      </c>
      <c r="DW96" s="82">
        <v>8</v>
      </c>
      <c r="DX96" s="82"/>
      <c r="DY96" s="82">
        <v>501</v>
      </c>
      <c r="DZ96" s="82">
        <v>237</v>
      </c>
      <c r="EA96" s="82">
        <v>633</v>
      </c>
      <c r="EB96" s="82">
        <v>1501</v>
      </c>
      <c r="EC96" s="82">
        <v>284</v>
      </c>
      <c r="ED96" s="82">
        <v>1</v>
      </c>
      <c r="EE96" s="82"/>
      <c r="EF96" s="82">
        <v>27</v>
      </c>
      <c r="EG96" s="82">
        <v>585</v>
      </c>
      <c r="EH96" s="82"/>
      <c r="EI96" s="82">
        <v>4116</v>
      </c>
      <c r="EJ96" s="82">
        <v>1489</v>
      </c>
      <c r="EK96" s="82"/>
      <c r="EL96" s="82"/>
      <c r="EM96" s="82"/>
      <c r="EN96" s="82"/>
      <c r="EO96" s="82"/>
      <c r="EP96" s="82">
        <v>720</v>
      </c>
      <c r="EQ96" s="82">
        <v>5546</v>
      </c>
      <c r="ER96" s="82">
        <v>36</v>
      </c>
      <c r="ES96" s="82">
        <v>2994</v>
      </c>
      <c r="ET96" s="82">
        <v>78</v>
      </c>
      <c r="EU96" s="82"/>
      <c r="EV96" s="82">
        <v>1751</v>
      </c>
      <c r="EW96" s="82">
        <v>1300</v>
      </c>
      <c r="EX96" s="82">
        <v>118</v>
      </c>
      <c r="EY96" s="82">
        <v>22</v>
      </c>
      <c r="EZ96" s="82">
        <v>516</v>
      </c>
      <c r="FA96" s="82">
        <v>8</v>
      </c>
      <c r="FB96" s="82">
        <v>611</v>
      </c>
      <c r="FC96" s="82">
        <v>1911</v>
      </c>
      <c r="FD96" s="82">
        <v>882</v>
      </c>
      <c r="FE96" s="82">
        <v>92</v>
      </c>
      <c r="FF96" s="82">
        <v>169</v>
      </c>
      <c r="FG96" s="82">
        <v>428</v>
      </c>
      <c r="FH96" s="82">
        <v>365</v>
      </c>
      <c r="FI96" s="82">
        <v>745</v>
      </c>
      <c r="FJ96" s="82">
        <v>183</v>
      </c>
      <c r="FK96" s="82">
        <v>197</v>
      </c>
      <c r="FL96" s="82">
        <v>4</v>
      </c>
      <c r="FM96" s="82">
        <v>4</v>
      </c>
      <c r="FN96" s="82">
        <v>62</v>
      </c>
      <c r="FO96" s="82">
        <v>6</v>
      </c>
      <c r="FP96" s="82"/>
      <c r="FQ96" s="82">
        <v>9374</v>
      </c>
      <c r="FR96" s="82">
        <v>1420</v>
      </c>
      <c r="FS96" s="82">
        <v>6772</v>
      </c>
      <c r="FT96" s="82">
        <v>1149</v>
      </c>
      <c r="FU96" s="82">
        <v>25</v>
      </c>
      <c r="FV96" s="82">
        <v>8</v>
      </c>
      <c r="FW96" s="82">
        <v>9155</v>
      </c>
      <c r="FX96" s="82">
        <v>162</v>
      </c>
      <c r="FY96" s="82">
        <v>33</v>
      </c>
      <c r="FZ96" s="82">
        <v>3</v>
      </c>
      <c r="GA96" s="82">
        <v>5</v>
      </c>
      <c r="GB96" s="82">
        <v>16</v>
      </c>
      <c r="GC96" s="82">
        <v>26</v>
      </c>
    </row>
    <row r="97" spans="1:185" x14ac:dyDescent="0.3">
      <c r="A97" s="83">
        <v>106190534</v>
      </c>
      <c r="B97" s="81" t="s">
        <v>271</v>
      </c>
      <c r="C97" s="81" t="s">
        <v>272</v>
      </c>
      <c r="D97" s="81" t="s">
        <v>1101</v>
      </c>
      <c r="E97" s="81" t="s">
        <v>1386</v>
      </c>
      <c r="F97" s="81" t="s">
        <v>1433</v>
      </c>
      <c r="G97" s="81" t="s">
        <v>1386</v>
      </c>
      <c r="H97" s="81" t="s">
        <v>273</v>
      </c>
      <c r="I97" s="81" t="s">
        <v>1048</v>
      </c>
      <c r="J97" s="81"/>
      <c r="K97" s="81" t="s">
        <v>1864</v>
      </c>
      <c r="L97" s="81"/>
      <c r="M97" s="81"/>
      <c r="N97" s="81" t="s">
        <v>967</v>
      </c>
      <c r="O97" s="81" t="s">
        <v>1123</v>
      </c>
      <c r="P97" s="81" t="s">
        <v>1147</v>
      </c>
      <c r="Q97" s="81" t="s">
        <v>1425</v>
      </c>
      <c r="R97" s="81" t="s">
        <v>51</v>
      </c>
      <c r="S97" s="82">
        <v>8106</v>
      </c>
      <c r="T97" s="82">
        <v>7429</v>
      </c>
      <c r="U97" s="82">
        <v>1</v>
      </c>
      <c r="V97" s="82">
        <v>535</v>
      </c>
      <c r="W97" s="82">
        <v>969</v>
      </c>
      <c r="X97" s="82">
        <v>3385</v>
      </c>
      <c r="Y97" s="82">
        <v>3149</v>
      </c>
      <c r="Z97" s="82">
        <v>2213</v>
      </c>
      <c r="AA97" s="82">
        <v>2406</v>
      </c>
      <c r="AB97" s="82">
        <v>1739</v>
      </c>
      <c r="AC97" s="82">
        <v>676</v>
      </c>
      <c r="AD97" s="82">
        <v>405</v>
      </c>
      <c r="AE97" s="82">
        <v>59</v>
      </c>
      <c r="AF97" s="82"/>
      <c r="AG97" s="82">
        <v>29</v>
      </c>
      <c r="AH97" s="82">
        <v>564</v>
      </c>
      <c r="AI97" s="82">
        <v>7366</v>
      </c>
      <c r="AJ97" s="82">
        <v>113</v>
      </c>
      <c r="AK97" s="82">
        <v>4</v>
      </c>
      <c r="AL97" s="82">
        <v>4714</v>
      </c>
      <c r="AM97" s="82">
        <v>30</v>
      </c>
      <c r="AN97" s="82">
        <v>2716</v>
      </c>
      <c r="AO97" s="82"/>
      <c r="AP97" s="82">
        <v>3861</v>
      </c>
      <c r="AQ97" s="82">
        <v>11660</v>
      </c>
      <c r="AR97" s="82">
        <v>15</v>
      </c>
      <c r="AS97" s="82"/>
      <c r="AT97" s="82">
        <v>2</v>
      </c>
      <c r="AU97" s="82">
        <v>575</v>
      </c>
      <c r="AV97" s="82">
        <v>594</v>
      </c>
      <c r="AW97" s="82">
        <v>24</v>
      </c>
      <c r="AX97" s="82"/>
      <c r="AY97" s="82"/>
      <c r="AZ97" s="82"/>
      <c r="BA97" s="82">
        <v>167</v>
      </c>
      <c r="BB97" s="82">
        <v>105</v>
      </c>
      <c r="BC97" s="82"/>
      <c r="BD97" s="82">
        <v>37</v>
      </c>
      <c r="BE97" s="82">
        <v>13871</v>
      </c>
      <c r="BF97" s="82">
        <v>161</v>
      </c>
      <c r="BG97" s="82"/>
      <c r="BH97" s="82"/>
      <c r="BI97" s="82"/>
      <c r="BJ97" s="82"/>
      <c r="BK97" s="82">
        <v>8917</v>
      </c>
      <c r="BL97" s="82">
        <v>2396</v>
      </c>
      <c r="BM97" s="82">
        <v>228</v>
      </c>
      <c r="BN97" s="82">
        <v>1847</v>
      </c>
      <c r="BO97" s="82">
        <v>2148</v>
      </c>
      <c r="BP97" s="82"/>
      <c r="BQ97" s="82">
        <v>2</v>
      </c>
      <c r="BR97" s="82">
        <v>784</v>
      </c>
      <c r="BS97" s="82">
        <v>2</v>
      </c>
      <c r="BT97" s="82">
        <v>1022</v>
      </c>
      <c r="BU97" s="82">
        <v>64</v>
      </c>
      <c r="BV97" s="82">
        <v>260</v>
      </c>
      <c r="BW97" s="82">
        <v>158</v>
      </c>
      <c r="BX97" s="82">
        <v>200</v>
      </c>
      <c r="BY97" s="82">
        <v>553</v>
      </c>
      <c r="BZ97" s="82">
        <v>1082</v>
      </c>
      <c r="CA97" s="82">
        <v>469</v>
      </c>
      <c r="CB97" s="82">
        <v>3259</v>
      </c>
      <c r="CC97" s="82">
        <v>1124</v>
      </c>
      <c r="CD97" s="82">
        <v>1062</v>
      </c>
      <c r="CE97" s="82">
        <v>46</v>
      </c>
      <c r="CF97" s="82">
        <v>658</v>
      </c>
      <c r="CG97" s="82">
        <v>290</v>
      </c>
      <c r="CH97" s="82">
        <v>1527</v>
      </c>
      <c r="CI97" s="82">
        <v>646</v>
      </c>
      <c r="CJ97" s="82">
        <v>2327</v>
      </c>
      <c r="CK97" s="82">
        <v>1</v>
      </c>
      <c r="CL97" s="82">
        <v>15536</v>
      </c>
      <c r="CM97" s="82">
        <v>147</v>
      </c>
      <c r="CN97" s="82">
        <v>14759</v>
      </c>
      <c r="CO97" s="82">
        <v>624</v>
      </c>
      <c r="CP97" s="82">
        <v>1</v>
      </c>
      <c r="CQ97" s="82">
        <v>5</v>
      </c>
      <c r="CR97" s="82">
        <v>11</v>
      </c>
      <c r="CS97" s="82">
        <v>14598</v>
      </c>
      <c r="CT97" s="82">
        <v>13</v>
      </c>
      <c r="CU97" s="82">
        <v>686</v>
      </c>
      <c r="CV97" s="82">
        <v>224</v>
      </c>
      <c r="CW97" s="82">
        <v>4</v>
      </c>
      <c r="CX97" s="82">
        <v>1677</v>
      </c>
      <c r="CY97" s="82">
        <v>1729</v>
      </c>
      <c r="CZ97" s="82"/>
      <c r="DA97" s="82">
        <v>4</v>
      </c>
      <c r="DB97" s="82">
        <v>162</v>
      </c>
      <c r="DC97" s="82">
        <v>243</v>
      </c>
      <c r="DD97" s="82">
        <v>312</v>
      </c>
      <c r="DE97" s="82">
        <v>524</v>
      </c>
      <c r="DF97" s="82">
        <v>749</v>
      </c>
      <c r="DG97" s="82">
        <v>638</v>
      </c>
      <c r="DH97" s="82">
        <v>774</v>
      </c>
      <c r="DI97" s="82"/>
      <c r="DJ97" s="82"/>
      <c r="DK97" s="82"/>
      <c r="DL97" s="82"/>
      <c r="DM97" s="82">
        <v>282</v>
      </c>
      <c r="DN97" s="82">
        <v>1356</v>
      </c>
      <c r="DO97" s="82">
        <v>22</v>
      </c>
      <c r="DP97" s="82">
        <v>1</v>
      </c>
      <c r="DQ97" s="82">
        <v>1037</v>
      </c>
      <c r="DR97" s="82">
        <v>2</v>
      </c>
      <c r="DS97" s="82">
        <v>706</v>
      </c>
      <c r="DT97" s="82"/>
      <c r="DU97" s="82">
        <v>826</v>
      </c>
      <c r="DV97" s="82">
        <v>2573</v>
      </c>
      <c r="DW97" s="82">
        <v>7</v>
      </c>
      <c r="DX97" s="82"/>
      <c r="DY97" s="82">
        <v>20</v>
      </c>
      <c r="DZ97" s="82">
        <v>269</v>
      </c>
      <c r="EA97" s="82">
        <v>242</v>
      </c>
      <c r="EB97" s="82">
        <v>200</v>
      </c>
      <c r="EC97" s="82">
        <v>18</v>
      </c>
      <c r="ED97" s="82">
        <v>3</v>
      </c>
      <c r="EE97" s="82"/>
      <c r="EF97" s="82">
        <v>6</v>
      </c>
      <c r="EG97" s="82">
        <v>48</v>
      </c>
      <c r="EH97" s="82">
        <v>173</v>
      </c>
      <c r="EI97" s="82">
        <v>1433</v>
      </c>
      <c r="EJ97" s="82">
        <v>919</v>
      </c>
      <c r="EK97" s="82">
        <v>64</v>
      </c>
      <c r="EL97" s="82"/>
      <c r="EM97" s="82"/>
      <c r="EN97" s="82">
        <v>11</v>
      </c>
      <c r="EO97" s="82"/>
      <c r="EP97" s="82">
        <v>1138</v>
      </c>
      <c r="EQ97" s="82">
        <v>2018</v>
      </c>
      <c r="ER97" s="82">
        <v>28</v>
      </c>
      <c r="ES97" s="82">
        <v>138</v>
      </c>
      <c r="ET97" s="82">
        <v>84</v>
      </c>
      <c r="EU97" s="82"/>
      <c r="EV97" s="82">
        <v>468</v>
      </c>
      <c r="EW97" s="82">
        <v>426</v>
      </c>
      <c r="EX97" s="82">
        <v>56</v>
      </c>
      <c r="EY97" s="82">
        <v>5</v>
      </c>
      <c r="EZ97" s="82">
        <v>217</v>
      </c>
      <c r="FA97" s="82"/>
      <c r="FB97" s="82">
        <v>248</v>
      </c>
      <c r="FC97" s="82">
        <v>1063</v>
      </c>
      <c r="FD97" s="82">
        <v>195</v>
      </c>
      <c r="FE97" s="82">
        <v>32</v>
      </c>
      <c r="FF97" s="82">
        <v>71</v>
      </c>
      <c r="FG97" s="82">
        <v>84</v>
      </c>
      <c r="FH97" s="82">
        <v>117</v>
      </c>
      <c r="FI97" s="82">
        <v>270</v>
      </c>
      <c r="FJ97" s="82">
        <v>67</v>
      </c>
      <c r="FK97" s="82">
        <v>68</v>
      </c>
      <c r="FL97" s="82"/>
      <c r="FM97" s="82">
        <v>13</v>
      </c>
      <c r="FN97" s="82">
        <v>6</v>
      </c>
      <c r="FO97" s="82"/>
      <c r="FP97" s="82"/>
      <c r="FQ97" s="82">
        <v>3406</v>
      </c>
      <c r="FR97" s="82">
        <v>208</v>
      </c>
      <c r="FS97" s="82">
        <v>2800</v>
      </c>
      <c r="FT97" s="82">
        <v>396</v>
      </c>
      <c r="FU97" s="82">
        <v>1</v>
      </c>
      <c r="FV97" s="82">
        <v>1</v>
      </c>
      <c r="FW97" s="82">
        <v>3209</v>
      </c>
      <c r="FX97" s="82">
        <v>151</v>
      </c>
      <c r="FY97" s="82">
        <v>44</v>
      </c>
      <c r="FZ97" s="82">
        <v>1</v>
      </c>
      <c r="GA97" s="82">
        <v>1</v>
      </c>
      <c r="GB97" s="82"/>
      <c r="GC97" s="82">
        <v>16</v>
      </c>
    </row>
    <row r="98" spans="1:185" x14ac:dyDescent="0.3">
      <c r="A98" s="83">
        <v>106190547</v>
      </c>
      <c r="B98" s="81" t="s">
        <v>274</v>
      </c>
      <c r="C98" s="81" t="s">
        <v>275</v>
      </c>
      <c r="D98" s="81" t="s">
        <v>1101</v>
      </c>
      <c r="E98" s="81" t="s">
        <v>1386</v>
      </c>
      <c r="F98" s="81" t="s">
        <v>1983</v>
      </c>
      <c r="G98" s="81" t="s">
        <v>1957</v>
      </c>
      <c r="H98" s="81" t="s">
        <v>224</v>
      </c>
      <c r="I98" s="81" t="s">
        <v>1047</v>
      </c>
      <c r="J98" s="81"/>
      <c r="K98" s="81" t="s">
        <v>1864</v>
      </c>
      <c r="L98" s="81"/>
      <c r="M98" s="81"/>
      <c r="N98" s="81" t="s">
        <v>963</v>
      </c>
      <c r="O98" s="81" t="s">
        <v>1126</v>
      </c>
      <c r="P98" s="81" t="s">
        <v>1127</v>
      </c>
      <c r="Q98" s="81" t="s">
        <v>1411</v>
      </c>
      <c r="R98" s="81" t="s">
        <v>51</v>
      </c>
      <c r="S98" s="82">
        <v>8916</v>
      </c>
      <c r="T98" s="82">
        <v>6396</v>
      </c>
      <c r="U98" s="82"/>
      <c r="V98" s="82">
        <v>1579</v>
      </c>
      <c r="W98" s="82">
        <v>1635</v>
      </c>
      <c r="X98" s="82">
        <v>3067</v>
      </c>
      <c r="Y98" s="82">
        <v>2511</v>
      </c>
      <c r="Z98" s="82">
        <v>1945</v>
      </c>
      <c r="AA98" s="82">
        <v>1744</v>
      </c>
      <c r="AB98" s="82">
        <v>1254</v>
      </c>
      <c r="AC98" s="82">
        <v>734</v>
      </c>
      <c r="AD98" s="82">
        <v>615</v>
      </c>
      <c r="AE98" s="82">
        <v>228</v>
      </c>
      <c r="AF98" s="82"/>
      <c r="AG98" s="82">
        <v>17</v>
      </c>
      <c r="AH98" s="82">
        <v>742</v>
      </c>
      <c r="AI98" s="82">
        <v>259</v>
      </c>
      <c r="AJ98" s="82">
        <v>9</v>
      </c>
      <c r="AK98" s="82">
        <v>7</v>
      </c>
      <c r="AL98" s="82">
        <v>200</v>
      </c>
      <c r="AM98" s="82">
        <v>23</v>
      </c>
      <c r="AN98" s="82">
        <v>14055</v>
      </c>
      <c r="AO98" s="82"/>
      <c r="AP98" s="82">
        <v>13640</v>
      </c>
      <c r="AQ98" s="82">
        <v>1650</v>
      </c>
      <c r="AR98" s="82">
        <v>22</v>
      </c>
      <c r="AS98" s="82"/>
      <c r="AT98" s="82">
        <v>226</v>
      </c>
      <c r="AU98" s="82">
        <v>462</v>
      </c>
      <c r="AV98" s="82"/>
      <c r="AW98" s="82">
        <v>4</v>
      </c>
      <c r="AX98" s="82">
        <v>3</v>
      </c>
      <c r="AY98" s="82"/>
      <c r="AZ98" s="82"/>
      <c r="BA98" s="82">
        <v>11</v>
      </c>
      <c r="BB98" s="82">
        <v>42</v>
      </c>
      <c r="BC98" s="82"/>
      <c r="BD98" s="82">
        <v>1</v>
      </c>
      <c r="BE98" s="82">
        <v>14547</v>
      </c>
      <c r="BF98" s="82">
        <v>14</v>
      </c>
      <c r="BG98" s="82">
        <v>2</v>
      </c>
      <c r="BH98" s="82"/>
      <c r="BI98" s="82"/>
      <c r="BJ98" s="82"/>
      <c r="BK98" s="82">
        <v>2372</v>
      </c>
      <c r="BL98" s="82">
        <v>1848</v>
      </c>
      <c r="BM98" s="82">
        <v>125</v>
      </c>
      <c r="BN98" s="82">
        <v>9744</v>
      </c>
      <c r="BO98" s="82">
        <v>1223</v>
      </c>
      <c r="BP98" s="82"/>
      <c r="BQ98" s="82">
        <v>5</v>
      </c>
      <c r="BR98" s="82">
        <v>757</v>
      </c>
      <c r="BS98" s="82"/>
      <c r="BT98" s="82">
        <v>1595</v>
      </c>
      <c r="BU98" s="82">
        <v>26</v>
      </c>
      <c r="BV98" s="82">
        <v>365</v>
      </c>
      <c r="BW98" s="82">
        <v>221</v>
      </c>
      <c r="BX98" s="82">
        <v>207</v>
      </c>
      <c r="BY98" s="82">
        <v>220</v>
      </c>
      <c r="BZ98" s="82">
        <v>1131</v>
      </c>
      <c r="CA98" s="82">
        <v>1105</v>
      </c>
      <c r="CB98" s="82">
        <v>2862</v>
      </c>
      <c r="CC98" s="82">
        <v>604</v>
      </c>
      <c r="CD98" s="82">
        <v>783</v>
      </c>
      <c r="CE98" s="82">
        <v>37</v>
      </c>
      <c r="CF98" s="82">
        <v>605</v>
      </c>
      <c r="CG98" s="82">
        <v>480</v>
      </c>
      <c r="CH98" s="82">
        <v>2022</v>
      </c>
      <c r="CI98" s="82">
        <v>619</v>
      </c>
      <c r="CJ98" s="82">
        <v>1666</v>
      </c>
      <c r="CK98" s="82">
        <v>2</v>
      </c>
      <c r="CL98" s="82">
        <v>15312</v>
      </c>
      <c r="CM98" s="82">
        <v>212</v>
      </c>
      <c r="CN98" s="82">
        <v>10114</v>
      </c>
      <c r="CO98" s="82">
        <v>4986</v>
      </c>
      <c r="CP98" s="82"/>
      <c r="CQ98" s="82"/>
      <c r="CR98" s="82"/>
      <c r="CS98" s="82">
        <v>15116</v>
      </c>
      <c r="CT98" s="82">
        <v>1</v>
      </c>
      <c r="CU98" s="82">
        <v>118</v>
      </c>
      <c r="CV98" s="82">
        <v>53</v>
      </c>
      <c r="CW98" s="82">
        <v>24</v>
      </c>
      <c r="CX98" s="82">
        <v>1055</v>
      </c>
      <c r="CY98" s="82">
        <v>968</v>
      </c>
      <c r="CZ98" s="82"/>
      <c r="DA98" s="82">
        <v>35</v>
      </c>
      <c r="DB98" s="82">
        <v>138</v>
      </c>
      <c r="DC98" s="82">
        <v>215</v>
      </c>
      <c r="DD98" s="82">
        <v>238</v>
      </c>
      <c r="DE98" s="82">
        <v>300</v>
      </c>
      <c r="DF98" s="82">
        <v>379</v>
      </c>
      <c r="DG98" s="82">
        <v>305</v>
      </c>
      <c r="DH98" s="82">
        <v>401</v>
      </c>
      <c r="DI98" s="82">
        <v>2</v>
      </c>
      <c r="DJ98" s="82">
        <v>10</v>
      </c>
      <c r="DK98" s="82"/>
      <c r="DL98" s="82">
        <v>1</v>
      </c>
      <c r="DM98" s="82">
        <v>219</v>
      </c>
      <c r="DN98" s="82">
        <v>20</v>
      </c>
      <c r="DO98" s="82"/>
      <c r="DP98" s="82">
        <v>2</v>
      </c>
      <c r="DQ98" s="82">
        <v>16</v>
      </c>
      <c r="DR98" s="82">
        <v>1</v>
      </c>
      <c r="DS98" s="82">
        <v>1764</v>
      </c>
      <c r="DT98" s="82"/>
      <c r="DU98" s="82">
        <v>1681</v>
      </c>
      <c r="DV98" s="82">
        <v>341</v>
      </c>
      <c r="DW98" s="82">
        <v>1</v>
      </c>
      <c r="DX98" s="82"/>
      <c r="DY98" s="82">
        <v>79</v>
      </c>
      <c r="DZ98" s="82">
        <v>103</v>
      </c>
      <c r="EA98" s="82">
        <v>100</v>
      </c>
      <c r="EB98" s="82">
        <v>255</v>
      </c>
      <c r="EC98" s="82">
        <v>29</v>
      </c>
      <c r="ED98" s="82"/>
      <c r="EE98" s="82"/>
      <c r="EF98" s="82">
        <v>2</v>
      </c>
      <c r="EG98" s="82">
        <v>13</v>
      </c>
      <c r="EH98" s="82"/>
      <c r="EI98" s="82">
        <v>1288</v>
      </c>
      <c r="EJ98" s="82">
        <v>153</v>
      </c>
      <c r="EK98" s="82"/>
      <c r="EL98" s="82"/>
      <c r="EM98" s="82"/>
      <c r="EN98" s="82">
        <v>1</v>
      </c>
      <c r="EO98" s="82"/>
      <c r="EP98" s="82">
        <v>857</v>
      </c>
      <c r="EQ98" s="82">
        <v>949</v>
      </c>
      <c r="ER98" s="82">
        <v>7</v>
      </c>
      <c r="ES98" s="82">
        <v>189</v>
      </c>
      <c r="ET98" s="82">
        <v>21</v>
      </c>
      <c r="EU98" s="82"/>
      <c r="EV98" s="82">
        <v>261</v>
      </c>
      <c r="EW98" s="82">
        <v>362</v>
      </c>
      <c r="EX98" s="82">
        <v>25</v>
      </c>
      <c r="EY98" s="82">
        <v>2</v>
      </c>
      <c r="EZ98" s="82">
        <v>151</v>
      </c>
      <c r="FA98" s="82"/>
      <c r="FB98" s="82">
        <v>184</v>
      </c>
      <c r="FC98" s="82">
        <v>432</v>
      </c>
      <c r="FD98" s="82">
        <v>117</v>
      </c>
      <c r="FE98" s="82">
        <v>17</v>
      </c>
      <c r="FF98" s="82">
        <v>30</v>
      </c>
      <c r="FG98" s="82">
        <v>74</v>
      </c>
      <c r="FH98" s="82">
        <v>42</v>
      </c>
      <c r="FI98" s="82">
        <v>170</v>
      </c>
      <c r="FJ98" s="82">
        <v>51</v>
      </c>
      <c r="FK98" s="82">
        <v>63</v>
      </c>
      <c r="FL98" s="82">
        <v>2</v>
      </c>
      <c r="FM98" s="82"/>
      <c r="FN98" s="82">
        <v>40</v>
      </c>
      <c r="FO98" s="82"/>
      <c r="FP98" s="82"/>
      <c r="FQ98" s="82">
        <v>2023</v>
      </c>
      <c r="FR98" s="82">
        <v>77</v>
      </c>
      <c r="FS98" s="82">
        <v>920</v>
      </c>
      <c r="FT98" s="82">
        <v>1026</v>
      </c>
      <c r="FU98" s="82"/>
      <c r="FV98" s="82"/>
      <c r="FW98" s="82">
        <v>1993</v>
      </c>
      <c r="FX98" s="82">
        <v>25</v>
      </c>
      <c r="FY98" s="82">
        <v>4</v>
      </c>
      <c r="FZ98" s="82">
        <v>1</v>
      </c>
      <c r="GA98" s="82"/>
      <c r="GB98" s="82"/>
      <c r="GC98" s="82">
        <v>6</v>
      </c>
    </row>
    <row r="99" spans="1:185" x14ac:dyDescent="0.3">
      <c r="A99" s="83">
        <v>106190555</v>
      </c>
      <c r="B99" s="81" t="s">
        <v>276</v>
      </c>
      <c r="C99" s="81" t="s">
        <v>1434</v>
      </c>
      <c r="D99" s="81" t="s">
        <v>1101</v>
      </c>
      <c r="E99" s="81" t="s">
        <v>1386</v>
      </c>
      <c r="F99" s="81" t="s">
        <v>1435</v>
      </c>
      <c r="G99" s="81" t="s">
        <v>1386</v>
      </c>
      <c r="H99" s="81" t="s">
        <v>277</v>
      </c>
      <c r="I99" s="81" t="s">
        <v>1040</v>
      </c>
      <c r="J99" s="81" t="s">
        <v>1873</v>
      </c>
      <c r="K99" s="81" t="s">
        <v>1864</v>
      </c>
      <c r="L99" s="81"/>
      <c r="M99" s="81" t="s">
        <v>58</v>
      </c>
      <c r="N99" s="81" t="s">
        <v>977</v>
      </c>
      <c r="O99" s="81" t="s">
        <v>1123</v>
      </c>
      <c r="P99" s="81" t="s">
        <v>1147</v>
      </c>
      <c r="Q99" s="81" t="s">
        <v>1436</v>
      </c>
      <c r="R99" s="81" t="s">
        <v>51</v>
      </c>
      <c r="S99" s="82">
        <v>25469</v>
      </c>
      <c r="T99" s="82">
        <v>25073</v>
      </c>
      <c r="U99" s="82">
        <v>18</v>
      </c>
      <c r="V99" s="82">
        <v>1282</v>
      </c>
      <c r="W99" s="82">
        <v>1749</v>
      </c>
      <c r="X99" s="82">
        <v>8816</v>
      </c>
      <c r="Y99" s="82">
        <v>9933</v>
      </c>
      <c r="Z99" s="82">
        <v>7494</v>
      </c>
      <c r="AA99" s="82">
        <v>7381</v>
      </c>
      <c r="AB99" s="82">
        <v>6270</v>
      </c>
      <c r="AC99" s="82">
        <v>3935</v>
      </c>
      <c r="AD99" s="82">
        <v>3233</v>
      </c>
      <c r="AE99" s="82">
        <v>401</v>
      </c>
      <c r="AF99" s="82">
        <v>66</v>
      </c>
      <c r="AG99" s="82">
        <v>68</v>
      </c>
      <c r="AH99" s="82">
        <v>2675</v>
      </c>
      <c r="AI99" s="82">
        <v>10864</v>
      </c>
      <c r="AJ99" s="82">
        <v>472</v>
      </c>
      <c r="AK99" s="82">
        <v>104</v>
      </c>
      <c r="AL99" s="82">
        <v>3361</v>
      </c>
      <c r="AM99" s="82">
        <v>424</v>
      </c>
      <c r="AN99" s="82">
        <v>32563</v>
      </c>
      <c r="AO99" s="82">
        <v>29</v>
      </c>
      <c r="AP99" s="82">
        <v>10439</v>
      </c>
      <c r="AQ99" s="82">
        <v>39535</v>
      </c>
      <c r="AR99" s="82">
        <v>586</v>
      </c>
      <c r="AS99" s="82"/>
      <c r="AT99" s="82">
        <v>957</v>
      </c>
      <c r="AU99" s="82">
        <v>1537</v>
      </c>
      <c r="AV99" s="82">
        <v>2</v>
      </c>
      <c r="AW99" s="82">
        <v>155</v>
      </c>
      <c r="AX99" s="82">
        <v>441</v>
      </c>
      <c r="AY99" s="82">
        <v>15</v>
      </c>
      <c r="AZ99" s="82">
        <v>357</v>
      </c>
      <c r="BA99" s="82"/>
      <c r="BB99" s="82">
        <v>615</v>
      </c>
      <c r="BC99" s="82">
        <v>3</v>
      </c>
      <c r="BD99" s="82">
        <v>13</v>
      </c>
      <c r="BE99" s="82">
        <v>46283</v>
      </c>
      <c r="BF99" s="82">
        <v>181</v>
      </c>
      <c r="BG99" s="82"/>
      <c r="BH99" s="82"/>
      <c r="BI99" s="82">
        <v>1</v>
      </c>
      <c r="BJ99" s="82"/>
      <c r="BK99" s="82">
        <v>15068</v>
      </c>
      <c r="BL99" s="82">
        <v>11293</v>
      </c>
      <c r="BM99" s="82">
        <v>1494</v>
      </c>
      <c r="BN99" s="82">
        <v>18819</v>
      </c>
      <c r="BO99" s="82">
        <v>3886</v>
      </c>
      <c r="BP99" s="82"/>
      <c r="BQ99" s="82">
        <v>34</v>
      </c>
      <c r="BR99" s="82">
        <v>5403</v>
      </c>
      <c r="BS99" s="82">
        <v>19</v>
      </c>
      <c r="BT99" s="82">
        <v>2851</v>
      </c>
      <c r="BU99" s="82">
        <v>318</v>
      </c>
      <c r="BV99" s="82">
        <v>444</v>
      </c>
      <c r="BW99" s="82">
        <v>838</v>
      </c>
      <c r="BX99" s="82">
        <v>476</v>
      </c>
      <c r="BY99" s="82">
        <v>1405</v>
      </c>
      <c r="BZ99" s="82">
        <v>3164</v>
      </c>
      <c r="CA99" s="82">
        <v>1988</v>
      </c>
      <c r="CB99" s="82">
        <v>8769</v>
      </c>
      <c r="CC99" s="82">
        <v>2912</v>
      </c>
      <c r="CD99" s="82">
        <v>3648</v>
      </c>
      <c r="CE99" s="82">
        <v>259</v>
      </c>
      <c r="CF99" s="82">
        <v>2341</v>
      </c>
      <c r="CG99" s="82">
        <v>1004</v>
      </c>
      <c r="CH99" s="82">
        <v>3097</v>
      </c>
      <c r="CI99" s="82">
        <v>1588</v>
      </c>
      <c r="CJ99" s="82">
        <v>9981</v>
      </c>
      <c r="CK99" s="82">
        <v>21</v>
      </c>
      <c r="CL99" s="82">
        <v>50560</v>
      </c>
      <c r="CM99" s="82">
        <v>1911</v>
      </c>
      <c r="CN99" s="82">
        <v>45931</v>
      </c>
      <c r="CO99" s="82">
        <v>2561</v>
      </c>
      <c r="CP99" s="82">
        <v>83</v>
      </c>
      <c r="CQ99" s="82">
        <v>74</v>
      </c>
      <c r="CR99" s="82">
        <v>2</v>
      </c>
      <c r="CS99" s="82">
        <v>44503</v>
      </c>
      <c r="CT99" s="82">
        <v>162</v>
      </c>
      <c r="CU99" s="82">
        <v>4506</v>
      </c>
      <c r="CV99" s="82">
        <v>1379</v>
      </c>
      <c r="CW99" s="82">
        <v>8</v>
      </c>
      <c r="CX99" s="82">
        <v>11956</v>
      </c>
      <c r="CY99" s="82">
        <v>12943</v>
      </c>
      <c r="CZ99" s="82">
        <v>2</v>
      </c>
      <c r="DA99" s="82">
        <v>285</v>
      </c>
      <c r="DB99" s="82">
        <v>1207</v>
      </c>
      <c r="DC99" s="82">
        <v>1957</v>
      </c>
      <c r="DD99" s="82">
        <v>2242</v>
      </c>
      <c r="DE99" s="82">
        <v>3349</v>
      </c>
      <c r="DF99" s="82">
        <v>4545</v>
      </c>
      <c r="DG99" s="82">
        <v>4882</v>
      </c>
      <c r="DH99" s="82">
        <v>6180</v>
      </c>
      <c r="DI99" s="82">
        <v>112</v>
      </c>
      <c r="DJ99" s="82">
        <v>136</v>
      </c>
      <c r="DK99" s="82">
        <v>6</v>
      </c>
      <c r="DL99" s="82">
        <v>40</v>
      </c>
      <c r="DM99" s="82">
        <v>1529</v>
      </c>
      <c r="DN99" s="82">
        <v>4572</v>
      </c>
      <c r="DO99" s="82">
        <v>294</v>
      </c>
      <c r="DP99" s="82">
        <v>36</v>
      </c>
      <c r="DQ99" s="82">
        <v>1327</v>
      </c>
      <c r="DR99" s="82">
        <v>156</v>
      </c>
      <c r="DS99" s="82">
        <v>16926</v>
      </c>
      <c r="DT99" s="82">
        <v>21</v>
      </c>
      <c r="DU99" s="82">
        <v>4024</v>
      </c>
      <c r="DV99" s="82">
        <v>20638</v>
      </c>
      <c r="DW99" s="82">
        <v>238</v>
      </c>
      <c r="DX99" s="82">
        <v>1</v>
      </c>
      <c r="DY99" s="82">
        <v>274</v>
      </c>
      <c r="DZ99" s="82">
        <v>571</v>
      </c>
      <c r="EA99" s="82">
        <v>1071</v>
      </c>
      <c r="EB99" s="82">
        <v>6756</v>
      </c>
      <c r="EC99" s="82">
        <v>352</v>
      </c>
      <c r="ED99" s="82">
        <v>127</v>
      </c>
      <c r="EE99" s="82"/>
      <c r="EF99" s="82">
        <v>56</v>
      </c>
      <c r="EG99" s="82">
        <v>1419</v>
      </c>
      <c r="EH99" s="82">
        <v>127</v>
      </c>
      <c r="EI99" s="82">
        <v>11837</v>
      </c>
      <c r="EJ99" s="82">
        <v>2309</v>
      </c>
      <c r="EK99" s="82">
        <v>2</v>
      </c>
      <c r="EL99" s="82"/>
      <c r="EM99" s="82"/>
      <c r="EN99" s="82"/>
      <c r="EO99" s="82"/>
      <c r="EP99" s="82">
        <v>3184</v>
      </c>
      <c r="EQ99" s="82">
        <v>15019</v>
      </c>
      <c r="ER99" s="82">
        <v>209</v>
      </c>
      <c r="ES99" s="82">
        <v>6134</v>
      </c>
      <c r="ET99" s="82">
        <v>354</v>
      </c>
      <c r="EU99" s="82">
        <v>1</v>
      </c>
      <c r="EV99" s="82">
        <v>4184</v>
      </c>
      <c r="EW99" s="82">
        <v>3650</v>
      </c>
      <c r="EX99" s="82">
        <v>370</v>
      </c>
      <c r="EY99" s="82">
        <v>38</v>
      </c>
      <c r="EZ99" s="82">
        <v>1066</v>
      </c>
      <c r="FA99" s="82">
        <v>29</v>
      </c>
      <c r="FB99" s="82">
        <v>1621</v>
      </c>
      <c r="FC99" s="82">
        <v>4438</v>
      </c>
      <c r="FD99" s="82">
        <v>3662</v>
      </c>
      <c r="FE99" s="82">
        <v>342</v>
      </c>
      <c r="FF99" s="82">
        <v>783</v>
      </c>
      <c r="FG99" s="82">
        <v>1226</v>
      </c>
      <c r="FH99" s="82">
        <v>894</v>
      </c>
      <c r="FI99" s="82">
        <v>1260</v>
      </c>
      <c r="FJ99" s="82">
        <v>557</v>
      </c>
      <c r="FK99" s="82">
        <v>502</v>
      </c>
      <c r="FL99" s="82">
        <v>37</v>
      </c>
      <c r="FM99" s="82">
        <v>48</v>
      </c>
      <c r="FN99" s="82">
        <v>147</v>
      </c>
      <c r="FO99" s="82">
        <v>45</v>
      </c>
      <c r="FP99" s="82">
        <v>2</v>
      </c>
      <c r="FQ99" s="82">
        <v>24901</v>
      </c>
      <c r="FR99" s="82">
        <v>2579</v>
      </c>
      <c r="FS99" s="82">
        <v>20497</v>
      </c>
      <c r="FT99" s="82">
        <v>1722</v>
      </c>
      <c r="FU99" s="82">
        <v>49</v>
      </c>
      <c r="FV99" s="82">
        <v>54</v>
      </c>
      <c r="FW99" s="82">
        <v>23425</v>
      </c>
      <c r="FX99" s="82">
        <v>934</v>
      </c>
      <c r="FY99" s="82">
        <v>511</v>
      </c>
      <c r="FZ99" s="82">
        <v>1</v>
      </c>
      <c r="GA99" s="82">
        <v>29</v>
      </c>
      <c r="GB99" s="82">
        <v>1</v>
      </c>
      <c r="GC99" s="82">
        <v>51</v>
      </c>
    </row>
    <row r="100" spans="1:185" x14ac:dyDescent="0.3">
      <c r="A100" s="83">
        <v>106190568</v>
      </c>
      <c r="B100" s="81" t="s">
        <v>278</v>
      </c>
      <c r="C100" s="81" t="s">
        <v>279</v>
      </c>
      <c r="D100" s="81" t="s">
        <v>1101</v>
      </c>
      <c r="E100" s="81" t="s">
        <v>1386</v>
      </c>
      <c r="F100" s="81" t="s">
        <v>1437</v>
      </c>
      <c r="G100" s="81" t="s">
        <v>1438</v>
      </c>
      <c r="H100" s="81" t="s">
        <v>280</v>
      </c>
      <c r="I100" s="81" t="s">
        <v>1040</v>
      </c>
      <c r="J100" s="81" t="s">
        <v>1872</v>
      </c>
      <c r="K100" s="81" t="s">
        <v>1864</v>
      </c>
      <c r="L100" s="81"/>
      <c r="M100" s="81"/>
      <c r="N100" s="81" t="s">
        <v>965</v>
      </c>
      <c r="O100" s="81" t="s">
        <v>1144</v>
      </c>
      <c r="P100" s="81" t="s">
        <v>1145</v>
      </c>
      <c r="Q100" s="81" t="s">
        <v>1424</v>
      </c>
      <c r="R100" s="81" t="s">
        <v>51</v>
      </c>
      <c r="S100" s="82">
        <v>19478</v>
      </c>
      <c r="T100" s="82">
        <v>18242</v>
      </c>
      <c r="U100" s="82">
        <v>3</v>
      </c>
      <c r="V100" s="82">
        <v>2855</v>
      </c>
      <c r="W100" s="82">
        <v>3200</v>
      </c>
      <c r="X100" s="82">
        <v>7005</v>
      </c>
      <c r="Y100" s="82">
        <v>6267</v>
      </c>
      <c r="Z100" s="82">
        <v>4933</v>
      </c>
      <c r="AA100" s="82">
        <v>4906</v>
      </c>
      <c r="AB100" s="82">
        <v>3889</v>
      </c>
      <c r="AC100" s="82">
        <v>2316</v>
      </c>
      <c r="AD100" s="82">
        <v>1875</v>
      </c>
      <c r="AE100" s="82">
        <v>477</v>
      </c>
      <c r="AF100" s="82"/>
      <c r="AG100" s="82">
        <v>35</v>
      </c>
      <c r="AH100" s="82">
        <v>2169</v>
      </c>
      <c r="AI100" s="82">
        <v>3054</v>
      </c>
      <c r="AJ100" s="82">
        <v>1374</v>
      </c>
      <c r="AK100" s="82">
        <v>33</v>
      </c>
      <c r="AL100" s="82">
        <v>2921</v>
      </c>
      <c r="AM100" s="82">
        <v>350</v>
      </c>
      <c r="AN100" s="82">
        <v>27787</v>
      </c>
      <c r="AO100" s="82"/>
      <c r="AP100" s="82">
        <v>17228</v>
      </c>
      <c r="AQ100" s="82">
        <v>20112</v>
      </c>
      <c r="AR100" s="82">
        <v>383</v>
      </c>
      <c r="AS100" s="82"/>
      <c r="AT100" s="82">
        <v>598</v>
      </c>
      <c r="AU100" s="82">
        <v>1209</v>
      </c>
      <c r="AV100" s="82">
        <v>4</v>
      </c>
      <c r="AW100" s="82">
        <v>99</v>
      </c>
      <c r="AX100" s="82">
        <v>206</v>
      </c>
      <c r="AY100" s="82">
        <v>57</v>
      </c>
      <c r="AZ100" s="82"/>
      <c r="BA100" s="82">
        <v>1</v>
      </c>
      <c r="BB100" s="82">
        <v>149</v>
      </c>
      <c r="BC100" s="82"/>
      <c r="BD100" s="82">
        <v>19</v>
      </c>
      <c r="BE100" s="82">
        <v>35068</v>
      </c>
      <c r="BF100" s="82">
        <v>201</v>
      </c>
      <c r="BG100" s="82">
        <v>2</v>
      </c>
      <c r="BH100" s="82">
        <v>110</v>
      </c>
      <c r="BI100" s="82"/>
      <c r="BJ100" s="82"/>
      <c r="BK100" s="82">
        <v>20404</v>
      </c>
      <c r="BL100" s="82">
        <v>6090</v>
      </c>
      <c r="BM100" s="82">
        <v>962</v>
      </c>
      <c r="BN100" s="82">
        <v>6776</v>
      </c>
      <c r="BO100" s="82">
        <v>3491</v>
      </c>
      <c r="BP100" s="82"/>
      <c r="BQ100" s="82">
        <v>24</v>
      </c>
      <c r="BR100" s="82">
        <v>2816</v>
      </c>
      <c r="BS100" s="82">
        <v>3</v>
      </c>
      <c r="BT100" s="82">
        <v>1611</v>
      </c>
      <c r="BU100" s="82">
        <v>80</v>
      </c>
      <c r="BV100" s="82">
        <v>562</v>
      </c>
      <c r="BW100" s="82">
        <v>407</v>
      </c>
      <c r="BX100" s="82">
        <v>382</v>
      </c>
      <c r="BY100" s="82">
        <v>853</v>
      </c>
      <c r="BZ100" s="82">
        <v>2080</v>
      </c>
      <c r="CA100" s="82">
        <v>1916</v>
      </c>
      <c r="CB100" s="82">
        <v>7362</v>
      </c>
      <c r="CC100" s="82">
        <v>2091</v>
      </c>
      <c r="CD100" s="82">
        <v>2581</v>
      </c>
      <c r="CE100" s="82">
        <v>54</v>
      </c>
      <c r="CF100" s="82">
        <v>1611</v>
      </c>
      <c r="CG100" s="82">
        <v>894</v>
      </c>
      <c r="CH100" s="82">
        <v>3358</v>
      </c>
      <c r="CI100" s="82">
        <v>1274</v>
      </c>
      <c r="CJ100" s="82">
        <v>7750</v>
      </c>
      <c r="CK100" s="82">
        <v>14</v>
      </c>
      <c r="CL100" s="82">
        <v>37723</v>
      </c>
      <c r="CM100" s="82">
        <v>573</v>
      </c>
      <c r="CN100" s="82">
        <v>30407</v>
      </c>
      <c r="CO100" s="82">
        <v>6680</v>
      </c>
      <c r="CP100" s="82">
        <v>9</v>
      </c>
      <c r="CQ100" s="82">
        <v>54</v>
      </c>
      <c r="CR100" s="82">
        <v>248</v>
      </c>
      <c r="CS100" s="82">
        <v>35986</v>
      </c>
      <c r="CT100" s="82"/>
      <c r="CU100" s="82">
        <v>1167</v>
      </c>
      <c r="CV100" s="82">
        <v>320</v>
      </c>
      <c r="CW100" s="82">
        <v>2</v>
      </c>
      <c r="CX100" s="82">
        <v>4703</v>
      </c>
      <c r="CY100" s="82">
        <v>5391</v>
      </c>
      <c r="CZ100" s="82">
        <v>1</v>
      </c>
      <c r="DA100" s="82">
        <v>425</v>
      </c>
      <c r="DB100" s="82">
        <v>635</v>
      </c>
      <c r="DC100" s="82">
        <v>713</v>
      </c>
      <c r="DD100" s="82">
        <v>800</v>
      </c>
      <c r="DE100" s="82">
        <v>1447</v>
      </c>
      <c r="DF100" s="82">
        <v>1830</v>
      </c>
      <c r="DG100" s="82">
        <v>1690</v>
      </c>
      <c r="DH100" s="82">
        <v>2234</v>
      </c>
      <c r="DI100" s="82">
        <v>126</v>
      </c>
      <c r="DJ100" s="82">
        <v>195</v>
      </c>
      <c r="DK100" s="82"/>
      <c r="DL100" s="82">
        <v>12</v>
      </c>
      <c r="DM100" s="82">
        <v>901</v>
      </c>
      <c r="DN100" s="82">
        <v>587</v>
      </c>
      <c r="DO100" s="82">
        <v>214</v>
      </c>
      <c r="DP100" s="82">
        <v>16</v>
      </c>
      <c r="DQ100" s="82">
        <v>960</v>
      </c>
      <c r="DR100" s="82">
        <v>42</v>
      </c>
      <c r="DS100" s="82">
        <v>7363</v>
      </c>
      <c r="DT100" s="82"/>
      <c r="DU100" s="82">
        <v>3023</v>
      </c>
      <c r="DV100" s="82">
        <v>7061</v>
      </c>
      <c r="DW100" s="82">
        <v>11</v>
      </c>
      <c r="DX100" s="82"/>
      <c r="DY100" s="82">
        <v>537</v>
      </c>
      <c r="DZ100" s="82">
        <v>254</v>
      </c>
      <c r="EA100" s="82">
        <v>450</v>
      </c>
      <c r="EB100" s="82">
        <v>1663</v>
      </c>
      <c r="EC100" s="82">
        <v>271</v>
      </c>
      <c r="ED100" s="82">
        <v>47</v>
      </c>
      <c r="EE100" s="82">
        <v>7</v>
      </c>
      <c r="EF100" s="82">
        <v>51</v>
      </c>
      <c r="EG100" s="82">
        <v>253</v>
      </c>
      <c r="EH100" s="82">
        <v>140</v>
      </c>
      <c r="EI100" s="82">
        <v>5052</v>
      </c>
      <c r="EJ100" s="82">
        <v>1366</v>
      </c>
      <c r="EK100" s="82">
        <v>3</v>
      </c>
      <c r="EL100" s="82">
        <v>1</v>
      </c>
      <c r="EM100" s="82"/>
      <c r="EN100" s="82"/>
      <c r="EO100" s="82"/>
      <c r="EP100" s="82">
        <v>2869</v>
      </c>
      <c r="EQ100" s="82">
        <v>5045</v>
      </c>
      <c r="ER100" s="82">
        <v>148</v>
      </c>
      <c r="ES100" s="82">
        <v>1726</v>
      </c>
      <c r="ET100" s="82">
        <v>307</v>
      </c>
      <c r="EU100" s="82"/>
      <c r="EV100" s="82">
        <v>1879</v>
      </c>
      <c r="EW100" s="82">
        <v>1032</v>
      </c>
      <c r="EX100" s="82">
        <v>62</v>
      </c>
      <c r="EY100" s="82">
        <v>16</v>
      </c>
      <c r="EZ100" s="82">
        <v>413</v>
      </c>
      <c r="FA100" s="82">
        <v>8</v>
      </c>
      <c r="FB100" s="82">
        <v>499</v>
      </c>
      <c r="FC100" s="82">
        <v>2340</v>
      </c>
      <c r="FD100" s="82">
        <v>1386</v>
      </c>
      <c r="FE100" s="82">
        <v>841</v>
      </c>
      <c r="FF100" s="82">
        <v>128</v>
      </c>
      <c r="FG100" s="82">
        <v>180</v>
      </c>
      <c r="FH100" s="82">
        <v>331</v>
      </c>
      <c r="FI100" s="82">
        <v>529</v>
      </c>
      <c r="FJ100" s="82">
        <v>106</v>
      </c>
      <c r="FK100" s="82">
        <v>206</v>
      </c>
      <c r="FL100" s="82">
        <v>74</v>
      </c>
      <c r="FM100" s="82">
        <v>7</v>
      </c>
      <c r="FN100" s="82">
        <v>53</v>
      </c>
      <c r="FO100" s="82">
        <v>5</v>
      </c>
      <c r="FP100" s="82"/>
      <c r="FQ100" s="82">
        <v>10095</v>
      </c>
      <c r="FR100" s="82">
        <v>392</v>
      </c>
      <c r="FS100" s="82">
        <v>8211</v>
      </c>
      <c r="FT100" s="82">
        <v>1460</v>
      </c>
      <c r="FU100" s="82"/>
      <c r="FV100" s="82">
        <v>32</v>
      </c>
      <c r="FW100" s="82">
        <v>9685</v>
      </c>
      <c r="FX100" s="82">
        <v>349</v>
      </c>
      <c r="FY100" s="82">
        <v>60</v>
      </c>
      <c r="FZ100" s="82"/>
      <c r="GA100" s="82"/>
      <c r="GB100" s="82">
        <v>1</v>
      </c>
      <c r="GC100" s="82">
        <v>36</v>
      </c>
    </row>
    <row r="101" spans="1:185" x14ac:dyDescent="0.3">
      <c r="A101" s="83">
        <v>106190570</v>
      </c>
      <c r="B101" s="81" t="s">
        <v>281</v>
      </c>
      <c r="C101" s="81" t="s">
        <v>282</v>
      </c>
      <c r="D101" s="81" t="s">
        <v>1101</v>
      </c>
      <c r="E101" s="81" t="s">
        <v>1386</v>
      </c>
      <c r="F101" s="81" t="s">
        <v>1984</v>
      </c>
      <c r="G101" s="81" t="s">
        <v>1458</v>
      </c>
      <c r="H101" s="81" t="s">
        <v>283</v>
      </c>
      <c r="I101" s="81" t="s">
        <v>1041</v>
      </c>
      <c r="J101" s="81"/>
      <c r="K101" s="81" t="s">
        <v>1864</v>
      </c>
      <c r="L101" s="81"/>
      <c r="M101" s="81"/>
      <c r="N101" s="81" t="s">
        <v>970</v>
      </c>
      <c r="O101" s="81" t="s">
        <v>1124</v>
      </c>
      <c r="P101" s="81" t="s">
        <v>1146</v>
      </c>
      <c r="Q101" s="81" t="s">
        <v>1439</v>
      </c>
      <c r="R101" s="81" t="s">
        <v>51</v>
      </c>
      <c r="S101" s="82">
        <v>2147</v>
      </c>
      <c r="T101" s="82">
        <v>2417</v>
      </c>
      <c r="U101" s="82"/>
      <c r="V101" s="82">
        <v>189</v>
      </c>
      <c r="W101" s="82">
        <v>252</v>
      </c>
      <c r="X101" s="82">
        <v>812</v>
      </c>
      <c r="Y101" s="82">
        <v>813</v>
      </c>
      <c r="Z101" s="82">
        <v>669</v>
      </c>
      <c r="AA101" s="82">
        <v>734</v>
      </c>
      <c r="AB101" s="82">
        <v>630</v>
      </c>
      <c r="AC101" s="82">
        <v>277</v>
      </c>
      <c r="AD101" s="82">
        <v>164</v>
      </c>
      <c r="AE101" s="82">
        <v>24</v>
      </c>
      <c r="AF101" s="82"/>
      <c r="AG101" s="82">
        <v>19</v>
      </c>
      <c r="AH101" s="82">
        <v>279</v>
      </c>
      <c r="AI101" s="82">
        <v>574</v>
      </c>
      <c r="AJ101" s="82">
        <v>289</v>
      </c>
      <c r="AK101" s="82">
        <v>33</v>
      </c>
      <c r="AL101" s="82">
        <v>1624</v>
      </c>
      <c r="AM101" s="82">
        <v>686</v>
      </c>
      <c r="AN101" s="82">
        <v>1060</v>
      </c>
      <c r="AO101" s="82"/>
      <c r="AP101" s="82">
        <v>2688</v>
      </c>
      <c r="AQ101" s="82">
        <v>1741</v>
      </c>
      <c r="AR101" s="82">
        <v>135</v>
      </c>
      <c r="AS101" s="82"/>
      <c r="AT101" s="82">
        <v>258</v>
      </c>
      <c r="AU101" s="82">
        <v>331</v>
      </c>
      <c r="AV101" s="82"/>
      <c r="AW101" s="82">
        <v>12</v>
      </c>
      <c r="AX101" s="82"/>
      <c r="AY101" s="82"/>
      <c r="AZ101" s="82">
        <v>73</v>
      </c>
      <c r="BA101" s="82">
        <v>24</v>
      </c>
      <c r="BB101" s="82">
        <v>286</v>
      </c>
      <c r="BC101" s="82">
        <v>19</v>
      </c>
      <c r="BD101" s="82">
        <v>67</v>
      </c>
      <c r="BE101" s="82">
        <v>3236</v>
      </c>
      <c r="BF101" s="82">
        <v>258</v>
      </c>
      <c r="BG101" s="82"/>
      <c r="BH101" s="82"/>
      <c r="BI101" s="82"/>
      <c r="BJ101" s="82"/>
      <c r="BK101" s="82">
        <v>2801</v>
      </c>
      <c r="BL101" s="82">
        <v>834</v>
      </c>
      <c r="BM101" s="82">
        <v>63</v>
      </c>
      <c r="BN101" s="82">
        <v>609</v>
      </c>
      <c r="BO101" s="82">
        <v>257</v>
      </c>
      <c r="BP101" s="82"/>
      <c r="BQ101" s="82">
        <v>1</v>
      </c>
      <c r="BR101" s="82">
        <v>232</v>
      </c>
      <c r="BS101" s="82">
        <v>1</v>
      </c>
      <c r="BT101" s="82">
        <v>328</v>
      </c>
      <c r="BU101" s="82">
        <v>12</v>
      </c>
      <c r="BV101" s="82">
        <v>84</v>
      </c>
      <c r="BW101" s="82">
        <v>95</v>
      </c>
      <c r="BX101" s="82">
        <v>35</v>
      </c>
      <c r="BY101" s="82">
        <v>277</v>
      </c>
      <c r="BZ101" s="82">
        <v>271</v>
      </c>
      <c r="CA101" s="82">
        <v>201</v>
      </c>
      <c r="CB101" s="82">
        <v>885</v>
      </c>
      <c r="CC101" s="82">
        <v>651</v>
      </c>
      <c r="CD101" s="82">
        <v>266</v>
      </c>
      <c r="CE101" s="82">
        <v>6</v>
      </c>
      <c r="CF101" s="82">
        <v>168</v>
      </c>
      <c r="CG101" s="82">
        <v>30</v>
      </c>
      <c r="CH101" s="82">
        <v>377</v>
      </c>
      <c r="CI101" s="82">
        <v>165</v>
      </c>
      <c r="CJ101" s="82">
        <v>477</v>
      </c>
      <c r="CK101" s="82">
        <v>2</v>
      </c>
      <c r="CL101" s="82">
        <v>4564</v>
      </c>
      <c r="CM101" s="82">
        <v>22</v>
      </c>
      <c r="CN101" s="82">
        <v>3937</v>
      </c>
      <c r="CO101" s="82">
        <v>595</v>
      </c>
      <c r="CP101" s="82">
        <v>3</v>
      </c>
      <c r="CQ101" s="82">
        <v>7</v>
      </c>
      <c r="CR101" s="82">
        <v>3</v>
      </c>
      <c r="CS101" s="82">
        <v>4310</v>
      </c>
      <c r="CT101" s="82">
        <v>1</v>
      </c>
      <c r="CU101" s="82">
        <v>205</v>
      </c>
      <c r="CV101" s="82">
        <v>39</v>
      </c>
      <c r="CW101" s="82">
        <v>6</v>
      </c>
      <c r="CX101" s="82">
        <v>478</v>
      </c>
      <c r="CY101" s="82">
        <v>615</v>
      </c>
      <c r="CZ101" s="82"/>
      <c r="DA101" s="82">
        <v>5</v>
      </c>
      <c r="DB101" s="82">
        <v>43</v>
      </c>
      <c r="DC101" s="82">
        <v>73</v>
      </c>
      <c r="DD101" s="82">
        <v>101</v>
      </c>
      <c r="DE101" s="82">
        <v>193</v>
      </c>
      <c r="DF101" s="82">
        <v>310</v>
      </c>
      <c r="DG101" s="82">
        <v>182</v>
      </c>
      <c r="DH101" s="82">
        <v>186</v>
      </c>
      <c r="DI101" s="82"/>
      <c r="DJ101" s="82"/>
      <c r="DK101" s="82"/>
      <c r="DL101" s="82">
        <v>4</v>
      </c>
      <c r="DM101" s="82">
        <v>88</v>
      </c>
      <c r="DN101" s="82">
        <v>202</v>
      </c>
      <c r="DO101" s="82">
        <v>13</v>
      </c>
      <c r="DP101" s="82">
        <v>4</v>
      </c>
      <c r="DQ101" s="82">
        <v>325</v>
      </c>
      <c r="DR101" s="82"/>
      <c r="DS101" s="82">
        <v>457</v>
      </c>
      <c r="DT101" s="82"/>
      <c r="DU101" s="82">
        <v>479</v>
      </c>
      <c r="DV101" s="82">
        <v>574</v>
      </c>
      <c r="DW101" s="82">
        <v>40</v>
      </c>
      <c r="DX101" s="82"/>
      <c r="DY101" s="82">
        <v>129</v>
      </c>
      <c r="DZ101" s="82">
        <v>36</v>
      </c>
      <c r="EA101" s="82">
        <v>65</v>
      </c>
      <c r="EB101" s="82">
        <v>17</v>
      </c>
      <c r="EC101" s="82">
        <v>3</v>
      </c>
      <c r="ED101" s="82">
        <v>4</v>
      </c>
      <c r="EE101" s="82">
        <v>1</v>
      </c>
      <c r="EF101" s="82">
        <v>12</v>
      </c>
      <c r="EG101" s="82"/>
      <c r="EH101" s="82">
        <v>17</v>
      </c>
      <c r="EI101" s="82">
        <v>419</v>
      </c>
      <c r="EJ101" s="82">
        <v>390</v>
      </c>
      <c r="EK101" s="82"/>
      <c r="EL101" s="82"/>
      <c r="EM101" s="82"/>
      <c r="EN101" s="82"/>
      <c r="EO101" s="82"/>
      <c r="EP101" s="82">
        <v>449</v>
      </c>
      <c r="EQ101" s="82">
        <v>574</v>
      </c>
      <c r="ER101" s="82">
        <v>28</v>
      </c>
      <c r="ES101" s="82">
        <v>39</v>
      </c>
      <c r="ET101" s="82">
        <v>3</v>
      </c>
      <c r="EU101" s="82"/>
      <c r="EV101" s="82">
        <v>70</v>
      </c>
      <c r="EW101" s="82">
        <v>118</v>
      </c>
      <c r="EX101" s="82">
        <v>9</v>
      </c>
      <c r="EY101" s="82">
        <v>1</v>
      </c>
      <c r="EZ101" s="82">
        <v>58</v>
      </c>
      <c r="FA101" s="82"/>
      <c r="FB101" s="82">
        <v>83</v>
      </c>
      <c r="FC101" s="82">
        <v>450</v>
      </c>
      <c r="FD101" s="82">
        <v>73</v>
      </c>
      <c r="FE101" s="82">
        <v>20</v>
      </c>
      <c r="FF101" s="82">
        <v>34</v>
      </c>
      <c r="FG101" s="82">
        <v>11</v>
      </c>
      <c r="FH101" s="82">
        <v>64</v>
      </c>
      <c r="FI101" s="82">
        <v>50</v>
      </c>
      <c r="FJ101" s="82">
        <v>27</v>
      </c>
      <c r="FK101" s="82">
        <v>22</v>
      </c>
      <c r="FL101" s="82"/>
      <c r="FM101" s="82"/>
      <c r="FN101" s="82">
        <v>3</v>
      </c>
      <c r="FO101" s="82"/>
      <c r="FP101" s="82"/>
      <c r="FQ101" s="82">
        <v>1093</v>
      </c>
      <c r="FR101" s="82">
        <v>12</v>
      </c>
      <c r="FS101" s="82">
        <v>879</v>
      </c>
      <c r="FT101" s="82">
        <v>201</v>
      </c>
      <c r="FU101" s="82">
        <v>1</v>
      </c>
      <c r="FV101" s="82"/>
      <c r="FW101" s="82">
        <v>1043</v>
      </c>
      <c r="FX101" s="82">
        <v>45</v>
      </c>
      <c r="FY101" s="82">
        <v>4</v>
      </c>
      <c r="FZ101" s="82">
        <v>1</v>
      </c>
      <c r="GA101" s="82"/>
      <c r="GB101" s="82"/>
      <c r="GC101" s="82">
        <v>4</v>
      </c>
    </row>
    <row r="102" spans="1:185" x14ac:dyDescent="0.3">
      <c r="A102" s="83">
        <v>106190587</v>
      </c>
      <c r="B102" s="81" t="s">
        <v>284</v>
      </c>
      <c r="C102" s="81" t="s">
        <v>285</v>
      </c>
      <c r="D102" s="81" t="s">
        <v>1101</v>
      </c>
      <c r="E102" s="81" t="s">
        <v>1386</v>
      </c>
      <c r="F102" s="81" t="s">
        <v>1985</v>
      </c>
      <c r="G102" s="81" t="s">
        <v>1391</v>
      </c>
      <c r="H102" s="81" t="s">
        <v>267</v>
      </c>
      <c r="I102" s="81" t="s">
        <v>1048</v>
      </c>
      <c r="J102" s="81"/>
      <c r="K102" s="81" t="s">
        <v>1864</v>
      </c>
      <c r="L102" s="81"/>
      <c r="M102" s="81"/>
      <c r="N102" s="81" t="s">
        <v>963</v>
      </c>
      <c r="O102" s="81" t="s">
        <v>1131</v>
      </c>
      <c r="P102" s="81" t="s">
        <v>1130</v>
      </c>
      <c r="Q102" s="81" t="s">
        <v>1431</v>
      </c>
      <c r="R102" s="81" t="s">
        <v>51</v>
      </c>
      <c r="S102" s="82">
        <v>2827</v>
      </c>
      <c r="T102" s="82">
        <v>3857</v>
      </c>
      <c r="U102" s="82">
        <v>1</v>
      </c>
      <c r="V102" s="82">
        <v>86</v>
      </c>
      <c r="W102" s="82">
        <v>258</v>
      </c>
      <c r="X102" s="82">
        <v>1320</v>
      </c>
      <c r="Y102" s="82">
        <v>1633</v>
      </c>
      <c r="Z102" s="82">
        <v>1090</v>
      </c>
      <c r="AA102" s="82">
        <v>1110</v>
      </c>
      <c r="AB102" s="82">
        <v>778</v>
      </c>
      <c r="AC102" s="82">
        <v>285</v>
      </c>
      <c r="AD102" s="82">
        <v>121</v>
      </c>
      <c r="AE102" s="82">
        <v>4</v>
      </c>
      <c r="AF102" s="82"/>
      <c r="AG102" s="82">
        <v>20</v>
      </c>
      <c r="AH102" s="82">
        <v>280</v>
      </c>
      <c r="AI102" s="82">
        <v>2023</v>
      </c>
      <c r="AJ102" s="82">
        <v>75</v>
      </c>
      <c r="AK102" s="82">
        <v>93</v>
      </c>
      <c r="AL102" s="82">
        <v>941</v>
      </c>
      <c r="AM102" s="82">
        <v>278</v>
      </c>
      <c r="AN102" s="82">
        <v>2975</v>
      </c>
      <c r="AO102" s="82"/>
      <c r="AP102" s="82">
        <v>2197</v>
      </c>
      <c r="AQ102" s="82">
        <v>4219</v>
      </c>
      <c r="AR102" s="82">
        <v>269</v>
      </c>
      <c r="AS102" s="82"/>
      <c r="AT102" s="82">
        <v>204</v>
      </c>
      <c r="AU102" s="82">
        <v>407</v>
      </c>
      <c r="AV102" s="82"/>
      <c r="AW102" s="82">
        <v>12</v>
      </c>
      <c r="AX102" s="82">
        <v>6</v>
      </c>
      <c r="AY102" s="82"/>
      <c r="AZ102" s="82">
        <v>8</v>
      </c>
      <c r="BA102" s="82">
        <v>26</v>
      </c>
      <c r="BB102" s="82">
        <v>702</v>
      </c>
      <c r="BC102" s="82">
        <v>42</v>
      </c>
      <c r="BD102" s="82">
        <v>68</v>
      </c>
      <c r="BE102" s="82">
        <v>5073</v>
      </c>
      <c r="BF102" s="82">
        <v>136</v>
      </c>
      <c r="BG102" s="82"/>
      <c r="BH102" s="82">
        <v>1</v>
      </c>
      <c r="BI102" s="82"/>
      <c r="BJ102" s="82"/>
      <c r="BK102" s="82">
        <v>4264</v>
      </c>
      <c r="BL102" s="82">
        <v>1464</v>
      </c>
      <c r="BM102" s="82">
        <v>33</v>
      </c>
      <c r="BN102" s="82">
        <v>519</v>
      </c>
      <c r="BO102" s="82">
        <v>405</v>
      </c>
      <c r="BP102" s="82"/>
      <c r="BQ102" s="82">
        <v>1</v>
      </c>
      <c r="BR102" s="82">
        <v>338</v>
      </c>
      <c r="BS102" s="82">
        <v>2</v>
      </c>
      <c r="BT102" s="82">
        <v>229</v>
      </c>
      <c r="BU102" s="82">
        <v>32</v>
      </c>
      <c r="BV102" s="82">
        <v>44</v>
      </c>
      <c r="BW102" s="82">
        <v>79</v>
      </c>
      <c r="BX102" s="82">
        <v>33</v>
      </c>
      <c r="BY102" s="82">
        <v>237</v>
      </c>
      <c r="BZ102" s="82">
        <v>221</v>
      </c>
      <c r="CA102" s="82">
        <v>89</v>
      </c>
      <c r="CB102" s="82">
        <v>788</v>
      </c>
      <c r="CC102" s="82">
        <v>2862</v>
      </c>
      <c r="CD102" s="82">
        <v>341</v>
      </c>
      <c r="CE102" s="82">
        <v>10</v>
      </c>
      <c r="CF102" s="82">
        <v>212</v>
      </c>
      <c r="CG102" s="82">
        <v>68</v>
      </c>
      <c r="CH102" s="82">
        <v>346</v>
      </c>
      <c r="CI102" s="82">
        <v>191</v>
      </c>
      <c r="CJ102" s="82">
        <v>561</v>
      </c>
      <c r="CK102" s="82">
        <v>1</v>
      </c>
      <c r="CL102" s="82">
        <v>6685</v>
      </c>
      <c r="CM102" s="82">
        <v>23</v>
      </c>
      <c r="CN102" s="82">
        <v>6404</v>
      </c>
      <c r="CO102" s="82">
        <v>253</v>
      </c>
      <c r="CP102" s="82"/>
      <c r="CQ102" s="82">
        <v>5</v>
      </c>
      <c r="CR102" s="82"/>
      <c r="CS102" s="82">
        <v>4917</v>
      </c>
      <c r="CT102" s="82">
        <v>4</v>
      </c>
      <c r="CU102" s="82">
        <v>1320</v>
      </c>
      <c r="CV102" s="82">
        <v>35</v>
      </c>
      <c r="CW102" s="82">
        <v>409</v>
      </c>
      <c r="CX102" s="82">
        <v>2065</v>
      </c>
      <c r="CY102" s="82">
        <v>3451</v>
      </c>
      <c r="CZ102" s="82"/>
      <c r="DA102" s="82">
        <v>67</v>
      </c>
      <c r="DB102" s="82">
        <v>1012</v>
      </c>
      <c r="DC102" s="82">
        <v>1262</v>
      </c>
      <c r="DD102" s="82">
        <v>955</v>
      </c>
      <c r="DE102" s="82">
        <v>919</v>
      </c>
      <c r="DF102" s="82">
        <v>657</v>
      </c>
      <c r="DG102" s="82">
        <v>357</v>
      </c>
      <c r="DH102" s="82">
        <v>287</v>
      </c>
      <c r="DI102" s="82"/>
      <c r="DJ102" s="82"/>
      <c r="DK102" s="82"/>
      <c r="DL102" s="82">
        <v>19</v>
      </c>
      <c r="DM102" s="82">
        <v>282</v>
      </c>
      <c r="DN102" s="82">
        <v>1584</v>
      </c>
      <c r="DO102" s="82">
        <v>59</v>
      </c>
      <c r="DP102" s="82">
        <v>46</v>
      </c>
      <c r="DQ102" s="82">
        <v>765</v>
      </c>
      <c r="DR102" s="82">
        <v>112</v>
      </c>
      <c r="DS102" s="82">
        <v>2649</v>
      </c>
      <c r="DT102" s="82"/>
      <c r="DU102" s="82">
        <v>1682</v>
      </c>
      <c r="DV102" s="82">
        <v>3715</v>
      </c>
      <c r="DW102" s="82">
        <v>110</v>
      </c>
      <c r="DX102" s="82">
        <v>9</v>
      </c>
      <c r="DY102" s="82">
        <v>186</v>
      </c>
      <c r="DZ102" s="82">
        <v>478</v>
      </c>
      <c r="EA102" s="82">
        <v>93</v>
      </c>
      <c r="EB102" s="82">
        <v>79</v>
      </c>
      <c r="EC102" s="82">
        <v>26</v>
      </c>
      <c r="ED102" s="82">
        <v>1</v>
      </c>
      <c r="EE102" s="82">
        <v>13</v>
      </c>
      <c r="EF102" s="82">
        <v>225</v>
      </c>
      <c r="EG102" s="82">
        <v>311</v>
      </c>
      <c r="EH102" s="82">
        <v>107</v>
      </c>
      <c r="EI102" s="82">
        <v>3467</v>
      </c>
      <c r="EJ102" s="82">
        <v>525</v>
      </c>
      <c r="EK102" s="82"/>
      <c r="EL102" s="82"/>
      <c r="EM102" s="82">
        <v>5</v>
      </c>
      <c r="EN102" s="82"/>
      <c r="EO102" s="82"/>
      <c r="EP102" s="82">
        <v>3980</v>
      </c>
      <c r="EQ102" s="82">
        <v>1264</v>
      </c>
      <c r="ER102" s="82">
        <v>19</v>
      </c>
      <c r="ES102" s="82">
        <v>162</v>
      </c>
      <c r="ET102" s="82">
        <v>91</v>
      </c>
      <c r="EU102" s="82"/>
      <c r="EV102" s="82">
        <v>265</v>
      </c>
      <c r="EW102" s="82">
        <v>243</v>
      </c>
      <c r="EX102" s="82">
        <v>23</v>
      </c>
      <c r="EY102" s="82">
        <v>3</v>
      </c>
      <c r="EZ102" s="82">
        <v>184</v>
      </c>
      <c r="FA102" s="82">
        <v>1</v>
      </c>
      <c r="FB102" s="82">
        <v>127</v>
      </c>
      <c r="FC102" s="82">
        <v>390</v>
      </c>
      <c r="FD102" s="82">
        <v>149</v>
      </c>
      <c r="FE102" s="82">
        <v>3563</v>
      </c>
      <c r="FF102" s="82">
        <v>94</v>
      </c>
      <c r="FG102" s="82">
        <v>24</v>
      </c>
      <c r="FH102" s="82">
        <v>75</v>
      </c>
      <c r="FI102" s="82">
        <v>205</v>
      </c>
      <c r="FJ102" s="82">
        <v>69</v>
      </c>
      <c r="FK102" s="82">
        <v>71</v>
      </c>
      <c r="FL102" s="82"/>
      <c r="FM102" s="82">
        <v>2</v>
      </c>
      <c r="FN102" s="82">
        <v>27</v>
      </c>
      <c r="FO102" s="82"/>
      <c r="FP102" s="82">
        <v>1</v>
      </c>
      <c r="FQ102" s="82">
        <v>5516</v>
      </c>
      <c r="FR102" s="82">
        <v>58</v>
      </c>
      <c r="FS102" s="82">
        <v>5243</v>
      </c>
      <c r="FT102" s="82">
        <v>195</v>
      </c>
      <c r="FU102" s="82"/>
      <c r="FV102" s="82">
        <v>20</v>
      </c>
      <c r="FW102" s="82">
        <v>3227</v>
      </c>
      <c r="FX102" s="82">
        <v>2063</v>
      </c>
      <c r="FY102" s="82">
        <v>15</v>
      </c>
      <c r="FZ102" s="82">
        <v>208</v>
      </c>
      <c r="GA102" s="82">
        <v>3</v>
      </c>
      <c r="GB102" s="82"/>
      <c r="GC102" s="82">
        <v>7</v>
      </c>
    </row>
    <row r="103" spans="1:185" x14ac:dyDescent="0.3">
      <c r="A103" s="83">
        <v>106190630</v>
      </c>
      <c r="B103" s="81" t="s">
        <v>286</v>
      </c>
      <c r="C103" s="81" t="s">
        <v>287</v>
      </c>
      <c r="D103" s="81" t="s">
        <v>1101</v>
      </c>
      <c r="E103" s="81" t="s">
        <v>1386</v>
      </c>
      <c r="F103" s="81" t="s">
        <v>1986</v>
      </c>
      <c r="G103" s="81" t="s">
        <v>1987</v>
      </c>
      <c r="H103" s="81" t="s">
        <v>288</v>
      </c>
      <c r="I103" s="81" t="s">
        <v>1040</v>
      </c>
      <c r="J103" s="81" t="s">
        <v>1867</v>
      </c>
      <c r="K103" s="81" t="s">
        <v>1864</v>
      </c>
      <c r="L103" s="81"/>
      <c r="M103" s="81"/>
      <c r="N103" s="81" t="s">
        <v>965</v>
      </c>
      <c r="O103" s="81" t="s">
        <v>1104</v>
      </c>
      <c r="P103" s="81" t="s">
        <v>1152</v>
      </c>
      <c r="Q103" s="81" t="s">
        <v>1440</v>
      </c>
      <c r="R103" s="81" t="s">
        <v>51</v>
      </c>
      <c r="S103" s="82">
        <v>33186</v>
      </c>
      <c r="T103" s="82">
        <v>29456</v>
      </c>
      <c r="U103" s="82"/>
      <c r="V103" s="82">
        <v>4967</v>
      </c>
      <c r="W103" s="82">
        <v>5112</v>
      </c>
      <c r="X103" s="82">
        <v>11428</v>
      </c>
      <c r="Y103" s="82">
        <v>10155</v>
      </c>
      <c r="Z103" s="82">
        <v>8624</v>
      </c>
      <c r="AA103" s="82">
        <v>8280</v>
      </c>
      <c r="AB103" s="82">
        <v>6146</v>
      </c>
      <c r="AC103" s="82">
        <v>3491</v>
      </c>
      <c r="AD103" s="82">
        <v>3006</v>
      </c>
      <c r="AE103" s="82">
        <v>1433</v>
      </c>
      <c r="AF103" s="82"/>
      <c r="AG103" s="82">
        <v>60</v>
      </c>
      <c r="AH103" s="82">
        <v>2954</v>
      </c>
      <c r="AI103" s="82">
        <v>5663</v>
      </c>
      <c r="AJ103" s="82">
        <v>3327</v>
      </c>
      <c r="AK103" s="82">
        <v>360</v>
      </c>
      <c r="AL103" s="82">
        <v>8465</v>
      </c>
      <c r="AM103" s="82">
        <v>29</v>
      </c>
      <c r="AN103" s="82">
        <v>41784</v>
      </c>
      <c r="AO103" s="82"/>
      <c r="AP103" s="82">
        <v>36486</v>
      </c>
      <c r="AQ103" s="82">
        <v>25074</v>
      </c>
      <c r="AR103" s="82">
        <v>1082</v>
      </c>
      <c r="AS103" s="82"/>
      <c r="AT103" s="82">
        <v>519</v>
      </c>
      <c r="AU103" s="82">
        <v>3138</v>
      </c>
      <c r="AV103" s="82">
        <v>99</v>
      </c>
      <c r="AW103" s="82">
        <v>163</v>
      </c>
      <c r="AX103" s="82">
        <v>10</v>
      </c>
      <c r="AY103" s="82">
        <v>8</v>
      </c>
      <c r="AZ103" s="82">
        <v>583</v>
      </c>
      <c r="BA103" s="82">
        <v>1260</v>
      </c>
      <c r="BB103" s="82">
        <v>271</v>
      </c>
      <c r="BC103" s="82">
        <v>18</v>
      </c>
      <c r="BD103" s="82"/>
      <c r="BE103" s="82">
        <v>56213</v>
      </c>
      <c r="BF103" s="82">
        <v>305</v>
      </c>
      <c r="BG103" s="82"/>
      <c r="BH103" s="82"/>
      <c r="BI103" s="82"/>
      <c r="BJ103" s="82">
        <v>55</v>
      </c>
      <c r="BK103" s="82">
        <v>35693</v>
      </c>
      <c r="BL103" s="82">
        <v>8534</v>
      </c>
      <c r="BM103" s="82">
        <v>1268</v>
      </c>
      <c r="BN103" s="82">
        <v>12990</v>
      </c>
      <c r="BO103" s="82">
        <v>4157</v>
      </c>
      <c r="BP103" s="82"/>
      <c r="BQ103" s="82">
        <v>113</v>
      </c>
      <c r="BR103" s="82">
        <v>3815</v>
      </c>
      <c r="BS103" s="82">
        <v>8</v>
      </c>
      <c r="BT103" s="82">
        <v>2957</v>
      </c>
      <c r="BU103" s="82">
        <v>341</v>
      </c>
      <c r="BV103" s="82">
        <v>818</v>
      </c>
      <c r="BW103" s="82">
        <v>868</v>
      </c>
      <c r="BX103" s="82">
        <v>553</v>
      </c>
      <c r="BY103" s="82">
        <v>4804</v>
      </c>
      <c r="BZ103" s="82">
        <v>3752</v>
      </c>
      <c r="CA103" s="82">
        <v>4348</v>
      </c>
      <c r="CB103" s="82">
        <v>11175</v>
      </c>
      <c r="CC103" s="82">
        <v>2221</v>
      </c>
      <c r="CD103" s="82">
        <v>4324</v>
      </c>
      <c r="CE103" s="82">
        <v>138</v>
      </c>
      <c r="CF103" s="82">
        <v>2553</v>
      </c>
      <c r="CG103" s="82">
        <v>1919</v>
      </c>
      <c r="CH103" s="82">
        <v>4505</v>
      </c>
      <c r="CI103" s="82">
        <v>1966</v>
      </c>
      <c r="CJ103" s="82">
        <v>11437</v>
      </c>
      <c r="CK103" s="82">
        <v>27</v>
      </c>
      <c r="CL103" s="82">
        <v>62642</v>
      </c>
      <c r="CM103" s="82">
        <v>597</v>
      </c>
      <c r="CN103" s="82">
        <v>53480</v>
      </c>
      <c r="CO103" s="82">
        <v>8212</v>
      </c>
      <c r="CP103" s="82">
        <v>264</v>
      </c>
      <c r="CQ103" s="82">
        <v>89</v>
      </c>
      <c r="CR103" s="82"/>
      <c r="CS103" s="82">
        <v>61415</v>
      </c>
      <c r="CT103" s="82"/>
      <c r="CU103" s="82">
        <v>770</v>
      </c>
      <c r="CV103" s="82">
        <v>433</v>
      </c>
      <c r="CW103" s="82">
        <v>24</v>
      </c>
      <c r="CX103" s="82">
        <v>5271</v>
      </c>
      <c r="CY103" s="82">
        <v>6345</v>
      </c>
      <c r="CZ103" s="82"/>
      <c r="DA103" s="82">
        <v>168</v>
      </c>
      <c r="DB103" s="82">
        <v>740</v>
      </c>
      <c r="DC103" s="82">
        <v>887</v>
      </c>
      <c r="DD103" s="82">
        <v>1137</v>
      </c>
      <c r="DE103" s="82">
        <v>1896</v>
      </c>
      <c r="DF103" s="82">
        <v>2278</v>
      </c>
      <c r="DG103" s="82">
        <v>2003</v>
      </c>
      <c r="DH103" s="82">
        <v>2350</v>
      </c>
      <c r="DI103" s="82">
        <v>79</v>
      </c>
      <c r="DJ103" s="82">
        <v>78</v>
      </c>
      <c r="DK103" s="82"/>
      <c r="DL103" s="82">
        <v>6</v>
      </c>
      <c r="DM103" s="82">
        <v>851</v>
      </c>
      <c r="DN103" s="82">
        <v>943</v>
      </c>
      <c r="DO103" s="82">
        <v>688</v>
      </c>
      <c r="DP103" s="82">
        <v>113</v>
      </c>
      <c r="DQ103" s="82">
        <v>1433</v>
      </c>
      <c r="DR103" s="82">
        <v>2</v>
      </c>
      <c r="DS103" s="82">
        <v>7580</v>
      </c>
      <c r="DT103" s="82"/>
      <c r="DU103" s="82">
        <v>5363</v>
      </c>
      <c r="DV103" s="82">
        <v>6085</v>
      </c>
      <c r="DW103" s="82">
        <v>168</v>
      </c>
      <c r="DX103" s="82"/>
      <c r="DY103" s="82">
        <v>424</v>
      </c>
      <c r="DZ103" s="82">
        <v>295</v>
      </c>
      <c r="EA103" s="82">
        <v>882</v>
      </c>
      <c r="EB103" s="82">
        <v>31</v>
      </c>
      <c r="EC103" s="82">
        <v>313</v>
      </c>
      <c r="ED103" s="82">
        <v>1139</v>
      </c>
      <c r="EE103" s="82">
        <v>17</v>
      </c>
      <c r="EF103" s="82">
        <v>28</v>
      </c>
      <c r="EG103" s="82">
        <v>132</v>
      </c>
      <c r="EH103" s="82">
        <v>172</v>
      </c>
      <c r="EI103" s="82">
        <v>6750</v>
      </c>
      <c r="EJ103" s="82">
        <v>1414</v>
      </c>
      <c r="EK103" s="82">
        <v>9</v>
      </c>
      <c r="EL103" s="82">
        <v>10</v>
      </c>
      <c r="EM103" s="82"/>
      <c r="EN103" s="82"/>
      <c r="EO103" s="82"/>
      <c r="EP103" s="82">
        <v>3829</v>
      </c>
      <c r="EQ103" s="82">
        <v>5657</v>
      </c>
      <c r="ER103" s="82">
        <v>174</v>
      </c>
      <c r="ES103" s="82">
        <v>1779</v>
      </c>
      <c r="ET103" s="82">
        <v>177</v>
      </c>
      <c r="EU103" s="82"/>
      <c r="EV103" s="82">
        <v>2343</v>
      </c>
      <c r="EW103" s="82">
        <v>1148</v>
      </c>
      <c r="EX103" s="82">
        <v>86</v>
      </c>
      <c r="EY103" s="82">
        <v>7</v>
      </c>
      <c r="EZ103" s="82">
        <v>521</v>
      </c>
      <c r="FA103" s="82">
        <v>12</v>
      </c>
      <c r="FB103" s="82">
        <v>524</v>
      </c>
      <c r="FC103" s="82">
        <v>3264</v>
      </c>
      <c r="FD103" s="82">
        <v>1829</v>
      </c>
      <c r="FE103" s="82">
        <v>111</v>
      </c>
      <c r="FF103" s="82">
        <v>194</v>
      </c>
      <c r="FG103" s="82">
        <v>314</v>
      </c>
      <c r="FH103" s="82">
        <v>352</v>
      </c>
      <c r="FI103" s="82">
        <v>520</v>
      </c>
      <c r="FJ103" s="82">
        <v>127</v>
      </c>
      <c r="FK103" s="82">
        <v>100</v>
      </c>
      <c r="FL103" s="82">
        <v>27</v>
      </c>
      <c r="FM103" s="82">
        <v>8</v>
      </c>
      <c r="FN103" s="82">
        <v>124</v>
      </c>
      <c r="FO103" s="82">
        <v>3</v>
      </c>
      <c r="FP103" s="82">
        <v>2</v>
      </c>
      <c r="FQ103" s="82">
        <v>11616</v>
      </c>
      <c r="FR103" s="82">
        <v>272</v>
      </c>
      <c r="FS103" s="82">
        <v>9353</v>
      </c>
      <c r="FT103" s="82">
        <v>1908</v>
      </c>
      <c r="FU103" s="82">
        <v>83</v>
      </c>
      <c r="FV103" s="82"/>
      <c r="FW103" s="82">
        <v>11188</v>
      </c>
      <c r="FX103" s="82">
        <v>353</v>
      </c>
      <c r="FY103" s="82">
        <v>71</v>
      </c>
      <c r="FZ103" s="82">
        <v>4</v>
      </c>
      <c r="GA103" s="82"/>
      <c r="GB103" s="82"/>
      <c r="GC103" s="82">
        <v>70</v>
      </c>
    </row>
    <row r="104" spans="1:185" x14ac:dyDescent="0.3">
      <c r="A104" s="83">
        <v>106190631</v>
      </c>
      <c r="B104" s="81" t="s">
        <v>289</v>
      </c>
      <c r="C104" s="81" t="s">
        <v>1195</v>
      </c>
      <c r="D104" s="81" t="s">
        <v>1101</v>
      </c>
      <c r="E104" s="81" t="s">
        <v>1386</v>
      </c>
      <c r="F104" s="81" t="s">
        <v>1441</v>
      </c>
      <c r="G104" s="81" t="s">
        <v>1442</v>
      </c>
      <c r="H104" s="81" t="s">
        <v>290</v>
      </c>
      <c r="I104" s="81" t="s">
        <v>1040</v>
      </c>
      <c r="J104" s="81"/>
      <c r="K104" s="81" t="s">
        <v>1864</v>
      </c>
      <c r="L104" s="81"/>
      <c r="M104" s="81"/>
      <c r="N104" s="81" t="s">
        <v>977</v>
      </c>
      <c r="O104" s="81" t="s">
        <v>1124</v>
      </c>
      <c r="P104" s="81" t="s">
        <v>1146</v>
      </c>
      <c r="Q104" s="81" t="s">
        <v>1443</v>
      </c>
      <c r="R104" s="81" t="s">
        <v>51</v>
      </c>
      <c r="S104" s="82">
        <v>27731</v>
      </c>
      <c r="T104" s="82">
        <v>22015</v>
      </c>
      <c r="U104" s="82">
        <v>3</v>
      </c>
      <c r="V104" s="82">
        <v>3909</v>
      </c>
      <c r="W104" s="82">
        <v>4221</v>
      </c>
      <c r="X104" s="82">
        <v>8570</v>
      </c>
      <c r="Y104" s="82">
        <v>7563</v>
      </c>
      <c r="Z104" s="82">
        <v>6477</v>
      </c>
      <c r="AA104" s="82">
        <v>6350</v>
      </c>
      <c r="AB104" s="82">
        <v>4853</v>
      </c>
      <c r="AC104" s="82">
        <v>3572</v>
      </c>
      <c r="AD104" s="82">
        <v>3432</v>
      </c>
      <c r="AE104" s="82">
        <v>802</v>
      </c>
      <c r="AF104" s="82"/>
      <c r="AG104" s="82">
        <v>801</v>
      </c>
      <c r="AH104" s="82">
        <v>1254</v>
      </c>
      <c r="AI104" s="82">
        <v>928</v>
      </c>
      <c r="AJ104" s="82">
        <v>503</v>
      </c>
      <c r="AK104" s="82"/>
      <c r="AL104" s="82">
        <v>13345</v>
      </c>
      <c r="AM104" s="82">
        <v>4705</v>
      </c>
      <c r="AN104" s="82">
        <v>28213</v>
      </c>
      <c r="AO104" s="82"/>
      <c r="AP104" s="82">
        <v>36225</v>
      </c>
      <c r="AQ104" s="82">
        <v>9363</v>
      </c>
      <c r="AR104" s="82">
        <v>4161</v>
      </c>
      <c r="AS104" s="82"/>
      <c r="AT104" s="82">
        <v>1112</v>
      </c>
      <c r="AU104" s="82">
        <v>1155</v>
      </c>
      <c r="AV104" s="82">
        <v>285</v>
      </c>
      <c r="AW104" s="82">
        <v>98</v>
      </c>
      <c r="AX104" s="82">
        <v>16</v>
      </c>
      <c r="AY104" s="82">
        <v>6</v>
      </c>
      <c r="AZ104" s="82"/>
      <c r="BA104" s="82">
        <v>223</v>
      </c>
      <c r="BB104" s="82">
        <v>501</v>
      </c>
      <c r="BC104" s="82">
        <v>1</v>
      </c>
      <c r="BD104" s="82">
        <v>44</v>
      </c>
      <c r="BE104" s="82">
        <v>46143</v>
      </c>
      <c r="BF104" s="82">
        <v>161</v>
      </c>
      <c r="BG104" s="82"/>
      <c r="BH104" s="82">
        <v>4</v>
      </c>
      <c r="BI104" s="82"/>
      <c r="BJ104" s="82"/>
      <c r="BK104" s="82">
        <v>22313</v>
      </c>
      <c r="BL104" s="82">
        <v>10215</v>
      </c>
      <c r="BM104" s="82">
        <v>868</v>
      </c>
      <c r="BN104" s="82">
        <v>12931</v>
      </c>
      <c r="BO104" s="82">
        <v>3422</v>
      </c>
      <c r="BP104" s="82"/>
      <c r="BQ104" s="82">
        <v>51</v>
      </c>
      <c r="BR104" s="82">
        <v>3259</v>
      </c>
      <c r="BS104" s="82">
        <v>8</v>
      </c>
      <c r="BT104" s="82">
        <v>2590</v>
      </c>
      <c r="BU104" s="82">
        <v>121</v>
      </c>
      <c r="BV104" s="82">
        <v>980</v>
      </c>
      <c r="BW104" s="82">
        <v>590</v>
      </c>
      <c r="BX104" s="82">
        <v>479</v>
      </c>
      <c r="BY104" s="82">
        <v>1554</v>
      </c>
      <c r="BZ104" s="82">
        <v>3471</v>
      </c>
      <c r="CA104" s="82">
        <v>3611</v>
      </c>
      <c r="CB104" s="82">
        <v>8695</v>
      </c>
      <c r="CC104" s="82">
        <v>1712</v>
      </c>
      <c r="CD104" s="82">
        <v>3188</v>
      </c>
      <c r="CE104" s="82">
        <v>109</v>
      </c>
      <c r="CF104" s="82">
        <v>2047</v>
      </c>
      <c r="CG104" s="82">
        <v>1274</v>
      </c>
      <c r="CH104" s="82">
        <v>4148</v>
      </c>
      <c r="CI104" s="82">
        <v>1856</v>
      </c>
      <c r="CJ104" s="82">
        <v>9995</v>
      </c>
      <c r="CK104" s="82">
        <v>11</v>
      </c>
      <c r="CL104" s="82">
        <v>49749</v>
      </c>
      <c r="CM104" s="82">
        <v>182</v>
      </c>
      <c r="CN104" s="82">
        <v>42801</v>
      </c>
      <c r="CO104" s="82">
        <v>6759</v>
      </c>
      <c r="CP104" s="82">
        <v>4</v>
      </c>
      <c r="CQ104" s="82">
        <v>3</v>
      </c>
      <c r="CR104" s="82">
        <v>3</v>
      </c>
      <c r="CS104" s="82">
        <v>47831</v>
      </c>
      <c r="CT104" s="82">
        <v>5</v>
      </c>
      <c r="CU104" s="82">
        <v>1664</v>
      </c>
      <c r="CV104" s="82">
        <v>192</v>
      </c>
      <c r="CW104" s="82">
        <v>54</v>
      </c>
      <c r="CX104" s="82">
        <v>7268</v>
      </c>
      <c r="CY104" s="82">
        <v>6708</v>
      </c>
      <c r="CZ104" s="82">
        <v>2</v>
      </c>
      <c r="DA104" s="82">
        <v>72</v>
      </c>
      <c r="DB104" s="82">
        <v>537</v>
      </c>
      <c r="DC104" s="82">
        <v>932</v>
      </c>
      <c r="DD104" s="82">
        <v>1263</v>
      </c>
      <c r="DE104" s="82">
        <v>2093</v>
      </c>
      <c r="DF104" s="82">
        <v>2631</v>
      </c>
      <c r="DG104" s="82">
        <v>2792</v>
      </c>
      <c r="DH104" s="82">
        <v>3625</v>
      </c>
      <c r="DI104" s="82">
        <v>32</v>
      </c>
      <c r="DJ104" s="82">
        <v>1</v>
      </c>
      <c r="DK104" s="82"/>
      <c r="DL104" s="82">
        <v>204</v>
      </c>
      <c r="DM104" s="82">
        <v>572</v>
      </c>
      <c r="DN104" s="82">
        <v>160</v>
      </c>
      <c r="DO104" s="82">
        <v>88</v>
      </c>
      <c r="DP104" s="82"/>
      <c r="DQ104" s="82">
        <v>3021</v>
      </c>
      <c r="DR104" s="82">
        <v>1780</v>
      </c>
      <c r="DS104" s="82">
        <v>8153</v>
      </c>
      <c r="DT104" s="82"/>
      <c r="DU104" s="82">
        <v>8289</v>
      </c>
      <c r="DV104" s="82">
        <v>4053</v>
      </c>
      <c r="DW104" s="82">
        <v>1636</v>
      </c>
      <c r="DX104" s="82"/>
      <c r="DY104" s="82">
        <v>468</v>
      </c>
      <c r="DZ104" s="82">
        <v>265</v>
      </c>
      <c r="EA104" s="82">
        <v>605</v>
      </c>
      <c r="EB104" s="82">
        <v>3731</v>
      </c>
      <c r="EC104" s="82">
        <v>326</v>
      </c>
      <c r="ED104" s="82">
        <v>1</v>
      </c>
      <c r="EE104" s="82">
        <v>1</v>
      </c>
      <c r="EF104" s="82">
        <v>23</v>
      </c>
      <c r="EG104" s="82">
        <v>176</v>
      </c>
      <c r="EH104" s="82">
        <v>35</v>
      </c>
      <c r="EI104" s="82">
        <v>6851</v>
      </c>
      <c r="EJ104" s="82">
        <v>1489</v>
      </c>
      <c r="EK104" s="82">
        <v>5</v>
      </c>
      <c r="EL104" s="82">
        <v>2</v>
      </c>
      <c r="EM104" s="82"/>
      <c r="EN104" s="82"/>
      <c r="EO104" s="82"/>
      <c r="EP104" s="82">
        <v>2739</v>
      </c>
      <c r="EQ104" s="82">
        <v>8560</v>
      </c>
      <c r="ER104" s="82">
        <v>109</v>
      </c>
      <c r="ES104" s="82">
        <v>2379</v>
      </c>
      <c r="ET104" s="82">
        <v>191</v>
      </c>
      <c r="EU104" s="82"/>
      <c r="EV104" s="82">
        <v>2797</v>
      </c>
      <c r="EW104" s="82">
        <v>2064</v>
      </c>
      <c r="EX104" s="82">
        <v>150</v>
      </c>
      <c r="EY104" s="82">
        <v>35</v>
      </c>
      <c r="EZ104" s="82">
        <v>713</v>
      </c>
      <c r="FA104" s="82">
        <v>34</v>
      </c>
      <c r="FB104" s="82">
        <v>793</v>
      </c>
      <c r="FC104" s="82">
        <v>3262</v>
      </c>
      <c r="FD104" s="82">
        <v>1124</v>
      </c>
      <c r="FE104" s="82">
        <v>149</v>
      </c>
      <c r="FF104" s="82">
        <v>299</v>
      </c>
      <c r="FG104" s="82">
        <v>403</v>
      </c>
      <c r="FH104" s="82">
        <v>665</v>
      </c>
      <c r="FI104" s="82">
        <v>625</v>
      </c>
      <c r="FJ104" s="82">
        <v>225</v>
      </c>
      <c r="FK104" s="82">
        <v>457</v>
      </c>
      <c r="FL104" s="82">
        <v>29</v>
      </c>
      <c r="FM104" s="82">
        <v>10</v>
      </c>
      <c r="FN104" s="82">
        <v>135</v>
      </c>
      <c r="FO104" s="82">
        <v>9</v>
      </c>
      <c r="FP104" s="82"/>
      <c r="FQ104" s="82">
        <v>13978</v>
      </c>
      <c r="FR104" s="82">
        <v>114</v>
      </c>
      <c r="FS104" s="82">
        <v>11265</v>
      </c>
      <c r="FT104" s="82">
        <v>2596</v>
      </c>
      <c r="FU104" s="82">
        <v>3</v>
      </c>
      <c r="FV104" s="82"/>
      <c r="FW104" s="82">
        <v>13585</v>
      </c>
      <c r="FX104" s="82">
        <v>340</v>
      </c>
      <c r="FY104" s="82">
        <v>45</v>
      </c>
      <c r="FZ104" s="82">
        <v>4</v>
      </c>
      <c r="GA104" s="82">
        <v>2</v>
      </c>
      <c r="GB104" s="82">
        <v>2</v>
      </c>
      <c r="GC104" s="82">
        <v>61</v>
      </c>
    </row>
    <row r="105" spans="1:185" x14ac:dyDescent="0.3">
      <c r="A105" s="83">
        <v>106190636</v>
      </c>
      <c r="B105" s="81" t="s">
        <v>291</v>
      </c>
      <c r="C105" s="81" t="s">
        <v>1196</v>
      </c>
      <c r="D105" s="81" t="s">
        <v>1101</v>
      </c>
      <c r="E105" s="81" t="s">
        <v>1386</v>
      </c>
      <c r="F105" s="81" t="s">
        <v>1988</v>
      </c>
      <c r="G105" s="81" t="s">
        <v>1989</v>
      </c>
      <c r="H105" s="81" t="s">
        <v>292</v>
      </c>
      <c r="I105" s="81" t="s">
        <v>1041</v>
      </c>
      <c r="J105" s="81"/>
      <c r="K105" s="81" t="s">
        <v>1864</v>
      </c>
      <c r="L105" s="81"/>
      <c r="M105" s="81"/>
      <c r="N105" s="81" t="s">
        <v>965</v>
      </c>
      <c r="O105" s="81" t="s">
        <v>1126</v>
      </c>
      <c r="P105" s="81" t="s">
        <v>1139</v>
      </c>
      <c r="Q105" s="81" t="s">
        <v>1444</v>
      </c>
      <c r="R105" s="81" t="s">
        <v>51</v>
      </c>
      <c r="S105" s="82">
        <v>25325</v>
      </c>
      <c r="T105" s="82">
        <v>20903</v>
      </c>
      <c r="U105" s="82">
        <v>3</v>
      </c>
      <c r="V105" s="82">
        <v>5079</v>
      </c>
      <c r="W105" s="82">
        <v>4401</v>
      </c>
      <c r="X105" s="82">
        <v>8763</v>
      </c>
      <c r="Y105" s="82">
        <v>7604</v>
      </c>
      <c r="Z105" s="82">
        <v>5910</v>
      </c>
      <c r="AA105" s="82">
        <v>5557</v>
      </c>
      <c r="AB105" s="82">
        <v>4160</v>
      </c>
      <c r="AC105" s="82">
        <v>2066</v>
      </c>
      <c r="AD105" s="82">
        <v>1469</v>
      </c>
      <c r="AE105" s="82">
        <v>1222</v>
      </c>
      <c r="AF105" s="82"/>
      <c r="AG105" s="82">
        <v>58</v>
      </c>
      <c r="AH105" s="82">
        <v>3048</v>
      </c>
      <c r="AI105" s="82">
        <v>1394</v>
      </c>
      <c r="AJ105" s="82">
        <v>14</v>
      </c>
      <c r="AK105" s="82">
        <v>189</v>
      </c>
      <c r="AL105" s="82">
        <v>3376</v>
      </c>
      <c r="AM105" s="82">
        <v>518</v>
      </c>
      <c r="AN105" s="82">
        <v>37634</v>
      </c>
      <c r="AO105" s="82"/>
      <c r="AP105" s="82">
        <v>36697</v>
      </c>
      <c r="AQ105" s="82">
        <v>9265</v>
      </c>
      <c r="AR105" s="82">
        <v>269</v>
      </c>
      <c r="AS105" s="82"/>
      <c r="AT105" s="82">
        <v>574</v>
      </c>
      <c r="AU105" s="82">
        <v>1499</v>
      </c>
      <c r="AV105" s="82">
        <v>104</v>
      </c>
      <c r="AW105" s="82">
        <v>46</v>
      </c>
      <c r="AX105" s="82"/>
      <c r="AY105" s="82">
        <v>5</v>
      </c>
      <c r="AZ105" s="82">
        <v>7</v>
      </c>
      <c r="BA105" s="82">
        <v>384</v>
      </c>
      <c r="BB105" s="82">
        <v>277</v>
      </c>
      <c r="BC105" s="82"/>
      <c r="BD105" s="82"/>
      <c r="BE105" s="82">
        <v>43210</v>
      </c>
      <c r="BF105" s="82">
        <v>119</v>
      </c>
      <c r="BG105" s="82">
        <v>3</v>
      </c>
      <c r="BH105" s="82"/>
      <c r="BI105" s="82">
        <v>3</v>
      </c>
      <c r="BJ105" s="82"/>
      <c r="BK105" s="82">
        <v>26982</v>
      </c>
      <c r="BL105" s="82">
        <v>6100</v>
      </c>
      <c r="BM105" s="82">
        <v>813</v>
      </c>
      <c r="BN105" s="82">
        <v>7211</v>
      </c>
      <c r="BO105" s="82">
        <v>5125</v>
      </c>
      <c r="BP105" s="82"/>
      <c r="BQ105" s="82">
        <v>96</v>
      </c>
      <c r="BR105" s="82">
        <v>2341</v>
      </c>
      <c r="BS105" s="82">
        <v>7</v>
      </c>
      <c r="BT105" s="82">
        <v>2525</v>
      </c>
      <c r="BU105" s="82">
        <v>188</v>
      </c>
      <c r="BV105" s="82">
        <v>1110</v>
      </c>
      <c r="BW105" s="82">
        <v>572</v>
      </c>
      <c r="BX105" s="82">
        <v>448</v>
      </c>
      <c r="BY105" s="82">
        <v>2574</v>
      </c>
      <c r="BZ105" s="82">
        <v>3094</v>
      </c>
      <c r="CA105" s="82">
        <v>3119</v>
      </c>
      <c r="CB105" s="82">
        <v>7598</v>
      </c>
      <c r="CC105" s="82">
        <v>1571</v>
      </c>
      <c r="CD105" s="82">
        <v>2632</v>
      </c>
      <c r="CE105" s="82">
        <v>92</v>
      </c>
      <c r="CF105" s="82">
        <v>1955</v>
      </c>
      <c r="CG105" s="82">
        <v>1781</v>
      </c>
      <c r="CH105" s="82">
        <v>5574</v>
      </c>
      <c r="CI105" s="82">
        <v>1606</v>
      </c>
      <c r="CJ105" s="82">
        <v>7341</v>
      </c>
      <c r="CK105" s="82">
        <v>7</v>
      </c>
      <c r="CL105" s="82">
        <v>46231</v>
      </c>
      <c r="CM105" s="82">
        <v>293</v>
      </c>
      <c r="CN105" s="82">
        <v>39636</v>
      </c>
      <c r="CO105" s="82">
        <v>6263</v>
      </c>
      <c r="CP105" s="82">
        <v>38</v>
      </c>
      <c r="CQ105" s="82">
        <v>1</v>
      </c>
      <c r="CR105" s="82">
        <v>22</v>
      </c>
      <c r="CS105" s="82">
        <v>45225</v>
      </c>
      <c r="CT105" s="82"/>
      <c r="CU105" s="82">
        <v>622</v>
      </c>
      <c r="CV105" s="82">
        <v>160</v>
      </c>
      <c r="CW105" s="82">
        <v>202</v>
      </c>
      <c r="CX105" s="82">
        <v>3655</v>
      </c>
      <c r="CY105" s="82">
        <v>3604</v>
      </c>
      <c r="CZ105" s="82"/>
      <c r="DA105" s="82">
        <v>143</v>
      </c>
      <c r="DB105" s="82">
        <v>476</v>
      </c>
      <c r="DC105" s="82">
        <v>660</v>
      </c>
      <c r="DD105" s="82">
        <v>780</v>
      </c>
      <c r="DE105" s="82">
        <v>1232</v>
      </c>
      <c r="DF105" s="82">
        <v>1445</v>
      </c>
      <c r="DG105" s="82">
        <v>1078</v>
      </c>
      <c r="DH105" s="82">
        <v>1174</v>
      </c>
      <c r="DI105" s="82">
        <v>162</v>
      </c>
      <c r="DJ105" s="82">
        <v>109</v>
      </c>
      <c r="DK105" s="82"/>
      <c r="DL105" s="82">
        <v>7</v>
      </c>
      <c r="DM105" s="82">
        <v>752</v>
      </c>
      <c r="DN105" s="82">
        <v>204</v>
      </c>
      <c r="DO105" s="82"/>
      <c r="DP105" s="82">
        <v>47</v>
      </c>
      <c r="DQ105" s="82">
        <v>513</v>
      </c>
      <c r="DR105" s="82">
        <v>47</v>
      </c>
      <c r="DS105" s="82">
        <v>5689</v>
      </c>
      <c r="DT105" s="82"/>
      <c r="DU105" s="82">
        <v>5044</v>
      </c>
      <c r="DV105" s="82">
        <v>2186</v>
      </c>
      <c r="DW105" s="82">
        <v>29</v>
      </c>
      <c r="DX105" s="82"/>
      <c r="DY105" s="82">
        <v>502</v>
      </c>
      <c r="DZ105" s="82">
        <v>272</v>
      </c>
      <c r="EA105" s="82">
        <v>301</v>
      </c>
      <c r="EB105" s="82">
        <v>1096</v>
      </c>
      <c r="EC105" s="82">
        <v>131</v>
      </c>
      <c r="ED105" s="82">
        <v>4</v>
      </c>
      <c r="EE105" s="82">
        <v>2</v>
      </c>
      <c r="EF105" s="82">
        <v>30</v>
      </c>
      <c r="EG105" s="82">
        <v>113</v>
      </c>
      <c r="EH105" s="82">
        <v>33</v>
      </c>
      <c r="EI105" s="82">
        <v>4066</v>
      </c>
      <c r="EJ105" s="82">
        <v>706</v>
      </c>
      <c r="EK105" s="82">
        <v>3</v>
      </c>
      <c r="EL105" s="82"/>
      <c r="EM105" s="82"/>
      <c r="EN105" s="82"/>
      <c r="EO105" s="82"/>
      <c r="EP105" s="82">
        <v>2985</v>
      </c>
      <c r="EQ105" s="82">
        <v>3033</v>
      </c>
      <c r="ER105" s="82">
        <v>59</v>
      </c>
      <c r="ES105" s="82">
        <v>984</v>
      </c>
      <c r="ET105" s="82">
        <v>198</v>
      </c>
      <c r="EU105" s="82"/>
      <c r="EV105" s="82">
        <v>944</v>
      </c>
      <c r="EW105" s="82">
        <v>1368</v>
      </c>
      <c r="EX105" s="82">
        <v>132</v>
      </c>
      <c r="EY105" s="82">
        <v>7</v>
      </c>
      <c r="EZ105" s="82">
        <v>470</v>
      </c>
      <c r="FA105" s="82">
        <v>6</v>
      </c>
      <c r="FB105" s="82">
        <v>570</v>
      </c>
      <c r="FC105" s="82">
        <v>1401</v>
      </c>
      <c r="FD105" s="82">
        <v>531</v>
      </c>
      <c r="FE105" s="82">
        <v>70</v>
      </c>
      <c r="FF105" s="82">
        <v>106</v>
      </c>
      <c r="FG105" s="82">
        <v>185</v>
      </c>
      <c r="FH105" s="82">
        <v>206</v>
      </c>
      <c r="FI105" s="82">
        <v>654</v>
      </c>
      <c r="FJ105" s="82">
        <v>141</v>
      </c>
      <c r="FK105" s="82">
        <v>164</v>
      </c>
      <c r="FL105" s="82">
        <v>90</v>
      </c>
      <c r="FM105" s="82">
        <v>5</v>
      </c>
      <c r="FN105" s="82">
        <v>200</v>
      </c>
      <c r="FO105" s="82">
        <v>9</v>
      </c>
      <c r="FP105" s="82"/>
      <c r="FQ105" s="82">
        <v>7259</v>
      </c>
      <c r="FR105" s="82">
        <v>191</v>
      </c>
      <c r="FS105" s="82">
        <v>5316</v>
      </c>
      <c r="FT105" s="82">
        <v>1749</v>
      </c>
      <c r="FU105" s="82">
        <v>2</v>
      </c>
      <c r="FV105" s="82">
        <v>1</v>
      </c>
      <c r="FW105" s="82">
        <v>7021</v>
      </c>
      <c r="FX105" s="82">
        <v>204</v>
      </c>
      <c r="FY105" s="82">
        <v>27</v>
      </c>
      <c r="FZ105" s="82">
        <v>6</v>
      </c>
      <c r="GA105" s="82"/>
      <c r="GB105" s="82">
        <v>1</v>
      </c>
      <c r="GC105" s="82">
        <v>24</v>
      </c>
    </row>
    <row r="106" spans="1:185" x14ac:dyDescent="0.3">
      <c r="A106" s="83">
        <v>106190673</v>
      </c>
      <c r="B106" s="81" t="s">
        <v>293</v>
      </c>
      <c r="C106" s="81" t="s">
        <v>294</v>
      </c>
      <c r="D106" s="81" t="s">
        <v>1101</v>
      </c>
      <c r="E106" s="81" t="s">
        <v>1386</v>
      </c>
      <c r="F106" s="81" t="s">
        <v>1990</v>
      </c>
      <c r="G106" s="81" t="s">
        <v>1991</v>
      </c>
      <c r="H106" s="81" t="s">
        <v>295</v>
      </c>
      <c r="I106" s="81" t="s">
        <v>1048</v>
      </c>
      <c r="J106" s="81"/>
      <c r="K106" s="81" t="s">
        <v>1864</v>
      </c>
      <c r="L106" s="81"/>
      <c r="M106" s="81"/>
      <c r="N106" s="81" t="s">
        <v>963</v>
      </c>
      <c r="O106" s="81" t="s">
        <v>1108</v>
      </c>
      <c r="P106" s="81" t="s">
        <v>1149</v>
      </c>
      <c r="Q106" s="81" t="s">
        <v>1440</v>
      </c>
      <c r="R106" s="81" t="s">
        <v>51</v>
      </c>
      <c r="S106" s="82">
        <v>5883</v>
      </c>
      <c r="T106" s="82">
        <v>5130</v>
      </c>
      <c r="U106" s="82"/>
      <c r="V106" s="82">
        <v>664</v>
      </c>
      <c r="W106" s="82">
        <v>869</v>
      </c>
      <c r="X106" s="82">
        <v>2010</v>
      </c>
      <c r="Y106" s="82">
        <v>1760</v>
      </c>
      <c r="Z106" s="82">
        <v>1494</v>
      </c>
      <c r="AA106" s="82">
        <v>1513</v>
      </c>
      <c r="AB106" s="82">
        <v>1152</v>
      </c>
      <c r="AC106" s="82">
        <v>769</v>
      </c>
      <c r="AD106" s="82">
        <v>683</v>
      </c>
      <c r="AE106" s="82">
        <v>99</v>
      </c>
      <c r="AF106" s="82"/>
      <c r="AG106" s="82">
        <v>31</v>
      </c>
      <c r="AH106" s="82">
        <v>732</v>
      </c>
      <c r="AI106" s="82">
        <v>764</v>
      </c>
      <c r="AJ106" s="82">
        <v>52</v>
      </c>
      <c r="AK106" s="82">
        <v>11</v>
      </c>
      <c r="AL106" s="82">
        <v>95</v>
      </c>
      <c r="AM106" s="82"/>
      <c r="AN106" s="82">
        <v>9328</v>
      </c>
      <c r="AO106" s="82"/>
      <c r="AP106" s="82">
        <v>5017</v>
      </c>
      <c r="AQ106" s="82">
        <v>5995</v>
      </c>
      <c r="AR106" s="82">
        <v>1</v>
      </c>
      <c r="AS106" s="82"/>
      <c r="AT106" s="82">
        <v>323</v>
      </c>
      <c r="AU106" s="82">
        <v>295</v>
      </c>
      <c r="AV106" s="82">
        <v>13</v>
      </c>
      <c r="AW106" s="82">
        <v>21</v>
      </c>
      <c r="AX106" s="82">
        <v>2</v>
      </c>
      <c r="AY106" s="82"/>
      <c r="AZ106" s="82"/>
      <c r="BA106" s="82">
        <v>310</v>
      </c>
      <c r="BB106" s="82">
        <v>237</v>
      </c>
      <c r="BC106" s="82"/>
      <c r="BD106" s="82">
        <v>1</v>
      </c>
      <c r="BE106" s="82">
        <v>9788</v>
      </c>
      <c r="BF106" s="82">
        <v>23</v>
      </c>
      <c r="BG106" s="82"/>
      <c r="BH106" s="82"/>
      <c r="BI106" s="82"/>
      <c r="BJ106" s="82"/>
      <c r="BK106" s="82">
        <v>949</v>
      </c>
      <c r="BL106" s="82">
        <v>2293</v>
      </c>
      <c r="BM106" s="82">
        <v>298</v>
      </c>
      <c r="BN106" s="82">
        <v>6852</v>
      </c>
      <c r="BO106" s="82">
        <v>621</v>
      </c>
      <c r="BP106" s="82"/>
      <c r="BQ106" s="82">
        <v>1</v>
      </c>
      <c r="BR106" s="82">
        <v>678</v>
      </c>
      <c r="BS106" s="82">
        <v>3</v>
      </c>
      <c r="BT106" s="82">
        <v>737</v>
      </c>
      <c r="BU106" s="82">
        <v>40</v>
      </c>
      <c r="BV106" s="82">
        <v>184</v>
      </c>
      <c r="BW106" s="82">
        <v>222</v>
      </c>
      <c r="BX106" s="82">
        <v>108</v>
      </c>
      <c r="BY106" s="82">
        <v>335</v>
      </c>
      <c r="BZ106" s="82">
        <v>798</v>
      </c>
      <c r="CA106" s="82">
        <v>420</v>
      </c>
      <c r="CB106" s="82">
        <v>2489</v>
      </c>
      <c r="CC106" s="82">
        <v>575</v>
      </c>
      <c r="CD106" s="82">
        <v>682</v>
      </c>
      <c r="CE106" s="82">
        <v>35</v>
      </c>
      <c r="CF106" s="82">
        <v>496</v>
      </c>
      <c r="CG106" s="82">
        <v>223</v>
      </c>
      <c r="CH106" s="82">
        <v>1058</v>
      </c>
      <c r="CI106" s="82">
        <v>398</v>
      </c>
      <c r="CJ106" s="82">
        <v>1528</v>
      </c>
      <c r="CK106" s="82">
        <v>3</v>
      </c>
      <c r="CL106" s="82">
        <v>11013</v>
      </c>
      <c r="CM106" s="82">
        <v>64</v>
      </c>
      <c r="CN106" s="82">
        <v>10572</v>
      </c>
      <c r="CO106" s="82">
        <v>377</v>
      </c>
      <c r="CP106" s="82"/>
      <c r="CQ106" s="82"/>
      <c r="CR106" s="82">
        <v>30</v>
      </c>
      <c r="CS106" s="82">
        <v>10779</v>
      </c>
      <c r="CT106" s="82"/>
      <c r="CU106" s="82">
        <v>91</v>
      </c>
      <c r="CV106" s="82">
        <v>94</v>
      </c>
      <c r="CW106" s="82">
        <v>19</v>
      </c>
      <c r="CX106" s="82">
        <v>1247</v>
      </c>
      <c r="CY106" s="82">
        <v>1143</v>
      </c>
      <c r="CZ106" s="82"/>
      <c r="DA106" s="82">
        <v>16</v>
      </c>
      <c r="DB106" s="82">
        <v>98</v>
      </c>
      <c r="DC106" s="82">
        <v>168</v>
      </c>
      <c r="DD106" s="82">
        <v>206</v>
      </c>
      <c r="DE106" s="82">
        <v>336</v>
      </c>
      <c r="DF106" s="82">
        <v>516</v>
      </c>
      <c r="DG106" s="82">
        <v>458</v>
      </c>
      <c r="DH106" s="82">
        <v>583</v>
      </c>
      <c r="DI106" s="82">
        <v>9</v>
      </c>
      <c r="DJ106" s="82"/>
      <c r="DK106" s="82"/>
      <c r="DL106" s="82">
        <v>6</v>
      </c>
      <c r="DM106" s="82">
        <v>223</v>
      </c>
      <c r="DN106" s="82">
        <v>146</v>
      </c>
      <c r="DO106" s="82">
        <v>9</v>
      </c>
      <c r="DP106" s="82">
        <v>2</v>
      </c>
      <c r="DQ106" s="82">
        <v>4</v>
      </c>
      <c r="DR106" s="82"/>
      <c r="DS106" s="82">
        <v>2000</v>
      </c>
      <c r="DT106" s="82"/>
      <c r="DU106" s="82">
        <v>877</v>
      </c>
      <c r="DV106" s="82">
        <v>1512</v>
      </c>
      <c r="DW106" s="82">
        <v>1</v>
      </c>
      <c r="DX106" s="82"/>
      <c r="DY106" s="82">
        <v>159</v>
      </c>
      <c r="DZ106" s="82">
        <v>305</v>
      </c>
      <c r="EA106" s="82">
        <v>166</v>
      </c>
      <c r="EB106" s="82">
        <v>186</v>
      </c>
      <c r="EC106" s="82">
        <v>51</v>
      </c>
      <c r="ED106" s="82"/>
      <c r="EE106" s="82"/>
      <c r="EF106" s="82">
        <v>45</v>
      </c>
      <c r="EG106" s="82">
        <v>18</v>
      </c>
      <c r="EH106" s="82"/>
      <c r="EI106" s="82">
        <v>1095</v>
      </c>
      <c r="EJ106" s="82">
        <v>365</v>
      </c>
      <c r="EK106" s="82"/>
      <c r="EL106" s="82"/>
      <c r="EM106" s="82"/>
      <c r="EN106" s="82"/>
      <c r="EO106" s="82"/>
      <c r="EP106" s="82">
        <v>522</v>
      </c>
      <c r="EQ106" s="82">
        <v>1387</v>
      </c>
      <c r="ER106" s="82">
        <v>20</v>
      </c>
      <c r="ES106" s="82">
        <v>432</v>
      </c>
      <c r="ET106" s="82">
        <v>29</v>
      </c>
      <c r="EU106" s="82"/>
      <c r="EV106" s="82">
        <v>251</v>
      </c>
      <c r="EW106" s="82">
        <v>359</v>
      </c>
      <c r="EX106" s="82">
        <v>25</v>
      </c>
      <c r="EY106" s="82">
        <v>2</v>
      </c>
      <c r="EZ106" s="82">
        <v>99</v>
      </c>
      <c r="FA106" s="82"/>
      <c r="FB106" s="82">
        <v>164</v>
      </c>
      <c r="FC106" s="82">
        <v>798</v>
      </c>
      <c r="FD106" s="82">
        <v>133</v>
      </c>
      <c r="FE106" s="82">
        <v>27</v>
      </c>
      <c r="FF106" s="82">
        <v>88</v>
      </c>
      <c r="FG106" s="82">
        <v>24</v>
      </c>
      <c r="FH106" s="82">
        <v>105</v>
      </c>
      <c r="FI106" s="82">
        <v>187</v>
      </c>
      <c r="FJ106" s="82">
        <v>58</v>
      </c>
      <c r="FK106" s="82">
        <v>31</v>
      </c>
      <c r="FL106" s="82">
        <v>9</v>
      </c>
      <c r="FM106" s="82"/>
      <c r="FN106" s="82">
        <v>30</v>
      </c>
      <c r="FO106" s="82"/>
      <c r="FP106" s="82"/>
      <c r="FQ106" s="82">
        <v>2390</v>
      </c>
      <c r="FR106" s="82">
        <v>42</v>
      </c>
      <c r="FS106" s="82">
        <v>2233</v>
      </c>
      <c r="FT106" s="82">
        <v>115</v>
      </c>
      <c r="FU106" s="82"/>
      <c r="FV106" s="82"/>
      <c r="FW106" s="82">
        <v>2323</v>
      </c>
      <c r="FX106" s="82">
        <v>52</v>
      </c>
      <c r="FY106" s="82">
        <v>12</v>
      </c>
      <c r="FZ106" s="82">
        <v>1</v>
      </c>
      <c r="GA106" s="82"/>
      <c r="GB106" s="82">
        <v>2</v>
      </c>
      <c r="GC106" s="82">
        <v>8</v>
      </c>
    </row>
    <row r="107" spans="1:185" x14ac:dyDescent="0.3">
      <c r="A107" s="83">
        <v>106190680</v>
      </c>
      <c r="B107" s="81" t="s">
        <v>296</v>
      </c>
      <c r="C107" s="81" t="s">
        <v>297</v>
      </c>
      <c r="D107" s="81" t="s">
        <v>1101</v>
      </c>
      <c r="E107" s="81" t="s">
        <v>1386</v>
      </c>
      <c r="F107" s="81" t="s">
        <v>1992</v>
      </c>
      <c r="G107" s="81" t="s">
        <v>1993</v>
      </c>
      <c r="H107" s="81" t="s">
        <v>298</v>
      </c>
      <c r="I107" s="81" t="s">
        <v>1040</v>
      </c>
      <c r="J107" s="81"/>
      <c r="K107" s="81" t="s">
        <v>1864</v>
      </c>
      <c r="L107" s="81"/>
      <c r="M107" s="81"/>
      <c r="N107" s="81" t="s">
        <v>967</v>
      </c>
      <c r="O107" s="81" t="s">
        <v>1136</v>
      </c>
      <c r="P107" s="81" t="s">
        <v>1130</v>
      </c>
      <c r="Q107" s="81" t="s">
        <v>1445</v>
      </c>
      <c r="R107" s="81" t="s">
        <v>51</v>
      </c>
      <c r="S107" s="82">
        <v>15296</v>
      </c>
      <c r="T107" s="82">
        <v>12327</v>
      </c>
      <c r="U107" s="82">
        <v>13</v>
      </c>
      <c r="V107" s="82">
        <v>2058</v>
      </c>
      <c r="W107" s="82">
        <v>2494</v>
      </c>
      <c r="X107" s="82">
        <v>4817</v>
      </c>
      <c r="Y107" s="82">
        <v>4577</v>
      </c>
      <c r="Z107" s="82">
        <v>4159</v>
      </c>
      <c r="AA107" s="82">
        <v>3723</v>
      </c>
      <c r="AB107" s="82">
        <v>2766</v>
      </c>
      <c r="AC107" s="82">
        <v>1463</v>
      </c>
      <c r="AD107" s="82">
        <v>1304</v>
      </c>
      <c r="AE107" s="82">
        <v>275</v>
      </c>
      <c r="AF107" s="82"/>
      <c r="AG107" s="82">
        <v>29</v>
      </c>
      <c r="AH107" s="82">
        <v>461</v>
      </c>
      <c r="AI107" s="82">
        <v>2605</v>
      </c>
      <c r="AJ107" s="82">
        <v>455</v>
      </c>
      <c r="AK107" s="82">
        <v>109</v>
      </c>
      <c r="AL107" s="82">
        <v>13626</v>
      </c>
      <c r="AM107" s="82">
        <v>306</v>
      </c>
      <c r="AN107" s="82">
        <v>10015</v>
      </c>
      <c r="AO107" s="82">
        <v>30</v>
      </c>
      <c r="AP107" s="82">
        <v>15498</v>
      </c>
      <c r="AQ107" s="82">
        <v>11724</v>
      </c>
      <c r="AR107" s="82">
        <v>383</v>
      </c>
      <c r="AS107" s="82">
        <v>31</v>
      </c>
      <c r="AT107" s="82">
        <v>795</v>
      </c>
      <c r="AU107" s="82">
        <v>236</v>
      </c>
      <c r="AV107" s="82">
        <v>10</v>
      </c>
      <c r="AW107" s="82">
        <v>24</v>
      </c>
      <c r="AX107" s="82">
        <v>19</v>
      </c>
      <c r="AY107" s="82">
        <v>3</v>
      </c>
      <c r="AZ107" s="82">
        <v>2</v>
      </c>
      <c r="BA107" s="82">
        <v>136</v>
      </c>
      <c r="BB107" s="82">
        <v>457</v>
      </c>
      <c r="BC107" s="82">
        <v>5</v>
      </c>
      <c r="BD107" s="82"/>
      <c r="BE107" s="82">
        <v>25843</v>
      </c>
      <c r="BF107" s="82">
        <v>88</v>
      </c>
      <c r="BG107" s="82"/>
      <c r="BH107" s="82"/>
      <c r="BI107" s="82">
        <v>18</v>
      </c>
      <c r="BJ107" s="82"/>
      <c r="BK107" s="82">
        <v>15349</v>
      </c>
      <c r="BL107" s="82">
        <v>4379</v>
      </c>
      <c r="BM107" s="82">
        <v>994</v>
      </c>
      <c r="BN107" s="82">
        <v>5289</v>
      </c>
      <c r="BO107" s="82">
        <v>1625</v>
      </c>
      <c r="BP107" s="82"/>
      <c r="BQ107" s="82">
        <v>6</v>
      </c>
      <c r="BR107" s="82">
        <v>1361</v>
      </c>
      <c r="BS107" s="82">
        <v>7</v>
      </c>
      <c r="BT107" s="82">
        <v>1476</v>
      </c>
      <c r="BU107" s="82">
        <v>46</v>
      </c>
      <c r="BV107" s="82">
        <v>539</v>
      </c>
      <c r="BW107" s="82">
        <v>337</v>
      </c>
      <c r="BX107" s="82">
        <v>283</v>
      </c>
      <c r="BY107" s="82">
        <v>856</v>
      </c>
      <c r="BZ107" s="82">
        <v>1604</v>
      </c>
      <c r="CA107" s="82">
        <v>1873</v>
      </c>
      <c r="CB107" s="82">
        <v>5023</v>
      </c>
      <c r="CC107" s="82">
        <v>1235</v>
      </c>
      <c r="CD107" s="82">
        <v>2027</v>
      </c>
      <c r="CE107" s="82">
        <v>25</v>
      </c>
      <c r="CF107" s="82">
        <v>1334</v>
      </c>
      <c r="CG107" s="82">
        <v>659</v>
      </c>
      <c r="CH107" s="82">
        <v>2481</v>
      </c>
      <c r="CI107" s="82">
        <v>1427</v>
      </c>
      <c r="CJ107" s="82">
        <v>5023</v>
      </c>
      <c r="CK107" s="82">
        <v>14</v>
      </c>
      <c r="CL107" s="82">
        <v>27636</v>
      </c>
      <c r="CM107" s="82">
        <v>243</v>
      </c>
      <c r="CN107" s="82">
        <v>23654</v>
      </c>
      <c r="CO107" s="82">
        <v>3709</v>
      </c>
      <c r="CP107" s="82">
        <v>21</v>
      </c>
      <c r="CQ107" s="82">
        <v>9</v>
      </c>
      <c r="CR107" s="82">
        <v>3</v>
      </c>
      <c r="CS107" s="82">
        <v>27012</v>
      </c>
      <c r="CT107" s="82">
        <v>9</v>
      </c>
      <c r="CU107" s="82">
        <v>470</v>
      </c>
      <c r="CV107" s="82">
        <v>123</v>
      </c>
      <c r="CW107" s="82">
        <v>19</v>
      </c>
      <c r="CX107" s="82">
        <v>1450</v>
      </c>
      <c r="CY107" s="82">
        <v>1499</v>
      </c>
      <c r="CZ107" s="82"/>
      <c r="DA107" s="82">
        <v>28</v>
      </c>
      <c r="DB107" s="82">
        <v>193</v>
      </c>
      <c r="DC107" s="82">
        <v>273</v>
      </c>
      <c r="DD107" s="82">
        <v>341</v>
      </c>
      <c r="DE107" s="82">
        <v>461</v>
      </c>
      <c r="DF107" s="82">
        <v>590</v>
      </c>
      <c r="DG107" s="82">
        <v>446</v>
      </c>
      <c r="DH107" s="82">
        <v>617</v>
      </c>
      <c r="DI107" s="82"/>
      <c r="DJ107" s="82"/>
      <c r="DK107" s="82"/>
      <c r="DL107" s="82">
        <v>8</v>
      </c>
      <c r="DM107" s="82">
        <v>90</v>
      </c>
      <c r="DN107" s="82">
        <v>247</v>
      </c>
      <c r="DO107" s="82">
        <v>52</v>
      </c>
      <c r="DP107" s="82">
        <v>17</v>
      </c>
      <c r="DQ107" s="82">
        <v>957</v>
      </c>
      <c r="DR107" s="82">
        <v>36</v>
      </c>
      <c r="DS107" s="82">
        <v>1542</v>
      </c>
      <c r="DT107" s="82"/>
      <c r="DU107" s="82">
        <v>1140</v>
      </c>
      <c r="DV107" s="82">
        <v>1763</v>
      </c>
      <c r="DW107" s="82">
        <v>46</v>
      </c>
      <c r="DX107" s="82"/>
      <c r="DY107" s="82">
        <v>154</v>
      </c>
      <c r="DZ107" s="82">
        <v>117</v>
      </c>
      <c r="EA107" s="82">
        <v>108</v>
      </c>
      <c r="EB107" s="82">
        <v>327</v>
      </c>
      <c r="EC107" s="82">
        <v>87</v>
      </c>
      <c r="ED107" s="82">
        <v>3</v>
      </c>
      <c r="EE107" s="82">
        <v>21</v>
      </c>
      <c r="EF107" s="82">
        <v>39</v>
      </c>
      <c r="EG107" s="82">
        <v>34</v>
      </c>
      <c r="EH107" s="82">
        <v>9</v>
      </c>
      <c r="EI107" s="82">
        <v>1643</v>
      </c>
      <c r="EJ107" s="82">
        <v>406</v>
      </c>
      <c r="EK107" s="82"/>
      <c r="EL107" s="82"/>
      <c r="EM107" s="82"/>
      <c r="EN107" s="82">
        <v>1</v>
      </c>
      <c r="EO107" s="82"/>
      <c r="EP107" s="82">
        <v>993</v>
      </c>
      <c r="EQ107" s="82">
        <v>1455</v>
      </c>
      <c r="ER107" s="82">
        <v>52</v>
      </c>
      <c r="ES107" s="82">
        <v>383</v>
      </c>
      <c r="ET107" s="82">
        <v>66</v>
      </c>
      <c r="EU107" s="82"/>
      <c r="EV107" s="82">
        <v>377</v>
      </c>
      <c r="EW107" s="82">
        <v>478</v>
      </c>
      <c r="EX107" s="82">
        <v>28</v>
      </c>
      <c r="EY107" s="82">
        <v>7</v>
      </c>
      <c r="EZ107" s="82">
        <v>134</v>
      </c>
      <c r="FA107" s="82">
        <v>2</v>
      </c>
      <c r="FB107" s="82">
        <v>201</v>
      </c>
      <c r="FC107" s="82">
        <v>569</v>
      </c>
      <c r="FD107" s="82">
        <v>301</v>
      </c>
      <c r="FE107" s="82">
        <v>229</v>
      </c>
      <c r="FF107" s="82">
        <v>44</v>
      </c>
      <c r="FG107" s="82">
        <v>54</v>
      </c>
      <c r="FH107" s="82">
        <v>114</v>
      </c>
      <c r="FI107" s="82">
        <v>222</v>
      </c>
      <c r="FJ107" s="82">
        <v>112</v>
      </c>
      <c r="FK107" s="82">
        <v>52</v>
      </c>
      <c r="FL107" s="82"/>
      <c r="FM107" s="82">
        <v>1</v>
      </c>
      <c r="FN107" s="82">
        <v>23</v>
      </c>
      <c r="FO107" s="82">
        <v>1</v>
      </c>
      <c r="FP107" s="82"/>
      <c r="FQ107" s="82">
        <v>2949</v>
      </c>
      <c r="FR107" s="82">
        <v>83</v>
      </c>
      <c r="FS107" s="82">
        <v>2457</v>
      </c>
      <c r="FT107" s="82">
        <v>405</v>
      </c>
      <c r="FU107" s="82">
        <v>1</v>
      </c>
      <c r="FV107" s="82">
        <v>3</v>
      </c>
      <c r="FW107" s="82">
        <v>2720</v>
      </c>
      <c r="FX107" s="82">
        <v>206</v>
      </c>
      <c r="FY107" s="82">
        <v>23</v>
      </c>
      <c r="FZ107" s="82"/>
      <c r="GA107" s="82"/>
      <c r="GB107" s="82"/>
      <c r="GC107" s="82">
        <v>16</v>
      </c>
    </row>
    <row r="108" spans="1:185" x14ac:dyDescent="0.3">
      <c r="A108" s="83">
        <v>106190687</v>
      </c>
      <c r="B108" s="81" t="s">
        <v>299</v>
      </c>
      <c r="C108" s="81" t="s">
        <v>904</v>
      </c>
      <c r="D108" s="81" t="s">
        <v>1101</v>
      </c>
      <c r="E108" s="81" t="s">
        <v>1386</v>
      </c>
      <c r="F108" s="81" t="s">
        <v>1994</v>
      </c>
      <c r="G108" s="81" t="s">
        <v>1453</v>
      </c>
      <c r="H108" s="81" t="s">
        <v>300</v>
      </c>
      <c r="I108" s="81" t="s">
        <v>1050</v>
      </c>
      <c r="J108" s="81"/>
      <c r="K108" s="81" t="s">
        <v>1864</v>
      </c>
      <c r="L108" s="81"/>
      <c r="M108" s="81"/>
      <c r="N108" s="81" t="s">
        <v>967</v>
      </c>
      <c r="O108" s="81" t="s">
        <v>1123</v>
      </c>
      <c r="P108" s="81" t="s">
        <v>1147</v>
      </c>
      <c r="Q108" s="81" t="s">
        <v>1446</v>
      </c>
      <c r="R108" s="81" t="s">
        <v>51</v>
      </c>
      <c r="S108" s="82">
        <v>14685</v>
      </c>
      <c r="T108" s="82">
        <v>14041</v>
      </c>
      <c r="U108" s="82"/>
      <c r="V108" s="82">
        <v>2011</v>
      </c>
      <c r="W108" s="82">
        <v>2054</v>
      </c>
      <c r="X108" s="82">
        <v>5051</v>
      </c>
      <c r="Y108" s="82">
        <v>5127</v>
      </c>
      <c r="Z108" s="82">
        <v>3872</v>
      </c>
      <c r="AA108" s="82">
        <v>3953</v>
      </c>
      <c r="AB108" s="82">
        <v>3023</v>
      </c>
      <c r="AC108" s="82">
        <v>1760</v>
      </c>
      <c r="AD108" s="82">
        <v>1497</v>
      </c>
      <c r="AE108" s="82">
        <v>378</v>
      </c>
      <c r="AF108" s="82"/>
      <c r="AG108" s="82">
        <v>130</v>
      </c>
      <c r="AH108" s="82">
        <v>1483</v>
      </c>
      <c r="AI108" s="82">
        <v>3690</v>
      </c>
      <c r="AJ108" s="82">
        <v>676</v>
      </c>
      <c r="AK108" s="82">
        <v>33</v>
      </c>
      <c r="AL108" s="82">
        <v>6289</v>
      </c>
      <c r="AM108" s="82">
        <v>494</v>
      </c>
      <c r="AN108" s="82">
        <v>15930</v>
      </c>
      <c r="AO108" s="82">
        <v>1</v>
      </c>
      <c r="AP108" s="82">
        <v>8011</v>
      </c>
      <c r="AQ108" s="82">
        <v>20298</v>
      </c>
      <c r="AR108" s="82">
        <v>417</v>
      </c>
      <c r="AS108" s="82"/>
      <c r="AT108" s="82">
        <v>508</v>
      </c>
      <c r="AU108" s="82">
        <v>212</v>
      </c>
      <c r="AV108" s="82">
        <v>9</v>
      </c>
      <c r="AW108" s="82">
        <v>25</v>
      </c>
      <c r="AX108" s="82">
        <v>33</v>
      </c>
      <c r="AY108" s="82">
        <v>3</v>
      </c>
      <c r="AZ108" s="82">
        <v>7</v>
      </c>
      <c r="BA108" s="82">
        <v>106</v>
      </c>
      <c r="BB108" s="82">
        <v>223</v>
      </c>
      <c r="BC108" s="82">
        <v>14</v>
      </c>
      <c r="BD108" s="82"/>
      <c r="BE108" s="82">
        <v>27440</v>
      </c>
      <c r="BF108" s="82">
        <v>146</v>
      </c>
      <c r="BG108" s="82"/>
      <c r="BH108" s="82"/>
      <c r="BI108" s="82"/>
      <c r="BJ108" s="82"/>
      <c r="BK108" s="82">
        <v>10070</v>
      </c>
      <c r="BL108" s="82">
        <v>4275</v>
      </c>
      <c r="BM108" s="82">
        <v>731</v>
      </c>
      <c r="BN108" s="82">
        <v>11201</v>
      </c>
      <c r="BO108" s="82">
        <v>2449</v>
      </c>
      <c r="BP108" s="82"/>
      <c r="BQ108" s="82">
        <v>37</v>
      </c>
      <c r="BR108" s="82">
        <v>1713</v>
      </c>
      <c r="BS108" s="82">
        <v>5</v>
      </c>
      <c r="BT108" s="82">
        <v>1214</v>
      </c>
      <c r="BU108" s="82">
        <v>169</v>
      </c>
      <c r="BV108" s="82">
        <v>472</v>
      </c>
      <c r="BW108" s="82">
        <v>318</v>
      </c>
      <c r="BX108" s="82">
        <v>302</v>
      </c>
      <c r="BY108" s="82">
        <v>1060</v>
      </c>
      <c r="BZ108" s="82">
        <v>1645</v>
      </c>
      <c r="CA108" s="82">
        <v>1018</v>
      </c>
      <c r="CB108" s="82">
        <v>6608</v>
      </c>
      <c r="CC108" s="82">
        <v>1205</v>
      </c>
      <c r="CD108" s="82">
        <v>2032</v>
      </c>
      <c r="CE108" s="82">
        <v>69</v>
      </c>
      <c r="CF108" s="82">
        <v>1090</v>
      </c>
      <c r="CG108" s="82">
        <v>488</v>
      </c>
      <c r="CH108" s="82">
        <v>2229</v>
      </c>
      <c r="CI108" s="82">
        <v>1220</v>
      </c>
      <c r="CJ108" s="82">
        <v>5815</v>
      </c>
      <c r="CK108" s="82">
        <v>17</v>
      </c>
      <c r="CL108" s="82">
        <v>28726</v>
      </c>
      <c r="CM108" s="82">
        <v>479</v>
      </c>
      <c r="CN108" s="82">
        <v>26229</v>
      </c>
      <c r="CO108" s="82">
        <v>1932</v>
      </c>
      <c r="CP108" s="82">
        <v>50</v>
      </c>
      <c r="CQ108" s="82">
        <v>36</v>
      </c>
      <c r="CR108" s="82"/>
      <c r="CS108" s="82">
        <v>25364</v>
      </c>
      <c r="CT108" s="82">
        <v>67</v>
      </c>
      <c r="CU108" s="82">
        <v>2568</v>
      </c>
      <c r="CV108" s="82">
        <v>687</v>
      </c>
      <c r="CW108" s="82">
        <v>40</v>
      </c>
      <c r="CX108" s="82">
        <v>3429</v>
      </c>
      <c r="CY108" s="82">
        <v>3090</v>
      </c>
      <c r="CZ108" s="82"/>
      <c r="DA108" s="82">
        <v>185</v>
      </c>
      <c r="DB108" s="82">
        <v>289</v>
      </c>
      <c r="DC108" s="82">
        <v>485</v>
      </c>
      <c r="DD108" s="82">
        <v>510</v>
      </c>
      <c r="DE108" s="82">
        <v>791</v>
      </c>
      <c r="DF108" s="82">
        <v>1123</v>
      </c>
      <c r="DG108" s="82">
        <v>1231</v>
      </c>
      <c r="DH108" s="82">
        <v>1689</v>
      </c>
      <c r="DI108" s="82">
        <v>90</v>
      </c>
      <c r="DJ108" s="82">
        <v>126</v>
      </c>
      <c r="DK108" s="82"/>
      <c r="DL108" s="82">
        <v>16</v>
      </c>
      <c r="DM108" s="82">
        <v>511</v>
      </c>
      <c r="DN108" s="82">
        <v>769</v>
      </c>
      <c r="DO108" s="82">
        <v>137</v>
      </c>
      <c r="DP108" s="82">
        <v>5</v>
      </c>
      <c r="DQ108" s="82">
        <v>1140</v>
      </c>
      <c r="DR108" s="82">
        <v>56</v>
      </c>
      <c r="DS108" s="82">
        <v>3885</v>
      </c>
      <c r="DT108" s="82"/>
      <c r="DU108" s="82">
        <v>1296</v>
      </c>
      <c r="DV108" s="82">
        <v>5151</v>
      </c>
      <c r="DW108" s="82">
        <v>72</v>
      </c>
      <c r="DX108" s="82"/>
      <c r="DY108" s="82">
        <v>212</v>
      </c>
      <c r="DZ108" s="82">
        <v>150</v>
      </c>
      <c r="EA108" s="82">
        <v>239</v>
      </c>
      <c r="EB108" s="82">
        <v>1740</v>
      </c>
      <c r="EC108" s="82">
        <v>235</v>
      </c>
      <c r="ED108" s="82">
        <v>3</v>
      </c>
      <c r="EE108" s="82"/>
      <c r="EF108" s="82">
        <v>16</v>
      </c>
      <c r="EG108" s="82">
        <v>133</v>
      </c>
      <c r="EH108" s="82"/>
      <c r="EI108" s="82">
        <v>2796</v>
      </c>
      <c r="EJ108" s="82">
        <v>995</v>
      </c>
      <c r="EK108" s="82"/>
      <c r="EL108" s="82"/>
      <c r="EM108" s="82"/>
      <c r="EN108" s="82"/>
      <c r="EO108" s="82"/>
      <c r="EP108" s="82">
        <v>1015</v>
      </c>
      <c r="EQ108" s="82">
        <v>3581</v>
      </c>
      <c r="ER108" s="82">
        <v>37</v>
      </c>
      <c r="ES108" s="82">
        <v>1855</v>
      </c>
      <c r="ET108" s="82">
        <v>31</v>
      </c>
      <c r="EU108" s="82"/>
      <c r="EV108" s="82">
        <v>824</v>
      </c>
      <c r="EW108" s="82">
        <v>867</v>
      </c>
      <c r="EX108" s="82">
        <v>159</v>
      </c>
      <c r="EY108" s="82">
        <v>14</v>
      </c>
      <c r="EZ108" s="82">
        <v>370</v>
      </c>
      <c r="FA108" s="82">
        <v>3</v>
      </c>
      <c r="FB108" s="82">
        <v>313</v>
      </c>
      <c r="FC108" s="82">
        <v>1457</v>
      </c>
      <c r="FD108" s="82">
        <v>685</v>
      </c>
      <c r="FE108" s="82">
        <v>116</v>
      </c>
      <c r="FF108" s="82">
        <v>250</v>
      </c>
      <c r="FG108" s="82">
        <v>379</v>
      </c>
      <c r="FH108" s="82">
        <v>213</v>
      </c>
      <c r="FI108" s="82">
        <v>493</v>
      </c>
      <c r="FJ108" s="82">
        <v>119</v>
      </c>
      <c r="FK108" s="82">
        <v>154</v>
      </c>
      <c r="FL108" s="82">
        <v>37</v>
      </c>
      <c r="FM108" s="82">
        <v>33</v>
      </c>
      <c r="FN108" s="82">
        <v>27</v>
      </c>
      <c r="FO108" s="82">
        <v>4</v>
      </c>
      <c r="FP108" s="82">
        <v>2</v>
      </c>
      <c r="FQ108" s="82">
        <v>6519</v>
      </c>
      <c r="FR108" s="82">
        <v>355</v>
      </c>
      <c r="FS108" s="82">
        <v>5623</v>
      </c>
      <c r="FT108" s="82">
        <v>525</v>
      </c>
      <c r="FU108" s="82"/>
      <c r="FV108" s="82">
        <v>16</v>
      </c>
      <c r="FW108" s="82">
        <v>6203</v>
      </c>
      <c r="FX108" s="82">
        <v>225</v>
      </c>
      <c r="FY108" s="82">
        <v>89</v>
      </c>
      <c r="FZ108" s="82"/>
      <c r="GA108" s="82">
        <v>2</v>
      </c>
      <c r="GB108" s="82"/>
      <c r="GC108" s="82">
        <v>21</v>
      </c>
    </row>
    <row r="109" spans="1:185" x14ac:dyDescent="0.3">
      <c r="A109" s="83">
        <v>106190696</v>
      </c>
      <c r="B109" s="81" t="s">
        <v>301</v>
      </c>
      <c r="C109" s="81" t="s">
        <v>302</v>
      </c>
      <c r="D109" s="81" t="s">
        <v>1101</v>
      </c>
      <c r="E109" s="81" t="s">
        <v>1386</v>
      </c>
      <c r="F109" s="81" t="s">
        <v>1995</v>
      </c>
      <c r="G109" s="81" t="s">
        <v>1996</v>
      </c>
      <c r="H109" s="81" t="s">
        <v>303</v>
      </c>
      <c r="I109" s="81" t="s">
        <v>1041</v>
      </c>
      <c r="J109" s="81"/>
      <c r="K109" s="81" t="s">
        <v>1864</v>
      </c>
      <c r="L109" s="81"/>
      <c r="M109" s="81"/>
      <c r="N109" s="81" t="s">
        <v>967</v>
      </c>
      <c r="O109" s="81" t="s">
        <v>1100</v>
      </c>
      <c r="P109" s="81" t="s">
        <v>1148</v>
      </c>
      <c r="Q109" s="81" t="s">
        <v>1447</v>
      </c>
      <c r="R109" s="81" t="s">
        <v>51</v>
      </c>
      <c r="S109" s="82">
        <v>2727</v>
      </c>
      <c r="T109" s="82">
        <v>3246</v>
      </c>
      <c r="U109" s="82"/>
      <c r="V109" s="82">
        <v>277</v>
      </c>
      <c r="W109" s="82">
        <v>588</v>
      </c>
      <c r="X109" s="82">
        <v>1195</v>
      </c>
      <c r="Y109" s="82">
        <v>1145</v>
      </c>
      <c r="Z109" s="82">
        <v>971</v>
      </c>
      <c r="AA109" s="82">
        <v>941</v>
      </c>
      <c r="AB109" s="82">
        <v>586</v>
      </c>
      <c r="AC109" s="82">
        <v>158</v>
      </c>
      <c r="AD109" s="82">
        <v>95</v>
      </c>
      <c r="AE109" s="82">
        <v>17</v>
      </c>
      <c r="AF109" s="82"/>
      <c r="AG109" s="82">
        <v>512</v>
      </c>
      <c r="AH109" s="82">
        <v>314</v>
      </c>
      <c r="AI109" s="82">
        <v>239</v>
      </c>
      <c r="AJ109" s="82"/>
      <c r="AK109" s="82">
        <v>58</v>
      </c>
      <c r="AL109" s="82">
        <v>1895</v>
      </c>
      <c r="AM109" s="82"/>
      <c r="AN109" s="82">
        <v>2955</v>
      </c>
      <c r="AO109" s="82"/>
      <c r="AP109" s="82">
        <v>4125</v>
      </c>
      <c r="AQ109" s="82">
        <v>1841</v>
      </c>
      <c r="AR109" s="82">
        <v>7</v>
      </c>
      <c r="AS109" s="82"/>
      <c r="AT109" s="82">
        <v>139</v>
      </c>
      <c r="AU109" s="82">
        <v>603</v>
      </c>
      <c r="AV109" s="82"/>
      <c r="AW109" s="82">
        <v>15</v>
      </c>
      <c r="AX109" s="82">
        <v>1</v>
      </c>
      <c r="AY109" s="82"/>
      <c r="AZ109" s="82">
        <v>1</v>
      </c>
      <c r="BA109" s="82">
        <v>28</v>
      </c>
      <c r="BB109" s="82">
        <v>2</v>
      </c>
      <c r="BC109" s="82"/>
      <c r="BD109" s="82">
        <v>2</v>
      </c>
      <c r="BE109" s="82">
        <v>5178</v>
      </c>
      <c r="BF109" s="82">
        <v>2</v>
      </c>
      <c r="BG109" s="82"/>
      <c r="BH109" s="82">
        <v>1</v>
      </c>
      <c r="BI109" s="82"/>
      <c r="BJ109" s="82">
        <v>1</v>
      </c>
      <c r="BK109" s="82">
        <v>4032</v>
      </c>
      <c r="BL109" s="82">
        <v>554</v>
      </c>
      <c r="BM109" s="82">
        <v>126</v>
      </c>
      <c r="BN109" s="82">
        <v>646</v>
      </c>
      <c r="BO109" s="82">
        <v>615</v>
      </c>
      <c r="BP109" s="82"/>
      <c r="BQ109" s="82">
        <v>1</v>
      </c>
      <c r="BR109" s="82">
        <v>177</v>
      </c>
      <c r="BS109" s="82">
        <v>1</v>
      </c>
      <c r="BT109" s="82">
        <v>332</v>
      </c>
      <c r="BU109" s="82">
        <v>14</v>
      </c>
      <c r="BV109" s="82">
        <v>106</v>
      </c>
      <c r="BW109" s="82">
        <v>41</v>
      </c>
      <c r="BX109" s="82">
        <v>70</v>
      </c>
      <c r="BY109" s="82">
        <v>158</v>
      </c>
      <c r="BZ109" s="82">
        <v>334</v>
      </c>
      <c r="CA109" s="82">
        <v>291</v>
      </c>
      <c r="CB109" s="82">
        <v>1327</v>
      </c>
      <c r="CC109" s="82">
        <v>687</v>
      </c>
      <c r="CD109" s="82">
        <v>501</v>
      </c>
      <c r="CE109" s="82">
        <v>6</v>
      </c>
      <c r="CF109" s="82">
        <v>208</v>
      </c>
      <c r="CG109" s="82">
        <v>40</v>
      </c>
      <c r="CH109" s="82">
        <v>620</v>
      </c>
      <c r="CI109" s="82">
        <v>231</v>
      </c>
      <c r="CJ109" s="82">
        <v>828</v>
      </c>
      <c r="CK109" s="82"/>
      <c r="CL109" s="82">
        <v>5973</v>
      </c>
      <c r="CM109" s="82">
        <v>25</v>
      </c>
      <c r="CN109" s="82">
        <v>4565</v>
      </c>
      <c r="CO109" s="82">
        <v>1380</v>
      </c>
      <c r="CP109" s="82">
        <v>2</v>
      </c>
      <c r="CQ109" s="82">
        <v>1</v>
      </c>
      <c r="CR109" s="82"/>
      <c r="CS109" s="82">
        <v>5257</v>
      </c>
      <c r="CT109" s="82">
        <v>1</v>
      </c>
      <c r="CU109" s="82">
        <v>651</v>
      </c>
      <c r="CV109" s="82">
        <v>55</v>
      </c>
      <c r="CW109" s="82">
        <v>9</v>
      </c>
      <c r="CX109" s="82">
        <v>1060</v>
      </c>
      <c r="CY109" s="82">
        <v>1715</v>
      </c>
      <c r="CZ109" s="82"/>
      <c r="DA109" s="82">
        <v>38</v>
      </c>
      <c r="DB109" s="82">
        <v>440</v>
      </c>
      <c r="DC109" s="82">
        <v>494</v>
      </c>
      <c r="DD109" s="82">
        <v>500</v>
      </c>
      <c r="DE109" s="82">
        <v>579</v>
      </c>
      <c r="DF109" s="82">
        <v>407</v>
      </c>
      <c r="DG109" s="82">
        <v>175</v>
      </c>
      <c r="DH109" s="82">
        <v>142</v>
      </c>
      <c r="DI109" s="82"/>
      <c r="DJ109" s="82"/>
      <c r="DK109" s="82"/>
      <c r="DL109" s="82">
        <v>373</v>
      </c>
      <c r="DM109" s="82">
        <v>271</v>
      </c>
      <c r="DN109" s="82">
        <v>185</v>
      </c>
      <c r="DO109" s="82"/>
      <c r="DP109" s="82">
        <v>37</v>
      </c>
      <c r="DQ109" s="82">
        <v>673</v>
      </c>
      <c r="DR109" s="82">
        <v>2</v>
      </c>
      <c r="DS109" s="82">
        <v>1234</v>
      </c>
      <c r="DT109" s="82"/>
      <c r="DU109" s="82">
        <v>1467</v>
      </c>
      <c r="DV109" s="82">
        <v>1303</v>
      </c>
      <c r="DW109" s="82">
        <v>5</v>
      </c>
      <c r="DX109" s="82"/>
      <c r="DY109" s="82">
        <v>44</v>
      </c>
      <c r="DZ109" s="82">
        <v>257</v>
      </c>
      <c r="EA109" s="82">
        <v>80</v>
      </c>
      <c r="EB109" s="82">
        <v>48</v>
      </c>
      <c r="EC109" s="82"/>
      <c r="ED109" s="82">
        <v>9</v>
      </c>
      <c r="EE109" s="82">
        <v>6</v>
      </c>
      <c r="EF109" s="82">
        <v>17</v>
      </c>
      <c r="EG109" s="82">
        <v>6</v>
      </c>
      <c r="EH109" s="82">
        <v>115</v>
      </c>
      <c r="EI109" s="82">
        <v>2039</v>
      </c>
      <c r="EJ109" s="82">
        <v>152</v>
      </c>
      <c r="EK109" s="82"/>
      <c r="EL109" s="82"/>
      <c r="EM109" s="82">
        <v>2</v>
      </c>
      <c r="EN109" s="82"/>
      <c r="EO109" s="82"/>
      <c r="EP109" s="82">
        <v>1935</v>
      </c>
      <c r="EQ109" s="82">
        <v>622</v>
      </c>
      <c r="ER109" s="82">
        <v>14</v>
      </c>
      <c r="ES109" s="82">
        <v>143</v>
      </c>
      <c r="ET109" s="82">
        <v>61</v>
      </c>
      <c r="EU109" s="82"/>
      <c r="EV109" s="82">
        <v>167</v>
      </c>
      <c r="EW109" s="82">
        <v>224</v>
      </c>
      <c r="EX109" s="82">
        <v>11</v>
      </c>
      <c r="EY109" s="82">
        <v>15</v>
      </c>
      <c r="EZ109" s="82">
        <v>76</v>
      </c>
      <c r="FA109" s="82">
        <v>2</v>
      </c>
      <c r="FB109" s="82">
        <v>109</v>
      </c>
      <c r="FC109" s="82">
        <v>250</v>
      </c>
      <c r="FD109" s="82">
        <v>96</v>
      </c>
      <c r="FE109" s="82">
        <v>1236</v>
      </c>
      <c r="FF109" s="82">
        <v>45</v>
      </c>
      <c r="FG109" s="82">
        <v>14</v>
      </c>
      <c r="FH109" s="82">
        <v>92</v>
      </c>
      <c r="FI109" s="82">
        <v>190</v>
      </c>
      <c r="FJ109" s="82">
        <v>72</v>
      </c>
      <c r="FK109" s="82">
        <v>170</v>
      </c>
      <c r="FL109" s="82"/>
      <c r="FM109" s="82">
        <v>4</v>
      </c>
      <c r="FN109" s="82">
        <v>2</v>
      </c>
      <c r="FO109" s="82"/>
      <c r="FP109" s="82"/>
      <c r="FQ109" s="82">
        <v>2775</v>
      </c>
      <c r="FR109" s="82">
        <v>15</v>
      </c>
      <c r="FS109" s="82">
        <v>2288</v>
      </c>
      <c r="FT109" s="82">
        <v>471</v>
      </c>
      <c r="FU109" s="82">
        <v>1</v>
      </c>
      <c r="FV109" s="82"/>
      <c r="FW109" s="82">
        <v>2091</v>
      </c>
      <c r="FX109" s="82">
        <v>669</v>
      </c>
      <c r="FY109" s="82">
        <v>6</v>
      </c>
      <c r="FZ109" s="82">
        <v>9</v>
      </c>
      <c r="GA109" s="82"/>
      <c r="GB109" s="82"/>
      <c r="GC109" s="82">
        <v>7</v>
      </c>
    </row>
    <row r="110" spans="1:185" x14ac:dyDescent="0.3">
      <c r="A110" s="83">
        <v>106190708</v>
      </c>
      <c r="B110" s="81" t="s">
        <v>304</v>
      </c>
      <c r="C110" s="81" t="s">
        <v>305</v>
      </c>
      <c r="D110" s="81" t="s">
        <v>1101</v>
      </c>
      <c r="E110" s="81" t="s">
        <v>1386</v>
      </c>
      <c r="F110" s="81" t="s">
        <v>1997</v>
      </c>
      <c r="G110" s="81" t="s">
        <v>1998</v>
      </c>
      <c r="H110" s="81" t="s">
        <v>306</v>
      </c>
      <c r="I110" s="81" t="s">
        <v>1040</v>
      </c>
      <c r="J110" s="81"/>
      <c r="K110" s="81" t="s">
        <v>1864</v>
      </c>
      <c r="L110" s="81"/>
      <c r="M110" s="81"/>
      <c r="N110" s="81" t="s">
        <v>966</v>
      </c>
      <c r="O110" s="81" t="s">
        <v>1100</v>
      </c>
      <c r="P110" s="81" t="s">
        <v>1151</v>
      </c>
      <c r="Q110" s="81" t="s">
        <v>1448</v>
      </c>
      <c r="R110" s="81" t="s">
        <v>51</v>
      </c>
      <c r="S110" s="82">
        <v>9120</v>
      </c>
      <c r="T110" s="82">
        <v>10208</v>
      </c>
      <c r="U110" s="82">
        <v>1</v>
      </c>
      <c r="V110" s="82">
        <v>640</v>
      </c>
      <c r="W110" s="82">
        <v>951</v>
      </c>
      <c r="X110" s="82">
        <v>3615</v>
      </c>
      <c r="Y110" s="82">
        <v>4283</v>
      </c>
      <c r="Z110" s="82">
        <v>3064</v>
      </c>
      <c r="AA110" s="82">
        <v>3061</v>
      </c>
      <c r="AB110" s="82">
        <v>1913</v>
      </c>
      <c r="AC110" s="82">
        <v>948</v>
      </c>
      <c r="AD110" s="82">
        <v>777</v>
      </c>
      <c r="AE110" s="82">
        <v>77</v>
      </c>
      <c r="AF110" s="82"/>
      <c r="AG110" s="82">
        <v>86</v>
      </c>
      <c r="AH110" s="82">
        <v>1340</v>
      </c>
      <c r="AI110" s="82">
        <v>2374</v>
      </c>
      <c r="AJ110" s="82">
        <v>89</v>
      </c>
      <c r="AK110" s="82">
        <v>28</v>
      </c>
      <c r="AL110" s="82">
        <v>5997</v>
      </c>
      <c r="AM110" s="82">
        <v>444</v>
      </c>
      <c r="AN110" s="82">
        <v>8971</v>
      </c>
      <c r="AO110" s="82"/>
      <c r="AP110" s="82">
        <v>5218</v>
      </c>
      <c r="AQ110" s="82">
        <v>14013</v>
      </c>
      <c r="AR110" s="82">
        <v>98</v>
      </c>
      <c r="AS110" s="82"/>
      <c r="AT110" s="82">
        <v>511</v>
      </c>
      <c r="AU110" s="82">
        <v>439</v>
      </c>
      <c r="AV110" s="82"/>
      <c r="AW110" s="82">
        <v>21</v>
      </c>
      <c r="AX110" s="82"/>
      <c r="AY110" s="82">
        <v>1</v>
      </c>
      <c r="AZ110" s="82"/>
      <c r="BA110" s="82">
        <v>463</v>
      </c>
      <c r="BB110" s="82">
        <v>635</v>
      </c>
      <c r="BC110" s="82"/>
      <c r="BD110" s="82">
        <v>148</v>
      </c>
      <c r="BE110" s="82">
        <v>16965</v>
      </c>
      <c r="BF110" s="82">
        <v>132</v>
      </c>
      <c r="BG110" s="82"/>
      <c r="BH110" s="82">
        <v>14</v>
      </c>
      <c r="BI110" s="82"/>
      <c r="BJ110" s="82"/>
      <c r="BK110" s="82">
        <v>9132</v>
      </c>
      <c r="BL110" s="82">
        <v>2992</v>
      </c>
      <c r="BM110" s="82">
        <v>1990</v>
      </c>
      <c r="BN110" s="82">
        <v>3511</v>
      </c>
      <c r="BO110" s="82">
        <v>1704</v>
      </c>
      <c r="BP110" s="82"/>
      <c r="BQ110" s="82">
        <v>1</v>
      </c>
      <c r="BR110" s="82">
        <v>1009</v>
      </c>
      <c r="BS110" s="82">
        <v>6</v>
      </c>
      <c r="BT110" s="82">
        <v>871</v>
      </c>
      <c r="BU110" s="82">
        <v>53</v>
      </c>
      <c r="BV110" s="82">
        <v>238</v>
      </c>
      <c r="BW110" s="82">
        <v>221</v>
      </c>
      <c r="BX110" s="82">
        <v>164</v>
      </c>
      <c r="BY110" s="82">
        <v>2068</v>
      </c>
      <c r="BZ110" s="82">
        <v>902</v>
      </c>
      <c r="CA110" s="82">
        <v>779</v>
      </c>
      <c r="CB110" s="82">
        <v>4119</v>
      </c>
      <c r="CC110" s="82">
        <v>2227</v>
      </c>
      <c r="CD110" s="82">
        <v>1042</v>
      </c>
      <c r="CE110" s="82">
        <v>43</v>
      </c>
      <c r="CF110" s="82">
        <v>704</v>
      </c>
      <c r="CG110" s="82">
        <v>189</v>
      </c>
      <c r="CH110" s="82">
        <v>1435</v>
      </c>
      <c r="CI110" s="82">
        <v>657</v>
      </c>
      <c r="CJ110" s="82">
        <v>2592</v>
      </c>
      <c r="CK110" s="82">
        <v>9</v>
      </c>
      <c r="CL110" s="82">
        <v>19329</v>
      </c>
      <c r="CM110" s="82">
        <v>163</v>
      </c>
      <c r="CN110" s="82">
        <v>18452</v>
      </c>
      <c r="CO110" s="82">
        <v>707</v>
      </c>
      <c r="CP110" s="82">
        <v>7</v>
      </c>
      <c r="CQ110" s="82"/>
      <c r="CR110" s="82"/>
      <c r="CS110" s="82">
        <v>16922</v>
      </c>
      <c r="CT110" s="82">
        <v>7</v>
      </c>
      <c r="CU110" s="82">
        <v>1859</v>
      </c>
      <c r="CV110" s="82">
        <v>315</v>
      </c>
      <c r="CW110" s="82">
        <v>226</v>
      </c>
      <c r="CX110" s="82">
        <v>1806</v>
      </c>
      <c r="CY110" s="82">
        <v>1842</v>
      </c>
      <c r="CZ110" s="82"/>
      <c r="DA110" s="82">
        <v>4</v>
      </c>
      <c r="DB110" s="82">
        <v>125</v>
      </c>
      <c r="DC110" s="82">
        <v>206</v>
      </c>
      <c r="DD110" s="82">
        <v>281</v>
      </c>
      <c r="DE110" s="82">
        <v>554</v>
      </c>
      <c r="DF110" s="82">
        <v>739</v>
      </c>
      <c r="DG110" s="82">
        <v>767</v>
      </c>
      <c r="DH110" s="82">
        <v>972</v>
      </c>
      <c r="DI110" s="82"/>
      <c r="DJ110" s="82"/>
      <c r="DK110" s="82"/>
      <c r="DL110" s="82">
        <v>9</v>
      </c>
      <c r="DM110" s="82">
        <v>102</v>
      </c>
      <c r="DN110" s="82">
        <v>329</v>
      </c>
      <c r="DO110" s="82">
        <v>26</v>
      </c>
      <c r="DP110" s="82">
        <v>12</v>
      </c>
      <c r="DQ110" s="82">
        <v>948</v>
      </c>
      <c r="DR110" s="82">
        <v>98</v>
      </c>
      <c r="DS110" s="82">
        <v>2124</v>
      </c>
      <c r="DT110" s="82"/>
      <c r="DU110" s="82">
        <v>691</v>
      </c>
      <c r="DV110" s="82">
        <v>2943</v>
      </c>
      <c r="DW110" s="82">
        <v>14</v>
      </c>
      <c r="DX110" s="82"/>
      <c r="DY110" s="82">
        <v>167</v>
      </c>
      <c r="DZ110" s="82">
        <v>202</v>
      </c>
      <c r="EA110" s="82">
        <v>237</v>
      </c>
      <c r="EB110" s="82">
        <v>324</v>
      </c>
      <c r="EC110" s="82">
        <v>50</v>
      </c>
      <c r="ED110" s="82">
        <v>2</v>
      </c>
      <c r="EE110" s="82">
        <v>6</v>
      </c>
      <c r="EF110" s="82">
        <v>44</v>
      </c>
      <c r="EG110" s="82">
        <v>89</v>
      </c>
      <c r="EH110" s="82">
        <v>182</v>
      </c>
      <c r="EI110" s="82">
        <v>1244</v>
      </c>
      <c r="EJ110" s="82">
        <v>1100</v>
      </c>
      <c r="EK110" s="82"/>
      <c r="EL110" s="82"/>
      <c r="EM110" s="82">
        <v>1</v>
      </c>
      <c r="EN110" s="82"/>
      <c r="EO110" s="82"/>
      <c r="EP110" s="82">
        <v>1109</v>
      </c>
      <c r="EQ110" s="82">
        <v>2220</v>
      </c>
      <c r="ER110" s="82">
        <v>10</v>
      </c>
      <c r="ES110" s="82">
        <v>280</v>
      </c>
      <c r="ET110" s="82">
        <v>29</v>
      </c>
      <c r="EU110" s="82"/>
      <c r="EV110" s="82">
        <v>551</v>
      </c>
      <c r="EW110" s="82">
        <v>430</v>
      </c>
      <c r="EX110" s="82">
        <v>24</v>
      </c>
      <c r="EY110" s="82">
        <v>10</v>
      </c>
      <c r="EZ110" s="82">
        <v>210</v>
      </c>
      <c r="FA110" s="82">
        <v>2</v>
      </c>
      <c r="FB110" s="82">
        <v>222</v>
      </c>
      <c r="FC110" s="82">
        <v>919</v>
      </c>
      <c r="FD110" s="82">
        <v>319</v>
      </c>
      <c r="FE110" s="82">
        <v>254</v>
      </c>
      <c r="FF110" s="82">
        <v>84</v>
      </c>
      <c r="FG110" s="82">
        <v>52</v>
      </c>
      <c r="FH110" s="82">
        <v>145</v>
      </c>
      <c r="FI110" s="82">
        <v>281</v>
      </c>
      <c r="FJ110" s="82">
        <v>99</v>
      </c>
      <c r="FK110" s="82">
        <v>25</v>
      </c>
      <c r="FL110" s="82"/>
      <c r="FM110" s="82">
        <v>4</v>
      </c>
      <c r="FN110" s="82">
        <v>14</v>
      </c>
      <c r="FO110" s="82">
        <v>3</v>
      </c>
      <c r="FP110" s="82"/>
      <c r="FQ110" s="82">
        <v>3648</v>
      </c>
      <c r="FR110" s="82">
        <v>96</v>
      </c>
      <c r="FS110" s="82">
        <v>3415</v>
      </c>
      <c r="FT110" s="82">
        <v>137</v>
      </c>
      <c r="FU110" s="82"/>
      <c r="FV110" s="82"/>
      <c r="FW110" s="82">
        <v>3318</v>
      </c>
      <c r="FX110" s="82">
        <v>281</v>
      </c>
      <c r="FY110" s="82">
        <v>33</v>
      </c>
      <c r="FZ110" s="82">
        <v>16</v>
      </c>
      <c r="GA110" s="82"/>
      <c r="GB110" s="82"/>
      <c r="GC110" s="82">
        <v>12</v>
      </c>
    </row>
    <row r="111" spans="1:185" x14ac:dyDescent="0.3">
      <c r="A111" s="83">
        <v>106190754</v>
      </c>
      <c r="B111" s="81" t="s">
        <v>307</v>
      </c>
      <c r="C111" s="81" t="s">
        <v>308</v>
      </c>
      <c r="D111" s="81" t="s">
        <v>1101</v>
      </c>
      <c r="E111" s="81" t="s">
        <v>1386</v>
      </c>
      <c r="F111" s="81" t="s">
        <v>1449</v>
      </c>
      <c r="G111" s="81" t="s">
        <v>1450</v>
      </c>
      <c r="H111" s="81" t="s">
        <v>309</v>
      </c>
      <c r="I111" s="81" t="s">
        <v>1048</v>
      </c>
      <c r="J111" s="81" t="s">
        <v>1867</v>
      </c>
      <c r="K111" s="81" t="s">
        <v>1864</v>
      </c>
      <c r="L111" s="81"/>
      <c r="M111" s="81"/>
      <c r="N111" s="81" t="s">
        <v>965</v>
      </c>
      <c r="O111" s="81" t="s">
        <v>1131</v>
      </c>
      <c r="P111" s="81" t="s">
        <v>1138</v>
      </c>
      <c r="Q111" s="81" t="s">
        <v>1451</v>
      </c>
      <c r="R111" s="81" t="s">
        <v>51</v>
      </c>
      <c r="S111" s="82">
        <v>19223</v>
      </c>
      <c r="T111" s="82">
        <v>18484</v>
      </c>
      <c r="U111" s="82">
        <v>11</v>
      </c>
      <c r="V111" s="82">
        <v>2719</v>
      </c>
      <c r="W111" s="82">
        <v>3276</v>
      </c>
      <c r="X111" s="82">
        <v>7798</v>
      </c>
      <c r="Y111" s="82">
        <v>6820</v>
      </c>
      <c r="Z111" s="82">
        <v>5030</v>
      </c>
      <c r="AA111" s="82">
        <v>4757</v>
      </c>
      <c r="AB111" s="82">
        <v>3657</v>
      </c>
      <c r="AC111" s="82">
        <v>1792</v>
      </c>
      <c r="AD111" s="82">
        <v>1052</v>
      </c>
      <c r="AE111" s="82">
        <v>815</v>
      </c>
      <c r="AF111" s="82">
        <v>2</v>
      </c>
      <c r="AG111" s="82">
        <v>35</v>
      </c>
      <c r="AH111" s="82">
        <v>245</v>
      </c>
      <c r="AI111" s="82">
        <v>7647</v>
      </c>
      <c r="AJ111" s="82">
        <v>122</v>
      </c>
      <c r="AK111" s="82">
        <v>111</v>
      </c>
      <c r="AL111" s="82">
        <v>27494</v>
      </c>
      <c r="AM111" s="82">
        <v>769</v>
      </c>
      <c r="AN111" s="82">
        <v>1286</v>
      </c>
      <c r="AO111" s="82">
        <v>9</v>
      </c>
      <c r="AP111" s="82">
        <v>26965</v>
      </c>
      <c r="AQ111" s="82">
        <v>9742</v>
      </c>
      <c r="AR111" s="82">
        <v>986</v>
      </c>
      <c r="AS111" s="82">
        <v>25</v>
      </c>
      <c r="AT111" s="82">
        <v>184</v>
      </c>
      <c r="AU111" s="82">
        <v>1817</v>
      </c>
      <c r="AV111" s="82">
        <v>7</v>
      </c>
      <c r="AW111" s="82">
        <v>220</v>
      </c>
      <c r="AX111" s="82">
        <v>108</v>
      </c>
      <c r="AY111" s="82">
        <v>8</v>
      </c>
      <c r="AZ111" s="82">
        <v>262</v>
      </c>
      <c r="BA111" s="82">
        <v>164</v>
      </c>
      <c r="BB111" s="82">
        <v>57</v>
      </c>
      <c r="BC111" s="82">
        <v>2</v>
      </c>
      <c r="BD111" s="82">
        <v>21</v>
      </c>
      <c r="BE111" s="82">
        <v>34078</v>
      </c>
      <c r="BF111" s="82">
        <v>758</v>
      </c>
      <c r="BG111" s="82">
        <v>8</v>
      </c>
      <c r="BH111" s="82">
        <v>24</v>
      </c>
      <c r="BI111" s="82"/>
      <c r="BJ111" s="82"/>
      <c r="BK111" s="82">
        <v>12167</v>
      </c>
      <c r="BL111" s="82">
        <v>2489</v>
      </c>
      <c r="BM111" s="82">
        <v>356</v>
      </c>
      <c r="BN111" s="82">
        <v>18402</v>
      </c>
      <c r="BO111" s="82">
        <v>4304</v>
      </c>
      <c r="BP111" s="82"/>
      <c r="BQ111" s="82">
        <v>106</v>
      </c>
      <c r="BR111" s="82">
        <v>2552</v>
      </c>
      <c r="BS111" s="82">
        <v>12</v>
      </c>
      <c r="BT111" s="82">
        <v>2097</v>
      </c>
      <c r="BU111" s="82">
        <v>219</v>
      </c>
      <c r="BV111" s="82">
        <v>550</v>
      </c>
      <c r="BW111" s="82">
        <v>674</v>
      </c>
      <c r="BX111" s="82">
        <v>213</v>
      </c>
      <c r="BY111" s="82">
        <v>1804</v>
      </c>
      <c r="BZ111" s="82">
        <v>2547</v>
      </c>
      <c r="CA111" s="82">
        <v>2055</v>
      </c>
      <c r="CB111" s="82">
        <v>7711</v>
      </c>
      <c r="CC111" s="82">
        <v>1967</v>
      </c>
      <c r="CD111" s="82">
        <v>2144</v>
      </c>
      <c r="CE111" s="82">
        <v>123</v>
      </c>
      <c r="CF111" s="82">
        <v>1694</v>
      </c>
      <c r="CG111" s="82">
        <v>1767</v>
      </c>
      <c r="CH111" s="82">
        <v>3228</v>
      </c>
      <c r="CI111" s="82">
        <v>1080</v>
      </c>
      <c r="CJ111" s="82">
        <v>5160</v>
      </c>
      <c r="CK111" s="82">
        <v>15</v>
      </c>
      <c r="CL111" s="82">
        <v>37718</v>
      </c>
      <c r="CM111" s="82">
        <v>34</v>
      </c>
      <c r="CN111" s="82">
        <v>26907</v>
      </c>
      <c r="CO111" s="82">
        <v>10738</v>
      </c>
      <c r="CP111" s="82">
        <v>39</v>
      </c>
      <c r="CQ111" s="82"/>
      <c r="CR111" s="82">
        <v>60</v>
      </c>
      <c r="CS111" s="82">
        <v>36223</v>
      </c>
      <c r="CT111" s="82">
        <v>1</v>
      </c>
      <c r="CU111" s="82">
        <v>1097</v>
      </c>
      <c r="CV111" s="82">
        <v>138</v>
      </c>
      <c r="CW111" s="82">
        <v>199</v>
      </c>
      <c r="CX111" s="82">
        <v>4645</v>
      </c>
      <c r="CY111" s="82">
        <v>6165</v>
      </c>
      <c r="CZ111" s="82">
        <v>6</v>
      </c>
      <c r="DA111" s="82">
        <v>262</v>
      </c>
      <c r="DB111" s="82">
        <v>1381</v>
      </c>
      <c r="DC111" s="82">
        <v>1384</v>
      </c>
      <c r="DD111" s="82">
        <v>1378</v>
      </c>
      <c r="DE111" s="82">
        <v>1926</v>
      </c>
      <c r="DF111" s="82">
        <v>2008</v>
      </c>
      <c r="DG111" s="82">
        <v>1332</v>
      </c>
      <c r="DH111" s="82">
        <v>1020</v>
      </c>
      <c r="DI111" s="82">
        <v>85</v>
      </c>
      <c r="DJ111" s="82">
        <v>39</v>
      </c>
      <c r="DK111" s="82">
        <v>1</v>
      </c>
      <c r="DL111" s="82">
        <v>32</v>
      </c>
      <c r="DM111" s="82">
        <v>140</v>
      </c>
      <c r="DN111" s="82">
        <v>2433</v>
      </c>
      <c r="DO111" s="82">
        <v>71</v>
      </c>
      <c r="DP111" s="82">
        <v>39</v>
      </c>
      <c r="DQ111" s="82">
        <v>7128</v>
      </c>
      <c r="DR111" s="82">
        <v>376</v>
      </c>
      <c r="DS111" s="82">
        <v>597</v>
      </c>
      <c r="DT111" s="82"/>
      <c r="DU111" s="82">
        <v>6952</v>
      </c>
      <c r="DV111" s="82">
        <v>3444</v>
      </c>
      <c r="DW111" s="82">
        <v>420</v>
      </c>
      <c r="DX111" s="82"/>
      <c r="DY111" s="82">
        <v>413</v>
      </c>
      <c r="DZ111" s="82">
        <v>581</v>
      </c>
      <c r="EA111" s="82">
        <v>719</v>
      </c>
      <c r="EB111" s="82">
        <v>984</v>
      </c>
      <c r="EC111" s="82">
        <v>132</v>
      </c>
      <c r="ED111" s="82">
        <v>41</v>
      </c>
      <c r="EE111" s="82">
        <v>41</v>
      </c>
      <c r="EF111" s="82">
        <v>43</v>
      </c>
      <c r="EG111" s="82">
        <v>50</v>
      </c>
      <c r="EH111" s="82">
        <v>136</v>
      </c>
      <c r="EI111" s="82">
        <v>6862</v>
      </c>
      <c r="EJ111" s="82">
        <v>813</v>
      </c>
      <c r="EK111" s="82">
        <v>1</v>
      </c>
      <c r="EL111" s="82"/>
      <c r="EM111" s="82"/>
      <c r="EN111" s="82"/>
      <c r="EO111" s="82"/>
      <c r="EP111" s="82">
        <v>6889</v>
      </c>
      <c r="EQ111" s="82">
        <v>2619</v>
      </c>
      <c r="ER111" s="82">
        <v>83</v>
      </c>
      <c r="ES111" s="82">
        <v>767</v>
      </c>
      <c r="ET111" s="82">
        <v>458</v>
      </c>
      <c r="EU111" s="82"/>
      <c r="EV111" s="82">
        <v>1453</v>
      </c>
      <c r="EW111" s="82">
        <v>951</v>
      </c>
      <c r="EX111" s="82">
        <v>78</v>
      </c>
      <c r="EY111" s="82">
        <v>7</v>
      </c>
      <c r="EZ111" s="82">
        <v>463</v>
      </c>
      <c r="FA111" s="82">
        <v>9</v>
      </c>
      <c r="FB111" s="82">
        <v>534</v>
      </c>
      <c r="FC111" s="82">
        <v>2260</v>
      </c>
      <c r="FD111" s="82">
        <v>1505</v>
      </c>
      <c r="FE111" s="82">
        <v>1645</v>
      </c>
      <c r="FF111" s="82">
        <v>151</v>
      </c>
      <c r="FG111" s="82">
        <v>151</v>
      </c>
      <c r="FH111" s="82">
        <v>312</v>
      </c>
      <c r="FI111" s="82">
        <v>578</v>
      </c>
      <c r="FJ111" s="82">
        <v>139</v>
      </c>
      <c r="FK111" s="82">
        <v>167</v>
      </c>
      <c r="FL111" s="82">
        <v>64</v>
      </c>
      <c r="FM111" s="82">
        <v>5</v>
      </c>
      <c r="FN111" s="82">
        <v>338</v>
      </c>
      <c r="FO111" s="82">
        <v>4</v>
      </c>
      <c r="FP111" s="82">
        <v>2</v>
      </c>
      <c r="FQ111" s="82">
        <v>10816</v>
      </c>
      <c r="FR111" s="82">
        <v>25</v>
      </c>
      <c r="FS111" s="82">
        <v>7042</v>
      </c>
      <c r="FT111" s="82">
        <v>3722</v>
      </c>
      <c r="FU111" s="82">
        <v>25</v>
      </c>
      <c r="FV111" s="82">
        <v>2</v>
      </c>
      <c r="FW111" s="82">
        <v>10060</v>
      </c>
      <c r="FX111" s="82">
        <v>672</v>
      </c>
      <c r="FY111" s="82">
        <v>24</v>
      </c>
      <c r="FZ111" s="82">
        <v>54</v>
      </c>
      <c r="GA111" s="82">
        <v>2</v>
      </c>
      <c r="GB111" s="82">
        <v>4</v>
      </c>
      <c r="GC111" s="82">
        <v>42</v>
      </c>
    </row>
    <row r="112" spans="1:185" x14ac:dyDescent="0.3">
      <c r="A112" s="83">
        <v>106190756</v>
      </c>
      <c r="B112" s="81" t="s">
        <v>310</v>
      </c>
      <c r="C112" s="81" t="s">
        <v>990</v>
      </c>
      <c r="D112" s="81" t="s">
        <v>1101</v>
      </c>
      <c r="E112" s="81" t="s">
        <v>1386</v>
      </c>
      <c r="F112" s="81" t="s">
        <v>1452</v>
      </c>
      <c r="G112" s="81" t="s">
        <v>1453</v>
      </c>
      <c r="H112" s="81" t="s">
        <v>300</v>
      </c>
      <c r="I112" s="81" t="s">
        <v>1040</v>
      </c>
      <c r="J112" s="81"/>
      <c r="K112" s="81" t="s">
        <v>1864</v>
      </c>
      <c r="L112" s="81"/>
      <c r="M112" s="81"/>
      <c r="N112" s="81" t="s">
        <v>967</v>
      </c>
      <c r="O112" s="81" t="s">
        <v>1123</v>
      </c>
      <c r="P112" s="81" t="s">
        <v>1147</v>
      </c>
      <c r="Q112" s="81" t="s">
        <v>1446</v>
      </c>
      <c r="R112" s="81" t="s">
        <v>51</v>
      </c>
      <c r="S112" s="82">
        <v>8425</v>
      </c>
      <c r="T112" s="82">
        <v>8772</v>
      </c>
      <c r="U112" s="82">
        <v>12</v>
      </c>
      <c r="V112" s="82">
        <v>475</v>
      </c>
      <c r="W112" s="82">
        <v>685</v>
      </c>
      <c r="X112" s="82">
        <v>2414</v>
      </c>
      <c r="Y112" s="82">
        <v>2822</v>
      </c>
      <c r="Z112" s="82">
        <v>2439</v>
      </c>
      <c r="AA112" s="82">
        <v>2625</v>
      </c>
      <c r="AB112" s="82">
        <v>2293</v>
      </c>
      <c r="AC112" s="82">
        <v>1652</v>
      </c>
      <c r="AD112" s="82">
        <v>1715</v>
      </c>
      <c r="AE112" s="82">
        <v>89</v>
      </c>
      <c r="AF112" s="82"/>
      <c r="AG112" s="82">
        <v>48</v>
      </c>
      <c r="AH112" s="82">
        <v>638</v>
      </c>
      <c r="AI112" s="82">
        <v>1836</v>
      </c>
      <c r="AJ112" s="82">
        <v>565</v>
      </c>
      <c r="AK112" s="82">
        <v>16</v>
      </c>
      <c r="AL112" s="82">
        <v>3859</v>
      </c>
      <c r="AM112" s="82">
        <v>346</v>
      </c>
      <c r="AN112" s="82">
        <v>9832</v>
      </c>
      <c r="AO112" s="82">
        <v>69</v>
      </c>
      <c r="AP112" s="82">
        <v>3026</v>
      </c>
      <c r="AQ112" s="82">
        <v>13795</v>
      </c>
      <c r="AR112" s="82">
        <v>318</v>
      </c>
      <c r="AS112" s="82">
        <v>70</v>
      </c>
      <c r="AT112" s="82">
        <v>219</v>
      </c>
      <c r="AU112" s="82">
        <v>597</v>
      </c>
      <c r="AV112" s="82">
        <v>8</v>
      </c>
      <c r="AW112" s="82">
        <v>43</v>
      </c>
      <c r="AX112" s="82">
        <v>26</v>
      </c>
      <c r="AY112" s="82">
        <v>5</v>
      </c>
      <c r="AZ112" s="82">
        <v>1</v>
      </c>
      <c r="BA112" s="82">
        <v>33</v>
      </c>
      <c r="BB112" s="82">
        <v>471</v>
      </c>
      <c r="BC112" s="82">
        <v>3</v>
      </c>
      <c r="BD112" s="82">
        <v>15</v>
      </c>
      <c r="BE112" s="82">
        <v>15590</v>
      </c>
      <c r="BF112" s="82">
        <v>193</v>
      </c>
      <c r="BG112" s="82"/>
      <c r="BH112" s="82"/>
      <c r="BI112" s="82">
        <v>5</v>
      </c>
      <c r="BJ112" s="82"/>
      <c r="BK112" s="82">
        <v>5647</v>
      </c>
      <c r="BL112" s="82">
        <v>4416</v>
      </c>
      <c r="BM112" s="82">
        <v>345</v>
      </c>
      <c r="BN112" s="82">
        <v>5589</v>
      </c>
      <c r="BO112" s="82">
        <v>1212</v>
      </c>
      <c r="BP112" s="82"/>
      <c r="BQ112" s="82">
        <v>14</v>
      </c>
      <c r="BR112" s="82">
        <v>1157</v>
      </c>
      <c r="BS112" s="82">
        <v>1</v>
      </c>
      <c r="BT112" s="82">
        <v>803</v>
      </c>
      <c r="BU112" s="82">
        <v>83</v>
      </c>
      <c r="BV112" s="82">
        <v>159</v>
      </c>
      <c r="BW112" s="82">
        <v>219</v>
      </c>
      <c r="BX112" s="82">
        <v>171</v>
      </c>
      <c r="BY112" s="82">
        <v>522</v>
      </c>
      <c r="BZ112" s="82">
        <v>922</v>
      </c>
      <c r="CA112" s="82">
        <v>531</v>
      </c>
      <c r="CB112" s="82">
        <v>4075</v>
      </c>
      <c r="CC112" s="82">
        <v>1429</v>
      </c>
      <c r="CD112" s="82">
        <v>1091</v>
      </c>
      <c r="CE112" s="82">
        <v>50</v>
      </c>
      <c r="CF112" s="82">
        <v>887</v>
      </c>
      <c r="CG112" s="82">
        <v>289</v>
      </c>
      <c r="CH112" s="82">
        <v>1005</v>
      </c>
      <c r="CI112" s="82">
        <v>600</v>
      </c>
      <c r="CJ112" s="82">
        <v>3198</v>
      </c>
      <c r="CK112" s="82">
        <v>3</v>
      </c>
      <c r="CL112" s="82">
        <v>17209</v>
      </c>
      <c r="CM112" s="82">
        <v>530</v>
      </c>
      <c r="CN112" s="82">
        <v>15888</v>
      </c>
      <c r="CO112" s="82">
        <v>718</v>
      </c>
      <c r="CP112" s="82">
        <v>63</v>
      </c>
      <c r="CQ112" s="82">
        <v>10</v>
      </c>
      <c r="CR112" s="82">
        <v>4</v>
      </c>
      <c r="CS112" s="82">
        <v>14693</v>
      </c>
      <c r="CT112" s="82">
        <v>22</v>
      </c>
      <c r="CU112" s="82">
        <v>2006</v>
      </c>
      <c r="CV112" s="82">
        <v>440</v>
      </c>
      <c r="CW112" s="82">
        <v>44</v>
      </c>
      <c r="CX112" s="82">
        <v>2915</v>
      </c>
      <c r="CY112" s="82">
        <v>2896</v>
      </c>
      <c r="CZ112" s="82"/>
      <c r="DA112" s="82">
        <v>21</v>
      </c>
      <c r="DB112" s="82">
        <v>147</v>
      </c>
      <c r="DC112" s="82">
        <v>310</v>
      </c>
      <c r="DD112" s="82">
        <v>386</v>
      </c>
      <c r="DE112" s="82">
        <v>684</v>
      </c>
      <c r="DF112" s="82">
        <v>937</v>
      </c>
      <c r="DG112" s="82">
        <v>1272</v>
      </c>
      <c r="DH112" s="82">
        <v>2033</v>
      </c>
      <c r="DI112" s="82">
        <v>21</v>
      </c>
      <c r="DJ112" s="82"/>
      <c r="DK112" s="82"/>
      <c r="DL112" s="82">
        <v>11</v>
      </c>
      <c r="DM112" s="82">
        <v>261</v>
      </c>
      <c r="DN112" s="82">
        <v>396</v>
      </c>
      <c r="DO112" s="82">
        <v>190</v>
      </c>
      <c r="DP112" s="82">
        <v>7</v>
      </c>
      <c r="DQ112" s="82">
        <v>969</v>
      </c>
      <c r="DR112" s="82">
        <v>102</v>
      </c>
      <c r="DS112" s="82">
        <v>3870</v>
      </c>
      <c r="DT112" s="82">
        <v>5</v>
      </c>
      <c r="DU112" s="82">
        <v>740</v>
      </c>
      <c r="DV112" s="82">
        <v>4971</v>
      </c>
      <c r="DW112" s="82">
        <v>95</v>
      </c>
      <c r="DX112" s="82">
        <v>5</v>
      </c>
      <c r="DY112" s="82">
        <v>140</v>
      </c>
      <c r="DZ112" s="82">
        <v>138</v>
      </c>
      <c r="EA112" s="82">
        <v>323</v>
      </c>
      <c r="EB112" s="82">
        <v>1447</v>
      </c>
      <c r="EC112" s="82">
        <v>178</v>
      </c>
      <c r="ED112" s="82"/>
      <c r="EE112" s="82"/>
      <c r="EF112" s="82">
        <v>14</v>
      </c>
      <c r="EG112" s="82">
        <v>158</v>
      </c>
      <c r="EH112" s="82">
        <v>12</v>
      </c>
      <c r="EI112" s="82">
        <v>2435</v>
      </c>
      <c r="EJ112" s="82">
        <v>965</v>
      </c>
      <c r="EK112" s="82"/>
      <c r="EL112" s="82"/>
      <c r="EM112" s="82"/>
      <c r="EN112" s="82"/>
      <c r="EO112" s="82">
        <v>1</v>
      </c>
      <c r="EP112" s="82">
        <v>720</v>
      </c>
      <c r="EQ112" s="82">
        <v>3701</v>
      </c>
      <c r="ER112" s="82">
        <v>42</v>
      </c>
      <c r="ES112" s="82">
        <v>1258</v>
      </c>
      <c r="ET112" s="82">
        <v>89</v>
      </c>
      <c r="EU112" s="82">
        <v>1</v>
      </c>
      <c r="EV112" s="82">
        <v>1125</v>
      </c>
      <c r="EW112" s="82">
        <v>732</v>
      </c>
      <c r="EX112" s="82">
        <v>62</v>
      </c>
      <c r="EY112" s="82">
        <v>9</v>
      </c>
      <c r="EZ112" s="82">
        <v>198</v>
      </c>
      <c r="FA112" s="82">
        <v>9</v>
      </c>
      <c r="FB112" s="82">
        <v>316</v>
      </c>
      <c r="FC112" s="82">
        <v>1138</v>
      </c>
      <c r="FD112" s="82">
        <v>666</v>
      </c>
      <c r="FE112" s="82">
        <v>94</v>
      </c>
      <c r="FF112" s="82">
        <v>151</v>
      </c>
      <c r="FG112" s="82">
        <v>287</v>
      </c>
      <c r="FH112" s="82">
        <v>232</v>
      </c>
      <c r="FI112" s="82">
        <v>418</v>
      </c>
      <c r="FJ112" s="82">
        <v>128</v>
      </c>
      <c r="FK112" s="82">
        <v>147</v>
      </c>
      <c r="FL112" s="82">
        <v>21</v>
      </c>
      <c r="FM112" s="82">
        <v>9</v>
      </c>
      <c r="FN112" s="82">
        <v>65</v>
      </c>
      <c r="FO112" s="82">
        <v>3</v>
      </c>
      <c r="FP112" s="82">
        <v>1</v>
      </c>
      <c r="FQ112" s="82">
        <v>5811</v>
      </c>
      <c r="FR112" s="82">
        <v>470</v>
      </c>
      <c r="FS112" s="82">
        <v>4999</v>
      </c>
      <c r="FT112" s="82">
        <v>333</v>
      </c>
      <c r="FU112" s="82">
        <v>5</v>
      </c>
      <c r="FV112" s="82">
        <v>4</v>
      </c>
      <c r="FW112" s="82">
        <v>5379</v>
      </c>
      <c r="FX112" s="82">
        <v>337</v>
      </c>
      <c r="FY112" s="82">
        <v>91</v>
      </c>
      <c r="FZ112" s="82"/>
      <c r="GA112" s="82">
        <v>4</v>
      </c>
      <c r="GB112" s="82"/>
      <c r="GC112" s="82">
        <v>27</v>
      </c>
    </row>
    <row r="113" spans="1:185" x14ac:dyDescent="0.3">
      <c r="A113" s="83">
        <v>106190758</v>
      </c>
      <c r="B113" s="81" t="s">
        <v>311</v>
      </c>
      <c r="C113" s="81" t="s">
        <v>312</v>
      </c>
      <c r="D113" s="81" t="s">
        <v>1101</v>
      </c>
      <c r="E113" s="81" t="s">
        <v>1386</v>
      </c>
      <c r="F113" s="81" t="s">
        <v>1454</v>
      </c>
      <c r="G113" s="81" t="s">
        <v>1455</v>
      </c>
      <c r="H113" s="81" t="s">
        <v>991</v>
      </c>
      <c r="I113" s="81" t="s">
        <v>1040</v>
      </c>
      <c r="J113" s="81"/>
      <c r="K113" s="81" t="s">
        <v>1864</v>
      </c>
      <c r="L113" s="81"/>
      <c r="M113" s="81"/>
      <c r="N113" s="81" t="s">
        <v>965</v>
      </c>
      <c r="O113" s="81" t="s">
        <v>1108</v>
      </c>
      <c r="P113" s="81" t="s">
        <v>1142</v>
      </c>
      <c r="Q113" s="81" t="s">
        <v>1456</v>
      </c>
      <c r="R113" s="81" t="s">
        <v>51</v>
      </c>
      <c r="S113" s="82">
        <v>19601</v>
      </c>
      <c r="T113" s="82">
        <v>17413</v>
      </c>
      <c r="U113" s="82">
        <v>6</v>
      </c>
      <c r="V113" s="82">
        <v>2468</v>
      </c>
      <c r="W113" s="82">
        <v>2501</v>
      </c>
      <c r="X113" s="82">
        <v>6934</v>
      </c>
      <c r="Y113" s="82">
        <v>6765</v>
      </c>
      <c r="Z113" s="82">
        <v>4853</v>
      </c>
      <c r="AA113" s="82">
        <v>4785</v>
      </c>
      <c r="AB113" s="82">
        <v>3922</v>
      </c>
      <c r="AC113" s="82">
        <v>2404</v>
      </c>
      <c r="AD113" s="82">
        <v>1884</v>
      </c>
      <c r="AE113" s="82">
        <v>504</v>
      </c>
      <c r="AF113" s="82"/>
      <c r="AG113" s="82">
        <v>38</v>
      </c>
      <c r="AH113" s="82">
        <v>834</v>
      </c>
      <c r="AI113" s="82">
        <v>1920</v>
      </c>
      <c r="AJ113" s="82">
        <v>671</v>
      </c>
      <c r="AK113" s="82">
        <v>52</v>
      </c>
      <c r="AL113" s="82">
        <v>9123</v>
      </c>
      <c r="AM113" s="82">
        <v>417</v>
      </c>
      <c r="AN113" s="82">
        <v>23935</v>
      </c>
      <c r="AO113" s="82">
        <v>30</v>
      </c>
      <c r="AP113" s="82">
        <v>12953</v>
      </c>
      <c r="AQ113" s="82">
        <v>23644</v>
      </c>
      <c r="AR113" s="82">
        <v>390</v>
      </c>
      <c r="AS113" s="82">
        <v>33</v>
      </c>
      <c r="AT113" s="82">
        <v>586</v>
      </c>
      <c r="AU113" s="82">
        <v>901</v>
      </c>
      <c r="AV113" s="82">
        <v>10</v>
      </c>
      <c r="AW113" s="82">
        <v>108</v>
      </c>
      <c r="AX113" s="82">
        <v>26</v>
      </c>
      <c r="AY113" s="82"/>
      <c r="AZ113" s="82">
        <v>6</v>
      </c>
      <c r="BA113" s="82">
        <v>523</v>
      </c>
      <c r="BB113" s="82">
        <v>303</v>
      </c>
      <c r="BC113" s="82"/>
      <c r="BD113" s="82">
        <v>3</v>
      </c>
      <c r="BE113" s="82">
        <v>34310</v>
      </c>
      <c r="BF113" s="82">
        <v>235</v>
      </c>
      <c r="BG113" s="82">
        <v>1</v>
      </c>
      <c r="BH113" s="82"/>
      <c r="BI113" s="82">
        <v>8</v>
      </c>
      <c r="BJ113" s="82"/>
      <c r="BK113" s="82">
        <v>16038</v>
      </c>
      <c r="BL113" s="82">
        <v>6014</v>
      </c>
      <c r="BM113" s="82">
        <v>1015</v>
      </c>
      <c r="BN113" s="82">
        <v>11523</v>
      </c>
      <c r="BO113" s="82">
        <v>2430</v>
      </c>
      <c r="BP113" s="82"/>
      <c r="BQ113" s="82">
        <v>56</v>
      </c>
      <c r="BR113" s="82">
        <v>2580</v>
      </c>
      <c r="BS113" s="82">
        <v>5</v>
      </c>
      <c r="BT113" s="82">
        <v>2143</v>
      </c>
      <c r="BU113" s="82">
        <v>97</v>
      </c>
      <c r="BV113" s="82">
        <v>737</v>
      </c>
      <c r="BW113" s="82">
        <v>327</v>
      </c>
      <c r="BX113" s="82">
        <v>399</v>
      </c>
      <c r="BY113" s="82">
        <v>880</v>
      </c>
      <c r="BZ113" s="82">
        <v>2527</v>
      </c>
      <c r="CA113" s="82">
        <v>2000</v>
      </c>
      <c r="CB113" s="82">
        <v>7126</v>
      </c>
      <c r="CC113" s="82">
        <v>1528</v>
      </c>
      <c r="CD113" s="82">
        <v>2563</v>
      </c>
      <c r="CE113" s="82">
        <v>106</v>
      </c>
      <c r="CF113" s="82">
        <v>1581</v>
      </c>
      <c r="CG113" s="82">
        <v>1090</v>
      </c>
      <c r="CH113" s="82">
        <v>3500</v>
      </c>
      <c r="CI113" s="82">
        <v>1182</v>
      </c>
      <c r="CJ113" s="82">
        <v>6589</v>
      </c>
      <c r="CK113" s="82">
        <v>4</v>
      </c>
      <c r="CL113" s="82">
        <v>37020</v>
      </c>
      <c r="CM113" s="82">
        <v>2581</v>
      </c>
      <c r="CN113" s="82">
        <v>30014</v>
      </c>
      <c r="CO113" s="82">
        <v>4378</v>
      </c>
      <c r="CP113" s="82">
        <v>31</v>
      </c>
      <c r="CQ113" s="82">
        <v>16</v>
      </c>
      <c r="CR113" s="82">
        <v>5</v>
      </c>
      <c r="CS113" s="82">
        <v>35787</v>
      </c>
      <c r="CT113" s="82">
        <v>21</v>
      </c>
      <c r="CU113" s="82">
        <v>678</v>
      </c>
      <c r="CV113" s="82">
        <v>508</v>
      </c>
      <c r="CW113" s="82">
        <v>21</v>
      </c>
      <c r="CX113" s="82">
        <v>5052</v>
      </c>
      <c r="CY113" s="82">
        <v>5107</v>
      </c>
      <c r="CZ113" s="82">
        <v>1</v>
      </c>
      <c r="DA113" s="82">
        <v>51</v>
      </c>
      <c r="DB113" s="82">
        <v>449</v>
      </c>
      <c r="DC113" s="82">
        <v>781</v>
      </c>
      <c r="DD113" s="82">
        <v>822</v>
      </c>
      <c r="DE113" s="82">
        <v>1434</v>
      </c>
      <c r="DF113" s="82">
        <v>1875</v>
      </c>
      <c r="DG113" s="82">
        <v>2095</v>
      </c>
      <c r="DH113" s="82">
        <v>2618</v>
      </c>
      <c r="DI113" s="82">
        <v>35</v>
      </c>
      <c r="DJ113" s="82"/>
      <c r="DK113" s="82"/>
      <c r="DL113" s="82">
        <v>10</v>
      </c>
      <c r="DM113" s="82">
        <v>373</v>
      </c>
      <c r="DN113" s="82">
        <v>454</v>
      </c>
      <c r="DO113" s="82">
        <v>236</v>
      </c>
      <c r="DP113" s="82">
        <v>11</v>
      </c>
      <c r="DQ113" s="82">
        <v>2208</v>
      </c>
      <c r="DR113" s="82">
        <v>85</v>
      </c>
      <c r="DS113" s="82">
        <v>6783</v>
      </c>
      <c r="DT113" s="82"/>
      <c r="DU113" s="82">
        <v>2396</v>
      </c>
      <c r="DV113" s="82">
        <v>7677</v>
      </c>
      <c r="DW113" s="82">
        <v>87</v>
      </c>
      <c r="DX113" s="82"/>
      <c r="DY113" s="82">
        <v>265</v>
      </c>
      <c r="DZ113" s="82">
        <v>196</v>
      </c>
      <c r="EA113" s="82">
        <v>479</v>
      </c>
      <c r="EB113" s="82">
        <v>1724</v>
      </c>
      <c r="EC113" s="82">
        <v>316</v>
      </c>
      <c r="ED113" s="82">
        <v>1</v>
      </c>
      <c r="EE113" s="82">
        <v>1</v>
      </c>
      <c r="EF113" s="82">
        <v>10</v>
      </c>
      <c r="EG113" s="82">
        <v>135</v>
      </c>
      <c r="EH113" s="82">
        <v>24</v>
      </c>
      <c r="EI113" s="82">
        <v>5463</v>
      </c>
      <c r="EJ113" s="82">
        <v>1546</v>
      </c>
      <c r="EK113" s="82"/>
      <c r="EL113" s="82"/>
      <c r="EM113" s="82"/>
      <c r="EN113" s="82"/>
      <c r="EO113" s="82"/>
      <c r="EP113" s="82">
        <v>2147</v>
      </c>
      <c r="EQ113" s="82">
        <v>5748</v>
      </c>
      <c r="ER113" s="82">
        <v>79</v>
      </c>
      <c r="ES113" s="82">
        <v>2054</v>
      </c>
      <c r="ET113" s="82">
        <v>129</v>
      </c>
      <c r="EU113" s="82">
        <v>3</v>
      </c>
      <c r="EV113" s="82">
        <v>1761</v>
      </c>
      <c r="EW113" s="82">
        <v>1527</v>
      </c>
      <c r="EX113" s="82">
        <v>112</v>
      </c>
      <c r="EY113" s="82">
        <v>17</v>
      </c>
      <c r="EZ113" s="82">
        <v>361</v>
      </c>
      <c r="FA113" s="82">
        <v>16</v>
      </c>
      <c r="FB113" s="82">
        <v>683</v>
      </c>
      <c r="FC113" s="82">
        <v>2306</v>
      </c>
      <c r="FD113" s="82">
        <v>927</v>
      </c>
      <c r="FE113" s="82">
        <v>136</v>
      </c>
      <c r="FF113" s="82">
        <v>244</v>
      </c>
      <c r="FG113" s="82">
        <v>348</v>
      </c>
      <c r="FH113" s="82">
        <v>377</v>
      </c>
      <c r="FI113" s="82">
        <v>753</v>
      </c>
      <c r="FJ113" s="82">
        <v>196</v>
      </c>
      <c r="FK113" s="82">
        <v>224</v>
      </c>
      <c r="FL113" s="82">
        <v>32</v>
      </c>
      <c r="FM113" s="82">
        <v>8</v>
      </c>
      <c r="FN113" s="82">
        <v>126</v>
      </c>
      <c r="FO113" s="82">
        <v>4</v>
      </c>
      <c r="FP113" s="82">
        <v>2</v>
      </c>
      <c r="FQ113" s="82">
        <v>10160</v>
      </c>
      <c r="FR113" s="82">
        <v>1441</v>
      </c>
      <c r="FS113" s="82">
        <v>7423</v>
      </c>
      <c r="FT113" s="82">
        <v>1283</v>
      </c>
      <c r="FU113" s="82">
        <v>5</v>
      </c>
      <c r="FV113" s="82">
        <v>8</v>
      </c>
      <c r="FW113" s="82">
        <v>9860</v>
      </c>
      <c r="FX113" s="82">
        <v>202</v>
      </c>
      <c r="FY113" s="82">
        <v>96</v>
      </c>
      <c r="FZ113" s="82"/>
      <c r="GA113" s="82">
        <v>1</v>
      </c>
      <c r="GB113" s="82">
        <v>1</v>
      </c>
      <c r="GC113" s="82">
        <v>24</v>
      </c>
    </row>
    <row r="114" spans="1:185" x14ac:dyDescent="0.3">
      <c r="A114" s="83">
        <v>106190762</v>
      </c>
      <c r="B114" s="81" t="s">
        <v>313</v>
      </c>
      <c r="C114" s="81" t="s">
        <v>314</v>
      </c>
      <c r="D114" s="81" t="s">
        <v>1101</v>
      </c>
      <c r="E114" s="81" t="s">
        <v>1386</v>
      </c>
      <c r="F114" s="81" t="s">
        <v>1999</v>
      </c>
      <c r="G114" s="81" t="s">
        <v>1386</v>
      </c>
      <c r="H114" s="81" t="s">
        <v>315</v>
      </c>
      <c r="I114" s="81" t="s">
        <v>1040</v>
      </c>
      <c r="J114" s="81"/>
      <c r="K114" s="81" t="s">
        <v>1864</v>
      </c>
      <c r="L114" s="81"/>
      <c r="M114" s="81"/>
      <c r="N114" s="81" t="s">
        <v>965</v>
      </c>
      <c r="O114" s="81" t="s">
        <v>1141</v>
      </c>
      <c r="P114" s="81" t="s">
        <v>1143</v>
      </c>
      <c r="Q114" s="81" t="s">
        <v>1397</v>
      </c>
      <c r="R114" s="81" t="s">
        <v>51</v>
      </c>
      <c r="S114" s="82">
        <v>238</v>
      </c>
      <c r="T114" s="82">
        <v>220</v>
      </c>
      <c r="U114" s="82"/>
      <c r="V114" s="82">
        <v>4</v>
      </c>
      <c r="W114" s="82">
        <v>14</v>
      </c>
      <c r="X114" s="82">
        <v>90</v>
      </c>
      <c r="Y114" s="82">
        <v>74</v>
      </c>
      <c r="Z114" s="82">
        <v>66</v>
      </c>
      <c r="AA114" s="82">
        <v>86</v>
      </c>
      <c r="AB114" s="82">
        <v>57</v>
      </c>
      <c r="AC114" s="82">
        <v>36</v>
      </c>
      <c r="AD114" s="82">
        <v>31</v>
      </c>
      <c r="AE114" s="82"/>
      <c r="AF114" s="82"/>
      <c r="AG114" s="82">
        <v>1</v>
      </c>
      <c r="AH114" s="82">
        <v>69</v>
      </c>
      <c r="AI114" s="82">
        <v>67</v>
      </c>
      <c r="AJ114" s="82"/>
      <c r="AK114" s="82"/>
      <c r="AL114" s="82">
        <v>22</v>
      </c>
      <c r="AM114" s="82">
        <v>22</v>
      </c>
      <c r="AN114" s="82">
        <v>277</v>
      </c>
      <c r="AO114" s="82"/>
      <c r="AP114" s="82">
        <v>247</v>
      </c>
      <c r="AQ114" s="82">
        <v>192</v>
      </c>
      <c r="AR114" s="82">
        <v>19</v>
      </c>
      <c r="AS114" s="82"/>
      <c r="AT114" s="82">
        <v>4</v>
      </c>
      <c r="AU114" s="82">
        <v>7</v>
      </c>
      <c r="AV114" s="82"/>
      <c r="AW114" s="82">
        <v>2</v>
      </c>
      <c r="AX114" s="82"/>
      <c r="AY114" s="82"/>
      <c r="AZ114" s="82"/>
      <c r="BA114" s="82"/>
      <c r="BB114" s="82">
        <v>1</v>
      </c>
      <c r="BC114" s="82"/>
      <c r="BD114" s="82"/>
      <c r="BE114" s="82">
        <v>441</v>
      </c>
      <c r="BF114" s="82">
        <v>3</v>
      </c>
      <c r="BG114" s="82"/>
      <c r="BH114" s="82"/>
      <c r="BI114" s="82"/>
      <c r="BJ114" s="82"/>
      <c r="BK114" s="82">
        <v>297</v>
      </c>
      <c r="BL114" s="82">
        <v>45</v>
      </c>
      <c r="BM114" s="82">
        <v>4</v>
      </c>
      <c r="BN114" s="82">
        <v>56</v>
      </c>
      <c r="BO114" s="82">
        <v>56</v>
      </c>
      <c r="BP114" s="82"/>
      <c r="BQ114" s="82"/>
      <c r="BR114" s="82">
        <v>32</v>
      </c>
      <c r="BS114" s="82"/>
      <c r="BT114" s="82">
        <v>19</v>
      </c>
      <c r="BU114" s="82"/>
      <c r="BV114" s="82">
        <v>7</v>
      </c>
      <c r="BW114" s="82">
        <v>6</v>
      </c>
      <c r="BX114" s="82">
        <v>4</v>
      </c>
      <c r="BY114" s="82">
        <v>4</v>
      </c>
      <c r="BZ114" s="82">
        <v>28</v>
      </c>
      <c r="CA114" s="82">
        <v>15</v>
      </c>
      <c r="CB114" s="82">
        <v>63</v>
      </c>
      <c r="CC114" s="82">
        <v>30</v>
      </c>
      <c r="CD114" s="82">
        <v>43</v>
      </c>
      <c r="CE114" s="82">
        <v>2</v>
      </c>
      <c r="CF114" s="82">
        <v>13</v>
      </c>
      <c r="CG114" s="82">
        <v>3</v>
      </c>
      <c r="CH114" s="82">
        <v>78</v>
      </c>
      <c r="CI114" s="82">
        <v>28</v>
      </c>
      <c r="CJ114" s="82">
        <v>83</v>
      </c>
      <c r="CK114" s="82"/>
      <c r="CL114" s="82">
        <v>458</v>
      </c>
      <c r="CM114" s="82">
        <v>29</v>
      </c>
      <c r="CN114" s="82">
        <v>348</v>
      </c>
      <c r="CO114" s="82">
        <v>81</v>
      </c>
      <c r="CP114" s="82"/>
      <c r="CQ114" s="82"/>
      <c r="CR114" s="82"/>
      <c r="CS114" s="82">
        <v>431</v>
      </c>
      <c r="CT114" s="82"/>
      <c r="CU114" s="82">
        <v>19</v>
      </c>
      <c r="CV114" s="82">
        <v>3</v>
      </c>
      <c r="CW114" s="82">
        <v>5</v>
      </c>
      <c r="CX114" s="82">
        <v>78</v>
      </c>
      <c r="CY114" s="82">
        <v>87</v>
      </c>
      <c r="CZ114" s="82"/>
      <c r="DA114" s="82">
        <v>1</v>
      </c>
      <c r="DB114" s="82">
        <v>1</v>
      </c>
      <c r="DC114" s="82">
        <v>8</v>
      </c>
      <c r="DD114" s="82">
        <v>14</v>
      </c>
      <c r="DE114" s="82">
        <v>29</v>
      </c>
      <c r="DF114" s="82">
        <v>35</v>
      </c>
      <c r="DG114" s="82">
        <v>30</v>
      </c>
      <c r="DH114" s="82">
        <v>47</v>
      </c>
      <c r="DI114" s="82"/>
      <c r="DJ114" s="82"/>
      <c r="DK114" s="82"/>
      <c r="DL114" s="82"/>
      <c r="DM114" s="82">
        <v>46</v>
      </c>
      <c r="DN114" s="82">
        <v>16</v>
      </c>
      <c r="DO114" s="82"/>
      <c r="DP114" s="82"/>
      <c r="DQ114" s="82">
        <v>5</v>
      </c>
      <c r="DR114" s="82">
        <v>4</v>
      </c>
      <c r="DS114" s="82">
        <v>94</v>
      </c>
      <c r="DT114" s="82"/>
      <c r="DU114" s="82">
        <v>76</v>
      </c>
      <c r="DV114" s="82">
        <v>86</v>
      </c>
      <c r="DW114" s="82">
        <v>2</v>
      </c>
      <c r="DX114" s="82">
        <v>1</v>
      </c>
      <c r="DY114" s="82">
        <v>10</v>
      </c>
      <c r="DZ114" s="82">
        <v>5</v>
      </c>
      <c r="EA114" s="82">
        <v>7</v>
      </c>
      <c r="EB114" s="82">
        <v>12</v>
      </c>
      <c r="EC114" s="82">
        <v>3</v>
      </c>
      <c r="ED114" s="82">
        <v>2</v>
      </c>
      <c r="EE114" s="82"/>
      <c r="EF114" s="82"/>
      <c r="EG114" s="82">
        <v>2</v>
      </c>
      <c r="EH114" s="82"/>
      <c r="EI114" s="82">
        <v>92</v>
      </c>
      <c r="EJ114" s="82">
        <v>32</v>
      </c>
      <c r="EK114" s="82"/>
      <c r="EL114" s="82"/>
      <c r="EM114" s="82"/>
      <c r="EN114" s="82"/>
      <c r="EO114" s="82"/>
      <c r="EP114" s="82">
        <v>18</v>
      </c>
      <c r="EQ114" s="82">
        <v>56</v>
      </c>
      <c r="ER114" s="82">
        <v>11</v>
      </c>
      <c r="ES114" s="82">
        <v>80</v>
      </c>
      <c r="ET114" s="82"/>
      <c r="EU114" s="82"/>
      <c r="EV114" s="82">
        <v>26</v>
      </c>
      <c r="EW114" s="82">
        <v>20</v>
      </c>
      <c r="EX114" s="82">
        <v>2</v>
      </c>
      <c r="EY114" s="82">
        <v>1</v>
      </c>
      <c r="EZ114" s="82">
        <v>9</v>
      </c>
      <c r="FA114" s="82"/>
      <c r="FB114" s="82">
        <v>8</v>
      </c>
      <c r="FC114" s="82">
        <v>39</v>
      </c>
      <c r="FD114" s="82">
        <v>23</v>
      </c>
      <c r="FE114" s="82"/>
      <c r="FF114" s="82">
        <v>9</v>
      </c>
      <c r="FG114" s="82">
        <v>5</v>
      </c>
      <c r="FH114" s="82">
        <v>1</v>
      </c>
      <c r="FI114" s="82">
        <v>15</v>
      </c>
      <c r="FJ114" s="82">
        <v>3</v>
      </c>
      <c r="FK114" s="82">
        <v>4</v>
      </c>
      <c r="FL114" s="82"/>
      <c r="FM114" s="82"/>
      <c r="FN114" s="82"/>
      <c r="FO114" s="82"/>
      <c r="FP114" s="82"/>
      <c r="FQ114" s="82">
        <v>165</v>
      </c>
      <c r="FR114" s="82">
        <v>28</v>
      </c>
      <c r="FS114" s="82">
        <v>92</v>
      </c>
      <c r="FT114" s="82">
        <v>45</v>
      </c>
      <c r="FU114" s="82"/>
      <c r="FV114" s="82"/>
      <c r="FW114" s="82">
        <v>158</v>
      </c>
      <c r="FX114" s="82">
        <v>6</v>
      </c>
      <c r="FY114" s="82"/>
      <c r="FZ114" s="82">
        <v>1</v>
      </c>
      <c r="GA114" s="82"/>
      <c r="GB114" s="82"/>
      <c r="GC114" s="82">
        <v>8</v>
      </c>
    </row>
    <row r="115" spans="1:185" x14ac:dyDescent="0.3">
      <c r="A115" s="83">
        <v>106190766</v>
      </c>
      <c r="B115" s="81" t="s">
        <v>316</v>
      </c>
      <c r="C115" s="81" t="s">
        <v>317</v>
      </c>
      <c r="D115" s="81" t="s">
        <v>1101</v>
      </c>
      <c r="E115" s="81" t="s">
        <v>1386</v>
      </c>
      <c r="F115" s="81" t="s">
        <v>1457</v>
      </c>
      <c r="G115" s="81" t="s">
        <v>1458</v>
      </c>
      <c r="H115" s="81" t="s">
        <v>283</v>
      </c>
      <c r="I115" s="81" t="s">
        <v>1048</v>
      </c>
      <c r="J115" s="81"/>
      <c r="K115" s="81" t="s">
        <v>1864</v>
      </c>
      <c r="L115" s="81"/>
      <c r="M115" s="81"/>
      <c r="N115" s="81" t="s">
        <v>963</v>
      </c>
      <c r="O115" s="81" t="s">
        <v>1124</v>
      </c>
      <c r="P115" s="81" t="s">
        <v>1146</v>
      </c>
      <c r="Q115" s="81" t="s">
        <v>1439</v>
      </c>
      <c r="R115" s="81" t="s">
        <v>51</v>
      </c>
      <c r="S115" s="82">
        <v>4831</v>
      </c>
      <c r="T115" s="82">
        <v>4781</v>
      </c>
      <c r="U115" s="82"/>
      <c r="V115" s="82">
        <v>507</v>
      </c>
      <c r="W115" s="82">
        <v>753</v>
      </c>
      <c r="X115" s="82">
        <v>1789</v>
      </c>
      <c r="Y115" s="82">
        <v>1769</v>
      </c>
      <c r="Z115" s="82">
        <v>1364</v>
      </c>
      <c r="AA115" s="82">
        <v>1489</v>
      </c>
      <c r="AB115" s="82">
        <v>985</v>
      </c>
      <c r="AC115" s="82">
        <v>507</v>
      </c>
      <c r="AD115" s="82">
        <v>403</v>
      </c>
      <c r="AE115" s="82">
        <v>46</v>
      </c>
      <c r="AF115" s="82"/>
      <c r="AG115" s="82">
        <v>33</v>
      </c>
      <c r="AH115" s="82">
        <v>402</v>
      </c>
      <c r="AI115" s="82">
        <v>1101</v>
      </c>
      <c r="AJ115" s="82">
        <v>8</v>
      </c>
      <c r="AK115" s="82">
        <v>41</v>
      </c>
      <c r="AL115" s="82">
        <v>3410</v>
      </c>
      <c r="AM115" s="82">
        <v>12</v>
      </c>
      <c r="AN115" s="82">
        <v>4605</v>
      </c>
      <c r="AO115" s="82"/>
      <c r="AP115" s="82">
        <v>6252</v>
      </c>
      <c r="AQ115" s="82">
        <v>3353</v>
      </c>
      <c r="AR115" s="82">
        <v>7</v>
      </c>
      <c r="AS115" s="82"/>
      <c r="AT115" s="82">
        <v>440</v>
      </c>
      <c r="AU115" s="82">
        <v>614</v>
      </c>
      <c r="AV115" s="82">
        <v>2</v>
      </c>
      <c r="AW115" s="82">
        <v>34</v>
      </c>
      <c r="AX115" s="82">
        <v>17</v>
      </c>
      <c r="AY115" s="82">
        <v>1</v>
      </c>
      <c r="AZ115" s="82"/>
      <c r="BA115" s="82">
        <v>287</v>
      </c>
      <c r="BB115" s="82">
        <v>202</v>
      </c>
      <c r="BC115" s="82">
        <v>1</v>
      </c>
      <c r="BD115" s="82">
        <v>33</v>
      </c>
      <c r="BE115" s="82">
        <v>7888</v>
      </c>
      <c r="BF115" s="82">
        <v>93</v>
      </c>
      <c r="BG115" s="82"/>
      <c r="BH115" s="82"/>
      <c r="BI115" s="82"/>
      <c r="BJ115" s="82"/>
      <c r="BK115" s="82">
        <v>5661</v>
      </c>
      <c r="BL115" s="82">
        <v>1518</v>
      </c>
      <c r="BM115" s="82">
        <v>231</v>
      </c>
      <c r="BN115" s="82">
        <v>1120</v>
      </c>
      <c r="BO115" s="82">
        <v>1082</v>
      </c>
      <c r="BP115" s="82"/>
      <c r="BQ115" s="82">
        <v>2</v>
      </c>
      <c r="BR115" s="82">
        <v>559</v>
      </c>
      <c r="BS115" s="82">
        <v>1</v>
      </c>
      <c r="BT115" s="82">
        <v>653</v>
      </c>
      <c r="BU115" s="82">
        <v>25</v>
      </c>
      <c r="BV115" s="82">
        <v>247</v>
      </c>
      <c r="BW115" s="82">
        <v>165</v>
      </c>
      <c r="BX115" s="82">
        <v>98</v>
      </c>
      <c r="BY115" s="82">
        <v>502</v>
      </c>
      <c r="BZ115" s="82">
        <v>503</v>
      </c>
      <c r="CA115" s="82">
        <v>365</v>
      </c>
      <c r="CB115" s="82">
        <v>2020</v>
      </c>
      <c r="CC115" s="82">
        <v>643</v>
      </c>
      <c r="CD115" s="82">
        <v>534</v>
      </c>
      <c r="CE115" s="82">
        <v>31</v>
      </c>
      <c r="CF115" s="82">
        <v>459</v>
      </c>
      <c r="CG115" s="82">
        <v>123</v>
      </c>
      <c r="CH115" s="82">
        <v>1101</v>
      </c>
      <c r="CI115" s="82">
        <v>417</v>
      </c>
      <c r="CJ115" s="82">
        <v>1162</v>
      </c>
      <c r="CK115" s="82">
        <v>2</v>
      </c>
      <c r="CL115" s="82">
        <v>9612</v>
      </c>
      <c r="CM115" s="82">
        <v>53</v>
      </c>
      <c r="CN115" s="82">
        <v>8010</v>
      </c>
      <c r="CO115" s="82">
        <v>1546</v>
      </c>
      <c r="CP115" s="82">
        <v>3</v>
      </c>
      <c r="CQ115" s="82"/>
      <c r="CR115" s="82"/>
      <c r="CS115" s="82">
        <v>9217</v>
      </c>
      <c r="CT115" s="82">
        <v>2</v>
      </c>
      <c r="CU115" s="82">
        <v>230</v>
      </c>
      <c r="CV115" s="82">
        <v>46</v>
      </c>
      <c r="CW115" s="82">
        <v>117</v>
      </c>
      <c r="CX115" s="82">
        <v>896</v>
      </c>
      <c r="CY115" s="82">
        <v>988</v>
      </c>
      <c r="CZ115" s="82"/>
      <c r="DA115" s="82">
        <v>6</v>
      </c>
      <c r="DB115" s="82">
        <v>97</v>
      </c>
      <c r="DC115" s="82">
        <v>133</v>
      </c>
      <c r="DD115" s="82">
        <v>196</v>
      </c>
      <c r="DE115" s="82">
        <v>301</v>
      </c>
      <c r="DF115" s="82">
        <v>413</v>
      </c>
      <c r="DG115" s="82">
        <v>300</v>
      </c>
      <c r="DH115" s="82">
        <v>438</v>
      </c>
      <c r="DI115" s="82"/>
      <c r="DJ115" s="82"/>
      <c r="DK115" s="82"/>
      <c r="DL115" s="82">
        <v>2</v>
      </c>
      <c r="DM115" s="82">
        <v>166</v>
      </c>
      <c r="DN115" s="82">
        <v>191</v>
      </c>
      <c r="DO115" s="82">
        <v>1</v>
      </c>
      <c r="DP115" s="82">
        <v>12</v>
      </c>
      <c r="DQ115" s="82">
        <v>575</v>
      </c>
      <c r="DR115" s="82">
        <v>4</v>
      </c>
      <c r="DS115" s="82">
        <v>933</v>
      </c>
      <c r="DT115" s="82"/>
      <c r="DU115" s="82">
        <v>961</v>
      </c>
      <c r="DV115" s="82">
        <v>922</v>
      </c>
      <c r="DW115" s="82">
        <v>1</v>
      </c>
      <c r="DX115" s="82"/>
      <c r="DY115" s="82">
        <v>92</v>
      </c>
      <c r="DZ115" s="82">
        <v>139</v>
      </c>
      <c r="EA115" s="82">
        <v>149</v>
      </c>
      <c r="EB115" s="82">
        <v>126</v>
      </c>
      <c r="EC115" s="82">
        <v>29</v>
      </c>
      <c r="ED115" s="82"/>
      <c r="EE115" s="82">
        <v>2</v>
      </c>
      <c r="EF115" s="82">
        <v>31</v>
      </c>
      <c r="EG115" s="82">
        <v>1</v>
      </c>
      <c r="EH115" s="82">
        <v>45</v>
      </c>
      <c r="EI115" s="82">
        <v>787</v>
      </c>
      <c r="EJ115" s="82">
        <v>478</v>
      </c>
      <c r="EK115" s="82">
        <v>3</v>
      </c>
      <c r="EL115" s="82"/>
      <c r="EM115" s="82"/>
      <c r="EN115" s="82">
        <v>2</v>
      </c>
      <c r="EO115" s="82"/>
      <c r="EP115" s="82">
        <v>730</v>
      </c>
      <c r="EQ115" s="82">
        <v>968</v>
      </c>
      <c r="ER115" s="82">
        <v>7</v>
      </c>
      <c r="ES115" s="82">
        <v>144</v>
      </c>
      <c r="ET115" s="82">
        <v>35</v>
      </c>
      <c r="EU115" s="82"/>
      <c r="EV115" s="82">
        <v>247</v>
      </c>
      <c r="EW115" s="82">
        <v>223</v>
      </c>
      <c r="EX115" s="82">
        <v>17</v>
      </c>
      <c r="EY115" s="82"/>
      <c r="EZ115" s="82">
        <v>120</v>
      </c>
      <c r="FA115" s="82">
        <v>4</v>
      </c>
      <c r="FB115" s="82">
        <v>84</v>
      </c>
      <c r="FC115" s="82">
        <v>644</v>
      </c>
      <c r="FD115" s="82">
        <v>132</v>
      </c>
      <c r="FE115" s="82">
        <v>41</v>
      </c>
      <c r="FF115" s="82">
        <v>30</v>
      </c>
      <c r="FG115" s="82">
        <v>23</v>
      </c>
      <c r="FH115" s="82">
        <v>83</v>
      </c>
      <c r="FI115" s="82">
        <v>131</v>
      </c>
      <c r="FJ115" s="82">
        <v>38</v>
      </c>
      <c r="FK115" s="82">
        <v>49</v>
      </c>
      <c r="FL115" s="82"/>
      <c r="FM115" s="82">
        <v>8</v>
      </c>
      <c r="FN115" s="82">
        <v>10</v>
      </c>
      <c r="FO115" s="82"/>
      <c r="FP115" s="82"/>
      <c r="FQ115" s="82">
        <v>1884</v>
      </c>
      <c r="FR115" s="82">
        <v>52</v>
      </c>
      <c r="FS115" s="82">
        <v>1441</v>
      </c>
      <c r="FT115" s="82">
        <v>391</v>
      </c>
      <c r="FU115" s="82"/>
      <c r="FV115" s="82"/>
      <c r="FW115" s="82">
        <v>1817</v>
      </c>
      <c r="FX115" s="82">
        <v>50</v>
      </c>
      <c r="FY115" s="82">
        <v>5</v>
      </c>
      <c r="FZ115" s="82">
        <v>12</v>
      </c>
      <c r="GA115" s="82"/>
      <c r="GB115" s="82"/>
      <c r="GC115" s="82">
        <v>8</v>
      </c>
    </row>
    <row r="116" spans="1:185" x14ac:dyDescent="0.3">
      <c r="A116" s="83">
        <v>106190796</v>
      </c>
      <c r="B116" s="81" t="s">
        <v>318</v>
      </c>
      <c r="C116" s="81" t="s">
        <v>319</v>
      </c>
      <c r="D116" s="81" t="s">
        <v>1101</v>
      </c>
      <c r="E116" s="81" t="s">
        <v>1386</v>
      </c>
      <c r="F116" s="81" t="s">
        <v>2000</v>
      </c>
      <c r="G116" s="81" t="s">
        <v>1386</v>
      </c>
      <c r="H116" s="81" t="s">
        <v>320</v>
      </c>
      <c r="I116" s="81" t="s">
        <v>1050</v>
      </c>
      <c r="J116" s="81" t="s">
        <v>1874</v>
      </c>
      <c r="K116" s="81" t="s">
        <v>1871</v>
      </c>
      <c r="L116" s="81"/>
      <c r="M116" s="81" t="s">
        <v>58</v>
      </c>
      <c r="N116" s="81" t="s">
        <v>965</v>
      </c>
      <c r="O116" s="81" t="s">
        <v>1123</v>
      </c>
      <c r="P116" s="81" t="s">
        <v>1134</v>
      </c>
      <c r="Q116" s="81" t="s">
        <v>1459</v>
      </c>
      <c r="R116" s="81" t="s">
        <v>51</v>
      </c>
      <c r="S116" s="82">
        <v>14139</v>
      </c>
      <c r="T116" s="82">
        <v>13929</v>
      </c>
      <c r="U116" s="82">
        <v>4</v>
      </c>
      <c r="V116" s="82">
        <v>1349</v>
      </c>
      <c r="W116" s="82">
        <v>2630</v>
      </c>
      <c r="X116" s="82">
        <v>6026</v>
      </c>
      <c r="Y116" s="82">
        <v>4874</v>
      </c>
      <c r="Z116" s="82">
        <v>3452</v>
      </c>
      <c r="AA116" s="82">
        <v>3510</v>
      </c>
      <c r="AB116" s="82">
        <v>2707</v>
      </c>
      <c r="AC116" s="82">
        <v>1712</v>
      </c>
      <c r="AD116" s="82">
        <v>1464</v>
      </c>
      <c r="AE116" s="82">
        <v>348</v>
      </c>
      <c r="AF116" s="82"/>
      <c r="AG116" s="82">
        <v>96</v>
      </c>
      <c r="AH116" s="82">
        <v>2361</v>
      </c>
      <c r="AI116" s="82">
        <v>3998</v>
      </c>
      <c r="AJ116" s="82">
        <v>680</v>
      </c>
      <c r="AK116" s="82">
        <v>40</v>
      </c>
      <c r="AL116" s="82">
        <v>6558</v>
      </c>
      <c r="AM116" s="82">
        <v>364</v>
      </c>
      <c r="AN116" s="82">
        <v>13962</v>
      </c>
      <c r="AO116" s="82">
        <v>13</v>
      </c>
      <c r="AP116" s="82">
        <v>6473</v>
      </c>
      <c r="AQ116" s="82">
        <v>21231</v>
      </c>
      <c r="AR116" s="82">
        <v>354</v>
      </c>
      <c r="AS116" s="82">
        <v>14</v>
      </c>
      <c r="AT116" s="82">
        <v>1530</v>
      </c>
      <c r="AU116" s="82">
        <v>203</v>
      </c>
      <c r="AV116" s="82">
        <v>10</v>
      </c>
      <c r="AW116" s="82">
        <v>77</v>
      </c>
      <c r="AX116" s="82">
        <v>59</v>
      </c>
      <c r="AY116" s="82">
        <v>6</v>
      </c>
      <c r="AZ116" s="82">
        <v>3</v>
      </c>
      <c r="BA116" s="82">
        <v>52</v>
      </c>
      <c r="BB116" s="82">
        <v>2120</v>
      </c>
      <c r="BC116" s="82">
        <v>21</v>
      </c>
      <c r="BD116" s="82">
        <v>1</v>
      </c>
      <c r="BE116" s="82">
        <v>23944</v>
      </c>
      <c r="BF116" s="82">
        <v>46</v>
      </c>
      <c r="BG116" s="82"/>
      <c r="BH116" s="82"/>
      <c r="BI116" s="82"/>
      <c r="BJ116" s="82"/>
      <c r="BK116" s="82">
        <v>7810</v>
      </c>
      <c r="BL116" s="82">
        <v>4647</v>
      </c>
      <c r="BM116" s="82">
        <v>905</v>
      </c>
      <c r="BN116" s="82">
        <v>12768</v>
      </c>
      <c r="BO116" s="82">
        <v>1942</v>
      </c>
      <c r="BP116" s="82"/>
      <c r="BQ116" s="82">
        <v>33</v>
      </c>
      <c r="BR116" s="82">
        <v>1561</v>
      </c>
      <c r="BS116" s="82">
        <v>13</v>
      </c>
      <c r="BT116" s="82">
        <v>1211</v>
      </c>
      <c r="BU116" s="82">
        <v>221</v>
      </c>
      <c r="BV116" s="82">
        <v>301</v>
      </c>
      <c r="BW116" s="82">
        <v>255</v>
      </c>
      <c r="BX116" s="82">
        <v>673</v>
      </c>
      <c r="BY116" s="82">
        <v>686</v>
      </c>
      <c r="BZ116" s="82">
        <v>1577</v>
      </c>
      <c r="CA116" s="82">
        <v>1026</v>
      </c>
      <c r="CB116" s="82">
        <v>5147</v>
      </c>
      <c r="CC116" s="82">
        <v>3769</v>
      </c>
      <c r="CD116" s="82">
        <v>2016</v>
      </c>
      <c r="CE116" s="82">
        <v>112</v>
      </c>
      <c r="CF116" s="82">
        <v>1368</v>
      </c>
      <c r="CG116" s="82">
        <v>425</v>
      </c>
      <c r="CH116" s="82">
        <v>1429</v>
      </c>
      <c r="CI116" s="82">
        <v>725</v>
      </c>
      <c r="CJ116" s="82">
        <v>5501</v>
      </c>
      <c r="CK116" s="82">
        <v>23</v>
      </c>
      <c r="CL116" s="82">
        <v>28072</v>
      </c>
      <c r="CM116" s="82">
        <v>677</v>
      </c>
      <c r="CN116" s="82">
        <v>25946</v>
      </c>
      <c r="CO116" s="82">
        <v>1383</v>
      </c>
      <c r="CP116" s="82">
        <v>21</v>
      </c>
      <c r="CQ116" s="82">
        <v>45</v>
      </c>
      <c r="CR116" s="82"/>
      <c r="CS116" s="82">
        <v>24700</v>
      </c>
      <c r="CT116" s="82">
        <v>38</v>
      </c>
      <c r="CU116" s="82">
        <v>2454</v>
      </c>
      <c r="CV116" s="82">
        <v>868</v>
      </c>
      <c r="CW116" s="82">
        <v>12</v>
      </c>
      <c r="CX116" s="82">
        <v>4268</v>
      </c>
      <c r="CY116" s="82">
        <v>5234</v>
      </c>
      <c r="CZ116" s="82"/>
      <c r="DA116" s="82">
        <v>420</v>
      </c>
      <c r="DB116" s="82">
        <v>785</v>
      </c>
      <c r="DC116" s="82">
        <v>916</v>
      </c>
      <c r="DD116" s="82">
        <v>985</v>
      </c>
      <c r="DE116" s="82">
        <v>1444</v>
      </c>
      <c r="DF116" s="82">
        <v>1806</v>
      </c>
      <c r="DG116" s="82">
        <v>1440</v>
      </c>
      <c r="DH116" s="82">
        <v>1230</v>
      </c>
      <c r="DI116" s="82">
        <v>141</v>
      </c>
      <c r="DJ116" s="82">
        <v>335</v>
      </c>
      <c r="DK116" s="82"/>
      <c r="DL116" s="82">
        <v>34</v>
      </c>
      <c r="DM116" s="82">
        <v>764</v>
      </c>
      <c r="DN116" s="82">
        <v>1191</v>
      </c>
      <c r="DO116" s="82">
        <v>219</v>
      </c>
      <c r="DP116" s="82">
        <v>14</v>
      </c>
      <c r="DQ116" s="82">
        <v>2452</v>
      </c>
      <c r="DR116" s="82">
        <v>82</v>
      </c>
      <c r="DS116" s="82">
        <v>4744</v>
      </c>
      <c r="DT116" s="82">
        <v>2</v>
      </c>
      <c r="DU116" s="82">
        <v>2635</v>
      </c>
      <c r="DV116" s="82">
        <v>6787</v>
      </c>
      <c r="DW116" s="82">
        <v>78</v>
      </c>
      <c r="DX116" s="82">
        <v>2</v>
      </c>
      <c r="DY116" s="82">
        <v>516</v>
      </c>
      <c r="DZ116" s="82">
        <v>204</v>
      </c>
      <c r="EA116" s="82">
        <v>304</v>
      </c>
      <c r="EB116" s="82">
        <v>2133</v>
      </c>
      <c r="EC116" s="82">
        <v>206</v>
      </c>
      <c r="ED116" s="82">
        <v>13</v>
      </c>
      <c r="EE116" s="82">
        <v>3</v>
      </c>
      <c r="EF116" s="82">
        <v>127</v>
      </c>
      <c r="EG116" s="82">
        <v>444</v>
      </c>
      <c r="EH116" s="82">
        <v>4</v>
      </c>
      <c r="EI116" s="82">
        <v>5030</v>
      </c>
      <c r="EJ116" s="82">
        <v>513</v>
      </c>
      <c r="EK116" s="82">
        <v>5</v>
      </c>
      <c r="EL116" s="82"/>
      <c r="EM116" s="82"/>
      <c r="EN116" s="82"/>
      <c r="EO116" s="82"/>
      <c r="EP116" s="82">
        <v>2385</v>
      </c>
      <c r="EQ116" s="82">
        <v>4057</v>
      </c>
      <c r="ER116" s="82">
        <v>129</v>
      </c>
      <c r="ES116" s="82">
        <v>2847</v>
      </c>
      <c r="ET116" s="82">
        <v>84</v>
      </c>
      <c r="EU116" s="82"/>
      <c r="EV116" s="82">
        <v>1556</v>
      </c>
      <c r="EW116" s="82">
        <v>1218</v>
      </c>
      <c r="EX116" s="82">
        <v>153</v>
      </c>
      <c r="EY116" s="82">
        <v>16</v>
      </c>
      <c r="EZ116" s="82">
        <v>405</v>
      </c>
      <c r="FA116" s="82">
        <v>62</v>
      </c>
      <c r="FB116" s="82">
        <v>400</v>
      </c>
      <c r="FC116" s="82">
        <v>1529</v>
      </c>
      <c r="FD116" s="82">
        <v>1958</v>
      </c>
      <c r="FE116" s="82">
        <v>220</v>
      </c>
      <c r="FF116" s="82">
        <v>174</v>
      </c>
      <c r="FG116" s="82">
        <v>377</v>
      </c>
      <c r="FH116" s="82">
        <v>392</v>
      </c>
      <c r="FI116" s="82">
        <v>513</v>
      </c>
      <c r="FJ116" s="82">
        <v>102</v>
      </c>
      <c r="FK116" s="82">
        <v>241</v>
      </c>
      <c r="FL116" s="82">
        <v>16</v>
      </c>
      <c r="FM116" s="82">
        <v>34</v>
      </c>
      <c r="FN116" s="82">
        <v>91</v>
      </c>
      <c r="FO116" s="82">
        <v>41</v>
      </c>
      <c r="FP116" s="82">
        <v>4</v>
      </c>
      <c r="FQ116" s="82">
        <v>9502</v>
      </c>
      <c r="FR116" s="82">
        <v>467</v>
      </c>
      <c r="FS116" s="82">
        <v>8082</v>
      </c>
      <c r="FT116" s="82">
        <v>913</v>
      </c>
      <c r="FU116" s="82">
        <v>6</v>
      </c>
      <c r="FV116" s="82">
        <v>34</v>
      </c>
      <c r="FW116" s="82">
        <v>8852</v>
      </c>
      <c r="FX116" s="82">
        <v>396</v>
      </c>
      <c r="FY116" s="82">
        <v>244</v>
      </c>
      <c r="FZ116" s="82">
        <v>1</v>
      </c>
      <c r="GA116" s="82">
        <v>9</v>
      </c>
      <c r="GB116" s="82"/>
      <c r="GC116" s="82">
        <v>41</v>
      </c>
    </row>
    <row r="117" spans="1:185" x14ac:dyDescent="0.3">
      <c r="A117" s="83">
        <v>106190812</v>
      </c>
      <c r="B117" s="81" t="s">
        <v>321</v>
      </c>
      <c r="C117" s="81" t="s">
        <v>322</v>
      </c>
      <c r="D117" s="81" t="s">
        <v>1101</v>
      </c>
      <c r="E117" s="81" t="s">
        <v>1386</v>
      </c>
      <c r="F117" s="81" t="s">
        <v>1460</v>
      </c>
      <c r="G117" s="81" t="s">
        <v>1461</v>
      </c>
      <c r="H117" s="81" t="s">
        <v>323</v>
      </c>
      <c r="I117" s="81" t="s">
        <v>1040</v>
      </c>
      <c r="J117" s="81"/>
      <c r="K117" s="81" t="s">
        <v>1864</v>
      </c>
      <c r="L117" s="81"/>
      <c r="M117" s="81"/>
      <c r="N117" s="81" t="s">
        <v>965</v>
      </c>
      <c r="O117" s="81" t="s">
        <v>1100</v>
      </c>
      <c r="P117" s="81" t="s">
        <v>1151</v>
      </c>
      <c r="Q117" s="81" t="s">
        <v>1424</v>
      </c>
      <c r="R117" s="81" t="s">
        <v>51</v>
      </c>
      <c r="S117" s="82">
        <v>21607</v>
      </c>
      <c r="T117" s="82">
        <v>18060</v>
      </c>
      <c r="U117" s="82"/>
      <c r="V117" s="82">
        <v>5087</v>
      </c>
      <c r="W117" s="82">
        <v>4211</v>
      </c>
      <c r="X117" s="82">
        <v>7166</v>
      </c>
      <c r="Y117" s="82">
        <v>6561</v>
      </c>
      <c r="Z117" s="82">
        <v>5206</v>
      </c>
      <c r="AA117" s="82">
        <v>4784</v>
      </c>
      <c r="AB117" s="82">
        <v>3322</v>
      </c>
      <c r="AC117" s="82">
        <v>1284</v>
      </c>
      <c r="AD117" s="82">
        <v>763</v>
      </c>
      <c r="AE117" s="82">
        <v>1283</v>
      </c>
      <c r="AF117" s="82"/>
      <c r="AG117" s="82">
        <v>14</v>
      </c>
      <c r="AH117" s="82">
        <v>1261</v>
      </c>
      <c r="AI117" s="82">
        <v>2197</v>
      </c>
      <c r="AJ117" s="82">
        <v>24</v>
      </c>
      <c r="AK117" s="82">
        <v>7</v>
      </c>
      <c r="AL117" s="82">
        <v>432</v>
      </c>
      <c r="AM117" s="82">
        <v>15</v>
      </c>
      <c r="AN117" s="82">
        <v>35717</v>
      </c>
      <c r="AO117" s="82"/>
      <c r="AP117" s="82">
        <v>29019</v>
      </c>
      <c r="AQ117" s="82">
        <v>10568</v>
      </c>
      <c r="AR117" s="82">
        <v>80</v>
      </c>
      <c r="AS117" s="82"/>
      <c r="AT117" s="82">
        <v>294</v>
      </c>
      <c r="AU117" s="82">
        <v>816</v>
      </c>
      <c r="AV117" s="82">
        <v>31</v>
      </c>
      <c r="AW117" s="82">
        <v>70</v>
      </c>
      <c r="AX117" s="82"/>
      <c r="AY117" s="82">
        <v>4</v>
      </c>
      <c r="AZ117" s="82"/>
      <c r="BA117" s="82">
        <v>99</v>
      </c>
      <c r="BB117" s="82">
        <v>201</v>
      </c>
      <c r="BC117" s="82"/>
      <c r="BD117" s="82"/>
      <c r="BE117" s="82">
        <v>38147</v>
      </c>
      <c r="BF117" s="82">
        <v>5</v>
      </c>
      <c r="BG117" s="82"/>
      <c r="BH117" s="82"/>
      <c r="BI117" s="82"/>
      <c r="BJ117" s="82"/>
      <c r="BK117" s="82">
        <v>7401</v>
      </c>
      <c r="BL117" s="82">
        <v>3480</v>
      </c>
      <c r="BM117" s="82">
        <v>170</v>
      </c>
      <c r="BN117" s="82">
        <v>25318</v>
      </c>
      <c r="BO117" s="82">
        <v>3298</v>
      </c>
      <c r="BP117" s="82"/>
      <c r="BQ117" s="82">
        <v>151</v>
      </c>
      <c r="BR117" s="82">
        <v>1746</v>
      </c>
      <c r="BS117" s="82">
        <v>17</v>
      </c>
      <c r="BT117" s="82">
        <v>2205</v>
      </c>
      <c r="BU117" s="82">
        <v>180</v>
      </c>
      <c r="BV117" s="82">
        <v>1244</v>
      </c>
      <c r="BW117" s="82">
        <v>430</v>
      </c>
      <c r="BX117" s="82">
        <v>519</v>
      </c>
      <c r="BY117" s="82">
        <v>1403</v>
      </c>
      <c r="BZ117" s="82">
        <v>2760</v>
      </c>
      <c r="CA117" s="82">
        <v>2029</v>
      </c>
      <c r="CB117" s="82">
        <v>5944</v>
      </c>
      <c r="CC117" s="82">
        <v>1456</v>
      </c>
      <c r="CD117" s="82">
        <v>2941</v>
      </c>
      <c r="CE117" s="82">
        <v>114</v>
      </c>
      <c r="CF117" s="82">
        <v>1288</v>
      </c>
      <c r="CG117" s="82">
        <v>1665</v>
      </c>
      <c r="CH117" s="82">
        <v>4790</v>
      </c>
      <c r="CI117" s="82">
        <v>1526</v>
      </c>
      <c r="CJ117" s="82">
        <v>7259</v>
      </c>
      <c r="CK117" s="82"/>
      <c r="CL117" s="82">
        <v>39667</v>
      </c>
      <c r="CM117" s="82">
        <v>891</v>
      </c>
      <c r="CN117" s="82">
        <v>23727</v>
      </c>
      <c r="CO117" s="82">
        <v>15033</v>
      </c>
      <c r="CP117" s="82">
        <v>11</v>
      </c>
      <c r="CQ117" s="82">
        <v>5</v>
      </c>
      <c r="CR117" s="82">
        <v>22</v>
      </c>
      <c r="CS117" s="82">
        <v>38658</v>
      </c>
      <c r="CT117" s="82"/>
      <c r="CU117" s="82">
        <v>773</v>
      </c>
      <c r="CV117" s="82">
        <v>158</v>
      </c>
      <c r="CW117" s="82">
        <v>56</v>
      </c>
      <c r="CX117" s="82">
        <v>2956</v>
      </c>
      <c r="CY117" s="82">
        <v>3457</v>
      </c>
      <c r="CZ117" s="82"/>
      <c r="DA117" s="82">
        <v>167</v>
      </c>
      <c r="DB117" s="82">
        <v>381</v>
      </c>
      <c r="DC117" s="82">
        <v>586</v>
      </c>
      <c r="DD117" s="82">
        <v>737</v>
      </c>
      <c r="DE117" s="82">
        <v>1202</v>
      </c>
      <c r="DF117" s="82">
        <v>1304</v>
      </c>
      <c r="DG117" s="82">
        <v>930</v>
      </c>
      <c r="DH117" s="82">
        <v>865</v>
      </c>
      <c r="DI117" s="82">
        <v>92</v>
      </c>
      <c r="DJ117" s="82">
        <v>149</v>
      </c>
      <c r="DK117" s="82"/>
      <c r="DL117" s="82">
        <v>3</v>
      </c>
      <c r="DM117" s="82">
        <v>340</v>
      </c>
      <c r="DN117" s="82">
        <v>441</v>
      </c>
      <c r="DO117" s="82">
        <v>2</v>
      </c>
      <c r="DP117" s="82">
        <v>4</v>
      </c>
      <c r="DQ117" s="82">
        <v>36</v>
      </c>
      <c r="DR117" s="82">
        <v>3</v>
      </c>
      <c r="DS117" s="82">
        <v>5584</v>
      </c>
      <c r="DT117" s="82"/>
      <c r="DU117" s="82">
        <v>3473</v>
      </c>
      <c r="DV117" s="82">
        <v>2934</v>
      </c>
      <c r="DW117" s="82">
        <v>6</v>
      </c>
      <c r="DX117" s="82"/>
      <c r="DY117" s="82">
        <v>202</v>
      </c>
      <c r="DZ117" s="82">
        <v>290</v>
      </c>
      <c r="EA117" s="82">
        <v>366</v>
      </c>
      <c r="EB117" s="82">
        <v>846</v>
      </c>
      <c r="EC117" s="82">
        <v>85</v>
      </c>
      <c r="ED117" s="82"/>
      <c r="EE117" s="82">
        <v>1</v>
      </c>
      <c r="EF117" s="82">
        <v>10</v>
      </c>
      <c r="EG117" s="82">
        <v>171</v>
      </c>
      <c r="EH117" s="82">
        <v>71</v>
      </c>
      <c r="EI117" s="82">
        <v>3662</v>
      </c>
      <c r="EJ117" s="82">
        <v>702</v>
      </c>
      <c r="EK117" s="82">
        <v>7</v>
      </c>
      <c r="EL117" s="82"/>
      <c r="EM117" s="82"/>
      <c r="EN117" s="82"/>
      <c r="EO117" s="82"/>
      <c r="EP117" s="82">
        <v>3478</v>
      </c>
      <c r="EQ117" s="82">
        <v>2261</v>
      </c>
      <c r="ER117" s="82">
        <v>36</v>
      </c>
      <c r="ES117" s="82">
        <v>526</v>
      </c>
      <c r="ET117" s="82">
        <v>112</v>
      </c>
      <c r="EU117" s="82"/>
      <c r="EV117" s="82">
        <v>888</v>
      </c>
      <c r="EW117" s="82">
        <v>1084</v>
      </c>
      <c r="EX117" s="82">
        <v>118</v>
      </c>
      <c r="EY117" s="82">
        <v>14</v>
      </c>
      <c r="EZ117" s="82">
        <v>390</v>
      </c>
      <c r="FA117" s="82">
        <v>5</v>
      </c>
      <c r="FB117" s="82">
        <v>437</v>
      </c>
      <c r="FC117" s="82">
        <v>1743</v>
      </c>
      <c r="FD117" s="82">
        <v>406</v>
      </c>
      <c r="FE117" s="82">
        <v>77</v>
      </c>
      <c r="FF117" s="82">
        <v>129</v>
      </c>
      <c r="FG117" s="82">
        <v>171</v>
      </c>
      <c r="FH117" s="82">
        <v>145</v>
      </c>
      <c r="FI117" s="82">
        <v>399</v>
      </c>
      <c r="FJ117" s="82">
        <v>122</v>
      </c>
      <c r="FK117" s="82">
        <v>141</v>
      </c>
      <c r="FL117" s="82">
        <v>33</v>
      </c>
      <c r="FM117" s="82">
        <v>4</v>
      </c>
      <c r="FN117" s="82">
        <v>101</v>
      </c>
      <c r="FO117" s="82">
        <v>6</v>
      </c>
      <c r="FP117" s="82"/>
      <c r="FQ117" s="82">
        <v>6413</v>
      </c>
      <c r="FR117" s="82">
        <v>462</v>
      </c>
      <c r="FS117" s="82">
        <v>3793</v>
      </c>
      <c r="FT117" s="82">
        <v>2149</v>
      </c>
      <c r="FU117" s="82">
        <v>4</v>
      </c>
      <c r="FV117" s="82">
        <v>5</v>
      </c>
      <c r="FW117" s="82">
        <v>6162</v>
      </c>
      <c r="FX117" s="82">
        <v>220</v>
      </c>
      <c r="FY117" s="82">
        <v>30</v>
      </c>
      <c r="FZ117" s="82">
        <v>1</v>
      </c>
      <c r="GA117" s="82"/>
      <c r="GB117" s="82"/>
      <c r="GC117" s="82">
        <v>33</v>
      </c>
    </row>
    <row r="118" spans="1:185" x14ac:dyDescent="0.3">
      <c r="A118" s="83">
        <v>106190818</v>
      </c>
      <c r="B118" s="81" t="s">
        <v>324</v>
      </c>
      <c r="C118" s="81" t="s">
        <v>325</v>
      </c>
      <c r="D118" s="81" t="s">
        <v>1101</v>
      </c>
      <c r="E118" s="81" t="s">
        <v>1386</v>
      </c>
      <c r="F118" s="81" t="s">
        <v>2001</v>
      </c>
      <c r="G118" s="81" t="s">
        <v>1413</v>
      </c>
      <c r="H118" s="81" t="s">
        <v>326</v>
      </c>
      <c r="I118" s="81" t="s">
        <v>1040</v>
      </c>
      <c r="J118" s="81"/>
      <c r="K118" s="81" t="s">
        <v>1864</v>
      </c>
      <c r="L118" s="81"/>
      <c r="M118" s="81"/>
      <c r="N118" s="81" t="s">
        <v>966</v>
      </c>
      <c r="O118" s="81" t="s">
        <v>1108</v>
      </c>
      <c r="P118" s="81" t="s">
        <v>1142</v>
      </c>
      <c r="Q118" s="81" t="s">
        <v>1462</v>
      </c>
      <c r="R118" s="81" t="s">
        <v>51</v>
      </c>
      <c r="S118" s="82">
        <v>9503</v>
      </c>
      <c r="T118" s="82">
        <v>8378</v>
      </c>
      <c r="U118" s="82">
        <v>8</v>
      </c>
      <c r="V118" s="82">
        <v>975</v>
      </c>
      <c r="W118" s="82">
        <v>1404</v>
      </c>
      <c r="X118" s="82">
        <v>2829</v>
      </c>
      <c r="Y118" s="82">
        <v>2877</v>
      </c>
      <c r="Z118" s="82">
        <v>2476</v>
      </c>
      <c r="AA118" s="82">
        <v>2470</v>
      </c>
      <c r="AB118" s="82">
        <v>2165</v>
      </c>
      <c r="AC118" s="82">
        <v>1395</v>
      </c>
      <c r="AD118" s="82">
        <v>1176</v>
      </c>
      <c r="AE118" s="82">
        <v>122</v>
      </c>
      <c r="AF118" s="82"/>
      <c r="AG118" s="82">
        <v>58</v>
      </c>
      <c r="AH118" s="82">
        <v>1124</v>
      </c>
      <c r="AI118" s="82">
        <v>1017</v>
      </c>
      <c r="AJ118" s="82">
        <v>193</v>
      </c>
      <c r="AK118" s="82"/>
      <c r="AL118" s="82">
        <v>1318</v>
      </c>
      <c r="AM118" s="82">
        <v>84</v>
      </c>
      <c r="AN118" s="82">
        <v>14095</v>
      </c>
      <c r="AO118" s="82"/>
      <c r="AP118" s="82">
        <v>3150</v>
      </c>
      <c r="AQ118" s="82">
        <v>14550</v>
      </c>
      <c r="AR118" s="82">
        <v>189</v>
      </c>
      <c r="AS118" s="82"/>
      <c r="AT118" s="82">
        <v>32</v>
      </c>
      <c r="AU118" s="82">
        <v>364</v>
      </c>
      <c r="AV118" s="82"/>
      <c r="AW118" s="82">
        <v>18</v>
      </c>
      <c r="AX118" s="82">
        <v>1</v>
      </c>
      <c r="AY118" s="82"/>
      <c r="AZ118" s="82">
        <v>865</v>
      </c>
      <c r="BA118" s="82">
        <v>146</v>
      </c>
      <c r="BB118" s="82">
        <v>8</v>
      </c>
      <c r="BC118" s="82"/>
      <c r="BD118" s="82">
        <v>1</v>
      </c>
      <c r="BE118" s="82">
        <v>16412</v>
      </c>
      <c r="BF118" s="82">
        <v>42</v>
      </c>
      <c r="BG118" s="82"/>
      <c r="BH118" s="82"/>
      <c r="BI118" s="82"/>
      <c r="BJ118" s="82"/>
      <c r="BK118" s="82">
        <v>6164</v>
      </c>
      <c r="BL118" s="82">
        <v>3349</v>
      </c>
      <c r="BM118" s="82">
        <v>292</v>
      </c>
      <c r="BN118" s="82">
        <v>7019</v>
      </c>
      <c r="BO118" s="82">
        <v>1065</v>
      </c>
      <c r="BP118" s="82"/>
      <c r="BQ118" s="82">
        <v>5</v>
      </c>
      <c r="BR118" s="82">
        <v>1290</v>
      </c>
      <c r="BS118" s="82">
        <v>2</v>
      </c>
      <c r="BT118" s="82">
        <v>977</v>
      </c>
      <c r="BU118" s="82">
        <v>55</v>
      </c>
      <c r="BV118" s="82">
        <v>265</v>
      </c>
      <c r="BW118" s="82">
        <v>263</v>
      </c>
      <c r="BX118" s="82">
        <v>210</v>
      </c>
      <c r="BY118" s="82">
        <v>835</v>
      </c>
      <c r="BZ118" s="82">
        <v>1224</v>
      </c>
      <c r="CA118" s="82">
        <v>1130</v>
      </c>
      <c r="CB118" s="82">
        <v>3863</v>
      </c>
      <c r="CC118" s="82">
        <v>685</v>
      </c>
      <c r="CD118" s="82">
        <v>1183</v>
      </c>
      <c r="CE118" s="82">
        <v>51</v>
      </c>
      <c r="CF118" s="82">
        <v>769</v>
      </c>
      <c r="CG118" s="82">
        <v>347</v>
      </c>
      <c r="CH118" s="82">
        <v>1528</v>
      </c>
      <c r="CI118" s="82">
        <v>585</v>
      </c>
      <c r="CJ118" s="82">
        <v>2617</v>
      </c>
      <c r="CK118" s="82">
        <v>5</v>
      </c>
      <c r="CL118" s="82">
        <v>17889</v>
      </c>
      <c r="CM118" s="82">
        <v>642</v>
      </c>
      <c r="CN118" s="82">
        <v>16836</v>
      </c>
      <c r="CO118" s="82">
        <v>376</v>
      </c>
      <c r="CP118" s="82">
        <v>2</v>
      </c>
      <c r="CQ118" s="82">
        <v>33</v>
      </c>
      <c r="CR118" s="82">
        <v>19</v>
      </c>
      <c r="CS118" s="82">
        <v>17627</v>
      </c>
      <c r="CT118" s="82">
        <v>16</v>
      </c>
      <c r="CU118" s="82">
        <v>64</v>
      </c>
      <c r="CV118" s="82">
        <v>146</v>
      </c>
      <c r="CW118" s="82">
        <v>17</v>
      </c>
      <c r="CX118" s="82">
        <v>1971</v>
      </c>
      <c r="CY118" s="82">
        <v>1957</v>
      </c>
      <c r="CZ118" s="82"/>
      <c r="DA118" s="82">
        <v>16</v>
      </c>
      <c r="DB118" s="82">
        <v>104</v>
      </c>
      <c r="DC118" s="82">
        <v>196</v>
      </c>
      <c r="DD118" s="82">
        <v>274</v>
      </c>
      <c r="DE118" s="82">
        <v>457</v>
      </c>
      <c r="DF118" s="82">
        <v>801</v>
      </c>
      <c r="DG118" s="82">
        <v>888</v>
      </c>
      <c r="DH118" s="82">
        <v>1182</v>
      </c>
      <c r="DI118" s="82">
        <v>10</v>
      </c>
      <c r="DJ118" s="82"/>
      <c r="DK118" s="82"/>
      <c r="DL118" s="82">
        <v>16</v>
      </c>
      <c r="DM118" s="82">
        <v>273</v>
      </c>
      <c r="DN118" s="82">
        <v>187</v>
      </c>
      <c r="DO118" s="82">
        <v>37</v>
      </c>
      <c r="DP118" s="82"/>
      <c r="DQ118" s="82">
        <v>289</v>
      </c>
      <c r="DR118" s="82">
        <v>16</v>
      </c>
      <c r="DS118" s="82">
        <v>3110</v>
      </c>
      <c r="DT118" s="82"/>
      <c r="DU118" s="82">
        <v>563</v>
      </c>
      <c r="DV118" s="82">
        <v>3315</v>
      </c>
      <c r="DW118" s="82">
        <v>50</v>
      </c>
      <c r="DX118" s="82"/>
      <c r="DY118" s="82">
        <v>353</v>
      </c>
      <c r="DZ118" s="82">
        <v>96</v>
      </c>
      <c r="EA118" s="82">
        <v>132</v>
      </c>
      <c r="EB118" s="82">
        <v>722</v>
      </c>
      <c r="EC118" s="82">
        <v>108</v>
      </c>
      <c r="ED118" s="82">
        <v>6</v>
      </c>
      <c r="EE118" s="82">
        <v>1</v>
      </c>
      <c r="EF118" s="82">
        <v>85</v>
      </c>
      <c r="EG118" s="82">
        <v>21</v>
      </c>
      <c r="EH118" s="82">
        <v>61</v>
      </c>
      <c r="EI118" s="82">
        <v>1619</v>
      </c>
      <c r="EJ118" s="82">
        <v>723</v>
      </c>
      <c r="EK118" s="82"/>
      <c r="EL118" s="82"/>
      <c r="EM118" s="82"/>
      <c r="EN118" s="82">
        <v>1</v>
      </c>
      <c r="EO118" s="82"/>
      <c r="EP118" s="82">
        <v>520</v>
      </c>
      <c r="EQ118" s="82">
        <v>2450</v>
      </c>
      <c r="ER118" s="82">
        <v>18</v>
      </c>
      <c r="ES118" s="82">
        <v>889</v>
      </c>
      <c r="ET118" s="82">
        <v>51</v>
      </c>
      <c r="EU118" s="82"/>
      <c r="EV118" s="82">
        <v>496</v>
      </c>
      <c r="EW118" s="82">
        <v>547</v>
      </c>
      <c r="EX118" s="82">
        <v>38</v>
      </c>
      <c r="EY118" s="82">
        <v>13</v>
      </c>
      <c r="EZ118" s="82">
        <v>168</v>
      </c>
      <c r="FA118" s="82">
        <v>3</v>
      </c>
      <c r="FB118" s="82">
        <v>243</v>
      </c>
      <c r="FC118" s="82">
        <v>980</v>
      </c>
      <c r="FD118" s="82">
        <v>348</v>
      </c>
      <c r="FE118" s="82">
        <v>245</v>
      </c>
      <c r="FF118" s="82">
        <v>73</v>
      </c>
      <c r="FG118" s="82">
        <v>104</v>
      </c>
      <c r="FH118" s="82">
        <v>121</v>
      </c>
      <c r="FI118" s="82">
        <v>357</v>
      </c>
      <c r="FJ118" s="82">
        <v>51</v>
      </c>
      <c r="FK118" s="82">
        <v>95</v>
      </c>
      <c r="FL118" s="82">
        <v>10</v>
      </c>
      <c r="FM118" s="82">
        <v>4</v>
      </c>
      <c r="FN118" s="82">
        <v>31</v>
      </c>
      <c r="FO118" s="82">
        <v>1</v>
      </c>
      <c r="FP118" s="82"/>
      <c r="FQ118" s="82">
        <v>3928</v>
      </c>
      <c r="FR118" s="82">
        <v>284</v>
      </c>
      <c r="FS118" s="82">
        <v>3476</v>
      </c>
      <c r="FT118" s="82">
        <v>154</v>
      </c>
      <c r="FU118" s="82"/>
      <c r="FV118" s="82">
        <v>14</v>
      </c>
      <c r="FW118" s="82">
        <v>3848</v>
      </c>
      <c r="FX118" s="82">
        <v>49</v>
      </c>
      <c r="FY118" s="82">
        <v>26</v>
      </c>
      <c r="FZ118" s="82">
        <v>3</v>
      </c>
      <c r="GA118" s="82">
        <v>1</v>
      </c>
      <c r="GB118" s="82">
        <v>1</v>
      </c>
      <c r="GC118" s="82">
        <v>13</v>
      </c>
    </row>
    <row r="119" spans="1:185" x14ac:dyDescent="0.3">
      <c r="A119" s="83">
        <v>106190859</v>
      </c>
      <c r="B119" s="81" t="s">
        <v>327</v>
      </c>
      <c r="C119" s="81" t="s">
        <v>328</v>
      </c>
      <c r="D119" s="81" t="s">
        <v>1101</v>
      </c>
      <c r="E119" s="81" t="s">
        <v>1386</v>
      </c>
      <c r="F119" s="81" t="s">
        <v>1463</v>
      </c>
      <c r="G119" s="81" t="s">
        <v>1464</v>
      </c>
      <c r="H119" s="81" t="s">
        <v>329</v>
      </c>
      <c r="I119" s="81" t="s">
        <v>1041</v>
      </c>
      <c r="J119" s="81"/>
      <c r="K119" s="81" t="s">
        <v>1864</v>
      </c>
      <c r="L119" s="81"/>
      <c r="M119" s="81"/>
      <c r="N119" s="81" t="s">
        <v>967</v>
      </c>
      <c r="O119" s="81" t="s">
        <v>1144</v>
      </c>
      <c r="P119" s="81" t="s">
        <v>1145</v>
      </c>
      <c r="Q119" s="81" t="s">
        <v>1465</v>
      </c>
      <c r="R119" s="81" t="s">
        <v>51</v>
      </c>
      <c r="S119" s="82">
        <v>19599</v>
      </c>
      <c r="T119" s="82">
        <v>17656</v>
      </c>
      <c r="U119" s="82">
        <v>1</v>
      </c>
      <c r="V119" s="82">
        <v>2613</v>
      </c>
      <c r="W119" s="82">
        <v>3076</v>
      </c>
      <c r="X119" s="82">
        <v>6639</v>
      </c>
      <c r="Y119" s="82">
        <v>6360</v>
      </c>
      <c r="Z119" s="82">
        <v>5240</v>
      </c>
      <c r="AA119" s="82">
        <v>5122</v>
      </c>
      <c r="AB119" s="82">
        <v>3669</v>
      </c>
      <c r="AC119" s="82">
        <v>2124</v>
      </c>
      <c r="AD119" s="82">
        <v>2049</v>
      </c>
      <c r="AE119" s="82">
        <v>364</v>
      </c>
      <c r="AF119" s="82"/>
      <c r="AG119" s="82">
        <v>37</v>
      </c>
      <c r="AH119" s="82">
        <v>1285</v>
      </c>
      <c r="AI119" s="82">
        <v>2215</v>
      </c>
      <c r="AJ119" s="82">
        <v>2793</v>
      </c>
      <c r="AK119" s="82">
        <v>22</v>
      </c>
      <c r="AL119" s="82">
        <v>16468</v>
      </c>
      <c r="AM119" s="82">
        <v>124</v>
      </c>
      <c r="AN119" s="82">
        <v>14312</v>
      </c>
      <c r="AO119" s="82"/>
      <c r="AP119" s="82">
        <v>10277</v>
      </c>
      <c r="AQ119" s="82">
        <v>26027</v>
      </c>
      <c r="AR119" s="82">
        <v>952</v>
      </c>
      <c r="AS119" s="82"/>
      <c r="AT119" s="82">
        <v>619</v>
      </c>
      <c r="AU119" s="82">
        <v>1123</v>
      </c>
      <c r="AV119" s="82">
        <v>2</v>
      </c>
      <c r="AW119" s="82">
        <v>63</v>
      </c>
      <c r="AX119" s="82">
        <v>112</v>
      </c>
      <c r="AY119" s="82">
        <v>1</v>
      </c>
      <c r="AZ119" s="82">
        <v>29</v>
      </c>
      <c r="BA119" s="82">
        <v>166</v>
      </c>
      <c r="BB119" s="82">
        <v>345</v>
      </c>
      <c r="BC119" s="82">
        <v>4</v>
      </c>
      <c r="BD119" s="82"/>
      <c r="BE119" s="82">
        <v>34725</v>
      </c>
      <c r="BF119" s="82">
        <v>64</v>
      </c>
      <c r="BG119" s="82"/>
      <c r="BH119" s="82">
        <v>3</v>
      </c>
      <c r="BI119" s="82"/>
      <c r="BJ119" s="82"/>
      <c r="BK119" s="82">
        <v>16863</v>
      </c>
      <c r="BL119" s="82">
        <v>6050</v>
      </c>
      <c r="BM119" s="82">
        <v>1703</v>
      </c>
      <c r="BN119" s="82">
        <v>8249</v>
      </c>
      <c r="BO119" s="82">
        <v>4391</v>
      </c>
      <c r="BP119" s="82"/>
      <c r="BQ119" s="82">
        <v>22</v>
      </c>
      <c r="BR119" s="82">
        <v>2265</v>
      </c>
      <c r="BS119" s="82">
        <v>2</v>
      </c>
      <c r="BT119" s="82">
        <v>2216</v>
      </c>
      <c r="BU119" s="82">
        <v>204</v>
      </c>
      <c r="BV119" s="82">
        <v>584</v>
      </c>
      <c r="BW119" s="82">
        <v>461</v>
      </c>
      <c r="BX119" s="82">
        <v>393</v>
      </c>
      <c r="BY119" s="82">
        <v>911</v>
      </c>
      <c r="BZ119" s="82">
        <v>2312</v>
      </c>
      <c r="CA119" s="82">
        <v>1442</v>
      </c>
      <c r="CB119" s="82">
        <v>8550</v>
      </c>
      <c r="CC119" s="82">
        <v>2229</v>
      </c>
      <c r="CD119" s="82">
        <v>2338</v>
      </c>
      <c r="CE119" s="82">
        <v>106</v>
      </c>
      <c r="CF119" s="82">
        <v>1616</v>
      </c>
      <c r="CG119" s="82">
        <v>937</v>
      </c>
      <c r="CH119" s="82">
        <v>3580</v>
      </c>
      <c r="CI119" s="82">
        <v>1337</v>
      </c>
      <c r="CJ119" s="82">
        <v>5734</v>
      </c>
      <c r="CK119" s="82">
        <v>17</v>
      </c>
      <c r="CL119" s="82">
        <v>37256</v>
      </c>
      <c r="CM119" s="82">
        <v>294</v>
      </c>
      <c r="CN119" s="82">
        <v>35315</v>
      </c>
      <c r="CO119" s="82">
        <v>1610</v>
      </c>
      <c r="CP119" s="82">
        <v>20</v>
      </c>
      <c r="CQ119" s="82">
        <v>17</v>
      </c>
      <c r="CR119" s="82">
        <v>58</v>
      </c>
      <c r="CS119" s="82">
        <v>35831</v>
      </c>
      <c r="CT119" s="82">
        <v>16</v>
      </c>
      <c r="CU119" s="82">
        <v>369</v>
      </c>
      <c r="CV119" s="82">
        <v>937</v>
      </c>
      <c r="CW119" s="82">
        <v>45</v>
      </c>
      <c r="CX119" s="82">
        <v>3608</v>
      </c>
      <c r="CY119" s="82">
        <v>3610</v>
      </c>
      <c r="CZ119" s="82"/>
      <c r="DA119" s="82">
        <v>42</v>
      </c>
      <c r="DB119" s="82">
        <v>386</v>
      </c>
      <c r="DC119" s="82">
        <v>558</v>
      </c>
      <c r="DD119" s="82">
        <v>583</v>
      </c>
      <c r="DE119" s="82">
        <v>892</v>
      </c>
      <c r="DF119" s="82">
        <v>1234</v>
      </c>
      <c r="DG119" s="82">
        <v>1419</v>
      </c>
      <c r="DH119" s="82">
        <v>2081</v>
      </c>
      <c r="DI119" s="82">
        <v>6</v>
      </c>
      <c r="DJ119" s="82">
        <v>17</v>
      </c>
      <c r="DK119" s="82"/>
      <c r="DL119" s="82">
        <v>9</v>
      </c>
      <c r="DM119" s="82">
        <v>351</v>
      </c>
      <c r="DN119" s="82">
        <v>280</v>
      </c>
      <c r="DO119" s="82">
        <v>531</v>
      </c>
      <c r="DP119" s="82">
        <v>4</v>
      </c>
      <c r="DQ119" s="82">
        <v>2408</v>
      </c>
      <c r="DR119" s="82">
        <v>15</v>
      </c>
      <c r="DS119" s="82">
        <v>3619</v>
      </c>
      <c r="DT119" s="82">
        <v>1</v>
      </c>
      <c r="DU119" s="82">
        <v>1235</v>
      </c>
      <c r="DV119" s="82">
        <v>5835</v>
      </c>
      <c r="DW119" s="82">
        <v>148</v>
      </c>
      <c r="DX119" s="82"/>
      <c r="DY119" s="82">
        <v>333</v>
      </c>
      <c r="DZ119" s="82">
        <v>294</v>
      </c>
      <c r="EA119" s="82">
        <v>244</v>
      </c>
      <c r="EB119" s="82">
        <v>1438</v>
      </c>
      <c r="EC119" s="82">
        <v>334</v>
      </c>
      <c r="ED119" s="82">
        <v>11</v>
      </c>
      <c r="EE119" s="82">
        <v>4</v>
      </c>
      <c r="EF119" s="82">
        <v>25</v>
      </c>
      <c r="EG119" s="82">
        <v>68</v>
      </c>
      <c r="EH119" s="82">
        <v>100</v>
      </c>
      <c r="EI119" s="82">
        <v>3158</v>
      </c>
      <c r="EJ119" s="82">
        <v>1209</v>
      </c>
      <c r="EK119" s="82"/>
      <c r="EL119" s="82"/>
      <c r="EM119" s="82"/>
      <c r="EN119" s="82"/>
      <c r="EO119" s="82"/>
      <c r="EP119" s="82">
        <v>1391</v>
      </c>
      <c r="EQ119" s="82">
        <v>4145</v>
      </c>
      <c r="ER119" s="82">
        <v>146</v>
      </c>
      <c r="ES119" s="82">
        <v>1300</v>
      </c>
      <c r="ET119" s="82">
        <v>150</v>
      </c>
      <c r="EU119" s="82">
        <v>86</v>
      </c>
      <c r="EV119" s="82">
        <v>1251</v>
      </c>
      <c r="EW119" s="82">
        <v>974</v>
      </c>
      <c r="EX119" s="82">
        <v>139</v>
      </c>
      <c r="EY119" s="82">
        <v>14</v>
      </c>
      <c r="EZ119" s="82">
        <v>327</v>
      </c>
      <c r="FA119" s="82">
        <v>11</v>
      </c>
      <c r="FB119" s="82">
        <v>439</v>
      </c>
      <c r="FC119" s="82">
        <v>1540</v>
      </c>
      <c r="FD119" s="82">
        <v>848</v>
      </c>
      <c r="FE119" s="82">
        <v>125</v>
      </c>
      <c r="FF119" s="82">
        <v>136</v>
      </c>
      <c r="FG119" s="82">
        <v>199</v>
      </c>
      <c r="FH119" s="82">
        <v>226</v>
      </c>
      <c r="FI119" s="82">
        <v>454</v>
      </c>
      <c r="FJ119" s="82">
        <v>128</v>
      </c>
      <c r="FK119" s="82">
        <v>171</v>
      </c>
      <c r="FL119" s="82"/>
      <c r="FM119" s="82">
        <v>7</v>
      </c>
      <c r="FN119" s="82">
        <v>222</v>
      </c>
      <c r="FO119" s="82">
        <v>7</v>
      </c>
      <c r="FP119" s="82"/>
      <c r="FQ119" s="82">
        <v>7218</v>
      </c>
      <c r="FR119" s="82">
        <v>166</v>
      </c>
      <c r="FS119" s="82">
        <v>6688</v>
      </c>
      <c r="FT119" s="82">
        <v>341</v>
      </c>
      <c r="FU119" s="82">
        <v>7</v>
      </c>
      <c r="FV119" s="82">
        <v>16</v>
      </c>
      <c r="FW119" s="82">
        <v>6888</v>
      </c>
      <c r="FX119" s="82">
        <v>196</v>
      </c>
      <c r="FY119" s="82">
        <v>122</v>
      </c>
      <c r="FZ119" s="82">
        <v>11</v>
      </c>
      <c r="GA119" s="82">
        <v>1</v>
      </c>
      <c r="GB119" s="82"/>
      <c r="GC119" s="82">
        <v>30</v>
      </c>
    </row>
    <row r="120" spans="1:185" x14ac:dyDescent="0.3">
      <c r="A120" s="83">
        <v>106190878</v>
      </c>
      <c r="B120" s="81" t="s">
        <v>330</v>
      </c>
      <c r="C120" s="81" t="s">
        <v>1051</v>
      </c>
      <c r="D120" s="81" t="s">
        <v>1101</v>
      </c>
      <c r="E120" s="81" t="s">
        <v>1386</v>
      </c>
      <c r="F120" s="81" t="s">
        <v>1466</v>
      </c>
      <c r="G120" s="81" t="s">
        <v>1386</v>
      </c>
      <c r="H120" s="81" t="s">
        <v>331</v>
      </c>
      <c r="I120" s="81" t="s">
        <v>1040</v>
      </c>
      <c r="J120" s="81"/>
      <c r="K120" s="81" t="s">
        <v>1864</v>
      </c>
      <c r="L120" s="81"/>
      <c r="M120" s="81" t="s">
        <v>58</v>
      </c>
      <c r="N120" s="81" t="s">
        <v>965</v>
      </c>
      <c r="O120" s="81" t="s">
        <v>1141</v>
      </c>
      <c r="P120" s="81" t="s">
        <v>1135</v>
      </c>
      <c r="Q120" s="81" t="s">
        <v>1397</v>
      </c>
      <c r="R120" s="81" t="s">
        <v>51</v>
      </c>
      <c r="S120" s="82">
        <v>21813</v>
      </c>
      <c r="T120" s="82">
        <v>17565</v>
      </c>
      <c r="U120" s="82">
        <v>2</v>
      </c>
      <c r="V120" s="82">
        <v>4274</v>
      </c>
      <c r="W120" s="82">
        <v>3644</v>
      </c>
      <c r="X120" s="82">
        <v>7929</v>
      </c>
      <c r="Y120" s="82">
        <v>6507</v>
      </c>
      <c r="Z120" s="82">
        <v>4868</v>
      </c>
      <c r="AA120" s="82">
        <v>4273</v>
      </c>
      <c r="AB120" s="82">
        <v>3557</v>
      </c>
      <c r="AC120" s="82">
        <v>1868</v>
      </c>
      <c r="AD120" s="82">
        <v>1310</v>
      </c>
      <c r="AE120" s="82">
        <v>1150</v>
      </c>
      <c r="AF120" s="82"/>
      <c r="AG120" s="82">
        <v>31</v>
      </c>
      <c r="AH120" s="82">
        <v>690</v>
      </c>
      <c r="AI120" s="82">
        <v>1324</v>
      </c>
      <c r="AJ120" s="82">
        <v>87</v>
      </c>
      <c r="AK120" s="82">
        <v>28</v>
      </c>
      <c r="AL120" s="82">
        <v>10283</v>
      </c>
      <c r="AM120" s="82">
        <v>988</v>
      </c>
      <c r="AN120" s="82">
        <v>25816</v>
      </c>
      <c r="AO120" s="82">
        <v>133</v>
      </c>
      <c r="AP120" s="82">
        <v>35233</v>
      </c>
      <c r="AQ120" s="82">
        <v>3679</v>
      </c>
      <c r="AR120" s="82">
        <v>383</v>
      </c>
      <c r="AS120" s="82">
        <v>85</v>
      </c>
      <c r="AT120" s="82">
        <v>457</v>
      </c>
      <c r="AU120" s="82">
        <v>1236</v>
      </c>
      <c r="AV120" s="82">
        <v>2</v>
      </c>
      <c r="AW120" s="82">
        <v>29</v>
      </c>
      <c r="AX120" s="82">
        <v>19</v>
      </c>
      <c r="AY120" s="82">
        <v>6</v>
      </c>
      <c r="AZ120" s="82">
        <v>38</v>
      </c>
      <c r="BA120" s="82">
        <v>311</v>
      </c>
      <c r="BB120" s="82">
        <v>17</v>
      </c>
      <c r="BC120" s="82">
        <v>3</v>
      </c>
      <c r="BD120" s="82">
        <v>2</v>
      </c>
      <c r="BE120" s="82">
        <v>37070</v>
      </c>
      <c r="BF120" s="82">
        <v>186</v>
      </c>
      <c r="BG120" s="82"/>
      <c r="BH120" s="82">
        <v>3</v>
      </c>
      <c r="BI120" s="82"/>
      <c r="BJ120" s="82">
        <v>1</v>
      </c>
      <c r="BK120" s="82">
        <v>23804</v>
      </c>
      <c r="BL120" s="82">
        <v>5509</v>
      </c>
      <c r="BM120" s="82">
        <v>1645</v>
      </c>
      <c r="BN120" s="82">
        <v>4212</v>
      </c>
      <c r="BO120" s="82">
        <v>4099</v>
      </c>
      <c r="BP120" s="82">
        <v>111</v>
      </c>
      <c r="BQ120" s="82">
        <v>116</v>
      </c>
      <c r="BR120" s="82">
        <v>2506</v>
      </c>
      <c r="BS120" s="82">
        <v>4</v>
      </c>
      <c r="BT120" s="82">
        <v>1998</v>
      </c>
      <c r="BU120" s="82">
        <v>119</v>
      </c>
      <c r="BV120" s="82">
        <v>914</v>
      </c>
      <c r="BW120" s="82">
        <v>480</v>
      </c>
      <c r="BX120" s="82">
        <v>486</v>
      </c>
      <c r="BY120" s="82">
        <v>1214</v>
      </c>
      <c r="BZ120" s="82">
        <v>2362</v>
      </c>
      <c r="CA120" s="82">
        <v>1565</v>
      </c>
      <c r="CB120" s="82">
        <v>5889</v>
      </c>
      <c r="CC120" s="82">
        <v>765</v>
      </c>
      <c r="CD120" s="82">
        <v>3104</v>
      </c>
      <c r="CE120" s="82">
        <v>73</v>
      </c>
      <c r="CF120" s="82">
        <v>1559</v>
      </c>
      <c r="CG120" s="82">
        <v>1597</v>
      </c>
      <c r="CH120" s="82">
        <v>3603</v>
      </c>
      <c r="CI120" s="82">
        <v>1436</v>
      </c>
      <c r="CJ120" s="82">
        <v>9589</v>
      </c>
      <c r="CK120" s="82">
        <v>1</v>
      </c>
      <c r="CL120" s="82">
        <v>39380</v>
      </c>
      <c r="CM120" s="82">
        <v>77</v>
      </c>
      <c r="CN120" s="82">
        <v>25209</v>
      </c>
      <c r="CO120" s="82">
        <v>14085</v>
      </c>
      <c r="CP120" s="82">
        <v>4</v>
      </c>
      <c r="CQ120" s="82">
        <v>5</v>
      </c>
      <c r="CR120" s="82">
        <v>107</v>
      </c>
      <c r="CS120" s="82">
        <v>37835</v>
      </c>
      <c r="CT120" s="82"/>
      <c r="CU120" s="82">
        <v>596</v>
      </c>
      <c r="CV120" s="82">
        <v>139</v>
      </c>
      <c r="CW120" s="82">
        <v>703</v>
      </c>
      <c r="CX120" s="82">
        <v>4845</v>
      </c>
      <c r="CY120" s="82">
        <v>5475</v>
      </c>
      <c r="CZ120" s="82"/>
      <c r="DA120" s="82">
        <v>261</v>
      </c>
      <c r="DB120" s="82">
        <v>974</v>
      </c>
      <c r="DC120" s="82">
        <v>1207</v>
      </c>
      <c r="DD120" s="82">
        <v>1390</v>
      </c>
      <c r="DE120" s="82">
        <v>1780</v>
      </c>
      <c r="DF120" s="82">
        <v>1840</v>
      </c>
      <c r="DG120" s="82">
        <v>1355</v>
      </c>
      <c r="DH120" s="82">
        <v>1255</v>
      </c>
      <c r="DI120" s="82">
        <v>144</v>
      </c>
      <c r="DJ120" s="82">
        <v>114</v>
      </c>
      <c r="DK120" s="82"/>
      <c r="DL120" s="82">
        <v>13</v>
      </c>
      <c r="DM120" s="82">
        <v>187</v>
      </c>
      <c r="DN120" s="82">
        <v>680</v>
      </c>
      <c r="DO120" s="82">
        <v>6</v>
      </c>
      <c r="DP120" s="82">
        <v>8</v>
      </c>
      <c r="DQ120" s="82">
        <v>2946</v>
      </c>
      <c r="DR120" s="82">
        <v>184</v>
      </c>
      <c r="DS120" s="82">
        <v>6296</v>
      </c>
      <c r="DT120" s="82"/>
      <c r="DU120" s="82">
        <v>8559</v>
      </c>
      <c r="DV120" s="82">
        <v>1715</v>
      </c>
      <c r="DW120" s="82">
        <v>46</v>
      </c>
      <c r="DX120" s="82"/>
      <c r="DY120" s="82">
        <v>188</v>
      </c>
      <c r="DZ120" s="82">
        <v>342</v>
      </c>
      <c r="EA120" s="82">
        <v>326</v>
      </c>
      <c r="EB120" s="82">
        <v>1387</v>
      </c>
      <c r="EC120" s="82">
        <v>110</v>
      </c>
      <c r="ED120" s="82">
        <v>38</v>
      </c>
      <c r="EE120" s="82">
        <v>50</v>
      </c>
      <c r="EF120" s="82">
        <v>86</v>
      </c>
      <c r="EG120" s="82">
        <v>119</v>
      </c>
      <c r="EH120" s="82">
        <v>1</v>
      </c>
      <c r="EI120" s="82">
        <v>6836</v>
      </c>
      <c r="EJ120" s="82">
        <v>837</v>
      </c>
      <c r="EK120" s="82"/>
      <c r="EL120" s="82"/>
      <c r="EM120" s="82"/>
      <c r="EN120" s="82"/>
      <c r="EO120" s="82"/>
      <c r="EP120" s="82">
        <v>4914</v>
      </c>
      <c r="EQ120" s="82">
        <v>3894</v>
      </c>
      <c r="ER120" s="82">
        <v>438</v>
      </c>
      <c r="ES120" s="82">
        <v>688</v>
      </c>
      <c r="ET120" s="82">
        <v>375</v>
      </c>
      <c r="EU120" s="82">
        <v>11</v>
      </c>
      <c r="EV120" s="82">
        <v>1486</v>
      </c>
      <c r="EW120" s="82">
        <v>1271</v>
      </c>
      <c r="EX120" s="82">
        <v>130</v>
      </c>
      <c r="EY120" s="82">
        <v>15</v>
      </c>
      <c r="EZ120" s="82">
        <v>684</v>
      </c>
      <c r="FA120" s="82">
        <v>13</v>
      </c>
      <c r="FB120" s="82">
        <v>545</v>
      </c>
      <c r="FC120" s="82">
        <v>1949</v>
      </c>
      <c r="FD120" s="82">
        <v>589</v>
      </c>
      <c r="FE120" s="82">
        <v>1790</v>
      </c>
      <c r="FF120" s="82">
        <v>168</v>
      </c>
      <c r="FG120" s="82">
        <v>268</v>
      </c>
      <c r="FH120" s="82">
        <v>340</v>
      </c>
      <c r="FI120" s="82">
        <v>455</v>
      </c>
      <c r="FJ120" s="82">
        <v>177</v>
      </c>
      <c r="FK120" s="82">
        <v>243</v>
      </c>
      <c r="FL120" s="82">
        <v>51</v>
      </c>
      <c r="FM120" s="82">
        <v>12</v>
      </c>
      <c r="FN120" s="82">
        <v>114</v>
      </c>
      <c r="FO120" s="82">
        <v>15</v>
      </c>
      <c r="FP120" s="82">
        <v>5</v>
      </c>
      <c r="FQ120" s="82">
        <v>10320</v>
      </c>
      <c r="FR120" s="82">
        <v>45</v>
      </c>
      <c r="FS120" s="82">
        <v>5620</v>
      </c>
      <c r="FT120" s="82">
        <v>4650</v>
      </c>
      <c r="FU120" s="82">
        <v>3</v>
      </c>
      <c r="FV120" s="82">
        <v>2</v>
      </c>
      <c r="FW120" s="82">
        <v>9232</v>
      </c>
      <c r="FX120" s="82">
        <v>887</v>
      </c>
      <c r="FY120" s="82">
        <v>44</v>
      </c>
      <c r="FZ120" s="82">
        <v>116</v>
      </c>
      <c r="GA120" s="82"/>
      <c r="GB120" s="82">
        <v>41</v>
      </c>
      <c r="GC120" s="82">
        <v>28</v>
      </c>
    </row>
    <row r="121" spans="1:185" x14ac:dyDescent="0.3">
      <c r="A121" s="83">
        <v>106190883</v>
      </c>
      <c r="B121" s="81" t="s">
        <v>332</v>
      </c>
      <c r="C121" s="81" t="s">
        <v>333</v>
      </c>
      <c r="D121" s="81" t="s">
        <v>1101</v>
      </c>
      <c r="E121" s="81" t="s">
        <v>1386</v>
      </c>
      <c r="F121" s="81" t="s">
        <v>2002</v>
      </c>
      <c r="G121" s="81" t="s">
        <v>1442</v>
      </c>
      <c r="H121" s="81" t="s">
        <v>334</v>
      </c>
      <c r="I121" s="81" t="s">
        <v>1041</v>
      </c>
      <c r="J121" s="81"/>
      <c r="K121" s="81" t="s">
        <v>1864</v>
      </c>
      <c r="L121" s="81"/>
      <c r="M121" s="81"/>
      <c r="N121" s="81" t="s">
        <v>966</v>
      </c>
      <c r="O121" s="81" t="s">
        <v>1124</v>
      </c>
      <c r="P121" s="81" t="s">
        <v>1146</v>
      </c>
      <c r="Q121" s="81" t="s">
        <v>1443</v>
      </c>
      <c r="R121" s="81" t="s">
        <v>51</v>
      </c>
      <c r="S121" s="82">
        <v>10962</v>
      </c>
      <c r="T121" s="82">
        <v>9036</v>
      </c>
      <c r="U121" s="82"/>
      <c r="V121" s="82">
        <v>1749</v>
      </c>
      <c r="W121" s="82">
        <v>1866</v>
      </c>
      <c r="X121" s="82">
        <v>4042</v>
      </c>
      <c r="Y121" s="82">
        <v>3371</v>
      </c>
      <c r="Z121" s="82">
        <v>2827</v>
      </c>
      <c r="AA121" s="82">
        <v>2382</v>
      </c>
      <c r="AB121" s="82">
        <v>1842</v>
      </c>
      <c r="AC121" s="82">
        <v>867</v>
      </c>
      <c r="AD121" s="82">
        <v>745</v>
      </c>
      <c r="AE121" s="82">
        <v>307</v>
      </c>
      <c r="AF121" s="82"/>
      <c r="AG121" s="82">
        <v>105</v>
      </c>
      <c r="AH121" s="82">
        <v>1627</v>
      </c>
      <c r="AI121" s="82">
        <v>450</v>
      </c>
      <c r="AJ121" s="82">
        <v>1021</v>
      </c>
      <c r="AK121" s="82">
        <v>17</v>
      </c>
      <c r="AL121" s="82">
        <v>10575</v>
      </c>
      <c r="AM121" s="82">
        <v>1132</v>
      </c>
      <c r="AN121" s="82">
        <v>5071</v>
      </c>
      <c r="AO121" s="82"/>
      <c r="AP121" s="82">
        <v>11999</v>
      </c>
      <c r="AQ121" s="82">
        <v>6940</v>
      </c>
      <c r="AR121" s="82">
        <v>1059</v>
      </c>
      <c r="AS121" s="82"/>
      <c r="AT121" s="82">
        <v>534</v>
      </c>
      <c r="AU121" s="82">
        <v>906</v>
      </c>
      <c r="AV121" s="82">
        <v>203</v>
      </c>
      <c r="AW121" s="82">
        <v>28</v>
      </c>
      <c r="AX121" s="82"/>
      <c r="AY121" s="82">
        <v>1</v>
      </c>
      <c r="AZ121" s="82"/>
      <c r="BA121" s="82">
        <v>137</v>
      </c>
      <c r="BB121" s="82">
        <v>219</v>
      </c>
      <c r="BC121" s="82"/>
      <c r="BD121" s="82">
        <v>3</v>
      </c>
      <c r="BE121" s="82">
        <v>17896</v>
      </c>
      <c r="BF121" s="82">
        <v>71</v>
      </c>
      <c r="BG121" s="82"/>
      <c r="BH121" s="82"/>
      <c r="BI121" s="82"/>
      <c r="BJ121" s="82"/>
      <c r="BK121" s="82">
        <v>3061</v>
      </c>
      <c r="BL121" s="82">
        <v>2504</v>
      </c>
      <c r="BM121" s="82">
        <v>306</v>
      </c>
      <c r="BN121" s="82">
        <v>13167</v>
      </c>
      <c r="BO121" s="82">
        <v>960</v>
      </c>
      <c r="BP121" s="82"/>
      <c r="BQ121" s="82">
        <v>32</v>
      </c>
      <c r="BR121" s="82">
        <v>1023</v>
      </c>
      <c r="BS121" s="82">
        <v>4</v>
      </c>
      <c r="BT121" s="82">
        <v>1130</v>
      </c>
      <c r="BU121" s="82">
        <v>30</v>
      </c>
      <c r="BV121" s="82">
        <v>440</v>
      </c>
      <c r="BW121" s="82">
        <v>190</v>
      </c>
      <c r="BX121" s="82">
        <v>224</v>
      </c>
      <c r="BY121" s="82">
        <v>1187</v>
      </c>
      <c r="BZ121" s="82">
        <v>1266</v>
      </c>
      <c r="CA121" s="82">
        <v>1384</v>
      </c>
      <c r="CB121" s="82">
        <v>3484</v>
      </c>
      <c r="CC121" s="82">
        <v>964</v>
      </c>
      <c r="CD121" s="82">
        <v>1218</v>
      </c>
      <c r="CE121" s="82">
        <v>41</v>
      </c>
      <c r="CF121" s="82">
        <v>759</v>
      </c>
      <c r="CG121" s="82">
        <v>601</v>
      </c>
      <c r="CH121" s="82">
        <v>2162</v>
      </c>
      <c r="CI121" s="82">
        <v>758</v>
      </c>
      <c r="CJ121" s="82">
        <v>3095</v>
      </c>
      <c r="CK121" s="82">
        <v>6</v>
      </c>
      <c r="CL121" s="82">
        <v>19998</v>
      </c>
      <c r="CM121" s="82">
        <v>805</v>
      </c>
      <c r="CN121" s="82">
        <v>16157</v>
      </c>
      <c r="CO121" s="82">
        <v>3031</v>
      </c>
      <c r="CP121" s="82">
        <v>5</v>
      </c>
      <c r="CQ121" s="82"/>
      <c r="CR121" s="82">
        <v>2</v>
      </c>
      <c r="CS121" s="82">
        <v>19465</v>
      </c>
      <c r="CT121" s="82">
        <v>8</v>
      </c>
      <c r="CU121" s="82">
        <v>385</v>
      </c>
      <c r="CV121" s="82">
        <v>137</v>
      </c>
      <c r="CW121" s="82">
        <v>1</v>
      </c>
      <c r="CX121" s="82">
        <v>1764</v>
      </c>
      <c r="CY121" s="82">
        <v>1864</v>
      </c>
      <c r="CZ121" s="82"/>
      <c r="DA121" s="82">
        <v>30</v>
      </c>
      <c r="DB121" s="82">
        <v>189</v>
      </c>
      <c r="DC121" s="82">
        <v>294</v>
      </c>
      <c r="DD121" s="82">
        <v>407</v>
      </c>
      <c r="DE121" s="82">
        <v>577</v>
      </c>
      <c r="DF121" s="82">
        <v>723</v>
      </c>
      <c r="DG121" s="82">
        <v>623</v>
      </c>
      <c r="DH121" s="82">
        <v>782</v>
      </c>
      <c r="DI121" s="82">
        <v>3</v>
      </c>
      <c r="DJ121" s="82"/>
      <c r="DK121" s="82"/>
      <c r="DL121" s="82">
        <v>5</v>
      </c>
      <c r="DM121" s="82">
        <v>625</v>
      </c>
      <c r="DN121" s="82">
        <v>68</v>
      </c>
      <c r="DO121" s="82">
        <v>203</v>
      </c>
      <c r="DP121" s="82">
        <v>5</v>
      </c>
      <c r="DQ121" s="82">
        <v>1489</v>
      </c>
      <c r="DR121" s="82">
        <v>172</v>
      </c>
      <c r="DS121" s="82">
        <v>1060</v>
      </c>
      <c r="DT121" s="82">
        <v>1</v>
      </c>
      <c r="DU121" s="82">
        <v>1656</v>
      </c>
      <c r="DV121" s="82">
        <v>1827</v>
      </c>
      <c r="DW121" s="82">
        <v>145</v>
      </c>
      <c r="DX121" s="82"/>
      <c r="DY121" s="82">
        <v>287</v>
      </c>
      <c r="DZ121" s="82">
        <v>206</v>
      </c>
      <c r="EA121" s="82">
        <v>228</v>
      </c>
      <c r="EB121" s="82">
        <v>276</v>
      </c>
      <c r="EC121" s="82">
        <v>62</v>
      </c>
      <c r="ED121" s="82"/>
      <c r="EE121" s="82">
        <v>1</v>
      </c>
      <c r="EF121" s="82">
        <v>21</v>
      </c>
      <c r="EG121" s="82"/>
      <c r="EH121" s="82">
        <v>23</v>
      </c>
      <c r="EI121" s="82">
        <v>1995</v>
      </c>
      <c r="EJ121" s="82">
        <v>482</v>
      </c>
      <c r="EK121" s="82">
        <v>47</v>
      </c>
      <c r="EL121" s="82"/>
      <c r="EM121" s="82"/>
      <c r="EN121" s="82"/>
      <c r="EO121" s="82"/>
      <c r="EP121" s="82">
        <v>1269</v>
      </c>
      <c r="EQ121" s="82">
        <v>1536</v>
      </c>
      <c r="ER121" s="82">
        <v>30</v>
      </c>
      <c r="ES121" s="82">
        <v>733</v>
      </c>
      <c r="ET121" s="82">
        <v>57</v>
      </c>
      <c r="EU121" s="82">
        <v>3</v>
      </c>
      <c r="EV121" s="82">
        <v>452</v>
      </c>
      <c r="EW121" s="82">
        <v>664</v>
      </c>
      <c r="EX121" s="82">
        <v>66</v>
      </c>
      <c r="EY121" s="82">
        <v>3</v>
      </c>
      <c r="EZ121" s="82">
        <v>193</v>
      </c>
      <c r="FA121" s="82">
        <v>1</v>
      </c>
      <c r="FB121" s="82">
        <v>254</v>
      </c>
      <c r="FC121" s="82">
        <v>805</v>
      </c>
      <c r="FD121" s="82">
        <v>208</v>
      </c>
      <c r="FE121" s="82">
        <v>97</v>
      </c>
      <c r="FF121" s="82">
        <v>37</v>
      </c>
      <c r="FG121" s="82">
        <v>133</v>
      </c>
      <c r="FH121" s="82">
        <v>91</v>
      </c>
      <c r="FI121" s="82">
        <v>320</v>
      </c>
      <c r="FJ121" s="82">
        <v>107</v>
      </c>
      <c r="FK121" s="82">
        <v>132</v>
      </c>
      <c r="FL121" s="82">
        <v>3</v>
      </c>
      <c r="FM121" s="82">
        <v>1</v>
      </c>
      <c r="FN121" s="82">
        <v>56</v>
      </c>
      <c r="FO121" s="82">
        <v>3</v>
      </c>
      <c r="FP121" s="82">
        <v>2</v>
      </c>
      <c r="FQ121" s="82">
        <v>3628</v>
      </c>
      <c r="FR121" s="82">
        <v>449</v>
      </c>
      <c r="FS121" s="82">
        <v>2530</v>
      </c>
      <c r="FT121" s="82">
        <v>648</v>
      </c>
      <c r="FU121" s="82"/>
      <c r="FV121" s="82">
        <v>1</v>
      </c>
      <c r="FW121" s="82">
        <v>3468</v>
      </c>
      <c r="FX121" s="82">
        <v>134</v>
      </c>
      <c r="FY121" s="82">
        <v>22</v>
      </c>
      <c r="FZ121" s="82">
        <v>1</v>
      </c>
      <c r="GA121" s="82">
        <v>3</v>
      </c>
      <c r="GB121" s="82"/>
      <c r="GC121" s="82">
        <v>11</v>
      </c>
    </row>
    <row r="122" spans="1:185" x14ac:dyDescent="0.3">
      <c r="A122" s="83">
        <v>106190949</v>
      </c>
      <c r="B122" s="81" t="s">
        <v>335</v>
      </c>
      <c r="C122" s="81" t="s">
        <v>336</v>
      </c>
      <c r="D122" s="81" t="s">
        <v>1101</v>
      </c>
      <c r="E122" s="81" t="s">
        <v>1386</v>
      </c>
      <c r="F122" s="81" t="s">
        <v>2003</v>
      </c>
      <c r="G122" s="81" t="s">
        <v>1467</v>
      </c>
      <c r="H122" s="81" t="s">
        <v>337</v>
      </c>
      <c r="I122" s="81" t="s">
        <v>1040</v>
      </c>
      <c r="J122" s="81" t="s">
        <v>1867</v>
      </c>
      <c r="K122" s="81" t="s">
        <v>1864</v>
      </c>
      <c r="L122" s="81"/>
      <c r="M122" s="81"/>
      <c r="N122" s="81" t="s">
        <v>965</v>
      </c>
      <c r="O122" s="81" t="s">
        <v>1144</v>
      </c>
      <c r="P122" s="81" t="s">
        <v>1153</v>
      </c>
      <c r="Q122" s="81" t="s">
        <v>1468</v>
      </c>
      <c r="R122" s="81" t="s">
        <v>51</v>
      </c>
      <c r="S122" s="82">
        <v>23721</v>
      </c>
      <c r="T122" s="82">
        <v>21048</v>
      </c>
      <c r="U122" s="82">
        <v>1</v>
      </c>
      <c r="V122" s="82">
        <v>3365</v>
      </c>
      <c r="W122" s="82">
        <v>4277</v>
      </c>
      <c r="X122" s="82">
        <v>7460</v>
      </c>
      <c r="Y122" s="82">
        <v>7194</v>
      </c>
      <c r="Z122" s="82">
        <v>5968</v>
      </c>
      <c r="AA122" s="82">
        <v>5999</v>
      </c>
      <c r="AB122" s="82">
        <v>4352</v>
      </c>
      <c r="AC122" s="82">
        <v>2999</v>
      </c>
      <c r="AD122" s="82">
        <v>2586</v>
      </c>
      <c r="AE122" s="82">
        <v>570</v>
      </c>
      <c r="AF122" s="82"/>
      <c r="AG122" s="82">
        <v>78</v>
      </c>
      <c r="AH122" s="82">
        <v>1691</v>
      </c>
      <c r="AI122" s="82">
        <v>2739</v>
      </c>
      <c r="AJ122" s="82">
        <v>62</v>
      </c>
      <c r="AK122" s="82">
        <v>69</v>
      </c>
      <c r="AL122" s="82">
        <v>4774</v>
      </c>
      <c r="AM122" s="82">
        <v>213</v>
      </c>
      <c r="AN122" s="82">
        <v>35144</v>
      </c>
      <c r="AO122" s="82"/>
      <c r="AP122" s="82">
        <v>15199</v>
      </c>
      <c r="AQ122" s="82">
        <v>28968</v>
      </c>
      <c r="AR122" s="82">
        <v>603</v>
      </c>
      <c r="AS122" s="82"/>
      <c r="AT122" s="82">
        <v>1804</v>
      </c>
      <c r="AU122" s="82">
        <v>874</v>
      </c>
      <c r="AV122" s="82"/>
      <c r="AW122" s="82">
        <v>64</v>
      </c>
      <c r="AX122" s="82">
        <v>60</v>
      </c>
      <c r="AY122" s="82"/>
      <c r="AZ122" s="82"/>
      <c r="BA122" s="82">
        <v>824</v>
      </c>
      <c r="BB122" s="82">
        <v>106</v>
      </c>
      <c r="BC122" s="82">
        <v>2</v>
      </c>
      <c r="BD122" s="82">
        <v>4</v>
      </c>
      <c r="BE122" s="82">
        <v>40924</v>
      </c>
      <c r="BF122" s="82">
        <v>108</v>
      </c>
      <c r="BG122" s="82"/>
      <c r="BH122" s="82"/>
      <c r="BI122" s="82"/>
      <c r="BJ122" s="82"/>
      <c r="BK122" s="82">
        <v>16915</v>
      </c>
      <c r="BL122" s="82">
        <v>7898</v>
      </c>
      <c r="BM122" s="82">
        <v>2314</v>
      </c>
      <c r="BN122" s="82">
        <v>15402</v>
      </c>
      <c r="BO122" s="82">
        <v>2241</v>
      </c>
      <c r="BP122" s="82"/>
      <c r="BQ122" s="82">
        <v>21</v>
      </c>
      <c r="BR122" s="82">
        <v>3835</v>
      </c>
      <c r="BS122" s="82">
        <v>2</v>
      </c>
      <c r="BT122" s="82">
        <v>2518</v>
      </c>
      <c r="BU122" s="82">
        <v>179</v>
      </c>
      <c r="BV122" s="82">
        <v>828</v>
      </c>
      <c r="BW122" s="82">
        <v>710</v>
      </c>
      <c r="BX122" s="82">
        <v>328</v>
      </c>
      <c r="BY122" s="82">
        <v>2999</v>
      </c>
      <c r="BZ122" s="82">
        <v>2536</v>
      </c>
      <c r="CA122" s="82">
        <v>2488</v>
      </c>
      <c r="CB122" s="82">
        <v>9010</v>
      </c>
      <c r="CC122" s="82">
        <v>2109</v>
      </c>
      <c r="CD122" s="82">
        <v>2030</v>
      </c>
      <c r="CE122" s="82">
        <v>129</v>
      </c>
      <c r="CF122" s="82">
        <v>1961</v>
      </c>
      <c r="CG122" s="82">
        <v>724</v>
      </c>
      <c r="CH122" s="82">
        <v>4471</v>
      </c>
      <c r="CI122" s="82">
        <v>1117</v>
      </c>
      <c r="CJ122" s="82">
        <v>6733</v>
      </c>
      <c r="CK122" s="82">
        <v>42</v>
      </c>
      <c r="CL122" s="82">
        <v>44770</v>
      </c>
      <c r="CM122" s="82">
        <v>83</v>
      </c>
      <c r="CN122" s="82">
        <v>43909</v>
      </c>
      <c r="CO122" s="82">
        <v>778</v>
      </c>
      <c r="CP122" s="82"/>
      <c r="CQ122" s="82"/>
      <c r="CR122" s="82">
        <v>14</v>
      </c>
      <c r="CS122" s="82">
        <v>43638</v>
      </c>
      <c r="CT122" s="82">
        <v>14</v>
      </c>
      <c r="CU122" s="82">
        <v>408</v>
      </c>
      <c r="CV122" s="82">
        <v>454</v>
      </c>
      <c r="CW122" s="82">
        <v>242</v>
      </c>
      <c r="CX122" s="82">
        <v>3964</v>
      </c>
      <c r="CY122" s="82">
        <v>4213</v>
      </c>
      <c r="CZ122" s="82"/>
      <c r="DA122" s="82">
        <v>145</v>
      </c>
      <c r="DB122" s="82">
        <v>632</v>
      </c>
      <c r="DC122" s="82">
        <v>786</v>
      </c>
      <c r="DD122" s="82">
        <v>764</v>
      </c>
      <c r="DE122" s="82">
        <v>1273</v>
      </c>
      <c r="DF122" s="82">
        <v>1480</v>
      </c>
      <c r="DG122" s="82">
        <v>1452</v>
      </c>
      <c r="DH122" s="82">
        <v>1633</v>
      </c>
      <c r="DI122" s="82">
        <v>11</v>
      </c>
      <c r="DJ122" s="82">
        <v>1</v>
      </c>
      <c r="DK122" s="82"/>
      <c r="DL122" s="82">
        <v>10</v>
      </c>
      <c r="DM122" s="82">
        <v>413</v>
      </c>
      <c r="DN122" s="82">
        <v>419</v>
      </c>
      <c r="DO122" s="82">
        <v>10</v>
      </c>
      <c r="DP122" s="82">
        <v>16</v>
      </c>
      <c r="DQ122" s="82">
        <v>568</v>
      </c>
      <c r="DR122" s="82">
        <v>36</v>
      </c>
      <c r="DS122" s="82">
        <v>6705</v>
      </c>
      <c r="DT122" s="82"/>
      <c r="DU122" s="82">
        <v>1651</v>
      </c>
      <c r="DV122" s="82">
        <v>6499</v>
      </c>
      <c r="DW122" s="82">
        <v>27</v>
      </c>
      <c r="DX122" s="82"/>
      <c r="DY122" s="82">
        <v>470</v>
      </c>
      <c r="DZ122" s="82">
        <v>184</v>
      </c>
      <c r="EA122" s="82">
        <v>308</v>
      </c>
      <c r="EB122" s="82">
        <v>1269</v>
      </c>
      <c r="EC122" s="82">
        <v>6</v>
      </c>
      <c r="ED122" s="82"/>
      <c r="EE122" s="82">
        <v>35</v>
      </c>
      <c r="EF122" s="82">
        <v>51</v>
      </c>
      <c r="EG122" s="82">
        <v>161</v>
      </c>
      <c r="EH122" s="82">
        <v>51</v>
      </c>
      <c r="EI122" s="82">
        <v>5020</v>
      </c>
      <c r="EJ122" s="82">
        <v>622</v>
      </c>
      <c r="EK122" s="82"/>
      <c r="EL122" s="82"/>
      <c r="EM122" s="82"/>
      <c r="EN122" s="82"/>
      <c r="EO122" s="82"/>
      <c r="EP122" s="82">
        <v>1714</v>
      </c>
      <c r="EQ122" s="82">
        <v>4030</v>
      </c>
      <c r="ER122" s="82">
        <v>86</v>
      </c>
      <c r="ES122" s="82">
        <v>2167</v>
      </c>
      <c r="ET122" s="82">
        <v>180</v>
      </c>
      <c r="EU122" s="82"/>
      <c r="EV122" s="82">
        <v>1292</v>
      </c>
      <c r="EW122" s="82">
        <v>1031</v>
      </c>
      <c r="EX122" s="82">
        <v>47</v>
      </c>
      <c r="EY122" s="82">
        <v>11</v>
      </c>
      <c r="EZ122" s="82">
        <v>336</v>
      </c>
      <c r="FA122" s="82">
        <v>8</v>
      </c>
      <c r="FB122" s="82">
        <v>469</v>
      </c>
      <c r="FC122" s="82">
        <v>1377</v>
      </c>
      <c r="FD122" s="82">
        <v>1193</v>
      </c>
      <c r="FE122" s="82">
        <v>993</v>
      </c>
      <c r="FF122" s="82">
        <v>142</v>
      </c>
      <c r="FG122" s="82">
        <v>220</v>
      </c>
      <c r="FH122" s="82">
        <v>195</v>
      </c>
      <c r="FI122" s="82">
        <v>612</v>
      </c>
      <c r="FJ122" s="82">
        <v>99</v>
      </c>
      <c r="FK122" s="82">
        <v>73</v>
      </c>
      <c r="FL122" s="82">
        <v>11</v>
      </c>
      <c r="FM122" s="82">
        <v>3</v>
      </c>
      <c r="FN122" s="82">
        <v>58</v>
      </c>
      <c r="FO122" s="82">
        <v>6</v>
      </c>
      <c r="FP122" s="82">
        <v>1</v>
      </c>
      <c r="FQ122" s="82">
        <v>8177</v>
      </c>
      <c r="FR122" s="82">
        <v>68</v>
      </c>
      <c r="FS122" s="82">
        <v>7764</v>
      </c>
      <c r="FT122" s="82">
        <v>341</v>
      </c>
      <c r="FU122" s="82">
        <v>4</v>
      </c>
      <c r="FV122" s="82"/>
      <c r="FW122" s="82">
        <v>7831</v>
      </c>
      <c r="FX122" s="82">
        <v>255</v>
      </c>
      <c r="FY122" s="82">
        <v>72</v>
      </c>
      <c r="FZ122" s="82">
        <v>16</v>
      </c>
      <c r="GA122" s="82">
        <v>2</v>
      </c>
      <c r="GB122" s="82">
        <v>1</v>
      </c>
      <c r="GC122" s="82">
        <v>30</v>
      </c>
    </row>
    <row r="123" spans="1:185" x14ac:dyDescent="0.3">
      <c r="A123" s="83">
        <v>106191227</v>
      </c>
      <c r="B123" s="81" t="s">
        <v>338</v>
      </c>
      <c r="C123" s="81" t="s">
        <v>339</v>
      </c>
      <c r="D123" s="81" t="s">
        <v>1101</v>
      </c>
      <c r="E123" s="81" t="s">
        <v>1386</v>
      </c>
      <c r="F123" s="81" t="s">
        <v>1469</v>
      </c>
      <c r="G123" s="81" t="s">
        <v>1420</v>
      </c>
      <c r="H123" s="81" t="s">
        <v>340</v>
      </c>
      <c r="I123" s="81" t="s">
        <v>1039</v>
      </c>
      <c r="J123" s="81" t="s">
        <v>1873</v>
      </c>
      <c r="K123" s="81" t="s">
        <v>1864</v>
      </c>
      <c r="L123" s="81"/>
      <c r="M123" s="81" t="s">
        <v>58</v>
      </c>
      <c r="N123" s="81" t="s">
        <v>965</v>
      </c>
      <c r="O123" s="81" t="s">
        <v>1136</v>
      </c>
      <c r="P123" s="81" t="s">
        <v>1150</v>
      </c>
      <c r="Q123" s="81" t="s">
        <v>1421</v>
      </c>
      <c r="R123" s="81" t="s">
        <v>51</v>
      </c>
      <c r="S123" s="82">
        <v>26822</v>
      </c>
      <c r="T123" s="82">
        <v>29638</v>
      </c>
      <c r="U123" s="82">
        <v>20</v>
      </c>
      <c r="V123" s="82">
        <v>5837</v>
      </c>
      <c r="W123" s="82">
        <v>5879</v>
      </c>
      <c r="X123" s="82">
        <v>9875</v>
      </c>
      <c r="Y123" s="82">
        <v>8638</v>
      </c>
      <c r="Z123" s="82">
        <v>8150</v>
      </c>
      <c r="AA123" s="82">
        <v>8387</v>
      </c>
      <c r="AB123" s="82">
        <v>5645</v>
      </c>
      <c r="AC123" s="82">
        <v>1692</v>
      </c>
      <c r="AD123" s="82">
        <v>936</v>
      </c>
      <c r="AE123" s="82">
        <v>1441</v>
      </c>
      <c r="AF123" s="82"/>
      <c r="AG123" s="82">
        <v>393</v>
      </c>
      <c r="AH123" s="82">
        <v>2520</v>
      </c>
      <c r="AI123" s="82">
        <v>11304</v>
      </c>
      <c r="AJ123" s="82">
        <v>467</v>
      </c>
      <c r="AK123" s="82">
        <v>306</v>
      </c>
      <c r="AL123" s="82">
        <v>36047</v>
      </c>
      <c r="AM123" s="82">
        <v>610</v>
      </c>
      <c r="AN123" s="82">
        <v>4822</v>
      </c>
      <c r="AO123" s="82">
        <v>11</v>
      </c>
      <c r="AP123" s="82">
        <v>34126</v>
      </c>
      <c r="AQ123" s="82">
        <v>21204</v>
      </c>
      <c r="AR123" s="82">
        <v>1150</v>
      </c>
      <c r="AS123" s="82"/>
      <c r="AT123" s="82">
        <v>2077</v>
      </c>
      <c r="AU123" s="82">
        <v>375</v>
      </c>
      <c r="AV123" s="82">
        <v>22</v>
      </c>
      <c r="AW123" s="82">
        <v>78</v>
      </c>
      <c r="AX123" s="82">
        <v>1</v>
      </c>
      <c r="AY123" s="82"/>
      <c r="AZ123" s="82">
        <v>188</v>
      </c>
      <c r="BA123" s="82">
        <v>315</v>
      </c>
      <c r="BB123" s="82">
        <v>2598</v>
      </c>
      <c r="BC123" s="82"/>
      <c r="BD123" s="82">
        <v>60</v>
      </c>
      <c r="BE123" s="82">
        <v>50657</v>
      </c>
      <c r="BF123" s="82">
        <v>109</v>
      </c>
      <c r="BG123" s="82"/>
      <c r="BH123" s="82"/>
      <c r="BI123" s="82"/>
      <c r="BJ123" s="82"/>
      <c r="BK123" s="82">
        <v>41965</v>
      </c>
      <c r="BL123" s="82">
        <v>4395</v>
      </c>
      <c r="BM123" s="82">
        <v>1302</v>
      </c>
      <c r="BN123" s="82">
        <v>3442</v>
      </c>
      <c r="BO123" s="82">
        <v>5374</v>
      </c>
      <c r="BP123" s="82">
        <v>2</v>
      </c>
      <c r="BQ123" s="82">
        <v>50</v>
      </c>
      <c r="BR123" s="82">
        <v>3054</v>
      </c>
      <c r="BS123" s="82">
        <v>20</v>
      </c>
      <c r="BT123" s="82">
        <v>2805</v>
      </c>
      <c r="BU123" s="82">
        <v>273</v>
      </c>
      <c r="BV123" s="82">
        <v>974</v>
      </c>
      <c r="BW123" s="82">
        <v>830</v>
      </c>
      <c r="BX123" s="82">
        <v>1125</v>
      </c>
      <c r="BY123" s="82">
        <v>3216</v>
      </c>
      <c r="BZ123" s="82">
        <v>3326</v>
      </c>
      <c r="CA123" s="82">
        <v>2493</v>
      </c>
      <c r="CB123" s="82">
        <v>7794</v>
      </c>
      <c r="CC123" s="82">
        <v>6394</v>
      </c>
      <c r="CD123" s="82">
        <v>4275</v>
      </c>
      <c r="CE123" s="82">
        <v>211</v>
      </c>
      <c r="CF123" s="82">
        <v>2379</v>
      </c>
      <c r="CG123" s="82">
        <v>869</v>
      </c>
      <c r="CH123" s="82">
        <v>3368</v>
      </c>
      <c r="CI123" s="82">
        <v>1930</v>
      </c>
      <c r="CJ123" s="82">
        <v>11063</v>
      </c>
      <c r="CK123" s="82">
        <v>31</v>
      </c>
      <c r="CL123" s="82">
        <v>56480</v>
      </c>
      <c r="CM123" s="82">
        <v>852</v>
      </c>
      <c r="CN123" s="82">
        <v>37753</v>
      </c>
      <c r="CO123" s="82">
        <v>17652</v>
      </c>
      <c r="CP123" s="82">
        <v>125</v>
      </c>
      <c r="CQ123" s="82">
        <v>98</v>
      </c>
      <c r="CR123" s="82">
        <v>21</v>
      </c>
      <c r="CS123" s="82">
        <v>52148</v>
      </c>
      <c r="CT123" s="82">
        <v>186</v>
      </c>
      <c r="CU123" s="82">
        <v>3389</v>
      </c>
      <c r="CV123" s="82">
        <v>297</v>
      </c>
      <c r="CW123" s="82">
        <v>439</v>
      </c>
      <c r="CX123" s="82">
        <v>5742</v>
      </c>
      <c r="CY123" s="82">
        <v>7658</v>
      </c>
      <c r="CZ123" s="82">
        <v>3</v>
      </c>
      <c r="DA123" s="82">
        <v>574</v>
      </c>
      <c r="DB123" s="82">
        <v>1419</v>
      </c>
      <c r="DC123" s="82">
        <v>1711</v>
      </c>
      <c r="DD123" s="82">
        <v>1877</v>
      </c>
      <c r="DE123" s="82">
        <v>2731</v>
      </c>
      <c r="DF123" s="82">
        <v>2392</v>
      </c>
      <c r="DG123" s="82">
        <v>1212</v>
      </c>
      <c r="DH123" s="82">
        <v>954</v>
      </c>
      <c r="DI123" s="82">
        <v>221</v>
      </c>
      <c r="DJ123" s="82">
        <v>312</v>
      </c>
      <c r="DK123" s="82"/>
      <c r="DL123" s="82">
        <v>137</v>
      </c>
      <c r="DM123" s="82">
        <v>905</v>
      </c>
      <c r="DN123" s="82">
        <v>2874</v>
      </c>
      <c r="DO123" s="82">
        <v>127</v>
      </c>
      <c r="DP123" s="82">
        <v>79</v>
      </c>
      <c r="DQ123" s="82">
        <v>7815</v>
      </c>
      <c r="DR123" s="82">
        <v>113</v>
      </c>
      <c r="DS123" s="82">
        <v>1350</v>
      </c>
      <c r="DT123" s="82">
        <v>3</v>
      </c>
      <c r="DU123" s="82">
        <v>7249</v>
      </c>
      <c r="DV123" s="82">
        <v>5890</v>
      </c>
      <c r="DW123" s="82">
        <v>264</v>
      </c>
      <c r="DX123" s="82"/>
      <c r="DY123" s="82">
        <v>580</v>
      </c>
      <c r="DZ123" s="82">
        <v>463</v>
      </c>
      <c r="EA123" s="82">
        <v>493</v>
      </c>
      <c r="EB123" s="82">
        <v>528</v>
      </c>
      <c r="EC123" s="82">
        <v>160</v>
      </c>
      <c r="ED123" s="82">
        <v>130</v>
      </c>
      <c r="EE123" s="82">
        <v>17</v>
      </c>
      <c r="EF123" s="82">
        <v>99</v>
      </c>
      <c r="EG123" s="82">
        <v>321</v>
      </c>
      <c r="EH123" s="82">
        <v>104</v>
      </c>
      <c r="EI123" s="82">
        <v>9900</v>
      </c>
      <c r="EJ123" s="82">
        <v>582</v>
      </c>
      <c r="EK123" s="82">
        <v>6</v>
      </c>
      <c r="EL123" s="82">
        <v>19</v>
      </c>
      <c r="EM123" s="82"/>
      <c r="EN123" s="82"/>
      <c r="EO123" s="82">
        <v>1</v>
      </c>
      <c r="EP123" s="82">
        <v>8719</v>
      </c>
      <c r="EQ123" s="82">
        <v>2867</v>
      </c>
      <c r="ER123" s="82">
        <v>299</v>
      </c>
      <c r="ES123" s="82">
        <v>846</v>
      </c>
      <c r="ET123" s="82">
        <v>672</v>
      </c>
      <c r="EU123" s="82"/>
      <c r="EV123" s="82">
        <v>2078</v>
      </c>
      <c r="EW123" s="82">
        <v>1626</v>
      </c>
      <c r="EX123" s="82">
        <v>170</v>
      </c>
      <c r="EY123" s="82">
        <v>26</v>
      </c>
      <c r="EZ123" s="82">
        <v>766</v>
      </c>
      <c r="FA123" s="82">
        <v>62</v>
      </c>
      <c r="FB123" s="82">
        <v>623</v>
      </c>
      <c r="FC123" s="82">
        <v>1643</v>
      </c>
      <c r="FD123" s="82">
        <v>2609</v>
      </c>
      <c r="FE123" s="82">
        <v>769</v>
      </c>
      <c r="FF123" s="82">
        <v>251</v>
      </c>
      <c r="FG123" s="82">
        <v>386</v>
      </c>
      <c r="FH123" s="82">
        <v>446</v>
      </c>
      <c r="FI123" s="82">
        <v>593</v>
      </c>
      <c r="FJ123" s="82">
        <v>304</v>
      </c>
      <c r="FK123" s="82">
        <v>478</v>
      </c>
      <c r="FL123" s="82">
        <v>56</v>
      </c>
      <c r="FM123" s="82">
        <v>40</v>
      </c>
      <c r="FN123" s="82">
        <v>459</v>
      </c>
      <c r="FO123" s="82">
        <v>18</v>
      </c>
      <c r="FP123" s="82"/>
      <c r="FQ123" s="82">
        <v>13403</v>
      </c>
      <c r="FR123" s="82">
        <v>384</v>
      </c>
      <c r="FS123" s="82">
        <v>8371</v>
      </c>
      <c r="FT123" s="82">
        <v>4596</v>
      </c>
      <c r="FU123" s="82">
        <v>26</v>
      </c>
      <c r="FV123" s="82">
        <v>26</v>
      </c>
      <c r="FW123" s="82">
        <v>12416</v>
      </c>
      <c r="FX123" s="82">
        <v>835</v>
      </c>
      <c r="FY123" s="82">
        <v>54</v>
      </c>
      <c r="FZ123" s="82">
        <v>91</v>
      </c>
      <c r="GA123" s="82">
        <v>5</v>
      </c>
      <c r="GB123" s="82">
        <v>2</v>
      </c>
      <c r="GC123" s="82">
        <v>75</v>
      </c>
    </row>
    <row r="124" spans="1:185" x14ac:dyDescent="0.3">
      <c r="A124" s="83">
        <v>106191228</v>
      </c>
      <c r="B124" s="81" t="s">
        <v>341</v>
      </c>
      <c r="C124" s="81" t="s">
        <v>342</v>
      </c>
      <c r="D124" s="81" t="s">
        <v>1101</v>
      </c>
      <c r="E124" s="81" t="s">
        <v>1386</v>
      </c>
      <c r="F124" s="81" t="s">
        <v>1470</v>
      </c>
      <c r="G124" s="81" t="s">
        <v>1386</v>
      </c>
      <c r="H124" s="81" t="s">
        <v>331</v>
      </c>
      <c r="I124" s="81" t="s">
        <v>1039</v>
      </c>
      <c r="J124" s="81" t="s">
        <v>1873</v>
      </c>
      <c r="K124" s="81" t="s">
        <v>1871</v>
      </c>
      <c r="L124" s="81"/>
      <c r="M124" s="81" t="s">
        <v>58</v>
      </c>
      <c r="N124" s="81" t="s">
        <v>977</v>
      </c>
      <c r="O124" s="81" t="s">
        <v>1141</v>
      </c>
      <c r="P124" s="81" t="s">
        <v>1143</v>
      </c>
      <c r="Q124" s="81" t="s">
        <v>1397</v>
      </c>
      <c r="R124" s="81" t="s">
        <v>51</v>
      </c>
      <c r="S124" s="82">
        <v>39942</v>
      </c>
      <c r="T124" s="82">
        <v>53716</v>
      </c>
      <c r="U124" s="82">
        <v>39</v>
      </c>
      <c r="V124" s="82">
        <v>4144</v>
      </c>
      <c r="W124" s="82">
        <v>5798</v>
      </c>
      <c r="X124" s="82">
        <v>15783</v>
      </c>
      <c r="Y124" s="82">
        <v>17104</v>
      </c>
      <c r="Z124" s="82">
        <v>17495</v>
      </c>
      <c r="AA124" s="82">
        <v>17416</v>
      </c>
      <c r="AB124" s="82">
        <v>10822</v>
      </c>
      <c r="AC124" s="82">
        <v>2967</v>
      </c>
      <c r="AD124" s="82">
        <v>1062</v>
      </c>
      <c r="AE124" s="82">
        <v>1106</v>
      </c>
      <c r="AF124" s="82"/>
      <c r="AG124" s="82">
        <v>230</v>
      </c>
      <c r="AH124" s="82">
        <v>2647</v>
      </c>
      <c r="AI124" s="82">
        <v>11579</v>
      </c>
      <c r="AJ124" s="82">
        <v>443</v>
      </c>
      <c r="AK124" s="82">
        <v>48</v>
      </c>
      <c r="AL124" s="82">
        <v>70643</v>
      </c>
      <c r="AM124" s="82">
        <v>4513</v>
      </c>
      <c r="AN124" s="82">
        <v>3594</v>
      </c>
      <c r="AO124" s="82"/>
      <c r="AP124" s="82">
        <v>63407</v>
      </c>
      <c r="AQ124" s="82">
        <v>25669</v>
      </c>
      <c r="AR124" s="82">
        <v>4621</v>
      </c>
      <c r="AS124" s="82"/>
      <c r="AT124" s="82">
        <v>1691</v>
      </c>
      <c r="AU124" s="82">
        <v>807</v>
      </c>
      <c r="AV124" s="82">
        <v>23</v>
      </c>
      <c r="AW124" s="82">
        <v>170</v>
      </c>
      <c r="AX124" s="82">
        <v>6</v>
      </c>
      <c r="AY124" s="82">
        <v>2</v>
      </c>
      <c r="AZ124" s="82">
        <v>415</v>
      </c>
      <c r="BA124" s="82">
        <v>5851</v>
      </c>
      <c r="BB124" s="82">
        <v>5471</v>
      </c>
      <c r="BC124" s="82">
        <v>16</v>
      </c>
      <c r="BD124" s="82">
        <v>58</v>
      </c>
      <c r="BE124" s="82">
        <v>79002</v>
      </c>
      <c r="BF124" s="82">
        <v>134</v>
      </c>
      <c r="BG124" s="82"/>
      <c r="BH124" s="82"/>
      <c r="BI124" s="82">
        <v>33</v>
      </c>
      <c r="BJ124" s="82">
        <v>18</v>
      </c>
      <c r="BK124" s="82">
        <v>66200</v>
      </c>
      <c r="BL124" s="82">
        <v>6571</v>
      </c>
      <c r="BM124" s="82">
        <v>8844</v>
      </c>
      <c r="BN124" s="82">
        <v>4429</v>
      </c>
      <c r="BO124" s="82">
        <v>7653</v>
      </c>
      <c r="BP124" s="82"/>
      <c r="BQ124" s="82">
        <v>35</v>
      </c>
      <c r="BR124" s="82">
        <v>5608</v>
      </c>
      <c r="BS124" s="82">
        <v>46</v>
      </c>
      <c r="BT124" s="82">
        <v>4961</v>
      </c>
      <c r="BU124" s="82">
        <v>447</v>
      </c>
      <c r="BV124" s="82">
        <v>1118</v>
      </c>
      <c r="BW124" s="82">
        <v>1688</v>
      </c>
      <c r="BX124" s="82">
        <v>2427</v>
      </c>
      <c r="BY124" s="82">
        <v>3986</v>
      </c>
      <c r="BZ124" s="82">
        <v>4974</v>
      </c>
      <c r="CA124" s="82">
        <v>3238</v>
      </c>
      <c r="CB124" s="82">
        <v>12482</v>
      </c>
      <c r="CC124" s="82">
        <v>10596</v>
      </c>
      <c r="CD124" s="82">
        <v>8711</v>
      </c>
      <c r="CE124" s="82">
        <v>436</v>
      </c>
      <c r="CF124" s="82">
        <v>4784</v>
      </c>
      <c r="CG124" s="82">
        <v>1256</v>
      </c>
      <c r="CH124" s="82">
        <v>3962</v>
      </c>
      <c r="CI124" s="82">
        <v>2961</v>
      </c>
      <c r="CJ124" s="82">
        <v>19944</v>
      </c>
      <c r="CK124" s="82">
        <v>37</v>
      </c>
      <c r="CL124" s="82">
        <v>93697</v>
      </c>
      <c r="CM124" s="82">
        <v>1801</v>
      </c>
      <c r="CN124" s="82">
        <v>53137</v>
      </c>
      <c r="CO124" s="82">
        <v>38181</v>
      </c>
      <c r="CP124" s="82">
        <v>423</v>
      </c>
      <c r="CQ124" s="82">
        <v>155</v>
      </c>
      <c r="CR124" s="82"/>
      <c r="CS124" s="82">
        <v>83288</v>
      </c>
      <c r="CT124" s="82">
        <v>424</v>
      </c>
      <c r="CU124" s="82">
        <v>8739</v>
      </c>
      <c r="CV124" s="82">
        <v>326</v>
      </c>
      <c r="CW124" s="82">
        <v>920</v>
      </c>
      <c r="CX124" s="82">
        <v>8048</v>
      </c>
      <c r="CY124" s="82">
        <v>14045</v>
      </c>
      <c r="CZ124" s="82">
        <v>11</v>
      </c>
      <c r="DA124" s="82">
        <v>598</v>
      </c>
      <c r="DB124" s="82">
        <v>2090</v>
      </c>
      <c r="DC124" s="82">
        <v>2840</v>
      </c>
      <c r="DD124" s="82">
        <v>3680</v>
      </c>
      <c r="DE124" s="82">
        <v>4988</v>
      </c>
      <c r="DF124" s="82">
        <v>4173</v>
      </c>
      <c r="DG124" s="82">
        <v>1842</v>
      </c>
      <c r="DH124" s="82">
        <v>1323</v>
      </c>
      <c r="DI124" s="82">
        <v>246</v>
      </c>
      <c r="DJ124" s="82">
        <v>324</v>
      </c>
      <c r="DK124" s="82"/>
      <c r="DL124" s="82">
        <v>54</v>
      </c>
      <c r="DM124" s="82">
        <v>1076</v>
      </c>
      <c r="DN124" s="82">
        <v>2635</v>
      </c>
      <c r="DO124" s="82">
        <v>71</v>
      </c>
      <c r="DP124" s="82">
        <v>13</v>
      </c>
      <c r="DQ124" s="82">
        <v>16429</v>
      </c>
      <c r="DR124" s="82">
        <v>1003</v>
      </c>
      <c r="DS124" s="82">
        <v>823</v>
      </c>
      <c r="DT124" s="82"/>
      <c r="DU124" s="82">
        <v>14637</v>
      </c>
      <c r="DV124" s="82">
        <v>6599</v>
      </c>
      <c r="DW124" s="82">
        <v>868</v>
      </c>
      <c r="DX124" s="82"/>
      <c r="DY124" s="82">
        <v>999</v>
      </c>
      <c r="DZ124" s="82">
        <v>1069</v>
      </c>
      <c r="EA124" s="82">
        <v>826</v>
      </c>
      <c r="EB124" s="82">
        <v>115</v>
      </c>
      <c r="EC124" s="82">
        <v>121</v>
      </c>
      <c r="ED124" s="82">
        <v>200</v>
      </c>
      <c r="EE124" s="82">
        <v>1294</v>
      </c>
      <c r="EF124" s="82">
        <v>145</v>
      </c>
      <c r="EG124" s="82">
        <v>206</v>
      </c>
      <c r="EH124" s="82">
        <v>103</v>
      </c>
      <c r="EI124" s="82">
        <v>16162</v>
      </c>
      <c r="EJ124" s="82">
        <v>835</v>
      </c>
      <c r="EK124" s="82">
        <v>12</v>
      </c>
      <c r="EL124" s="82">
        <v>17</v>
      </c>
      <c r="EM124" s="82"/>
      <c r="EN124" s="82"/>
      <c r="EO124" s="82"/>
      <c r="EP124" s="82">
        <v>15215</v>
      </c>
      <c r="EQ124" s="82">
        <v>3853</v>
      </c>
      <c r="ER124" s="82">
        <v>1197</v>
      </c>
      <c r="ES124" s="82">
        <v>890</v>
      </c>
      <c r="ET124" s="82">
        <v>928</v>
      </c>
      <c r="EU124" s="82">
        <v>21</v>
      </c>
      <c r="EV124" s="82">
        <v>3189</v>
      </c>
      <c r="EW124" s="82">
        <v>2734</v>
      </c>
      <c r="EX124" s="82">
        <v>352</v>
      </c>
      <c r="EY124" s="82">
        <v>21</v>
      </c>
      <c r="EZ124" s="82">
        <v>1262</v>
      </c>
      <c r="FA124" s="82">
        <v>121</v>
      </c>
      <c r="FB124" s="82">
        <v>1164</v>
      </c>
      <c r="FC124" s="82">
        <v>3767</v>
      </c>
      <c r="FD124" s="82">
        <v>3275</v>
      </c>
      <c r="FE124" s="82">
        <v>1100</v>
      </c>
      <c r="FF124" s="82">
        <v>646</v>
      </c>
      <c r="FG124" s="82">
        <v>934</v>
      </c>
      <c r="FH124" s="82">
        <v>1035</v>
      </c>
      <c r="FI124" s="82">
        <v>1083</v>
      </c>
      <c r="FJ124" s="82">
        <v>456</v>
      </c>
      <c r="FK124" s="82">
        <v>490</v>
      </c>
      <c r="FL124" s="82">
        <v>106</v>
      </c>
      <c r="FM124" s="82">
        <v>44</v>
      </c>
      <c r="FN124" s="82">
        <v>298</v>
      </c>
      <c r="FO124" s="82">
        <v>27</v>
      </c>
      <c r="FP124" s="82"/>
      <c r="FQ124" s="82">
        <v>22104</v>
      </c>
      <c r="FR124" s="82">
        <v>874</v>
      </c>
      <c r="FS124" s="82">
        <v>10968</v>
      </c>
      <c r="FT124" s="82">
        <v>10177</v>
      </c>
      <c r="FU124" s="82">
        <v>62</v>
      </c>
      <c r="FV124" s="82">
        <v>23</v>
      </c>
      <c r="FW124" s="82">
        <v>19258</v>
      </c>
      <c r="FX124" s="82">
        <v>2588</v>
      </c>
      <c r="FY124" s="82">
        <v>78</v>
      </c>
      <c r="FZ124" s="82">
        <v>162</v>
      </c>
      <c r="GA124" s="82">
        <v>18</v>
      </c>
      <c r="GB124" s="82"/>
      <c r="GC124" s="82">
        <v>106</v>
      </c>
    </row>
    <row r="125" spans="1:185" x14ac:dyDescent="0.3">
      <c r="A125" s="83">
        <v>106191230</v>
      </c>
      <c r="B125" s="81" t="s">
        <v>1076</v>
      </c>
      <c r="C125" s="81" t="s">
        <v>1077</v>
      </c>
      <c r="D125" s="81" t="s">
        <v>1101</v>
      </c>
      <c r="E125" s="81" t="s">
        <v>1386</v>
      </c>
      <c r="F125" s="81" t="s">
        <v>1471</v>
      </c>
      <c r="G125" s="81" t="s">
        <v>1386</v>
      </c>
      <c r="H125" s="81" t="s">
        <v>1078</v>
      </c>
      <c r="I125" s="81" t="s">
        <v>1040</v>
      </c>
      <c r="J125" s="81"/>
      <c r="K125" s="81" t="s">
        <v>1864</v>
      </c>
      <c r="L125" s="81"/>
      <c r="M125" s="81" t="s">
        <v>58</v>
      </c>
      <c r="N125" s="81" t="s">
        <v>963</v>
      </c>
      <c r="O125" s="81" t="s">
        <v>1136</v>
      </c>
      <c r="P125" s="81" t="s">
        <v>1154</v>
      </c>
      <c r="Q125" s="81" t="s">
        <v>1472</v>
      </c>
      <c r="R125" s="81" t="s">
        <v>51</v>
      </c>
      <c r="S125" s="82">
        <v>40057</v>
      </c>
      <c r="T125" s="82">
        <v>33686</v>
      </c>
      <c r="U125" s="82"/>
      <c r="V125" s="82">
        <v>4787</v>
      </c>
      <c r="W125" s="82">
        <v>5729</v>
      </c>
      <c r="X125" s="82">
        <v>16502</v>
      </c>
      <c r="Y125" s="82">
        <v>14398</v>
      </c>
      <c r="Z125" s="82">
        <v>11067</v>
      </c>
      <c r="AA125" s="82">
        <v>10945</v>
      </c>
      <c r="AB125" s="82">
        <v>7115</v>
      </c>
      <c r="AC125" s="82">
        <v>1629</v>
      </c>
      <c r="AD125" s="82">
        <v>702</v>
      </c>
      <c r="AE125" s="82">
        <v>869</v>
      </c>
      <c r="AF125" s="82"/>
      <c r="AG125" s="82">
        <v>38</v>
      </c>
      <c r="AH125" s="82">
        <v>145</v>
      </c>
      <c r="AI125" s="82">
        <v>30803</v>
      </c>
      <c r="AJ125" s="82"/>
      <c r="AK125" s="82">
        <v>93</v>
      </c>
      <c r="AL125" s="82">
        <v>621</v>
      </c>
      <c r="AM125" s="82">
        <v>518</v>
      </c>
      <c r="AN125" s="82">
        <v>41525</v>
      </c>
      <c r="AO125" s="82"/>
      <c r="AP125" s="82">
        <v>39024</v>
      </c>
      <c r="AQ125" s="82">
        <v>32992</v>
      </c>
      <c r="AR125" s="82">
        <v>1727</v>
      </c>
      <c r="AS125" s="82"/>
      <c r="AT125" s="82">
        <v>1644</v>
      </c>
      <c r="AU125" s="82">
        <v>3005</v>
      </c>
      <c r="AV125" s="82">
        <v>145</v>
      </c>
      <c r="AW125" s="82">
        <v>37</v>
      </c>
      <c r="AX125" s="82">
        <v>187</v>
      </c>
      <c r="AY125" s="82">
        <v>8</v>
      </c>
      <c r="AZ125" s="82"/>
      <c r="BA125" s="82">
        <v>594</v>
      </c>
      <c r="BB125" s="82">
        <v>1814</v>
      </c>
      <c r="BC125" s="82">
        <v>14</v>
      </c>
      <c r="BD125" s="82">
        <v>73</v>
      </c>
      <c r="BE125" s="82">
        <v>66099</v>
      </c>
      <c r="BF125" s="82">
        <v>100</v>
      </c>
      <c r="BG125" s="82">
        <v>23</v>
      </c>
      <c r="BH125" s="82"/>
      <c r="BI125" s="82"/>
      <c r="BJ125" s="82"/>
      <c r="BK125" s="82">
        <v>53934</v>
      </c>
      <c r="BL125" s="82">
        <v>5828</v>
      </c>
      <c r="BM125" s="82">
        <v>11091</v>
      </c>
      <c r="BN125" s="82">
        <v>2890</v>
      </c>
      <c r="BO125" s="82"/>
      <c r="BP125" s="82"/>
      <c r="BQ125" s="82">
        <v>53</v>
      </c>
      <c r="BR125" s="82">
        <v>6311</v>
      </c>
      <c r="BS125" s="82">
        <v>10</v>
      </c>
      <c r="BT125" s="82">
        <v>3625</v>
      </c>
      <c r="BU125" s="82">
        <v>347</v>
      </c>
      <c r="BV125" s="82">
        <v>1098</v>
      </c>
      <c r="BW125" s="82">
        <v>1192</v>
      </c>
      <c r="BX125" s="82">
        <v>736</v>
      </c>
      <c r="BY125" s="82">
        <v>1247</v>
      </c>
      <c r="BZ125" s="82">
        <v>5132</v>
      </c>
      <c r="CA125" s="82">
        <v>3332</v>
      </c>
      <c r="CB125" s="82">
        <v>12388</v>
      </c>
      <c r="CC125" s="82">
        <v>3188</v>
      </c>
      <c r="CD125" s="82">
        <v>4872</v>
      </c>
      <c r="CE125" s="82">
        <v>172</v>
      </c>
      <c r="CF125" s="82">
        <v>2884</v>
      </c>
      <c r="CG125" s="82">
        <v>2878</v>
      </c>
      <c r="CH125" s="82">
        <v>5838</v>
      </c>
      <c r="CI125" s="82">
        <v>2920</v>
      </c>
      <c r="CJ125" s="82">
        <v>15505</v>
      </c>
      <c r="CK125" s="82">
        <v>15</v>
      </c>
      <c r="CL125" s="82">
        <v>73743</v>
      </c>
      <c r="CM125" s="82">
        <v>68</v>
      </c>
      <c r="CN125" s="82">
        <v>56135</v>
      </c>
      <c r="CO125" s="82">
        <v>17496</v>
      </c>
      <c r="CP125" s="82">
        <v>3</v>
      </c>
      <c r="CQ125" s="82">
        <v>41</v>
      </c>
      <c r="CR125" s="82">
        <v>5</v>
      </c>
      <c r="CS125" s="82">
        <v>66464</v>
      </c>
      <c r="CT125" s="82">
        <v>1</v>
      </c>
      <c r="CU125" s="82">
        <v>7019</v>
      </c>
      <c r="CV125" s="82">
        <v>245</v>
      </c>
      <c r="CW125" s="82">
        <v>9</v>
      </c>
      <c r="CX125" s="82">
        <v>530</v>
      </c>
      <c r="CY125" s="82">
        <v>30</v>
      </c>
      <c r="CZ125" s="82"/>
      <c r="DA125" s="82">
        <v>47</v>
      </c>
      <c r="DB125" s="82">
        <v>302</v>
      </c>
      <c r="DC125" s="82">
        <v>161</v>
      </c>
      <c r="DD125" s="82">
        <v>17</v>
      </c>
      <c r="DE125" s="82">
        <v>3</v>
      </c>
      <c r="DF125" s="82">
        <v>7</v>
      </c>
      <c r="DG125" s="82">
        <v>1</v>
      </c>
      <c r="DH125" s="82"/>
      <c r="DI125" s="82">
        <v>22</v>
      </c>
      <c r="DJ125" s="82"/>
      <c r="DK125" s="82"/>
      <c r="DL125" s="82"/>
      <c r="DM125" s="82">
        <v>2</v>
      </c>
      <c r="DN125" s="82">
        <v>190</v>
      </c>
      <c r="DO125" s="82"/>
      <c r="DP125" s="82">
        <v>2</v>
      </c>
      <c r="DQ125" s="82">
        <v>30</v>
      </c>
      <c r="DR125" s="82">
        <v>3</v>
      </c>
      <c r="DS125" s="82">
        <v>333</v>
      </c>
      <c r="DT125" s="82"/>
      <c r="DU125" s="82">
        <v>316</v>
      </c>
      <c r="DV125" s="82">
        <v>195</v>
      </c>
      <c r="DW125" s="82">
        <v>42</v>
      </c>
      <c r="DX125" s="82">
        <v>7</v>
      </c>
      <c r="DY125" s="82">
        <v>7</v>
      </c>
      <c r="DZ125" s="82">
        <v>8</v>
      </c>
      <c r="EA125" s="82">
        <v>3</v>
      </c>
      <c r="EB125" s="82">
        <v>6</v>
      </c>
      <c r="EC125" s="82"/>
      <c r="ED125" s="82"/>
      <c r="EE125" s="82"/>
      <c r="EF125" s="82"/>
      <c r="EG125" s="82"/>
      <c r="EH125" s="82">
        <v>4</v>
      </c>
      <c r="EI125" s="82">
        <v>527</v>
      </c>
      <c r="EJ125" s="82">
        <v>3</v>
      </c>
      <c r="EK125" s="82">
        <v>2</v>
      </c>
      <c r="EL125" s="82"/>
      <c r="EM125" s="82"/>
      <c r="EN125" s="82"/>
      <c r="EO125" s="82"/>
      <c r="EP125" s="82">
        <v>520</v>
      </c>
      <c r="EQ125" s="82">
        <v>5</v>
      </c>
      <c r="ER125" s="82">
        <v>2</v>
      </c>
      <c r="ES125" s="82">
        <v>17</v>
      </c>
      <c r="ET125" s="82">
        <v>14</v>
      </c>
      <c r="EU125" s="82">
        <v>2</v>
      </c>
      <c r="EV125" s="82">
        <v>3</v>
      </c>
      <c r="EW125" s="82">
        <v>3</v>
      </c>
      <c r="EX125" s="82"/>
      <c r="EY125" s="82"/>
      <c r="EZ125" s="82">
        <v>1</v>
      </c>
      <c r="FA125" s="82"/>
      <c r="FB125" s="82">
        <v>3</v>
      </c>
      <c r="FC125" s="82">
        <v>3</v>
      </c>
      <c r="FD125" s="82">
        <v>4</v>
      </c>
      <c r="FE125" s="82"/>
      <c r="FF125" s="82">
        <v>1</v>
      </c>
      <c r="FG125" s="82">
        <v>3</v>
      </c>
      <c r="FH125" s="82">
        <v>1</v>
      </c>
      <c r="FI125" s="82"/>
      <c r="FJ125" s="82"/>
      <c r="FK125" s="82"/>
      <c r="FL125" s="82">
        <v>22</v>
      </c>
      <c r="FM125" s="82"/>
      <c r="FN125" s="82">
        <v>516</v>
      </c>
      <c r="FO125" s="82"/>
      <c r="FP125" s="82"/>
      <c r="FQ125" s="82">
        <v>560</v>
      </c>
      <c r="FR125" s="82"/>
      <c r="FS125" s="82">
        <v>548</v>
      </c>
      <c r="FT125" s="82">
        <v>10</v>
      </c>
      <c r="FU125" s="82"/>
      <c r="FV125" s="82">
        <v>2</v>
      </c>
      <c r="FW125" s="82">
        <v>544</v>
      </c>
      <c r="FX125" s="82">
        <v>15</v>
      </c>
      <c r="FY125" s="82"/>
      <c r="FZ125" s="82">
        <v>1</v>
      </c>
      <c r="GA125" s="82"/>
      <c r="GB125" s="82"/>
      <c r="GC125" s="82">
        <v>29</v>
      </c>
    </row>
    <row r="126" spans="1:185" x14ac:dyDescent="0.3">
      <c r="A126" s="83">
        <v>106191231</v>
      </c>
      <c r="B126" s="81" t="s">
        <v>343</v>
      </c>
      <c r="C126" s="81" t="s">
        <v>344</v>
      </c>
      <c r="D126" s="81" t="s">
        <v>1101</v>
      </c>
      <c r="E126" s="81" t="s">
        <v>1386</v>
      </c>
      <c r="F126" s="81" t="s">
        <v>2004</v>
      </c>
      <c r="G126" s="81" t="s">
        <v>2005</v>
      </c>
      <c r="H126" s="81" t="s">
        <v>345</v>
      </c>
      <c r="I126" s="81" t="s">
        <v>1039</v>
      </c>
      <c r="J126" s="81"/>
      <c r="K126" s="81" t="s">
        <v>1864</v>
      </c>
      <c r="L126" s="81"/>
      <c r="M126" s="81" t="s">
        <v>58</v>
      </c>
      <c r="N126" s="81" t="s">
        <v>965</v>
      </c>
      <c r="O126" s="81" t="s">
        <v>1100</v>
      </c>
      <c r="P126" s="81" t="s">
        <v>1148</v>
      </c>
      <c r="Q126" s="81" t="s">
        <v>1473</v>
      </c>
      <c r="R126" s="81" t="s">
        <v>51</v>
      </c>
      <c r="S126" s="82">
        <v>21283</v>
      </c>
      <c r="T126" s="82">
        <v>24436</v>
      </c>
      <c r="U126" s="82"/>
      <c r="V126" s="82">
        <v>1454</v>
      </c>
      <c r="W126" s="82">
        <v>2971</v>
      </c>
      <c r="X126" s="82">
        <v>7125</v>
      </c>
      <c r="Y126" s="82">
        <v>8336</v>
      </c>
      <c r="Z126" s="82">
        <v>8649</v>
      </c>
      <c r="AA126" s="82">
        <v>9073</v>
      </c>
      <c r="AB126" s="82">
        <v>5504</v>
      </c>
      <c r="AC126" s="82">
        <v>1646</v>
      </c>
      <c r="AD126" s="82">
        <v>589</v>
      </c>
      <c r="AE126" s="82">
        <v>372</v>
      </c>
      <c r="AF126" s="82"/>
      <c r="AG126" s="82">
        <v>63</v>
      </c>
      <c r="AH126" s="82">
        <v>1133</v>
      </c>
      <c r="AI126" s="82">
        <v>2213</v>
      </c>
      <c r="AJ126" s="82">
        <v>90</v>
      </c>
      <c r="AK126" s="82">
        <v>20</v>
      </c>
      <c r="AL126" s="82">
        <v>39391</v>
      </c>
      <c r="AM126" s="82">
        <v>1802</v>
      </c>
      <c r="AN126" s="82">
        <v>1007</v>
      </c>
      <c r="AO126" s="82"/>
      <c r="AP126" s="82">
        <v>30470</v>
      </c>
      <c r="AQ126" s="82">
        <v>12256</v>
      </c>
      <c r="AR126" s="82">
        <v>2993</v>
      </c>
      <c r="AS126" s="82"/>
      <c r="AT126" s="82">
        <v>596</v>
      </c>
      <c r="AU126" s="82">
        <v>251</v>
      </c>
      <c r="AV126" s="82">
        <v>8</v>
      </c>
      <c r="AW126" s="82">
        <v>13</v>
      </c>
      <c r="AX126" s="82">
        <v>1</v>
      </c>
      <c r="AY126" s="82">
        <v>1</v>
      </c>
      <c r="AZ126" s="82">
        <v>300</v>
      </c>
      <c r="BA126" s="82">
        <v>224</v>
      </c>
      <c r="BB126" s="82">
        <v>4441</v>
      </c>
      <c r="BC126" s="82">
        <v>4</v>
      </c>
      <c r="BD126" s="82">
        <v>22</v>
      </c>
      <c r="BE126" s="82">
        <v>39753</v>
      </c>
      <c r="BF126" s="82">
        <v>105</v>
      </c>
      <c r="BG126" s="82"/>
      <c r="BH126" s="82"/>
      <c r="BI126" s="82"/>
      <c r="BJ126" s="82"/>
      <c r="BK126" s="82">
        <v>32108</v>
      </c>
      <c r="BL126" s="82">
        <v>3388</v>
      </c>
      <c r="BM126" s="82">
        <v>3841</v>
      </c>
      <c r="BN126" s="82">
        <v>2153</v>
      </c>
      <c r="BO126" s="82">
        <v>4169</v>
      </c>
      <c r="BP126" s="82">
        <v>60</v>
      </c>
      <c r="BQ126" s="82">
        <v>3</v>
      </c>
      <c r="BR126" s="82">
        <v>3349</v>
      </c>
      <c r="BS126" s="82">
        <v>18</v>
      </c>
      <c r="BT126" s="82">
        <v>2263</v>
      </c>
      <c r="BU126" s="82">
        <v>191</v>
      </c>
      <c r="BV126" s="82">
        <v>588</v>
      </c>
      <c r="BW126" s="82">
        <v>829</v>
      </c>
      <c r="BX126" s="82">
        <v>979</v>
      </c>
      <c r="BY126" s="82">
        <v>1464</v>
      </c>
      <c r="BZ126" s="82">
        <v>3081</v>
      </c>
      <c r="CA126" s="82">
        <v>1748</v>
      </c>
      <c r="CB126" s="82">
        <v>4073</v>
      </c>
      <c r="CC126" s="82">
        <v>5693</v>
      </c>
      <c r="CD126" s="82">
        <v>4136</v>
      </c>
      <c r="CE126" s="82">
        <v>197</v>
      </c>
      <c r="CF126" s="82">
        <v>1993</v>
      </c>
      <c r="CG126" s="82">
        <v>680</v>
      </c>
      <c r="CH126" s="82">
        <v>2036</v>
      </c>
      <c r="CI126" s="82">
        <v>1446</v>
      </c>
      <c r="CJ126" s="82">
        <v>10937</v>
      </c>
      <c r="CK126" s="82">
        <v>15</v>
      </c>
      <c r="CL126" s="82">
        <v>45719</v>
      </c>
      <c r="CM126" s="82">
        <v>1034</v>
      </c>
      <c r="CN126" s="82">
        <v>23150</v>
      </c>
      <c r="CO126" s="82">
        <v>21400</v>
      </c>
      <c r="CP126" s="82">
        <v>70</v>
      </c>
      <c r="CQ126" s="82">
        <v>65</v>
      </c>
      <c r="CR126" s="82">
        <v>1</v>
      </c>
      <c r="CS126" s="82">
        <v>41721</v>
      </c>
      <c r="CT126" s="82">
        <v>132</v>
      </c>
      <c r="CU126" s="82">
        <v>3386</v>
      </c>
      <c r="CV126" s="82">
        <v>77</v>
      </c>
      <c r="CW126" s="82">
        <v>402</v>
      </c>
      <c r="CX126" s="82">
        <v>3318</v>
      </c>
      <c r="CY126" s="82">
        <v>4660</v>
      </c>
      <c r="CZ126" s="82"/>
      <c r="DA126" s="82">
        <v>96</v>
      </c>
      <c r="DB126" s="82">
        <v>543</v>
      </c>
      <c r="DC126" s="82">
        <v>985</v>
      </c>
      <c r="DD126" s="82">
        <v>1436</v>
      </c>
      <c r="DE126" s="82">
        <v>1987</v>
      </c>
      <c r="DF126" s="82">
        <v>1634</v>
      </c>
      <c r="DG126" s="82">
        <v>729</v>
      </c>
      <c r="DH126" s="82">
        <v>485</v>
      </c>
      <c r="DI126" s="82">
        <v>40</v>
      </c>
      <c r="DJ126" s="82">
        <v>43</v>
      </c>
      <c r="DK126" s="82"/>
      <c r="DL126" s="82">
        <v>16</v>
      </c>
      <c r="DM126" s="82">
        <v>312</v>
      </c>
      <c r="DN126" s="82">
        <v>380</v>
      </c>
      <c r="DO126" s="82">
        <v>14</v>
      </c>
      <c r="DP126" s="82">
        <v>6</v>
      </c>
      <c r="DQ126" s="82">
        <v>7004</v>
      </c>
      <c r="DR126" s="82">
        <v>43</v>
      </c>
      <c r="DS126" s="82">
        <v>203</v>
      </c>
      <c r="DT126" s="82"/>
      <c r="DU126" s="82">
        <v>5470</v>
      </c>
      <c r="DV126" s="82">
        <v>2400</v>
      </c>
      <c r="DW126" s="82">
        <v>108</v>
      </c>
      <c r="DX126" s="82"/>
      <c r="DY126" s="82">
        <v>270</v>
      </c>
      <c r="DZ126" s="82">
        <v>319</v>
      </c>
      <c r="EA126" s="82">
        <v>252</v>
      </c>
      <c r="EB126" s="82">
        <v>259</v>
      </c>
      <c r="EC126" s="82">
        <v>83</v>
      </c>
      <c r="ED126" s="82">
        <v>194</v>
      </c>
      <c r="EE126" s="82">
        <v>9</v>
      </c>
      <c r="EF126" s="82">
        <v>47</v>
      </c>
      <c r="EG126" s="82">
        <v>44</v>
      </c>
      <c r="EH126" s="82">
        <v>41</v>
      </c>
      <c r="EI126" s="82">
        <v>6033</v>
      </c>
      <c r="EJ126" s="82">
        <v>427</v>
      </c>
      <c r="EK126" s="82"/>
      <c r="EL126" s="82"/>
      <c r="EM126" s="82"/>
      <c r="EN126" s="82"/>
      <c r="EO126" s="82"/>
      <c r="EP126" s="82">
        <v>5614</v>
      </c>
      <c r="EQ126" s="82">
        <v>1394</v>
      </c>
      <c r="ER126" s="82">
        <v>156</v>
      </c>
      <c r="ES126" s="82">
        <v>172</v>
      </c>
      <c r="ET126" s="82">
        <v>642</v>
      </c>
      <c r="EU126" s="82"/>
      <c r="EV126" s="82">
        <v>1288</v>
      </c>
      <c r="EW126" s="82">
        <v>1314</v>
      </c>
      <c r="EX126" s="82">
        <v>183</v>
      </c>
      <c r="EY126" s="82">
        <v>17</v>
      </c>
      <c r="EZ126" s="82">
        <v>506</v>
      </c>
      <c r="FA126" s="82">
        <v>38</v>
      </c>
      <c r="FB126" s="82">
        <v>573</v>
      </c>
      <c r="FC126" s="82">
        <v>1526</v>
      </c>
      <c r="FD126" s="82">
        <v>311</v>
      </c>
      <c r="FE126" s="82">
        <v>450</v>
      </c>
      <c r="FF126" s="82">
        <v>166</v>
      </c>
      <c r="FG126" s="82">
        <v>310</v>
      </c>
      <c r="FH126" s="82">
        <v>255</v>
      </c>
      <c r="FI126" s="82">
        <v>428</v>
      </c>
      <c r="FJ126" s="82">
        <v>168</v>
      </c>
      <c r="FK126" s="82">
        <v>306</v>
      </c>
      <c r="FL126" s="82">
        <v>26</v>
      </c>
      <c r="FM126" s="82">
        <v>8</v>
      </c>
      <c r="FN126" s="82">
        <v>94</v>
      </c>
      <c r="FO126" s="82">
        <v>11</v>
      </c>
      <c r="FP126" s="82"/>
      <c r="FQ126" s="82">
        <v>7978</v>
      </c>
      <c r="FR126" s="82">
        <v>290</v>
      </c>
      <c r="FS126" s="82">
        <v>3508</v>
      </c>
      <c r="FT126" s="82">
        <v>4166</v>
      </c>
      <c r="FU126" s="82">
        <v>5</v>
      </c>
      <c r="FV126" s="82">
        <v>9</v>
      </c>
      <c r="FW126" s="82">
        <v>7428</v>
      </c>
      <c r="FX126" s="82">
        <v>508</v>
      </c>
      <c r="FY126" s="82">
        <v>7</v>
      </c>
      <c r="FZ126" s="82">
        <v>33</v>
      </c>
      <c r="GA126" s="82">
        <v>2</v>
      </c>
      <c r="GB126" s="82"/>
      <c r="GC126" s="82">
        <v>51</v>
      </c>
    </row>
    <row r="127" spans="1:185" x14ac:dyDescent="0.3">
      <c r="A127" s="83">
        <v>106191306</v>
      </c>
      <c r="B127" s="81" t="s">
        <v>2250</v>
      </c>
      <c r="C127" s="81" t="s">
        <v>2251</v>
      </c>
      <c r="D127" s="81" t="s">
        <v>1101</v>
      </c>
      <c r="E127" s="81" t="s">
        <v>1386</v>
      </c>
      <c r="F127" s="81" t="s">
        <v>2252</v>
      </c>
      <c r="G127" s="81" t="s">
        <v>1407</v>
      </c>
      <c r="H127" s="81" t="s">
        <v>346</v>
      </c>
      <c r="I127" s="81" t="s">
        <v>1039</v>
      </c>
      <c r="J127" s="81"/>
      <c r="K127" s="81"/>
      <c r="L127" s="81"/>
      <c r="M127" s="81" t="s">
        <v>58</v>
      </c>
      <c r="N127" s="81" t="s">
        <v>966</v>
      </c>
      <c r="O127" s="81" t="s">
        <v>1124</v>
      </c>
      <c r="P127" s="81" t="s">
        <v>1132</v>
      </c>
      <c r="Q127" s="81" t="s">
        <v>1451</v>
      </c>
      <c r="R127" s="81" t="s">
        <v>51</v>
      </c>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c r="AV127" s="82"/>
      <c r="AW127" s="82"/>
      <c r="AX127" s="82"/>
      <c r="AY127" s="82"/>
      <c r="AZ127" s="82"/>
      <c r="BA127" s="82"/>
      <c r="BB127" s="82"/>
      <c r="BC127" s="82"/>
      <c r="BD127" s="82"/>
      <c r="BE127" s="82"/>
      <c r="BF127" s="82"/>
      <c r="BG127" s="82"/>
      <c r="BH127" s="82"/>
      <c r="BI127" s="82"/>
      <c r="BJ127" s="82"/>
      <c r="BK127" s="82"/>
      <c r="BL127" s="82"/>
      <c r="BM127" s="82"/>
      <c r="BN127" s="82"/>
      <c r="BO127" s="82"/>
      <c r="BP127" s="82"/>
      <c r="BQ127" s="82"/>
      <c r="BR127" s="82"/>
      <c r="BS127" s="82"/>
      <c r="BT127" s="82"/>
      <c r="BU127" s="82"/>
      <c r="BV127" s="82"/>
      <c r="BW127" s="82"/>
      <c r="BX127" s="82"/>
      <c r="BY127" s="82"/>
      <c r="BZ127" s="82"/>
      <c r="CA127" s="82"/>
      <c r="CB127" s="82"/>
      <c r="CC127" s="82"/>
      <c r="CD127" s="82"/>
      <c r="CE127" s="82"/>
      <c r="CF127" s="82"/>
      <c r="CG127" s="82"/>
      <c r="CH127" s="82"/>
      <c r="CI127" s="82"/>
      <c r="CJ127" s="82"/>
      <c r="CK127" s="82"/>
      <c r="CL127" s="82"/>
      <c r="CM127" s="82"/>
      <c r="CN127" s="82"/>
      <c r="CO127" s="82"/>
      <c r="CP127" s="82"/>
      <c r="CQ127" s="82"/>
      <c r="CR127" s="82"/>
      <c r="CS127" s="82"/>
      <c r="CT127" s="82"/>
      <c r="CU127" s="82"/>
      <c r="CV127" s="82"/>
      <c r="CW127" s="82"/>
      <c r="CX127" s="82">
        <v>1</v>
      </c>
      <c r="CY127" s="82">
        <v>1</v>
      </c>
      <c r="CZ127" s="82"/>
      <c r="DA127" s="82"/>
      <c r="DB127" s="82"/>
      <c r="DC127" s="82"/>
      <c r="DD127" s="82"/>
      <c r="DE127" s="82">
        <v>2</v>
      </c>
      <c r="DF127" s="82"/>
      <c r="DG127" s="82"/>
      <c r="DH127" s="82"/>
      <c r="DI127" s="82"/>
      <c r="DJ127" s="82"/>
      <c r="DK127" s="82"/>
      <c r="DL127" s="82"/>
      <c r="DM127" s="82"/>
      <c r="DN127" s="82"/>
      <c r="DO127" s="82"/>
      <c r="DP127" s="82"/>
      <c r="DQ127" s="82">
        <v>2</v>
      </c>
      <c r="DR127" s="82"/>
      <c r="DS127" s="82"/>
      <c r="DT127" s="82"/>
      <c r="DU127" s="82">
        <v>1</v>
      </c>
      <c r="DV127" s="82">
        <v>1</v>
      </c>
      <c r="DW127" s="82"/>
      <c r="DX127" s="82"/>
      <c r="DY127" s="82"/>
      <c r="DZ127" s="82"/>
      <c r="EA127" s="82"/>
      <c r="EB127" s="82"/>
      <c r="EC127" s="82"/>
      <c r="ED127" s="82">
        <v>1</v>
      </c>
      <c r="EE127" s="82"/>
      <c r="EF127" s="82"/>
      <c r="EG127" s="82"/>
      <c r="EH127" s="82"/>
      <c r="EI127" s="82">
        <v>1</v>
      </c>
      <c r="EJ127" s="82"/>
      <c r="EK127" s="82"/>
      <c r="EL127" s="82"/>
      <c r="EM127" s="82"/>
      <c r="EN127" s="82"/>
      <c r="EO127" s="82"/>
      <c r="EP127" s="82">
        <v>2</v>
      </c>
      <c r="EQ127" s="82"/>
      <c r="ER127" s="82"/>
      <c r="ES127" s="82"/>
      <c r="ET127" s="82"/>
      <c r="EU127" s="82"/>
      <c r="EV127" s="82">
        <v>1</v>
      </c>
      <c r="EW127" s="82"/>
      <c r="EX127" s="82"/>
      <c r="EY127" s="82"/>
      <c r="EZ127" s="82"/>
      <c r="FA127" s="82"/>
      <c r="FB127" s="82"/>
      <c r="FC127" s="82"/>
      <c r="FD127" s="82">
        <v>1</v>
      </c>
      <c r="FE127" s="82"/>
      <c r="FF127" s="82"/>
      <c r="FG127" s="82"/>
      <c r="FH127" s="82"/>
      <c r="FI127" s="82"/>
      <c r="FJ127" s="82"/>
      <c r="FK127" s="82"/>
      <c r="FL127" s="82"/>
      <c r="FM127" s="82"/>
      <c r="FN127" s="82"/>
      <c r="FO127" s="82"/>
      <c r="FP127" s="82"/>
      <c r="FQ127" s="82">
        <v>2</v>
      </c>
      <c r="FR127" s="82"/>
      <c r="FS127" s="82">
        <v>1</v>
      </c>
      <c r="FT127" s="82">
        <v>1</v>
      </c>
      <c r="FU127" s="82"/>
      <c r="FV127" s="82"/>
      <c r="FW127" s="82">
        <v>2</v>
      </c>
      <c r="FX127" s="82"/>
      <c r="FY127" s="82"/>
      <c r="FZ127" s="82"/>
      <c r="GA127" s="82"/>
      <c r="GB127" s="82"/>
      <c r="GC127" s="82"/>
    </row>
    <row r="128" spans="1:185" x14ac:dyDescent="0.3">
      <c r="A128" s="83">
        <v>106191450</v>
      </c>
      <c r="B128" s="81" t="s">
        <v>347</v>
      </c>
      <c r="C128" s="81" t="s">
        <v>992</v>
      </c>
      <c r="D128" s="81" t="s">
        <v>1101</v>
      </c>
      <c r="E128" s="81" t="s">
        <v>1386</v>
      </c>
      <c r="F128" s="81" t="s">
        <v>2006</v>
      </c>
      <c r="G128" s="81" t="s">
        <v>2007</v>
      </c>
      <c r="H128" s="81" t="s">
        <v>348</v>
      </c>
      <c r="I128" s="81" t="s">
        <v>1040</v>
      </c>
      <c r="J128" s="81"/>
      <c r="K128" s="81" t="s">
        <v>1864</v>
      </c>
      <c r="L128" s="81"/>
      <c r="M128" s="81"/>
      <c r="N128" s="81" t="s">
        <v>967</v>
      </c>
      <c r="O128" s="81" t="s">
        <v>1144</v>
      </c>
      <c r="P128" s="81" t="s">
        <v>1145</v>
      </c>
      <c r="Q128" s="81" t="s">
        <v>1409</v>
      </c>
      <c r="R128" s="81" t="s">
        <v>51</v>
      </c>
      <c r="S128" s="82">
        <v>17406</v>
      </c>
      <c r="T128" s="82">
        <v>14819</v>
      </c>
      <c r="U128" s="82">
        <v>2</v>
      </c>
      <c r="V128" s="82">
        <v>1384</v>
      </c>
      <c r="W128" s="82">
        <v>1729</v>
      </c>
      <c r="X128" s="82">
        <v>4304</v>
      </c>
      <c r="Y128" s="82">
        <v>4040</v>
      </c>
      <c r="Z128" s="82">
        <v>3504</v>
      </c>
      <c r="AA128" s="82">
        <v>4199</v>
      </c>
      <c r="AB128" s="82">
        <v>4402</v>
      </c>
      <c r="AC128" s="82">
        <v>4140</v>
      </c>
      <c r="AD128" s="82">
        <v>4198</v>
      </c>
      <c r="AE128" s="82">
        <v>327</v>
      </c>
      <c r="AF128" s="82"/>
      <c r="AG128" s="82">
        <v>119</v>
      </c>
      <c r="AH128" s="82">
        <v>3077</v>
      </c>
      <c r="AI128" s="82">
        <v>2390</v>
      </c>
      <c r="AJ128" s="82">
        <v>185</v>
      </c>
      <c r="AK128" s="82">
        <v>198</v>
      </c>
      <c r="AL128" s="82">
        <v>7610</v>
      </c>
      <c r="AM128" s="82">
        <v>485</v>
      </c>
      <c r="AN128" s="82">
        <v>18163</v>
      </c>
      <c r="AO128" s="82"/>
      <c r="AP128" s="82">
        <v>8488</v>
      </c>
      <c r="AQ128" s="82">
        <v>23426</v>
      </c>
      <c r="AR128" s="82">
        <v>313</v>
      </c>
      <c r="AS128" s="82"/>
      <c r="AT128" s="82">
        <v>413</v>
      </c>
      <c r="AU128" s="82">
        <v>348</v>
      </c>
      <c r="AV128" s="82"/>
      <c r="AW128" s="82">
        <v>35</v>
      </c>
      <c r="AX128" s="82">
        <v>964</v>
      </c>
      <c r="AY128" s="82">
        <v>77</v>
      </c>
      <c r="AZ128" s="82">
        <v>9</v>
      </c>
      <c r="BA128" s="82">
        <v>9</v>
      </c>
      <c r="BB128" s="82">
        <v>516</v>
      </c>
      <c r="BC128" s="82">
        <v>6</v>
      </c>
      <c r="BD128" s="82">
        <v>3</v>
      </c>
      <c r="BE128" s="82">
        <v>29654</v>
      </c>
      <c r="BF128" s="82">
        <v>188</v>
      </c>
      <c r="BG128" s="82"/>
      <c r="BH128" s="82"/>
      <c r="BI128" s="82">
        <v>5</v>
      </c>
      <c r="BJ128" s="82"/>
      <c r="BK128" s="82">
        <v>5172</v>
      </c>
      <c r="BL128" s="82">
        <v>10495</v>
      </c>
      <c r="BM128" s="82">
        <v>53</v>
      </c>
      <c r="BN128" s="82">
        <v>15111</v>
      </c>
      <c r="BO128" s="82">
        <v>1396</v>
      </c>
      <c r="BP128" s="82"/>
      <c r="BQ128" s="82">
        <v>26</v>
      </c>
      <c r="BR128" s="82">
        <v>3906</v>
      </c>
      <c r="BS128" s="82">
        <v>11</v>
      </c>
      <c r="BT128" s="82">
        <v>2099</v>
      </c>
      <c r="BU128" s="82">
        <v>239</v>
      </c>
      <c r="BV128" s="82">
        <v>383</v>
      </c>
      <c r="BW128" s="82">
        <v>616</v>
      </c>
      <c r="BX128" s="82">
        <v>371</v>
      </c>
      <c r="BY128" s="82">
        <v>484</v>
      </c>
      <c r="BZ128" s="82">
        <v>2010</v>
      </c>
      <c r="CA128" s="82">
        <v>1442</v>
      </c>
      <c r="CB128" s="82">
        <v>5771</v>
      </c>
      <c r="CC128" s="82">
        <v>1407</v>
      </c>
      <c r="CD128" s="82">
        <v>2031</v>
      </c>
      <c r="CE128" s="82">
        <v>142</v>
      </c>
      <c r="CF128" s="82">
        <v>1586</v>
      </c>
      <c r="CG128" s="82">
        <v>489</v>
      </c>
      <c r="CH128" s="82">
        <v>2191</v>
      </c>
      <c r="CI128" s="82">
        <v>830</v>
      </c>
      <c r="CJ128" s="82">
        <v>6186</v>
      </c>
      <c r="CK128" s="82">
        <v>7</v>
      </c>
      <c r="CL128" s="82">
        <v>32227</v>
      </c>
      <c r="CM128" s="82">
        <v>607</v>
      </c>
      <c r="CN128" s="82">
        <v>29791</v>
      </c>
      <c r="CO128" s="82">
        <v>1757</v>
      </c>
      <c r="CP128" s="82">
        <v>30</v>
      </c>
      <c r="CQ128" s="82">
        <v>42</v>
      </c>
      <c r="CR128" s="82">
        <v>3</v>
      </c>
      <c r="CS128" s="82">
        <v>31778</v>
      </c>
      <c r="CT128" s="82"/>
      <c r="CU128" s="82">
        <v>264</v>
      </c>
      <c r="CV128" s="82">
        <v>182</v>
      </c>
      <c r="CW128" s="82"/>
      <c r="CX128" s="82">
        <v>1744</v>
      </c>
      <c r="CY128" s="82">
        <v>1818</v>
      </c>
      <c r="CZ128" s="82"/>
      <c r="DA128" s="82">
        <v>21</v>
      </c>
      <c r="DB128" s="82">
        <v>111</v>
      </c>
      <c r="DC128" s="82">
        <v>175</v>
      </c>
      <c r="DD128" s="82">
        <v>212</v>
      </c>
      <c r="DE128" s="82">
        <v>403</v>
      </c>
      <c r="DF128" s="82">
        <v>688</v>
      </c>
      <c r="DG128" s="82">
        <v>872</v>
      </c>
      <c r="DH128" s="82">
        <v>1080</v>
      </c>
      <c r="DI128" s="82"/>
      <c r="DJ128" s="82"/>
      <c r="DK128" s="82"/>
      <c r="DL128" s="82">
        <v>5</v>
      </c>
      <c r="DM128" s="82">
        <v>373</v>
      </c>
      <c r="DN128" s="82">
        <v>171</v>
      </c>
      <c r="DO128" s="82">
        <v>5</v>
      </c>
      <c r="DP128" s="82">
        <v>26</v>
      </c>
      <c r="DQ128" s="82">
        <v>594</v>
      </c>
      <c r="DR128" s="82">
        <v>47</v>
      </c>
      <c r="DS128" s="82">
        <v>2341</v>
      </c>
      <c r="DT128" s="82"/>
      <c r="DU128" s="82">
        <v>720</v>
      </c>
      <c r="DV128" s="82">
        <v>2816</v>
      </c>
      <c r="DW128" s="82">
        <v>26</v>
      </c>
      <c r="DX128" s="82"/>
      <c r="DY128" s="82">
        <v>135</v>
      </c>
      <c r="DZ128" s="82">
        <v>26</v>
      </c>
      <c r="EA128" s="82">
        <v>152</v>
      </c>
      <c r="EB128" s="82">
        <v>1287</v>
      </c>
      <c r="EC128" s="82">
        <v>127</v>
      </c>
      <c r="ED128" s="82"/>
      <c r="EE128" s="82"/>
      <c r="EF128" s="82">
        <v>9</v>
      </c>
      <c r="EG128" s="82">
        <v>10</v>
      </c>
      <c r="EH128" s="82"/>
      <c r="EI128" s="82">
        <v>1583</v>
      </c>
      <c r="EJ128" s="82">
        <v>229</v>
      </c>
      <c r="EK128" s="82"/>
      <c r="EL128" s="82"/>
      <c r="EM128" s="82">
        <v>4</v>
      </c>
      <c r="EN128" s="82"/>
      <c r="EO128" s="82"/>
      <c r="EP128" s="82">
        <v>174</v>
      </c>
      <c r="EQ128" s="82">
        <v>2350</v>
      </c>
      <c r="ER128" s="82">
        <v>5</v>
      </c>
      <c r="ES128" s="82">
        <v>1009</v>
      </c>
      <c r="ET128" s="82">
        <v>24</v>
      </c>
      <c r="EU128" s="82"/>
      <c r="EV128" s="82">
        <v>487</v>
      </c>
      <c r="EW128" s="82">
        <v>554</v>
      </c>
      <c r="EX128" s="82">
        <v>42</v>
      </c>
      <c r="EY128" s="82">
        <v>3</v>
      </c>
      <c r="EZ128" s="82">
        <v>125</v>
      </c>
      <c r="FA128" s="82">
        <v>5</v>
      </c>
      <c r="FB128" s="82">
        <v>185</v>
      </c>
      <c r="FC128" s="82">
        <v>1242</v>
      </c>
      <c r="FD128" s="82">
        <v>273</v>
      </c>
      <c r="FE128" s="82">
        <v>29</v>
      </c>
      <c r="FF128" s="82">
        <v>78</v>
      </c>
      <c r="FG128" s="82">
        <v>94</v>
      </c>
      <c r="FH128" s="82">
        <v>81</v>
      </c>
      <c r="FI128" s="82">
        <v>219</v>
      </c>
      <c r="FJ128" s="82">
        <v>22</v>
      </c>
      <c r="FK128" s="82">
        <v>77</v>
      </c>
      <c r="FL128" s="82"/>
      <c r="FM128" s="82">
        <v>3</v>
      </c>
      <c r="FN128" s="82">
        <v>41</v>
      </c>
      <c r="FO128" s="82">
        <v>2</v>
      </c>
      <c r="FP128" s="82"/>
      <c r="FQ128" s="82">
        <v>3562</v>
      </c>
      <c r="FR128" s="82">
        <v>112</v>
      </c>
      <c r="FS128" s="82">
        <v>3225</v>
      </c>
      <c r="FT128" s="82">
        <v>220</v>
      </c>
      <c r="FU128" s="82">
        <v>4</v>
      </c>
      <c r="FV128" s="82">
        <v>1</v>
      </c>
      <c r="FW128" s="82">
        <v>3523</v>
      </c>
      <c r="FX128" s="82">
        <v>24</v>
      </c>
      <c r="FY128" s="82">
        <v>14</v>
      </c>
      <c r="FZ128" s="82"/>
      <c r="GA128" s="82"/>
      <c r="GB128" s="82">
        <v>1</v>
      </c>
      <c r="GC128" s="82">
        <v>27</v>
      </c>
    </row>
    <row r="129" spans="1:185" x14ac:dyDescent="0.3">
      <c r="A129" s="83">
        <v>106196035</v>
      </c>
      <c r="B129" s="81" t="s">
        <v>349</v>
      </c>
      <c r="C129" s="81" t="s">
        <v>993</v>
      </c>
      <c r="D129" s="81" t="s">
        <v>1101</v>
      </c>
      <c r="E129" s="81" t="s">
        <v>1386</v>
      </c>
      <c r="F129" s="81" t="s">
        <v>2008</v>
      </c>
      <c r="G129" s="81" t="s">
        <v>2009</v>
      </c>
      <c r="H129" s="81" t="s">
        <v>350</v>
      </c>
      <c r="I129" s="81" t="s">
        <v>1040</v>
      </c>
      <c r="J129" s="81"/>
      <c r="K129" s="81" t="s">
        <v>1864</v>
      </c>
      <c r="L129" s="81"/>
      <c r="M129" s="81"/>
      <c r="N129" s="81" t="s">
        <v>967</v>
      </c>
      <c r="O129" s="81" t="s">
        <v>1126</v>
      </c>
      <c r="P129" s="81" t="s">
        <v>1139</v>
      </c>
      <c r="Q129" s="81" t="s">
        <v>1416</v>
      </c>
      <c r="R129" s="81" t="s">
        <v>51</v>
      </c>
      <c r="S129" s="82">
        <v>31456</v>
      </c>
      <c r="T129" s="82">
        <v>26688</v>
      </c>
      <c r="U129" s="82"/>
      <c r="V129" s="82">
        <v>4636</v>
      </c>
      <c r="W129" s="82">
        <v>4481</v>
      </c>
      <c r="X129" s="82">
        <v>8397</v>
      </c>
      <c r="Y129" s="82">
        <v>7847</v>
      </c>
      <c r="Z129" s="82">
        <v>7190</v>
      </c>
      <c r="AA129" s="82">
        <v>7197</v>
      </c>
      <c r="AB129" s="82">
        <v>6553</v>
      </c>
      <c r="AC129" s="82">
        <v>6018</v>
      </c>
      <c r="AD129" s="82">
        <v>4911</v>
      </c>
      <c r="AE129" s="82">
        <v>914</v>
      </c>
      <c r="AF129" s="82"/>
      <c r="AG129" s="82">
        <v>242</v>
      </c>
      <c r="AH129" s="82">
        <v>5795</v>
      </c>
      <c r="AI129" s="82">
        <v>2107</v>
      </c>
      <c r="AJ129" s="82">
        <v>113</v>
      </c>
      <c r="AK129" s="82">
        <v>540</v>
      </c>
      <c r="AL129" s="82">
        <v>38904</v>
      </c>
      <c r="AM129" s="82">
        <v>1753</v>
      </c>
      <c r="AN129" s="82">
        <v>8690</v>
      </c>
      <c r="AO129" s="82"/>
      <c r="AP129" s="82">
        <v>39082</v>
      </c>
      <c r="AQ129" s="82">
        <v>18097</v>
      </c>
      <c r="AR129" s="82">
        <v>965</v>
      </c>
      <c r="AS129" s="82"/>
      <c r="AT129" s="82">
        <v>831</v>
      </c>
      <c r="AU129" s="82">
        <v>482</v>
      </c>
      <c r="AV129" s="82">
        <v>13</v>
      </c>
      <c r="AW129" s="82">
        <v>52</v>
      </c>
      <c r="AX129" s="82">
        <v>1287</v>
      </c>
      <c r="AY129" s="82">
        <v>150</v>
      </c>
      <c r="AZ129" s="82">
        <v>5</v>
      </c>
      <c r="BA129" s="82">
        <v>56</v>
      </c>
      <c r="BB129" s="82">
        <v>704</v>
      </c>
      <c r="BC129" s="82">
        <v>21</v>
      </c>
      <c r="BD129" s="82">
        <v>6</v>
      </c>
      <c r="BE129" s="82">
        <v>54388</v>
      </c>
      <c r="BF129" s="82">
        <v>149</v>
      </c>
      <c r="BG129" s="82"/>
      <c r="BH129" s="82"/>
      <c r="BI129" s="82"/>
      <c r="BJ129" s="82"/>
      <c r="BK129" s="82">
        <v>12253</v>
      </c>
      <c r="BL129" s="82">
        <v>13833</v>
      </c>
      <c r="BM129" s="82">
        <v>105</v>
      </c>
      <c r="BN129" s="82">
        <v>28612</v>
      </c>
      <c r="BO129" s="82">
        <v>3341</v>
      </c>
      <c r="BP129" s="82"/>
      <c r="BQ129" s="82">
        <v>63</v>
      </c>
      <c r="BR129" s="82">
        <v>5636</v>
      </c>
      <c r="BS129" s="82">
        <v>8</v>
      </c>
      <c r="BT129" s="82">
        <v>4605</v>
      </c>
      <c r="BU129" s="82">
        <v>292</v>
      </c>
      <c r="BV129" s="82">
        <v>1030</v>
      </c>
      <c r="BW129" s="82">
        <v>1069</v>
      </c>
      <c r="BX129" s="82">
        <v>649</v>
      </c>
      <c r="BY129" s="82">
        <v>792</v>
      </c>
      <c r="BZ129" s="82">
        <v>3805</v>
      </c>
      <c r="CA129" s="82">
        <v>3724</v>
      </c>
      <c r="CB129" s="82">
        <v>10004</v>
      </c>
      <c r="CC129" s="82">
        <v>2049</v>
      </c>
      <c r="CD129" s="82">
        <v>3330</v>
      </c>
      <c r="CE129" s="82">
        <v>187</v>
      </c>
      <c r="CF129" s="82">
        <v>2379</v>
      </c>
      <c r="CG129" s="82">
        <v>1197</v>
      </c>
      <c r="CH129" s="82">
        <v>5528</v>
      </c>
      <c r="CI129" s="82">
        <v>1743</v>
      </c>
      <c r="CJ129" s="82">
        <v>10042</v>
      </c>
      <c r="CK129" s="82">
        <v>12</v>
      </c>
      <c r="CL129" s="82">
        <v>58144</v>
      </c>
      <c r="CM129" s="82">
        <v>1063</v>
      </c>
      <c r="CN129" s="82">
        <v>48814</v>
      </c>
      <c r="CO129" s="82">
        <v>8160</v>
      </c>
      <c r="CP129" s="82">
        <v>59</v>
      </c>
      <c r="CQ129" s="82">
        <v>48</v>
      </c>
      <c r="CR129" s="82">
        <v>2</v>
      </c>
      <c r="CS129" s="82">
        <v>57506</v>
      </c>
      <c r="CT129" s="82">
        <v>1</v>
      </c>
      <c r="CU129" s="82">
        <v>521</v>
      </c>
      <c r="CV129" s="82">
        <v>114</v>
      </c>
      <c r="CW129" s="82"/>
      <c r="CX129" s="82">
        <v>2633</v>
      </c>
      <c r="CY129" s="82">
        <v>2974</v>
      </c>
      <c r="CZ129" s="82"/>
      <c r="DA129" s="82">
        <v>23</v>
      </c>
      <c r="DB129" s="82">
        <v>215</v>
      </c>
      <c r="DC129" s="82">
        <v>385</v>
      </c>
      <c r="DD129" s="82">
        <v>589</v>
      </c>
      <c r="DE129" s="82">
        <v>845</v>
      </c>
      <c r="DF129" s="82">
        <v>1095</v>
      </c>
      <c r="DG129" s="82">
        <v>1227</v>
      </c>
      <c r="DH129" s="82">
        <v>1225</v>
      </c>
      <c r="DI129" s="82">
        <v>2</v>
      </c>
      <c r="DJ129" s="82">
        <v>1</v>
      </c>
      <c r="DK129" s="82"/>
      <c r="DL129" s="82">
        <v>18</v>
      </c>
      <c r="DM129" s="82">
        <v>804</v>
      </c>
      <c r="DN129" s="82">
        <v>220</v>
      </c>
      <c r="DO129" s="82">
        <v>5</v>
      </c>
      <c r="DP129" s="82">
        <v>71</v>
      </c>
      <c r="DQ129" s="82">
        <v>3285</v>
      </c>
      <c r="DR129" s="82">
        <v>58</v>
      </c>
      <c r="DS129" s="82">
        <v>1146</v>
      </c>
      <c r="DT129" s="82"/>
      <c r="DU129" s="82">
        <v>3329</v>
      </c>
      <c r="DV129" s="82">
        <v>2248</v>
      </c>
      <c r="DW129" s="82">
        <v>30</v>
      </c>
      <c r="DX129" s="82"/>
      <c r="DY129" s="82">
        <v>267</v>
      </c>
      <c r="DZ129" s="82">
        <v>36</v>
      </c>
      <c r="EA129" s="82">
        <v>329</v>
      </c>
      <c r="EB129" s="82">
        <v>1960</v>
      </c>
      <c r="EC129" s="82">
        <v>173</v>
      </c>
      <c r="ED129" s="82">
        <v>2</v>
      </c>
      <c r="EE129" s="82"/>
      <c r="EF129" s="82">
        <v>3</v>
      </c>
      <c r="EG129" s="82">
        <v>4</v>
      </c>
      <c r="EH129" s="82"/>
      <c r="EI129" s="82">
        <v>2612</v>
      </c>
      <c r="EJ129" s="82">
        <v>207</v>
      </c>
      <c r="EK129" s="82"/>
      <c r="EL129" s="82"/>
      <c r="EM129" s="82">
        <v>14</v>
      </c>
      <c r="EN129" s="82"/>
      <c r="EO129" s="82"/>
      <c r="EP129" s="82">
        <v>452</v>
      </c>
      <c r="EQ129" s="82">
        <v>3002</v>
      </c>
      <c r="ER129" s="82">
        <v>5</v>
      </c>
      <c r="ES129" s="82">
        <v>2031</v>
      </c>
      <c r="ET129" s="82">
        <v>115</v>
      </c>
      <c r="EU129" s="82">
        <v>2</v>
      </c>
      <c r="EV129" s="82">
        <v>898</v>
      </c>
      <c r="EW129" s="82">
        <v>885</v>
      </c>
      <c r="EX129" s="82">
        <v>61</v>
      </c>
      <c r="EY129" s="82">
        <v>4</v>
      </c>
      <c r="EZ129" s="82">
        <v>218</v>
      </c>
      <c r="FA129" s="82">
        <v>4</v>
      </c>
      <c r="FB129" s="82">
        <v>214</v>
      </c>
      <c r="FC129" s="82">
        <v>2171</v>
      </c>
      <c r="FD129" s="82">
        <v>351</v>
      </c>
      <c r="FE129" s="82">
        <v>35</v>
      </c>
      <c r="FF129" s="82">
        <v>81</v>
      </c>
      <c r="FG129" s="82">
        <v>147</v>
      </c>
      <c r="FH129" s="82">
        <v>89</v>
      </c>
      <c r="FI129" s="82">
        <v>254</v>
      </c>
      <c r="FJ129" s="82">
        <v>62</v>
      </c>
      <c r="FK129" s="82">
        <v>73</v>
      </c>
      <c r="FL129" s="82">
        <v>2</v>
      </c>
      <c r="FM129" s="82">
        <v>3</v>
      </c>
      <c r="FN129" s="82">
        <v>54</v>
      </c>
      <c r="FO129" s="82">
        <v>1</v>
      </c>
      <c r="FP129" s="82"/>
      <c r="FQ129" s="82">
        <v>5607</v>
      </c>
      <c r="FR129" s="82">
        <v>169</v>
      </c>
      <c r="FS129" s="82">
        <v>4421</v>
      </c>
      <c r="FT129" s="82">
        <v>1009</v>
      </c>
      <c r="FU129" s="82">
        <v>6</v>
      </c>
      <c r="FV129" s="82">
        <v>2</v>
      </c>
      <c r="FW129" s="82">
        <v>5552</v>
      </c>
      <c r="FX129" s="82">
        <v>49</v>
      </c>
      <c r="FY129" s="82">
        <v>6</v>
      </c>
      <c r="FZ129" s="82"/>
      <c r="GA129" s="82"/>
      <c r="GB129" s="82"/>
      <c r="GC129" s="82">
        <v>30</v>
      </c>
    </row>
    <row r="130" spans="1:185" x14ac:dyDescent="0.3">
      <c r="A130" s="83">
        <v>106196403</v>
      </c>
      <c r="B130" s="81" t="s">
        <v>351</v>
      </c>
      <c r="C130" s="81" t="s">
        <v>352</v>
      </c>
      <c r="D130" s="81" t="s">
        <v>1101</v>
      </c>
      <c r="E130" s="81" t="s">
        <v>1386</v>
      </c>
      <c r="F130" s="81" t="s">
        <v>1474</v>
      </c>
      <c r="G130" s="81" t="s">
        <v>1407</v>
      </c>
      <c r="H130" s="81" t="s">
        <v>346</v>
      </c>
      <c r="I130" s="81" t="s">
        <v>1040</v>
      </c>
      <c r="J130" s="81"/>
      <c r="K130" s="81" t="s">
        <v>1864</v>
      </c>
      <c r="L130" s="81"/>
      <c r="M130" s="81"/>
      <c r="N130" s="81" t="s">
        <v>965</v>
      </c>
      <c r="O130" s="81" t="s">
        <v>1124</v>
      </c>
      <c r="P130" s="81" t="s">
        <v>1132</v>
      </c>
      <c r="Q130" s="81" t="s">
        <v>1408</v>
      </c>
      <c r="R130" s="81" t="s">
        <v>51</v>
      </c>
      <c r="S130" s="82">
        <v>46050</v>
      </c>
      <c r="T130" s="82">
        <v>35511</v>
      </c>
      <c r="U130" s="82">
        <v>1</v>
      </c>
      <c r="V130" s="82">
        <v>6432</v>
      </c>
      <c r="W130" s="82">
        <v>5973</v>
      </c>
      <c r="X130" s="82">
        <v>13538</v>
      </c>
      <c r="Y130" s="82">
        <v>12177</v>
      </c>
      <c r="Z130" s="82">
        <v>10404</v>
      </c>
      <c r="AA130" s="82">
        <v>10434</v>
      </c>
      <c r="AB130" s="82">
        <v>8857</v>
      </c>
      <c r="AC130" s="82">
        <v>7171</v>
      </c>
      <c r="AD130" s="82">
        <v>5049</v>
      </c>
      <c r="AE130" s="82">
        <v>1526</v>
      </c>
      <c r="AF130" s="82">
        <v>1</v>
      </c>
      <c r="AG130" s="82">
        <v>174</v>
      </c>
      <c r="AH130" s="82">
        <v>4094</v>
      </c>
      <c r="AI130" s="82">
        <v>12185</v>
      </c>
      <c r="AJ130" s="82">
        <v>187</v>
      </c>
      <c r="AK130" s="82">
        <v>503</v>
      </c>
      <c r="AL130" s="82">
        <v>51582</v>
      </c>
      <c r="AM130" s="82">
        <v>2284</v>
      </c>
      <c r="AN130" s="82">
        <v>10553</v>
      </c>
      <c r="AO130" s="82"/>
      <c r="AP130" s="82">
        <v>52152</v>
      </c>
      <c r="AQ130" s="82">
        <v>27995</v>
      </c>
      <c r="AR130" s="82">
        <v>1414</v>
      </c>
      <c r="AS130" s="82">
        <v>1</v>
      </c>
      <c r="AT130" s="82">
        <v>653</v>
      </c>
      <c r="AU130" s="82">
        <v>3124</v>
      </c>
      <c r="AV130" s="82">
        <v>6</v>
      </c>
      <c r="AW130" s="82">
        <v>68</v>
      </c>
      <c r="AX130" s="82">
        <v>1411</v>
      </c>
      <c r="AY130" s="82">
        <v>108</v>
      </c>
      <c r="AZ130" s="82"/>
      <c r="BA130" s="82">
        <v>12</v>
      </c>
      <c r="BB130" s="82">
        <v>1125</v>
      </c>
      <c r="BC130" s="82">
        <v>3</v>
      </c>
      <c r="BD130" s="82">
        <v>9</v>
      </c>
      <c r="BE130" s="82">
        <v>74824</v>
      </c>
      <c r="BF130" s="82">
        <v>218</v>
      </c>
      <c r="BG130" s="82"/>
      <c r="BH130" s="82"/>
      <c r="BI130" s="82">
        <v>1</v>
      </c>
      <c r="BJ130" s="82"/>
      <c r="BK130" s="82">
        <v>16743</v>
      </c>
      <c r="BL130" s="82">
        <v>16787</v>
      </c>
      <c r="BM130" s="82">
        <v>117</v>
      </c>
      <c r="BN130" s="82">
        <v>45073</v>
      </c>
      <c r="BO130" s="82">
        <v>2842</v>
      </c>
      <c r="BP130" s="82"/>
      <c r="BQ130" s="82">
        <v>110</v>
      </c>
      <c r="BR130" s="82">
        <v>7643</v>
      </c>
      <c r="BS130" s="82">
        <v>20</v>
      </c>
      <c r="BT130" s="82">
        <v>5411</v>
      </c>
      <c r="BU130" s="82">
        <v>681</v>
      </c>
      <c r="BV130" s="82">
        <v>1226</v>
      </c>
      <c r="BW130" s="82">
        <v>1536</v>
      </c>
      <c r="BX130" s="82">
        <v>772</v>
      </c>
      <c r="BY130" s="82">
        <v>1224</v>
      </c>
      <c r="BZ130" s="82">
        <v>5456</v>
      </c>
      <c r="CA130" s="82">
        <v>6003</v>
      </c>
      <c r="CB130" s="82">
        <v>11611</v>
      </c>
      <c r="CC130" s="82">
        <v>3125</v>
      </c>
      <c r="CD130" s="82">
        <v>5009</v>
      </c>
      <c r="CE130" s="82">
        <v>289</v>
      </c>
      <c r="CF130" s="82">
        <v>3826</v>
      </c>
      <c r="CG130" s="82">
        <v>2782</v>
      </c>
      <c r="CH130" s="82">
        <v>6427</v>
      </c>
      <c r="CI130" s="82">
        <v>2256</v>
      </c>
      <c r="CJ130" s="82">
        <v>16139</v>
      </c>
      <c r="CK130" s="82">
        <v>16</v>
      </c>
      <c r="CL130" s="82">
        <v>81562</v>
      </c>
      <c r="CM130" s="82">
        <v>485</v>
      </c>
      <c r="CN130" s="82">
        <v>68440</v>
      </c>
      <c r="CO130" s="82">
        <v>12464</v>
      </c>
      <c r="CP130" s="82">
        <v>121</v>
      </c>
      <c r="CQ130" s="82">
        <v>52</v>
      </c>
      <c r="CR130" s="82">
        <v>3</v>
      </c>
      <c r="CS130" s="82">
        <v>80239</v>
      </c>
      <c r="CT130" s="82"/>
      <c r="CU130" s="82">
        <v>1168</v>
      </c>
      <c r="CV130" s="82">
        <v>152</v>
      </c>
      <c r="CW130" s="82"/>
      <c r="CX130" s="82">
        <v>3863</v>
      </c>
      <c r="CY130" s="82">
        <v>3939</v>
      </c>
      <c r="CZ130" s="82"/>
      <c r="DA130" s="82">
        <v>123</v>
      </c>
      <c r="DB130" s="82">
        <v>439</v>
      </c>
      <c r="DC130" s="82">
        <v>656</v>
      </c>
      <c r="DD130" s="82">
        <v>785</v>
      </c>
      <c r="DE130" s="82">
        <v>1156</v>
      </c>
      <c r="DF130" s="82">
        <v>1576</v>
      </c>
      <c r="DG130" s="82">
        <v>1590</v>
      </c>
      <c r="DH130" s="82">
        <v>1344</v>
      </c>
      <c r="DI130" s="82">
        <v>49</v>
      </c>
      <c r="DJ130" s="82">
        <v>84</v>
      </c>
      <c r="DK130" s="82"/>
      <c r="DL130" s="82">
        <v>15</v>
      </c>
      <c r="DM130" s="82">
        <v>552</v>
      </c>
      <c r="DN130" s="82">
        <v>1240</v>
      </c>
      <c r="DO130" s="82">
        <v>9</v>
      </c>
      <c r="DP130" s="82">
        <v>70</v>
      </c>
      <c r="DQ130" s="82">
        <v>4407</v>
      </c>
      <c r="DR130" s="82">
        <v>60</v>
      </c>
      <c r="DS130" s="82">
        <v>1449</v>
      </c>
      <c r="DT130" s="82"/>
      <c r="DU130" s="82">
        <v>4486</v>
      </c>
      <c r="DV130" s="82">
        <v>3289</v>
      </c>
      <c r="DW130" s="82">
        <v>27</v>
      </c>
      <c r="DX130" s="82"/>
      <c r="DY130" s="82">
        <v>384</v>
      </c>
      <c r="DZ130" s="82">
        <v>54</v>
      </c>
      <c r="EA130" s="82">
        <v>366</v>
      </c>
      <c r="EB130" s="82">
        <v>2438</v>
      </c>
      <c r="EC130" s="82">
        <v>217</v>
      </c>
      <c r="ED130" s="82">
        <v>2</v>
      </c>
      <c r="EE130" s="82"/>
      <c r="EF130" s="82">
        <v>13</v>
      </c>
      <c r="EG130" s="82">
        <v>13</v>
      </c>
      <c r="EH130" s="82">
        <v>2</v>
      </c>
      <c r="EI130" s="82">
        <v>4003</v>
      </c>
      <c r="EJ130" s="82">
        <v>295</v>
      </c>
      <c r="EK130" s="82"/>
      <c r="EL130" s="82">
        <v>7</v>
      </c>
      <c r="EM130" s="82">
        <v>8</v>
      </c>
      <c r="EN130" s="82"/>
      <c r="EO130" s="82"/>
      <c r="EP130" s="82">
        <v>680</v>
      </c>
      <c r="EQ130" s="82">
        <v>3777</v>
      </c>
      <c r="ER130" s="82">
        <v>5</v>
      </c>
      <c r="ES130" s="82">
        <v>3225</v>
      </c>
      <c r="ET130" s="82">
        <v>115</v>
      </c>
      <c r="EU130" s="82"/>
      <c r="EV130" s="82">
        <v>1229</v>
      </c>
      <c r="EW130" s="82">
        <v>1036</v>
      </c>
      <c r="EX130" s="82">
        <v>123</v>
      </c>
      <c r="EY130" s="82">
        <v>8</v>
      </c>
      <c r="EZ130" s="82">
        <v>294</v>
      </c>
      <c r="FA130" s="82">
        <v>12</v>
      </c>
      <c r="FB130" s="82">
        <v>302</v>
      </c>
      <c r="FC130" s="82">
        <v>2974</v>
      </c>
      <c r="FD130" s="82">
        <v>397</v>
      </c>
      <c r="FE130" s="82">
        <v>60</v>
      </c>
      <c r="FF130" s="82">
        <v>158</v>
      </c>
      <c r="FG130" s="82">
        <v>207</v>
      </c>
      <c r="FH130" s="82">
        <v>174</v>
      </c>
      <c r="FI130" s="82">
        <v>401</v>
      </c>
      <c r="FJ130" s="82">
        <v>74</v>
      </c>
      <c r="FK130" s="82">
        <v>102</v>
      </c>
      <c r="FL130" s="82">
        <v>12</v>
      </c>
      <c r="FM130" s="82">
        <v>4</v>
      </c>
      <c r="FN130" s="82">
        <v>235</v>
      </c>
      <c r="FO130" s="82"/>
      <c r="FP130" s="82"/>
      <c r="FQ130" s="82">
        <v>7802</v>
      </c>
      <c r="FR130" s="82">
        <v>83</v>
      </c>
      <c r="FS130" s="82">
        <v>5913</v>
      </c>
      <c r="FT130" s="82">
        <v>1793</v>
      </c>
      <c r="FU130" s="82">
        <v>1</v>
      </c>
      <c r="FV130" s="82">
        <v>12</v>
      </c>
      <c r="FW130" s="82">
        <v>7708</v>
      </c>
      <c r="FX130" s="82">
        <v>84</v>
      </c>
      <c r="FY130" s="82">
        <v>8</v>
      </c>
      <c r="FZ130" s="82">
        <v>2</v>
      </c>
      <c r="GA130" s="82"/>
      <c r="GB130" s="82"/>
      <c r="GC130" s="82">
        <v>80</v>
      </c>
    </row>
    <row r="131" spans="1:185" x14ac:dyDescent="0.3">
      <c r="A131" s="83">
        <v>106196405</v>
      </c>
      <c r="B131" s="81" t="s">
        <v>353</v>
      </c>
      <c r="C131" s="81" t="s">
        <v>354</v>
      </c>
      <c r="D131" s="81" t="s">
        <v>1101</v>
      </c>
      <c r="E131" s="81" t="s">
        <v>1386</v>
      </c>
      <c r="F131" s="81" t="s">
        <v>1475</v>
      </c>
      <c r="G131" s="81" t="s">
        <v>1476</v>
      </c>
      <c r="H131" s="81" t="s">
        <v>355</v>
      </c>
      <c r="I131" s="81" t="s">
        <v>1041</v>
      </c>
      <c r="J131" s="81"/>
      <c r="K131" s="81" t="s">
        <v>1864</v>
      </c>
      <c r="L131" s="81"/>
      <c r="M131" s="81"/>
      <c r="N131" s="81" t="s">
        <v>966</v>
      </c>
      <c r="O131" s="81" t="s">
        <v>1128</v>
      </c>
      <c r="P131" s="81" t="s">
        <v>1129</v>
      </c>
      <c r="Q131" s="81" t="s">
        <v>1477</v>
      </c>
      <c r="R131" s="81" t="s">
        <v>51</v>
      </c>
      <c r="S131" s="82">
        <v>26786</v>
      </c>
      <c r="T131" s="82">
        <v>21917</v>
      </c>
      <c r="U131" s="82"/>
      <c r="V131" s="82">
        <v>4138</v>
      </c>
      <c r="W131" s="82">
        <v>4785</v>
      </c>
      <c r="X131" s="82">
        <v>9749</v>
      </c>
      <c r="Y131" s="82">
        <v>8486</v>
      </c>
      <c r="Z131" s="82">
        <v>6742</v>
      </c>
      <c r="AA131" s="82">
        <v>6302</v>
      </c>
      <c r="AB131" s="82">
        <v>4752</v>
      </c>
      <c r="AC131" s="82">
        <v>1995</v>
      </c>
      <c r="AD131" s="82">
        <v>1169</v>
      </c>
      <c r="AE131" s="82">
        <v>585</v>
      </c>
      <c r="AF131" s="82"/>
      <c r="AG131" s="82">
        <v>481</v>
      </c>
      <c r="AH131" s="82">
        <v>312</v>
      </c>
      <c r="AI131" s="82">
        <v>12348</v>
      </c>
      <c r="AJ131" s="82">
        <v>57</v>
      </c>
      <c r="AK131" s="82">
        <v>42</v>
      </c>
      <c r="AL131" s="82">
        <v>13422</v>
      </c>
      <c r="AM131" s="82">
        <v>393</v>
      </c>
      <c r="AN131" s="82">
        <v>21648</v>
      </c>
      <c r="AO131" s="82"/>
      <c r="AP131" s="82">
        <v>22467</v>
      </c>
      <c r="AQ131" s="82">
        <v>25748</v>
      </c>
      <c r="AR131" s="82">
        <v>488</v>
      </c>
      <c r="AS131" s="82"/>
      <c r="AT131" s="82">
        <v>398</v>
      </c>
      <c r="AU131" s="82">
        <v>808</v>
      </c>
      <c r="AV131" s="82">
        <v>11</v>
      </c>
      <c r="AW131" s="82">
        <v>56</v>
      </c>
      <c r="AX131" s="82">
        <v>60</v>
      </c>
      <c r="AY131" s="82">
        <v>14</v>
      </c>
      <c r="AZ131" s="82">
        <v>111</v>
      </c>
      <c r="BA131" s="82">
        <v>1065</v>
      </c>
      <c r="BB131" s="82">
        <v>201</v>
      </c>
      <c r="BC131" s="82">
        <v>11</v>
      </c>
      <c r="BD131" s="82"/>
      <c r="BE131" s="82">
        <v>45941</v>
      </c>
      <c r="BF131" s="82">
        <v>27</v>
      </c>
      <c r="BG131" s="82"/>
      <c r="BH131" s="82"/>
      <c r="BI131" s="82"/>
      <c r="BJ131" s="82"/>
      <c r="BK131" s="82">
        <v>23685</v>
      </c>
      <c r="BL131" s="82">
        <v>5293</v>
      </c>
      <c r="BM131" s="82">
        <v>1181</v>
      </c>
      <c r="BN131" s="82">
        <v>15704</v>
      </c>
      <c r="BO131" s="82">
        <v>2840</v>
      </c>
      <c r="BP131" s="82"/>
      <c r="BQ131" s="82">
        <v>9</v>
      </c>
      <c r="BR131" s="82">
        <v>3297</v>
      </c>
      <c r="BS131" s="82">
        <v>11</v>
      </c>
      <c r="BT131" s="82">
        <v>3369</v>
      </c>
      <c r="BU131" s="82">
        <v>367</v>
      </c>
      <c r="BV131" s="82">
        <v>882</v>
      </c>
      <c r="BW131" s="82">
        <v>1102</v>
      </c>
      <c r="BX131" s="82">
        <v>546</v>
      </c>
      <c r="BY131" s="82">
        <v>2061</v>
      </c>
      <c r="BZ131" s="82">
        <v>3024</v>
      </c>
      <c r="CA131" s="82">
        <v>2519</v>
      </c>
      <c r="CB131" s="82">
        <v>8213</v>
      </c>
      <c r="CC131" s="82">
        <v>2001</v>
      </c>
      <c r="CD131" s="82">
        <v>3474</v>
      </c>
      <c r="CE131" s="82">
        <v>166</v>
      </c>
      <c r="CF131" s="82">
        <v>1918</v>
      </c>
      <c r="CG131" s="82">
        <v>1409</v>
      </c>
      <c r="CH131" s="82">
        <v>5821</v>
      </c>
      <c r="CI131" s="82">
        <v>1456</v>
      </c>
      <c r="CJ131" s="82">
        <v>7022</v>
      </c>
      <c r="CK131" s="82">
        <v>36</v>
      </c>
      <c r="CL131" s="82">
        <v>48703</v>
      </c>
      <c r="CM131" s="82">
        <v>152</v>
      </c>
      <c r="CN131" s="82">
        <v>44205</v>
      </c>
      <c r="CO131" s="82">
        <v>4148</v>
      </c>
      <c r="CP131" s="82">
        <v>172</v>
      </c>
      <c r="CQ131" s="82">
        <v>26</v>
      </c>
      <c r="CR131" s="82">
        <v>154</v>
      </c>
      <c r="CS131" s="82">
        <v>47805</v>
      </c>
      <c r="CT131" s="82"/>
      <c r="CU131" s="82">
        <v>93</v>
      </c>
      <c r="CV131" s="82">
        <v>502</v>
      </c>
      <c r="CW131" s="82">
        <v>149</v>
      </c>
      <c r="CX131" s="82">
        <v>2847</v>
      </c>
      <c r="CY131" s="82">
        <v>3136</v>
      </c>
      <c r="CZ131" s="82"/>
      <c r="DA131" s="82">
        <v>37</v>
      </c>
      <c r="DB131" s="82">
        <v>341</v>
      </c>
      <c r="DC131" s="82">
        <v>562</v>
      </c>
      <c r="DD131" s="82">
        <v>714</v>
      </c>
      <c r="DE131" s="82">
        <v>1183</v>
      </c>
      <c r="DF131" s="82">
        <v>1454</v>
      </c>
      <c r="DG131" s="82">
        <v>988</v>
      </c>
      <c r="DH131" s="82">
        <v>704</v>
      </c>
      <c r="DI131" s="82"/>
      <c r="DJ131" s="82"/>
      <c r="DK131" s="82"/>
      <c r="DL131" s="82">
        <v>55</v>
      </c>
      <c r="DM131" s="82">
        <v>68</v>
      </c>
      <c r="DN131" s="82">
        <v>1301</v>
      </c>
      <c r="DO131" s="82">
        <v>6</v>
      </c>
      <c r="DP131" s="82">
        <v>8</v>
      </c>
      <c r="DQ131" s="82">
        <v>1292</v>
      </c>
      <c r="DR131" s="82">
        <v>47</v>
      </c>
      <c r="DS131" s="82">
        <v>3206</v>
      </c>
      <c r="DT131" s="82"/>
      <c r="DU131" s="82">
        <v>2188</v>
      </c>
      <c r="DV131" s="82">
        <v>3719</v>
      </c>
      <c r="DW131" s="82">
        <v>76</v>
      </c>
      <c r="DX131" s="82"/>
      <c r="DY131" s="82">
        <v>147</v>
      </c>
      <c r="DZ131" s="82">
        <v>224</v>
      </c>
      <c r="EA131" s="82">
        <v>329</v>
      </c>
      <c r="EB131" s="82">
        <v>767</v>
      </c>
      <c r="EC131" s="82">
        <v>137</v>
      </c>
      <c r="ED131" s="82">
        <v>3</v>
      </c>
      <c r="EE131" s="82">
        <v>132</v>
      </c>
      <c r="EF131" s="82">
        <v>10</v>
      </c>
      <c r="EG131" s="82">
        <v>166</v>
      </c>
      <c r="EH131" s="82"/>
      <c r="EI131" s="82">
        <v>3765</v>
      </c>
      <c r="EJ131" s="82">
        <v>303</v>
      </c>
      <c r="EK131" s="82"/>
      <c r="EL131" s="82"/>
      <c r="EM131" s="82"/>
      <c r="EN131" s="82"/>
      <c r="EO131" s="82"/>
      <c r="EP131" s="82">
        <v>2146</v>
      </c>
      <c r="EQ131" s="82">
        <v>2747</v>
      </c>
      <c r="ER131" s="82">
        <v>265</v>
      </c>
      <c r="ES131" s="82">
        <v>720</v>
      </c>
      <c r="ET131" s="82">
        <v>105</v>
      </c>
      <c r="EU131" s="82"/>
      <c r="EV131" s="82">
        <v>1070</v>
      </c>
      <c r="EW131" s="82">
        <v>837</v>
      </c>
      <c r="EX131" s="82">
        <v>82</v>
      </c>
      <c r="EY131" s="82">
        <v>6</v>
      </c>
      <c r="EZ131" s="82">
        <v>415</v>
      </c>
      <c r="FA131" s="82">
        <v>2</v>
      </c>
      <c r="FB131" s="82">
        <v>343</v>
      </c>
      <c r="FC131" s="82">
        <v>1313</v>
      </c>
      <c r="FD131" s="82">
        <v>557</v>
      </c>
      <c r="FE131" s="82">
        <v>133</v>
      </c>
      <c r="FF131" s="82">
        <v>105</v>
      </c>
      <c r="FG131" s="82">
        <v>146</v>
      </c>
      <c r="FH131" s="82">
        <v>186</v>
      </c>
      <c r="FI131" s="82">
        <v>553</v>
      </c>
      <c r="FJ131" s="82">
        <v>119</v>
      </c>
      <c r="FK131" s="82">
        <v>77</v>
      </c>
      <c r="FL131" s="82"/>
      <c r="FM131" s="82">
        <v>6</v>
      </c>
      <c r="FN131" s="82">
        <v>31</v>
      </c>
      <c r="FO131" s="82">
        <v>2</v>
      </c>
      <c r="FP131" s="82"/>
      <c r="FQ131" s="82">
        <v>5983</v>
      </c>
      <c r="FR131" s="82">
        <v>42</v>
      </c>
      <c r="FS131" s="82">
        <v>5108</v>
      </c>
      <c r="FT131" s="82">
        <v>809</v>
      </c>
      <c r="FU131" s="82">
        <v>15</v>
      </c>
      <c r="FV131" s="82">
        <v>9</v>
      </c>
      <c r="FW131" s="82">
        <v>5845</v>
      </c>
      <c r="FX131" s="82">
        <v>73</v>
      </c>
      <c r="FY131" s="82">
        <v>54</v>
      </c>
      <c r="FZ131" s="82"/>
      <c r="GA131" s="82">
        <v>4</v>
      </c>
      <c r="GB131" s="82">
        <v>7</v>
      </c>
      <c r="GC131" s="82">
        <v>35</v>
      </c>
    </row>
    <row r="132" spans="1:185" x14ac:dyDescent="0.3">
      <c r="A132" s="83">
        <v>106201281</v>
      </c>
      <c r="B132" s="81" t="s">
        <v>356</v>
      </c>
      <c r="C132" s="81" t="s">
        <v>357</v>
      </c>
      <c r="D132" s="81" t="s">
        <v>1101</v>
      </c>
      <c r="E132" s="81" t="s">
        <v>1478</v>
      </c>
      <c r="F132" s="81" t="s">
        <v>1479</v>
      </c>
      <c r="G132" s="81" t="s">
        <v>1478</v>
      </c>
      <c r="H132" s="81" t="s">
        <v>358</v>
      </c>
      <c r="I132" s="81" t="s">
        <v>1040</v>
      </c>
      <c r="J132" s="81"/>
      <c r="K132" s="81" t="s">
        <v>1864</v>
      </c>
      <c r="L132" s="81"/>
      <c r="M132" s="81"/>
      <c r="N132" s="81" t="s">
        <v>963</v>
      </c>
      <c r="O132" s="81" t="s">
        <v>1119</v>
      </c>
      <c r="P132" s="81" t="s">
        <v>1110</v>
      </c>
      <c r="Q132" s="81" t="s">
        <v>1478</v>
      </c>
      <c r="R132" s="81" t="s">
        <v>75</v>
      </c>
      <c r="S132" s="82">
        <v>14882</v>
      </c>
      <c r="T132" s="82">
        <v>12237</v>
      </c>
      <c r="U132" s="82"/>
      <c r="V132" s="82">
        <v>1127</v>
      </c>
      <c r="W132" s="82">
        <v>2240</v>
      </c>
      <c r="X132" s="82">
        <v>5420</v>
      </c>
      <c r="Y132" s="82">
        <v>4930</v>
      </c>
      <c r="Z132" s="82">
        <v>4073</v>
      </c>
      <c r="AA132" s="82">
        <v>3529</v>
      </c>
      <c r="AB132" s="82">
        <v>2711</v>
      </c>
      <c r="AC132" s="82">
        <v>1704</v>
      </c>
      <c r="AD132" s="82">
        <v>1251</v>
      </c>
      <c r="AE132" s="82">
        <v>134</v>
      </c>
      <c r="AF132" s="82"/>
      <c r="AG132" s="82">
        <v>37</v>
      </c>
      <c r="AH132" s="82">
        <v>499</v>
      </c>
      <c r="AI132" s="82">
        <v>1302</v>
      </c>
      <c r="AJ132" s="82">
        <v>5</v>
      </c>
      <c r="AK132" s="82">
        <v>2</v>
      </c>
      <c r="AL132" s="82">
        <v>79</v>
      </c>
      <c r="AM132" s="82">
        <v>13</v>
      </c>
      <c r="AN132" s="82">
        <v>25182</v>
      </c>
      <c r="AO132" s="82"/>
      <c r="AP132" s="82">
        <v>19213</v>
      </c>
      <c r="AQ132" s="82">
        <v>7878</v>
      </c>
      <c r="AR132" s="82">
        <v>28</v>
      </c>
      <c r="AS132" s="82"/>
      <c r="AT132" s="82">
        <v>2968</v>
      </c>
      <c r="AU132" s="82">
        <v>774</v>
      </c>
      <c r="AV132" s="82"/>
      <c r="AW132" s="82">
        <v>59</v>
      </c>
      <c r="AX132" s="82"/>
      <c r="AY132" s="82">
        <v>5</v>
      </c>
      <c r="AZ132" s="82"/>
      <c r="BA132" s="82">
        <v>497</v>
      </c>
      <c r="BB132" s="82">
        <v>250</v>
      </c>
      <c r="BC132" s="82"/>
      <c r="BD132" s="82"/>
      <c r="BE132" s="82">
        <v>22480</v>
      </c>
      <c r="BF132" s="82">
        <v>85</v>
      </c>
      <c r="BG132" s="82"/>
      <c r="BH132" s="82">
        <v>1</v>
      </c>
      <c r="BI132" s="82"/>
      <c r="BJ132" s="82"/>
      <c r="BK132" s="82">
        <v>15404</v>
      </c>
      <c r="BL132" s="82">
        <v>4559</v>
      </c>
      <c r="BM132" s="82">
        <v>866</v>
      </c>
      <c r="BN132" s="82">
        <v>3861</v>
      </c>
      <c r="BO132" s="82">
        <v>2429</v>
      </c>
      <c r="BP132" s="82"/>
      <c r="BQ132" s="82">
        <v>5</v>
      </c>
      <c r="BR132" s="82">
        <v>1749</v>
      </c>
      <c r="BS132" s="82">
        <v>3</v>
      </c>
      <c r="BT132" s="82">
        <v>2722</v>
      </c>
      <c r="BU132" s="82">
        <v>133</v>
      </c>
      <c r="BV132" s="82">
        <v>415</v>
      </c>
      <c r="BW132" s="82">
        <v>650</v>
      </c>
      <c r="BX132" s="82">
        <v>175</v>
      </c>
      <c r="BY132" s="82">
        <v>482</v>
      </c>
      <c r="BZ132" s="82">
        <v>2018</v>
      </c>
      <c r="CA132" s="82">
        <v>2048</v>
      </c>
      <c r="CB132" s="82">
        <v>5107</v>
      </c>
      <c r="CC132" s="82">
        <v>1701</v>
      </c>
      <c r="CD132" s="82">
        <v>1337</v>
      </c>
      <c r="CE132" s="82">
        <v>112</v>
      </c>
      <c r="CF132" s="82">
        <v>1245</v>
      </c>
      <c r="CG132" s="82">
        <v>1275</v>
      </c>
      <c r="CH132" s="82">
        <v>2341</v>
      </c>
      <c r="CI132" s="82">
        <v>810</v>
      </c>
      <c r="CJ132" s="82">
        <v>2644</v>
      </c>
      <c r="CK132" s="82">
        <v>147</v>
      </c>
      <c r="CL132" s="82">
        <v>27119</v>
      </c>
      <c r="CM132" s="82">
        <v>106</v>
      </c>
      <c r="CN132" s="82">
        <v>18884</v>
      </c>
      <c r="CO132" s="82">
        <v>8129</v>
      </c>
      <c r="CP132" s="82"/>
      <c r="CQ132" s="82"/>
      <c r="CR132" s="82"/>
      <c r="CS132" s="82">
        <v>26478</v>
      </c>
      <c r="CT132" s="82"/>
      <c r="CU132" s="82">
        <v>510</v>
      </c>
      <c r="CV132" s="82">
        <v>131</v>
      </c>
      <c r="CW132" s="82"/>
      <c r="CX132" s="82">
        <v>1119</v>
      </c>
      <c r="CY132" s="82">
        <v>1133</v>
      </c>
      <c r="CZ132" s="82"/>
      <c r="DA132" s="82">
        <v>20</v>
      </c>
      <c r="DB132" s="82">
        <v>162</v>
      </c>
      <c r="DC132" s="82">
        <v>190</v>
      </c>
      <c r="DD132" s="82">
        <v>277</v>
      </c>
      <c r="DE132" s="82">
        <v>387</v>
      </c>
      <c r="DF132" s="82">
        <v>487</v>
      </c>
      <c r="DG132" s="82">
        <v>373</v>
      </c>
      <c r="DH132" s="82">
        <v>354</v>
      </c>
      <c r="DI132" s="82">
        <v>2</v>
      </c>
      <c r="DJ132" s="82"/>
      <c r="DK132" s="82"/>
      <c r="DL132" s="82">
        <v>3</v>
      </c>
      <c r="DM132" s="82">
        <v>31</v>
      </c>
      <c r="DN132" s="82">
        <v>110</v>
      </c>
      <c r="DO132" s="82">
        <v>2</v>
      </c>
      <c r="DP132" s="82"/>
      <c r="DQ132" s="82">
        <v>6</v>
      </c>
      <c r="DR132" s="82">
        <v>3</v>
      </c>
      <c r="DS132" s="82">
        <v>2097</v>
      </c>
      <c r="DT132" s="82"/>
      <c r="DU132" s="82">
        <v>1412</v>
      </c>
      <c r="DV132" s="82">
        <v>840</v>
      </c>
      <c r="DW132" s="82"/>
      <c r="DX132" s="82"/>
      <c r="DY132" s="82">
        <v>68</v>
      </c>
      <c r="DZ132" s="82">
        <v>90</v>
      </c>
      <c r="EA132" s="82">
        <v>157</v>
      </c>
      <c r="EB132" s="82">
        <v>222</v>
      </c>
      <c r="EC132" s="82"/>
      <c r="ED132" s="82"/>
      <c r="EE132" s="82">
        <v>95</v>
      </c>
      <c r="EF132" s="82">
        <v>2</v>
      </c>
      <c r="EG132" s="82"/>
      <c r="EH132" s="82"/>
      <c r="EI132" s="82">
        <v>1365</v>
      </c>
      <c r="EJ132" s="82">
        <v>243</v>
      </c>
      <c r="EK132" s="82">
        <v>1</v>
      </c>
      <c r="EL132" s="82"/>
      <c r="EM132" s="82">
        <v>9</v>
      </c>
      <c r="EN132" s="82"/>
      <c r="EO132" s="82"/>
      <c r="EP132" s="82">
        <v>879</v>
      </c>
      <c r="EQ132" s="82">
        <v>991</v>
      </c>
      <c r="ER132" s="82">
        <v>110</v>
      </c>
      <c r="ES132" s="82">
        <v>241</v>
      </c>
      <c r="ET132" s="82">
        <v>31</v>
      </c>
      <c r="EU132" s="82"/>
      <c r="EV132" s="82">
        <v>344</v>
      </c>
      <c r="EW132" s="82">
        <v>389</v>
      </c>
      <c r="EX132" s="82">
        <v>20</v>
      </c>
      <c r="EY132" s="82"/>
      <c r="EZ132" s="82">
        <v>128</v>
      </c>
      <c r="FA132" s="82">
        <v>1</v>
      </c>
      <c r="FB132" s="82">
        <v>161</v>
      </c>
      <c r="FC132" s="82">
        <v>656</v>
      </c>
      <c r="FD132" s="82">
        <v>135</v>
      </c>
      <c r="FE132" s="82">
        <v>23</v>
      </c>
      <c r="FF132" s="82">
        <v>14</v>
      </c>
      <c r="FG132" s="82">
        <v>28</v>
      </c>
      <c r="FH132" s="82">
        <v>54</v>
      </c>
      <c r="FI132" s="82">
        <v>182</v>
      </c>
      <c r="FJ132" s="82">
        <v>32</v>
      </c>
      <c r="FK132" s="82">
        <v>24</v>
      </c>
      <c r="FL132" s="82">
        <v>2</v>
      </c>
      <c r="FM132" s="82"/>
      <c r="FN132" s="82">
        <v>59</v>
      </c>
      <c r="FO132" s="82"/>
      <c r="FP132" s="82"/>
      <c r="FQ132" s="82">
        <v>2252</v>
      </c>
      <c r="FR132" s="82">
        <v>11</v>
      </c>
      <c r="FS132" s="82">
        <v>1518</v>
      </c>
      <c r="FT132" s="82">
        <v>723</v>
      </c>
      <c r="FU132" s="82"/>
      <c r="FV132" s="82"/>
      <c r="FW132" s="82">
        <v>2194</v>
      </c>
      <c r="FX132" s="82">
        <v>51</v>
      </c>
      <c r="FY132" s="82">
        <v>7</v>
      </c>
      <c r="FZ132" s="82"/>
      <c r="GA132" s="82"/>
      <c r="GB132" s="82"/>
      <c r="GC132" s="82">
        <v>16</v>
      </c>
    </row>
    <row r="133" spans="1:185" x14ac:dyDescent="0.3">
      <c r="A133" s="83">
        <v>106204019</v>
      </c>
      <c r="B133" s="81" t="s">
        <v>359</v>
      </c>
      <c r="C133" s="81" t="s">
        <v>994</v>
      </c>
      <c r="D133" s="81" t="s">
        <v>1101</v>
      </c>
      <c r="E133" s="81" t="s">
        <v>1478</v>
      </c>
      <c r="F133" s="81" t="s">
        <v>1480</v>
      </c>
      <c r="G133" s="81" t="s">
        <v>1478</v>
      </c>
      <c r="H133" s="81" t="s">
        <v>995</v>
      </c>
      <c r="I133" s="81" t="s">
        <v>1040</v>
      </c>
      <c r="J133" s="81" t="s">
        <v>1875</v>
      </c>
      <c r="K133" s="81" t="s">
        <v>1864</v>
      </c>
      <c r="L133" s="81"/>
      <c r="M133" s="81"/>
      <c r="N133" s="81" t="s">
        <v>965</v>
      </c>
      <c r="O133" s="81" t="s">
        <v>1119</v>
      </c>
      <c r="P133" s="81" t="s">
        <v>1110</v>
      </c>
      <c r="Q133" s="81" t="s">
        <v>1478</v>
      </c>
      <c r="R133" s="81" t="s">
        <v>75</v>
      </c>
      <c r="S133" s="82">
        <v>31530</v>
      </c>
      <c r="T133" s="82">
        <v>32655</v>
      </c>
      <c r="U133" s="82">
        <v>1</v>
      </c>
      <c r="V133" s="82">
        <v>35914</v>
      </c>
      <c r="W133" s="82">
        <v>17063</v>
      </c>
      <c r="X133" s="82">
        <v>486</v>
      </c>
      <c r="Y133" s="82">
        <v>149</v>
      </c>
      <c r="Z133" s="82">
        <v>90</v>
      </c>
      <c r="AA133" s="82">
        <v>59</v>
      </c>
      <c r="AB133" s="82">
        <v>14</v>
      </c>
      <c r="AC133" s="82">
        <v>5</v>
      </c>
      <c r="AD133" s="82"/>
      <c r="AE133" s="82">
        <v>10406</v>
      </c>
      <c r="AF133" s="82"/>
      <c r="AG133" s="82">
        <v>123</v>
      </c>
      <c r="AH133" s="82">
        <v>2345</v>
      </c>
      <c r="AI133" s="82">
        <v>2684</v>
      </c>
      <c r="AJ133" s="82">
        <v>3780</v>
      </c>
      <c r="AK133" s="82">
        <v>32</v>
      </c>
      <c r="AL133" s="82">
        <v>6887</v>
      </c>
      <c r="AM133" s="82">
        <v>335</v>
      </c>
      <c r="AN133" s="82">
        <v>48000</v>
      </c>
      <c r="AO133" s="82"/>
      <c r="AP133" s="82">
        <v>48260</v>
      </c>
      <c r="AQ133" s="82">
        <v>15399</v>
      </c>
      <c r="AR133" s="82">
        <v>527</v>
      </c>
      <c r="AS133" s="82"/>
      <c r="AT133" s="82">
        <v>200</v>
      </c>
      <c r="AU133" s="82">
        <v>63</v>
      </c>
      <c r="AV133" s="82"/>
      <c r="AW133" s="82">
        <v>9</v>
      </c>
      <c r="AX133" s="82"/>
      <c r="AY133" s="82"/>
      <c r="AZ133" s="82">
        <v>2</v>
      </c>
      <c r="BA133" s="82">
        <v>2</v>
      </c>
      <c r="BB133" s="82">
        <v>71</v>
      </c>
      <c r="BC133" s="82"/>
      <c r="BD133" s="82"/>
      <c r="BE133" s="82">
        <v>63839</v>
      </c>
      <c r="BF133" s="82"/>
      <c r="BG133" s="82"/>
      <c r="BH133" s="82"/>
      <c r="BI133" s="82"/>
      <c r="BJ133" s="82"/>
      <c r="BK133" s="82">
        <v>50038</v>
      </c>
      <c r="BL133" s="82">
        <v>17</v>
      </c>
      <c r="BM133" s="82">
        <v>1843</v>
      </c>
      <c r="BN133" s="82">
        <v>10153</v>
      </c>
      <c r="BO133" s="82">
        <v>2135</v>
      </c>
      <c r="BP133" s="82"/>
      <c r="BQ133" s="82">
        <v>628</v>
      </c>
      <c r="BR133" s="82">
        <v>1037</v>
      </c>
      <c r="BS133" s="82">
        <v>126</v>
      </c>
      <c r="BT133" s="82">
        <v>2959</v>
      </c>
      <c r="BU133" s="82">
        <v>127</v>
      </c>
      <c r="BV133" s="82">
        <v>2520</v>
      </c>
      <c r="BW133" s="82">
        <v>260</v>
      </c>
      <c r="BX133" s="82">
        <v>684</v>
      </c>
      <c r="BY133" s="82">
        <v>848</v>
      </c>
      <c r="BZ133" s="82">
        <v>2456</v>
      </c>
      <c r="CA133" s="82">
        <v>2988</v>
      </c>
      <c r="CB133" s="82">
        <v>12577</v>
      </c>
      <c r="CC133" s="82">
        <v>515</v>
      </c>
      <c r="CD133" s="82">
        <v>1334</v>
      </c>
      <c r="CE133" s="82">
        <v>53</v>
      </c>
      <c r="CF133" s="82">
        <v>1886</v>
      </c>
      <c r="CG133" s="82">
        <v>71</v>
      </c>
      <c r="CH133" s="82">
        <v>14294</v>
      </c>
      <c r="CI133" s="82">
        <v>2636</v>
      </c>
      <c r="CJ133" s="82">
        <v>15904</v>
      </c>
      <c r="CK133" s="82">
        <v>283</v>
      </c>
      <c r="CL133" s="82">
        <v>64186</v>
      </c>
      <c r="CM133" s="82">
        <v>187</v>
      </c>
      <c r="CN133" s="82">
        <v>52784</v>
      </c>
      <c r="CO133" s="82">
        <v>11182</v>
      </c>
      <c r="CP133" s="82">
        <v>6</v>
      </c>
      <c r="CQ133" s="82">
        <v>27</v>
      </c>
      <c r="CR133" s="82"/>
      <c r="CS133" s="82">
        <v>64046</v>
      </c>
      <c r="CT133" s="82"/>
      <c r="CU133" s="82">
        <v>5</v>
      </c>
      <c r="CV133" s="82">
        <v>112</v>
      </c>
      <c r="CW133" s="82">
        <v>23</v>
      </c>
      <c r="CX133" s="82">
        <v>2606</v>
      </c>
      <c r="CY133" s="82">
        <v>3403</v>
      </c>
      <c r="CZ133" s="82"/>
      <c r="DA133" s="82">
        <v>1992</v>
      </c>
      <c r="DB133" s="82">
        <v>93</v>
      </c>
      <c r="DC133" s="82"/>
      <c r="DD133" s="82"/>
      <c r="DE133" s="82"/>
      <c r="DF133" s="82"/>
      <c r="DG133" s="82"/>
      <c r="DH133" s="82"/>
      <c r="DI133" s="82">
        <v>1536</v>
      </c>
      <c r="DJ133" s="82">
        <v>2388</v>
      </c>
      <c r="DK133" s="82"/>
      <c r="DL133" s="82">
        <v>14</v>
      </c>
      <c r="DM133" s="82">
        <v>296</v>
      </c>
      <c r="DN133" s="82">
        <v>274</v>
      </c>
      <c r="DO133" s="82">
        <v>376</v>
      </c>
      <c r="DP133" s="82">
        <v>5</v>
      </c>
      <c r="DQ133" s="82">
        <v>486</v>
      </c>
      <c r="DR133" s="82">
        <v>14</v>
      </c>
      <c r="DS133" s="82">
        <v>4544</v>
      </c>
      <c r="DT133" s="82"/>
      <c r="DU133" s="82">
        <v>4083</v>
      </c>
      <c r="DV133" s="82">
        <v>1889</v>
      </c>
      <c r="DW133" s="82">
        <v>37</v>
      </c>
      <c r="DX133" s="82"/>
      <c r="DY133" s="82">
        <v>45</v>
      </c>
      <c r="DZ133" s="82">
        <v>4</v>
      </c>
      <c r="EA133" s="82">
        <v>28</v>
      </c>
      <c r="EB133" s="82"/>
      <c r="EC133" s="82"/>
      <c r="ED133" s="82"/>
      <c r="EE133" s="82">
        <v>11</v>
      </c>
      <c r="EF133" s="82">
        <v>18</v>
      </c>
      <c r="EG133" s="82">
        <v>10</v>
      </c>
      <c r="EH133" s="82"/>
      <c r="EI133" s="82">
        <v>5861</v>
      </c>
      <c r="EJ133" s="82">
        <v>1</v>
      </c>
      <c r="EK133" s="82"/>
      <c r="EL133" s="82"/>
      <c r="EM133" s="82">
        <v>8</v>
      </c>
      <c r="EN133" s="82">
        <v>23</v>
      </c>
      <c r="EO133" s="82"/>
      <c r="EP133" s="82">
        <v>3070</v>
      </c>
      <c r="EQ133" s="82">
        <v>4</v>
      </c>
      <c r="ER133" s="82">
        <v>1537</v>
      </c>
      <c r="ES133" s="82">
        <v>1361</v>
      </c>
      <c r="ET133" s="82">
        <v>37</v>
      </c>
      <c r="EU133" s="82"/>
      <c r="EV133" s="82">
        <v>60</v>
      </c>
      <c r="EW133" s="82">
        <v>1111</v>
      </c>
      <c r="EX133" s="82">
        <v>143</v>
      </c>
      <c r="EY133" s="82">
        <v>19</v>
      </c>
      <c r="EZ133" s="82">
        <v>392</v>
      </c>
      <c r="FA133" s="82">
        <v>18</v>
      </c>
      <c r="FB133" s="82">
        <v>295</v>
      </c>
      <c r="FC133" s="82">
        <v>295</v>
      </c>
      <c r="FD133" s="82">
        <v>614</v>
      </c>
      <c r="FE133" s="82">
        <v>70</v>
      </c>
      <c r="FF133" s="82">
        <v>162</v>
      </c>
      <c r="FG133" s="82">
        <v>192</v>
      </c>
      <c r="FH133" s="82">
        <v>351</v>
      </c>
      <c r="FI133" s="82">
        <v>1406</v>
      </c>
      <c r="FJ133" s="82">
        <v>246</v>
      </c>
      <c r="FK133" s="82">
        <v>178</v>
      </c>
      <c r="FL133" s="82">
        <v>320</v>
      </c>
      <c r="FM133" s="82">
        <v>22</v>
      </c>
      <c r="FN133" s="82">
        <v>1</v>
      </c>
      <c r="FO133" s="82">
        <v>111</v>
      </c>
      <c r="FP133" s="82">
        <v>3</v>
      </c>
      <c r="FQ133" s="82">
        <v>6009</v>
      </c>
      <c r="FR133" s="82">
        <v>39</v>
      </c>
      <c r="FS133" s="82">
        <v>4921</v>
      </c>
      <c r="FT133" s="82">
        <v>1039</v>
      </c>
      <c r="FU133" s="82"/>
      <c r="FV133" s="82">
        <v>10</v>
      </c>
      <c r="FW133" s="82">
        <v>5993</v>
      </c>
      <c r="FX133" s="82">
        <v>1</v>
      </c>
      <c r="FY133" s="82">
        <v>15</v>
      </c>
      <c r="FZ133" s="82"/>
      <c r="GA133" s="82"/>
      <c r="GB133" s="82"/>
      <c r="GC133" s="82">
        <v>38</v>
      </c>
    </row>
    <row r="134" spans="1:185" x14ac:dyDescent="0.3">
      <c r="A134" s="83">
        <v>106210992</v>
      </c>
      <c r="B134" s="81" t="s">
        <v>360</v>
      </c>
      <c r="C134" s="81" t="s">
        <v>996</v>
      </c>
      <c r="D134" s="81" t="s">
        <v>1101</v>
      </c>
      <c r="E134" s="81" t="s">
        <v>1481</v>
      </c>
      <c r="F134" s="81" t="s">
        <v>2010</v>
      </c>
      <c r="G134" s="81" t="s">
        <v>2011</v>
      </c>
      <c r="H134" s="81" t="s">
        <v>361</v>
      </c>
      <c r="I134" s="81" t="s">
        <v>1040</v>
      </c>
      <c r="J134" s="81"/>
      <c r="K134" s="81" t="s">
        <v>1864</v>
      </c>
      <c r="L134" s="81"/>
      <c r="M134" s="81"/>
      <c r="N134" s="81" t="s">
        <v>963</v>
      </c>
      <c r="O134" s="81" t="s">
        <v>1116</v>
      </c>
      <c r="P134" s="81" t="s">
        <v>1103</v>
      </c>
      <c r="Q134" s="81" t="s">
        <v>1482</v>
      </c>
      <c r="R134" s="81" t="s">
        <v>51</v>
      </c>
      <c r="S134" s="82">
        <v>10926</v>
      </c>
      <c r="T134" s="82">
        <v>10296</v>
      </c>
      <c r="U134" s="82">
        <v>2</v>
      </c>
      <c r="V134" s="82">
        <v>908</v>
      </c>
      <c r="W134" s="82">
        <v>1535</v>
      </c>
      <c r="X134" s="82">
        <v>1862</v>
      </c>
      <c r="Y134" s="82">
        <v>1963</v>
      </c>
      <c r="Z134" s="82">
        <v>2270</v>
      </c>
      <c r="AA134" s="82">
        <v>2972</v>
      </c>
      <c r="AB134" s="82">
        <v>3264</v>
      </c>
      <c r="AC134" s="82">
        <v>3180</v>
      </c>
      <c r="AD134" s="82">
        <v>3134</v>
      </c>
      <c r="AE134" s="82">
        <v>136</v>
      </c>
      <c r="AF134" s="82"/>
      <c r="AG134" s="82">
        <v>56</v>
      </c>
      <c r="AH134" s="82">
        <v>899</v>
      </c>
      <c r="AI134" s="82">
        <v>965</v>
      </c>
      <c r="AJ134" s="82">
        <v>228</v>
      </c>
      <c r="AK134" s="82">
        <v>64</v>
      </c>
      <c r="AL134" s="82">
        <v>3056</v>
      </c>
      <c r="AM134" s="82">
        <v>687</v>
      </c>
      <c r="AN134" s="82">
        <v>15269</v>
      </c>
      <c r="AO134" s="82"/>
      <c r="AP134" s="82">
        <v>2864</v>
      </c>
      <c r="AQ134" s="82">
        <v>17629</v>
      </c>
      <c r="AR134" s="82">
        <v>731</v>
      </c>
      <c r="AS134" s="82"/>
      <c r="AT134" s="82">
        <v>249</v>
      </c>
      <c r="AU134" s="82">
        <v>213</v>
      </c>
      <c r="AV134" s="82">
        <v>12</v>
      </c>
      <c r="AW134" s="82">
        <v>46</v>
      </c>
      <c r="AX134" s="82">
        <v>279</v>
      </c>
      <c r="AY134" s="82">
        <v>64</v>
      </c>
      <c r="AZ134" s="82">
        <v>32</v>
      </c>
      <c r="BA134" s="82">
        <v>68</v>
      </c>
      <c r="BB134" s="82">
        <v>221</v>
      </c>
      <c r="BC134" s="82">
        <v>18</v>
      </c>
      <c r="BD134" s="82">
        <v>3</v>
      </c>
      <c r="BE134" s="82">
        <v>19868</v>
      </c>
      <c r="BF134" s="82">
        <v>147</v>
      </c>
      <c r="BG134" s="82">
        <v>3</v>
      </c>
      <c r="BH134" s="82"/>
      <c r="BI134" s="82"/>
      <c r="BJ134" s="82">
        <v>1</v>
      </c>
      <c r="BK134" s="82">
        <v>1870</v>
      </c>
      <c r="BL134" s="82">
        <v>7746</v>
      </c>
      <c r="BM134" s="82">
        <v>435</v>
      </c>
      <c r="BN134" s="82">
        <v>10122</v>
      </c>
      <c r="BO134" s="82">
        <v>1047</v>
      </c>
      <c r="BP134" s="82">
        <v>4</v>
      </c>
      <c r="BQ134" s="82">
        <v>3</v>
      </c>
      <c r="BR134" s="82">
        <v>2063</v>
      </c>
      <c r="BS134" s="82">
        <v>2</v>
      </c>
      <c r="BT134" s="82">
        <v>1042</v>
      </c>
      <c r="BU134" s="82">
        <v>71</v>
      </c>
      <c r="BV134" s="82">
        <v>253</v>
      </c>
      <c r="BW134" s="82">
        <v>329</v>
      </c>
      <c r="BX134" s="82">
        <v>312</v>
      </c>
      <c r="BY134" s="82">
        <v>596</v>
      </c>
      <c r="BZ134" s="82">
        <v>1063</v>
      </c>
      <c r="CA134" s="82">
        <v>456</v>
      </c>
      <c r="CB134" s="82">
        <v>5906</v>
      </c>
      <c r="CC134" s="82">
        <v>1031</v>
      </c>
      <c r="CD134" s="82">
        <v>1291</v>
      </c>
      <c r="CE134" s="82">
        <v>46</v>
      </c>
      <c r="CF134" s="82">
        <v>881</v>
      </c>
      <c r="CG134" s="82">
        <v>179</v>
      </c>
      <c r="CH134" s="82">
        <v>964</v>
      </c>
      <c r="CI134" s="82">
        <v>628</v>
      </c>
      <c r="CJ134" s="82">
        <v>4105</v>
      </c>
      <c r="CK134" s="82">
        <v>3</v>
      </c>
      <c r="CL134" s="82">
        <v>21224</v>
      </c>
      <c r="CM134" s="82">
        <v>252</v>
      </c>
      <c r="CN134" s="82">
        <v>19910</v>
      </c>
      <c r="CO134" s="82">
        <v>1012</v>
      </c>
      <c r="CP134" s="82">
        <v>1</v>
      </c>
      <c r="CQ134" s="82">
        <v>49</v>
      </c>
      <c r="CR134" s="82">
        <v>8</v>
      </c>
      <c r="CS134" s="82">
        <v>20900</v>
      </c>
      <c r="CT134" s="82"/>
      <c r="CU134" s="82">
        <v>245</v>
      </c>
      <c r="CV134" s="82">
        <v>71</v>
      </c>
      <c r="CW134" s="82"/>
      <c r="CX134" s="82">
        <v>1284</v>
      </c>
      <c r="CY134" s="82">
        <v>1439</v>
      </c>
      <c r="CZ134" s="82"/>
      <c r="DA134" s="82">
        <v>9</v>
      </c>
      <c r="DB134" s="82">
        <v>46</v>
      </c>
      <c r="DC134" s="82">
        <v>82</v>
      </c>
      <c r="DD134" s="82">
        <v>143</v>
      </c>
      <c r="DE134" s="82">
        <v>264</v>
      </c>
      <c r="DF134" s="82">
        <v>550</v>
      </c>
      <c r="DG134" s="82">
        <v>697</v>
      </c>
      <c r="DH134" s="82">
        <v>932</v>
      </c>
      <c r="DI134" s="82"/>
      <c r="DJ134" s="82"/>
      <c r="DK134" s="82"/>
      <c r="DL134" s="82">
        <v>9</v>
      </c>
      <c r="DM134" s="82">
        <v>109</v>
      </c>
      <c r="DN134" s="82">
        <v>85</v>
      </c>
      <c r="DO134" s="82">
        <v>7</v>
      </c>
      <c r="DP134" s="82">
        <v>8</v>
      </c>
      <c r="DQ134" s="82">
        <v>194</v>
      </c>
      <c r="DR134" s="82">
        <v>24</v>
      </c>
      <c r="DS134" s="82">
        <v>2287</v>
      </c>
      <c r="DT134" s="82"/>
      <c r="DU134" s="82">
        <v>187</v>
      </c>
      <c r="DV134" s="82">
        <v>2520</v>
      </c>
      <c r="DW134" s="82">
        <v>16</v>
      </c>
      <c r="DX134" s="82"/>
      <c r="DY134" s="82">
        <v>173</v>
      </c>
      <c r="DZ134" s="82">
        <v>23</v>
      </c>
      <c r="EA134" s="82">
        <v>89</v>
      </c>
      <c r="EB134" s="82">
        <v>470</v>
      </c>
      <c r="EC134" s="82">
        <v>111</v>
      </c>
      <c r="ED134" s="82">
        <v>9</v>
      </c>
      <c r="EE134" s="82">
        <v>3</v>
      </c>
      <c r="EF134" s="82">
        <v>3</v>
      </c>
      <c r="EG134" s="82">
        <v>11</v>
      </c>
      <c r="EH134" s="82"/>
      <c r="EI134" s="82">
        <v>1593</v>
      </c>
      <c r="EJ134" s="82">
        <v>238</v>
      </c>
      <c r="EK134" s="82"/>
      <c r="EL134" s="82"/>
      <c r="EM134" s="82"/>
      <c r="EN134" s="82"/>
      <c r="EO134" s="82"/>
      <c r="EP134" s="82">
        <v>38</v>
      </c>
      <c r="EQ134" s="82">
        <v>1924</v>
      </c>
      <c r="ER134" s="82">
        <v>4</v>
      </c>
      <c r="ES134" s="82">
        <v>727</v>
      </c>
      <c r="ET134" s="82">
        <v>30</v>
      </c>
      <c r="EU134" s="82"/>
      <c r="EV134" s="82">
        <v>583</v>
      </c>
      <c r="EW134" s="82">
        <v>453</v>
      </c>
      <c r="EX134" s="82">
        <v>41</v>
      </c>
      <c r="EY134" s="82">
        <v>2</v>
      </c>
      <c r="EZ134" s="82">
        <v>73</v>
      </c>
      <c r="FA134" s="82">
        <v>1</v>
      </c>
      <c r="FB134" s="82">
        <v>130</v>
      </c>
      <c r="FC134" s="82">
        <v>692</v>
      </c>
      <c r="FD134" s="82">
        <v>244</v>
      </c>
      <c r="FE134" s="82">
        <v>47</v>
      </c>
      <c r="FF134" s="82">
        <v>76</v>
      </c>
      <c r="FG134" s="82">
        <v>37</v>
      </c>
      <c r="FH134" s="82">
        <v>61</v>
      </c>
      <c r="FI134" s="82">
        <v>151</v>
      </c>
      <c r="FJ134" s="82">
        <v>39</v>
      </c>
      <c r="FK134" s="82">
        <v>87</v>
      </c>
      <c r="FL134" s="82"/>
      <c r="FM134" s="82">
        <v>1</v>
      </c>
      <c r="FN134" s="82">
        <v>3</v>
      </c>
      <c r="FO134" s="82">
        <v>2</v>
      </c>
      <c r="FP134" s="82"/>
      <c r="FQ134" s="82">
        <v>2723</v>
      </c>
      <c r="FR134" s="82">
        <v>39</v>
      </c>
      <c r="FS134" s="82">
        <v>2616</v>
      </c>
      <c r="FT134" s="82">
        <v>67</v>
      </c>
      <c r="FU134" s="82"/>
      <c r="FV134" s="82">
        <v>1</v>
      </c>
      <c r="FW134" s="82">
        <v>2702</v>
      </c>
      <c r="FX134" s="82">
        <v>14</v>
      </c>
      <c r="FY134" s="82">
        <v>7</v>
      </c>
      <c r="FZ134" s="82"/>
      <c r="GA134" s="82"/>
      <c r="GB134" s="82"/>
      <c r="GC134" s="82">
        <v>15</v>
      </c>
    </row>
    <row r="135" spans="1:185" x14ac:dyDescent="0.3">
      <c r="A135" s="83">
        <v>106211006</v>
      </c>
      <c r="B135" s="81" t="s">
        <v>362</v>
      </c>
      <c r="C135" s="81" t="s">
        <v>1483</v>
      </c>
      <c r="D135" s="81" t="s">
        <v>1101</v>
      </c>
      <c r="E135" s="81" t="s">
        <v>1481</v>
      </c>
      <c r="F135" s="81" t="s">
        <v>2012</v>
      </c>
      <c r="G135" s="81" t="s">
        <v>2013</v>
      </c>
      <c r="H135" s="81" t="s">
        <v>363</v>
      </c>
      <c r="I135" s="81" t="s">
        <v>1040</v>
      </c>
      <c r="J135" s="81" t="s">
        <v>1870</v>
      </c>
      <c r="K135" s="81" t="s">
        <v>1864</v>
      </c>
      <c r="L135" s="81"/>
      <c r="M135" s="81"/>
      <c r="N135" s="81" t="s">
        <v>965</v>
      </c>
      <c r="O135" s="81" t="s">
        <v>1116</v>
      </c>
      <c r="P135" s="81" t="s">
        <v>1103</v>
      </c>
      <c r="Q135" s="81" t="s">
        <v>1482</v>
      </c>
      <c r="R135" s="81" t="s">
        <v>51</v>
      </c>
      <c r="S135" s="82">
        <v>11380</v>
      </c>
      <c r="T135" s="82">
        <v>11735</v>
      </c>
      <c r="U135" s="82">
        <v>4</v>
      </c>
      <c r="V135" s="82">
        <v>1653</v>
      </c>
      <c r="W135" s="82">
        <v>2106</v>
      </c>
      <c r="X135" s="82">
        <v>2763</v>
      </c>
      <c r="Y135" s="82">
        <v>3113</v>
      </c>
      <c r="Z135" s="82">
        <v>2980</v>
      </c>
      <c r="AA135" s="82">
        <v>2981</v>
      </c>
      <c r="AB135" s="82">
        <v>2745</v>
      </c>
      <c r="AC135" s="82">
        <v>2397</v>
      </c>
      <c r="AD135" s="82">
        <v>2018</v>
      </c>
      <c r="AE135" s="82">
        <v>363</v>
      </c>
      <c r="AF135" s="82"/>
      <c r="AG135" s="82">
        <v>40</v>
      </c>
      <c r="AH135" s="82">
        <v>763</v>
      </c>
      <c r="AI135" s="82">
        <v>1345</v>
      </c>
      <c r="AJ135" s="82">
        <v>28</v>
      </c>
      <c r="AK135" s="82">
        <v>49</v>
      </c>
      <c r="AL135" s="82">
        <v>228</v>
      </c>
      <c r="AM135" s="82">
        <v>39</v>
      </c>
      <c r="AN135" s="82">
        <v>20627</v>
      </c>
      <c r="AO135" s="82"/>
      <c r="AP135" s="82">
        <v>5789</v>
      </c>
      <c r="AQ135" s="82">
        <v>17248</v>
      </c>
      <c r="AR135" s="82">
        <v>82</v>
      </c>
      <c r="AS135" s="82"/>
      <c r="AT135" s="82">
        <v>132</v>
      </c>
      <c r="AU135" s="82">
        <v>164</v>
      </c>
      <c r="AV135" s="82">
        <v>32</v>
      </c>
      <c r="AW135" s="82">
        <v>41</v>
      </c>
      <c r="AX135" s="82">
        <v>33</v>
      </c>
      <c r="AY135" s="82"/>
      <c r="AZ135" s="82">
        <v>131</v>
      </c>
      <c r="BA135" s="82">
        <v>196</v>
      </c>
      <c r="BB135" s="82">
        <v>276</v>
      </c>
      <c r="BC135" s="82">
        <v>1</v>
      </c>
      <c r="BD135" s="82">
        <v>9</v>
      </c>
      <c r="BE135" s="82">
        <v>21939</v>
      </c>
      <c r="BF135" s="82">
        <v>165</v>
      </c>
      <c r="BG135" s="82"/>
      <c r="BH135" s="82"/>
      <c r="BI135" s="82"/>
      <c r="BJ135" s="82"/>
      <c r="BK135" s="82">
        <v>8520</v>
      </c>
      <c r="BL135" s="82">
        <v>5968</v>
      </c>
      <c r="BM135" s="82">
        <v>663</v>
      </c>
      <c r="BN135" s="82">
        <v>6653</v>
      </c>
      <c r="BO135" s="82">
        <v>1315</v>
      </c>
      <c r="BP135" s="82"/>
      <c r="BQ135" s="82">
        <v>13</v>
      </c>
      <c r="BR135" s="82">
        <v>1694</v>
      </c>
      <c r="BS135" s="82">
        <v>13</v>
      </c>
      <c r="BT135" s="82">
        <v>1031</v>
      </c>
      <c r="BU135" s="82">
        <v>63</v>
      </c>
      <c r="BV135" s="82">
        <v>303</v>
      </c>
      <c r="BW135" s="82">
        <v>250</v>
      </c>
      <c r="BX135" s="82">
        <v>225</v>
      </c>
      <c r="BY135" s="82">
        <v>758</v>
      </c>
      <c r="BZ135" s="82">
        <v>1117</v>
      </c>
      <c r="CA135" s="82">
        <v>592</v>
      </c>
      <c r="CB135" s="82">
        <v>5801</v>
      </c>
      <c r="CC135" s="82">
        <v>1762</v>
      </c>
      <c r="CD135" s="82">
        <v>1389</v>
      </c>
      <c r="CE135" s="82">
        <v>45</v>
      </c>
      <c r="CF135" s="82">
        <v>1044</v>
      </c>
      <c r="CG135" s="82">
        <v>430</v>
      </c>
      <c r="CH135" s="82">
        <v>1185</v>
      </c>
      <c r="CI135" s="82">
        <v>945</v>
      </c>
      <c r="CJ135" s="82">
        <v>4408</v>
      </c>
      <c r="CK135" s="82">
        <v>51</v>
      </c>
      <c r="CL135" s="82">
        <v>23119</v>
      </c>
      <c r="CM135" s="82">
        <v>2</v>
      </c>
      <c r="CN135" s="82">
        <v>19414</v>
      </c>
      <c r="CO135" s="82">
        <v>3703</v>
      </c>
      <c r="CP135" s="82"/>
      <c r="CQ135" s="82"/>
      <c r="CR135" s="82"/>
      <c r="CS135" s="82">
        <v>22576</v>
      </c>
      <c r="CT135" s="82">
        <v>15</v>
      </c>
      <c r="CU135" s="82">
        <v>197</v>
      </c>
      <c r="CV135" s="82">
        <v>310</v>
      </c>
      <c r="CW135" s="82">
        <v>21</v>
      </c>
      <c r="CX135" s="82">
        <v>2052</v>
      </c>
      <c r="CY135" s="82">
        <v>2556</v>
      </c>
      <c r="CZ135" s="82">
        <v>2</v>
      </c>
      <c r="DA135" s="82">
        <v>38</v>
      </c>
      <c r="DB135" s="82">
        <v>167</v>
      </c>
      <c r="DC135" s="82">
        <v>274</v>
      </c>
      <c r="DD135" s="82">
        <v>336</v>
      </c>
      <c r="DE135" s="82">
        <v>616</v>
      </c>
      <c r="DF135" s="82">
        <v>817</v>
      </c>
      <c r="DG135" s="82">
        <v>1069</v>
      </c>
      <c r="DH135" s="82">
        <v>1257</v>
      </c>
      <c r="DI135" s="82">
        <v>15</v>
      </c>
      <c r="DJ135" s="82">
        <v>21</v>
      </c>
      <c r="DK135" s="82"/>
      <c r="DL135" s="82">
        <v>7</v>
      </c>
      <c r="DM135" s="82">
        <v>178</v>
      </c>
      <c r="DN135" s="82">
        <v>209</v>
      </c>
      <c r="DO135" s="82"/>
      <c r="DP135" s="82">
        <v>6</v>
      </c>
      <c r="DQ135" s="82">
        <v>25</v>
      </c>
      <c r="DR135" s="82">
        <v>13</v>
      </c>
      <c r="DS135" s="82">
        <v>4172</v>
      </c>
      <c r="DT135" s="82"/>
      <c r="DU135" s="82">
        <v>630</v>
      </c>
      <c r="DV135" s="82">
        <v>3960</v>
      </c>
      <c r="DW135" s="82">
        <v>20</v>
      </c>
      <c r="DX135" s="82"/>
      <c r="DY135" s="82">
        <v>167</v>
      </c>
      <c r="DZ135" s="82">
        <v>95</v>
      </c>
      <c r="EA135" s="82">
        <v>187</v>
      </c>
      <c r="EB135" s="82">
        <v>845</v>
      </c>
      <c r="EC135" s="82">
        <v>144</v>
      </c>
      <c r="ED135" s="82">
        <v>5</v>
      </c>
      <c r="EE135" s="82">
        <v>91</v>
      </c>
      <c r="EF135" s="82">
        <v>28</v>
      </c>
      <c r="EG135" s="82">
        <v>55</v>
      </c>
      <c r="EH135" s="82">
        <v>11</v>
      </c>
      <c r="EI135" s="82">
        <v>2088</v>
      </c>
      <c r="EJ135" s="82">
        <v>894</v>
      </c>
      <c r="EK135" s="82"/>
      <c r="EL135" s="82"/>
      <c r="EM135" s="82"/>
      <c r="EN135" s="82"/>
      <c r="EO135" s="82"/>
      <c r="EP135" s="82">
        <v>991</v>
      </c>
      <c r="EQ135" s="82">
        <v>2688</v>
      </c>
      <c r="ER135" s="82">
        <v>165</v>
      </c>
      <c r="ES135" s="82">
        <v>703</v>
      </c>
      <c r="ET135" s="82">
        <v>62</v>
      </c>
      <c r="EU135" s="82">
        <v>1</v>
      </c>
      <c r="EV135" s="82">
        <v>901</v>
      </c>
      <c r="EW135" s="82">
        <v>591</v>
      </c>
      <c r="EX135" s="82">
        <v>61</v>
      </c>
      <c r="EY135" s="82">
        <v>4</v>
      </c>
      <c r="EZ135" s="82">
        <v>177</v>
      </c>
      <c r="FA135" s="82">
        <v>3</v>
      </c>
      <c r="FB135" s="82">
        <v>186</v>
      </c>
      <c r="FC135" s="82">
        <v>850</v>
      </c>
      <c r="FD135" s="82">
        <v>714</v>
      </c>
      <c r="FE135" s="82">
        <v>246</v>
      </c>
      <c r="FF135" s="82">
        <v>100</v>
      </c>
      <c r="FG135" s="82">
        <v>136</v>
      </c>
      <c r="FH135" s="82">
        <v>168</v>
      </c>
      <c r="FI135" s="82">
        <v>278</v>
      </c>
      <c r="FJ135" s="82">
        <v>119</v>
      </c>
      <c r="FK135" s="82">
        <v>54</v>
      </c>
      <c r="FL135" s="82">
        <v>7</v>
      </c>
      <c r="FM135" s="82"/>
      <c r="FN135" s="82">
        <v>15</v>
      </c>
      <c r="FO135" s="82"/>
      <c r="FP135" s="82"/>
      <c r="FQ135" s="82">
        <v>4610</v>
      </c>
      <c r="FR135" s="82"/>
      <c r="FS135" s="82">
        <v>4197</v>
      </c>
      <c r="FT135" s="82">
        <v>413</v>
      </c>
      <c r="FU135" s="82"/>
      <c r="FV135" s="82"/>
      <c r="FW135" s="82">
        <v>4414</v>
      </c>
      <c r="FX135" s="82">
        <v>153</v>
      </c>
      <c r="FY135" s="82">
        <v>37</v>
      </c>
      <c r="FZ135" s="82">
        <v>5</v>
      </c>
      <c r="GA135" s="82">
        <v>1</v>
      </c>
      <c r="GB135" s="82"/>
      <c r="GC135" s="82">
        <v>22</v>
      </c>
    </row>
    <row r="136" spans="1:185" x14ac:dyDescent="0.3">
      <c r="A136" s="83">
        <v>106214034</v>
      </c>
      <c r="B136" s="81" t="s">
        <v>364</v>
      </c>
      <c r="C136" s="81" t="s">
        <v>365</v>
      </c>
      <c r="D136" s="81" t="s">
        <v>1101</v>
      </c>
      <c r="E136" s="81" t="s">
        <v>1481</v>
      </c>
      <c r="F136" s="81" t="s">
        <v>1484</v>
      </c>
      <c r="G136" s="81" t="s">
        <v>1485</v>
      </c>
      <c r="H136" s="81" t="s">
        <v>366</v>
      </c>
      <c r="I136" s="81" t="s">
        <v>1040</v>
      </c>
      <c r="J136" s="81"/>
      <c r="K136" s="81" t="s">
        <v>1864</v>
      </c>
      <c r="L136" s="81"/>
      <c r="M136" s="81"/>
      <c r="N136" s="81" t="s">
        <v>976</v>
      </c>
      <c r="O136" s="81" t="s">
        <v>1116</v>
      </c>
      <c r="P136" s="81" t="s">
        <v>1103</v>
      </c>
      <c r="Q136" s="81" t="s">
        <v>1486</v>
      </c>
      <c r="R136" s="81" t="s">
        <v>51</v>
      </c>
      <c r="S136" s="82">
        <v>5783</v>
      </c>
      <c r="T136" s="82">
        <v>5305</v>
      </c>
      <c r="U136" s="82"/>
      <c r="V136" s="82">
        <v>695</v>
      </c>
      <c r="W136" s="82">
        <v>941</v>
      </c>
      <c r="X136" s="82">
        <v>1240</v>
      </c>
      <c r="Y136" s="82">
        <v>1472</v>
      </c>
      <c r="Z136" s="82">
        <v>1396</v>
      </c>
      <c r="AA136" s="82">
        <v>1572</v>
      </c>
      <c r="AB136" s="82">
        <v>1390</v>
      </c>
      <c r="AC136" s="82">
        <v>1255</v>
      </c>
      <c r="AD136" s="82">
        <v>1028</v>
      </c>
      <c r="AE136" s="82">
        <v>99</v>
      </c>
      <c r="AF136" s="82"/>
      <c r="AG136" s="82">
        <v>12</v>
      </c>
      <c r="AH136" s="82">
        <v>247</v>
      </c>
      <c r="AI136" s="82">
        <v>533</v>
      </c>
      <c r="AJ136" s="82">
        <v>122</v>
      </c>
      <c r="AK136" s="82">
        <v>39</v>
      </c>
      <c r="AL136" s="82">
        <v>1719</v>
      </c>
      <c r="AM136" s="82">
        <v>544</v>
      </c>
      <c r="AN136" s="82">
        <v>7872</v>
      </c>
      <c r="AO136" s="82"/>
      <c r="AP136" s="82">
        <v>2997</v>
      </c>
      <c r="AQ136" s="82">
        <v>7354</v>
      </c>
      <c r="AR136" s="82">
        <v>737</v>
      </c>
      <c r="AS136" s="82"/>
      <c r="AT136" s="82">
        <v>275</v>
      </c>
      <c r="AU136" s="82">
        <v>55</v>
      </c>
      <c r="AV136" s="82">
        <v>6</v>
      </c>
      <c r="AW136" s="82">
        <v>9</v>
      </c>
      <c r="AX136" s="82">
        <v>7</v>
      </c>
      <c r="AY136" s="82">
        <v>2</v>
      </c>
      <c r="AZ136" s="82">
        <v>11</v>
      </c>
      <c r="BA136" s="82">
        <v>85</v>
      </c>
      <c r="BB136" s="82">
        <v>27</v>
      </c>
      <c r="BC136" s="82">
        <v>36</v>
      </c>
      <c r="BD136" s="82">
        <v>30</v>
      </c>
      <c r="BE136" s="82">
        <v>10528</v>
      </c>
      <c r="BF136" s="82">
        <v>17</v>
      </c>
      <c r="BG136" s="82"/>
      <c r="BH136" s="82"/>
      <c r="BI136" s="82"/>
      <c r="BJ136" s="82"/>
      <c r="BK136" s="82">
        <v>4232</v>
      </c>
      <c r="BL136" s="82">
        <v>3102</v>
      </c>
      <c r="BM136" s="82">
        <v>325</v>
      </c>
      <c r="BN136" s="82">
        <v>2763</v>
      </c>
      <c r="BO136" s="82">
        <v>666</v>
      </c>
      <c r="BP136" s="82"/>
      <c r="BQ136" s="82">
        <v>3</v>
      </c>
      <c r="BR136" s="82">
        <v>712</v>
      </c>
      <c r="BS136" s="82">
        <v>4</v>
      </c>
      <c r="BT136" s="82">
        <v>718</v>
      </c>
      <c r="BU136" s="82">
        <v>19</v>
      </c>
      <c r="BV136" s="82">
        <v>180</v>
      </c>
      <c r="BW136" s="82">
        <v>140</v>
      </c>
      <c r="BX136" s="82">
        <v>123</v>
      </c>
      <c r="BY136" s="82">
        <v>176</v>
      </c>
      <c r="BZ136" s="82">
        <v>664</v>
      </c>
      <c r="CA136" s="82">
        <v>374</v>
      </c>
      <c r="CB136" s="82">
        <v>2830</v>
      </c>
      <c r="CC136" s="82">
        <v>765</v>
      </c>
      <c r="CD136" s="82">
        <v>642</v>
      </c>
      <c r="CE136" s="82">
        <v>20</v>
      </c>
      <c r="CF136" s="82">
        <v>393</v>
      </c>
      <c r="CG136" s="82">
        <v>142</v>
      </c>
      <c r="CH136" s="82">
        <v>817</v>
      </c>
      <c r="CI136" s="82">
        <v>581</v>
      </c>
      <c r="CJ136" s="82">
        <v>1785</v>
      </c>
      <c r="CK136" s="82"/>
      <c r="CL136" s="82">
        <v>11088</v>
      </c>
      <c r="CM136" s="82">
        <v>148</v>
      </c>
      <c r="CN136" s="82">
        <v>8997</v>
      </c>
      <c r="CO136" s="82">
        <v>1922</v>
      </c>
      <c r="CP136" s="82">
        <v>17</v>
      </c>
      <c r="CQ136" s="82">
        <v>4</v>
      </c>
      <c r="CR136" s="82"/>
      <c r="CS136" s="82">
        <v>10705</v>
      </c>
      <c r="CT136" s="82">
        <v>9</v>
      </c>
      <c r="CU136" s="82">
        <v>180</v>
      </c>
      <c r="CV136" s="82">
        <v>137</v>
      </c>
      <c r="CW136" s="82">
        <v>57</v>
      </c>
      <c r="CX136" s="82">
        <v>619</v>
      </c>
      <c r="CY136" s="82">
        <v>627</v>
      </c>
      <c r="CZ136" s="82"/>
      <c r="DA136" s="82">
        <v>2</v>
      </c>
      <c r="DB136" s="82">
        <v>36</v>
      </c>
      <c r="DC136" s="82">
        <v>56</v>
      </c>
      <c r="DD136" s="82">
        <v>103</v>
      </c>
      <c r="DE136" s="82">
        <v>130</v>
      </c>
      <c r="DF136" s="82">
        <v>189</v>
      </c>
      <c r="DG136" s="82">
        <v>306</v>
      </c>
      <c r="DH136" s="82">
        <v>423</v>
      </c>
      <c r="DI136" s="82"/>
      <c r="DJ136" s="82">
        <v>1</v>
      </c>
      <c r="DK136" s="82"/>
      <c r="DL136" s="82">
        <v>4</v>
      </c>
      <c r="DM136" s="82">
        <v>43</v>
      </c>
      <c r="DN136" s="82">
        <v>37</v>
      </c>
      <c r="DO136" s="82">
        <v>7</v>
      </c>
      <c r="DP136" s="82">
        <v>7</v>
      </c>
      <c r="DQ136" s="82">
        <v>93</v>
      </c>
      <c r="DR136" s="82">
        <v>32</v>
      </c>
      <c r="DS136" s="82">
        <v>1023</v>
      </c>
      <c r="DT136" s="82"/>
      <c r="DU136" s="82">
        <v>171</v>
      </c>
      <c r="DV136" s="82">
        <v>1024</v>
      </c>
      <c r="DW136" s="82">
        <v>51</v>
      </c>
      <c r="DX136" s="82"/>
      <c r="DY136" s="82">
        <v>65</v>
      </c>
      <c r="DZ136" s="82">
        <v>27</v>
      </c>
      <c r="EA136" s="82">
        <v>59</v>
      </c>
      <c r="EB136" s="82">
        <v>338</v>
      </c>
      <c r="EC136" s="82">
        <v>72</v>
      </c>
      <c r="ED136" s="82"/>
      <c r="EE136" s="82">
        <v>2</v>
      </c>
      <c r="EF136" s="82">
        <v>5</v>
      </c>
      <c r="EG136" s="82">
        <v>12</v>
      </c>
      <c r="EH136" s="82">
        <v>13</v>
      </c>
      <c r="EI136" s="82">
        <v>498</v>
      </c>
      <c r="EJ136" s="82">
        <v>153</v>
      </c>
      <c r="EK136" s="82"/>
      <c r="EL136" s="82"/>
      <c r="EM136" s="82"/>
      <c r="EN136" s="82">
        <v>2</v>
      </c>
      <c r="EO136" s="82"/>
      <c r="EP136" s="82">
        <v>209</v>
      </c>
      <c r="EQ136" s="82">
        <v>824</v>
      </c>
      <c r="ER136" s="82">
        <v>19</v>
      </c>
      <c r="ES136" s="82">
        <v>170</v>
      </c>
      <c r="ET136" s="82">
        <v>24</v>
      </c>
      <c r="EU136" s="82"/>
      <c r="EV136" s="82">
        <v>180</v>
      </c>
      <c r="EW136" s="82">
        <v>212</v>
      </c>
      <c r="EX136" s="82">
        <v>18</v>
      </c>
      <c r="EY136" s="82">
        <v>1</v>
      </c>
      <c r="EZ136" s="82">
        <v>59</v>
      </c>
      <c r="FA136" s="82">
        <v>1</v>
      </c>
      <c r="FB136" s="82">
        <v>58</v>
      </c>
      <c r="FC136" s="82">
        <v>366</v>
      </c>
      <c r="FD136" s="82">
        <v>117</v>
      </c>
      <c r="FE136" s="82">
        <v>29</v>
      </c>
      <c r="FF136" s="82">
        <v>15</v>
      </c>
      <c r="FG136" s="82">
        <v>27</v>
      </c>
      <c r="FH136" s="82">
        <v>41</v>
      </c>
      <c r="FI136" s="82">
        <v>74</v>
      </c>
      <c r="FJ136" s="82">
        <v>21</v>
      </c>
      <c r="FK136" s="82">
        <v>24</v>
      </c>
      <c r="FL136" s="82"/>
      <c r="FM136" s="82">
        <v>1</v>
      </c>
      <c r="FN136" s="82">
        <v>1</v>
      </c>
      <c r="FO136" s="82">
        <v>1</v>
      </c>
      <c r="FP136" s="82"/>
      <c r="FQ136" s="82">
        <v>1246</v>
      </c>
      <c r="FR136" s="82">
        <v>33</v>
      </c>
      <c r="FS136" s="82">
        <v>1103</v>
      </c>
      <c r="FT136" s="82">
        <v>108</v>
      </c>
      <c r="FU136" s="82">
        <v>2</v>
      </c>
      <c r="FV136" s="82"/>
      <c r="FW136" s="82">
        <v>1207</v>
      </c>
      <c r="FX136" s="82">
        <v>30</v>
      </c>
      <c r="FY136" s="82">
        <v>7</v>
      </c>
      <c r="FZ136" s="82">
        <v>2</v>
      </c>
      <c r="GA136" s="82"/>
      <c r="GB136" s="82"/>
      <c r="GC136" s="82">
        <v>9</v>
      </c>
    </row>
    <row r="137" spans="1:185" x14ac:dyDescent="0.3">
      <c r="A137" s="83">
        <v>106220733</v>
      </c>
      <c r="B137" s="81" t="s">
        <v>367</v>
      </c>
      <c r="C137" s="81" t="s">
        <v>368</v>
      </c>
      <c r="D137" s="81" t="s">
        <v>1101</v>
      </c>
      <c r="E137" s="81" t="s">
        <v>1487</v>
      </c>
      <c r="F137" s="81" t="s">
        <v>1488</v>
      </c>
      <c r="G137" s="81" t="s">
        <v>1487</v>
      </c>
      <c r="H137" s="81" t="s">
        <v>369</v>
      </c>
      <c r="I137" s="81" t="s">
        <v>969</v>
      </c>
      <c r="J137" s="81"/>
      <c r="K137" s="81" t="s">
        <v>1868</v>
      </c>
      <c r="L137" s="81" t="s">
        <v>974</v>
      </c>
      <c r="M137" s="81"/>
      <c r="N137" s="81" t="s">
        <v>976</v>
      </c>
      <c r="O137" s="81" t="s">
        <v>1109</v>
      </c>
      <c r="P137" s="81" t="s">
        <v>1110</v>
      </c>
      <c r="Q137" s="81" t="s">
        <v>1489</v>
      </c>
      <c r="R137" s="81" t="s">
        <v>75</v>
      </c>
      <c r="S137" s="82">
        <v>2851</v>
      </c>
      <c r="T137" s="82">
        <v>2534</v>
      </c>
      <c r="U137" s="82"/>
      <c r="V137" s="82">
        <v>298</v>
      </c>
      <c r="W137" s="82">
        <v>414</v>
      </c>
      <c r="X137" s="82">
        <v>604</v>
      </c>
      <c r="Y137" s="82">
        <v>695</v>
      </c>
      <c r="Z137" s="82">
        <v>633</v>
      </c>
      <c r="AA137" s="82">
        <v>715</v>
      </c>
      <c r="AB137" s="82">
        <v>816</v>
      </c>
      <c r="AC137" s="82">
        <v>646</v>
      </c>
      <c r="AD137" s="82">
        <v>535</v>
      </c>
      <c r="AE137" s="82">
        <v>29</v>
      </c>
      <c r="AF137" s="82"/>
      <c r="AG137" s="82">
        <v>215</v>
      </c>
      <c r="AH137" s="82">
        <v>54</v>
      </c>
      <c r="AI137" s="82">
        <v>33</v>
      </c>
      <c r="AJ137" s="82">
        <v>14</v>
      </c>
      <c r="AK137" s="82">
        <v>10</v>
      </c>
      <c r="AL137" s="82">
        <v>126</v>
      </c>
      <c r="AM137" s="82">
        <v>462</v>
      </c>
      <c r="AN137" s="82">
        <v>4471</v>
      </c>
      <c r="AO137" s="82"/>
      <c r="AP137" s="82">
        <v>412</v>
      </c>
      <c r="AQ137" s="82">
        <v>4605</v>
      </c>
      <c r="AR137" s="82">
        <v>368</v>
      </c>
      <c r="AS137" s="82"/>
      <c r="AT137" s="82">
        <v>714</v>
      </c>
      <c r="AU137" s="82">
        <v>155</v>
      </c>
      <c r="AV137" s="82">
        <v>16</v>
      </c>
      <c r="AW137" s="82">
        <v>6</v>
      </c>
      <c r="AX137" s="82">
        <v>4</v>
      </c>
      <c r="AY137" s="82"/>
      <c r="AZ137" s="82"/>
      <c r="BA137" s="82">
        <v>26</v>
      </c>
      <c r="BB137" s="82">
        <v>40</v>
      </c>
      <c r="BC137" s="82"/>
      <c r="BD137" s="82"/>
      <c r="BE137" s="82">
        <v>4421</v>
      </c>
      <c r="BF137" s="82">
        <v>3</v>
      </c>
      <c r="BG137" s="82"/>
      <c r="BH137" s="82"/>
      <c r="BI137" s="82"/>
      <c r="BJ137" s="82"/>
      <c r="BK137" s="82">
        <v>431</v>
      </c>
      <c r="BL137" s="82">
        <v>1570</v>
      </c>
      <c r="BM137" s="82">
        <v>61</v>
      </c>
      <c r="BN137" s="82">
        <v>2989</v>
      </c>
      <c r="BO137" s="82">
        <v>334</v>
      </c>
      <c r="BP137" s="82"/>
      <c r="BQ137" s="82">
        <v>1</v>
      </c>
      <c r="BR137" s="82">
        <v>452</v>
      </c>
      <c r="BS137" s="82">
        <v>1</v>
      </c>
      <c r="BT137" s="82">
        <v>396</v>
      </c>
      <c r="BU137" s="82">
        <v>18</v>
      </c>
      <c r="BV137" s="82">
        <v>79</v>
      </c>
      <c r="BW137" s="82">
        <v>99</v>
      </c>
      <c r="BX137" s="82">
        <v>33</v>
      </c>
      <c r="BY137" s="82">
        <v>205</v>
      </c>
      <c r="BZ137" s="82">
        <v>316</v>
      </c>
      <c r="CA137" s="82">
        <v>165</v>
      </c>
      <c r="CB137" s="82">
        <v>1314</v>
      </c>
      <c r="CC137" s="82">
        <v>189</v>
      </c>
      <c r="CD137" s="82">
        <v>258</v>
      </c>
      <c r="CE137" s="82">
        <v>10</v>
      </c>
      <c r="CF137" s="82">
        <v>155</v>
      </c>
      <c r="CG137" s="82">
        <v>35</v>
      </c>
      <c r="CH137" s="82">
        <v>575</v>
      </c>
      <c r="CI137" s="82">
        <v>309</v>
      </c>
      <c r="CJ137" s="82">
        <v>770</v>
      </c>
      <c r="CK137" s="82">
        <v>5</v>
      </c>
      <c r="CL137" s="82">
        <v>5385</v>
      </c>
      <c r="CM137" s="82">
        <v>10</v>
      </c>
      <c r="CN137" s="82">
        <v>5343</v>
      </c>
      <c r="CO137" s="82">
        <v>32</v>
      </c>
      <c r="CP137" s="82"/>
      <c r="CQ137" s="82"/>
      <c r="CR137" s="82"/>
      <c r="CS137" s="82">
        <v>5219</v>
      </c>
      <c r="CT137" s="82">
        <v>15</v>
      </c>
      <c r="CU137" s="82">
        <v>51</v>
      </c>
      <c r="CV137" s="82">
        <v>100</v>
      </c>
      <c r="CW137" s="82"/>
      <c r="CX137" s="82">
        <v>210</v>
      </c>
      <c r="CY137" s="82">
        <v>146</v>
      </c>
      <c r="CZ137" s="82"/>
      <c r="DA137" s="82"/>
      <c r="DB137" s="82">
        <v>15</v>
      </c>
      <c r="DC137" s="82">
        <v>18</v>
      </c>
      <c r="DD137" s="82">
        <v>26</v>
      </c>
      <c r="DE137" s="82">
        <v>53</v>
      </c>
      <c r="DF137" s="82">
        <v>77</v>
      </c>
      <c r="DG137" s="82">
        <v>69</v>
      </c>
      <c r="DH137" s="82">
        <v>98</v>
      </c>
      <c r="DI137" s="82"/>
      <c r="DJ137" s="82"/>
      <c r="DK137" s="82"/>
      <c r="DL137" s="82">
        <v>13</v>
      </c>
      <c r="DM137" s="82">
        <v>1</v>
      </c>
      <c r="DN137" s="82"/>
      <c r="DO137" s="82"/>
      <c r="DP137" s="82">
        <v>1</v>
      </c>
      <c r="DQ137" s="82">
        <v>5</v>
      </c>
      <c r="DR137" s="82">
        <v>18</v>
      </c>
      <c r="DS137" s="82">
        <v>318</v>
      </c>
      <c r="DT137" s="82"/>
      <c r="DU137" s="82">
        <v>19</v>
      </c>
      <c r="DV137" s="82">
        <v>324</v>
      </c>
      <c r="DW137" s="82">
        <v>13</v>
      </c>
      <c r="DX137" s="82"/>
      <c r="DY137" s="82">
        <v>19</v>
      </c>
      <c r="DZ137" s="82">
        <v>21</v>
      </c>
      <c r="EA137" s="82">
        <v>4</v>
      </c>
      <c r="EB137" s="82">
        <v>46</v>
      </c>
      <c r="EC137" s="82">
        <v>1</v>
      </c>
      <c r="ED137" s="82"/>
      <c r="EE137" s="82">
        <v>1</v>
      </c>
      <c r="EF137" s="82">
        <v>1</v>
      </c>
      <c r="EG137" s="82">
        <v>3</v>
      </c>
      <c r="EH137" s="82"/>
      <c r="EI137" s="82">
        <v>230</v>
      </c>
      <c r="EJ137" s="82">
        <v>30</v>
      </c>
      <c r="EK137" s="82"/>
      <c r="EL137" s="82"/>
      <c r="EM137" s="82"/>
      <c r="EN137" s="82"/>
      <c r="EO137" s="82"/>
      <c r="EP137" s="82">
        <v>13</v>
      </c>
      <c r="EQ137" s="82">
        <v>215</v>
      </c>
      <c r="ER137" s="82">
        <v>3</v>
      </c>
      <c r="ES137" s="82">
        <v>114</v>
      </c>
      <c r="ET137" s="82">
        <v>11</v>
      </c>
      <c r="EU137" s="82"/>
      <c r="EV137" s="82">
        <v>81</v>
      </c>
      <c r="EW137" s="82">
        <v>38</v>
      </c>
      <c r="EX137" s="82">
        <v>1</v>
      </c>
      <c r="EY137" s="82"/>
      <c r="EZ137" s="82">
        <v>15</v>
      </c>
      <c r="FA137" s="82"/>
      <c r="FB137" s="82">
        <v>32</v>
      </c>
      <c r="FC137" s="82">
        <v>21</v>
      </c>
      <c r="FD137" s="82">
        <v>8</v>
      </c>
      <c r="FE137" s="82">
        <v>21</v>
      </c>
      <c r="FF137" s="82">
        <v>3</v>
      </c>
      <c r="FG137" s="82">
        <v>2</v>
      </c>
      <c r="FH137" s="82">
        <v>12</v>
      </c>
      <c r="FI137" s="82">
        <v>86</v>
      </c>
      <c r="FJ137" s="82">
        <v>24</v>
      </c>
      <c r="FK137" s="82">
        <v>11</v>
      </c>
      <c r="FL137" s="82"/>
      <c r="FM137" s="82"/>
      <c r="FN137" s="82">
        <v>1</v>
      </c>
      <c r="FO137" s="82"/>
      <c r="FP137" s="82"/>
      <c r="FQ137" s="82">
        <v>356</v>
      </c>
      <c r="FR137" s="82"/>
      <c r="FS137" s="82">
        <v>353</v>
      </c>
      <c r="FT137" s="82">
        <v>3</v>
      </c>
      <c r="FU137" s="82"/>
      <c r="FV137" s="82"/>
      <c r="FW137" s="82">
        <v>348</v>
      </c>
      <c r="FX137" s="82">
        <v>2</v>
      </c>
      <c r="FY137" s="82">
        <v>6</v>
      </c>
      <c r="FZ137" s="82"/>
      <c r="GA137" s="82"/>
      <c r="GB137" s="82"/>
      <c r="GC137" s="82">
        <v>4</v>
      </c>
    </row>
    <row r="138" spans="1:185" x14ac:dyDescent="0.3">
      <c r="A138" s="83">
        <v>106231013</v>
      </c>
      <c r="B138" s="81" t="s">
        <v>371</v>
      </c>
      <c r="C138" s="81" t="s">
        <v>2324</v>
      </c>
      <c r="D138" s="81" t="s">
        <v>1101</v>
      </c>
      <c r="E138" s="81" t="s">
        <v>1490</v>
      </c>
      <c r="F138" s="81" t="s">
        <v>2014</v>
      </c>
      <c r="G138" s="81" t="s">
        <v>2015</v>
      </c>
      <c r="H138" s="81" t="s">
        <v>372</v>
      </c>
      <c r="I138" s="81" t="s">
        <v>1040</v>
      </c>
      <c r="J138" s="81"/>
      <c r="K138" s="81" t="s">
        <v>1868</v>
      </c>
      <c r="L138" s="81" t="s">
        <v>974</v>
      </c>
      <c r="M138" s="81"/>
      <c r="N138" s="81" t="s">
        <v>976</v>
      </c>
      <c r="O138" s="81" t="s">
        <v>1116</v>
      </c>
      <c r="P138" s="81" t="s">
        <v>1116</v>
      </c>
      <c r="Q138" s="81" t="s">
        <v>1491</v>
      </c>
      <c r="R138" s="81" t="s">
        <v>75</v>
      </c>
      <c r="S138" s="82">
        <v>3947</v>
      </c>
      <c r="T138" s="82">
        <v>3685</v>
      </c>
      <c r="U138" s="82"/>
      <c r="V138" s="82">
        <v>323</v>
      </c>
      <c r="W138" s="82">
        <v>498</v>
      </c>
      <c r="X138" s="82">
        <v>780</v>
      </c>
      <c r="Y138" s="82">
        <v>1023</v>
      </c>
      <c r="Z138" s="82">
        <v>994</v>
      </c>
      <c r="AA138" s="82">
        <v>1011</v>
      </c>
      <c r="AB138" s="82">
        <v>1196</v>
      </c>
      <c r="AC138" s="82">
        <v>1071</v>
      </c>
      <c r="AD138" s="82">
        <v>696</v>
      </c>
      <c r="AE138" s="82">
        <v>40</v>
      </c>
      <c r="AF138" s="82"/>
      <c r="AG138" s="82">
        <v>44</v>
      </c>
      <c r="AH138" s="82">
        <v>43</v>
      </c>
      <c r="AI138" s="82">
        <v>54</v>
      </c>
      <c r="AJ138" s="82">
        <v>14</v>
      </c>
      <c r="AK138" s="82">
        <v>5</v>
      </c>
      <c r="AL138" s="82">
        <v>1167</v>
      </c>
      <c r="AM138" s="82"/>
      <c r="AN138" s="82">
        <v>6305</v>
      </c>
      <c r="AO138" s="82"/>
      <c r="AP138" s="82">
        <v>813</v>
      </c>
      <c r="AQ138" s="82">
        <v>6762</v>
      </c>
      <c r="AR138" s="82">
        <v>57</v>
      </c>
      <c r="AS138" s="82"/>
      <c r="AT138" s="82">
        <v>367</v>
      </c>
      <c r="AU138" s="82">
        <v>145</v>
      </c>
      <c r="AV138" s="82">
        <v>1</v>
      </c>
      <c r="AW138" s="82">
        <v>15</v>
      </c>
      <c r="AX138" s="82"/>
      <c r="AY138" s="82"/>
      <c r="AZ138" s="82"/>
      <c r="BA138" s="82">
        <v>98</v>
      </c>
      <c r="BB138" s="82">
        <v>72</v>
      </c>
      <c r="BC138" s="82"/>
      <c r="BD138" s="82"/>
      <c r="BE138" s="82">
        <v>6908</v>
      </c>
      <c r="BF138" s="82">
        <v>5</v>
      </c>
      <c r="BG138" s="82">
        <v>21</v>
      </c>
      <c r="BH138" s="82"/>
      <c r="BI138" s="82"/>
      <c r="BJ138" s="82"/>
      <c r="BK138" s="82">
        <v>2783</v>
      </c>
      <c r="BL138" s="82">
        <v>2662</v>
      </c>
      <c r="BM138" s="82">
        <v>392</v>
      </c>
      <c r="BN138" s="82">
        <v>1408</v>
      </c>
      <c r="BO138" s="82">
        <v>387</v>
      </c>
      <c r="BP138" s="82"/>
      <c r="BQ138" s="82">
        <v>7</v>
      </c>
      <c r="BR138" s="82">
        <v>587</v>
      </c>
      <c r="BS138" s="82">
        <v>7</v>
      </c>
      <c r="BT138" s="82">
        <v>516</v>
      </c>
      <c r="BU138" s="82">
        <v>47</v>
      </c>
      <c r="BV138" s="82">
        <v>87</v>
      </c>
      <c r="BW138" s="82">
        <v>133</v>
      </c>
      <c r="BX138" s="82">
        <v>70</v>
      </c>
      <c r="BY138" s="82">
        <v>239</v>
      </c>
      <c r="BZ138" s="82">
        <v>373</v>
      </c>
      <c r="CA138" s="82">
        <v>101</v>
      </c>
      <c r="CB138" s="82">
        <v>1892</v>
      </c>
      <c r="CC138" s="82">
        <v>479</v>
      </c>
      <c r="CD138" s="82">
        <v>554</v>
      </c>
      <c r="CE138" s="82">
        <v>39</v>
      </c>
      <c r="CF138" s="82">
        <v>282</v>
      </c>
      <c r="CG138" s="82">
        <v>115</v>
      </c>
      <c r="CH138" s="82">
        <v>501</v>
      </c>
      <c r="CI138" s="82">
        <v>315</v>
      </c>
      <c r="CJ138" s="82">
        <v>1288</v>
      </c>
      <c r="CK138" s="82"/>
      <c r="CL138" s="82">
        <v>7632</v>
      </c>
      <c r="CM138" s="82">
        <v>24</v>
      </c>
      <c r="CN138" s="82">
        <v>7154</v>
      </c>
      <c r="CO138" s="82">
        <v>454</v>
      </c>
      <c r="CP138" s="82"/>
      <c r="CQ138" s="82"/>
      <c r="CR138" s="82"/>
      <c r="CS138" s="82">
        <v>7255</v>
      </c>
      <c r="CT138" s="82">
        <v>7</v>
      </c>
      <c r="CU138" s="82">
        <v>237</v>
      </c>
      <c r="CV138" s="82">
        <v>129</v>
      </c>
      <c r="CW138" s="82">
        <v>4</v>
      </c>
      <c r="CX138" s="82">
        <v>290</v>
      </c>
      <c r="CY138" s="82">
        <v>310</v>
      </c>
      <c r="CZ138" s="82"/>
      <c r="DA138" s="82">
        <v>5</v>
      </c>
      <c r="DB138" s="82">
        <v>15</v>
      </c>
      <c r="DC138" s="82">
        <v>19</v>
      </c>
      <c r="DD138" s="82">
        <v>48</v>
      </c>
      <c r="DE138" s="82">
        <v>78</v>
      </c>
      <c r="DF138" s="82">
        <v>121</v>
      </c>
      <c r="DG138" s="82">
        <v>154</v>
      </c>
      <c r="DH138" s="82">
        <v>158</v>
      </c>
      <c r="DI138" s="82"/>
      <c r="DJ138" s="82">
        <v>2</v>
      </c>
      <c r="DK138" s="82"/>
      <c r="DL138" s="82">
        <v>5</v>
      </c>
      <c r="DM138" s="82">
        <v>2</v>
      </c>
      <c r="DN138" s="82">
        <v>3</v>
      </c>
      <c r="DO138" s="82">
        <v>1</v>
      </c>
      <c r="DP138" s="82"/>
      <c r="DQ138" s="82">
        <v>44</v>
      </c>
      <c r="DR138" s="82"/>
      <c r="DS138" s="82">
        <v>545</v>
      </c>
      <c r="DT138" s="82"/>
      <c r="DU138" s="82">
        <v>30</v>
      </c>
      <c r="DV138" s="82">
        <v>570</v>
      </c>
      <c r="DW138" s="82"/>
      <c r="DX138" s="82"/>
      <c r="DY138" s="82">
        <v>37</v>
      </c>
      <c r="DZ138" s="82">
        <v>23</v>
      </c>
      <c r="EA138" s="82">
        <v>30</v>
      </c>
      <c r="EB138" s="82">
        <v>39</v>
      </c>
      <c r="EC138" s="82">
        <v>4</v>
      </c>
      <c r="ED138" s="82"/>
      <c r="EE138" s="82"/>
      <c r="EF138" s="82">
        <v>2</v>
      </c>
      <c r="EG138" s="82">
        <v>2</v>
      </c>
      <c r="EH138" s="82"/>
      <c r="EI138" s="82">
        <v>348</v>
      </c>
      <c r="EJ138" s="82">
        <v>111</v>
      </c>
      <c r="EK138" s="82"/>
      <c r="EL138" s="82"/>
      <c r="EM138" s="82"/>
      <c r="EN138" s="82">
        <v>4</v>
      </c>
      <c r="EO138" s="82"/>
      <c r="EP138" s="82">
        <v>130</v>
      </c>
      <c r="EQ138" s="82">
        <v>404</v>
      </c>
      <c r="ER138" s="82">
        <v>21</v>
      </c>
      <c r="ES138" s="82">
        <v>37</v>
      </c>
      <c r="ET138" s="82">
        <v>8</v>
      </c>
      <c r="EU138" s="82"/>
      <c r="EV138" s="82">
        <v>85</v>
      </c>
      <c r="EW138" s="82">
        <v>113</v>
      </c>
      <c r="EX138" s="82">
        <v>8</v>
      </c>
      <c r="EY138" s="82"/>
      <c r="EZ138" s="82">
        <v>29</v>
      </c>
      <c r="FA138" s="82">
        <v>1</v>
      </c>
      <c r="FB138" s="82">
        <v>17</v>
      </c>
      <c r="FC138" s="82">
        <v>40</v>
      </c>
      <c r="FD138" s="82">
        <v>61</v>
      </c>
      <c r="FE138" s="82">
        <v>27</v>
      </c>
      <c r="FF138" s="82">
        <v>13</v>
      </c>
      <c r="FG138" s="82">
        <v>21</v>
      </c>
      <c r="FH138" s="82">
        <v>19</v>
      </c>
      <c r="FI138" s="82">
        <v>114</v>
      </c>
      <c r="FJ138" s="82">
        <v>27</v>
      </c>
      <c r="FK138" s="82">
        <v>22</v>
      </c>
      <c r="FL138" s="82"/>
      <c r="FM138" s="82">
        <v>1</v>
      </c>
      <c r="FN138" s="82">
        <v>2</v>
      </c>
      <c r="FO138" s="82"/>
      <c r="FP138" s="82"/>
      <c r="FQ138" s="82">
        <v>600</v>
      </c>
      <c r="FR138" s="82">
        <v>1</v>
      </c>
      <c r="FS138" s="82">
        <v>579</v>
      </c>
      <c r="FT138" s="82">
        <v>20</v>
      </c>
      <c r="FU138" s="82"/>
      <c r="FV138" s="82"/>
      <c r="FW138" s="82">
        <v>559</v>
      </c>
      <c r="FX138" s="82">
        <v>33</v>
      </c>
      <c r="FY138" s="82">
        <v>8</v>
      </c>
      <c r="FZ138" s="82"/>
      <c r="GA138" s="82"/>
      <c r="GB138" s="82"/>
      <c r="GC138" s="82">
        <v>8</v>
      </c>
    </row>
    <row r="139" spans="1:185" x14ac:dyDescent="0.3">
      <c r="A139" s="83">
        <v>106231396</v>
      </c>
      <c r="B139" s="81" t="s">
        <v>373</v>
      </c>
      <c r="C139" s="81" t="s">
        <v>1052</v>
      </c>
      <c r="D139" s="81" t="s">
        <v>1101</v>
      </c>
      <c r="E139" s="81" t="s">
        <v>1490</v>
      </c>
      <c r="F139" s="81" t="s">
        <v>2016</v>
      </c>
      <c r="G139" s="81" t="s">
        <v>1492</v>
      </c>
      <c r="H139" s="81" t="s">
        <v>374</v>
      </c>
      <c r="I139" s="81" t="s">
        <v>1040</v>
      </c>
      <c r="J139" s="81" t="s">
        <v>1869</v>
      </c>
      <c r="K139" s="81" t="s">
        <v>1864</v>
      </c>
      <c r="L139" s="81" t="s">
        <v>974</v>
      </c>
      <c r="M139" s="81"/>
      <c r="N139" s="81" t="s">
        <v>970</v>
      </c>
      <c r="O139" s="81" t="s">
        <v>1116</v>
      </c>
      <c r="P139" s="81" t="s">
        <v>1116</v>
      </c>
      <c r="Q139" s="81" t="s">
        <v>1492</v>
      </c>
      <c r="R139" s="81" t="s">
        <v>75</v>
      </c>
      <c r="S139" s="82">
        <v>12252</v>
      </c>
      <c r="T139" s="82">
        <v>11711</v>
      </c>
      <c r="U139" s="82"/>
      <c r="V139" s="82">
        <v>2030</v>
      </c>
      <c r="W139" s="82">
        <v>2274</v>
      </c>
      <c r="X139" s="82">
        <v>3762</v>
      </c>
      <c r="Y139" s="82">
        <v>3870</v>
      </c>
      <c r="Z139" s="82">
        <v>3131</v>
      </c>
      <c r="AA139" s="82">
        <v>3037</v>
      </c>
      <c r="AB139" s="82">
        <v>2526</v>
      </c>
      <c r="AC139" s="82">
        <v>1755</v>
      </c>
      <c r="AD139" s="82">
        <v>1232</v>
      </c>
      <c r="AE139" s="82">
        <v>346</v>
      </c>
      <c r="AF139" s="82"/>
      <c r="AG139" s="82">
        <v>1505</v>
      </c>
      <c r="AH139" s="82">
        <v>341</v>
      </c>
      <c r="AI139" s="82">
        <v>367</v>
      </c>
      <c r="AJ139" s="82">
        <v>3</v>
      </c>
      <c r="AK139" s="82">
        <v>21</v>
      </c>
      <c r="AL139" s="82">
        <v>5533</v>
      </c>
      <c r="AM139" s="82">
        <v>485</v>
      </c>
      <c r="AN139" s="82">
        <v>15705</v>
      </c>
      <c r="AO139" s="82">
        <v>3</v>
      </c>
      <c r="AP139" s="82">
        <v>6352</v>
      </c>
      <c r="AQ139" s="82">
        <v>17333</v>
      </c>
      <c r="AR139" s="82">
        <v>254</v>
      </c>
      <c r="AS139" s="82">
        <v>24</v>
      </c>
      <c r="AT139" s="82">
        <v>610</v>
      </c>
      <c r="AU139" s="82">
        <v>235</v>
      </c>
      <c r="AV139" s="82">
        <v>1</v>
      </c>
      <c r="AW139" s="82">
        <v>8</v>
      </c>
      <c r="AX139" s="82">
        <v>5</v>
      </c>
      <c r="AY139" s="82">
        <v>1</v>
      </c>
      <c r="AZ139" s="82">
        <v>15</v>
      </c>
      <c r="BA139" s="82">
        <v>166</v>
      </c>
      <c r="BB139" s="82">
        <v>307</v>
      </c>
      <c r="BC139" s="82">
        <v>1</v>
      </c>
      <c r="BD139" s="82"/>
      <c r="BE139" s="82">
        <v>22598</v>
      </c>
      <c r="BF139" s="82">
        <v>15</v>
      </c>
      <c r="BG139" s="82"/>
      <c r="BH139" s="82">
        <v>1</v>
      </c>
      <c r="BI139" s="82"/>
      <c r="BJ139" s="82"/>
      <c r="BK139" s="82">
        <v>12122</v>
      </c>
      <c r="BL139" s="82">
        <v>4692</v>
      </c>
      <c r="BM139" s="82">
        <v>1156</v>
      </c>
      <c r="BN139" s="82">
        <v>4095</v>
      </c>
      <c r="BO139" s="82">
        <v>1812</v>
      </c>
      <c r="BP139" s="82">
        <v>86</v>
      </c>
      <c r="BQ139" s="82">
        <v>17</v>
      </c>
      <c r="BR139" s="82">
        <v>1352</v>
      </c>
      <c r="BS139" s="82">
        <v>12</v>
      </c>
      <c r="BT139" s="82">
        <v>1321</v>
      </c>
      <c r="BU139" s="82">
        <v>86</v>
      </c>
      <c r="BV139" s="82">
        <v>566</v>
      </c>
      <c r="BW139" s="82">
        <v>462</v>
      </c>
      <c r="BX139" s="82">
        <v>201</v>
      </c>
      <c r="BY139" s="82">
        <v>1256</v>
      </c>
      <c r="BZ139" s="82">
        <v>1415</v>
      </c>
      <c r="CA139" s="82">
        <v>1119</v>
      </c>
      <c r="CB139" s="82">
        <v>4763</v>
      </c>
      <c r="CC139" s="82">
        <v>1388</v>
      </c>
      <c r="CD139" s="82">
        <v>1656</v>
      </c>
      <c r="CE139" s="82">
        <v>68</v>
      </c>
      <c r="CF139" s="82">
        <v>886</v>
      </c>
      <c r="CG139" s="82">
        <v>495</v>
      </c>
      <c r="CH139" s="82">
        <v>2072</v>
      </c>
      <c r="CI139" s="82">
        <v>1306</v>
      </c>
      <c r="CJ139" s="82">
        <v>3515</v>
      </c>
      <c r="CK139" s="82">
        <v>7</v>
      </c>
      <c r="CL139" s="82">
        <v>23963</v>
      </c>
      <c r="CM139" s="82">
        <v>79</v>
      </c>
      <c r="CN139" s="82">
        <v>21020</v>
      </c>
      <c r="CO139" s="82">
        <v>2857</v>
      </c>
      <c r="CP139" s="82">
        <v>4</v>
      </c>
      <c r="CQ139" s="82">
        <v>3</v>
      </c>
      <c r="CR139" s="82">
        <v>7</v>
      </c>
      <c r="CS139" s="82">
        <v>23170</v>
      </c>
      <c r="CT139" s="82"/>
      <c r="CU139" s="82">
        <v>467</v>
      </c>
      <c r="CV139" s="82">
        <v>218</v>
      </c>
      <c r="CW139" s="82">
        <v>101</v>
      </c>
      <c r="CX139" s="82">
        <v>1062</v>
      </c>
      <c r="CY139" s="82">
        <v>1132</v>
      </c>
      <c r="CZ139" s="82"/>
      <c r="DA139" s="82">
        <v>23</v>
      </c>
      <c r="DB139" s="82">
        <v>80</v>
      </c>
      <c r="DC139" s="82">
        <v>143</v>
      </c>
      <c r="DD139" s="82">
        <v>200</v>
      </c>
      <c r="DE139" s="82">
        <v>335</v>
      </c>
      <c r="DF139" s="82">
        <v>474</v>
      </c>
      <c r="DG139" s="82">
        <v>428</v>
      </c>
      <c r="DH139" s="82">
        <v>473</v>
      </c>
      <c r="DI139" s="82">
        <v>19</v>
      </c>
      <c r="DJ139" s="82">
        <v>19</v>
      </c>
      <c r="DK139" s="82"/>
      <c r="DL139" s="82">
        <v>138</v>
      </c>
      <c r="DM139" s="82">
        <v>23</v>
      </c>
      <c r="DN139" s="82">
        <v>11</v>
      </c>
      <c r="DO139" s="82"/>
      <c r="DP139" s="82">
        <v>4</v>
      </c>
      <c r="DQ139" s="82">
        <v>306</v>
      </c>
      <c r="DR139" s="82">
        <v>19</v>
      </c>
      <c r="DS139" s="82">
        <v>1693</v>
      </c>
      <c r="DT139" s="82"/>
      <c r="DU139" s="82">
        <v>316</v>
      </c>
      <c r="DV139" s="82">
        <v>1863</v>
      </c>
      <c r="DW139" s="82">
        <v>15</v>
      </c>
      <c r="DX139" s="82"/>
      <c r="DY139" s="82">
        <v>93</v>
      </c>
      <c r="DZ139" s="82">
        <v>79</v>
      </c>
      <c r="EA139" s="82">
        <v>70</v>
      </c>
      <c r="EB139" s="82">
        <v>354</v>
      </c>
      <c r="EC139" s="82">
        <v>29</v>
      </c>
      <c r="ED139" s="82">
        <v>3</v>
      </c>
      <c r="EE139" s="82">
        <v>3</v>
      </c>
      <c r="EF139" s="82">
        <v>7</v>
      </c>
      <c r="EG139" s="82">
        <v>1</v>
      </c>
      <c r="EH139" s="82">
        <v>2</v>
      </c>
      <c r="EI139" s="82">
        <v>1311</v>
      </c>
      <c r="EJ139" s="82">
        <v>241</v>
      </c>
      <c r="EK139" s="82">
        <v>1</v>
      </c>
      <c r="EL139" s="82"/>
      <c r="EM139" s="82"/>
      <c r="EN139" s="82"/>
      <c r="EO139" s="82"/>
      <c r="EP139" s="82">
        <v>594</v>
      </c>
      <c r="EQ139" s="82">
        <v>1131</v>
      </c>
      <c r="ER139" s="82">
        <v>115</v>
      </c>
      <c r="ES139" s="82">
        <v>319</v>
      </c>
      <c r="ET139" s="82">
        <v>35</v>
      </c>
      <c r="EU139" s="82"/>
      <c r="EV139" s="82">
        <v>329</v>
      </c>
      <c r="EW139" s="82">
        <v>332</v>
      </c>
      <c r="EX139" s="82">
        <v>21</v>
      </c>
      <c r="EY139" s="82">
        <v>7</v>
      </c>
      <c r="EZ139" s="82">
        <v>145</v>
      </c>
      <c r="FA139" s="82">
        <v>2</v>
      </c>
      <c r="FB139" s="82">
        <v>167</v>
      </c>
      <c r="FC139" s="82">
        <v>436</v>
      </c>
      <c r="FD139" s="82">
        <v>202</v>
      </c>
      <c r="FE139" s="82">
        <v>53</v>
      </c>
      <c r="FF139" s="82">
        <v>24</v>
      </c>
      <c r="FG139" s="82">
        <v>34</v>
      </c>
      <c r="FH139" s="82">
        <v>58</v>
      </c>
      <c r="FI139" s="82">
        <v>213</v>
      </c>
      <c r="FJ139" s="82">
        <v>86</v>
      </c>
      <c r="FK139" s="82">
        <v>49</v>
      </c>
      <c r="FL139" s="82">
        <v>9</v>
      </c>
      <c r="FM139" s="82">
        <v>14</v>
      </c>
      <c r="FN139" s="82">
        <v>13</v>
      </c>
      <c r="FO139" s="82"/>
      <c r="FP139" s="82"/>
      <c r="FQ139" s="82">
        <v>2194</v>
      </c>
      <c r="FR139" s="82">
        <v>2</v>
      </c>
      <c r="FS139" s="82">
        <v>1998</v>
      </c>
      <c r="FT139" s="82">
        <v>192</v>
      </c>
      <c r="FU139" s="82"/>
      <c r="FV139" s="82">
        <v>2</v>
      </c>
      <c r="FW139" s="82">
        <v>2063</v>
      </c>
      <c r="FX139" s="82">
        <v>111</v>
      </c>
      <c r="FY139" s="82">
        <v>18</v>
      </c>
      <c r="FZ139" s="82">
        <v>2</v>
      </c>
      <c r="GA139" s="82"/>
      <c r="GB139" s="82"/>
      <c r="GC139" s="82">
        <v>19</v>
      </c>
    </row>
    <row r="140" spans="1:185" x14ac:dyDescent="0.3">
      <c r="A140" s="83">
        <v>106234038</v>
      </c>
      <c r="B140" s="81" t="s">
        <v>942</v>
      </c>
      <c r="C140" s="81" t="s">
        <v>1053</v>
      </c>
      <c r="D140" s="81" t="s">
        <v>1101</v>
      </c>
      <c r="E140" s="81" t="s">
        <v>1490</v>
      </c>
      <c r="F140" s="81" t="s">
        <v>370</v>
      </c>
      <c r="G140" s="81" t="s">
        <v>1493</v>
      </c>
      <c r="H140" s="81" t="s">
        <v>370</v>
      </c>
      <c r="I140" s="81" t="s">
        <v>1040</v>
      </c>
      <c r="J140" s="81" t="s">
        <v>1869</v>
      </c>
      <c r="K140" s="81" t="s">
        <v>1864</v>
      </c>
      <c r="L140" s="81" t="s">
        <v>974</v>
      </c>
      <c r="M140" s="81"/>
      <c r="N140" s="81" t="s">
        <v>976</v>
      </c>
      <c r="O140" s="81" t="s">
        <v>1116</v>
      </c>
      <c r="P140" s="81" t="s">
        <v>1116</v>
      </c>
      <c r="Q140" s="81" t="s">
        <v>1494</v>
      </c>
      <c r="R140" s="81" t="s">
        <v>75</v>
      </c>
      <c r="S140" s="82">
        <v>5650</v>
      </c>
      <c r="T140" s="82">
        <v>5473</v>
      </c>
      <c r="U140" s="82"/>
      <c r="V140" s="82">
        <v>965</v>
      </c>
      <c r="W140" s="82">
        <v>1024</v>
      </c>
      <c r="X140" s="82">
        <v>1704</v>
      </c>
      <c r="Y140" s="82">
        <v>1812</v>
      </c>
      <c r="Z140" s="82">
        <v>1475</v>
      </c>
      <c r="AA140" s="82">
        <v>1257</v>
      </c>
      <c r="AB140" s="82">
        <v>1348</v>
      </c>
      <c r="AC140" s="82">
        <v>906</v>
      </c>
      <c r="AD140" s="82">
        <v>466</v>
      </c>
      <c r="AE140" s="82">
        <v>165</v>
      </c>
      <c r="AF140" s="82">
        <v>1</v>
      </c>
      <c r="AG140" s="82">
        <v>915</v>
      </c>
      <c r="AH140" s="82">
        <v>160</v>
      </c>
      <c r="AI140" s="82">
        <v>181</v>
      </c>
      <c r="AJ140" s="82">
        <v>14</v>
      </c>
      <c r="AK140" s="82">
        <v>3</v>
      </c>
      <c r="AL140" s="82">
        <v>1408</v>
      </c>
      <c r="AM140" s="82">
        <v>129</v>
      </c>
      <c r="AN140" s="82">
        <v>8309</v>
      </c>
      <c r="AO140" s="82">
        <v>4</v>
      </c>
      <c r="AP140" s="82">
        <v>1699</v>
      </c>
      <c r="AQ140" s="82">
        <v>9345</v>
      </c>
      <c r="AR140" s="82">
        <v>66</v>
      </c>
      <c r="AS140" s="82">
        <v>13</v>
      </c>
      <c r="AT140" s="82">
        <v>404</v>
      </c>
      <c r="AU140" s="82">
        <v>137</v>
      </c>
      <c r="AV140" s="82"/>
      <c r="AW140" s="82">
        <v>10</v>
      </c>
      <c r="AX140" s="82">
        <v>2</v>
      </c>
      <c r="AY140" s="82">
        <v>2</v>
      </c>
      <c r="AZ140" s="82"/>
      <c r="BA140" s="82">
        <v>110</v>
      </c>
      <c r="BB140" s="82">
        <v>54</v>
      </c>
      <c r="BC140" s="82"/>
      <c r="BD140" s="82"/>
      <c r="BE140" s="82">
        <v>10369</v>
      </c>
      <c r="BF140" s="82">
        <v>34</v>
      </c>
      <c r="BG140" s="82"/>
      <c r="BH140" s="82">
        <v>1</v>
      </c>
      <c r="BI140" s="82"/>
      <c r="BJ140" s="82"/>
      <c r="BK140" s="82">
        <v>5261</v>
      </c>
      <c r="BL140" s="82">
        <v>2179</v>
      </c>
      <c r="BM140" s="82">
        <v>448</v>
      </c>
      <c r="BN140" s="82">
        <v>2077</v>
      </c>
      <c r="BO140" s="82">
        <v>1141</v>
      </c>
      <c r="BP140" s="82">
        <v>17</v>
      </c>
      <c r="BQ140" s="82">
        <v>11</v>
      </c>
      <c r="BR140" s="82">
        <v>625</v>
      </c>
      <c r="BS140" s="82">
        <v>2</v>
      </c>
      <c r="BT140" s="82">
        <v>751</v>
      </c>
      <c r="BU140" s="82">
        <v>27</v>
      </c>
      <c r="BV140" s="82">
        <v>217</v>
      </c>
      <c r="BW140" s="82">
        <v>169</v>
      </c>
      <c r="BX140" s="82">
        <v>118</v>
      </c>
      <c r="BY140" s="82">
        <v>466</v>
      </c>
      <c r="BZ140" s="82">
        <v>569</v>
      </c>
      <c r="CA140" s="82">
        <v>291</v>
      </c>
      <c r="CB140" s="82">
        <v>2727</v>
      </c>
      <c r="CC140" s="82">
        <v>401</v>
      </c>
      <c r="CD140" s="82">
        <v>807</v>
      </c>
      <c r="CE140" s="82">
        <v>37</v>
      </c>
      <c r="CF140" s="82">
        <v>361</v>
      </c>
      <c r="CG140" s="82">
        <v>209</v>
      </c>
      <c r="CH140" s="82">
        <v>1034</v>
      </c>
      <c r="CI140" s="82">
        <v>703</v>
      </c>
      <c r="CJ140" s="82">
        <v>1598</v>
      </c>
      <c r="CK140" s="82"/>
      <c r="CL140" s="82">
        <v>11123</v>
      </c>
      <c r="CM140" s="82">
        <v>20</v>
      </c>
      <c r="CN140" s="82">
        <v>10503</v>
      </c>
      <c r="CO140" s="82">
        <v>598</v>
      </c>
      <c r="CP140" s="82">
        <v>1</v>
      </c>
      <c r="CQ140" s="82">
        <v>1</v>
      </c>
      <c r="CR140" s="82"/>
      <c r="CS140" s="82">
        <v>10732</v>
      </c>
      <c r="CT140" s="82"/>
      <c r="CU140" s="82">
        <v>69</v>
      </c>
      <c r="CV140" s="82">
        <v>189</v>
      </c>
      <c r="CW140" s="82">
        <v>133</v>
      </c>
      <c r="CX140" s="82">
        <v>580</v>
      </c>
      <c r="CY140" s="82">
        <v>509</v>
      </c>
      <c r="CZ140" s="82"/>
      <c r="DA140" s="82">
        <v>20</v>
      </c>
      <c r="DB140" s="82">
        <v>64</v>
      </c>
      <c r="DC140" s="82">
        <v>87</v>
      </c>
      <c r="DD140" s="82">
        <v>86</v>
      </c>
      <c r="DE140" s="82">
        <v>152</v>
      </c>
      <c r="DF140" s="82">
        <v>267</v>
      </c>
      <c r="DG140" s="82">
        <v>213</v>
      </c>
      <c r="DH140" s="82">
        <v>198</v>
      </c>
      <c r="DI140" s="82"/>
      <c r="DJ140" s="82">
        <v>2</v>
      </c>
      <c r="DK140" s="82"/>
      <c r="DL140" s="82">
        <v>88</v>
      </c>
      <c r="DM140" s="82">
        <v>7</v>
      </c>
      <c r="DN140" s="82">
        <v>14</v>
      </c>
      <c r="DO140" s="82"/>
      <c r="DP140" s="82"/>
      <c r="DQ140" s="82">
        <v>81</v>
      </c>
      <c r="DR140" s="82">
        <v>14</v>
      </c>
      <c r="DS140" s="82">
        <v>885</v>
      </c>
      <c r="DT140" s="82"/>
      <c r="DU140" s="82">
        <v>91</v>
      </c>
      <c r="DV140" s="82">
        <v>990</v>
      </c>
      <c r="DW140" s="82">
        <v>8</v>
      </c>
      <c r="DX140" s="82"/>
      <c r="DY140" s="82">
        <v>61</v>
      </c>
      <c r="DZ140" s="82">
        <v>37</v>
      </c>
      <c r="EA140" s="82">
        <v>33</v>
      </c>
      <c r="EB140" s="82">
        <v>155</v>
      </c>
      <c r="EC140" s="82">
        <v>28</v>
      </c>
      <c r="ED140" s="82"/>
      <c r="EE140" s="82">
        <v>2</v>
      </c>
      <c r="EF140" s="82">
        <v>4</v>
      </c>
      <c r="EG140" s="82">
        <v>4</v>
      </c>
      <c r="EH140" s="82"/>
      <c r="EI140" s="82">
        <v>619</v>
      </c>
      <c r="EJ140" s="82">
        <v>145</v>
      </c>
      <c r="EK140" s="82"/>
      <c r="EL140" s="82"/>
      <c r="EM140" s="82"/>
      <c r="EN140" s="82">
        <v>1</v>
      </c>
      <c r="EO140" s="82"/>
      <c r="EP140" s="82">
        <v>336</v>
      </c>
      <c r="EQ140" s="82">
        <v>552</v>
      </c>
      <c r="ER140" s="82">
        <v>43</v>
      </c>
      <c r="ES140" s="82">
        <v>134</v>
      </c>
      <c r="ET140" s="82">
        <v>24</v>
      </c>
      <c r="EU140" s="82"/>
      <c r="EV140" s="82">
        <v>136</v>
      </c>
      <c r="EW140" s="82">
        <v>157</v>
      </c>
      <c r="EX140" s="82">
        <v>8</v>
      </c>
      <c r="EY140" s="82">
        <v>1</v>
      </c>
      <c r="EZ140" s="82">
        <v>73</v>
      </c>
      <c r="FA140" s="82"/>
      <c r="FB140" s="82">
        <v>41</v>
      </c>
      <c r="FC140" s="82">
        <v>202</v>
      </c>
      <c r="FD140" s="82">
        <v>198</v>
      </c>
      <c r="FE140" s="82">
        <v>26</v>
      </c>
      <c r="FF140" s="82">
        <v>44</v>
      </c>
      <c r="FG140" s="82">
        <v>16</v>
      </c>
      <c r="FH140" s="82">
        <v>28</v>
      </c>
      <c r="FI140" s="82">
        <v>84</v>
      </c>
      <c r="FJ140" s="82">
        <v>45</v>
      </c>
      <c r="FK140" s="82">
        <v>16</v>
      </c>
      <c r="FL140" s="82"/>
      <c r="FM140" s="82">
        <v>9</v>
      </c>
      <c r="FN140" s="82">
        <v>5</v>
      </c>
      <c r="FO140" s="82"/>
      <c r="FP140" s="82"/>
      <c r="FQ140" s="82">
        <v>1089</v>
      </c>
      <c r="FR140" s="82">
        <v>2</v>
      </c>
      <c r="FS140" s="82">
        <v>1042</v>
      </c>
      <c r="FT140" s="82">
        <v>44</v>
      </c>
      <c r="FU140" s="82"/>
      <c r="FV140" s="82">
        <v>1</v>
      </c>
      <c r="FW140" s="82">
        <v>1043</v>
      </c>
      <c r="FX140" s="82">
        <v>29</v>
      </c>
      <c r="FY140" s="82">
        <v>11</v>
      </c>
      <c r="FZ140" s="82">
        <v>6</v>
      </c>
      <c r="GA140" s="82"/>
      <c r="GB140" s="82"/>
      <c r="GC140" s="82">
        <v>9</v>
      </c>
    </row>
    <row r="141" spans="1:185" x14ac:dyDescent="0.3">
      <c r="A141" s="83">
        <v>106240924</v>
      </c>
      <c r="B141" s="81" t="s">
        <v>375</v>
      </c>
      <c r="C141" s="81" t="s">
        <v>376</v>
      </c>
      <c r="D141" s="81" t="s">
        <v>1101</v>
      </c>
      <c r="E141" s="81" t="s">
        <v>1495</v>
      </c>
      <c r="F141" s="81" t="s">
        <v>2017</v>
      </c>
      <c r="G141" s="81" t="s">
        <v>2018</v>
      </c>
      <c r="H141" s="81" t="s">
        <v>377</v>
      </c>
      <c r="I141" s="81" t="s">
        <v>1040</v>
      </c>
      <c r="J141" s="81"/>
      <c r="K141" s="81" t="s">
        <v>1864</v>
      </c>
      <c r="L141" s="81" t="s">
        <v>974</v>
      </c>
      <c r="M141" s="81"/>
      <c r="N141" s="81" t="s">
        <v>976</v>
      </c>
      <c r="O141" s="81" t="s">
        <v>1119</v>
      </c>
      <c r="P141" s="81" t="s">
        <v>1128</v>
      </c>
      <c r="Q141" s="81" t="s">
        <v>1496</v>
      </c>
      <c r="R141" s="81" t="s">
        <v>75</v>
      </c>
      <c r="S141" s="82">
        <v>11986</v>
      </c>
      <c r="T141" s="82">
        <v>9588</v>
      </c>
      <c r="U141" s="82"/>
      <c r="V141" s="82">
        <v>2425</v>
      </c>
      <c r="W141" s="82">
        <v>2564</v>
      </c>
      <c r="X141" s="82">
        <v>3545</v>
      </c>
      <c r="Y141" s="82">
        <v>3549</v>
      </c>
      <c r="Z141" s="82">
        <v>2871</v>
      </c>
      <c r="AA141" s="82">
        <v>2411</v>
      </c>
      <c r="AB141" s="82">
        <v>1808</v>
      </c>
      <c r="AC141" s="82">
        <v>1185</v>
      </c>
      <c r="AD141" s="82">
        <v>772</v>
      </c>
      <c r="AE141" s="82">
        <v>444</v>
      </c>
      <c r="AF141" s="82"/>
      <c r="AG141" s="82">
        <v>68</v>
      </c>
      <c r="AH141" s="82">
        <v>135</v>
      </c>
      <c r="AI141" s="82">
        <v>764</v>
      </c>
      <c r="AJ141" s="82">
        <v>65</v>
      </c>
      <c r="AK141" s="82">
        <v>169</v>
      </c>
      <c r="AL141" s="82">
        <v>13922</v>
      </c>
      <c r="AM141" s="82">
        <v>112</v>
      </c>
      <c r="AN141" s="82">
        <v>6339</v>
      </c>
      <c r="AO141" s="82"/>
      <c r="AP141" s="82">
        <v>15307</v>
      </c>
      <c r="AQ141" s="82">
        <v>6151</v>
      </c>
      <c r="AR141" s="82">
        <v>116</v>
      </c>
      <c r="AS141" s="82"/>
      <c r="AT141" s="82">
        <v>726</v>
      </c>
      <c r="AU141" s="82">
        <v>330</v>
      </c>
      <c r="AV141" s="82">
        <v>30</v>
      </c>
      <c r="AW141" s="82">
        <v>36</v>
      </c>
      <c r="AX141" s="82">
        <v>9</v>
      </c>
      <c r="AY141" s="82"/>
      <c r="AZ141" s="82">
        <v>25</v>
      </c>
      <c r="BA141" s="82">
        <v>70</v>
      </c>
      <c r="BB141" s="82">
        <v>141</v>
      </c>
      <c r="BC141" s="82">
        <v>1</v>
      </c>
      <c r="BD141" s="82">
        <v>3</v>
      </c>
      <c r="BE141" s="82">
        <v>20160</v>
      </c>
      <c r="BF141" s="82">
        <v>36</v>
      </c>
      <c r="BG141" s="82">
        <v>7</v>
      </c>
      <c r="BH141" s="82"/>
      <c r="BI141" s="82"/>
      <c r="BJ141" s="82"/>
      <c r="BK141" s="82">
        <v>11781</v>
      </c>
      <c r="BL141" s="82">
        <v>3403</v>
      </c>
      <c r="BM141" s="82">
        <v>856</v>
      </c>
      <c r="BN141" s="82">
        <v>3890</v>
      </c>
      <c r="BO141" s="82">
        <v>1644</v>
      </c>
      <c r="BP141" s="82"/>
      <c r="BQ141" s="82">
        <v>16</v>
      </c>
      <c r="BR141" s="82">
        <v>1318</v>
      </c>
      <c r="BS141" s="82">
        <v>2</v>
      </c>
      <c r="BT141" s="82">
        <v>1371</v>
      </c>
      <c r="BU141" s="82">
        <v>76</v>
      </c>
      <c r="BV141" s="82">
        <v>488</v>
      </c>
      <c r="BW141" s="82">
        <v>305</v>
      </c>
      <c r="BX141" s="82">
        <v>187</v>
      </c>
      <c r="BY141" s="82">
        <v>387</v>
      </c>
      <c r="BZ141" s="82">
        <v>1270</v>
      </c>
      <c r="CA141" s="82">
        <v>1145</v>
      </c>
      <c r="CB141" s="82">
        <v>3758</v>
      </c>
      <c r="CC141" s="82">
        <v>728</v>
      </c>
      <c r="CD141" s="82">
        <v>1709</v>
      </c>
      <c r="CE141" s="82">
        <v>39</v>
      </c>
      <c r="CF141" s="82">
        <v>975</v>
      </c>
      <c r="CG141" s="82">
        <v>692</v>
      </c>
      <c r="CH141" s="82">
        <v>2339</v>
      </c>
      <c r="CI141" s="82">
        <v>782</v>
      </c>
      <c r="CJ141" s="82">
        <v>3980</v>
      </c>
      <c r="CK141" s="82">
        <v>7</v>
      </c>
      <c r="CL141" s="82">
        <v>21574</v>
      </c>
      <c r="CM141" s="82">
        <v>99</v>
      </c>
      <c r="CN141" s="82">
        <v>16912</v>
      </c>
      <c r="CO141" s="82">
        <v>4550</v>
      </c>
      <c r="CP141" s="82">
        <v>12</v>
      </c>
      <c r="CQ141" s="82">
        <v>1</v>
      </c>
      <c r="CR141" s="82"/>
      <c r="CS141" s="82">
        <v>20996</v>
      </c>
      <c r="CT141" s="82">
        <v>1</v>
      </c>
      <c r="CU141" s="82">
        <v>379</v>
      </c>
      <c r="CV141" s="82">
        <v>129</v>
      </c>
      <c r="CW141" s="82">
        <v>69</v>
      </c>
      <c r="CX141" s="82">
        <v>481</v>
      </c>
      <c r="CY141" s="82">
        <v>463</v>
      </c>
      <c r="CZ141" s="82"/>
      <c r="DA141" s="82">
        <v>15</v>
      </c>
      <c r="DB141" s="82">
        <v>40</v>
      </c>
      <c r="DC141" s="82">
        <v>77</v>
      </c>
      <c r="DD141" s="82">
        <v>113</v>
      </c>
      <c r="DE141" s="82">
        <v>130</v>
      </c>
      <c r="DF141" s="82">
        <v>196</v>
      </c>
      <c r="DG141" s="82">
        <v>181</v>
      </c>
      <c r="DH141" s="82">
        <v>191</v>
      </c>
      <c r="DI141" s="82"/>
      <c r="DJ141" s="82">
        <v>1</v>
      </c>
      <c r="DK141" s="82"/>
      <c r="DL141" s="82">
        <v>5</v>
      </c>
      <c r="DM141" s="82">
        <v>12</v>
      </c>
      <c r="DN141" s="82">
        <v>33</v>
      </c>
      <c r="DO141" s="82">
        <v>2</v>
      </c>
      <c r="DP141" s="82">
        <v>11</v>
      </c>
      <c r="DQ141" s="82">
        <v>496</v>
      </c>
      <c r="DR141" s="82">
        <v>3</v>
      </c>
      <c r="DS141" s="82">
        <v>382</v>
      </c>
      <c r="DT141" s="82"/>
      <c r="DU141" s="82">
        <v>560</v>
      </c>
      <c r="DV141" s="82">
        <v>380</v>
      </c>
      <c r="DW141" s="82">
        <v>4</v>
      </c>
      <c r="DX141" s="82"/>
      <c r="DY141" s="82">
        <v>56</v>
      </c>
      <c r="DZ141" s="82">
        <v>26</v>
      </c>
      <c r="EA141" s="82">
        <v>34</v>
      </c>
      <c r="EB141" s="82">
        <v>126</v>
      </c>
      <c r="EC141" s="82">
        <v>13</v>
      </c>
      <c r="ED141" s="82">
        <v>2</v>
      </c>
      <c r="EE141" s="82"/>
      <c r="EF141" s="82">
        <v>1</v>
      </c>
      <c r="EG141" s="82">
        <v>11</v>
      </c>
      <c r="EH141" s="82">
        <v>4</v>
      </c>
      <c r="EI141" s="82">
        <v>563</v>
      </c>
      <c r="EJ141" s="82">
        <v>108</v>
      </c>
      <c r="EK141" s="82"/>
      <c r="EL141" s="82"/>
      <c r="EM141" s="82"/>
      <c r="EN141" s="82"/>
      <c r="EO141" s="82"/>
      <c r="EP141" s="82">
        <v>266</v>
      </c>
      <c r="EQ141" s="82">
        <v>509</v>
      </c>
      <c r="ER141" s="82">
        <v>20</v>
      </c>
      <c r="ES141" s="82">
        <v>123</v>
      </c>
      <c r="ET141" s="82">
        <v>26</v>
      </c>
      <c r="EU141" s="82"/>
      <c r="EV141" s="82">
        <v>118</v>
      </c>
      <c r="EW141" s="82">
        <v>137</v>
      </c>
      <c r="EX141" s="82">
        <v>4</v>
      </c>
      <c r="EY141" s="82">
        <v>1</v>
      </c>
      <c r="EZ141" s="82">
        <v>77</v>
      </c>
      <c r="FA141" s="82"/>
      <c r="FB141" s="82">
        <v>57</v>
      </c>
      <c r="FC141" s="82">
        <v>307</v>
      </c>
      <c r="FD141" s="82">
        <v>71</v>
      </c>
      <c r="FE141" s="82">
        <v>23</v>
      </c>
      <c r="FF141" s="82">
        <v>8</v>
      </c>
      <c r="FG141" s="82"/>
      <c r="FH141" s="82">
        <v>14</v>
      </c>
      <c r="FI141" s="82">
        <v>83</v>
      </c>
      <c r="FJ141" s="82">
        <v>19</v>
      </c>
      <c r="FK141" s="82">
        <v>12</v>
      </c>
      <c r="FL141" s="82"/>
      <c r="FM141" s="82"/>
      <c r="FN141" s="82">
        <v>13</v>
      </c>
      <c r="FO141" s="82"/>
      <c r="FP141" s="82"/>
      <c r="FQ141" s="82">
        <v>944</v>
      </c>
      <c r="FR141" s="82">
        <v>11</v>
      </c>
      <c r="FS141" s="82">
        <v>704</v>
      </c>
      <c r="FT141" s="82">
        <v>229</v>
      </c>
      <c r="FU141" s="82"/>
      <c r="FV141" s="82"/>
      <c r="FW141" s="82">
        <v>919</v>
      </c>
      <c r="FX141" s="82">
        <v>17</v>
      </c>
      <c r="FY141" s="82">
        <v>8</v>
      </c>
      <c r="FZ141" s="82"/>
      <c r="GA141" s="82"/>
      <c r="GB141" s="82"/>
      <c r="GC141" s="82">
        <v>10</v>
      </c>
    </row>
    <row r="142" spans="1:185" x14ac:dyDescent="0.3">
      <c r="A142" s="83">
        <v>106240942</v>
      </c>
      <c r="B142" s="81" t="s">
        <v>378</v>
      </c>
      <c r="C142" s="81" t="s">
        <v>379</v>
      </c>
      <c r="D142" s="81" t="s">
        <v>1101</v>
      </c>
      <c r="E142" s="81" t="s">
        <v>1495</v>
      </c>
      <c r="F142" s="81" t="s">
        <v>1497</v>
      </c>
      <c r="G142" s="81" t="s">
        <v>1495</v>
      </c>
      <c r="H142" s="81" t="s">
        <v>380</v>
      </c>
      <c r="I142" s="81" t="s">
        <v>1040</v>
      </c>
      <c r="J142" s="81"/>
      <c r="K142" s="81" t="s">
        <v>1864</v>
      </c>
      <c r="L142" s="81"/>
      <c r="M142" s="81"/>
      <c r="N142" s="81" t="s">
        <v>966</v>
      </c>
      <c r="O142" s="81" t="s">
        <v>1119</v>
      </c>
      <c r="P142" s="81" t="s">
        <v>1128</v>
      </c>
      <c r="Q142" s="81" t="s">
        <v>1498</v>
      </c>
      <c r="R142" s="81" t="s">
        <v>51</v>
      </c>
      <c r="S142" s="82">
        <v>25983</v>
      </c>
      <c r="T142" s="82">
        <v>21231</v>
      </c>
      <c r="U142" s="82">
        <v>4</v>
      </c>
      <c r="V142" s="82">
        <v>4243</v>
      </c>
      <c r="W142" s="82">
        <v>4469</v>
      </c>
      <c r="X142" s="82">
        <v>9080</v>
      </c>
      <c r="Y142" s="82">
        <v>8226</v>
      </c>
      <c r="Z142" s="82">
        <v>6126</v>
      </c>
      <c r="AA142" s="82">
        <v>5691</v>
      </c>
      <c r="AB142" s="82">
        <v>4035</v>
      </c>
      <c r="AC142" s="82">
        <v>2486</v>
      </c>
      <c r="AD142" s="82">
        <v>2011</v>
      </c>
      <c r="AE142" s="82">
        <v>851</v>
      </c>
      <c r="AF142" s="82"/>
      <c r="AG142" s="82">
        <v>97</v>
      </c>
      <c r="AH142" s="82">
        <v>1746</v>
      </c>
      <c r="AI142" s="82">
        <v>4181</v>
      </c>
      <c r="AJ142" s="82">
        <v>293</v>
      </c>
      <c r="AK142" s="82">
        <v>67</v>
      </c>
      <c r="AL142" s="82">
        <v>3828</v>
      </c>
      <c r="AM142" s="82">
        <v>704</v>
      </c>
      <c r="AN142" s="82">
        <v>36302</v>
      </c>
      <c r="AO142" s="82"/>
      <c r="AP142" s="82">
        <v>23147</v>
      </c>
      <c r="AQ142" s="82">
        <v>23486</v>
      </c>
      <c r="AR142" s="82">
        <v>585</v>
      </c>
      <c r="AS142" s="82"/>
      <c r="AT142" s="82">
        <v>914</v>
      </c>
      <c r="AU142" s="82">
        <v>2090</v>
      </c>
      <c r="AV142" s="82">
        <v>2</v>
      </c>
      <c r="AW142" s="82">
        <v>66</v>
      </c>
      <c r="AX142" s="82">
        <v>101</v>
      </c>
      <c r="AY142" s="82">
        <v>12</v>
      </c>
      <c r="AZ142" s="82">
        <v>6</v>
      </c>
      <c r="BA142" s="82">
        <v>356</v>
      </c>
      <c r="BB142" s="82">
        <v>659</v>
      </c>
      <c r="BC142" s="82">
        <v>4</v>
      </c>
      <c r="BD142" s="82">
        <v>18</v>
      </c>
      <c r="BE142" s="82">
        <v>42775</v>
      </c>
      <c r="BF142" s="82">
        <v>180</v>
      </c>
      <c r="BG142" s="82">
        <v>35</v>
      </c>
      <c r="BH142" s="82"/>
      <c r="BI142" s="82"/>
      <c r="BJ142" s="82"/>
      <c r="BK142" s="82">
        <v>28202</v>
      </c>
      <c r="BL142" s="82">
        <v>8329</v>
      </c>
      <c r="BM142" s="82">
        <v>773</v>
      </c>
      <c r="BN142" s="82">
        <v>6727</v>
      </c>
      <c r="BO142" s="82">
        <v>3177</v>
      </c>
      <c r="BP142" s="82">
        <v>10</v>
      </c>
      <c r="BQ142" s="82">
        <v>77</v>
      </c>
      <c r="BR142" s="82">
        <v>3566</v>
      </c>
      <c r="BS142" s="82">
        <v>5</v>
      </c>
      <c r="BT142" s="82">
        <v>3164</v>
      </c>
      <c r="BU142" s="82">
        <v>195</v>
      </c>
      <c r="BV142" s="82">
        <v>899</v>
      </c>
      <c r="BW142" s="82">
        <v>766</v>
      </c>
      <c r="BX142" s="82">
        <v>325</v>
      </c>
      <c r="BY142" s="82">
        <v>821</v>
      </c>
      <c r="BZ142" s="82">
        <v>2871</v>
      </c>
      <c r="CA142" s="82">
        <v>1617</v>
      </c>
      <c r="CB142" s="82">
        <v>8910</v>
      </c>
      <c r="CC142" s="82">
        <v>2708</v>
      </c>
      <c r="CD142" s="82">
        <v>3137</v>
      </c>
      <c r="CE142" s="82">
        <v>103</v>
      </c>
      <c r="CF142" s="82">
        <v>2134</v>
      </c>
      <c r="CG142" s="82">
        <v>1664</v>
      </c>
      <c r="CH142" s="82">
        <v>5226</v>
      </c>
      <c r="CI142" s="82">
        <v>1597</v>
      </c>
      <c r="CJ142" s="82">
        <v>7419</v>
      </c>
      <c r="CK142" s="82">
        <v>14</v>
      </c>
      <c r="CL142" s="82">
        <v>47218</v>
      </c>
      <c r="CM142" s="82">
        <v>488</v>
      </c>
      <c r="CN142" s="82">
        <v>41034</v>
      </c>
      <c r="CO142" s="82">
        <v>5548</v>
      </c>
      <c r="CP142" s="82">
        <v>123</v>
      </c>
      <c r="CQ142" s="82">
        <v>25</v>
      </c>
      <c r="CR142" s="82">
        <v>271</v>
      </c>
      <c r="CS142" s="82">
        <v>45402</v>
      </c>
      <c r="CT142" s="82"/>
      <c r="CU142" s="82">
        <v>1312</v>
      </c>
      <c r="CV142" s="82">
        <v>228</v>
      </c>
      <c r="CW142" s="82">
        <v>5</v>
      </c>
      <c r="CX142" s="82">
        <v>3673</v>
      </c>
      <c r="CY142" s="82">
        <v>3630</v>
      </c>
      <c r="CZ142" s="82">
        <v>1</v>
      </c>
      <c r="DA142" s="82">
        <v>54</v>
      </c>
      <c r="DB142" s="82">
        <v>415</v>
      </c>
      <c r="DC142" s="82">
        <v>604</v>
      </c>
      <c r="DD142" s="82">
        <v>817</v>
      </c>
      <c r="DE142" s="82">
        <v>1254</v>
      </c>
      <c r="DF142" s="82">
        <v>1588</v>
      </c>
      <c r="DG142" s="82">
        <v>1238</v>
      </c>
      <c r="DH142" s="82">
        <v>1301</v>
      </c>
      <c r="DI142" s="82">
        <v>33</v>
      </c>
      <c r="DJ142" s="82"/>
      <c r="DK142" s="82"/>
      <c r="DL142" s="82">
        <v>8</v>
      </c>
      <c r="DM142" s="82">
        <v>399</v>
      </c>
      <c r="DN142" s="82">
        <v>559</v>
      </c>
      <c r="DO142" s="82">
        <v>61</v>
      </c>
      <c r="DP142" s="82">
        <v>16</v>
      </c>
      <c r="DQ142" s="82">
        <v>479</v>
      </c>
      <c r="DR142" s="82">
        <v>86</v>
      </c>
      <c r="DS142" s="82">
        <v>5696</v>
      </c>
      <c r="DT142" s="82"/>
      <c r="DU142" s="82">
        <v>2759</v>
      </c>
      <c r="DV142" s="82">
        <v>4476</v>
      </c>
      <c r="DW142" s="82">
        <v>69</v>
      </c>
      <c r="DX142" s="82"/>
      <c r="DY142" s="82">
        <v>267</v>
      </c>
      <c r="DZ142" s="82">
        <v>299</v>
      </c>
      <c r="EA142" s="82">
        <v>284</v>
      </c>
      <c r="EB142" s="82">
        <v>1121</v>
      </c>
      <c r="EC142" s="82">
        <v>192</v>
      </c>
      <c r="ED142" s="82">
        <v>15</v>
      </c>
      <c r="EE142" s="82">
        <v>19</v>
      </c>
      <c r="EF142" s="82">
        <v>18</v>
      </c>
      <c r="EG142" s="82">
        <v>27</v>
      </c>
      <c r="EH142" s="82">
        <v>6</v>
      </c>
      <c r="EI142" s="82">
        <v>4166</v>
      </c>
      <c r="EJ142" s="82">
        <v>890</v>
      </c>
      <c r="EK142" s="82"/>
      <c r="EL142" s="82"/>
      <c r="EM142" s="82"/>
      <c r="EN142" s="82"/>
      <c r="EO142" s="82"/>
      <c r="EP142" s="82">
        <v>2540</v>
      </c>
      <c r="EQ142" s="82">
        <v>3713</v>
      </c>
      <c r="ER142" s="82">
        <v>113</v>
      </c>
      <c r="ES142" s="82">
        <v>794</v>
      </c>
      <c r="ET142" s="82">
        <v>142</v>
      </c>
      <c r="EU142" s="82">
        <v>2</v>
      </c>
      <c r="EV142" s="82">
        <v>1175</v>
      </c>
      <c r="EW142" s="82">
        <v>1129</v>
      </c>
      <c r="EX142" s="82">
        <v>123</v>
      </c>
      <c r="EY142" s="82">
        <v>7</v>
      </c>
      <c r="EZ142" s="82">
        <v>594</v>
      </c>
      <c r="FA142" s="82">
        <v>4</v>
      </c>
      <c r="FB142" s="82">
        <v>536</v>
      </c>
      <c r="FC142" s="82">
        <v>1628</v>
      </c>
      <c r="FD142" s="82">
        <v>496</v>
      </c>
      <c r="FE142" s="82">
        <v>116</v>
      </c>
      <c r="FF142" s="82">
        <v>83</v>
      </c>
      <c r="FG142" s="82">
        <v>124</v>
      </c>
      <c r="FH142" s="82">
        <v>150</v>
      </c>
      <c r="FI142" s="82">
        <v>684</v>
      </c>
      <c r="FJ142" s="82">
        <v>183</v>
      </c>
      <c r="FK142" s="82">
        <v>119</v>
      </c>
      <c r="FL142" s="82">
        <v>33</v>
      </c>
      <c r="FM142" s="82">
        <v>7</v>
      </c>
      <c r="FN142" s="82">
        <v>112</v>
      </c>
      <c r="FO142" s="82">
        <v>1</v>
      </c>
      <c r="FP142" s="82"/>
      <c r="FQ142" s="82">
        <v>7304</v>
      </c>
      <c r="FR142" s="82">
        <v>234</v>
      </c>
      <c r="FS142" s="82">
        <v>6051</v>
      </c>
      <c r="FT142" s="82">
        <v>1008</v>
      </c>
      <c r="FU142" s="82">
        <v>3</v>
      </c>
      <c r="FV142" s="82">
        <v>8</v>
      </c>
      <c r="FW142" s="82">
        <v>6992</v>
      </c>
      <c r="FX142" s="82">
        <v>259</v>
      </c>
      <c r="FY142" s="82">
        <v>30</v>
      </c>
      <c r="FZ142" s="82">
        <v>2</v>
      </c>
      <c r="GA142" s="82"/>
      <c r="GB142" s="82">
        <v>21</v>
      </c>
      <c r="GC142" s="82">
        <v>26</v>
      </c>
    </row>
    <row r="143" spans="1:185" x14ac:dyDescent="0.3">
      <c r="A143" s="83">
        <v>106250955</v>
      </c>
      <c r="B143" s="81" t="s">
        <v>381</v>
      </c>
      <c r="C143" s="81" t="s">
        <v>382</v>
      </c>
      <c r="D143" s="81" t="s">
        <v>1101</v>
      </c>
      <c r="E143" s="81" t="s">
        <v>1499</v>
      </c>
      <c r="F143" s="81" t="s">
        <v>1500</v>
      </c>
      <c r="G143" s="81" t="s">
        <v>1501</v>
      </c>
      <c r="H143" s="81" t="s">
        <v>383</v>
      </c>
      <c r="I143" s="81" t="s">
        <v>969</v>
      </c>
      <c r="J143" s="81"/>
      <c r="K143" s="81" t="s">
        <v>1868</v>
      </c>
      <c r="L143" s="81" t="s">
        <v>974</v>
      </c>
      <c r="M143" s="81"/>
      <c r="N143" s="81" t="s">
        <v>976</v>
      </c>
      <c r="O143" s="81" t="s">
        <v>1117</v>
      </c>
      <c r="P143" s="81" t="s">
        <v>1117</v>
      </c>
      <c r="Q143" s="81" t="s">
        <v>1502</v>
      </c>
      <c r="R143" s="81" t="s">
        <v>127</v>
      </c>
      <c r="S143" s="82">
        <v>177</v>
      </c>
      <c r="T143" s="82">
        <v>153</v>
      </c>
      <c r="U143" s="82"/>
      <c r="V143" s="82">
        <v>21</v>
      </c>
      <c r="W143" s="82">
        <v>20</v>
      </c>
      <c r="X143" s="82">
        <v>34</v>
      </c>
      <c r="Y143" s="82">
        <v>29</v>
      </c>
      <c r="Z143" s="82">
        <v>33</v>
      </c>
      <c r="AA143" s="82">
        <v>48</v>
      </c>
      <c r="AB143" s="82">
        <v>55</v>
      </c>
      <c r="AC143" s="82">
        <v>45</v>
      </c>
      <c r="AD143" s="82">
        <v>36</v>
      </c>
      <c r="AE143" s="82">
        <v>9</v>
      </c>
      <c r="AF143" s="82"/>
      <c r="AG143" s="82">
        <v>37</v>
      </c>
      <c r="AH143" s="82"/>
      <c r="AI143" s="82">
        <v>1</v>
      </c>
      <c r="AJ143" s="82"/>
      <c r="AK143" s="82"/>
      <c r="AL143" s="82"/>
      <c r="AM143" s="82">
        <v>2</v>
      </c>
      <c r="AN143" s="82">
        <v>290</v>
      </c>
      <c r="AO143" s="82"/>
      <c r="AP143" s="82">
        <v>23</v>
      </c>
      <c r="AQ143" s="82">
        <v>304</v>
      </c>
      <c r="AR143" s="82">
        <v>3</v>
      </c>
      <c r="AS143" s="82"/>
      <c r="AT143" s="82">
        <v>37</v>
      </c>
      <c r="AU143" s="82"/>
      <c r="AV143" s="82"/>
      <c r="AW143" s="82"/>
      <c r="AX143" s="82"/>
      <c r="AY143" s="82"/>
      <c r="AZ143" s="82"/>
      <c r="BA143" s="82">
        <v>1</v>
      </c>
      <c r="BB143" s="82"/>
      <c r="BC143" s="82"/>
      <c r="BD143" s="82"/>
      <c r="BE143" s="82">
        <v>290</v>
      </c>
      <c r="BF143" s="82">
        <v>2</v>
      </c>
      <c r="BG143" s="82"/>
      <c r="BH143" s="82"/>
      <c r="BI143" s="82"/>
      <c r="BJ143" s="82"/>
      <c r="BK143" s="82">
        <v>90</v>
      </c>
      <c r="BL143" s="82">
        <v>117</v>
      </c>
      <c r="BM143" s="82">
        <v>8</v>
      </c>
      <c r="BN143" s="82">
        <v>62</v>
      </c>
      <c r="BO143" s="82">
        <v>53</v>
      </c>
      <c r="BP143" s="82"/>
      <c r="BQ143" s="82"/>
      <c r="BR143" s="82">
        <v>23</v>
      </c>
      <c r="BS143" s="82"/>
      <c r="BT143" s="82">
        <v>26</v>
      </c>
      <c r="BU143" s="82">
        <v>1</v>
      </c>
      <c r="BV143" s="82">
        <v>11</v>
      </c>
      <c r="BW143" s="82">
        <v>6</v>
      </c>
      <c r="BX143" s="82">
        <v>2</v>
      </c>
      <c r="BY143" s="82">
        <v>3</v>
      </c>
      <c r="BZ143" s="82">
        <v>17</v>
      </c>
      <c r="CA143" s="82">
        <v>8</v>
      </c>
      <c r="CB143" s="82">
        <v>103</v>
      </c>
      <c r="CC143" s="82">
        <v>9</v>
      </c>
      <c r="CD143" s="82">
        <v>26</v>
      </c>
      <c r="CE143" s="82">
        <v>3</v>
      </c>
      <c r="CF143" s="82">
        <v>13</v>
      </c>
      <c r="CG143" s="82">
        <v>1</v>
      </c>
      <c r="CH143" s="82">
        <v>28</v>
      </c>
      <c r="CI143" s="82">
        <v>6</v>
      </c>
      <c r="CJ143" s="82">
        <v>44</v>
      </c>
      <c r="CK143" s="82"/>
      <c r="CL143" s="82">
        <v>330</v>
      </c>
      <c r="CM143" s="82"/>
      <c r="CN143" s="82">
        <v>322</v>
      </c>
      <c r="CO143" s="82">
        <v>8</v>
      </c>
      <c r="CP143" s="82"/>
      <c r="CQ143" s="82"/>
      <c r="CR143" s="82"/>
      <c r="CS143" s="82">
        <v>314</v>
      </c>
      <c r="CT143" s="82"/>
      <c r="CU143" s="82"/>
      <c r="CV143" s="82">
        <v>16</v>
      </c>
      <c r="CW143" s="82"/>
      <c r="CX143" s="82">
        <v>1</v>
      </c>
      <c r="CY143" s="82">
        <v>3</v>
      </c>
      <c r="CZ143" s="82"/>
      <c r="DA143" s="82"/>
      <c r="DB143" s="82"/>
      <c r="DC143" s="82"/>
      <c r="DD143" s="82"/>
      <c r="DE143" s="82"/>
      <c r="DF143" s="82"/>
      <c r="DG143" s="82">
        <v>3</v>
      </c>
      <c r="DH143" s="82">
        <v>1</v>
      </c>
      <c r="DI143" s="82"/>
      <c r="DJ143" s="82"/>
      <c r="DK143" s="82"/>
      <c r="DL143" s="82"/>
      <c r="DM143" s="82"/>
      <c r="DN143" s="82"/>
      <c r="DO143" s="82"/>
      <c r="DP143" s="82"/>
      <c r="DQ143" s="82"/>
      <c r="DR143" s="82"/>
      <c r="DS143" s="82">
        <v>4</v>
      </c>
      <c r="DT143" s="82"/>
      <c r="DU143" s="82"/>
      <c r="DV143" s="82">
        <v>4</v>
      </c>
      <c r="DW143" s="82"/>
      <c r="DX143" s="82"/>
      <c r="DY143" s="82">
        <v>1</v>
      </c>
      <c r="DZ143" s="82"/>
      <c r="EA143" s="82">
        <v>1</v>
      </c>
      <c r="EB143" s="82"/>
      <c r="EC143" s="82"/>
      <c r="ED143" s="82"/>
      <c r="EE143" s="82"/>
      <c r="EF143" s="82"/>
      <c r="EG143" s="82"/>
      <c r="EH143" s="82"/>
      <c r="EI143" s="82">
        <v>2</v>
      </c>
      <c r="EJ143" s="82"/>
      <c r="EK143" s="82"/>
      <c r="EL143" s="82"/>
      <c r="EM143" s="82"/>
      <c r="EN143" s="82"/>
      <c r="EO143" s="82"/>
      <c r="EP143" s="82"/>
      <c r="EQ143" s="82">
        <v>4</v>
      </c>
      <c r="ER143" s="82"/>
      <c r="ES143" s="82"/>
      <c r="ET143" s="82"/>
      <c r="EU143" s="82"/>
      <c r="EV143" s="82"/>
      <c r="EW143" s="82"/>
      <c r="EX143" s="82">
        <v>1</v>
      </c>
      <c r="EY143" s="82"/>
      <c r="EZ143" s="82"/>
      <c r="FA143" s="82"/>
      <c r="FB143" s="82"/>
      <c r="FC143" s="82"/>
      <c r="FD143" s="82"/>
      <c r="FE143" s="82"/>
      <c r="FF143" s="82">
        <v>1</v>
      </c>
      <c r="FG143" s="82">
        <v>1</v>
      </c>
      <c r="FH143" s="82"/>
      <c r="FI143" s="82">
        <v>1</v>
      </c>
      <c r="FJ143" s="82"/>
      <c r="FK143" s="82"/>
      <c r="FL143" s="82"/>
      <c r="FM143" s="82"/>
      <c r="FN143" s="82"/>
      <c r="FO143" s="82"/>
      <c r="FP143" s="82"/>
      <c r="FQ143" s="82">
        <v>4</v>
      </c>
      <c r="FR143" s="82"/>
      <c r="FS143" s="82">
        <v>4</v>
      </c>
      <c r="FT143" s="82"/>
      <c r="FU143" s="82"/>
      <c r="FV143" s="82"/>
      <c r="FW143" s="82">
        <v>4</v>
      </c>
      <c r="FX143" s="82"/>
      <c r="FY143" s="82"/>
      <c r="FZ143" s="82"/>
      <c r="GA143" s="82"/>
      <c r="GB143" s="82"/>
      <c r="GC143" s="82">
        <v>1</v>
      </c>
    </row>
    <row r="144" spans="1:185" x14ac:dyDescent="0.3">
      <c r="A144" s="83">
        <v>106250956</v>
      </c>
      <c r="B144" s="81" t="s">
        <v>384</v>
      </c>
      <c r="C144" s="81" t="s">
        <v>385</v>
      </c>
      <c r="D144" s="81" t="s">
        <v>1101</v>
      </c>
      <c r="E144" s="81" t="s">
        <v>1499</v>
      </c>
      <c r="F144" s="81" t="s">
        <v>2019</v>
      </c>
      <c r="G144" s="81" t="s">
        <v>1503</v>
      </c>
      <c r="H144" s="81" t="s">
        <v>386</v>
      </c>
      <c r="I144" s="81" t="s">
        <v>969</v>
      </c>
      <c r="J144" s="81"/>
      <c r="K144" s="81" t="s">
        <v>1868</v>
      </c>
      <c r="L144" s="81" t="s">
        <v>974</v>
      </c>
      <c r="M144" s="81"/>
      <c r="N144" s="81" t="s">
        <v>970</v>
      </c>
      <c r="O144" s="81" t="s">
        <v>1117</v>
      </c>
      <c r="P144" s="81" t="s">
        <v>1117</v>
      </c>
      <c r="Q144" s="81" t="s">
        <v>1504</v>
      </c>
      <c r="R144" s="81" t="s">
        <v>127</v>
      </c>
      <c r="S144" s="82">
        <v>2113</v>
      </c>
      <c r="T144" s="82">
        <v>1945</v>
      </c>
      <c r="U144" s="82">
        <v>1</v>
      </c>
      <c r="V144" s="82">
        <v>379</v>
      </c>
      <c r="W144" s="82">
        <v>397</v>
      </c>
      <c r="X144" s="82">
        <v>499</v>
      </c>
      <c r="Y144" s="82">
        <v>532</v>
      </c>
      <c r="Z144" s="82">
        <v>424</v>
      </c>
      <c r="AA144" s="82">
        <v>599</v>
      </c>
      <c r="AB144" s="82">
        <v>563</v>
      </c>
      <c r="AC144" s="82">
        <v>387</v>
      </c>
      <c r="AD144" s="82">
        <v>212</v>
      </c>
      <c r="AE144" s="82">
        <v>67</v>
      </c>
      <c r="AF144" s="82"/>
      <c r="AG144" s="82">
        <v>137</v>
      </c>
      <c r="AH144" s="82">
        <v>17</v>
      </c>
      <c r="AI144" s="82">
        <v>20</v>
      </c>
      <c r="AJ144" s="82">
        <v>56</v>
      </c>
      <c r="AK144" s="82">
        <v>5</v>
      </c>
      <c r="AL144" s="82">
        <v>21</v>
      </c>
      <c r="AM144" s="82">
        <v>1275</v>
      </c>
      <c r="AN144" s="82">
        <v>2528</v>
      </c>
      <c r="AO144" s="82"/>
      <c r="AP144" s="82">
        <v>259</v>
      </c>
      <c r="AQ144" s="82">
        <v>3404</v>
      </c>
      <c r="AR144" s="82">
        <v>396</v>
      </c>
      <c r="AS144" s="82"/>
      <c r="AT144" s="82">
        <v>239</v>
      </c>
      <c r="AU144" s="82">
        <v>64</v>
      </c>
      <c r="AV144" s="82"/>
      <c r="AW144" s="82">
        <v>6</v>
      </c>
      <c r="AX144" s="82"/>
      <c r="AY144" s="82"/>
      <c r="AZ144" s="82">
        <v>1</v>
      </c>
      <c r="BA144" s="82">
        <v>71</v>
      </c>
      <c r="BB144" s="82">
        <v>14</v>
      </c>
      <c r="BC144" s="82">
        <v>1</v>
      </c>
      <c r="BD144" s="82"/>
      <c r="BE144" s="82">
        <v>3655</v>
      </c>
      <c r="BF144" s="82">
        <v>8</v>
      </c>
      <c r="BG144" s="82"/>
      <c r="BH144" s="82"/>
      <c r="BI144" s="82"/>
      <c r="BJ144" s="82"/>
      <c r="BK144" s="82">
        <v>1873</v>
      </c>
      <c r="BL144" s="82">
        <v>1100</v>
      </c>
      <c r="BM144" s="82">
        <v>83</v>
      </c>
      <c r="BN144" s="82">
        <v>673</v>
      </c>
      <c r="BO144" s="82">
        <v>330</v>
      </c>
      <c r="BP144" s="82"/>
      <c r="BQ144" s="82"/>
      <c r="BR144" s="82">
        <v>252</v>
      </c>
      <c r="BS144" s="82">
        <v>1</v>
      </c>
      <c r="BT144" s="82">
        <v>314</v>
      </c>
      <c r="BU144" s="82">
        <v>6</v>
      </c>
      <c r="BV144" s="82">
        <v>86</v>
      </c>
      <c r="BW144" s="82">
        <v>70</v>
      </c>
      <c r="BX144" s="82">
        <v>42</v>
      </c>
      <c r="BY144" s="82">
        <v>67</v>
      </c>
      <c r="BZ144" s="82">
        <v>241</v>
      </c>
      <c r="CA144" s="82">
        <v>116</v>
      </c>
      <c r="CB144" s="82">
        <v>811</v>
      </c>
      <c r="CC144" s="82">
        <v>144</v>
      </c>
      <c r="CD144" s="82">
        <v>321</v>
      </c>
      <c r="CE144" s="82">
        <v>11</v>
      </c>
      <c r="CF144" s="82">
        <v>190</v>
      </c>
      <c r="CG144" s="82">
        <v>42</v>
      </c>
      <c r="CH144" s="82">
        <v>537</v>
      </c>
      <c r="CI144" s="82">
        <v>144</v>
      </c>
      <c r="CJ144" s="82">
        <v>661</v>
      </c>
      <c r="CK144" s="82">
        <v>3</v>
      </c>
      <c r="CL144" s="82">
        <v>4059</v>
      </c>
      <c r="CM144" s="82">
        <v>13</v>
      </c>
      <c r="CN144" s="82">
        <v>4005</v>
      </c>
      <c r="CO144" s="82">
        <v>41</v>
      </c>
      <c r="CP144" s="82"/>
      <c r="CQ144" s="82"/>
      <c r="CR144" s="82"/>
      <c r="CS144" s="82">
        <v>3778</v>
      </c>
      <c r="CT144" s="82">
        <v>194</v>
      </c>
      <c r="CU144" s="82">
        <v>7</v>
      </c>
      <c r="CV144" s="82">
        <v>80</v>
      </c>
      <c r="CW144" s="82"/>
      <c r="CX144" s="82">
        <v>121</v>
      </c>
      <c r="CY144" s="82">
        <v>93</v>
      </c>
      <c r="CZ144" s="82"/>
      <c r="DA144" s="82">
        <v>2</v>
      </c>
      <c r="DB144" s="82">
        <v>7</v>
      </c>
      <c r="DC144" s="82">
        <v>8</v>
      </c>
      <c r="DD144" s="82">
        <v>9</v>
      </c>
      <c r="DE144" s="82">
        <v>25</v>
      </c>
      <c r="DF144" s="82">
        <v>37</v>
      </c>
      <c r="DG144" s="82">
        <v>71</v>
      </c>
      <c r="DH144" s="82">
        <v>54</v>
      </c>
      <c r="DI144" s="82">
        <v>1</v>
      </c>
      <c r="DJ144" s="82"/>
      <c r="DK144" s="82"/>
      <c r="DL144" s="82">
        <v>9</v>
      </c>
      <c r="DM144" s="82">
        <v>1</v>
      </c>
      <c r="DN144" s="82">
        <v>2</v>
      </c>
      <c r="DO144" s="82"/>
      <c r="DP144" s="82"/>
      <c r="DQ144" s="82"/>
      <c r="DR144" s="82">
        <v>29</v>
      </c>
      <c r="DS144" s="82">
        <v>173</v>
      </c>
      <c r="DT144" s="82"/>
      <c r="DU144" s="82">
        <v>1</v>
      </c>
      <c r="DV144" s="82">
        <v>163</v>
      </c>
      <c r="DW144" s="82">
        <v>50</v>
      </c>
      <c r="DX144" s="82"/>
      <c r="DY144" s="82">
        <v>17</v>
      </c>
      <c r="DZ144" s="82">
        <v>3</v>
      </c>
      <c r="EA144" s="82">
        <v>8</v>
      </c>
      <c r="EB144" s="82"/>
      <c r="EC144" s="82"/>
      <c r="ED144" s="82">
        <v>3</v>
      </c>
      <c r="EE144" s="82"/>
      <c r="EF144" s="82"/>
      <c r="EG144" s="82"/>
      <c r="EH144" s="82"/>
      <c r="EI144" s="82">
        <v>151</v>
      </c>
      <c r="EJ144" s="82">
        <v>32</v>
      </c>
      <c r="EK144" s="82"/>
      <c r="EL144" s="82"/>
      <c r="EM144" s="82"/>
      <c r="EN144" s="82"/>
      <c r="EO144" s="82"/>
      <c r="EP144" s="82">
        <v>37</v>
      </c>
      <c r="EQ144" s="82">
        <v>159</v>
      </c>
      <c r="ER144" s="82"/>
      <c r="ES144" s="82">
        <v>13</v>
      </c>
      <c r="ET144" s="82">
        <v>5</v>
      </c>
      <c r="EU144" s="82"/>
      <c r="EV144" s="82">
        <v>29</v>
      </c>
      <c r="EW144" s="82">
        <v>21</v>
      </c>
      <c r="EX144" s="82"/>
      <c r="EY144" s="82"/>
      <c r="EZ144" s="82">
        <v>18</v>
      </c>
      <c r="FA144" s="82"/>
      <c r="FB144" s="82">
        <v>5</v>
      </c>
      <c r="FC144" s="82">
        <v>11</v>
      </c>
      <c r="FD144" s="82">
        <v>5</v>
      </c>
      <c r="FE144" s="82">
        <v>8</v>
      </c>
      <c r="FF144" s="82">
        <v>2</v>
      </c>
      <c r="FG144" s="82">
        <v>4</v>
      </c>
      <c r="FH144" s="82">
        <v>10</v>
      </c>
      <c r="FI144" s="82">
        <v>65</v>
      </c>
      <c r="FJ144" s="82">
        <v>8</v>
      </c>
      <c r="FK144" s="82">
        <v>27</v>
      </c>
      <c r="FL144" s="82"/>
      <c r="FM144" s="82">
        <v>1</v>
      </c>
      <c r="FN144" s="82"/>
      <c r="FO144" s="82"/>
      <c r="FP144" s="82"/>
      <c r="FQ144" s="82">
        <v>214</v>
      </c>
      <c r="FR144" s="82">
        <v>1</v>
      </c>
      <c r="FS144" s="82">
        <v>213</v>
      </c>
      <c r="FT144" s="82"/>
      <c r="FU144" s="82"/>
      <c r="FV144" s="82"/>
      <c r="FW144" s="82">
        <v>213</v>
      </c>
      <c r="FX144" s="82"/>
      <c r="FY144" s="82">
        <v>1</v>
      </c>
      <c r="FZ144" s="82"/>
      <c r="GA144" s="82"/>
      <c r="GB144" s="82"/>
      <c r="GC144" s="82">
        <v>5</v>
      </c>
    </row>
    <row r="145" spans="1:185" x14ac:dyDescent="0.3">
      <c r="A145" s="83">
        <v>106260011</v>
      </c>
      <c r="B145" s="81" t="s">
        <v>387</v>
      </c>
      <c r="C145" s="81" t="s">
        <v>388</v>
      </c>
      <c r="D145" s="81" t="s">
        <v>1101</v>
      </c>
      <c r="E145" s="81" t="s">
        <v>1505</v>
      </c>
      <c r="F145" s="81" t="s">
        <v>2020</v>
      </c>
      <c r="G145" s="81" t="s">
        <v>1506</v>
      </c>
      <c r="H145" s="81" t="s">
        <v>389</v>
      </c>
      <c r="I145" s="81" t="s">
        <v>969</v>
      </c>
      <c r="J145" s="81"/>
      <c r="K145" s="81" t="s">
        <v>1868</v>
      </c>
      <c r="L145" s="81" t="s">
        <v>974</v>
      </c>
      <c r="M145" s="81"/>
      <c r="N145" s="81" t="s">
        <v>976</v>
      </c>
      <c r="O145" s="81" t="s">
        <v>1109</v>
      </c>
      <c r="P145" s="81" t="s">
        <v>1110</v>
      </c>
      <c r="Q145" s="81" t="s">
        <v>1506</v>
      </c>
      <c r="R145" s="81" t="s">
        <v>75</v>
      </c>
      <c r="S145" s="82">
        <v>3473</v>
      </c>
      <c r="T145" s="82">
        <v>4613</v>
      </c>
      <c r="U145" s="82">
        <v>1</v>
      </c>
      <c r="V145" s="82">
        <v>581</v>
      </c>
      <c r="W145" s="82">
        <v>1041</v>
      </c>
      <c r="X145" s="82">
        <v>1634</v>
      </c>
      <c r="Y145" s="82">
        <v>1330</v>
      </c>
      <c r="Z145" s="82">
        <v>982</v>
      </c>
      <c r="AA145" s="82">
        <v>970</v>
      </c>
      <c r="AB145" s="82">
        <v>797</v>
      </c>
      <c r="AC145" s="82">
        <v>481</v>
      </c>
      <c r="AD145" s="82">
        <v>199</v>
      </c>
      <c r="AE145" s="82">
        <v>72</v>
      </c>
      <c r="AF145" s="82"/>
      <c r="AG145" s="82">
        <v>45</v>
      </c>
      <c r="AH145" s="82">
        <v>313</v>
      </c>
      <c r="AI145" s="82">
        <v>81</v>
      </c>
      <c r="AJ145" s="82">
        <v>32</v>
      </c>
      <c r="AK145" s="82">
        <v>20</v>
      </c>
      <c r="AL145" s="82">
        <v>1507</v>
      </c>
      <c r="AM145" s="82">
        <v>44</v>
      </c>
      <c r="AN145" s="82">
        <v>6045</v>
      </c>
      <c r="AO145" s="82"/>
      <c r="AP145" s="82">
        <v>1638</v>
      </c>
      <c r="AQ145" s="82">
        <v>6395</v>
      </c>
      <c r="AR145" s="82">
        <v>54</v>
      </c>
      <c r="AS145" s="82"/>
      <c r="AT145" s="82">
        <v>178</v>
      </c>
      <c r="AU145" s="82">
        <v>20</v>
      </c>
      <c r="AV145" s="82"/>
      <c r="AW145" s="82">
        <v>5</v>
      </c>
      <c r="AX145" s="82"/>
      <c r="AY145" s="82"/>
      <c r="AZ145" s="82"/>
      <c r="BA145" s="82">
        <v>76</v>
      </c>
      <c r="BB145" s="82"/>
      <c r="BC145" s="82"/>
      <c r="BD145" s="82"/>
      <c r="BE145" s="82">
        <v>7797</v>
      </c>
      <c r="BF145" s="82">
        <v>5</v>
      </c>
      <c r="BG145" s="82"/>
      <c r="BH145" s="82">
        <v>6</v>
      </c>
      <c r="BI145" s="82"/>
      <c r="BJ145" s="82"/>
      <c r="BK145" s="82">
        <v>1581</v>
      </c>
      <c r="BL145" s="82">
        <v>949</v>
      </c>
      <c r="BM145" s="82">
        <v>639</v>
      </c>
      <c r="BN145" s="82">
        <v>4357</v>
      </c>
      <c r="BO145" s="82">
        <v>561</v>
      </c>
      <c r="BP145" s="82"/>
      <c r="BQ145" s="82">
        <v>2</v>
      </c>
      <c r="BR145" s="82">
        <v>257</v>
      </c>
      <c r="BS145" s="82">
        <v>1</v>
      </c>
      <c r="BT145" s="82">
        <v>295</v>
      </c>
      <c r="BU145" s="82">
        <v>16</v>
      </c>
      <c r="BV145" s="82">
        <v>90</v>
      </c>
      <c r="BW145" s="82">
        <v>59</v>
      </c>
      <c r="BX145" s="82">
        <v>112</v>
      </c>
      <c r="BY145" s="82">
        <v>434</v>
      </c>
      <c r="BZ145" s="82">
        <v>236</v>
      </c>
      <c r="CA145" s="82">
        <v>172</v>
      </c>
      <c r="CB145" s="82">
        <v>3582</v>
      </c>
      <c r="CC145" s="82">
        <v>201</v>
      </c>
      <c r="CD145" s="82">
        <v>402</v>
      </c>
      <c r="CE145" s="82">
        <v>10</v>
      </c>
      <c r="CF145" s="82">
        <v>226</v>
      </c>
      <c r="CG145" s="82">
        <v>80</v>
      </c>
      <c r="CH145" s="82">
        <v>557</v>
      </c>
      <c r="CI145" s="82">
        <v>172</v>
      </c>
      <c r="CJ145" s="82">
        <v>1176</v>
      </c>
      <c r="CK145" s="82">
        <v>7</v>
      </c>
      <c r="CL145" s="82">
        <v>8087</v>
      </c>
      <c r="CM145" s="82">
        <v>3</v>
      </c>
      <c r="CN145" s="82">
        <v>7538</v>
      </c>
      <c r="CO145" s="82">
        <v>535</v>
      </c>
      <c r="CP145" s="82"/>
      <c r="CQ145" s="82">
        <v>11</v>
      </c>
      <c r="CR145" s="82">
        <v>1</v>
      </c>
      <c r="CS145" s="82">
        <v>7440</v>
      </c>
      <c r="CT145" s="82">
        <v>93</v>
      </c>
      <c r="CU145" s="82">
        <v>3</v>
      </c>
      <c r="CV145" s="82">
        <v>545</v>
      </c>
      <c r="CW145" s="82">
        <v>5</v>
      </c>
      <c r="CX145" s="82">
        <v>161</v>
      </c>
      <c r="CY145" s="82">
        <v>241</v>
      </c>
      <c r="CZ145" s="82"/>
      <c r="DA145" s="82">
        <v>18</v>
      </c>
      <c r="DB145" s="82">
        <v>46</v>
      </c>
      <c r="DC145" s="82">
        <v>61</v>
      </c>
      <c r="DD145" s="82">
        <v>56</v>
      </c>
      <c r="DE145" s="82">
        <v>61</v>
      </c>
      <c r="DF145" s="82">
        <v>68</v>
      </c>
      <c r="DG145" s="82">
        <v>57</v>
      </c>
      <c r="DH145" s="82">
        <v>28</v>
      </c>
      <c r="DI145" s="82">
        <v>2</v>
      </c>
      <c r="DJ145" s="82">
        <v>5</v>
      </c>
      <c r="DK145" s="82"/>
      <c r="DL145" s="82">
        <v>1</v>
      </c>
      <c r="DM145" s="82">
        <v>15</v>
      </c>
      <c r="DN145" s="82">
        <v>4</v>
      </c>
      <c r="DO145" s="82">
        <v>3</v>
      </c>
      <c r="DP145" s="82">
        <v>1</v>
      </c>
      <c r="DQ145" s="82">
        <v>61</v>
      </c>
      <c r="DR145" s="82">
        <v>5</v>
      </c>
      <c r="DS145" s="82">
        <v>312</v>
      </c>
      <c r="DT145" s="82"/>
      <c r="DU145" s="82">
        <v>64</v>
      </c>
      <c r="DV145" s="82">
        <v>335</v>
      </c>
      <c r="DW145" s="82">
        <v>3</v>
      </c>
      <c r="DX145" s="82"/>
      <c r="DY145" s="82">
        <v>30</v>
      </c>
      <c r="DZ145" s="82">
        <v>7</v>
      </c>
      <c r="EA145" s="82">
        <v>4</v>
      </c>
      <c r="EB145" s="82"/>
      <c r="EC145" s="82"/>
      <c r="ED145" s="82"/>
      <c r="EE145" s="82">
        <v>1</v>
      </c>
      <c r="EF145" s="82"/>
      <c r="EG145" s="82"/>
      <c r="EH145" s="82"/>
      <c r="EI145" s="82">
        <v>354</v>
      </c>
      <c r="EJ145" s="82">
        <v>5</v>
      </c>
      <c r="EK145" s="82"/>
      <c r="EL145" s="82"/>
      <c r="EM145" s="82">
        <v>1</v>
      </c>
      <c r="EN145" s="82"/>
      <c r="EO145" s="82"/>
      <c r="EP145" s="82">
        <v>78</v>
      </c>
      <c r="EQ145" s="82">
        <v>123</v>
      </c>
      <c r="ER145" s="82">
        <v>8</v>
      </c>
      <c r="ES145" s="82">
        <v>182</v>
      </c>
      <c r="ET145" s="82">
        <v>11</v>
      </c>
      <c r="EU145" s="82"/>
      <c r="EV145" s="82">
        <v>19</v>
      </c>
      <c r="EW145" s="82">
        <v>84</v>
      </c>
      <c r="EX145" s="82">
        <v>3</v>
      </c>
      <c r="EY145" s="82"/>
      <c r="EZ145" s="82">
        <v>8</v>
      </c>
      <c r="FA145" s="82"/>
      <c r="FB145" s="82">
        <v>12</v>
      </c>
      <c r="FC145" s="82">
        <v>22</v>
      </c>
      <c r="FD145" s="82">
        <v>157</v>
      </c>
      <c r="FE145" s="82">
        <v>16</v>
      </c>
      <c r="FF145" s="82">
        <v>10</v>
      </c>
      <c r="FG145" s="82">
        <v>4</v>
      </c>
      <c r="FH145" s="82">
        <v>8</v>
      </c>
      <c r="FI145" s="82">
        <v>39</v>
      </c>
      <c r="FJ145" s="82">
        <v>4</v>
      </c>
      <c r="FK145" s="82">
        <v>15</v>
      </c>
      <c r="FL145" s="82"/>
      <c r="FM145" s="82"/>
      <c r="FN145" s="82">
        <v>1</v>
      </c>
      <c r="FO145" s="82"/>
      <c r="FP145" s="82"/>
      <c r="FQ145" s="82">
        <v>402</v>
      </c>
      <c r="FR145" s="82"/>
      <c r="FS145" s="82">
        <v>370</v>
      </c>
      <c r="FT145" s="82">
        <v>31</v>
      </c>
      <c r="FU145" s="82"/>
      <c r="FV145" s="82">
        <v>1</v>
      </c>
      <c r="FW145" s="82">
        <v>372</v>
      </c>
      <c r="FX145" s="82">
        <v>1</v>
      </c>
      <c r="FY145" s="82">
        <v>26</v>
      </c>
      <c r="FZ145" s="82"/>
      <c r="GA145" s="82">
        <v>3</v>
      </c>
      <c r="GB145" s="82"/>
      <c r="GC145" s="82">
        <v>13</v>
      </c>
    </row>
    <row r="146" spans="1:185" x14ac:dyDescent="0.3">
      <c r="A146" s="83">
        <v>106270744</v>
      </c>
      <c r="B146" s="81" t="s">
        <v>390</v>
      </c>
      <c r="C146" s="81" t="s">
        <v>905</v>
      </c>
      <c r="D146" s="81" t="s">
        <v>1101</v>
      </c>
      <c r="E146" s="81" t="s">
        <v>1507</v>
      </c>
      <c r="F146" s="81" t="s">
        <v>2021</v>
      </c>
      <c r="G146" s="81" t="s">
        <v>1507</v>
      </c>
      <c r="H146" s="81" t="s">
        <v>391</v>
      </c>
      <c r="I146" s="81" t="s">
        <v>1040</v>
      </c>
      <c r="J146" s="81"/>
      <c r="K146" s="81" t="s">
        <v>1864</v>
      </c>
      <c r="L146" s="81"/>
      <c r="M146" s="81"/>
      <c r="N146" s="81" t="s">
        <v>967</v>
      </c>
      <c r="O146" s="81" t="s">
        <v>1155</v>
      </c>
      <c r="P146" s="81" t="s">
        <v>1156</v>
      </c>
      <c r="Q146" s="81" t="s">
        <v>1508</v>
      </c>
      <c r="R146" s="81" t="s">
        <v>51</v>
      </c>
      <c r="S146" s="82">
        <v>17528</v>
      </c>
      <c r="T146" s="82">
        <v>14925</v>
      </c>
      <c r="U146" s="82">
        <v>2</v>
      </c>
      <c r="V146" s="82">
        <v>2765</v>
      </c>
      <c r="W146" s="82">
        <v>3075</v>
      </c>
      <c r="X146" s="82">
        <v>5119</v>
      </c>
      <c r="Y146" s="82">
        <v>4715</v>
      </c>
      <c r="Z146" s="82">
        <v>3712</v>
      </c>
      <c r="AA146" s="82">
        <v>3731</v>
      </c>
      <c r="AB146" s="82">
        <v>3577</v>
      </c>
      <c r="AC146" s="82">
        <v>2863</v>
      </c>
      <c r="AD146" s="82">
        <v>2335</v>
      </c>
      <c r="AE146" s="82">
        <v>563</v>
      </c>
      <c r="AF146" s="82"/>
      <c r="AG146" s="82">
        <v>468</v>
      </c>
      <c r="AH146" s="82">
        <v>1352</v>
      </c>
      <c r="AI146" s="82">
        <v>1861</v>
      </c>
      <c r="AJ146" s="82">
        <v>661</v>
      </c>
      <c r="AK146" s="82">
        <v>343</v>
      </c>
      <c r="AL146" s="82">
        <v>7270</v>
      </c>
      <c r="AM146" s="82">
        <v>1263</v>
      </c>
      <c r="AN146" s="82">
        <v>19229</v>
      </c>
      <c r="AO146" s="82">
        <v>8</v>
      </c>
      <c r="AP146" s="82">
        <v>9485</v>
      </c>
      <c r="AQ146" s="82">
        <v>22014</v>
      </c>
      <c r="AR146" s="82">
        <v>955</v>
      </c>
      <c r="AS146" s="82">
        <v>1</v>
      </c>
      <c r="AT146" s="82">
        <v>23</v>
      </c>
      <c r="AU146" s="82"/>
      <c r="AV146" s="82">
        <v>1</v>
      </c>
      <c r="AW146" s="82">
        <v>61</v>
      </c>
      <c r="AX146" s="82">
        <v>4</v>
      </c>
      <c r="AY146" s="82">
        <v>3</v>
      </c>
      <c r="AZ146" s="82">
        <v>394</v>
      </c>
      <c r="BA146" s="82">
        <v>10</v>
      </c>
      <c r="BB146" s="82">
        <v>22</v>
      </c>
      <c r="BC146" s="82">
        <v>1</v>
      </c>
      <c r="BD146" s="82">
        <v>1</v>
      </c>
      <c r="BE146" s="82">
        <v>31903</v>
      </c>
      <c r="BF146" s="82">
        <v>21</v>
      </c>
      <c r="BG146" s="82">
        <v>2</v>
      </c>
      <c r="BH146" s="82">
        <v>9</v>
      </c>
      <c r="BI146" s="82"/>
      <c r="BJ146" s="82"/>
      <c r="BK146" s="82">
        <v>10910</v>
      </c>
      <c r="BL146" s="82">
        <v>6761</v>
      </c>
      <c r="BM146" s="82">
        <v>3772</v>
      </c>
      <c r="BN146" s="82">
        <v>9205</v>
      </c>
      <c r="BO146" s="82">
        <v>1807</v>
      </c>
      <c r="BP146" s="82"/>
      <c r="BQ146" s="82">
        <v>26</v>
      </c>
      <c r="BR146" s="82">
        <v>1909</v>
      </c>
      <c r="BS146" s="82">
        <v>9</v>
      </c>
      <c r="BT146" s="82">
        <v>1741</v>
      </c>
      <c r="BU146" s="82">
        <v>53</v>
      </c>
      <c r="BV146" s="82">
        <v>571</v>
      </c>
      <c r="BW146" s="82">
        <v>311</v>
      </c>
      <c r="BX146" s="82">
        <v>285</v>
      </c>
      <c r="BY146" s="82">
        <v>2513</v>
      </c>
      <c r="BZ146" s="82">
        <v>1784</v>
      </c>
      <c r="CA146" s="82">
        <v>1070</v>
      </c>
      <c r="CB146" s="82">
        <v>6742</v>
      </c>
      <c r="CC146" s="82">
        <v>1936</v>
      </c>
      <c r="CD146" s="82">
        <v>2146</v>
      </c>
      <c r="CE146" s="82">
        <v>77</v>
      </c>
      <c r="CF146" s="82">
        <v>1265</v>
      </c>
      <c r="CG146" s="82">
        <v>656</v>
      </c>
      <c r="CH146" s="82">
        <v>2996</v>
      </c>
      <c r="CI146" s="82">
        <v>1224</v>
      </c>
      <c r="CJ146" s="82">
        <v>5120</v>
      </c>
      <c r="CK146" s="82">
        <v>21</v>
      </c>
      <c r="CL146" s="82">
        <v>32455</v>
      </c>
      <c r="CM146" s="82">
        <v>282</v>
      </c>
      <c r="CN146" s="82">
        <v>29306</v>
      </c>
      <c r="CO146" s="82">
        <v>2845</v>
      </c>
      <c r="CP146" s="82">
        <v>16</v>
      </c>
      <c r="CQ146" s="82">
        <v>6</v>
      </c>
      <c r="CR146" s="82"/>
      <c r="CS146" s="82">
        <v>31110</v>
      </c>
      <c r="CT146" s="82">
        <v>48</v>
      </c>
      <c r="CU146" s="82">
        <v>643</v>
      </c>
      <c r="CV146" s="82">
        <v>623</v>
      </c>
      <c r="CW146" s="82">
        <v>31</v>
      </c>
      <c r="CX146" s="82">
        <v>4485</v>
      </c>
      <c r="CY146" s="82">
        <v>4605</v>
      </c>
      <c r="CZ146" s="82"/>
      <c r="DA146" s="82">
        <v>178</v>
      </c>
      <c r="DB146" s="82">
        <v>525</v>
      </c>
      <c r="DC146" s="82">
        <v>633</v>
      </c>
      <c r="DD146" s="82">
        <v>737</v>
      </c>
      <c r="DE146" s="82">
        <v>1082</v>
      </c>
      <c r="DF146" s="82">
        <v>1622</v>
      </c>
      <c r="DG146" s="82">
        <v>1956</v>
      </c>
      <c r="DH146" s="82">
        <v>2245</v>
      </c>
      <c r="DI146" s="82">
        <v>38</v>
      </c>
      <c r="DJ146" s="82">
        <v>74</v>
      </c>
      <c r="DK146" s="82"/>
      <c r="DL146" s="82">
        <v>105</v>
      </c>
      <c r="DM146" s="82">
        <v>480</v>
      </c>
      <c r="DN146" s="82">
        <v>454</v>
      </c>
      <c r="DO146" s="82">
        <v>132</v>
      </c>
      <c r="DP146" s="82">
        <v>122</v>
      </c>
      <c r="DQ146" s="82">
        <v>1056</v>
      </c>
      <c r="DR146" s="82">
        <v>269</v>
      </c>
      <c r="DS146" s="82">
        <v>6441</v>
      </c>
      <c r="DT146" s="82">
        <v>31</v>
      </c>
      <c r="DU146" s="82">
        <v>1414</v>
      </c>
      <c r="DV146" s="82">
        <v>7445</v>
      </c>
      <c r="DW146" s="82">
        <v>228</v>
      </c>
      <c r="DX146" s="82">
        <v>3</v>
      </c>
      <c r="DY146" s="82">
        <v>85</v>
      </c>
      <c r="DZ146" s="82">
        <v>161</v>
      </c>
      <c r="EA146" s="82">
        <v>321</v>
      </c>
      <c r="EB146" s="82">
        <v>1431</v>
      </c>
      <c r="EC146" s="82">
        <v>249</v>
      </c>
      <c r="ED146" s="82">
        <v>2</v>
      </c>
      <c r="EE146" s="82">
        <v>4</v>
      </c>
      <c r="EF146" s="82">
        <v>47</v>
      </c>
      <c r="EG146" s="82">
        <v>162</v>
      </c>
      <c r="EH146" s="82">
        <v>39</v>
      </c>
      <c r="EI146" s="82">
        <v>5420</v>
      </c>
      <c r="EJ146" s="82">
        <v>1165</v>
      </c>
      <c r="EK146" s="82">
        <v>1</v>
      </c>
      <c r="EL146" s="82"/>
      <c r="EM146" s="82">
        <v>3</v>
      </c>
      <c r="EN146" s="82"/>
      <c r="EO146" s="82"/>
      <c r="EP146" s="82">
        <v>1682</v>
      </c>
      <c r="EQ146" s="82">
        <v>4760</v>
      </c>
      <c r="ER146" s="82">
        <v>904</v>
      </c>
      <c r="ES146" s="82">
        <v>1614</v>
      </c>
      <c r="ET146" s="82">
        <v>122</v>
      </c>
      <c r="EU146" s="82">
        <v>8</v>
      </c>
      <c r="EV146" s="82">
        <v>1547</v>
      </c>
      <c r="EW146" s="82">
        <v>1406</v>
      </c>
      <c r="EX146" s="82">
        <v>67</v>
      </c>
      <c r="EY146" s="82">
        <v>18</v>
      </c>
      <c r="EZ146" s="82">
        <v>324</v>
      </c>
      <c r="FA146" s="82">
        <v>9</v>
      </c>
      <c r="FB146" s="82">
        <v>440</v>
      </c>
      <c r="FC146" s="82">
        <v>1317</v>
      </c>
      <c r="FD146" s="82">
        <v>749</v>
      </c>
      <c r="FE146" s="82">
        <v>1085</v>
      </c>
      <c r="FF146" s="82">
        <v>223</v>
      </c>
      <c r="FG146" s="82">
        <v>334</v>
      </c>
      <c r="FH146" s="82">
        <v>434</v>
      </c>
      <c r="FI146" s="82">
        <v>641</v>
      </c>
      <c r="FJ146" s="82">
        <v>250</v>
      </c>
      <c r="FK146" s="82">
        <v>142</v>
      </c>
      <c r="FL146" s="82">
        <v>20</v>
      </c>
      <c r="FM146" s="82">
        <v>14</v>
      </c>
      <c r="FN146" s="82">
        <v>63</v>
      </c>
      <c r="FO146" s="82">
        <v>7</v>
      </c>
      <c r="FP146" s="82"/>
      <c r="FQ146" s="82">
        <v>9090</v>
      </c>
      <c r="FR146" s="82">
        <v>130</v>
      </c>
      <c r="FS146" s="82">
        <v>8421</v>
      </c>
      <c r="FT146" s="82">
        <v>530</v>
      </c>
      <c r="FU146" s="82">
        <v>7</v>
      </c>
      <c r="FV146" s="82">
        <v>2</v>
      </c>
      <c r="FW146" s="82">
        <v>8593</v>
      </c>
      <c r="FX146" s="82">
        <v>362</v>
      </c>
      <c r="FY146" s="82">
        <v>116</v>
      </c>
      <c r="FZ146" s="82">
        <v>13</v>
      </c>
      <c r="GA146" s="82">
        <v>6</v>
      </c>
      <c r="GB146" s="82"/>
      <c r="GC146" s="82">
        <v>30</v>
      </c>
    </row>
    <row r="147" spans="1:185" x14ac:dyDescent="0.3">
      <c r="A147" s="83">
        <v>106270777</v>
      </c>
      <c r="B147" s="81" t="s">
        <v>392</v>
      </c>
      <c r="C147" s="81" t="s">
        <v>1197</v>
      </c>
      <c r="D147" s="81" t="s">
        <v>1101</v>
      </c>
      <c r="E147" s="81" t="s">
        <v>1507</v>
      </c>
      <c r="F147" s="81" t="s">
        <v>2022</v>
      </c>
      <c r="G147" s="81" t="s">
        <v>2023</v>
      </c>
      <c r="H147" s="81" t="s">
        <v>393</v>
      </c>
      <c r="I147" s="81" t="s">
        <v>1040</v>
      </c>
      <c r="J147" s="81"/>
      <c r="K147" s="81" t="s">
        <v>1864</v>
      </c>
      <c r="L147" s="81" t="s">
        <v>974</v>
      </c>
      <c r="M147" s="81"/>
      <c r="N147" s="81" t="s">
        <v>970</v>
      </c>
      <c r="O147" s="81" t="s">
        <v>1119</v>
      </c>
      <c r="P147" s="81" t="s">
        <v>1133</v>
      </c>
      <c r="Q147" s="81" t="s">
        <v>1509</v>
      </c>
      <c r="R147" s="81" t="s">
        <v>75</v>
      </c>
      <c r="S147" s="82">
        <v>5668</v>
      </c>
      <c r="T147" s="82">
        <v>4771</v>
      </c>
      <c r="U147" s="82">
        <v>1</v>
      </c>
      <c r="V147" s="82">
        <v>1658</v>
      </c>
      <c r="W147" s="82">
        <v>1526</v>
      </c>
      <c r="X147" s="82">
        <v>1985</v>
      </c>
      <c r="Y147" s="82">
        <v>1725</v>
      </c>
      <c r="Z147" s="82">
        <v>1189</v>
      </c>
      <c r="AA147" s="82">
        <v>910</v>
      </c>
      <c r="AB147" s="82">
        <v>576</v>
      </c>
      <c r="AC147" s="82">
        <v>314</v>
      </c>
      <c r="AD147" s="82">
        <v>225</v>
      </c>
      <c r="AE147" s="82">
        <v>332</v>
      </c>
      <c r="AF147" s="82"/>
      <c r="AG147" s="82">
        <v>26</v>
      </c>
      <c r="AH147" s="82">
        <v>76</v>
      </c>
      <c r="AI147" s="82">
        <v>88</v>
      </c>
      <c r="AJ147" s="82">
        <v>10</v>
      </c>
      <c r="AK147" s="82">
        <v>8</v>
      </c>
      <c r="AL147" s="82">
        <v>3553</v>
      </c>
      <c r="AM147" s="82">
        <v>3453</v>
      </c>
      <c r="AN147" s="82">
        <v>3226</v>
      </c>
      <c r="AO147" s="82"/>
      <c r="AP147" s="82">
        <v>9070</v>
      </c>
      <c r="AQ147" s="82">
        <v>1310</v>
      </c>
      <c r="AR147" s="82">
        <v>60</v>
      </c>
      <c r="AS147" s="82"/>
      <c r="AT147" s="82">
        <v>327</v>
      </c>
      <c r="AU147" s="82">
        <v>29</v>
      </c>
      <c r="AV147" s="82">
        <v>14</v>
      </c>
      <c r="AW147" s="82">
        <v>10</v>
      </c>
      <c r="AX147" s="82"/>
      <c r="AY147" s="82"/>
      <c r="AZ147" s="82">
        <v>3</v>
      </c>
      <c r="BA147" s="82">
        <v>18</v>
      </c>
      <c r="BB147" s="82">
        <v>4</v>
      </c>
      <c r="BC147" s="82"/>
      <c r="BD147" s="82"/>
      <c r="BE147" s="82">
        <v>10027</v>
      </c>
      <c r="BF147" s="82">
        <v>1</v>
      </c>
      <c r="BG147" s="82"/>
      <c r="BH147" s="82">
        <v>7</v>
      </c>
      <c r="BI147" s="82"/>
      <c r="BJ147" s="82"/>
      <c r="BK147" s="82">
        <v>4725</v>
      </c>
      <c r="BL147" s="82">
        <v>2919</v>
      </c>
      <c r="BM147" s="82">
        <v>483</v>
      </c>
      <c r="BN147" s="82">
        <v>1703</v>
      </c>
      <c r="BO147" s="82">
        <v>610</v>
      </c>
      <c r="BP147" s="82"/>
      <c r="BQ147" s="82">
        <v>20</v>
      </c>
      <c r="BR147" s="82">
        <v>373</v>
      </c>
      <c r="BS147" s="82">
        <v>2</v>
      </c>
      <c r="BT147" s="82">
        <v>605</v>
      </c>
      <c r="BU147" s="82">
        <v>43</v>
      </c>
      <c r="BV147" s="82">
        <v>304</v>
      </c>
      <c r="BW147" s="82">
        <v>141</v>
      </c>
      <c r="BX147" s="82">
        <v>80</v>
      </c>
      <c r="BY147" s="82">
        <v>1429</v>
      </c>
      <c r="BZ147" s="82">
        <v>540</v>
      </c>
      <c r="CA147" s="82">
        <v>594</v>
      </c>
      <c r="CB147" s="82">
        <v>1875</v>
      </c>
      <c r="CC147" s="82">
        <v>439</v>
      </c>
      <c r="CD147" s="82">
        <v>424</v>
      </c>
      <c r="CE147" s="82">
        <v>13</v>
      </c>
      <c r="CF147" s="82">
        <v>415</v>
      </c>
      <c r="CG147" s="82">
        <v>391</v>
      </c>
      <c r="CH147" s="82">
        <v>1087</v>
      </c>
      <c r="CI147" s="82">
        <v>396</v>
      </c>
      <c r="CJ147" s="82">
        <v>1264</v>
      </c>
      <c r="CK147" s="82">
        <v>5</v>
      </c>
      <c r="CL147" s="82">
        <v>10440</v>
      </c>
      <c r="CM147" s="82">
        <v>21</v>
      </c>
      <c r="CN147" s="82">
        <v>6267</v>
      </c>
      <c r="CO147" s="82">
        <v>4127</v>
      </c>
      <c r="CP147" s="82">
        <v>15</v>
      </c>
      <c r="CQ147" s="82">
        <v>10</v>
      </c>
      <c r="CR147" s="82"/>
      <c r="CS147" s="82">
        <v>10301</v>
      </c>
      <c r="CT147" s="82">
        <v>2</v>
      </c>
      <c r="CU147" s="82">
        <v>49</v>
      </c>
      <c r="CV147" s="82">
        <v>88</v>
      </c>
      <c r="CW147" s="82"/>
      <c r="CX147" s="82">
        <v>232</v>
      </c>
      <c r="CY147" s="82">
        <v>205</v>
      </c>
      <c r="CZ147" s="82"/>
      <c r="DA147" s="82">
        <v>23</v>
      </c>
      <c r="DB147" s="82">
        <v>59</v>
      </c>
      <c r="DC147" s="82">
        <v>50</v>
      </c>
      <c r="DD147" s="82">
        <v>53</v>
      </c>
      <c r="DE147" s="82">
        <v>63</v>
      </c>
      <c r="DF147" s="82">
        <v>41</v>
      </c>
      <c r="DG147" s="82">
        <v>63</v>
      </c>
      <c r="DH147" s="82">
        <v>55</v>
      </c>
      <c r="DI147" s="82">
        <v>12</v>
      </c>
      <c r="DJ147" s="82">
        <v>18</v>
      </c>
      <c r="DK147" s="82"/>
      <c r="DL147" s="82">
        <v>2</v>
      </c>
      <c r="DM147" s="82">
        <v>8</v>
      </c>
      <c r="DN147" s="82">
        <v>4</v>
      </c>
      <c r="DO147" s="82"/>
      <c r="DP147" s="82"/>
      <c r="DQ147" s="82">
        <v>209</v>
      </c>
      <c r="DR147" s="82">
        <v>41</v>
      </c>
      <c r="DS147" s="82">
        <v>173</v>
      </c>
      <c r="DT147" s="82"/>
      <c r="DU147" s="82">
        <v>338</v>
      </c>
      <c r="DV147" s="82">
        <v>97</v>
      </c>
      <c r="DW147" s="82">
        <v>2</v>
      </c>
      <c r="DX147" s="82"/>
      <c r="DY147" s="82">
        <v>22</v>
      </c>
      <c r="DZ147" s="82">
        <v>6</v>
      </c>
      <c r="EA147" s="82">
        <v>4</v>
      </c>
      <c r="EB147" s="82">
        <v>2</v>
      </c>
      <c r="EC147" s="82">
        <v>3</v>
      </c>
      <c r="ED147" s="82"/>
      <c r="EE147" s="82"/>
      <c r="EF147" s="82"/>
      <c r="EG147" s="82">
        <v>1</v>
      </c>
      <c r="EH147" s="82"/>
      <c r="EI147" s="82">
        <v>362</v>
      </c>
      <c r="EJ147" s="82">
        <v>35</v>
      </c>
      <c r="EK147" s="82">
        <v>1</v>
      </c>
      <c r="EL147" s="82"/>
      <c r="EM147" s="82"/>
      <c r="EN147" s="82">
        <v>1</v>
      </c>
      <c r="EO147" s="82"/>
      <c r="EP147" s="82">
        <v>210</v>
      </c>
      <c r="EQ147" s="82">
        <v>148</v>
      </c>
      <c r="ER147" s="82">
        <v>7</v>
      </c>
      <c r="ES147" s="82">
        <v>68</v>
      </c>
      <c r="ET147" s="82">
        <v>4</v>
      </c>
      <c r="EU147" s="82"/>
      <c r="EV147" s="82">
        <v>40</v>
      </c>
      <c r="EW147" s="82">
        <v>95</v>
      </c>
      <c r="EX147" s="82">
        <v>6</v>
      </c>
      <c r="EY147" s="82"/>
      <c r="EZ147" s="82">
        <v>22</v>
      </c>
      <c r="FA147" s="82"/>
      <c r="FB147" s="82">
        <v>30</v>
      </c>
      <c r="FC147" s="82">
        <v>84</v>
      </c>
      <c r="FD147" s="82">
        <v>9</v>
      </c>
      <c r="FE147" s="82">
        <v>11</v>
      </c>
      <c r="FF147" s="82">
        <v>6</v>
      </c>
      <c r="FG147" s="82">
        <v>3</v>
      </c>
      <c r="FH147" s="82">
        <v>3</v>
      </c>
      <c r="FI147" s="82">
        <v>43</v>
      </c>
      <c r="FJ147" s="82">
        <v>10</v>
      </c>
      <c r="FK147" s="82">
        <v>15</v>
      </c>
      <c r="FL147" s="82">
        <v>4</v>
      </c>
      <c r="FM147" s="82"/>
      <c r="FN147" s="82">
        <v>56</v>
      </c>
      <c r="FO147" s="82"/>
      <c r="FP147" s="82"/>
      <c r="FQ147" s="82">
        <v>437</v>
      </c>
      <c r="FR147" s="82">
        <v>5</v>
      </c>
      <c r="FS147" s="82">
        <v>222</v>
      </c>
      <c r="FT147" s="82">
        <v>210</v>
      </c>
      <c r="FU147" s="82"/>
      <c r="FV147" s="82"/>
      <c r="FW147" s="82">
        <v>424</v>
      </c>
      <c r="FX147" s="82">
        <v>12</v>
      </c>
      <c r="FY147" s="82">
        <v>1</v>
      </c>
      <c r="FZ147" s="82"/>
      <c r="GA147" s="82"/>
      <c r="GB147" s="82"/>
      <c r="GC147" s="82">
        <v>6</v>
      </c>
    </row>
    <row r="148" spans="1:185" x14ac:dyDescent="0.3">
      <c r="A148" s="83">
        <v>106270875</v>
      </c>
      <c r="B148" s="81" t="s">
        <v>394</v>
      </c>
      <c r="C148" s="81" t="s">
        <v>395</v>
      </c>
      <c r="D148" s="81" t="s">
        <v>1101</v>
      </c>
      <c r="E148" s="81" t="s">
        <v>1507</v>
      </c>
      <c r="F148" s="81" t="s">
        <v>2024</v>
      </c>
      <c r="G148" s="81" t="s">
        <v>2025</v>
      </c>
      <c r="H148" s="81" t="s">
        <v>396</v>
      </c>
      <c r="I148" s="81" t="s">
        <v>969</v>
      </c>
      <c r="J148" s="81"/>
      <c r="K148" s="81" t="s">
        <v>1864</v>
      </c>
      <c r="L148" s="81"/>
      <c r="M148" s="81"/>
      <c r="N148" s="81" t="s">
        <v>967</v>
      </c>
      <c r="O148" s="81" t="s">
        <v>1119</v>
      </c>
      <c r="P148" s="81" t="s">
        <v>1133</v>
      </c>
      <c r="Q148" s="81" t="s">
        <v>1510</v>
      </c>
      <c r="R148" s="81" t="s">
        <v>51</v>
      </c>
      <c r="S148" s="82">
        <v>23270</v>
      </c>
      <c r="T148" s="82">
        <v>16893</v>
      </c>
      <c r="U148" s="82"/>
      <c r="V148" s="82">
        <v>4043</v>
      </c>
      <c r="W148" s="82">
        <v>3998</v>
      </c>
      <c r="X148" s="82">
        <v>7839</v>
      </c>
      <c r="Y148" s="82">
        <v>6813</v>
      </c>
      <c r="Z148" s="82">
        <v>5134</v>
      </c>
      <c r="AA148" s="82">
        <v>4404</v>
      </c>
      <c r="AB148" s="82">
        <v>3437</v>
      </c>
      <c r="AC148" s="82">
        <v>2067</v>
      </c>
      <c r="AD148" s="82">
        <v>1518</v>
      </c>
      <c r="AE148" s="82">
        <v>910</v>
      </c>
      <c r="AF148" s="82"/>
      <c r="AG148" s="82">
        <v>47</v>
      </c>
      <c r="AH148" s="82">
        <v>889</v>
      </c>
      <c r="AI148" s="82">
        <v>747</v>
      </c>
      <c r="AJ148" s="82">
        <v>165</v>
      </c>
      <c r="AK148" s="82">
        <v>96</v>
      </c>
      <c r="AL148" s="82">
        <v>28377</v>
      </c>
      <c r="AM148" s="82">
        <v>154</v>
      </c>
      <c r="AN148" s="82">
        <v>9688</v>
      </c>
      <c r="AO148" s="82"/>
      <c r="AP148" s="82">
        <v>30201</v>
      </c>
      <c r="AQ148" s="82">
        <v>9900</v>
      </c>
      <c r="AR148" s="82">
        <v>62</v>
      </c>
      <c r="AS148" s="82"/>
      <c r="AT148" s="82">
        <v>294</v>
      </c>
      <c r="AU148" s="82">
        <v>313</v>
      </c>
      <c r="AV148" s="82">
        <v>13</v>
      </c>
      <c r="AW148" s="82">
        <v>67</v>
      </c>
      <c r="AX148" s="82"/>
      <c r="AY148" s="82">
        <v>2</v>
      </c>
      <c r="AZ148" s="82"/>
      <c r="BA148" s="82">
        <v>22</v>
      </c>
      <c r="BB148" s="82">
        <v>2</v>
      </c>
      <c r="BC148" s="82"/>
      <c r="BD148" s="82"/>
      <c r="BE148" s="82">
        <v>39411</v>
      </c>
      <c r="BF148" s="82">
        <v>15</v>
      </c>
      <c r="BG148" s="82"/>
      <c r="BH148" s="82">
        <v>24</v>
      </c>
      <c r="BI148" s="82"/>
      <c r="BJ148" s="82"/>
      <c r="BK148" s="82">
        <v>18357</v>
      </c>
      <c r="BL148" s="82">
        <v>5346</v>
      </c>
      <c r="BM148" s="82">
        <v>1369</v>
      </c>
      <c r="BN148" s="82">
        <v>13778</v>
      </c>
      <c r="BO148" s="82">
        <v>1313</v>
      </c>
      <c r="BP148" s="82"/>
      <c r="BQ148" s="82">
        <v>46</v>
      </c>
      <c r="BR148" s="82">
        <v>2199</v>
      </c>
      <c r="BS148" s="82">
        <v>12</v>
      </c>
      <c r="BT148" s="82">
        <v>2125</v>
      </c>
      <c r="BU148" s="82">
        <v>76</v>
      </c>
      <c r="BV148" s="82">
        <v>740</v>
      </c>
      <c r="BW148" s="82">
        <v>571</v>
      </c>
      <c r="BX148" s="82">
        <v>290</v>
      </c>
      <c r="BY148" s="82">
        <v>767</v>
      </c>
      <c r="BZ148" s="82">
        <v>2205</v>
      </c>
      <c r="CA148" s="82">
        <v>3576</v>
      </c>
      <c r="CB148" s="82">
        <v>5170</v>
      </c>
      <c r="CC148" s="82">
        <v>808</v>
      </c>
      <c r="CD148" s="82">
        <v>2541</v>
      </c>
      <c r="CE148" s="82">
        <v>77</v>
      </c>
      <c r="CF148" s="82">
        <v>1988</v>
      </c>
      <c r="CG148" s="82">
        <v>2526</v>
      </c>
      <c r="CH148" s="82">
        <v>5186</v>
      </c>
      <c r="CI148" s="82">
        <v>1253</v>
      </c>
      <c r="CJ148" s="82">
        <v>7991</v>
      </c>
      <c r="CK148" s="82">
        <v>16</v>
      </c>
      <c r="CL148" s="82">
        <v>40163</v>
      </c>
      <c r="CM148" s="82">
        <v>111</v>
      </c>
      <c r="CN148" s="82">
        <v>29019</v>
      </c>
      <c r="CO148" s="82">
        <v>10991</v>
      </c>
      <c r="CP148" s="82">
        <v>26</v>
      </c>
      <c r="CQ148" s="82">
        <v>16</v>
      </c>
      <c r="CR148" s="82"/>
      <c r="CS148" s="82">
        <v>39050</v>
      </c>
      <c r="CT148" s="82">
        <v>7</v>
      </c>
      <c r="CU148" s="82">
        <v>906</v>
      </c>
      <c r="CV148" s="82">
        <v>199</v>
      </c>
      <c r="CW148" s="82">
        <v>1</v>
      </c>
      <c r="CX148" s="82">
        <v>4566</v>
      </c>
      <c r="CY148" s="82">
        <v>4037</v>
      </c>
      <c r="CZ148" s="82"/>
      <c r="DA148" s="82">
        <v>129</v>
      </c>
      <c r="DB148" s="82">
        <v>903</v>
      </c>
      <c r="DC148" s="82">
        <v>940</v>
      </c>
      <c r="DD148" s="82">
        <v>761</v>
      </c>
      <c r="DE148" s="82">
        <v>1160</v>
      </c>
      <c r="DF148" s="82">
        <v>1579</v>
      </c>
      <c r="DG148" s="82">
        <v>1487</v>
      </c>
      <c r="DH148" s="82">
        <v>1507</v>
      </c>
      <c r="DI148" s="82">
        <v>80</v>
      </c>
      <c r="DJ148" s="82">
        <v>57</v>
      </c>
      <c r="DK148" s="82"/>
      <c r="DL148" s="82">
        <v>13</v>
      </c>
      <c r="DM148" s="82">
        <v>402</v>
      </c>
      <c r="DN148" s="82">
        <v>154</v>
      </c>
      <c r="DO148" s="82">
        <v>24</v>
      </c>
      <c r="DP148" s="82">
        <v>29</v>
      </c>
      <c r="DQ148" s="82">
        <v>5041</v>
      </c>
      <c r="DR148" s="82">
        <v>29</v>
      </c>
      <c r="DS148" s="82">
        <v>2910</v>
      </c>
      <c r="DT148" s="82">
        <v>1</v>
      </c>
      <c r="DU148" s="82">
        <v>5193</v>
      </c>
      <c r="DV148" s="82">
        <v>3395</v>
      </c>
      <c r="DW148" s="82">
        <v>15</v>
      </c>
      <c r="DX148" s="82"/>
      <c r="DY148" s="82">
        <v>87</v>
      </c>
      <c r="DZ148" s="82">
        <v>136</v>
      </c>
      <c r="EA148" s="82">
        <v>327</v>
      </c>
      <c r="EB148" s="82">
        <v>2047</v>
      </c>
      <c r="EC148" s="82">
        <v>248</v>
      </c>
      <c r="ED148" s="82"/>
      <c r="EE148" s="82">
        <v>36</v>
      </c>
      <c r="EF148" s="82">
        <v>4</v>
      </c>
      <c r="EG148" s="82">
        <v>214</v>
      </c>
      <c r="EH148" s="82"/>
      <c r="EI148" s="82">
        <v>4679</v>
      </c>
      <c r="EJ148" s="82">
        <v>817</v>
      </c>
      <c r="EK148" s="82">
        <v>8</v>
      </c>
      <c r="EL148" s="82"/>
      <c r="EM148" s="82"/>
      <c r="EN148" s="82"/>
      <c r="EO148" s="82"/>
      <c r="EP148" s="82">
        <v>2516</v>
      </c>
      <c r="EQ148" s="82">
        <v>4000</v>
      </c>
      <c r="ER148" s="82">
        <v>140</v>
      </c>
      <c r="ES148" s="82">
        <v>1857</v>
      </c>
      <c r="ET148" s="82">
        <v>88</v>
      </c>
      <c r="EU148" s="82">
        <v>2</v>
      </c>
      <c r="EV148" s="82">
        <v>1600</v>
      </c>
      <c r="EW148" s="82">
        <v>1129</v>
      </c>
      <c r="EX148" s="82">
        <v>69</v>
      </c>
      <c r="EY148" s="82">
        <v>12</v>
      </c>
      <c r="EZ148" s="82">
        <v>446</v>
      </c>
      <c r="FA148" s="82">
        <v>12</v>
      </c>
      <c r="FB148" s="82">
        <v>584</v>
      </c>
      <c r="FC148" s="82">
        <v>1543</v>
      </c>
      <c r="FD148" s="82">
        <v>484</v>
      </c>
      <c r="FE148" s="82">
        <v>127</v>
      </c>
      <c r="FF148" s="82">
        <v>139</v>
      </c>
      <c r="FG148" s="82">
        <v>265</v>
      </c>
      <c r="FH148" s="82">
        <v>260</v>
      </c>
      <c r="FI148" s="82">
        <v>561</v>
      </c>
      <c r="FJ148" s="82">
        <v>151</v>
      </c>
      <c r="FK148" s="82">
        <v>128</v>
      </c>
      <c r="FL148" s="82">
        <v>46</v>
      </c>
      <c r="FM148" s="82">
        <v>4</v>
      </c>
      <c r="FN148" s="82">
        <v>1037</v>
      </c>
      <c r="FO148" s="82">
        <v>4</v>
      </c>
      <c r="FP148" s="82">
        <v>2</v>
      </c>
      <c r="FQ148" s="82">
        <v>8603</v>
      </c>
      <c r="FR148" s="82">
        <v>96</v>
      </c>
      <c r="FS148" s="82">
        <v>6042</v>
      </c>
      <c r="FT148" s="82">
        <v>2441</v>
      </c>
      <c r="FU148" s="82">
        <v>1</v>
      </c>
      <c r="FV148" s="82">
        <v>23</v>
      </c>
      <c r="FW148" s="82">
        <v>8291</v>
      </c>
      <c r="FX148" s="82">
        <v>280</v>
      </c>
      <c r="FY148" s="82">
        <v>31</v>
      </c>
      <c r="FZ148" s="82"/>
      <c r="GA148" s="82"/>
      <c r="GB148" s="82">
        <v>1</v>
      </c>
      <c r="GC148" s="82">
        <v>16</v>
      </c>
    </row>
    <row r="149" spans="1:185" x14ac:dyDescent="0.3">
      <c r="A149" s="83">
        <v>106274043</v>
      </c>
      <c r="B149" s="81" t="s">
        <v>397</v>
      </c>
      <c r="C149" s="81" t="s">
        <v>398</v>
      </c>
      <c r="D149" s="81" t="s">
        <v>1101</v>
      </c>
      <c r="E149" s="81" t="s">
        <v>1507</v>
      </c>
      <c r="F149" s="81" t="s">
        <v>2026</v>
      </c>
      <c r="G149" s="81" t="s">
        <v>2025</v>
      </c>
      <c r="H149" s="81" t="s">
        <v>399</v>
      </c>
      <c r="I149" s="81" t="s">
        <v>1039</v>
      </c>
      <c r="J149" s="81" t="s">
        <v>1867</v>
      </c>
      <c r="K149" s="81" t="s">
        <v>1864</v>
      </c>
      <c r="L149" s="81"/>
      <c r="M149" s="81"/>
      <c r="N149" s="81" t="s">
        <v>966</v>
      </c>
      <c r="O149" s="81" t="s">
        <v>1119</v>
      </c>
      <c r="P149" s="81" t="s">
        <v>1133</v>
      </c>
      <c r="Q149" s="81" t="s">
        <v>1510</v>
      </c>
      <c r="R149" s="81" t="s">
        <v>51</v>
      </c>
      <c r="S149" s="82">
        <v>19341</v>
      </c>
      <c r="T149" s="82">
        <v>17423</v>
      </c>
      <c r="U149" s="82">
        <v>1</v>
      </c>
      <c r="V149" s="82">
        <v>4434</v>
      </c>
      <c r="W149" s="82">
        <v>4512</v>
      </c>
      <c r="X149" s="82">
        <v>7912</v>
      </c>
      <c r="Y149" s="82">
        <v>6857</v>
      </c>
      <c r="Z149" s="82">
        <v>4695</v>
      </c>
      <c r="AA149" s="82">
        <v>3491</v>
      </c>
      <c r="AB149" s="82">
        <v>2248</v>
      </c>
      <c r="AC149" s="82">
        <v>993</v>
      </c>
      <c r="AD149" s="82">
        <v>474</v>
      </c>
      <c r="AE149" s="82">
        <v>1149</v>
      </c>
      <c r="AF149" s="82"/>
      <c r="AG149" s="82">
        <v>132</v>
      </c>
      <c r="AH149" s="82">
        <v>720</v>
      </c>
      <c r="AI149" s="82">
        <v>1006</v>
      </c>
      <c r="AJ149" s="82">
        <v>255</v>
      </c>
      <c r="AK149" s="82">
        <v>83</v>
      </c>
      <c r="AL149" s="82">
        <v>386</v>
      </c>
      <c r="AM149" s="82">
        <v>208</v>
      </c>
      <c r="AN149" s="82">
        <v>33975</v>
      </c>
      <c r="AO149" s="82"/>
      <c r="AP149" s="82">
        <v>30534</v>
      </c>
      <c r="AQ149" s="82">
        <v>5986</v>
      </c>
      <c r="AR149" s="82">
        <v>245</v>
      </c>
      <c r="AS149" s="82"/>
      <c r="AT149" s="82">
        <v>269</v>
      </c>
      <c r="AU149" s="82">
        <v>172</v>
      </c>
      <c r="AV149" s="82">
        <v>76</v>
      </c>
      <c r="AW149" s="82">
        <v>48</v>
      </c>
      <c r="AX149" s="82">
        <v>20</v>
      </c>
      <c r="AY149" s="82">
        <v>2</v>
      </c>
      <c r="AZ149" s="82"/>
      <c r="BA149" s="82">
        <v>1771</v>
      </c>
      <c r="BB149" s="82">
        <v>358</v>
      </c>
      <c r="BC149" s="82">
        <v>12</v>
      </c>
      <c r="BD149" s="82">
        <v>12</v>
      </c>
      <c r="BE149" s="82">
        <v>34018</v>
      </c>
      <c r="BF149" s="82">
        <v>7</v>
      </c>
      <c r="BG149" s="82"/>
      <c r="BH149" s="82"/>
      <c r="BI149" s="82"/>
      <c r="BJ149" s="82"/>
      <c r="BK149" s="82">
        <v>22816</v>
      </c>
      <c r="BL149" s="82">
        <v>2840</v>
      </c>
      <c r="BM149" s="82">
        <v>1595</v>
      </c>
      <c r="BN149" s="82">
        <v>6379</v>
      </c>
      <c r="BO149" s="82">
        <v>3135</v>
      </c>
      <c r="BP149" s="82"/>
      <c r="BQ149" s="82">
        <v>74</v>
      </c>
      <c r="BR149" s="82">
        <v>1462</v>
      </c>
      <c r="BS149" s="82">
        <v>12</v>
      </c>
      <c r="BT149" s="82">
        <v>2130</v>
      </c>
      <c r="BU149" s="82">
        <v>101</v>
      </c>
      <c r="BV149" s="82">
        <v>760</v>
      </c>
      <c r="BW149" s="82">
        <v>433</v>
      </c>
      <c r="BX149" s="82">
        <v>282</v>
      </c>
      <c r="BY149" s="82">
        <v>2232</v>
      </c>
      <c r="BZ149" s="82">
        <v>2018</v>
      </c>
      <c r="CA149" s="82">
        <v>2775</v>
      </c>
      <c r="CB149" s="82">
        <v>6517</v>
      </c>
      <c r="CC149" s="82">
        <v>2766</v>
      </c>
      <c r="CD149" s="82">
        <v>1576</v>
      </c>
      <c r="CE149" s="82">
        <v>75</v>
      </c>
      <c r="CF149" s="82">
        <v>1358</v>
      </c>
      <c r="CG149" s="82">
        <v>2757</v>
      </c>
      <c r="CH149" s="82">
        <v>3560</v>
      </c>
      <c r="CI149" s="82">
        <v>1368</v>
      </c>
      <c r="CJ149" s="82">
        <v>4485</v>
      </c>
      <c r="CK149" s="82">
        <v>24</v>
      </c>
      <c r="CL149" s="82">
        <v>36765</v>
      </c>
      <c r="CM149" s="82">
        <v>156</v>
      </c>
      <c r="CN149" s="82">
        <v>20080</v>
      </c>
      <c r="CO149" s="82">
        <v>15600</v>
      </c>
      <c r="CP149" s="82">
        <v>85</v>
      </c>
      <c r="CQ149" s="82">
        <v>844</v>
      </c>
      <c r="CR149" s="82">
        <v>28</v>
      </c>
      <c r="CS149" s="82">
        <v>35306</v>
      </c>
      <c r="CT149" s="82"/>
      <c r="CU149" s="82">
        <v>1174</v>
      </c>
      <c r="CV149" s="82">
        <v>121</v>
      </c>
      <c r="CW149" s="82">
        <v>136</v>
      </c>
      <c r="CX149" s="82">
        <v>3324</v>
      </c>
      <c r="CY149" s="82">
        <v>2779</v>
      </c>
      <c r="CZ149" s="82"/>
      <c r="DA149" s="82">
        <v>334</v>
      </c>
      <c r="DB149" s="82">
        <v>1349</v>
      </c>
      <c r="DC149" s="82">
        <v>1217</v>
      </c>
      <c r="DD149" s="82">
        <v>685</v>
      </c>
      <c r="DE149" s="82">
        <v>771</v>
      </c>
      <c r="DF149" s="82">
        <v>726</v>
      </c>
      <c r="DG149" s="82">
        <v>442</v>
      </c>
      <c r="DH149" s="82">
        <v>377</v>
      </c>
      <c r="DI149" s="82">
        <v>83</v>
      </c>
      <c r="DJ149" s="82">
        <v>119</v>
      </c>
      <c r="DK149" s="82"/>
      <c r="DL149" s="82">
        <v>37</v>
      </c>
      <c r="DM149" s="82">
        <v>226</v>
      </c>
      <c r="DN149" s="82">
        <v>196</v>
      </c>
      <c r="DO149" s="82">
        <v>43</v>
      </c>
      <c r="DP149" s="82">
        <v>24</v>
      </c>
      <c r="DQ149" s="82">
        <v>39</v>
      </c>
      <c r="DR149" s="82">
        <v>28</v>
      </c>
      <c r="DS149" s="82">
        <v>5510</v>
      </c>
      <c r="DT149" s="82"/>
      <c r="DU149" s="82">
        <v>4453</v>
      </c>
      <c r="DV149" s="82">
        <v>1606</v>
      </c>
      <c r="DW149" s="82">
        <v>44</v>
      </c>
      <c r="DX149" s="82"/>
      <c r="DY149" s="82">
        <v>140</v>
      </c>
      <c r="DZ149" s="82">
        <v>110</v>
      </c>
      <c r="EA149" s="82">
        <v>124</v>
      </c>
      <c r="EB149" s="82">
        <v>375</v>
      </c>
      <c r="EC149" s="82">
        <v>33</v>
      </c>
      <c r="ED149" s="82">
        <v>3</v>
      </c>
      <c r="EE149" s="82">
        <v>311</v>
      </c>
      <c r="EF149" s="82">
        <v>25</v>
      </c>
      <c r="EG149" s="82">
        <v>343</v>
      </c>
      <c r="EH149" s="82">
        <v>121</v>
      </c>
      <c r="EI149" s="82">
        <v>4279</v>
      </c>
      <c r="EJ149" s="82">
        <v>225</v>
      </c>
      <c r="EK149" s="82">
        <v>11</v>
      </c>
      <c r="EL149" s="82">
        <v>3</v>
      </c>
      <c r="EM149" s="82"/>
      <c r="EN149" s="82"/>
      <c r="EO149" s="82"/>
      <c r="EP149" s="82">
        <v>3518</v>
      </c>
      <c r="EQ149" s="82">
        <v>1279</v>
      </c>
      <c r="ER149" s="82">
        <v>331</v>
      </c>
      <c r="ES149" s="82">
        <v>782</v>
      </c>
      <c r="ET149" s="82">
        <v>193</v>
      </c>
      <c r="EU149" s="82"/>
      <c r="EV149" s="82">
        <v>333</v>
      </c>
      <c r="EW149" s="82">
        <v>609</v>
      </c>
      <c r="EX149" s="82">
        <v>34</v>
      </c>
      <c r="EY149" s="82">
        <v>2</v>
      </c>
      <c r="EZ149" s="82">
        <v>232</v>
      </c>
      <c r="FA149" s="82">
        <v>4</v>
      </c>
      <c r="FB149" s="82">
        <v>220</v>
      </c>
      <c r="FC149" s="82">
        <v>581</v>
      </c>
      <c r="FD149" s="82">
        <v>1014</v>
      </c>
      <c r="FE149" s="82">
        <v>719</v>
      </c>
      <c r="FF149" s="82">
        <v>97</v>
      </c>
      <c r="FG149" s="82">
        <v>53</v>
      </c>
      <c r="FH149" s="82">
        <v>109</v>
      </c>
      <c r="FI149" s="82">
        <v>250</v>
      </c>
      <c r="FJ149" s="82">
        <v>96</v>
      </c>
      <c r="FK149" s="82">
        <v>101</v>
      </c>
      <c r="FL149" s="82">
        <v>24</v>
      </c>
      <c r="FM149" s="82">
        <v>3</v>
      </c>
      <c r="FN149" s="82">
        <v>1619</v>
      </c>
      <c r="FO149" s="82">
        <v>3</v>
      </c>
      <c r="FP149" s="82"/>
      <c r="FQ149" s="82">
        <v>6103</v>
      </c>
      <c r="FR149" s="82">
        <v>66</v>
      </c>
      <c r="FS149" s="82">
        <v>3423</v>
      </c>
      <c r="FT149" s="82">
        <v>2326</v>
      </c>
      <c r="FU149" s="82">
        <v>15</v>
      </c>
      <c r="FV149" s="82">
        <v>273</v>
      </c>
      <c r="FW149" s="82">
        <v>5648</v>
      </c>
      <c r="FX149" s="82">
        <v>399</v>
      </c>
      <c r="FY149" s="82">
        <v>33</v>
      </c>
      <c r="FZ149" s="82">
        <v>17</v>
      </c>
      <c r="GA149" s="82"/>
      <c r="GB149" s="82">
        <v>6</v>
      </c>
      <c r="GC149" s="82">
        <v>19</v>
      </c>
    </row>
    <row r="150" spans="1:185" x14ac:dyDescent="0.3">
      <c r="A150" s="83">
        <v>106281047</v>
      </c>
      <c r="B150" s="81" t="s">
        <v>400</v>
      </c>
      <c r="C150" s="81" t="s">
        <v>2325</v>
      </c>
      <c r="D150" s="81" t="s">
        <v>1101</v>
      </c>
      <c r="E150" s="81" t="s">
        <v>1511</v>
      </c>
      <c r="F150" s="81" t="s">
        <v>2027</v>
      </c>
      <c r="G150" s="81" t="s">
        <v>1511</v>
      </c>
      <c r="H150" s="81" t="s">
        <v>401</v>
      </c>
      <c r="I150" s="81" t="s">
        <v>1048</v>
      </c>
      <c r="J150" s="81" t="s">
        <v>1870</v>
      </c>
      <c r="K150" s="81" t="s">
        <v>1864</v>
      </c>
      <c r="L150" s="81"/>
      <c r="M150" s="81"/>
      <c r="N150" s="81" t="s">
        <v>967</v>
      </c>
      <c r="O150" s="81" t="s">
        <v>1112</v>
      </c>
      <c r="P150" s="81" t="s">
        <v>1111</v>
      </c>
      <c r="Q150" s="81" t="s">
        <v>1512</v>
      </c>
      <c r="R150" s="81" t="s">
        <v>51</v>
      </c>
      <c r="S150" s="82">
        <v>10514</v>
      </c>
      <c r="T150" s="82">
        <v>10200</v>
      </c>
      <c r="U150" s="82"/>
      <c r="V150" s="82">
        <v>1273</v>
      </c>
      <c r="W150" s="82">
        <v>1434</v>
      </c>
      <c r="X150" s="82">
        <v>2877</v>
      </c>
      <c r="Y150" s="82">
        <v>3042</v>
      </c>
      <c r="Z150" s="82">
        <v>2481</v>
      </c>
      <c r="AA150" s="82">
        <v>2798</v>
      </c>
      <c r="AB150" s="82">
        <v>2381</v>
      </c>
      <c r="AC150" s="82">
        <v>2069</v>
      </c>
      <c r="AD150" s="82">
        <v>2061</v>
      </c>
      <c r="AE150" s="82">
        <v>298</v>
      </c>
      <c r="AF150" s="82"/>
      <c r="AG150" s="82">
        <v>12</v>
      </c>
      <c r="AH150" s="82">
        <v>375</v>
      </c>
      <c r="AI150" s="82">
        <v>428</v>
      </c>
      <c r="AJ150" s="82">
        <v>39</v>
      </c>
      <c r="AK150" s="82">
        <v>28</v>
      </c>
      <c r="AL150" s="82">
        <v>292</v>
      </c>
      <c r="AM150" s="82">
        <v>234</v>
      </c>
      <c r="AN150" s="82">
        <v>19306</v>
      </c>
      <c r="AO150" s="82"/>
      <c r="AP150" s="82">
        <v>7141</v>
      </c>
      <c r="AQ150" s="82">
        <v>13247</v>
      </c>
      <c r="AR150" s="82">
        <v>326</v>
      </c>
      <c r="AS150" s="82"/>
      <c r="AT150" s="82">
        <v>689</v>
      </c>
      <c r="AU150" s="82">
        <v>138</v>
      </c>
      <c r="AV150" s="82">
        <v>2</v>
      </c>
      <c r="AW150" s="82">
        <v>72</v>
      </c>
      <c r="AX150" s="82">
        <v>68</v>
      </c>
      <c r="AY150" s="82">
        <v>22</v>
      </c>
      <c r="AZ150" s="82">
        <v>270</v>
      </c>
      <c r="BA150" s="82">
        <v>193</v>
      </c>
      <c r="BB150" s="82">
        <v>176</v>
      </c>
      <c r="BC150" s="82">
        <v>9</v>
      </c>
      <c r="BD150" s="82">
        <v>64</v>
      </c>
      <c r="BE150" s="82">
        <v>18843</v>
      </c>
      <c r="BF150" s="82">
        <v>168</v>
      </c>
      <c r="BG150" s="82"/>
      <c r="BH150" s="82"/>
      <c r="BI150" s="82"/>
      <c r="BJ150" s="82"/>
      <c r="BK150" s="82">
        <v>8060</v>
      </c>
      <c r="BL150" s="82">
        <v>6026</v>
      </c>
      <c r="BM150" s="82">
        <v>1169</v>
      </c>
      <c r="BN150" s="82">
        <v>4018</v>
      </c>
      <c r="BO150" s="82">
        <v>1441</v>
      </c>
      <c r="BP150" s="82"/>
      <c r="BQ150" s="82">
        <v>18</v>
      </c>
      <c r="BR150" s="82">
        <v>1594</v>
      </c>
      <c r="BS150" s="82">
        <v>4</v>
      </c>
      <c r="BT150" s="82">
        <v>1343</v>
      </c>
      <c r="BU150" s="82">
        <v>77</v>
      </c>
      <c r="BV150" s="82">
        <v>280</v>
      </c>
      <c r="BW150" s="82">
        <v>326</v>
      </c>
      <c r="BX150" s="82">
        <v>156</v>
      </c>
      <c r="BY150" s="82">
        <v>524</v>
      </c>
      <c r="BZ150" s="82">
        <v>1193</v>
      </c>
      <c r="CA150" s="82">
        <v>704</v>
      </c>
      <c r="CB150" s="82">
        <v>5256</v>
      </c>
      <c r="CC150" s="82">
        <v>1210</v>
      </c>
      <c r="CD150" s="82">
        <v>974</v>
      </c>
      <c r="CE150" s="82">
        <v>59</v>
      </c>
      <c r="CF150" s="82">
        <v>917</v>
      </c>
      <c r="CG150" s="82">
        <v>392</v>
      </c>
      <c r="CH150" s="82">
        <v>1627</v>
      </c>
      <c r="CI150" s="82">
        <v>754</v>
      </c>
      <c r="CJ150" s="82">
        <v>3290</v>
      </c>
      <c r="CK150" s="82">
        <v>16</v>
      </c>
      <c r="CL150" s="82">
        <v>20714</v>
      </c>
      <c r="CM150" s="82">
        <v>72</v>
      </c>
      <c r="CN150" s="82">
        <v>17715</v>
      </c>
      <c r="CO150" s="82">
        <v>2915</v>
      </c>
      <c r="CP150" s="82">
        <v>5</v>
      </c>
      <c r="CQ150" s="82">
        <v>7</v>
      </c>
      <c r="CR150" s="82">
        <v>2</v>
      </c>
      <c r="CS150" s="82">
        <v>19602</v>
      </c>
      <c r="CT150" s="82">
        <v>11</v>
      </c>
      <c r="CU150" s="82">
        <v>801</v>
      </c>
      <c r="CV150" s="82">
        <v>257</v>
      </c>
      <c r="CW150" s="82">
        <v>41</v>
      </c>
      <c r="CX150" s="82">
        <v>1634</v>
      </c>
      <c r="CY150" s="82">
        <v>2029</v>
      </c>
      <c r="CZ150" s="82"/>
      <c r="DA150" s="82">
        <v>30</v>
      </c>
      <c r="DB150" s="82">
        <v>131</v>
      </c>
      <c r="DC150" s="82">
        <v>259</v>
      </c>
      <c r="DD150" s="82">
        <v>266</v>
      </c>
      <c r="DE150" s="82">
        <v>488</v>
      </c>
      <c r="DF150" s="82">
        <v>685</v>
      </c>
      <c r="DG150" s="82">
        <v>778</v>
      </c>
      <c r="DH150" s="82">
        <v>977</v>
      </c>
      <c r="DI150" s="82">
        <v>49</v>
      </c>
      <c r="DJ150" s="82"/>
      <c r="DK150" s="82"/>
      <c r="DL150" s="82">
        <v>3</v>
      </c>
      <c r="DM150" s="82">
        <v>74</v>
      </c>
      <c r="DN150" s="82">
        <v>90</v>
      </c>
      <c r="DO150" s="82">
        <v>11</v>
      </c>
      <c r="DP150" s="82">
        <v>9</v>
      </c>
      <c r="DQ150" s="82">
        <v>48</v>
      </c>
      <c r="DR150" s="82">
        <v>39</v>
      </c>
      <c r="DS150" s="82">
        <v>3389</v>
      </c>
      <c r="DT150" s="82"/>
      <c r="DU150" s="82">
        <v>839</v>
      </c>
      <c r="DV150" s="82">
        <v>2770</v>
      </c>
      <c r="DW150" s="82">
        <v>54</v>
      </c>
      <c r="DX150" s="82"/>
      <c r="DY150" s="82">
        <v>200</v>
      </c>
      <c r="DZ150" s="82">
        <v>59</v>
      </c>
      <c r="EA150" s="82">
        <v>156</v>
      </c>
      <c r="EB150" s="82">
        <v>785</v>
      </c>
      <c r="EC150" s="82">
        <v>133</v>
      </c>
      <c r="ED150" s="82">
        <v>6</v>
      </c>
      <c r="EE150" s="82">
        <v>6</v>
      </c>
      <c r="EF150" s="82">
        <v>121</v>
      </c>
      <c r="EG150" s="82">
        <v>130</v>
      </c>
      <c r="EH150" s="82">
        <v>9</v>
      </c>
      <c r="EI150" s="82">
        <v>1504</v>
      </c>
      <c r="EJ150" s="82">
        <v>553</v>
      </c>
      <c r="EK150" s="82"/>
      <c r="EL150" s="82"/>
      <c r="EM150" s="82"/>
      <c r="EN150" s="82">
        <v>1</v>
      </c>
      <c r="EO150" s="82"/>
      <c r="EP150" s="82">
        <v>781</v>
      </c>
      <c r="EQ150" s="82">
        <v>2267</v>
      </c>
      <c r="ER150" s="82">
        <v>120</v>
      </c>
      <c r="ES150" s="82">
        <v>463</v>
      </c>
      <c r="ET150" s="82">
        <v>32</v>
      </c>
      <c r="EU150" s="82"/>
      <c r="EV150" s="82">
        <v>566</v>
      </c>
      <c r="EW150" s="82">
        <v>476</v>
      </c>
      <c r="EX150" s="82">
        <v>44</v>
      </c>
      <c r="EY150" s="82">
        <v>6</v>
      </c>
      <c r="EZ150" s="82">
        <v>197</v>
      </c>
      <c r="FA150" s="82">
        <v>3</v>
      </c>
      <c r="FB150" s="82">
        <v>200</v>
      </c>
      <c r="FC150" s="82">
        <v>767</v>
      </c>
      <c r="FD150" s="82">
        <v>538</v>
      </c>
      <c r="FE150" s="82">
        <v>67</v>
      </c>
      <c r="FF150" s="82">
        <v>76</v>
      </c>
      <c r="FG150" s="82">
        <v>95</v>
      </c>
      <c r="FH150" s="82">
        <v>101</v>
      </c>
      <c r="FI150" s="82">
        <v>244</v>
      </c>
      <c r="FJ150" s="82">
        <v>77</v>
      </c>
      <c r="FK150" s="82">
        <v>36</v>
      </c>
      <c r="FL150" s="82">
        <v>49</v>
      </c>
      <c r="FM150" s="82">
        <v>32</v>
      </c>
      <c r="FN150" s="82">
        <v>88</v>
      </c>
      <c r="FO150" s="82"/>
      <c r="FP150" s="82">
        <v>1</v>
      </c>
      <c r="FQ150" s="82">
        <v>3663</v>
      </c>
      <c r="FR150" s="82">
        <v>23</v>
      </c>
      <c r="FS150" s="82">
        <v>3174</v>
      </c>
      <c r="FT150" s="82">
        <v>465</v>
      </c>
      <c r="FU150" s="82">
        <v>1</v>
      </c>
      <c r="FV150" s="82"/>
      <c r="FW150" s="82">
        <v>3502</v>
      </c>
      <c r="FX150" s="82">
        <v>133</v>
      </c>
      <c r="FY150" s="82">
        <v>23</v>
      </c>
      <c r="FZ150" s="82">
        <v>4</v>
      </c>
      <c r="GA150" s="82">
        <v>1</v>
      </c>
      <c r="GB150" s="82"/>
      <c r="GC150" s="82">
        <v>18</v>
      </c>
    </row>
    <row r="151" spans="1:185" x14ac:dyDescent="0.3">
      <c r="A151" s="83">
        <v>106281078</v>
      </c>
      <c r="B151" s="81" t="s">
        <v>402</v>
      </c>
      <c r="C151" s="81" t="s">
        <v>1054</v>
      </c>
      <c r="D151" s="81" t="s">
        <v>1101</v>
      </c>
      <c r="E151" s="81" t="s">
        <v>1511</v>
      </c>
      <c r="F151" s="81" t="s">
        <v>2028</v>
      </c>
      <c r="G151" s="81" t="s">
        <v>2029</v>
      </c>
      <c r="H151" s="81" t="s">
        <v>403</v>
      </c>
      <c r="I151" s="81" t="s">
        <v>1040</v>
      </c>
      <c r="J151" s="81"/>
      <c r="K151" s="81" t="s">
        <v>1868</v>
      </c>
      <c r="L151" s="81"/>
      <c r="M151" s="81"/>
      <c r="N151" s="81" t="s">
        <v>966</v>
      </c>
      <c r="O151" s="81" t="s">
        <v>1112</v>
      </c>
      <c r="P151" s="81" t="s">
        <v>1111</v>
      </c>
      <c r="Q151" s="81" t="s">
        <v>1513</v>
      </c>
      <c r="R151" s="81" t="s">
        <v>75</v>
      </c>
      <c r="S151" s="82">
        <v>2142</v>
      </c>
      <c r="T151" s="82">
        <v>1950</v>
      </c>
      <c r="U151" s="82">
        <v>1</v>
      </c>
      <c r="V151" s="82">
        <v>259</v>
      </c>
      <c r="W151" s="82">
        <v>304</v>
      </c>
      <c r="X151" s="82">
        <v>567</v>
      </c>
      <c r="Y151" s="82">
        <v>502</v>
      </c>
      <c r="Z151" s="82">
        <v>465</v>
      </c>
      <c r="AA151" s="82">
        <v>494</v>
      </c>
      <c r="AB151" s="82">
        <v>523</v>
      </c>
      <c r="AC151" s="82">
        <v>530</v>
      </c>
      <c r="AD151" s="82">
        <v>411</v>
      </c>
      <c r="AE151" s="82">
        <v>38</v>
      </c>
      <c r="AF151" s="82"/>
      <c r="AG151" s="82">
        <v>13</v>
      </c>
      <c r="AH151" s="82">
        <v>129</v>
      </c>
      <c r="AI151" s="82">
        <v>69</v>
      </c>
      <c r="AJ151" s="82">
        <v>1</v>
      </c>
      <c r="AK151" s="82">
        <v>7</v>
      </c>
      <c r="AL151" s="82">
        <v>583</v>
      </c>
      <c r="AM151" s="82">
        <v>201</v>
      </c>
      <c r="AN151" s="82">
        <v>3089</v>
      </c>
      <c r="AO151" s="82">
        <v>1</v>
      </c>
      <c r="AP151" s="82">
        <v>1161</v>
      </c>
      <c r="AQ151" s="82">
        <v>2774</v>
      </c>
      <c r="AR151" s="82">
        <v>150</v>
      </c>
      <c r="AS151" s="82">
        <v>8</v>
      </c>
      <c r="AT151" s="82">
        <v>90</v>
      </c>
      <c r="AU151" s="82">
        <v>31</v>
      </c>
      <c r="AV151" s="82">
        <v>1</v>
      </c>
      <c r="AW151" s="82">
        <v>1</v>
      </c>
      <c r="AX151" s="82">
        <v>6</v>
      </c>
      <c r="AY151" s="82">
        <v>1</v>
      </c>
      <c r="AZ151" s="82">
        <v>7</v>
      </c>
      <c r="BA151" s="82">
        <v>3</v>
      </c>
      <c r="BB151" s="82">
        <v>30</v>
      </c>
      <c r="BC151" s="82">
        <v>4</v>
      </c>
      <c r="BD151" s="82"/>
      <c r="BE151" s="82">
        <v>3901</v>
      </c>
      <c r="BF151" s="82">
        <v>18</v>
      </c>
      <c r="BG151" s="82"/>
      <c r="BH151" s="82"/>
      <c r="BI151" s="82"/>
      <c r="BJ151" s="82"/>
      <c r="BK151" s="82">
        <v>928</v>
      </c>
      <c r="BL151" s="82">
        <v>1152</v>
      </c>
      <c r="BM151" s="82">
        <v>358</v>
      </c>
      <c r="BN151" s="82">
        <v>1364</v>
      </c>
      <c r="BO151" s="82">
        <v>287</v>
      </c>
      <c r="BP151" s="82">
        <v>4</v>
      </c>
      <c r="BQ151" s="82">
        <v>2</v>
      </c>
      <c r="BR151" s="82">
        <v>278</v>
      </c>
      <c r="BS151" s="82"/>
      <c r="BT151" s="82">
        <v>214</v>
      </c>
      <c r="BU151" s="82">
        <v>21</v>
      </c>
      <c r="BV151" s="82">
        <v>62</v>
      </c>
      <c r="BW151" s="82">
        <v>80</v>
      </c>
      <c r="BX151" s="82">
        <v>39</v>
      </c>
      <c r="BY151" s="82">
        <v>206</v>
      </c>
      <c r="BZ151" s="82">
        <v>178</v>
      </c>
      <c r="CA151" s="82">
        <v>121</v>
      </c>
      <c r="CB151" s="82">
        <v>1074</v>
      </c>
      <c r="CC151" s="82">
        <v>176</v>
      </c>
      <c r="CD151" s="82">
        <v>315</v>
      </c>
      <c r="CE151" s="82">
        <v>7</v>
      </c>
      <c r="CF151" s="82">
        <v>116</v>
      </c>
      <c r="CG151" s="82">
        <v>51</v>
      </c>
      <c r="CH151" s="82">
        <v>267</v>
      </c>
      <c r="CI151" s="82">
        <v>142</v>
      </c>
      <c r="CJ151" s="82">
        <v>743</v>
      </c>
      <c r="CK151" s="82">
        <v>1</v>
      </c>
      <c r="CL151" s="82">
        <v>4093</v>
      </c>
      <c r="CM151" s="82">
        <v>25</v>
      </c>
      <c r="CN151" s="82">
        <v>3452</v>
      </c>
      <c r="CO151" s="82">
        <v>614</v>
      </c>
      <c r="CP151" s="82">
        <v>2</v>
      </c>
      <c r="CQ151" s="82"/>
      <c r="CR151" s="82">
        <v>2</v>
      </c>
      <c r="CS151" s="82">
        <v>3907</v>
      </c>
      <c r="CT151" s="82">
        <v>5</v>
      </c>
      <c r="CU151" s="82">
        <v>7</v>
      </c>
      <c r="CV151" s="82">
        <v>127</v>
      </c>
      <c r="CW151" s="82">
        <v>45</v>
      </c>
      <c r="CX151" s="82">
        <v>264</v>
      </c>
      <c r="CY151" s="82">
        <v>357</v>
      </c>
      <c r="CZ151" s="82"/>
      <c r="DA151" s="82">
        <v>2</v>
      </c>
      <c r="DB151" s="82">
        <v>23</v>
      </c>
      <c r="DC151" s="82">
        <v>26</v>
      </c>
      <c r="DD151" s="82">
        <v>43</v>
      </c>
      <c r="DE151" s="82">
        <v>88</v>
      </c>
      <c r="DF151" s="82">
        <v>115</v>
      </c>
      <c r="DG151" s="82">
        <v>153</v>
      </c>
      <c r="DH151" s="82">
        <v>171</v>
      </c>
      <c r="DI151" s="82"/>
      <c r="DJ151" s="82"/>
      <c r="DK151" s="82"/>
      <c r="DL151" s="82">
        <v>4</v>
      </c>
      <c r="DM151" s="82">
        <v>10</v>
      </c>
      <c r="DN151" s="82">
        <v>9</v>
      </c>
      <c r="DO151" s="82"/>
      <c r="DP151" s="82"/>
      <c r="DQ151" s="82">
        <v>62</v>
      </c>
      <c r="DR151" s="82">
        <v>21</v>
      </c>
      <c r="DS151" s="82">
        <v>515</v>
      </c>
      <c r="DT151" s="82"/>
      <c r="DU151" s="82">
        <v>103</v>
      </c>
      <c r="DV151" s="82">
        <v>501</v>
      </c>
      <c r="DW151" s="82">
        <v>17</v>
      </c>
      <c r="DX151" s="82"/>
      <c r="DY151" s="82">
        <v>29</v>
      </c>
      <c r="DZ151" s="82">
        <v>10</v>
      </c>
      <c r="EA151" s="82">
        <v>21</v>
      </c>
      <c r="EB151" s="82">
        <v>120</v>
      </c>
      <c r="EC151" s="82">
        <v>22</v>
      </c>
      <c r="ED151" s="82">
        <v>1</v>
      </c>
      <c r="EE151" s="82">
        <v>1</v>
      </c>
      <c r="EF151" s="82">
        <v>3</v>
      </c>
      <c r="EG151" s="82">
        <v>2</v>
      </c>
      <c r="EH151" s="82">
        <v>9</v>
      </c>
      <c r="EI151" s="82">
        <v>340</v>
      </c>
      <c r="EJ151" s="82">
        <v>63</v>
      </c>
      <c r="EK151" s="82"/>
      <c r="EL151" s="82"/>
      <c r="EM151" s="82"/>
      <c r="EN151" s="82"/>
      <c r="EO151" s="82"/>
      <c r="EP151" s="82">
        <v>113</v>
      </c>
      <c r="EQ151" s="82">
        <v>385</v>
      </c>
      <c r="ER151" s="82">
        <v>20</v>
      </c>
      <c r="ES151" s="82">
        <v>102</v>
      </c>
      <c r="ET151" s="82">
        <v>1</v>
      </c>
      <c r="EU151" s="82"/>
      <c r="EV151" s="82">
        <v>120</v>
      </c>
      <c r="EW151" s="82">
        <v>82</v>
      </c>
      <c r="EX151" s="82">
        <v>5</v>
      </c>
      <c r="EY151" s="82"/>
      <c r="EZ151" s="82">
        <v>47</v>
      </c>
      <c r="FA151" s="82"/>
      <c r="FB151" s="82">
        <v>29</v>
      </c>
      <c r="FC151" s="82">
        <v>109</v>
      </c>
      <c r="FD151" s="82">
        <v>67</v>
      </c>
      <c r="FE151" s="82">
        <v>41</v>
      </c>
      <c r="FF151" s="82">
        <v>8</v>
      </c>
      <c r="FG151" s="82">
        <v>26</v>
      </c>
      <c r="FH151" s="82">
        <v>7</v>
      </c>
      <c r="FI151" s="82">
        <v>43</v>
      </c>
      <c r="FJ151" s="82">
        <v>23</v>
      </c>
      <c r="FK151" s="82">
        <v>10</v>
      </c>
      <c r="FL151" s="82"/>
      <c r="FM151" s="82">
        <v>3</v>
      </c>
      <c r="FN151" s="82">
        <v>1</v>
      </c>
      <c r="FO151" s="82"/>
      <c r="FP151" s="82"/>
      <c r="FQ151" s="82">
        <v>621</v>
      </c>
      <c r="FR151" s="82">
        <v>10</v>
      </c>
      <c r="FS151" s="82">
        <v>549</v>
      </c>
      <c r="FT151" s="82">
        <v>62</v>
      </c>
      <c r="FU151" s="82"/>
      <c r="FV151" s="82"/>
      <c r="FW151" s="82">
        <v>600</v>
      </c>
      <c r="FX151" s="82">
        <v>8</v>
      </c>
      <c r="FY151" s="82">
        <v>12</v>
      </c>
      <c r="FZ151" s="82">
        <v>1</v>
      </c>
      <c r="GA151" s="82"/>
      <c r="GB151" s="82"/>
      <c r="GC151" s="82">
        <v>8</v>
      </c>
    </row>
    <row r="152" spans="1:185" x14ac:dyDescent="0.3">
      <c r="A152" s="83">
        <v>106291023</v>
      </c>
      <c r="B152" s="81" t="s">
        <v>404</v>
      </c>
      <c r="C152" s="81" t="s">
        <v>405</v>
      </c>
      <c r="D152" s="81" t="s">
        <v>1101</v>
      </c>
      <c r="E152" s="81" t="s">
        <v>1514</v>
      </c>
      <c r="F152" s="81" t="s">
        <v>2030</v>
      </c>
      <c r="G152" s="81" t="s">
        <v>2031</v>
      </c>
      <c r="H152" s="81" t="s">
        <v>406</v>
      </c>
      <c r="I152" s="81" t="s">
        <v>1040</v>
      </c>
      <c r="J152" s="81"/>
      <c r="K152" s="81" t="s">
        <v>1864</v>
      </c>
      <c r="L152" s="81" t="s">
        <v>974</v>
      </c>
      <c r="M152" s="81"/>
      <c r="N152" s="81" t="s">
        <v>963</v>
      </c>
      <c r="O152" s="81" t="s">
        <v>1117</v>
      </c>
      <c r="P152" s="81" t="s">
        <v>1117</v>
      </c>
      <c r="Q152" s="81" t="s">
        <v>1515</v>
      </c>
      <c r="R152" s="81" t="s">
        <v>75</v>
      </c>
      <c r="S152" s="82">
        <v>10823</v>
      </c>
      <c r="T152" s="82">
        <v>10148</v>
      </c>
      <c r="U152" s="82"/>
      <c r="V152" s="82">
        <v>1306</v>
      </c>
      <c r="W152" s="82">
        <v>1656</v>
      </c>
      <c r="X152" s="82">
        <v>2648</v>
      </c>
      <c r="Y152" s="82">
        <v>3036</v>
      </c>
      <c r="Z152" s="82">
        <v>2140</v>
      </c>
      <c r="AA152" s="82">
        <v>2625</v>
      </c>
      <c r="AB152" s="82">
        <v>2858</v>
      </c>
      <c r="AC152" s="82">
        <v>2426</v>
      </c>
      <c r="AD152" s="82">
        <v>2066</v>
      </c>
      <c r="AE152" s="82">
        <v>210</v>
      </c>
      <c r="AF152" s="82"/>
      <c r="AG152" s="82">
        <v>118</v>
      </c>
      <c r="AH152" s="82">
        <v>98</v>
      </c>
      <c r="AI152" s="82">
        <v>201</v>
      </c>
      <c r="AJ152" s="82">
        <v>184</v>
      </c>
      <c r="AK152" s="82">
        <v>49</v>
      </c>
      <c r="AL152" s="82">
        <v>1111</v>
      </c>
      <c r="AM152" s="82">
        <v>290</v>
      </c>
      <c r="AN152" s="82">
        <v>18920</v>
      </c>
      <c r="AO152" s="82"/>
      <c r="AP152" s="82">
        <v>1036</v>
      </c>
      <c r="AQ152" s="82">
        <v>19719</v>
      </c>
      <c r="AR152" s="82">
        <v>216</v>
      </c>
      <c r="AS152" s="82"/>
      <c r="AT152" s="82">
        <v>577</v>
      </c>
      <c r="AU152" s="82">
        <v>343</v>
      </c>
      <c r="AV152" s="82"/>
      <c r="AW152" s="82">
        <v>32</v>
      </c>
      <c r="AX152" s="82">
        <v>103</v>
      </c>
      <c r="AY152" s="82">
        <v>18</v>
      </c>
      <c r="AZ152" s="82">
        <v>6</v>
      </c>
      <c r="BA152" s="82">
        <v>254</v>
      </c>
      <c r="BB152" s="82">
        <v>343</v>
      </c>
      <c r="BC152" s="82">
        <v>3</v>
      </c>
      <c r="BD152" s="82">
        <v>3</v>
      </c>
      <c r="BE152" s="82">
        <v>19143</v>
      </c>
      <c r="BF152" s="82">
        <v>139</v>
      </c>
      <c r="BG152" s="82">
        <v>7</v>
      </c>
      <c r="BH152" s="82"/>
      <c r="BI152" s="82"/>
      <c r="BJ152" s="82"/>
      <c r="BK152" s="82">
        <v>8806</v>
      </c>
      <c r="BL152" s="82">
        <v>6803</v>
      </c>
      <c r="BM152" s="82">
        <v>778</v>
      </c>
      <c r="BN152" s="82">
        <v>3442</v>
      </c>
      <c r="BO152" s="82">
        <v>1114</v>
      </c>
      <c r="BP152" s="82">
        <v>28</v>
      </c>
      <c r="BQ152" s="82">
        <v>19</v>
      </c>
      <c r="BR152" s="82">
        <v>1738</v>
      </c>
      <c r="BS152" s="82">
        <v>6</v>
      </c>
      <c r="BT152" s="82">
        <v>1354</v>
      </c>
      <c r="BU152" s="82">
        <v>61</v>
      </c>
      <c r="BV152" s="82">
        <v>299</v>
      </c>
      <c r="BW152" s="82">
        <v>264</v>
      </c>
      <c r="BX152" s="82">
        <v>199</v>
      </c>
      <c r="BY152" s="82">
        <v>441</v>
      </c>
      <c r="BZ152" s="82">
        <v>1183</v>
      </c>
      <c r="CA152" s="82">
        <v>402</v>
      </c>
      <c r="CB152" s="82">
        <v>5106</v>
      </c>
      <c r="CC152" s="82">
        <v>1271</v>
      </c>
      <c r="CD152" s="82">
        <v>1450</v>
      </c>
      <c r="CE152" s="82">
        <v>60</v>
      </c>
      <c r="CF152" s="82">
        <v>806</v>
      </c>
      <c r="CG152" s="82">
        <v>328</v>
      </c>
      <c r="CH152" s="82">
        <v>1475</v>
      </c>
      <c r="CI152" s="82">
        <v>832</v>
      </c>
      <c r="CJ152" s="82">
        <v>3671</v>
      </c>
      <c r="CK152" s="82">
        <v>6</v>
      </c>
      <c r="CL152" s="82">
        <v>20971</v>
      </c>
      <c r="CM152" s="82">
        <v>18</v>
      </c>
      <c r="CN152" s="82">
        <v>20781</v>
      </c>
      <c r="CO152" s="82">
        <v>158</v>
      </c>
      <c r="CP152" s="82">
        <v>12</v>
      </c>
      <c r="CQ152" s="82">
        <v>2</v>
      </c>
      <c r="CR152" s="82">
        <v>4</v>
      </c>
      <c r="CS152" s="82">
        <v>20428</v>
      </c>
      <c r="CT152" s="82">
        <v>5</v>
      </c>
      <c r="CU152" s="82">
        <v>290</v>
      </c>
      <c r="CV152" s="82">
        <v>235</v>
      </c>
      <c r="CW152" s="82">
        <v>9</v>
      </c>
      <c r="CX152" s="82">
        <v>1863</v>
      </c>
      <c r="CY152" s="82">
        <v>1749</v>
      </c>
      <c r="CZ152" s="82"/>
      <c r="DA152" s="82">
        <v>30</v>
      </c>
      <c r="DB152" s="82">
        <v>115</v>
      </c>
      <c r="DC152" s="82">
        <v>196</v>
      </c>
      <c r="DD152" s="82">
        <v>217</v>
      </c>
      <c r="DE152" s="82">
        <v>389</v>
      </c>
      <c r="DF152" s="82">
        <v>760</v>
      </c>
      <c r="DG152" s="82">
        <v>848</v>
      </c>
      <c r="DH152" s="82">
        <v>1026</v>
      </c>
      <c r="DI152" s="82">
        <v>17</v>
      </c>
      <c r="DJ152" s="82">
        <v>14</v>
      </c>
      <c r="DK152" s="82"/>
      <c r="DL152" s="82">
        <v>37</v>
      </c>
      <c r="DM152" s="82">
        <v>22</v>
      </c>
      <c r="DN152" s="82">
        <v>12</v>
      </c>
      <c r="DO152" s="82">
        <v>20</v>
      </c>
      <c r="DP152" s="82">
        <v>8</v>
      </c>
      <c r="DQ152" s="82">
        <v>97</v>
      </c>
      <c r="DR152" s="82">
        <v>35</v>
      </c>
      <c r="DS152" s="82">
        <v>3381</v>
      </c>
      <c r="DT152" s="82"/>
      <c r="DU152" s="82">
        <v>96</v>
      </c>
      <c r="DV152" s="82">
        <v>3479</v>
      </c>
      <c r="DW152" s="82">
        <v>37</v>
      </c>
      <c r="DX152" s="82"/>
      <c r="DY152" s="82">
        <v>197</v>
      </c>
      <c r="DZ152" s="82">
        <v>127</v>
      </c>
      <c r="EA152" s="82">
        <v>115</v>
      </c>
      <c r="EB152" s="82">
        <v>627</v>
      </c>
      <c r="EC152" s="82">
        <v>96</v>
      </c>
      <c r="ED152" s="82"/>
      <c r="EE152" s="82">
        <v>11</v>
      </c>
      <c r="EF152" s="82">
        <v>13</v>
      </c>
      <c r="EG152" s="82">
        <v>24</v>
      </c>
      <c r="EH152" s="82">
        <v>8</v>
      </c>
      <c r="EI152" s="82">
        <v>1799</v>
      </c>
      <c r="EJ152" s="82">
        <v>595</v>
      </c>
      <c r="EK152" s="82"/>
      <c r="EL152" s="82"/>
      <c r="EM152" s="82"/>
      <c r="EN152" s="82"/>
      <c r="EO152" s="82"/>
      <c r="EP152" s="82">
        <v>700</v>
      </c>
      <c r="EQ152" s="82">
        <v>2415</v>
      </c>
      <c r="ER152" s="82">
        <v>129</v>
      </c>
      <c r="ES152" s="82">
        <v>347</v>
      </c>
      <c r="ET152" s="82">
        <v>20</v>
      </c>
      <c r="EU152" s="82">
        <v>1</v>
      </c>
      <c r="EV152" s="82">
        <v>587</v>
      </c>
      <c r="EW152" s="82">
        <v>544</v>
      </c>
      <c r="EX152" s="82">
        <v>47</v>
      </c>
      <c r="EY152" s="82">
        <v>7</v>
      </c>
      <c r="EZ152" s="82">
        <v>129</v>
      </c>
      <c r="FA152" s="82">
        <v>3</v>
      </c>
      <c r="FB152" s="82">
        <v>210</v>
      </c>
      <c r="FC152" s="82">
        <v>716</v>
      </c>
      <c r="FD152" s="82">
        <v>443</v>
      </c>
      <c r="FE152" s="82">
        <v>150</v>
      </c>
      <c r="FF152" s="82">
        <v>54</v>
      </c>
      <c r="FG152" s="82">
        <v>95</v>
      </c>
      <c r="FH152" s="82">
        <v>104</v>
      </c>
      <c r="FI152" s="82">
        <v>302</v>
      </c>
      <c r="FJ152" s="82">
        <v>88</v>
      </c>
      <c r="FK152" s="82">
        <v>82</v>
      </c>
      <c r="FL152" s="82">
        <v>11</v>
      </c>
      <c r="FM152" s="82">
        <v>10</v>
      </c>
      <c r="FN152" s="82">
        <v>29</v>
      </c>
      <c r="FO152" s="82">
        <v>1</v>
      </c>
      <c r="FP152" s="82"/>
      <c r="FQ152" s="82">
        <v>3612</v>
      </c>
      <c r="FR152" s="82">
        <v>3</v>
      </c>
      <c r="FS152" s="82">
        <v>3589</v>
      </c>
      <c r="FT152" s="82">
        <v>19</v>
      </c>
      <c r="FU152" s="82">
        <v>1</v>
      </c>
      <c r="FV152" s="82"/>
      <c r="FW152" s="82">
        <v>3499</v>
      </c>
      <c r="FX152" s="82">
        <v>93</v>
      </c>
      <c r="FY152" s="82">
        <v>20</v>
      </c>
      <c r="FZ152" s="82"/>
      <c r="GA152" s="82"/>
      <c r="GB152" s="82"/>
      <c r="GC152" s="82">
        <v>18</v>
      </c>
    </row>
    <row r="153" spans="1:185" x14ac:dyDescent="0.3">
      <c r="A153" s="83">
        <v>106291053</v>
      </c>
      <c r="B153" s="81" t="s">
        <v>407</v>
      </c>
      <c r="C153" s="81" t="s">
        <v>408</v>
      </c>
      <c r="D153" s="81" t="s">
        <v>1101</v>
      </c>
      <c r="E153" s="81" t="s">
        <v>1514</v>
      </c>
      <c r="F153" s="81" t="s">
        <v>1516</v>
      </c>
      <c r="G153" s="81" t="s">
        <v>1517</v>
      </c>
      <c r="H153" s="81" t="s">
        <v>409</v>
      </c>
      <c r="I153" s="81" t="s">
        <v>969</v>
      </c>
      <c r="J153" s="81"/>
      <c r="K153" s="81" t="s">
        <v>1864</v>
      </c>
      <c r="L153" s="81" t="s">
        <v>974</v>
      </c>
      <c r="M153" s="81"/>
      <c r="N153" s="81" t="s">
        <v>970</v>
      </c>
      <c r="O153" s="81" t="s">
        <v>1117</v>
      </c>
      <c r="P153" s="81" t="s">
        <v>1117</v>
      </c>
      <c r="Q153" s="81" t="s">
        <v>1518</v>
      </c>
      <c r="R153" s="81" t="s">
        <v>75</v>
      </c>
      <c r="S153" s="82">
        <v>4736</v>
      </c>
      <c r="T153" s="82">
        <v>5826</v>
      </c>
      <c r="U153" s="82"/>
      <c r="V153" s="82">
        <v>825</v>
      </c>
      <c r="W153" s="82">
        <v>1330</v>
      </c>
      <c r="X153" s="82">
        <v>1723</v>
      </c>
      <c r="Y153" s="82">
        <v>1617</v>
      </c>
      <c r="Z153" s="82">
        <v>1337</v>
      </c>
      <c r="AA153" s="82">
        <v>1258</v>
      </c>
      <c r="AB153" s="82">
        <v>1190</v>
      </c>
      <c r="AC153" s="82">
        <v>810</v>
      </c>
      <c r="AD153" s="82">
        <v>350</v>
      </c>
      <c r="AE153" s="82">
        <v>122</v>
      </c>
      <c r="AF153" s="82"/>
      <c r="AG153" s="82">
        <v>15</v>
      </c>
      <c r="AH153" s="82">
        <v>267</v>
      </c>
      <c r="AI153" s="82">
        <v>75</v>
      </c>
      <c r="AJ153" s="82">
        <v>71</v>
      </c>
      <c r="AK153" s="82">
        <v>22</v>
      </c>
      <c r="AL153" s="82">
        <v>193</v>
      </c>
      <c r="AM153" s="82">
        <v>28</v>
      </c>
      <c r="AN153" s="82">
        <v>9891</v>
      </c>
      <c r="AO153" s="82"/>
      <c r="AP153" s="82">
        <v>1652</v>
      </c>
      <c r="AQ153" s="82">
        <v>8881</v>
      </c>
      <c r="AR153" s="82">
        <v>29</v>
      </c>
      <c r="AS153" s="82"/>
      <c r="AT153" s="82">
        <v>363</v>
      </c>
      <c r="AU153" s="82">
        <v>8</v>
      </c>
      <c r="AV153" s="82">
        <v>5</v>
      </c>
      <c r="AW153" s="82">
        <v>1</v>
      </c>
      <c r="AX153" s="82">
        <v>8</v>
      </c>
      <c r="AY153" s="82"/>
      <c r="AZ153" s="82">
        <v>34</v>
      </c>
      <c r="BA153" s="82">
        <v>180</v>
      </c>
      <c r="BB153" s="82">
        <v>43</v>
      </c>
      <c r="BC153" s="82"/>
      <c r="BD153" s="82">
        <v>1</v>
      </c>
      <c r="BE153" s="82">
        <v>9882</v>
      </c>
      <c r="BF153" s="82">
        <v>3</v>
      </c>
      <c r="BG153" s="82">
        <v>13</v>
      </c>
      <c r="BH153" s="82">
        <v>18</v>
      </c>
      <c r="BI153" s="82">
        <v>3</v>
      </c>
      <c r="BJ153" s="82"/>
      <c r="BK153" s="82">
        <v>1133</v>
      </c>
      <c r="BL153" s="82">
        <v>1470</v>
      </c>
      <c r="BM153" s="82">
        <v>442</v>
      </c>
      <c r="BN153" s="82">
        <v>6447</v>
      </c>
      <c r="BO153" s="82">
        <v>1070</v>
      </c>
      <c r="BP153" s="82"/>
      <c r="BQ153" s="82">
        <v>4</v>
      </c>
      <c r="BR153" s="82">
        <v>584</v>
      </c>
      <c r="BS153" s="82">
        <v>3</v>
      </c>
      <c r="BT153" s="82">
        <v>519</v>
      </c>
      <c r="BU153" s="82">
        <v>15</v>
      </c>
      <c r="BV153" s="82">
        <v>153</v>
      </c>
      <c r="BW153" s="82">
        <v>132</v>
      </c>
      <c r="BX153" s="82">
        <v>99</v>
      </c>
      <c r="BY153" s="82">
        <v>414</v>
      </c>
      <c r="BZ153" s="82">
        <v>558</v>
      </c>
      <c r="CA153" s="82">
        <v>251</v>
      </c>
      <c r="CB153" s="82">
        <v>4478</v>
      </c>
      <c r="CC153" s="82">
        <v>435</v>
      </c>
      <c r="CD153" s="82">
        <v>455</v>
      </c>
      <c r="CE153" s="82">
        <v>31</v>
      </c>
      <c r="CF153" s="82">
        <v>277</v>
      </c>
      <c r="CG153" s="82">
        <v>167</v>
      </c>
      <c r="CH153" s="82">
        <v>532</v>
      </c>
      <c r="CI153" s="82">
        <v>269</v>
      </c>
      <c r="CJ153" s="82">
        <v>1186</v>
      </c>
      <c r="CK153" s="82"/>
      <c r="CL153" s="82">
        <v>10562</v>
      </c>
      <c r="CM153" s="82">
        <v>14</v>
      </c>
      <c r="CN153" s="82">
        <v>9630</v>
      </c>
      <c r="CO153" s="82">
        <v>907</v>
      </c>
      <c r="CP153" s="82">
        <v>11</v>
      </c>
      <c r="CQ153" s="82"/>
      <c r="CR153" s="82"/>
      <c r="CS153" s="82">
        <v>9318</v>
      </c>
      <c r="CT153" s="82">
        <v>17</v>
      </c>
      <c r="CU153" s="82">
        <v>31</v>
      </c>
      <c r="CV153" s="82">
        <v>1191</v>
      </c>
      <c r="CW153" s="82">
        <v>5</v>
      </c>
      <c r="CX153" s="82">
        <v>386</v>
      </c>
      <c r="CY153" s="82">
        <v>500</v>
      </c>
      <c r="CZ153" s="82"/>
      <c r="DA153" s="82">
        <v>11</v>
      </c>
      <c r="DB153" s="82">
        <v>44</v>
      </c>
      <c r="DC153" s="82">
        <v>78</v>
      </c>
      <c r="DD153" s="82">
        <v>99</v>
      </c>
      <c r="DE153" s="82">
        <v>126</v>
      </c>
      <c r="DF153" s="82">
        <v>197</v>
      </c>
      <c r="DG153" s="82">
        <v>179</v>
      </c>
      <c r="DH153" s="82">
        <v>132</v>
      </c>
      <c r="DI153" s="82">
        <v>6</v>
      </c>
      <c r="DJ153" s="82">
        <v>14</v>
      </c>
      <c r="DK153" s="82"/>
      <c r="DL153" s="82">
        <v>4</v>
      </c>
      <c r="DM153" s="82">
        <v>13</v>
      </c>
      <c r="DN153" s="82"/>
      <c r="DO153" s="82">
        <v>9</v>
      </c>
      <c r="DP153" s="82"/>
      <c r="DQ153" s="82">
        <v>8</v>
      </c>
      <c r="DR153" s="82">
        <v>6</v>
      </c>
      <c r="DS153" s="82">
        <v>846</v>
      </c>
      <c r="DT153" s="82"/>
      <c r="DU153" s="82">
        <v>113</v>
      </c>
      <c r="DV153" s="82">
        <v>767</v>
      </c>
      <c r="DW153" s="82">
        <v>6</v>
      </c>
      <c r="DX153" s="82"/>
      <c r="DY153" s="82">
        <v>49</v>
      </c>
      <c r="DZ153" s="82"/>
      <c r="EA153" s="82">
        <v>26</v>
      </c>
      <c r="EB153" s="82">
        <v>26</v>
      </c>
      <c r="EC153" s="82">
        <v>10</v>
      </c>
      <c r="ED153" s="82"/>
      <c r="EE153" s="82">
        <v>1</v>
      </c>
      <c r="EF153" s="82">
        <v>7</v>
      </c>
      <c r="EG153" s="82">
        <v>14</v>
      </c>
      <c r="EH153" s="82"/>
      <c r="EI153" s="82">
        <v>708</v>
      </c>
      <c r="EJ153" s="82">
        <v>39</v>
      </c>
      <c r="EK153" s="82"/>
      <c r="EL153" s="82"/>
      <c r="EM153" s="82"/>
      <c r="EN153" s="82">
        <v>6</v>
      </c>
      <c r="EO153" s="82"/>
      <c r="EP153" s="82">
        <v>161</v>
      </c>
      <c r="EQ153" s="82">
        <v>406</v>
      </c>
      <c r="ER153" s="82">
        <v>15</v>
      </c>
      <c r="ES153" s="82">
        <v>256</v>
      </c>
      <c r="ET153" s="82">
        <v>48</v>
      </c>
      <c r="EU153" s="82"/>
      <c r="EV153" s="82">
        <v>81</v>
      </c>
      <c r="EW153" s="82">
        <v>145</v>
      </c>
      <c r="EX153" s="82">
        <v>13</v>
      </c>
      <c r="EY153" s="82">
        <v>2</v>
      </c>
      <c r="EZ153" s="82">
        <v>44</v>
      </c>
      <c r="FA153" s="82">
        <v>2</v>
      </c>
      <c r="FB153" s="82">
        <v>50</v>
      </c>
      <c r="FC153" s="82">
        <v>116</v>
      </c>
      <c r="FD153" s="82">
        <v>150</v>
      </c>
      <c r="FE153" s="82">
        <v>51</v>
      </c>
      <c r="FF153" s="82">
        <v>33</v>
      </c>
      <c r="FG153" s="82">
        <v>30</v>
      </c>
      <c r="FH153" s="82">
        <v>17</v>
      </c>
      <c r="FI153" s="82">
        <v>107</v>
      </c>
      <c r="FJ153" s="82">
        <v>25</v>
      </c>
      <c r="FK153" s="82">
        <v>12</v>
      </c>
      <c r="FL153" s="82">
        <v>3</v>
      </c>
      <c r="FM153" s="82">
        <v>4</v>
      </c>
      <c r="FN153" s="82">
        <v>1</v>
      </c>
      <c r="FO153" s="82"/>
      <c r="FP153" s="82"/>
      <c r="FQ153" s="82">
        <v>886</v>
      </c>
      <c r="FR153" s="82">
        <v>2</v>
      </c>
      <c r="FS153" s="82">
        <v>816</v>
      </c>
      <c r="FT153" s="82">
        <v>68</v>
      </c>
      <c r="FU153" s="82"/>
      <c r="FV153" s="82"/>
      <c r="FW153" s="82">
        <v>770</v>
      </c>
      <c r="FX153" s="82">
        <v>17</v>
      </c>
      <c r="FY153" s="82">
        <v>99</v>
      </c>
      <c r="FZ153" s="82"/>
      <c r="GA153" s="82"/>
      <c r="GB153" s="82"/>
      <c r="GC153" s="82">
        <v>15</v>
      </c>
    </row>
    <row r="154" spans="1:185" x14ac:dyDescent="0.3">
      <c r="A154" s="83">
        <v>106300032</v>
      </c>
      <c r="B154" s="81" t="s">
        <v>410</v>
      </c>
      <c r="C154" s="81" t="s">
        <v>997</v>
      </c>
      <c r="D154" s="81" t="s">
        <v>1101</v>
      </c>
      <c r="E154" s="81" t="s">
        <v>1519</v>
      </c>
      <c r="F154" s="81" t="s">
        <v>1520</v>
      </c>
      <c r="G154" s="81" t="s">
        <v>1519</v>
      </c>
      <c r="H154" s="81" t="s">
        <v>411</v>
      </c>
      <c r="I154" s="81" t="s">
        <v>1040</v>
      </c>
      <c r="J154" s="81" t="s">
        <v>1875</v>
      </c>
      <c r="K154" s="81" t="s">
        <v>1864</v>
      </c>
      <c r="L154" s="81"/>
      <c r="M154" s="81"/>
      <c r="N154" s="81" t="s">
        <v>965</v>
      </c>
      <c r="O154" s="81" t="s">
        <v>1157</v>
      </c>
      <c r="P154" s="81" t="s">
        <v>1158</v>
      </c>
      <c r="Q154" s="81" t="s">
        <v>1521</v>
      </c>
      <c r="R154" s="81" t="s">
        <v>51</v>
      </c>
      <c r="S154" s="82">
        <v>26905</v>
      </c>
      <c r="T154" s="82">
        <v>28848</v>
      </c>
      <c r="U154" s="82">
        <v>11</v>
      </c>
      <c r="V154" s="82">
        <v>30841</v>
      </c>
      <c r="W154" s="82">
        <v>15527</v>
      </c>
      <c r="X154" s="82">
        <v>713</v>
      </c>
      <c r="Y154" s="82">
        <v>297</v>
      </c>
      <c r="Z154" s="82">
        <v>157</v>
      </c>
      <c r="AA154" s="82">
        <v>75</v>
      </c>
      <c r="AB154" s="82">
        <v>36</v>
      </c>
      <c r="AC154" s="82">
        <v>18</v>
      </c>
      <c r="AD154" s="82">
        <v>12</v>
      </c>
      <c r="AE154" s="82">
        <v>8088</v>
      </c>
      <c r="AF154" s="82"/>
      <c r="AG154" s="82">
        <v>51</v>
      </c>
      <c r="AH154" s="82">
        <v>3389</v>
      </c>
      <c r="AI154" s="82">
        <v>1091</v>
      </c>
      <c r="AJ154" s="82">
        <v>355</v>
      </c>
      <c r="AK154" s="82">
        <v>182</v>
      </c>
      <c r="AL154" s="82">
        <v>18282</v>
      </c>
      <c r="AM154" s="82">
        <v>790</v>
      </c>
      <c r="AN154" s="82">
        <v>31624</v>
      </c>
      <c r="AO154" s="82"/>
      <c r="AP154" s="82">
        <v>36414</v>
      </c>
      <c r="AQ154" s="82">
        <v>18915</v>
      </c>
      <c r="AR154" s="82">
        <v>401</v>
      </c>
      <c r="AS154" s="82">
        <v>34</v>
      </c>
      <c r="AT154" s="82">
        <v>819</v>
      </c>
      <c r="AU154" s="82">
        <v>240</v>
      </c>
      <c r="AV154" s="82"/>
      <c r="AW154" s="82">
        <v>9</v>
      </c>
      <c r="AX154" s="82">
        <v>3</v>
      </c>
      <c r="AY154" s="82"/>
      <c r="AZ154" s="82">
        <v>24</v>
      </c>
      <c r="BA154" s="82">
        <v>13</v>
      </c>
      <c r="BB154" s="82">
        <v>308</v>
      </c>
      <c r="BC154" s="82"/>
      <c r="BD154" s="82">
        <v>1</v>
      </c>
      <c r="BE154" s="82">
        <v>54332</v>
      </c>
      <c r="BF154" s="82">
        <v>1</v>
      </c>
      <c r="BG154" s="82"/>
      <c r="BH154" s="82"/>
      <c r="BI154" s="82">
        <v>14</v>
      </c>
      <c r="BJ154" s="82"/>
      <c r="BK154" s="82">
        <v>42326</v>
      </c>
      <c r="BL154" s="82">
        <v>29</v>
      </c>
      <c r="BM154" s="82">
        <v>691</v>
      </c>
      <c r="BN154" s="82">
        <v>12110</v>
      </c>
      <c r="BO154" s="82">
        <v>607</v>
      </c>
      <c r="BP154" s="82">
        <v>1</v>
      </c>
      <c r="BQ154" s="82">
        <v>616</v>
      </c>
      <c r="BR154" s="82">
        <v>932</v>
      </c>
      <c r="BS154" s="82">
        <v>124</v>
      </c>
      <c r="BT154" s="82">
        <v>3101</v>
      </c>
      <c r="BU154" s="82">
        <v>293</v>
      </c>
      <c r="BV154" s="82">
        <v>2297</v>
      </c>
      <c r="BW154" s="82">
        <v>374</v>
      </c>
      <c r="BX154" s="82">
        <v>712</v>
      </c>
      <c r="BY154" s="82">
        <v>1929</v>
      </c>
      <c r="BZ154" s="82">
        <v>2192</v>
      </c>
      <c r="CA154" s="82">
        <v>1876</v>
      </c>
      <c r="CB154" s="82">
        <v>12044</v>
      </c>
      <c r="CC154" s="82">
        <v>1558</v>
      </c>
      <c r="CD154" s="82">
        <v>1574</v>
      </c>
      <c r="CE154" s="82">
        <v>80</v>
      </c>
      <c r="CF154" s="82">
        <v>1644</v>
      </c>
      <c r="CG154" s="82">
        <v>70</v>
      </c>
      <c r="CH154" s="82">
        <v>7993</v>
      </c>
      <c r="CI154" s="82">
        <v>2200</v>
      </c>
      <c r="CJ154" s="82">
        <v>14087</v>
      </c>
      <c r="CK154" s="82">
        <v>68</v>
      </c>
      <c r="CL154" s="82">
        <v>55764</v>
      </c>
      <c r="CM154" s="82">
        <v>332</v>
      </c>
      <c r="CN154" s="82">
        <v>43166</v>
      </c>
      <c r="CO154" s="82">
        <v>12187</v>
      </c>
      <c r="CP154" s="82">
        <v>79</v>
      </c>
      <c r="CQ154" s="82"/>
      <c r="CR154" s="82">
        <v>12</v>
      </c>
      <c r="CS154" s="82">
        <v>55240</v>
      </c>
      <c r="CT154" s="82">
        <v>82</v>
      </c>
      <c r="CU154" s="82">
        <v>23</v>
      </c>
      <c r="CV154" s="82">
        <v>385</v>
      </c>
      <c r="CW154" s="82">
        <v>22</v>
      </c>
      <c r="CX154" s="82">
        <v>3289</v>
      </c>
      <c r="CY154" s="82">
        <v>3495</v>
      </c>
      <c r="CZ154" s="82">
        <v>3</v>
      </c>
      <c r="DA154" s="82">
        <v>2558</v>
      </c>
      <c r="DB154" s="82">
        <v>145</v>
      </c>
      <c r="DC154" s="82"/>
      <c r="DD154" s="82"/>
      <c r="DE154" s="82"/>
      <c r="DF154" s="82"/>
      <c r="DG154" s="82"/>
      <c r="DH154" s="82"/>
      <c r="DI154" s="82">
        <v>1527</v>
      </c>
      <c r="DJ154" s="82">
        <v>2557</v>
      </c>
      <c r="DK154" s="82"/>
      <c r="DL154" s="82">
        <v>7</v>
      </c>
      <c r="DM154" s="82">
        <v>567</v>
      </c>
      <c r="DN154" s="82">
        <v>186</v>
      </c>
      <c r="DO154" s="82">
        <v>56</v>
      </c>
      <c r="DP154" s="82">
        <v>33</v>
      </c>
      <c r="DQ154" s="82">
        <v>1978</v>
      </c>
      <c r="DR154" s="82">
        <v>81</v>
      </c>
      <c r="DS154" s="82">
        <v>3879</v>
      </c>
      <c r="DT154" s="82"/>
      <c r="DU154" s="82">
        <v>3700</v>
      </c>
      <c r="DV154" s="82">
        <v>3029</v>
      </c>
      <c r="DW154" s="82">
        <v>48</v>
      </c>
      <c r="DX154" s="82">
        <v>10</v>
      </c>
      <c r="DY154" s="82">
        <v>53</v>
      </c>
      <c r="DZ154" s="82">
        <v>9</v>
      </c>
      <c r="EA154" s="82">
        <v>30</v>
      </c>
      <c r="EB154" s="82">
        <v>64</v>
      </c>
      <c r="EC154" s="82">
        <v>9</v>
      </c>
      <c r="ED154" s="82">
        <v>25</v>
      </c>
      <c r="EE154" s="82">
        <v>5</v>
      </c>
      <c r="EF154" s="82">
        <v>38</v>
      </c>
      <c r="EG154" s="82">
        <v>16</v>
      </c>
      <c r="EH154" s="82">
        <v>3</v>
      </c>
      <c r="EI154" s="82">
        <v>6505</v>
      </c>
      <c r="EJ154" s="82">
        <v>29</v>
      </c>
      <c r="EK154" s="82"/>
      <c r="EL154" s="82">
        <v>1</v>
      </c>
      <c r="EM154" s="82"/>
      <c r="EN154" s="82"/>
      <c r="EO154" s="82"/>
      <c r="EP154" s="82">
        <v>4263</v>
      </c>
      <c r="EQ154" s="82">
        <v>13</v>
      </c>
      <c r="ER154" s="82">
        <v>58</v>
      </c>
      <c r="ES154" s="82">
        <v>2436</v>
      </c>
      <c r="ET154" s="82">
        <v>17</v>
      </c>
      <c r="EU154" s="82"/>
      <c r="EV154" s="82">
        <v>89</v>
      </c>
      <c r="EW154" s="82">
        <v>942</v>
      </c>
      <c r="EX154" s="82">
        <v>199</v>
      </c>
      <c r="EY154" s="82">
        <v>23</v>
      </c>
      <c r="EZ154" s="82">
        <v>354</v>
      </c>
      <c r="FA154" s="82">
        <v>35</v>
      </c>
      <c r="FB154" s="82">
        <v>405</v>
      </c>
      <c r="FC154" s="82">
        <v>430</v>
      </c>
      <c r="FD154" s="82">
        <v>551</v>
      </c>
      <c r="FE154" s="82">
        <v>527</v>
      </c>
      <c r="FF154" s="82">
        <v>176</v>
      </c>
      <c r="FG154" s="82">
        <v>246</v>
      </c>
      <c r="FH154" s="82">
        <v>494</v>
      </c>
      <c r="FI154" s="82">
        <v>1127</v>
      </c>
      <c r="FJ154" s="82">
        <v>170</v>
      </c>
      <c r="FK154" s="82">
        <v>481</v>
      </c>
      <c r="FL154" s="82">
        <v>397</v>
      </c>
      <c r="FM154" s="82">
        <v>22</v>
      </c>
      <c r="FN154" s="82">
        <v>1</v>
      </c>
      <c r="FO154" s="82">
        <v>113</v>
      </c>
      <c r="FP154" s="82">
        <v>5</v>
      </c>
      <c r="FQ154" s="82">
        <v>6787</v>
      </c>
      <c r="FR154" s="82">
        <v>87</v>
      </c>
      <c r="FS154" s="82">
        <v>5498</v>
      </c>
      <c r="FT154" s="82">
        <v>1193</v>
      </c>
      <c r="FU154" s="82">
        <v>8</v>
      </c>
      <c r="FV154" s="82">
        <v>1</v>
      </c>
      <c r="FW154" s="82">
        <v>6726</v>
      </c>
      <c r="FX154" s="82">
        <v>1</v>
      </c>
      <c r="FY154" s="82">
        <v>53</v>
      </c>
      <c r="FZ154" s="82">
        <v>2</v>
      </c>
      <c r="GA154" s="82">
        <v>4</v>
      </c>
      <c r="GB154" s="82">
        <v>1</v>
      </c>
      <c r="GC154" s="82">
        <v>35</v>
      </c>
    </row>
    <row r="155" spans="1:185" x14ac:dyDescent="0.3">
      <c r="A155" s="83">
        <v>106300225</v>
      </c>
      <c r="B155" s="81" t="s">
        <v>412</v>
      </c>
      <c r="C155" s="81" t="s">
        <v>1198</v>
      </c>
      <c r="D155" s="81" t="s">
        <v>1101</v>
      </c>
      <c r="E155" s="81" t="s">
        <v>1519</v>
      </c>
      <c r="F155" s="81" t="s">
        <v>2032</v>
      </c>
      <c r="G155" s="81" t="s">
        <v>2033</v>
      </c>
      <c r="H155" s="81" t="s">
        <v>413</v>
      </c>
      <c r="I155" s="81" t="s">
        <v>1040</v>
      </c>
      <c r="J155" s="81"/>
      <c r="K155" s="81" t="s">
        <v>1864</v>
      </c>
      <c r="L155" s="81"/>
      <c r="M155" s="81"/>
      <c r="N155" s="81" t="s">
        <v>967</v>
      </c>
      <c r="O155" s="81" t="s">
        <v>1125</v>
      </c>
      <c r="P155" s="81" t="s">
        <v>1159</v>
      </c>
      <c r="Q155" s="81" t="s">
        <v>1522</v>
      </c>
      <c r="R155" s="81" t="s">
        <v>51</v>
      </c>
      <c r="S155" s="82">
        <v>13433</v>
      </c>
      <c r="T155" s="82">
        <v>10133</v>
      </c>
      <c r="U155" s="82"/>
      <c r="V155" s="82">
        <v>817</v>
      </c>
      <c r="W155" s="82">
        <v>1392</v>
      </c>
      <c r="X155" s="82">
        <v>3308</v>
      </c>
      <c r="Y155" s="82">
        <v>3363</v>
      </c>
      <c r="Z155" s="82">
        <v>3006</v>
      </c>
      <c r="AA155" s="82">
        <v>3648</v>
      </c>
      <c r="AB155" s="82">
        <v>2916</v>
      </c>
      <c r="AC155" s="82">
        <v>2496</v>
      </c>
      <c r="AD155" s="82">
        <v>2477</v>
      </c>
      <c r="AE155" s="82">
        <v>143</v>
      </c>
      <c r="AF155" s="82"/>
      <c r="AG155" s="82">
        <v>38</v>
      </c>
      <c r="AH155" s="82">
        <v>4722</v>
      </c>
      <c r="AI155" s="82">
        <v>565</v>
      </c>
      <c r="AJ155" s="82">
        <v>87</v>
      </c>
      <c r="AK155" s="82">
        <v>211</v>
      </c>
      <c r="AL155" s="82">
        <v>5772</v>
      </c>
      <c r="AM155" s="82">
        <v>46</v>
      </c>
      <c r="AN155" s="82">
        <v>12112</v>
      </c>
      <c r="AO155" s="82">
        <v>13</v>
      </c>
      <c r="AP155" s="82">
        <v>5685</v>
      </c>
      <c r="AQ155" s="82">
        <v>17817</v>
      </c>
      <c r="AR155" s="82">
        <v>61</v>
      </c>
      <c r="AS155" s="82">
        <v>3</v>
      </c>
      <c r="AT155" s="82">
        <v>492</v>
      </c>
      <c r="AU155" s="82"/>
      <c r="AV155" s="82">
        <v>20</v>
      </c>
      <c r="AW155" s="82">
        <v>52</v>
      </c>
      <c r="AX155" s="82">
        <v>429</v>
      </c>
      <c r="AY155" s="82">
        <v>26</v>
      </c>
      <c r="AZ155" s="82">
        <v>2</v>
      </c>
      <c r="BA155" s="82">
        <v>1</v>
      </c>
      <c r="BB155" s="82">
        <v>111</v>
      </c>
      <c r="BC155" s="82">
        <v>8</v>
      </c>
      <c r="BD155" s="82"/>
      <c r="BE155" s="82">
        <v>22252</v>
      </c>
      <c r="BF155" s="82">
        <v>172</v>
      </c>
      <c r="BG155" s="82"/>
      <c r="BH155" s="82"/>
      <c r="BI155" s="82">
        <v>1</v>
      </c>
      <c r="BJ155" s="82"/>
      <c r="BK155" s="82">
        <v>6389</v>
      </c>
      <c r="BL155" s="82">
        <v>6935</v>
      </c>
      <c r="BM155" s="82">
        <v>362</v>
      </c>
      <c r="BN155" s="82">
        <v>8466</v>
      </c>
      <c r="BO155" s="82">
        <v>1414</v>
      </c>
      <c r="BP155" s="82"/>
      <c r="BQ155" s="82">
        <v>19</v>
      </c>
      <c r="BR155" s="82">
        <v>2122</v>
      </c>
      <c r="BS155" s="82">
        <v>5</v>
      </c>
      <c r="BT155" s="82">
        <v>1376</v>
      </c>
      <c r="BU155" s="82">
        <v>104</v>
      </c>
      <c r="BV155" s="82">
        <v>316</v>
      </c>
      <c r="BW155" s="82">
        <v>323</v>
      </c>
      <c r="BX155" s="82">
        <v>224</v>
      </c>
      <c r="BY155" s="82">
        <v>669</v>
      </c>
      <c r="BZ155" s="82">
        <v>1589</v>
      </c>
      <c r="CA155" s="82">
        <v>1267</v>
      </c>
      <c r="CB155" s="82">
        <v>4040</v>
      </c>
      <c r="CC155" s="82">
        <v>839</v>
      </c>
      <c r="CD155" s="82">
        <v>1643</v>
      </c>
      <c r="CE155" s="82">
        <v>114</v>
      </c>
      <c r="CF155" s="82">
        <v>932</v>
      </c>
      <c r="CG155" s="82">
        <v>456</v>
      </c>
      <c r="CH155" s="82">
        <v>1636</v>
      </c>
      <c r="CI155" s="82">
        <v>736</v>
      </c>
      <c r="CJ155" s="82">
        <v>5150</v>
      </c>
      <c r="CK155" s="82">
        <v>6</v>
      </c>
      <c r="CL155" s="82">
        <v>23566</v>
      </c>
      <c r="CM155" s="82">
        <v>1518</v>
      </c>
      <c r="CN155" s="82">
        <v>21092</v>
      </c>
      <c r="CO155" s="82">
        <v>930</v>
      </c>
      <c r="CP155" s="82">
        <v>20</v>
      </c>
      <c r="CQ155" s="82">
        <v>6</v>
      </c>
      <c r="CR155" s="82"/>
      <c r="CS155" s="82">
        <v>22709</v>
      </c>
      <c r="CT155" s="82">
        <v>9</v>
      </c>
      <c r="CU155" s="82">
        <v>488</v>
      </c>
      <c r="CV155" s="82">
        <v>338</v>
      </c>
      <c r="CW155" s="82">
        <v>22</v>
      </c>
      <c r="CX155" s="82">
        <v>3498</v>
      </c>
      <c r="CY155" s="82">
        <v>3513</v>
      </c>
      <c r="CZ155" s="82"/>
      <c r="DA155" s="82">
        <v>27</v>
      </c>
      <c r="DB155" s="82">
        <v>210</v>
      </c>
      <c r="DC155" s="82">
        <v>421</v>
      </c>
      <c r="DD155" s="82">
        <v>581</v>
      </c>
      <c r="DE155" s="82">
        <v>1017</v>
      </c>
      <c r="DF155" s="82">
        <v>1290</v>
      </c>
      <c r="DG155" s="82">
        <v>1477</v>
      </c>
      <c r="DH155" s="82">
        <v>1984</v>
      </c>
      <c r="DI155" s="82">
        <v>4</v>
      </c>
      <c r="DJ155" s="82"/>
      <c r="DK155" s="82"/>
      <c r="DL155" s="82">
        <v>11</v>
      </c>
      <c r="DM155" s="82">
        <v>1878</v>
      </c>
      <c r="DN155" s="82">
        <v>85</v>
      </c>
      <c r="DO155" s="82">
        <v>54</v>
      </c>
      <c r="DP155" s="82">
        <v>47</v>
      </c>
      <c r="DQ155" s="82">
        <v>1305</v>
      </c>
      <c r="DR155" s="82">
        <v>13</v>
      </c>
      <c r="DS155" s="82">
        <v>3616</v>
      </c>
      <c r="DT155" s="82">
        <v>2</v>
      </c>
      <c r="DU155" s="82">
        <v>1333</v>
      </c>
      <c r="DV155" s="82">
        <v>5656</v>
      </c>
      <c r="DW155" s="82">
        <v>22</v>
      </c>
      <c r="DX155" s="82"/>
      <c r="DY155" s="82">
        <v>221</v>
      </c>
      <c r="DZ155" s="82"/>
      <c r="EA155" s="82">
        <v>255</v>
      </c>
      <c r="EB155" s="82">
        <v>2041</v>
      </c>
      <c r="EC155" s="82">
        <v>283</v>
      </c>
      <c r="ED155" s="82"/>
      <c r="EE155" s="82"/>
      <c r="EF155" s="82">
        <v>18</v>
      </c>
      <c r="EG155" s="82">
        <v>22</v>
      </c>
      <c r="EH155" s="82">
        <v>1</v>
      </c>
      <c r="EI155" s="82">
        <v>3355</v>
      </c>
      <c r="EJ155" s="82">
        <v>814</v>
      </c>
      <c r="EK155" s="82"/>
      <c r="EL155" s="82"/>
      <c r="EM155" s="82"/>
      <c r="EN155" s="82">
        <v>1</v>
      </c>
      <c r="EO155" s="82"/>
      <c r="EP155" s="82">
        <v>997</v>
      </c>
      <c r="EQ155" s="82">
        <v>4259</v>
      </c>
      <c r="ER155" s="82">
        <v>48</v>
      </c>
      <c r="ES155" s="82">
        <v>1571</v>
      </c>
      <c r="ET155" s="82">
        <v>136</v>
      </c>
      <c r="EU155" s="82"/>
      <c r="EV155" s="82">
        <v>1182</v>
      </c>
      <c r="EW155" s="82">
        <v>1093</v>
      </c>
      <c r="EX155" s="82">
        <v>101</v>
      </c>
      <c r="EY155" s="82">
        <v>8</v>
      </c>
      <c r="EZ155" s="82">
        <v>349</v>
      </c>
      <c r="FA155" s="82">
        <v>2</v>
      </c>
      <c r="FB155" s="82">
        <v>463</v>
      </c>
      <c r="FC155" s="82">
        <v>1649</v>
      </c>
      <c r="FD155" s="82">
        <v>652</v>
      </c>
      <c r="FE155" s="82">
        <v>100</v>
      </c>
      <c r="FF155" s="82">
        <v>127</v>
      </c>
      <c r="FG155" s="82">
        <v>317</v>
      </c>
      <c r="FH155" s="82">
        <v>130</v>
      </c>
      <c r="FI155" s="82">
        <v>482</v>
      </c>
      <c r="FJ155" s="82">
        <v>150</v>
      </c>
      <c r="FK155" s="82">
        <v>156</v>
      </c>
      <c r="FL155" s="82">
        <v>3</v>
      </c>
      <c r="FM155" s="82">
        <v>3</v>
      </c>
      <c r="FN155" s="82">
        <v>41</v>
      </c>
      <c r="FO155" s="82">
        <v>3</v>
      </c>
      <c r="FP155" s="82"/>
      <c r="FQ155" s="82">
        <v>7011</v>
      </c>
      <c r="FR155" s="82">
        <v>1094</v>
      </c>
      <c r="FS155" s="82">
        <v>5486</v>
      </c>
      <c r="FT155" s="82">
        <v>422</v>
      </c>
      <c r="FU155" s="82">
        <v>6</v>
      </c>
      <c r="FV155" s="82">
        <v>3</v>
      </c>
      <c r="FW155" s="82">
        <v>6788</v>
      </c>
      <c r="FX155" s="82">
        <v>178</v>
      </c>
      <c r="FY155" s="82">
        <v>45</v>
      </c>
      <c r="FZ155" s="82"/>
      <c r="GA155" s="82"/>
      <c r="GB155" s="82"/>
      <c r="GC155" s="82">
        <v>26</v>
      </c>
    </row>
    <row r="156" spans="1:185" x14ac:dyDescent="0.3">
      <c r="A156" s="83">
        <v>106301098</v>
      </c>
      <c r="B156" s="81" t="s">
        <v>415</v>
      </c>
      <c r="C156" s="81" t="s">
        <v>416</v>
      </c>
      <c r="D156" s="81" t="s">
        <v>1101</v>
      </c>
      <c r="E156" s="81" t="s">
        <v>1519</v>
      </c>
      <c r="F156" s="81" t="s">
        <v>2034</v>
      </c>
      <c r="G156" s="81" t="s">
        <v>1555</v>
      </c>
      <c r="H156" s="81" t="s">
        <v>417</v>
      </c>
      <c r="I156" s="81" t="s">
        <v>1047</v>
      </c>
      <c r="J156" s="81"/>
      <c r="K156" s="81" t="s">
        <v>1864</v>
      </c>
      <c r="L156" s="81"/>
      <c r="M156" s="81" t="s">
        <v>58</v>
      </c>
      <c r="N156" s="81" t="s">
        <v>967</v>
      </c>
      <c r="O156" s="81" t="s">
        <v>1156</v>
      </c>
      <c r="P156" s="81" t="s">
        <v>1160</v>
      </c>
      <c r="Q156" s="81" t="s">
        <v>1523</v>
      </c>
      <c r="R156" s="81" t="s">
        <v>51</v>
      </c>
      <c r="S156" s="82">
        <v>11139</v>
      </c>
      <c r="T156" s="82">
        <v>10219</v>
      </c>
      <c r="U156" s="82">
        <v>1</v>
      </c>
      <c r="V156" s="82">
        <v>805</v>
      </c>
      <c r="W156" s="82">
        <v>1397</v>
      </c>
      <c r="X156" s="82">
        <v>4068</v>
      </c>
      <c r="Y156" s="82">
        <v>3683</v>
      </c>
      <c r="Z156" s="82">
        <v>2995</v>
      </c>
      <c r="AA156" s="82">
        <v>3322</v>
      </c>
      <c r="AB156" s="82">
        <v>2447</v>
      </c>
      <c r="AC156" s="82">
        <v>1391</v>
      </c>
      <c r="AD156" s="82">
        <v>1072</v>
      </c>
      <c r="AE156" s="82">
        <v>179</v>
      </c>
      <c r="AF156" s="82"/>
      <c r="AG156" s="82">
        <v>44</v>
      </c>
      <c r="AH156" s="82">
        <v>1249</v>
      </c>
      <c r="AI156" s="82">
        <v>969</v>
      </c>
      <c r="AJ156" s="82">
        <v>51</v>
      </c>
      <c r="AK156" s="82">
        <v>65</v>
      </c>
      <c r="AL156" s="82">
        <v>1407</v>
      </c>
      <c r="AM156" s="82">
        <v>74</v>
      </c>
      <c r="AN156" s="82">
        <v>17492</v>
      </c>
      <c r="AO156" s="82">
        <v>8</v>
      </c>
      <c r="AP156" s="82">
        <v>11336</v>
      </c>
      <c r="AQ156" s="82">
        <v>9924</v>
      </c>
      <c r="AR156" s="82">
        <v>93</v>
      </c>
      <c r="AS156" s="82">
        <v>6</v>
      </c>
      <c r="AT156" s="82">
        <v>672</v>
      </c>
      <c r="AU156" s="82">
        <v>1852</v>
      </c>
      <c r="AV156" s="82">
        <v>11</v>
      </c>
      <c r="AW156" s="82">
        <v>81</v>
      </c>
      <c r="AX156" s="82">
        <v>3</v>
      </c>
      <c r="AY156" s="82">
        <v>5</v>
      </c>
      <c r="AZ156" s="82"/>
      <c r="BA156" s="82">
        <v>33</v>
      </c>
      <c r="BB156" s="82">
        <v>147</v>
      </c>
      <c r="BC156" s="82">
        <v>3</v>
      </c>
      <c r="BD156" s="82">
        <v>1</v>
      </c>
      <c r="BE156" s="82">
        <v>18498</v>
      </c>
      <c r="BF156" s="82">
        <v>53</v>
      </c>
      <c r="BG156" s="82"/>
      <c r="BH156" s="82"/>
      <c r="BI156" s="82"/>
      <c r="BJ156" s="82"/>
      <c r="BK156" s="82">
        <v>11956</v>
      </c>
      <c r="BL156" s="82">
        <v>4093</v>
      </c>
      <c r="BM156" s="82">
        <v>242</v>
      </c>
      <c r="BN156" s="82">
        <v>3525</v>
      </c>
      <c r="BO156" s="82">
        <v>1543</v>
      </c>
      <c r="BP156" s="82"/>
      <c r="BQ156" s="82">
        <v>24</v>
      </c>
      <c r="BR156" s="82">
        <v>1581</v>
      </c>
      <c r="BS156" s="82">
        <v>3</v>
      </c>
      <c r="BT156" s="82">
        <v>1365</v>
      </c>
      <c r="BU156" s="82">
        <v>45</v>
      </c>
      <c r="BV156" s="82">
        <v>320</v>
      </c>
      <c r="BW156" s="82">
        <v>249</v>
      </c>
      <c r="BX156" s="82">
        <v>183</v>
      </c>
      <c r="BY156" s="82">
        <v>714</v>
      </c>
      <c r="BZ156" s="82">
        <v>1341</v>
      </c>
      <c r="CA156" s="82">
        <v>1461</v>
      </c>
      <c r="CB156" s="82">
        <v>3984</v>
      </c>
      <c r="CC156" s="82">
        <v>1076</v>
      </c>
      <c r="CD156" s="82">
        <v>1205</v>
      </c>
      <c r="CE156" s="82">
        <v>52</v>
      </c>
      <c r="CF156" s="82">
        <v>923</v>
      </c>
      <c r="CG156" s="82">
        <v>479</v>
      </c>
      <c r="CH156" s="82">
        <v>2024</v>
      </c>
      <c r="CI156" s="82">
        <v>891</v>
      </c>
      <c r="CJ156" s="82">
        <v>3437</v>
      </c>
      <c r="CK156" s="82">
        <v>2</v>
      </c>
      <c r="CL156" s="82">
        <v>21359</v>
      </c>
      <c r="CM156" s="82">
        <v>289</v>
      </c>
      <c r="CN156" s="82">
        <v>17035</v>
      </c>
      <c r="CO156" s="82">
        <v>4025</v>
      </c>
      <c r="CP156" s="82"/>
      <c r="CQ156" s="82">
        <v>10</v>
      </c>
      <c r="CR156" s="82">
        <v>41</v>
      </c>
      <c r="CS156" s="82">
        <v>20290</v>
      </c>
      <c r="CT156" s="82">
        <v>8</v>
      </c>
      <c r="CU156" s="82">
        <v>809</v>
      </c>
      <c r="CV156" s="82">
        <v>211</v>
      </c>
      <c r="CW156" s="82"/>
      <c r="CX156" s="82">
        <v>2748</v>
      </c>
      <c r="CY156" s="82">
        <v>2907</v>
      </c>
      <c r="CZ156" s="82"/>
      <c r="DA156" s="82">
        <v>14</v>
      </c>
      <c r="DB156" s="82">
        <v>279</v>
      </c>
      <c r="DC156" s="82">
        <v>423</v>
      </c>
      <c r="DD156" s="82">
        <v>577</v>
      </c>
      <c r="DE156" s="82">
        <v>1036</v>
      </c>
      <c r="DF156" s="82">
        <v>1265</v>
      </c>
      <c r="DG156" s="82">
        <v>1047</v>
      </c>
      <c r="DH156" s="82">
        <v>1004</v>
      </c>
      <c r="DI156" s="82">
        <v>10</v>
      </c>
      <c r="DJ156" s="82"/>
      <c r="DK156" s="82"/>
      <c r="DL156" s="82">
        <v>21</v>
      </c>
      <c r="DM156" s="82">
        <v>710</v>
      </c>
      <c r="DN156" s="82">
        <v>238</v>
      </c>
      <c r="DO156" s="82">
        <v>4</v>
      </c>
      <c r="DP156" s="82">
        <v>18</v>
      </c>
      <c r="DQ156" s="82">
        <v>278</v>
      </c>
      <c r="DR156" s="82">
        <v>17</v>
      </c>
      <c r="DS156" s="82">
        <v>4369</v>
      </c>
      <c r="DT156" s="82"/>
      <c r="DU156" s="82">
        <v>2354</v>
      </c>
      <c r="DV156" s="82">
        <v>3286</v>
      </c>
      <c r="DW156" s="82">
        <v>15</v>
      </c>
      <c r="DX156" s="82"/>
      <c r="DY156" s="82">
        <v>206</v>
      </c>
      <c r="DZ156" s="82">
        <v>243</v>
      </c>
      <c r="EA156" s="82">
        <v>267</v>
      </c>
      <c r="EB156" s="82">
        <v>844</v>
      </c>
      <c r="EC156" s="82">
        <v>135</v>
      </c>
      <c r="ED156" s="82"/>
      <c r="EE156" s="82"/>
      <c r="EF156" s="82">
        <v>17</v>
      </c>
      <c r="EG156" s="82">
        <v>4</v>
      </c>
      <c r="EH156" s="82">
        <v>3</v>
      </c>
      <c r="EI156" s="82">
        <v>3052</v>
      </c>
      <c r="EJ156" s="82">
        <v>884</v>
      </c>
      <c r="EK156" s="82"/>
      <c r="EL156" s="82"/>
      <c r="EM156" s="82"/>
      <c r="EN156" s="82"/>
      <c r="EO156" s="82"/>
      <c r="EP156" s="82">
        <v>1821</v>
      </c>
      <c r="EQ156" s="82">
        <v>2346</v>
      </c>
      <c r="ER156" s="82">
        <v>23</v>
      </c>
      <c r="ES156" s="82">
        <v>1208</v>
      </c>
      <c r="ET156" s="82">
        <v>252</v>
      </c>
      <c r="EU156" s="82">
        <v>5</v>
      </c>
      <c r="EV156" s="82">
        <v>1020</v>
      </c>
      <c r="EW156" s="82">
        <v>874</v>
      </c>
      <c r="EX156" s="82">
        <v>132</v>
      </c>
      <c r="EY156" s="82">
        <v>5</v>
      </c>
      <c r="EZ156" s="82">
        <v>361</v>
      </c>
      <c r="FA156" s="82">
        <v>3</v>
      </c>
      <c r="FB156" s="82">
        <v>347</v>
      </c>
      <c r="FC156" s="82">
        <v>1193</v>
      </c>
      <c r="FD156" s="82">
        <v>400</v>
      </c>
      <c r="FE156" s="82">
        <v>109</v>
      </c>
      <c r="FF156" s="82">
        <v>91</v>
      </c>
      <c r="FG156" s="82">
        <v>172</v>
      </c>
      <c r="FH156" s="82">
        <v>109</v>
      </c>
      <c r="FI156" s="82">
        <v>431</v>
      </c>
      <c r="FJ156" s="82">
        <v>182</v>
      </c>
      <c r="FK156" s="82">
        <v>156</v>
      </c>
      <c r="FL156" s="82">
        <v>10</v>
      </c>
      <c r="FM156" s="82">
        <v>3</v>
      </c>
      <c r="FN156" s="82">
        <v>54</v>
      </c>
      <c r="FO156" s="82">
        <v>3</v>
      </c>
      <c r="FP156" s="82"/>
      <c r="FQ156" s="82">
        <v>5655</v>
      </c>
      <c r="FR156" s="82">
        <v>259</v>
      </c>
      <c r="FS156" s="82">
        <v>4189</v>
      </c>
      <c r="FT156" s="82">
        <v>1192</v>
      </c>
      <c r="FU156" s="82"/>
      <c r="FV156" s="82">
        <v>15</v>
      </c>
      <c r="FW156" s="82">
        <v>5382</v>
      </c>
      <c r="FX156" s="82">
        <v>246</v>
      </c>
      <c r="FY156" s="82">
        <v>24</v>
      </c>
      <c r="FZ156" s="82">
        <v>2</v>
      </c>
      <c r="GA156" s="82"/>
      <c r="GB156" s="82">
        <v>1</v>
      </c>
      <c r="GC156" s="82">
        <v>30</v>
      </c>
    </row>
    <row r="157" spans="1:185" x14ac:dyDescent="0.3">
      <c r="A157" s="83">
        <v>106301140</v>
      </c>
      <c r="B157" s="81" t="s">
        <v>418</v>
      </c>
      <c r="C157" s="81" t="s">
        <v>998</v>
      </c>
      <c r="D157" s="81" t="s">
        <v>1101</v>
      </c>
      <c r="E157" s="81" t="s">
        <v>1519</v>
      </c>
      <c r="F157" s="81" t="s">
        <v>1524</v>
      </c>
      <c r="G157" s="81" t="s">
        <v>1519</v>
      </c>
      <c r="H157" s="81" t="s">
        <v>419</v>
      </c>
      <c r="I157" s="81" t="s">
        <v>1041</v>
      </c>
      <c r="J157" s="81"/>
      <c r="K157" s="81" t="s">
        <v>1864</v>
      </c>
      <c r="L157" s="81"/>
      <c r="M157" s="81"/>
      <c r="N157" s="81" t="s">
        <v>963</v>
      </c>
      <c r="O157" s="81" t="s">
        <v>1157</v>
      </c>
      <c r="P157" s="81" t="s">
        <v>1158</v>
      </c>
      <c r="Q157" s="81" t="s">
        <v>1525</v>
      </c>
      <c r="R157" s="81" t="s">
        <v>51</v>
      </c>
      <c r="S157" s="82">
        <v>2188</v>
      </c>
      <c r="T157" s="82">
        <v>2384</v>
      </c>
      <c r="U157" s="82">
        <v>1</v>
      </c>
      <c r="V157" s="82">
        <v>106</v>
      </c>
      <c r="W157" s="82">
        <v>331</v>
      </c>
      <c r="X157" s="82">
        <v>887</v>
      </c>
      <c r="Y157" s="82">
        <v>795</v>
      </c>
      <c r="Z157" s="82">
        <v>710</v>
      </c>
      <c r="AA157" s="82">
        <v>769</v>
      </c>
      <c r="AB157" s="82">
        <v>546</v>
      </c>
      <c r="AC157" s="82">
        <v>246</v>
      </c>
      <c r="AD157" s="82">
        <v>173</v>
      </c>
      <c r="AE157" s="82">
        <v>10</v>
      </c>
      <c r="AF157" s="82"/>
      <c r="AG157" s="82">
        <v>6</v>
      </c>
      <c r="AH157" s="82">
        <v>247</v>
      </c>
      <c r="AI157" s="82">
        <v>177</v>
      </c>
      <c r="AJ157" s="82">
        <v>6</v>
      </c>
      <c r="AK157" s="82">
        <v>24</v>
      </c>
      <c r="AL157" s="82">
        <v>764</v>
      </c>
      <c r="AM157" s="82">
        <v>1</v>
      </c>
      <c r="AN157" s="82">
        <v>3345</v>
      </c>
      <c r="AO157" s="82">
        <v>3</v>
      </c>
      <c r="AP157" s="82">
        <v>1758</v>
      </c>
      <c r="AQ157" s="82">
        <v>2785</v>
      </c>
      <c r="AR157" s="82">
        <v>29</v>
      </c>
      <c r="AS157" s="82">
        <v>1</v>
      </c>
      <c r="AT157" s="82">
        <v>102</v>
      </c>
      <c r="AU157" s="82">
        <v>271</v>
      </c>
      <c r="AV157" s="82"/>
      <c r="AW157" s="82">
        <v>25</v>
      </c>
      <c r="AX157" s="82">
        <v>2</v>
      </c>
      <c r="AY157" s="82">
        <v>1</v>
      </c>
      <c r="AZ157" s="82">
        <v>21</v>
      </c>
      <c r="BA157" s="82">
        <v>6</v>
      </c>
      <c r="BB157" s="82">
        <v>61</v>
      </c>
      <c r="BC157" s="82">
        <v>9</v>
      </c>
      <c r="BD157" s="82">
        <v>7</v>
      </c>
      <c r="BE157" s="82">
        <v>4042</v>
      </c>
      <c r="BF157" s="82">
        <v>18</v>
      </c>
      <c r="BG157" s="82">
        <v>5</v>
      </c>
      <c r="BH157" s="82"/>
      <c r="BI157" s="82">
        <v>3</v>
      </c>
      <c r="BJ157" s="82"/>
      <c r="BK157" s="82">
        <v>2051</v>
      </c>
      <c r="BL157" s="82">
        <v>750</v>
      </c>
      <c r="BM157" s="82">
        <v>103</v>
      </c>
      <c r="BN157" s="82">
        <v>1200</v>
      </c>
      <c r="BO157" s="82">
        <v>469</v>
      </c>
      <c r="BP157" s="82"/>
      <c r="BQ157" s="82">
        <v>1</v>
      </c>
      <c r="BR157" s="82">
        <v>264</v>
      </c>
      <c r="BS157" s="82">
        <v>1</v>
      </c>
      <c r="BT157" s="82">
        <v>276</v>
      </c>
      <c r="BU157" s="82">
        <v>15</v>
      </c>
      <c r="BV157" s="82">
        <v>72</v>
      </c>
      <c r="BW157" s="82">
        <v>60</v>
      </c>
      <c r="BX157" s="82">
        <v>67</v>
      </c>
      <c r="BY157" s="82">
        <v>125</v>
      </c>
      <c r="BZ157" s="82">
        <v>279</v>
      </c>
      <c r="CA157" s="82">
        <v>83</v>
      </c>
      <c r="CB157" s="82">
        <v>1133</v>
      </c>
      <c r="CC157" s="82">
        <v>451</v>
      </c>
      <c r="CD157" s="82">
        <v>294</v>
      </c>
      <c r="CE157" s="82">
        <v>8</v>
      </c>
      <c r="CF157" s="82">
        <v>188</v>
      </c>
      <c r="CG157" s="82">
        <v>36</v>
      </c>
      <c r="CH157" s="82">
        <v>431</v>
      </c>
      <c r="CI157" s="82">
        <v>225</v>
      </c>
      <c r="CJ157" s="82">
        <v>563</v>
      </c>
      <c r="CK157" s="82">
        <v>1</v>
      </c>
      <c r="CL157" s="82">
        <v>4573</v>
      </c>
      <c r="CM157" s="82">
        <v>49</v>
      </c>
      <c r="CN157" s="82">
        <v>3979</v>
      </c>
      <c r="CO157" s="82">
        <v>528</v>
      </c>
      <c r="CP157" s="82">
        <v>7</v>
      </c>
      <c r="CQ157" s="82">
        <v>10</v>
      </c>
      <c r="CR157" s="82">
        <v>16</v>
      </c>
      <c r="CS157" s="82">
        <v>4189</v>
      </c>
      <c r="CT157" s="82">
        <v>10</v>
      </c>
      <c r="CU157" s="82">
        <v>235</v>
      </c>
      <c r="CV157" s="82">
        <v>114</v>
      </c>
      <c r="CW157" s="82">
        <v>9</v>
      </c>
      <c r="CX157" s="82">
        <v>494</v>
      </c>
      <c r="CY157" s="82">
        <v>586</v>
      </c>
      <c r="CZ157" s="82"/>
      <c r="DA157" s="82">
        <v>2</v>
      </c>
      <c r="DB157" s="82">
        <v>99</v>
      </c>
      <c r="DC157" s="82">
        <v>112</v>
      </c>
      <c r="DD157" s="82">
        <v>124</v>
      </c>
      <c r="DE157" s="82">
        <v>199</v>
      </c>
      <c r="DF157" s="82">
        <v>214</v>
      </c>
      <c r="DG157" s="82">
        <v>141</v>
      </c>
      <c r="DH157" s="82">
        <v>189</v>
      </c>
      <c r="DI157" s="82"/>
      <c r="DJ157" s="82"/>
      <c r="DK157" s="82"/>
      <c r="DL157" s="82">
        <v>3</v>
      </c>
      <c r="DM157" s="82">
        <v>68</v>
      </c>
      <c r="DN157" s="82">
        <v>32</v>
      </c>
      <c r="DO157" s="82">
        <v>5</v>
      </c>
      <c r="DP157" s="82">
        <v>13</v>
      </c>
      <c r="DQ157" s="82">
        <v>230</v>
      </c>
      <c r="DR157" s="82">
        <v>2</v>
      </c>
      <c r="DS157" s="82">
        <v>727</v>
      </c>
      <c r="DT157" s="82"/>
      <c r="DU157" s="82">
        <v>322</v>
      </c>
      <c r="DV157" s="82">
        <v>752</v>
      </c>
      <c r="DW157" s="82">
        <v>6</v>
      </c>
      <c r="DX157" s="82"/>
      <c r="DY157" s="82">
        <v>51</v>
      </c>
      <c r="DZ157" s="82">
        <v>86</v>
      </c>
      <c r="EA157" s="82">
        <v>37</v>
      </c>
      <c r="EB157" s="82">
        <v>28</v>
      </c>
      <c r="EC157" s="82">
        <v>14</v>
      </c>
      <c r="ED157" s="82">
        <v>3</v>
      </c>
      <c r="EE157" s="82"/>
      <c r="EF157" s="82">
        <v>22</v>
      </c>
      <c r="EG157" s="82">
        <v>40</v>
      </c>
      <c r="EH157" s="82">
        <v>36</v>
      </c>
      <c r="EI157" s="82">
        <v>612</v>
      </c>
      <c r="EJ157" s="82">
        <v>146</v>
      </c>
      <c r="EK157" s="82"/>
      <c r="EL157" s="82"/>
      <c r="EM157" s="82">
        <v>4</v>
      </c>
      <c r="EN157" s="82">
        <v>1</v>
      </c>
      <c r="EO157" s="82"/>
      <c r="EP157" s="82">
        <v>301</v>
      </c>
      <c r="EQ157" s="82">
        <v>502</v>
      </c>
      <c r="ER157" s="82">
        <v>12</v>
      </c>
      <c r="ES157" s="82">
        <v>248</v>
      </c>
      <c r="ET157" s="82">
        <v>17</v>
      </c>
      <c r="EU157" s="82"/>
      <c r="EV157" s="82">
        <v>110</v>
      </c>
      <c r="EW157" s="82">
        <v>124</v>
      </c>
      <c r="EX157" s="82">
        <v>6</v>
      </c>
      <c r="EY157" s="82">
        <v>1</v>
      </c>
      <c r="EZ157" s="82">
        <v>49</v>
      </c>
      <c r="FA157" s="82"/>
      <c r="FB157" s="82">
        <v>58</v>
      </c>
      <c r="FC157" s="82">
        <v>232</v>
      </c>
      <c r="FD157" s="82">
        <v>82</v>
      </c>
      <c r="FE157" s="82">
        <v>255</v>
      </c>
      <c r="FF157" s="82">
        <v>22</v>
      </c>
      <c r="FG157" s="82">
        <v>14</v>
      </c>
      <c r="FH157" s="82">
        <v>25</v>
      </c>
      <c r="FI157" s="82">
        <v>54</v>
      </c>
      <c r="FJ157" s="82">
        <v>31</v>
      </c>
      <c r="FK157" s="82">
        <v>11</v>
      </c>
      <c r="FL157" s="82"/>
      <c r="FM157" s="82">
        <v>3</v>
      </c>
      <c r="FN157" s="82">
        <v>3</v>
      </c>
      <c r="FO157" s="82"/>
      <c r="FP157" s="82"/>
      <c r="FQ157" s="82">
        <v>1080</v>
      </c>
      <c r="FR157" s="82">
        <v>25</v>
      </c>
      <c r="FS157" s="82">
        <v>922</v>
      </c>
      <c r="FT157" s="82">
        <v>133</v>
      </c>
      <c r="FU157" s="82"/>
      <c r="FV157" s="82"/>
      <c r="FW157" s="82">
        <v>977</v>
      </c>
      <c r="FX157" s="82">
        <v>78</v>
      </c>
      <c r="FY157" s="82">
        <v>22</v>
      </c>
      <c r="FZ157" s="82">
        <v>1</v>
      </c>
      <c r="GA157" s="82">
        <v>1</v>
      </c>
      <c r="GB157" s="82">
        <v>1</v>
      </c>
      <c r="GC157" s="82">
        <v>8</v>
      </c>
    </row>
    <row r="158" spans="1:185" x14ac:dyDescent="0.3">
      <c r="A158" s="83">
        <v>106301175</v>
      </c>
      <c r="B158" s="81" t="s">
        <v>420</v>
      </c>
      <c r="C158" s="81" t="s">
        <v>999</v>
      </c>
      <c r="D158" s="81" t="s">
        <v>1101</v>
      </c>
      <c r="E158" s="81" t="s">
        <v>1519</v>
      </c>
      <c r="F158" s="81" t="s">
        <v>2035</v>
      </c>
      <c r="G158" s="81" t="s">
        <v>2033</v>
      </c>
      <c r="H158" s="81" t="s">
        <v>413</v>
      </c>
      <c r="I158" s="81" t="s">
        <v>1041</v>
      </c>
      <c r="J158" s="81"/>
      <c r="K158" s="81" t="s">
        <v>1864</v>
      </c>
      <c r="L158" s="81"/>
      <c r="M158" s="81"/>
      <c r="N158" s="81" t="s">
        <v>967</v>
      </c>
      <c r="O158" s="81" t="s">
        <v>1125</v>
      </c>
      <c r="P158" s="81" t="s">
        <v>1159</v>
      </c>
      <c r="Q158" s="81" t="s">
        <v>1522</v>
      </c>
      <c r="R158" s="81" t="s">
        <v>51</v>
      </c>
      <c r="S158" s="82">
        <v>17020</v>
      </c>
      <c r="T158" s="82">
        <v>14895</v>
      </c>
      <c r="U158" s="82"/>
      <c r="V158" s="82">
        <v>2021</v>
      </c>
      <c r="W158" s="82">
        <v>2556</v>
      </c>
      <c r="X158" s="82">
        <v>6024</v>
      </c>
      <c r="Y158" s="82">
        <v>5240</v>
      </c>
      <c r="Z158" s="82">
        <v>4290</v>
      </c>
      <c r="AA158" s="82">
        <v>4791</v>
      </c>
      <c r="AB158" s="82">
        <v>3485</v>
      </c>
      <c r="AC158" s="82">
        <v>1765</v>
      </c>
      <c r="AD158" s="82">
        <v>1352</v>
      </c>
      <c r="AE158" s="82">
        <v>391</v>
      </c>
      <c r="AF158" s="82"/>
      <c r="AG158" s="82">
        <v>62</v>
      </c>
      <c r="AH158" s="82">
        <v>6978</v>
      </c>
      <c r="AI158" s="82">
        <v>810</v>
      </c>
      <c r="AJ158" s="82">
        <v>336</v>
      </c>
      <c r="AK158" s="82">
        <v>212</v>
      </c>
      <c r="AL158" s="82">
        <v>10417</v>
      </c>
      <c r="AM158" s="82">
        <v>589</v>
      </c>
      <c r="AN158" s="82">
        <v>12511</v>
      </c>
      <c r="AO158" s="82"/>
      <c r="AP158" s="82">
        <v>14119</v>
      </c>
      <c r="AQ158" s="82">
        <v>17190</v>
      </c>
      <c r="AR158" s="82">
        <v>606</v>
      </c>
      <c r="AS158" s="82"/>
      <c r="AT158" s="82">
        <v>118</v>
      </c>
      <c r="AU158" s="82">
        <v>924</v>
      </c>
      <c r="AV158" s="82">
        <v>298</v>
      </c>
      <c r="AW158" s="82">
        <v>86</v>
      </c>
      <c r="AX158" s="82">
        <v>77</v>
      </c>
      <c r="AY158" s="82">
        <v>19</v>
      </c>
      <c r="AZ158" s="82"/>
      <c r="BA158" s="82"/>
      <c r="BB158" s="82">
        <v>116</v>
      </c>
      <c r="BC158" s="82">
        <v>2</v>
      </c>
      <c r="BD158" s="82">
        <v>3</v>
      </c>
      <c r="BE158" s="82">
        <v>30018</v>
      </c>
      <c r="BF158" s="82">
        <v>235</v>
      </c>
      <c r="BG158" s="82">
        <v>1</v>
      </c>
      <c r="BH158" s="82"/>
      <c r="BI158" s="82">
        <v>18</v>
      </c>
      <c r="BJ158" s="82"/>
      <c r="BK158" s="82">
        <v>18446</v>
      </c>
      <c r="BL158" s="82">
        <v>5007</v>
      </c>
      <c r="BM158" s="82">
        <v>452</v>
      </c>
      <c r="BN158" s="82">
        <v>5725</v>
      </c>
      <c r="BO158" s="82">
        <v>2265</v>
      </c>
      <c r="BP158" s="82">
        <v>20</v>
      </c>
      <c r="BQ158" s="82">
        <v>30</v>
      </c>
      <c r="BR158" s="82">
        <v>2034</v>
      </c>
      <c r="BS158" s="82">
        <v>7</v>
      </c>
      <c r="BT158" s="82">
        <v>1896</v>
      </c>
      <c r="BU158" s="82">
        <v>144</v>
      </c>
      <c r="BV158" s="82">
        <v>468</v>
      </c>
      <c r="BW158" s="82">
        <v>318</v>
      </c>
      <c r="BX158" s="82">
        <v>278</v>
      </c>
      <c r="BY158" s="82">
        <v>1017</v>
      </c>
      <c r="BZ158" s="82">
        <v>1863</v>
      </c>
      <c r="CA158" s="82">
        <v>2002</v>
      </c>
      <c r="CB158" s="82">
        <v>5458</v>
      </c>
      <c r="CC158" s="82">
        <v>1399</v>
      </c>
      <c r="CD158" s="82">
        <v>1728</v>
      </c>
      <c r="CE158" s="82">
        <v>112</v>
      </c>
      <c r="CF158" s="82">
        <v>1243</v>
      </c>
      <c r="CG158" s="82">
        <v>1778</v>
      </c>
      <c r="CH158" s="82">
        <v>3733</v>
      </c>
      <c r="CI158" s="82">
        <v>1160</v>
      </c>
      <c r="CJ158" s="82">
        <v>5236</v>
      </c>
      <c r="CK158" s="82">
        <v>11</v>
      </c>
      <c r="CL158" s="82">
        <v>31915</v>
      </c>
      <c r="CM158" s="82">
        <v>3241</v>
      </c>
      <c r="CN158" s="82">
        <v>24210</v>
      </c>
      <c r="CO158" s="82">
        <v>4447</v>
      </c>
      <c r="CP158" s="82">
        <v>2</v>
      </c>
      <c r="CQ158" s="82">
        <v>15</v>
      </c>
      <c r="CR158" s="82">
        <v>5</v>
      </c>
      <c r="CS158" s="82">
        <v>30745</v>
      </c>
      <c r="CT158" s="82"/>
      <c r="CU158" s="82">
        <v>313</v>
      </c>
      <c r="CV158" s="82">
        <v>375</v>
      </c>
      <c r="CW158" s="82">
        <v>477</v>
      </c>
      <c r="CX158" s="82">
        <v>4878</v>
      </c>
      <c r="CY158" s="82">
        <v>5495</v>
      </c>
      <c r="CZ158" s="82"/>
      <c r="DA158" s="82">
        <v>132</v>
      </c>
      <c r="DB158" s="82">
        <v>469</v>
      </c>
      <c r="DC158" s="82">
        <v>749</v>
      </c>
      <c r="DD158" s="82">
        <v>1055</v>
      </c>
      <c r="DE158" s="82">
        <v>1985</v>
      </c>
      <c r="DF158" s="82">
        <v>2145</v>
      </c>
      <c r="DG158" s="82">
        <v>1729</v>
      </c>
      <c r="DH158" s="82">
        <v>1919</v>
      </c>
      <c r="DI158" s="82">
        <v>121</v>
      </c>
      <c r="DJ158" s="82">
        <v>69</v>
      </c>
      <c r="DK158" s="82"/>
      <c r="DL158" s="82">
        <v>41</v>
      </c>
      <c r="DM158" s="82">
        <v>3557</v>
      </c>
      <c r="DN158" s="82">
        <v>227</v>
      </c>
      <c r="DO158" s="82">
        <v>77</v>
      </c>
      <c r="DP158" s="82">
        <v>77</v>
      </c>
      <c r="DQ158" s="82">
        <v>2427</v>
      </c>
      <c r="DR158" s="82">
        <v>133</v>
      </c>
      <c r="DS158" s="82">
        <v>3834</v>
      </c>
      <c r="DT158" s="82"/>
      <c r="DU158" s="82">
        <v>3392</v>
      </c>
      <c r="DV158" s="82">
        <v>6780</v>
      </c>
      <c r="DW158" s="82">
        <v>199</v>
      </c>
      <c r="DX158" s="82">
        <v>2</v>
      </c>
      <c r="DY158" s="82">
        <v>375</v>
      </c>
      <c r="DZ158" s="82">
        <v>526</v>
      </c>
      <c r="EA158" s="82">
        <v>474</v>
      </c>
      <c r="EB158" s="82">
        <v>2419</v>
      </c>
      <c r="EC158" s="82">
        <v>272</v>
      </c>
      <c r="ED158" s="82">
        <v>7</v>
      </c>
      <c r="EE158" s="82">
        <v>1</v>
      </c>
      <c r="EF158" s="82">
        <v>28</v>
      </c>
      <c r="EG158" s="82">
        <v>39</v>
      </c>
      <c r="EH158" s="82">
        <v>32</v>
      </c>
      <c r="EI158" s="82">
        <v>5072</v>
      </c>
      <c r="EJ158" s="82">
        <v>1126</v>
      </c>
      <c r="EK158" s="82">
        <v>2</v>
      </c>
      <c r="EL158" s="82"/>
      <c r="EM158" s="82"/>
      <c r="EN158" s="82"/>
      <c r="EO158" s="82"/>
      <c r="EP158" s="82">
        <v>4021</v>
      </c>
      <c r="EQ158" s="82">
        <v>4603</v>
      </c>
      <c r="ER158" s="82">
        <v>70</v>
      </c>
      <c r="ES158" s="82">
        <v>1496</v>
      </c>
      <c r="ET158" s="82">
        <v>183</v>
      </c>
      <c r="EU158" s="82"/>
      <c r="EV158" s="82">
        <v>1832</v>
      </c>
      <c r="EW158" s="82">
        <v>1465</v>
      </c>
      <c r="EX158" s="82">
        <v>149</v>
      </c>
      <c r="EY158" s="82">
        <v>41</v>
      </c>
      <c r="EZ158" s="82">
        <v>574</v>
      </c>
      <c r="FA158" s="82">
        <v>6</v>
      </c>
      <c r="FB158" s="82">
        <v>688</v>
      </c>
      <c r="FC158" s="82">
        <v>2077</v>
      </c>
      <c r="FD158" s="82">
        <v>812</v>
      </c>
      <c r="FE158" s="82">
        <v>173</v>
      </c>
      <c r="FF158" s="82">
        <v>229</v>
      </c>
      <c r="FG158" s="82">
        <v>444</v>
      </c>
      <c r="FH158" s="82">
        <v>248</v>
      </c>
      <c r="FI158" s="82">
        <v>885</v>
      </c>
      <c r="FJ158" s="82">
        <v>292</v>
      </c>
      <c r="FK158" s="82">
        <v>234</v>
      </c>
      <c r="FL158" s="82">
        <v>88</v>
      </c>
      <c r="FM158" s="82">
        <v>14</v>
      </c>
      <c r="FN158" s="82">
        <v>113</v>
      </c>
      <c r="FO158" s="82">
        <v>9</v>
      </c>
      <c r="FP158" s="82"/>
      <c r="FQ158" s="82">
        <v>10373</v>
      </c>
      <c r="FR158" s="82">
        <v>2423</v>
      </c>
      <c r="FS158" s="82">
        <v>6136</v>
      </c>
      <c r="FT158" s="82">
        <v>1807</v>
      </c>
      <c r="FU158" s="82">
        <v>2</v>
      </c>
      <c r="FV158" s="82">
        <v>5</v>
      </c>
      <c r="FW158" s="82">
        <v>9976</v>
      </c>
      <c r="FX158" s="82">
        <v>299</v>
      </c>
      <c r="FY158" s="82">
        <v>50</v>
      </c>
      <c r="FZ158" s="82">
        <v>12</v>
      </c>
      <c r="GA158" s="82"/>
      <c r="GB158" s="82">
        <v>36</v>
      </c>
      <c r="GC158" s="82">
        <v>25</v>
      </c>
    </row>
    <row r="159" spans="1:185" x14ac:dyDescent="0.3">
      <c r="A159" s="83">
        <v>106301188</v>
      </c>
      <c r="B159" s="81" t="s">
        <v>421</v>
      </c>
      <c r="C159" s="81" t="s">
        <v>1000</v>
      </c>
      <c r="D159" s="81" t="s">
        <v>1101</v>
      </c>
      <c r="E159" s="81" t="s">
        <v>1519</v>
      </c>
      <c r="F159" s="81" t="s">
        <v>2036</v>
      </c>
      <c r="G159" s="81" t="s">
        <v>1555</v>
      </c>
      <c r="H159" s="81" t="s">
        <v>422</v>
      </c>
      <c r="I159" s="81" t="s">
        <v>1041</v>
      </c>
      <c r="J159" s="81"/>
      <c r="K159" s="81" t="s">
        <v>1864</v>
      </c>
      <c r="L159" s="81"/>
      <c r="M159" s="81"/>
      <c r="N159" s="81" t="s">
        <v>966</v>
      </c>
      <c r="O159" s="81" t="s">
        <v>1125</v>
      </c>
      <c r="P159" s="81" t="s">
        <v>1160</v>
      </c>
      <c r="Q159" s="81" t="s">
        <v>1523</v>
      </c>
      <c r="R159" s="81" t="s">
        <v>51</v>
      </c>
      <c r="S159" s="82">
        <v>4265</v>
      </c>
      <c r="T159" s="82">
        <v>4877</v>
      </c>
      <c r="U159" s="82"/>
      <c r="V159" s="82">
        <v>430</v>
      </c>
      <c r="W159" s="82">
        <v>854</v>
      </c>
      <c r="X159" s="82">
        <v>2100</v>
      </c>
      <c r="Y159" s="82">
        <v>1928</v>
      </c>
      <c r="Z159" s="82">
        <v>1411</v>
      </c>
      <c r="AA159" s="82">
        <v>1202</v>
      </c>
      <c r="AB159" s="82">
        <v>723</v>
      </c>
      <c r="AC159" s="82">
        <v>251</v>
      </c>
      <c r="AD159" s="82">
        <v>158</v>
      </c>
      <c r="AE159" s="82">
        <v>85</v>
      </c>
      <c r="AF159" s="82"/>
      <c r="AG159" s="82">
        <v>17</v>
      </c>
      <c r="AH159" s="82">
        <v>398</v>
      </c>
      <c r="AI159" s="82">
        <v>560</v>
      </c>
      <c r="AJ159" s="82">
        <v>71</v>
      </c>
      <c r="AK159" s="82">
        <v>26</v>
      </c>
      <c r="AL159" s="82">
        <v>5232</v>
      </c>
      <c r="AM159" s="82">
        <v>5</v>
      </c>
      <c r="AN159" s="82">
        <v>2830</v>
      </c>
      <c r="AO159" s="82">
        <v>3</v>
      </c>
      <c r="AP159" s="82">
        <v>5359</v>
      </c>
      <c r="AQ159" s="82">
        <v>3762</v>
      </c>
      <c r="AR159" s="82">
        <v>21</v>
      </c>
      <c r="AS159" s="82"/>
      <c r="AT159" s="82">
        <v>130</v>
      </c>
      <c r="AU159" s="82">
        <v>395</v>
      </c>
      <c r="AV159" s="82"/>
      <c r="AW159" s="82">
        <v>55</v>
      </c>
      <c r="AX159" s="82">
        <v>2</v>
      </c>
      <c r="AY159" s="82">
        <v>1</v>
      </c>
      <c r="AZ159" s="82">
        <v>177</v>
      </c>
      <c r="BA159" s="82">
        <v>407</v>
      </c>
      <c r="BB159" s="82">
        <v>252</v>
      </c>
      <c r="BC159" s="82">
        <v>4</v>
      </c>
      <c r="BD159" s="82"/>
      <c r="BE159" s="82">
        <v>7701</v>
      </c>
      <c r="BF159" s="82">
        <v>8</v>
      </c>
      <c r="BG159" s="82">
        <v>1</v>
      </c>
      <c r="BH159" s="82"/>
      <c r="BI159" s="82">
        <v>9</v>
      </c>
      <c r="BJ159" s="82"/>
      <c r="BK159" s="82">
        <v>4852</v>
      </c>
      <c r="BL159" s="82">
        <v>1020</v>
      </c>
      <c r="BM159" s="82">
        <v>464</v>
      </c>
      <c r="BN159" s="82">
        <v>1193</v>
      </c>
      <c r="BO159" s="82">
        <v>1613</v>
      </c>
      <c r="BP159" s="82"/>
      <c r="BQ159" s="82">
        <v>12</v>
      </c>
      <c r="BR159" s="82">
        <v>449</v>
      </c>
      <c r="BS159" s="82">
        <v>1</v>
      </c>
      <c r="BT159" s="82">
        <v>534</v>
      </c>
      <c r="BU159" s="82">
        <v>17</v>
      </c>
      <c r="BV159" s="82">
        <v>137</v>
      </c>
      <c r="BW159" s="82">
        <v>180</v>
      </c>
      <c r="BX159" s="82">
        <v>63</v>
      </c>
      <c r="BY159" s="82">
        <v>299</v>
      </c>
      <c r="BZ159" s="82">
        <v>456</v>
      </c>
      <c r="CA159" s="82">
        <v>381</v>
      </c>
      <c r="CB159" s="82">
        <v>1816</v>
      </c>
      <c r="CC159" s="82">
        <v>1612</v>
      </c>
      <c r="CD159" s="82">
        <v>438</v>
      </c>
      <c r="CE159" s="82">
        <v>15</v>
      </c>
      <c r="CF159" s="82">
        <v>325</v>
      </c>
      <c r="CG159" s="82">
        <v>383</v>
      </c>
      <c r="CH159" s="82">
        <v>700</v>
      </c>
      <c r="CI159" s="82">
        <v>336</v>
      </c>
      <c r="CJ159" s="82">
        <v>988</v>
      </c>
      <c r="CK159" s="82"/>
      <c r="CL159" s="82">
        <v>9142</v>
      </c>
      <c r="CM159" s="82">
        <v>72</v>
      </c>
      <c r="CN159" s="82">
        <v>7124</v>
      </c>
      <c r="CO159" s="82">
        <v>1929</v>
      </c>
      <c r="CP159" s="82"/>
      <c r="CQ159" s="82">
        <v>17</v>
      </c>
      <c r="CR159" s="82">
        <v>28</v>
      </c>
      <c r="CS159" s="82">
        <v>7712</v>
      </c>
      <c r="CT159" s="82">
        <v>180</v>
      </c>
      <c r="CU159" s="82">
        <v>964</v>
      </c>
      <c r="CV159" s="82">
        <v>245</v>
      </c>
      <c r="CW159" s="82">
        <v>13</v>
      </c>
      <c r="CX159" s="82">
        <v>995</v>
      </c>
      <c r="CY159" s="82">
        <v>1480</v>
      </c>
      <c r="CZ159" s="82"/>
      <c r="DA159" s="82">
        <v>39</v>
      </c>
      <c r="DB159" s="82">
        <v>433</v>
      </c>
      <c r="DC159" s="82">
        <v>424</v>
      </c>
      <c r="DD159" s="82">
        <v>403</v>
      </c>
      <c r="DE159" s="82">
        <v>432</v>
      </c>
      <c r="DF159" s="82">
        <v>377</v>
      </c>
      <c r="DG159" s="82">
        <v>202</v>
      </c>
      <c r="DH159" s="82">
        <v>164</v>
      </c>
      <c r="DI159" s="82">
        <v>1</v>
      </c>
      <c r="DJ159" s="82"/>
      <c r="DK159" s="82"/>
      <c r="DL159" s="82">
        <v>4</v>
      </c>
      <c r="DM159" s="82">
        <v>144</v>
      </c>
      <c r="DN159" s="82">
        <v>139</v>
      </c>
      <c r="DO159" s="82">
        <v>13</v>
      </c>
      <c r="DP159" s="82">
        <v>9</v>
      </c>
      <c r="DQ159" s="82">
        <v>1136</v>
      </c>
      <c r="DR159" s="82">
        <v>3</v>
      </c>
      <c r="DS159" s="82">
        <v>1027</v>
      </c>
      <c r="DT159" s="82"/>
      <c r="DU159" s="82">
        <v>1083</v>
      </c>
      <c r="DV159" s="82">
        <v>1382</v>
      </c>
      <c r="DW159" s="82">
        <v>10</v>
      </c>
      <c r="DX159" s="82"/>
      <c r="DY159" s="82">
        <v>49</v>
      </c>
      <c r="DZ159" s="82">
        <v>402</v>
      </c>
      <c r="EA159" s="82">
        <v>81</v>
      </c>
      <c r="EB159" s="82">
        <v>26</v>
      </c>
      <c r="EC159" s="82">
        <v>14</v>
      </c>
      <c r="ED159" s="82">
        <v>8</v>
      </c>
      <c r="EE159" s="82">
        <v>118</v>
      </c>
      <c r="EF159" s="82">
        <v>37</v>
      </c>
      <c r="EG159" s="82">
        <v>3</v>
      </c>
      <c r="EH159" s="82">
        <v>62</v>
      </c>
      <c r="EI159" s="82">
        <v>1385</v>
      </c>
      <c r="EJ159" s="82">
        <v>231</v>
      </c>
      <c r="EK159" s="82">
        <v>53</v>
      </c>
      <c r="EL159" s="82"/>
      <c r="EM159" s="82">
        <v>6</v>
      </c>
      <c r="EN159" s="82"/>
      <c r="EO159" s="82"/>
      <c r="EP159" s="82">
        <v>1313</v>
      </c>
      <c r="EQ159" s="82">
        <v>687</v>
      </c>
      <c r="ER159" s="82">
        <v>224</v>
      </c>
      <c r="ES159" s="82">
        <v>184</v>
      </c>
      <c r="ET159" s="82">
        <v>67</v>
      </c>
      <c r="EU159" s="82"/>
      <c r="EV159" s="82">
        <v>172</v>
      </c>
      <c r="EW159" s="82">
        <v>190</v>
      </c>
      <c r="EX159" s="82">
        <v>10</v>
      </c>
      <c r="EY159" s="82">
        <v>1</v>
      </c>
      <c r="EZ159" s="82">
        <v>64</v>
      </c>
      <c r="FA159" s="82"/>
      <c r="FB159" s="82">
        <v>68</v>
      </c>
      <c r="FC159" s="82">
        <v>483</v>
      </c>
      <c r="FD159" s="82">
        <v>132</v>
      </c>
      <c r="FE159" s="82">
        <v>1067</v>
      </c>
      <c r="FF159" s="82">
        <v>27</v>
      </c>
      <c r="FG159" s="82">
        <v>20</v>
      </c>
      <c r="FH159" s="82">
        <v>43</v>
      </c>
      <c r="FI159" s="82">
        <v>73</v>
      </c>
      <c r="FJ159" s="82">
        <v>41</v>
      </c>
      <c r="FK159" s="82">
        <v>24</v>
      </c>
      <c r="FL159" s="82">
        <v>1</v>
      </c>
      <c r="FM159" s="82">
        <v>12</v>
      </c>
      <c r="FN159" s="82">
        <v>47</v>
      </c>
      <c r="FO159" s="82"/>
      <c r="FP159" s="82"/>
      <c r="FQ159" s="82">
        <v>2475</v>
      </c>
      <c r="FR159" s="82">
        <v>27</v>
      </c>
      <c r="FS159" s="82">
        <v>2066</v>
      </c>
      <c r="FT159" s="82">
        <v>378</v>
      </c>
      <c r="FU159" s="82"/>
      <c r="FV159" s="82">
        <v>4</v>
      </c>
      <c r="FW159" s="82">
        <v>1690</v>
      </c>
      <c r="FX159" s="82">
        <v>730</v>
      </c>
      <c r="FY159" s="82">
        <v>27</v>
      </c>
      <c r="FZ159" s="82">
        <v>3</v>
      </c>
      <c r="GA159" s="82">
        <v>25</v>
      </c>
      <c r="GB159" s="82"/>
      <c r="GC159" s="82">
        <v>11</v>
      </c>
    </row>
    <row r="160" spans="1:185" x14ac:dyDescent="0.3">
      <c r="A160" s="83">
        <v>106301205</v>
      </c>
      <c r="B160" s="81" t="s">
        <v>423</v>
      </c>
      <c r="C160" s="81" t="s">
        <v>424</v>
      </c>
      <c r="D160" s="81" t="s">
        <v>1101</v>
      </c>
      <c r="E160" s="81" t="s">
        <v>1519</v>
      </c>
      <c r="F160" s="81" t="s">
        <v>1526</v>
      </c>
      <c r="G160" s="81" t="s">
        <v>1527</v>
      </c>
      <c r="H160" s="81" t="s">
        <v>425</v>
      </c>
      <c r="I160" s="81" t="s">
        <v>1040</v>
      </c>
      <c r="J160" s="81"/>
      <c r="K160" s="81" t="s">
        <v>1864</v>
      </c>
      <c r="L160" s="81"/>
      <c r="M160" s="81"/>
      <c r="N160" s="81" t="s">
        <v>965</v>
      </c>
      <c r="O160" s="81" t="s">
        <v>1157</v>
      </c>
      <c r="P160" s="81" t="s">
        <v>1161</v>
      </c>
      <c r="Q160" s="81" t="s">
        <v>1528</v>
      </c>
      <c r="R160" s="81" t="s">
        <v>51</v>
      </c>
      <c r="S160" s="82">
        <v>44443</v>
      </c>
      <c r="T160" s="82">
        <v>38030</v>
      </c>
      <c r="U160" s="82">
        <v>10</v>
      </c>
      <c r="V160" s="82">
        <v>3063</v>
      </c>
      <c r="W160" s="82">
        <v>5391</v>
      </c>
      <c r="X160" s="82">
        <v>14080</v>
      </c>
      <c r="Y160" s="82">
        <v>13135</v>
      </c>
      <c r="Z160" s="82">
        <v>10328</v>
      </c>
      <c r="AA160" s="82">
        <v>11232</v>
      </c>
      <c r="AB160" s="82">
        <v>9381</v>
      </c>
      <c r="AC160" s="82">
        <v>8029</v>
      </c>
      <c r="AD160" s="82">
        <v>7405</v>
      </c>
      <c r="AE160" s="82">
        <v>439</v>
      </c>
      <c r="AF160" s="82"/>
      <c r="AG160" s="82">
        <v>538</v>
      </c>
      <c r="AH160" s="82">
        <v>7675</v>
      </c>
      <c r="AI160" s="82">
        <v>2645</v>
      </c>
      <c r="AJ160" s="82">
        <v>937</v>
      </c>
      <c r="AK160" s="82">
        <v>186</v>
      </c>
      <c r="AL160" s="82">
        <v>3546</v>
      </c>
      <c r="AM160" s="82">
        <v>616</v>
      </c>
      <c r="AN160" s="82">
        <v>66211</v>
      </c>
      <c r="AO160" s="82">
        <v>129</v>
      </c>
      <c r="AP160" s="82">
        <v>14123</v>
      </c>
      <c r="AQ160" s="82">
        <v>67638</v>
      </c>
      <c r="AR160" s="82">
        <v>580</v>
      </c>
      <c r="AS160" s="82">
        <v>142</v>
      </c>
      <c r="AT160" s="82">
        <v>476</v>
      </c>
      <c r="AU160" s="82">
        <v>807</v>
      </c>
      <c r="AV160" s="82">
        <v>211</v>
      </c>
      <c r="AW160" s="82">
        <v>172</v>
      </c>
      <c r="AX160" s="82">
        <v>56</v>
      </c>
      <c r="AY160" s="82">
        <v>12</v>
      </c>
      <c r="AZ160" s="82">
        <v>803</v>
      </c>
      <c r="BA160" s="82">
        <v>466</v>
      </c>
      <c r="BB160" s="82">
        <v>1225</v>
      </c>
      <c r="BC160" s="82">
        <v>22</v>
      </c>
      <c r="BD160" s="82">
        <v>5</v>
      </c>
      <c r="BE160" s="82">
        <v>77593</v>
      </c>
      <c r="BF160" s="82">
        <v>502</v>
      </c>
      <c r="BG160" s="82"/>
      <c r="BH160" s="82"/>
      <c r="BI160" s="82">
        <v>133</v>
      </c>
      <c r="BJ160" s="82"/>
      <c r="BK160" s="82">
        <v>21043</v>
      </c>
      <c r="BL160" s="82">
        <v>19332</v>
      </c>
      <c r="BM160" s="82">
        <v>1893</v>
      </c>
      <c r="BN160" s="82">
        <v>34211</v>
      </c>
      <c r="BO160" s="82">
        <v>6004</v>
      </c>
      <c r="BP160" s="82"/>
      <c r="BQ160" s="82">
        <v>38</v>
      </c>
      <c r="BR160" s="82">
        <v>7060</v>
      </c>
      <c r="BS160" s="82">
        <v>8</v>
      </c>
      <c r="BT160" s="82">
        <v>4128</v>
      </c>
      <c r="BU160" s="82">
        <v>309</v>
      </c>
      <c r="BV160" s="82">
        <v>678</v>
      </c>
      <c r="BW160" s="82">
        <v>1004</v>
      </c>
      <c r="BX160" s="82">
        <v>733</v>
      </c>
      <c r="BY160" s="82">
        <v>2428</v>
      </c>
      <c r="BZ160" s="82">
        <v>4473</v>
      </c>
      <c r="CA160" s="82">
        <v>3869</v>
      </c>
      <c r="CB160" s="82">
        <v>17076</v>
      </c>
      <c r="CC160" s="82">
        <v>5747</v>
      </c>
      <c r="CD160" s="82">
        <v>4493</v>
      </c>
      <c r="CE160" s="82">
        <v>199</v>
      </c>
      <c r="CF160" s="82">
        <v>3779</v>
      </c>
      <c r="CG160" s="82">
        <v>3356</v>
      </c>
      <c r="CH160" s="82">
        <v>4407</v>
      </c>
      <c r="CI160" s="82">
        <v>2372</v>
      </c>
      <c r="CJ160" s="82">
        <v>16296</v>
      </c>
      <c r="CK160" s="82">
        <v>30</v>
      </c>
      <c r="CL160" s="82">
        <v>82483</v>
      </c>
      <c r="CM160" s="82">
        <v>3320</v>
      </c>
      <c r="CN160" s="82">
        <v>75641</v>
      </c>
      <c r="CO160" s="82">
        <v>3388</v>
      </c>
      <c r="CP160" s="82">
        <v>108</v>
      </c>
      <c r="CQ160" s="82">
        <v>26</v>
      </c>
      <c r="CR160" s="82">
        <v>8</v>
      </c>
      <c r="CS160" s="82">
        <v>76733</v>
      </c>
      <c r="CT160" s="82">
        <v>61</v>
      </c>
      <c r="CU160" s="82">
        <v>3257</v>
      </c>
      <c r="CV160" s="82">
        <v>2307</v>
      </c>
      <c r="CW160" s="82">
        <v>117</v>
      </c>
      <c r="CX160" s="82">
        <v>9206</v>
      </c>
      <c r="CY160" s="82">
        <v>9669</v>
      </c>
      <c r="CZ160" s="82">
        <v>2</v>
      </c>
      <c r="DA160" s="82">
        <v>145</v>
      </c>
      <c r="DB160" s="82">
        <v>867</v>
      </c>
      <c r="DC160" s="82">
        <v>1365</v>
      </c>
      <c r="DD160" s="82">
        <v>1557</v>
      </c>
      <c r="DE160" s="82">
        <v>2433</v>
      </c>
      <c r="DF160" s="82">
        <v>3099</v>
      </c>
      <c r="DG160" s="82">
        <v>4079</v>
      </c>
      <c r="DH160" s="82">
        <v>5326</v>
      </c>
      <c r="DI160" s="82">
        <v>6</v>
      </c>
      <c r="DJ160" s="82"/>
      <c r="DK160" s="82"/>
      <c r="DL160" s="82">
        <v>61</v>
      </c>
      <c r="DM160" s="82">
        <v>1756</v>
      </c>
      <c r="DN160" s="82">
        <v>322</v>
      </c>
      <c r="DO160" s="82">
        <v>170</v>
      </c>
      <c r="DP160" s="82">
        <v>51</v>
      </c>
      <c r="DQ160" s="82">
        <v>453</v>
      </c>
      <c r="DR160" s="82">
        <v>144</v>
      </c>
      <c r="DS160" s="82">
        <v>15915</v>
      </c>
      <c r="DT160" s="82">
        <v>5</v>
      </c>
      <c r="DU160" s="82">
        <v>2135</v>
      </c>
      <c r="DV160" s="82">
        <v>16519</v>
      </c>
      <c r="DW160" s="82">
        <v>218</v>
      </c>
      <c r="DX160" s="82">
        <v>5</v>
      </c>
      <c r="DY160" s="82">
        <v>426</v>
      </c>
      <c r="DZ160" s="82">
        <v>333</v>
      </c>
      <c r="EA160" s="82">
        <v>577</v>
      </c>
      <c r="EB160" s="82">
        <v>5359</v>
      </c>
      <c r="EC160" s="82">
        <v>739</v>
      </c>
      <c r="ED160" s="82">
        <v>17</v>
      </c>
      <c r="EE160" s="82">
        <v>4</v>
      </c>
      <c r="EF160" s="82">
        <v>147</v>
      </c>
      <c r="EG160" s="82">
        <v>440</v>
      </c>
      <c r="EH160" s="82"/>
      <c r="EI160" s="82">
        <v>8770</v>
      </c>
      <c r="EJ160" s="82">
        <v>2062</v>
      </c>
      <c r="EK160" s="82">
        <v>3</v>
      </c>
      <c r="EL160" s="82"/>
      <c r="EM160" s="82"/>
      <c r="EN160" s="82"/>
      <c r="EO160" s="82"/>
      <c r="EP160" s="82">
        <v>2402</v>
      </c>
      <c r="EQ160" s="82">
        <v>10496</v>
      </c>
      <c r="ER160" s="82">
        <v>122</v>
      </c>
      <c r="ES160" s="82">
        <v>5388</v>
      </c>
      <c r="ET160" s="82">
        <v>467</v>
      </c>
      <c r="EU160" s="82">
        <v>2</v>
      </c>
      <c r="EV160" s="82">
        <v>2971</v>
      </c>
      <c r="EW160" s="82">
        <v>2941</v>
      </c>
      <c r="EX160" s="82">
        <v>157</v>
      </c>
      <c r="EY160" s="82">
        <v>14</v>
      </c>
      <c r="EZ160" s="82">
        <v>855</v>
      </c>
      <c r="FA160" s="82">
        <v>28</v>
      </c>
      <c r="FB160" s="82">
        <v>1112</v>
      </c>
      <c r="FC160" s="82">
        <v>4188</v>
      </c>
      <c r="FD160" s="82">
        <v>2194</v>
      </c>
      <c r="FE160" s="82">
        <v>547</v>
      </c>
      <c r="FF160" s="82">
        <v>407</v>
      </c>
      <c r="FG160" s="82">
        <v>783</v>
      </c>
      <c r="FH160" s="82">
        <v>510</v>
      </c>
      <c r="FI160" s="82">
        <v>1160</v>
      </c>
      <c r="FJ160" s="82">
        <v>446</v>
      </c>
      <c r="FK160" s="82">
        <v>302</v>
      </c>
      <c r="FL160" s="82">
        <v>6</v>
      </c>
      <c r="FM160" s="82">
        <v>26</v>
      </c>
      <c r="FN160" s="82">
        <v>216</v>
      </c>
      <c r="FO160" s="82">
        <v>14</v>
      </c>
      <c r="FP160" s="82"/>
      <c r="FQ160" s="82">
        <v>18877</v>
      </c>
      <c r="FR160" s="82">
        <v>976</v>
      </c>
      <c r="FS160" s="82">
        <v>17093</v>
      </c>
      <c r="FT160" s="82">
        <v>783</v>
      </c>
      <c r="FU160" s="82">
        <v>17</v>
      </c>
      <c r="FV160" s="82">
        <v>8</v>
      </c>
      <c r="FW160" s="82">
        <v>18002</v>
      </c>
      <c r="FX160" s="82">
        <v>521</v>
      </c>
      <c r="FY160" s="82">
        <v>337</v>
      </c>
      <c r="FZ160" s="82">
        <v>4</v>
      </c>
      <c r="GA160" s="82">
        <v>9</v>
      </c>
      <c r="GB160" s="82">
        <v>4</v>
      </c>
      <c r="GC160" s="82">
        <v>56</v>
      </c>
    </row>
    <row r="161" spans="1:185" x14ac:dyDescent="0.3">
      <c r="A161" s="83">
        <v>106301209</v>
      </c>
      <c r="B161" s="81" t="s">
        <v>426</v>
      </c>
      <c r="C161" s="81" t="s">
        <v>427</v>
      </c>
      <c r="D161" s="81" t="s">
        <v>1101</v>
      </c>
      <c r="E161" s="81" t="s">
        <v>1519</v>
      </c>
      <c r="F161" s="81" t="s">
        <v>2037</v>
      </c>
      <c r="G161" s="81" t="s">
        <v>2038</v>
      </c>
      <c r="H161" s="81" t="s">
        <v>428</v>
      </c>
      <c r="I161" s="81" t="s">
        <v>1040</v>
      </c>
      <c r="J161" s="81"/>
      <c r="K161" s="81" t="s">
        <v>1864</v>
      </c>
      <c r="L161" s="81"/>
      <c r="M161" s="81"/>
      <c r="N161" s="81" t="s">
        <v>963</v>
      </c>
      <c r="O161" s="81" t="s">
        <v>1125</v>
      </c>
      <c r="P161" s="81" t="s">
        <v>1159</v>
      </c>
      <c r="Q161" s="81" t="s">
        <v>1529</v>
      </c>
      <c r="R161" s="81" t="s">
        <v>51</v>
      </c>
      <c r="S161" s="82">
        <v>4965</v>
      </c>
      <c r="T161" s="82">
        <v>6302</v>
      </c>
      <c r="U161" s="82">
        <v>1</v>
      </c>
      <c r="V161" s="82">
        <v>416</v>
      </c>
      <c r="W161" s="82">
        <v>958</v>
      </c>
      <c r="X161" s="82">
        <v>2490</v>
      </c>
      <c r="Y161" s="82">
        <v>2115</v>
      </c>
      <c r="Z161" s="82">
        <v>1668</v>
      </c>
      <c r="AA161" s="82">
        <v>1765</v>
      </c>
      <c r="AB161" s="82">
        <v>1016</v>
      </c>
      <c r="AC161" s="82">
        <v>469</v>
      </c>
      <c r="AD161" s="82">
        <v>336</v>
      </c>
      <c r="AE161" s="82">
        <v>34</v>
      </c>
      <c r="AF161" s="82">
        <v>1</v>
      </c>
      <c r="AG161" s="82">
        <v>43</v>
      </c>
      <c r="AH161" s="82">
        <v>824</v>
      </c>
      <c r="AI161" s="82">
        <v>515</v>
      </c>
      <c r="AJ161" s="82">
        <v>182</v>
      </c>
      <c r="AK161" s="82">
        <v>65</v>
      </c>
      <c r="AL161" s="82">
        <v>2721</v>
      </c>
      <c r="AM161" s="82">
        <v>43</v>
      </c>
      <c r="AN161" s="82">
        <v>6875</v>
      </c>
      <c r="AO161" s="82"/>
      <c r="AP161" s="82">
        <v>2882</v>
      </c>
      <c r="AQ161" s="82">
        <v>8343</v>
      </c>
      <c r="AR161" s="82">
        <v>43</v>
      </c>
      <c r="AS161" s="82"/>
      <c r="AT161" s="82">
        <v>70</v>
      </c>
      <c r="AU161" s="82">
        <v>423</v>
      </c>
      <c r="AV161" s="82">
        <v>1</v>
      </c>
      <c r="AW161" s="82">
        <v>31</v>
      </c>
      <c r="AX161" s="82">
        <v>38</v>
      </c>
      <c r="AY161" s="82"/>
      <c r="AZ161" s="82">
        <v>566</v>
      </c>
      <c r="BA161" s="82">
        <v>127</v>
      </c>
      <c r="BB161" s="82">
        <v>381</v>
      </c>
      <c r="BC161" s="82">
        <v>8</v>
      </c>
      <c r="BD161" s="82">
        <v>20</v>
      </c>
      <c r="BE161" s="82">
        <v>9555</v>
      </c>
      <c r="BF161" s="82">
        <v>26</v>
      </c>
      <c r="BG161" s="82">
        <v>13</v>
      </c>
      <c r="BH161" s="82">
        <v>9</v>
      </c>
      <c r="BI161" s="82"/>
      <c r="BJ161" s="82"/>
      <c r="BK161" s="82">
        <v>3995</v>
      </c>
      <c r="BL161" s="82">
        <v>474</v>
      </c>
      <c r="BM161" s="82">
        <v>68</v>
      </c>
      <c r="BN161" s="82">
        <v>5431</v>
      </c>
      <c r="BO161" s="82">
        <v>1291</v>
      </c>
      <c r="BP161" s="82">
        <v>9</v>
      </c>
      <c r="BQ161" s="82">
        <v>1</v>
      </c>
      <c r="BR161" s="82">
        <v>585</v>
      </c>
      <c r="BS161" s="82">
        <v>1</v>
      </c>
      <c r="BT161" s="82">
        <v>605</v>
      </c>
      <c r="BU161" s="82">
        <v>24</v>
      </c>
      <c r="BV161" s="82">
        <v>136</v>
      </c>
      <c r="BW161" s="82">
        <v>172</v>
      </c>
      <c r="BX161" s="82">
        <v>101</v>
      </c>
      <c r="BY161" s="82">
        <v>328</v>
      </c>
      <c r="BZ161" s="82">
        <v>588</v>
      </c>
      <c r="CA161" s="82">
        <v>327</v>
      </c>
      <c r="CB161" s="82">
        <v>3063</v>
      </c>
      <c r="CC161" s="82">
        <v>1777</v>
      </c>
      <c r="CD161" s="82">
        <v>563</v>
      </c>
      <c r="CE161" s="82">
        <v>11</v>
      </c>
      <c r="CF161" s="82">
        <v>407</v>
      </c>
      <c r="CG161" s="82">
        <v>115</v>
      </c>
      <c r="CH161" s="82">
        <v>760</v>
      </c>
      <c r="CI161" s="82">
        <v>489</v>
      </c>
      <c r="CJ161" s="82">
        <v>1215</v>
      </c>
      <c r="CK161" s="82"/>
      <c r="CL161" s="82">
        <v>11268</v>
      </c>
      <c r="CM161" s="82">
        <v>214</v>
      </c>
      <c r="CN161" s="82">
        <v>10613</v>
      </c>
      <c r="CO161" s="82">
        <v>435</v>
      </c>
      <c r="CP161" s="82">
        <v>6</v>
      </c>
      <c r="CQ161" s="82"/>
      <c r="CR161" s="82"/>
      <c r="CS161" s="82">
        <v>10298</v>
      </c>
      <c r="CT161" s="82">
        <v>21</v>
      </c>
      <c r="CU161" s="82">
        <v>481</v>
      </c>
      <c r="CV161" s="82">
        <v>385</v>
      </c>
      <c r="CW161" s="82">
        <v>83</v>
      </c>
      <c r="CX161" s="82">
        <v>1169</v>
      </c>
      <c r="CY161" s="82">
        <v>1565</v>
      </c>
      <c r="CZ161" s="82"/>
      <c r="DA161" s="82">
        <v>27</v>
      </c>
      <c r="DB161" s="82">
        <v>222</v>
      </c>
      <c r="DC161" s="82">
        <v>270</v>
      </c>
      <c r="DD161" s="82">
        <v>328</v>
      </c>
      <c r="DE161" s="82">
        <v>596</v>
      </c>
      <c r="DF161" s="82">
        <v>526</v>
      </c>
      <c r="DG161" s="82">
        <v>420</v>
      </c>
      <c r="DH161" s="82">
        <v>344</v>
      </c>
      <c r="DI161" s="82"/>
      <c r="DJ161" s="82"/>
      <c r="DK161" s="82">
        <v>1</v>
      </c>
      <c r="DL161" s="82">
        <v>10</v>
      </c>
      <c r="DM161" s="82">
        <v>361</v>
      </c>
      <c r="DN161" s="82">
        <v>123</v>
      </c>
      <c r="DO161" s="82">
        <v>36</v>
      </c>
      <c r="DP161" s="82">
        <v>15</v>
      </c>
      <c r="DQ161" s="82">
        <v>459</v>
      </c>
      <c r="DR161" s="82">
        <v>12</v>
      </c>
      <c r="DS161" s="82">
        <v>1718</v>
      </c>
      <c r="DT161" s="82"/>
      <c r="DU161" s="82">
        <v>509</v>
      </c>
      <c r="DV161" s="82">
        <v>2218</v>
      </c>
      <c r="DW161" s="82">
        <v>7</v>
      </c>
      <c r="DX161" s="82"/>
      <c r="DY161" s="82">
        <v>129</v>
      </c>
      <c r="DZ161" s="82">
        <v>169</v>
      </c>
      <c r="EA161" s="82">
        <v>86</v>
      </c>
      <c r="EB161" s="82">
        <v>117</v>
      </c>
      <c r="EC161" s="82">
        <v>16</v>
      </c>
      <c r="ED161" s="82"/>
      <c r="EE161" s="82">
        <v>2</v>
      </c>
      <c r="EF161" s="82">
        <v>60</v>
      </c>
      <c r="EG161" s="82">
        <v>10</v>
      </c>
      <c r="EH161" s="82">
        <v>135</v>
      </c>
      <c r="EI161" s="82">
        <v>1390</v>
      </c>
      <c r="EJ161" s="82">
        <v>620</v>
      </c>
      <c r="EK161" s="82"/>
      <c r="EL161" s="82"/>
      <c r="EM161" s="82"/>
      <c r="EN161" s="82"/>
      <c r="EO161" s="82"/>
      <c r="EP161" s="82">
        <v>923</v>
      </c>
      <c r="EQ161" s="82">
        <v>1352</v>
      </c>
      <c r="ER161" s="82">
        <v>36</v>
      </c>
      <c r="ES161" s="82">
        <v>240</v>
      </c>
      <c r="ET161" s="82">
        <v>183</v>
      </c>
      <c r="EU161" s="82"/>
      <c r="EV161" s="82">
        <v>208</v>
      </c>
      <c r="EW161" s="82">
        <v>335</v>
      </c>
      <c r="EX161" s="82">
        <v>13</v>
      </c>
      <c r="EY161" s="82">
        <v>4</v>
      </c>
      <c r="EZ161" s="82">
        <v>110</v>
      </c>
      <c r="FA161" s="82"/>
      <c r="FB161" s="82">
        <v>133</v>
      </c>
      <c r="FC161" s="82">
        <v>511</v>
      </c>
      <c r="FD161" s="82">
        <v>140</v>
      </c>
      <c r="FE161" s="82">
        <v>661</v>
      </c>
      <c r="FF161" s="82">
        <v>132</v>
      </c>
      <c r="FG161" s="82">
        <v>13</v>
      </c>
      <c r="FH161" s="82">
        <v>121</v>
      </c>
      <c r="FI161" s="82">
        <v>211</v>
      </c>
      <c r="FJ161" s="82">
        <v>95</v>
      </c>
      <c r="FK161" s="82">
        <v>38</v>
      </c>
      <c r="FL161" s="82"/>
      <c r="FM161" s="82"/>
      <c r="FN161" s="82">
        <v>9</v>
      </c>
      <c r="FO161" s="82"/>
      <c r="FP161" s="82"/>
      <c r="FQ161" s="82">
        <v>2734</v>
      </c>
      <c r="FR161" s="82">
        <v>131</v>
      </c>
      <c r="FS161" s="82">
        <v>2497</v>
      </c>
      <c r="FT161" s="82">
        <v>104</v>
      </c>
      <c r="FU161" s="82">
        <v>2</v>
      </c>
      <c r="FV161" s="82"/>
      <c r="FW161" s="82">
        <v>2412</v>
      </c>
      <c r="FX161" s="82">
        <v>276</v>
      </c>
      <c r="FY161" s="82">
        <v>40</v>
      </c>
      <c r="FZ161" s="82">
        <v>5</v>
      </c>
      <c r="GA161" s="82">
        <v>1</v>
      </c>
      <c r="GB161" s="82"/>
      <c r="GC161" s="82">
        <v>17</v>
      </c>
    </row>
    <row r="162" spans="1:185" x14ac:dyDescent="0.3">
      <c r="A162" s="83">
        <v>106301234</v>
      </c>
      <c r="B162" s="81" t="s">
        <v>429</v>
      </c>
      <c r="C162" s="81" t="s">
        <v>430</v>
      </c>
      <c r="D162" s="81" t="s">
        <v>1101</v>
      </c>
      <c r="E162" s="81" t="s">
        <v>1519</v>
      </c>
      <c r="F162" s="81" t="s">
        <v>1530</v>
      </c>
      <c r="G162" s="81" t="s">
        <v>1531</v>
      </c>
      <c r="H162" s="81" t="s">
        <v>431</v>
      </c>
      <c r="I162" s="81" t="s">
        <v>1040</v>
      </c>
      <c r="J162" s="81"/>
      <c r="K162" s="81" t="s">
        <v>1864</v>
      </c>
      <c r="L162" s="81"/>
      <c r="M162" s="81"/>
      <c r="N162" s="81" t="s">
        <v>963</v>
      </c>
      <c r="O162" s="81" t="s">
        <v>1156</v>
      </c>
      <c r="P162" s="81" t="s">
        <v>1162</v>
      </c>
      <c r="Q162" s="81" t="s">
        <v>1532</v>
      </c>
      <c r="R162" s="81" t="s">
        <v>51</v>
      </c>
      <c r="S162" s="82">
        <v>5283</v>
      </c>
      <c r="T162" s="82">
        <v>4867</v>
      </c>
      <c r="U162" s="82">
        <v>1</v>
      </c>
      <c r="V162" s="82">
        <v>673</v>
      </c>
      <c r="W162" s="82">
        <v>870</v>
      </c>
      <c r="X162" s="82">
        <v>1908</v>
      </c>
      <c r="Y162" s="82">
        <v>1689</v>
      </c>
      <c r="Z162" s="82">
        <v>1315</v>
      </c>
      <c r="AA162" s="82">
        <v>1466</v>
      </c>
      <c r="AB162" s="82">
        <v>985</v>
      </c>
      <c r="AC162" s="82">
        <v>580</v>
      </c>
      <c r="AD162" s="82">
        <v>561</v>
      </c>
      <c r="AE162" s="82">
        <v>104</v>
      </c>
      <c r="AF162" s="82"/>
      <c r="AG162" s="82">
        <v>48</v>
      </c>
      <c r="AH162" s="82">
        <v>1928</v>
      </c>
      <c r="AI162" s="82">
        <v>1090</v>
      </c>
      <c r="AJ162" s="82">
        <v>205</v>
      </c>
      <c r="AK162" s="82">
        <v>92</v>
      </c>
      <c r="AL162" s="82">
        <v>3050</v>
      </c>
      <c r="AM162" s="82">
        <v>208</v>
      </c>
      <c r="AN162" s="82">
        <v>3530</v>
      </c>
      <c r="AO162" s="82"/>
      <c r="AP162" s="82">
        <v>4031</v>
      </c>
      <c r="AQ162" s="82">
        <v>5995</v>
      </c>
      <c r="AR162" s="82">
        <v>125</v>
      </c>
      <c r="AS162" s="82"/>
      <c r="AT162" s="82">
        <v>248</v>
      </c>
      <c r="AU162" s="82">
        <v>231</v>
      </c>
      <c r="AV162" s="82">
        <v>9</v>
      </c>
      <c r="AW162" s="82">
        <v>31</v>
      </c>
      <c r="AX162" s="82">
        <v>6</v>
      </c>
      <c r="AY162" s="82">
        <v>3</v>
      </c>
      <c r="AZ162" s="82">
        <v>263</v>
      </c>
      <c r="BA162" s="82">
        <v>8</v>
      </c>
      <c r="BB162" s="82">
        <v>63</v>
      </c>
      <c r="BC162" s="82">
        <v>1</v>
      </c>
      <c r="BD162" s="82">
        <v>10</v>
      </c>
      <c r="BE162" s="82">
        <v>9223</v>
      </c>
      <c r="BF162" s="82">
        <v>36</v>
      </c>
      <c r="BG162" s="82">
        <v>6</v>
      </c>
      <c r="BH162" s="82">
        <v>13</v>
      </c>
      <c r="BI162" s="82"/>
      <c r="BJ162" s="82"/>
      <c r="BK162" s="82">
        <v>2857</v>
      </c>
      <c r="BL162" s="82">
        <v>614</v>
      </c>
      <c r="BM162" s="82">
        <v>35</v>
      </c>
      <c r="BN162" s="82">
        <v>5597</v>
      </c>
      <c r="BO162" s="82">
        <v>1048</v>
      </c>
      <c r="BP162" s="82"/>
      <c r="BQ162" s="82">
        <v>2</v>
      </c>
      <c r="BR162" s="82">
        <v>698</v>
      </c>
      <c r="BS162" s="82">
        <v>2</v>
      </c>
      <c r="BT162" s="82">
        <v>622</v>
      </c>
      <c r="BU162" s="82">
        <v>36</v>
      </c>
      <c r="BV162" s="82">
        <v>195</v>
      </c>
      <c r="BW162" s="82">
        <v>153</v>
      </c>
      <c r="BX162" s="82">
        <v>69</v>
      </c>
      <c r="BY162" s="82">
        <v>132</v>
      </c>
      <c r="BZ162" s="82">
        <v>720</v>
      </c>
      <c r="CA162" s="82">
        <v>273</v>
      </c>
      <c r="CB162" s="82">
        <v>2312</v>
      </c>
      <c r="CC162" s="82">
        <v>525</v>
      </c>
      <c r="CD162" s="82">
        <v>696</v>
      </c>
      <c r="CE162" s="82">
        <v>20</v>
      </c>
      <c r="CF162" s="82">
        <v>451</v>
      </c>
      <c r="CG162" s="82">
        <v>198</v>
      </c>
      <c r="CH162" s="82">
        <v>1049</v>
      </c>
      <c r="CI162" s="82">
        <v>404</v>
      </c>
      <c r="CJ162" s="82">
        <v>1588</v>
      </c>
      <c r="CK162" s="82">
        <v>6</v>
      </c>
      <c r="CL162" s="82">
        <v>10151</v>
      </c>
      <c r="CM162" s="82">
        <v>274</v>
      </c>
      <c r="CN162" s="82">
        <v>9187</v>
      </c>
      <c r="CO162" s="82">
        <v>683</v>
      </c>
      <c r="CP162" s="82">
        <v>7</v>
      </c>
      <c r="CQ162" s="82"/>
      <c r="CR162" s="82"/>
      <c r="CS162" s="82">
        <v>9774</v>
      </c>
      <c r="CT162" s="82">
        <v>6</v>
      </c>
      <c r="CU162" s="82">
        <v>148</v>
      </c>
      <c r="CV162" s="82">
        <v>117</v>
      </c>
      <c r="CW162" s="82">
        <v>106</v>
      </c>
      <c r="CX162" s="82">
        <v>1187</v>
      </c>
      <c r="CY162" s="82">
        <v>1156</v>
      </c>
      <c r="CZ162" s="82"/>
      <c r="DA162" s="82">
        <v>11</v>
      </c>
      <c r="DB162" s="82">
        <v>108</v>
      </c>
      <c r="DC162" s="82">
        <v>138</v>
      </c>
      <c r="DD162" s="82">
        <v>197</v>
      </c>
      <c r="DE162" s="82">
        <v>369</v>
      </c>
      <c r="DF162" s="82">
        <v>446</v>
      </c>
      <c r="DG162" s="82">
        <v>429</v>
      </c>
      <c r="DH162" s="82">
        <v>645</v>
      </c>
      <c r="DI162" s="82"/>
      <c r="DJ162" s="82"/>
      <c r="DK162" s="82"/>
      <c r="DL162" s="82">
        <v>6</v>
      </c>
      <c r="DM162" s="82">
        <v>680</v>
      </c>
      <c r="DN162" s="82">
        <v>221</v>
      </c>
      <c r="DO162" s="82">
        <v>37</v>
      </c>
      <c r="DP162" s="82">
        <v>17</v>
      </c>
      <c r="DQ162" s="82">
        <v>492</v>
      </c>
      <c r="DR162" s="82">
        <v>23</v>
      </c>
      <c r="DS162" s="82">
        <v>867</v>
      </c>
      <c r="DT162" s="82"/>
      <c r="DU162" s="82">
        <v>618</v>
      </c>
      <c r="DV162" s="82">
        <v>1704</v>
      </c>
      <c r="DW162" s="82">
        <v>21</v>
      </c>
      <c r="DX162" s="82"/>
      <c r="DY162" s="82">
        <v>180</v>
      </c>
      <c r="DZ162" s="82">
        <v>109</v>
      </c>
      <c r="EA162" s="82">
        <v>121</v>
      </c>
      <c r="EB162" s="82">
        <v>173</v>
      </c>
      <c r="EC162" s="82">
        <v>32</v>
      </c>
      <c r="ED162" s="82"/>
      <c r="EE162" s="82">
        <v>1</v>
      </c>
      <c r="EF162" s="82">
        <v>21</v>
      </c>
      <c r="EG162" s="82">
        <v>4</v>
      </c>
      <c r="EH162" s="82">
        <v>34</v>
      </c>
      <c r="EI162" s="82">
        <v>1120</v>
      </c>
      <c r="EJ162" s="82">
        <v>548</v>
      </c>
      <c r="EK162" s="82"/>
      <c r="EL162" s="82"/>
      <c r="EM162" s="82"/>
      <c r="EN162" s="82"/>
      <c r="EO162" s="82"/>
      <c r="EP162" s="82">
        <v>625</v>
      </c>
      <c r="EQ162" s="82">
        <v>1356</v>
      </c>
      <c r="ER162" s="82">
        <v>58</v>
      </c>
      <c r="ES162" s="82">
        <v>236</v>
      </c>
      <c r="ET162" s="82">
        <v>68</v>
      </c>
      <c r="EU162" s="82"/>
      <c r="EV162" s="82">
        <v>317</v>
      </c>
      <c r="EW162" s="82">
        <v>352</v>
      </c>
      <c r="EX162" s="82">
        <v>17</v>
      </c>
      <c r="EY162" s="82">
        <v>7</v>
      </c>
      <c r="EZ162" s="82">
        <v>106</v>
      </c>
      <c r="FA162" s="82"/>
      <c r="FB162" s="82">
        <v>123</v>
      </c>
      <c r="FC162" s="82">
        <v>718</v>
      </c>
      <c r="FD162" s="82">
        <v>131</v>
      </c>
      <c r="FE162" s="82">
        <v>153</v>
      </c>
      <c r="FF162" s="82">
        <v>48</v>
      </c>
      <c r="FG162" s="82">
        <v>18</v>
      </c>
      <c r="FH162" s="82">
        <v>105</v>
      </c>
      <c r="FI162" s="82">
        <v>145</v>
      </c>
      <c r="FJ162" s="82">
        <v>40</v>
      </c>
      <c r="FK162" s="82">
        <v>54</v>
      </c>
      <c r="FL162" s="82"/>
      <c r="FM162" s="82">
        <v>1</v>
      </c>
      <c r="FN162" s="82">
        <v>8</v>
      </c>
      <c r="FO162" s="82"/>
      <c r="FP162" s="82"/>
      <c r="FQ162" s="82">
        <v>2343</v>
      </c>
      <c r="FR162" s="82">
        <v>210</v>
      </c>
      <c r="FS162" s="82">
        <v>1948</v>
      </c>
      <c r="FT162" s="82">
        <v>178</v>
      </c>
      <c r="FU162" s="82">
        <v>6</v>
      </c>
      <c r="FV162" s="82">
        <v>1</v>
      </c>
      <c r="FW162" s="82">
        <v>2257</v>
      </c>
      <c r="FX162" s="82">
        <v>66</v>
      </c>
      <c r="FY162" s="82">
        <v>13</v>
      </c>
      <c r="FZ162" s="82">
        <v>7</v>
      </c>
      <c r="GA162" s="82"/>
      <c r="GB162" s="82"/>
      <c r="GC162" s="82">
        <v>12</v>
      </c>
    </row>
    <row r="163" spans="1:185" x14ac:dyDescent="0.3">
      <c r="A163" s="83">
        <v>106301248</v>
      </c>
      <c r="B163" s="81" t="s">
        <v>432</v>
      </c>
      <c r="C163" s="81" t="s">
        <v>433</v>
      </c>
      <c r="D163" s="81" t="s">
        <v>1101</v>
      </c>
      <c r="E163" s="81" t="s">
        <v>1519</v>
      </c>
      <c r="F163" s="81" t="s">
        <v>2039</v>
      </c>
      <c r="G163" s="81" t="s">
        <v>2040</v>
      </c>
      <c r="H163" s="81" t="s">
        <v>434</v>
      </c>
      <c r="I163" s="81" t="s">
        <v>1041</v>
      </c>
      <c r="J163" s="81"/>
      <c r="K163" s="81" t="s">
        <v>1864</v>
      </c>
      <c r="L163" s="81"/>
      <c r="M163" s="81"/>
      <c r="N163" s="81" t="s">
        <v>966</v>
      </c>
      <c r="O163" s="81" t="s">
        <v>1125</v>
      </c>
      <c r="P163" s="81" t="s">
        <v>1159</v>
      </c>
      <c r="Q163" s="81" t="s">
        <v>1533</v>
      </c>
      <c r="R163" s="81" t="s">
        <v>51</v>
      </c>
      <c r="S163" s="82">
        <v>12164</v>
      </c>
      <c r="T163" s="82">
        <v>10065</v>
      </c>
      <c r="U163" s="82">
        <v>2</v>
      </c>
      <c r="V163" s="82">
        <v>835</v>
      </c>
      <c r="W163" s="82">
        <v>1356</v>
      </c>
      <c r="X163" s="82">
        <v>2936</v>
      </c>
      <c r="Y163" s="82">
        <v>2783</v>
      </c>
      <c r="Z163" s="82">
        <v>2657</v>
      </c>
      <c r="AA163" s="82">
        <v>3150</v>
      </c>
      <c r="AB163" s="82">
        <v>2780</v>
      </c>
      <c r="AC163" s="82">
        <v>2637</v>
      </c>
      <c r="AD163" s="82">
        <v>2983</v>
      </c>
      <c r="AE163" s="82">
        <v>114</v>
      </c>
      <c r="AF163" s="82"/>
      <c r="AG163" s="82">
        <v>7</v>
      </c>
      <c r="AH163" s="82">
        <v>1758</v>
      </c>
      <c r="AI163" s="82">
        <v>1292</v>
      </c>
      <c r="AJ163" s="82">
        <v>103</v>
      </c>
      <c r="AK163" s="82">
        <v>200</v>
      </c>
      <c r="AL163" s="82">
        <v>1205</v>
      </c>
      <c r="AM163" s="82">
        <v>238</v>
      </c>
      <c r="AN163" s="82">
        <v>17428</v>
      </c>
      <c r="AO163" s="82"/>
      <c r="AP163" s="82">
        <v>4555</v>
      </c>
      <c r="AQ163" s="82">
        <v>17451</v>
      </c>
      <c r="AR163" s="82">
        <v>225</v>
      </c>
      <c r="AS163" s="82"/>
      <c r="AT163" s="82">
        <v>705</v>
      </c>
      <c r="AU163" s="82">
        <v>790</v>
      </c>
      <c r="AV163" s="82">
        <v>2</v>
      </c>
      <c r="AW163" s="82">
        <v>77</v>
      </c>
      <c r="AX163" s="82">
        <v>157</v>
      </c>
      <c r="AY163" s="82">
        <v>17</v>
      </c>
      <c r="AZ163" s="82"/>
      <c r="BA163" s="82"/>
      <c r="BB163" s="82">
        <v>209</v>
      </c>
      <c r="BC163" s="82">
        <v>1</v>
      </c>
      <c r="BD163" s="82">
        <v>4</v>
      </c>
      <c r="BE163" s="82">
        <v>20018</v>
      </c>
      <c r="BF163" s="82">
        <v>241</v>
      </c>
      <c r="BG163" s="82">
        <v>1</v>
      </c>
      <c r="BH163" s="82">
        <v>4</v>
      </c>
      <c r="BI163" s="82">
        <v>5</v>
      </c>
      <c r="BJ163" s="82"/>
      <c r="BK163" s="82">
        <v>5988</v>
      </c>
      <c r="BL163" s="82">
        <v>6856</v>
      </c>
      <c r="BM163" s="82">
        <v>594</v>
      </c>
      <c r="BN163" s="82">
        <v>7408</v>
      </c>
      <c r="BO163" s="82">
        <v>1377</v>
      </c>
      <c r="BP163" s="82">
        <v>8</v>
      </c>
      <c r="BQ163" s="82">
        <v>6</v>
      </c>
      <c r="BR163" s="82">
        <v>2163</v>
      </c>
      <c r="BS163" s="82">
        <v>11</v>
      </c>
      <c r="BT163" s="82">
        <v>1473</v>
      </c>
      <c r="BU163" s="82">
        <v>183</v>
      </c>
      <c r="BV163" s="82">
        <v>246</v>
      </c>
      <c r="BW163" s="82">
        <v>554</v>
      </c>
      <c r="BX163" s="82">
        <v>204</v>
      </c>
      <c r="BY163" s="82">
        <v>389</v>
      </c>
      <c r="BZ163" s="82">
        <v>1595</v>
      </c>
      <c r="CA163" s="82">
        <v>864</v>
      </c>
      <c r="CB163" s="82">
        <v>4495</v>
      </c>
      <c r="CC163" s="82">
        <v>931</v>
      </c>
      <c r="CD163" s="82">
        <v>1603</v>
      </c>
      <c r="CE163" s="82">
        <v>87</v>
      </c>
      <c r="CF163" s="82">
        <v>847</v>
      </c>
      <c r="CG163" s="82">
        <v>292</v>
      </c>
      <c r="CH163" s="82">
        <v>1356</v>
      </c>
      <c r="CI163" s="82">
        <v>697</v>
      </c>
      <c r="CJ163" s="82">
        <v>4225</v>
      </c>
      <c r="CK163" s="82">
        <v>10</v>
      </c>
      <c r="CL163" s="82">
        <v>22231</v>
      </c>
      <c r="CM163" s="82">
        <v>140</v>
      </c>
      <c r="CN163" s="82">
        <v>21768</v>
      </c>
      <c r="CO163" s="82">
        <v>307</v>
      </c>
      <c r="CP163" s="82">
        <v>1</v>
      </c>
      <c r="CQ163" s="82">
        <v>15</v>
      </c>
      <c r="CR163" s="82">
        <v>4</v>
      </c>
      <c r="CS163" s="82">
        <v>21304</v>
      </c>
      <c r="CT163" s="82"/>
      <c r="CU163" s="82">
        <v>451</v>
      </c>
      <c r="CV163" s="82">
        <v>237</v>
      </c>
      <c r="CW163" s="82">
        <v>235</v>
      </c>
      <c r="CX163" s="82">
        <v>3525</v>
      </c>
      <c r="CY163" s="82">
        <v>3493</v>
      </c>
      <c r="CZ163" s="82"/>
      <c r="DA163" s="82">
        <v>16</v>
      </c>
      <c r="DB163" s="82">
        <v>190</v>
      </c>
      <c r="DC163" s="82">
        <v>259</v>
      </c>
      <c r="DD163" s="82">
        <v>425</v>
      </c>
      <c r="DE163" s="82">
        <v>883</v>
      </c>
      <c r="DF163" s="82">
        <v>1171</v>
      </c>
      <c r="DG163" s="82">
        <v>1750</v>
      </c>
      <c r="DH163" s="82">
        <v>2323</v>
      </c>
      <c r="DI163" s="82"/>
      <c r="DJ163" s="82"/>
      <c r="DK163" s="82">
        <v>1</v>
      </c>
      <c r="DL163" s="82">
        <v>2</v>
      </c>
      <c r="DM163" s="82">
        <v>789</v>
      </c>
      <c r="DN163" s="82">
        <v>259</v>
      </c>
      <c r="DO163" s="82">
        <v>29</v>
      </c>
      <c r="DP163" s="82">
        <v>91</v>
      </c>
      <c r="DQ163" s="82">
        <v>306</v>
      </c>
      <c r="DR163" s="82">
        <v>67</v>
      </c>
      <c r="DS163" s="82">
        <v>5475</v>
      </c>
      <c r="DT163" s="82"/>
      <c r="DU163" s="82">
        <v>971</v>
      </c>
      <c r="DV163" s="82">
        <v>5987</v>
      </c>
      <c r="DW163" s="82">
        <v>59</v>
      </c>
      <c r="DX163" s="82">
        <v>1</v>
      </c>
      <c r="DY163" s="82">
        <v>294</v>
      </c>
      <c r="DZ163" s="82">
        <v>235</v>
      </c>
      <c r="EA163" s="82">
        <v>377</v>
      </c>
      <c r="EB163" s="82">
        <v>1515</v>
      </c>
      <c r="EC163" s="82">
        <v>233</v>
      </c>
      <c r="ED163" s="82">
        <v>2</v>
      </c>
      <c r="EE163" s="82"/>
      <c r="EF163" s="82">
        <v>24</v>
      </c>
      <c r="EG163" s="82">
        <v>69</v>
      </c>
      <c r="EH163" s="82">
        <v>67</v>
      </c>
      <c r="EI163" s="82">
        <v>3011</v>
      </c>
      <c r="EJ163" s="82">
        <v>1191</v>
      </c>
      <c r="EK163" s="82"/>
      <c r="EL163" s="82"/>
      <c r="EM163" s="82"/>
      <c r="EN163" s="82"/>
      <c r="EO163" s="82"/>
      <c r="EP163" s="82">
        <v>830</v>
      </c>
      <c r="EQ163" s="82">
        <v>4478</v>
      </c>
      <c r="ER163" s="82">
        <v>194</v>
      </c>
      <c r="ES163" s="82">
        <v>1477</v>
      </c>
      <c r="ET163" s="82">
        <v>39</v>
      </c>
      <c r="EU163" s="82"/>
      <c r="EV163" s="82">
        <v>1515</v>
      </c>
      <c r="EW163" s="82">
        <v>923</v>
      </c>
      <c r="EX163" s="82">
        <v>96</v>
      </c>
      <c r="EY163" s="82">
        <v>13</v>
      </c>
      <c r="EZ163" s="82">
        <v>354</v>
      </c>
      <c r="FA163" s="82">
        <v>4</v>
      </c>
      <c r="FB163" s="82">
        <v>444</v>
      </c>
      <c r="FC163" s="82">
        <v>1378</v>
      </c>
      <c r="FD163" s="82">
        <v>805</v>
      </c>
      <c r="FE163" s="82">
        <v>92</v>
      </c>
      <c r="FF163" s="82">
        <v>149</v>
      </c>
      <c r="FG163" s="82">
        <v>231</v>
      </c>
      <c r="FH163" s="82">
        <v>283</v>
      </c>
      <c r="FI163" s="82">
        <v>426</v>
      </c>
      <c r="FJ163" s="82">
        <v>96</v>
      </c>
      <c r="FK163" s="82">
        <v>195</v>
      </c>
      <c r="FL163" s="82"/>
      <c r="FM163" s="82">
        <v>4</v>
      </c>
      <c r="FN163" s="82">
        <v>8</v>
      </c>
      <c r="FO163" s="82">
        <v>2</v>
      </c>
      <c r="FP163" s="82"/>
      <c r="FQ163" s="82">
        <v>7018</v>
      </c>
      <c r="FR163" s="82">
        <v>59</v>
      </c>
      <c r="FS163" s="82">
        <v>6853</v>
      </c>
      <c r="FT163" s="82">
        <v>104</v>
      </c>
      <c r="FU163" s="82"/>
      <c r="FV163" s="82">
        <v>2</v>
      </c>
      <c r="FW163" s="82">
        <v>6850</v>
      </c>
      <c r="FX163" s="82">
        <v>105</v>
      </c>
      <c r="FY163" s="82">
        <v>58</v>
      </c>
      <c r="FZ163" s="82">
        <v>2</v>
      </c>
      <c r="GA163" s="82"/>
      <c r="GB163" s="82">
        <v>3</v>
      </c>
      <c r="GC163" s="82">
        <v>23</v>
      </c>
    </row>
    <row r="164" spans="1:185" x14ac:dyDescent="0.3">
      <c r="A164" s="83">
        <v>106301258</v>
      </c>
      <c r="B164" s="81" t="s">
        <v>435</v>
      </c>
      <c r="C164" s="81" t="s">
        <v>1001</v>
      </c>
      <c r="D164" s="81" t="s">
        <v>1101</v>
      </c>
      <c r="E164" s="81" t="s">
        <v>1519</v>
      </c>
      <c r="F164" s="81" t="s">
        <v>1534</v>
      </c>
      <c r="G164" s="81" t="s">
        <v>1535</v>
      </c>
      <c r="H164" s="81" t="s">
        <v>436</v>
      </c>
      <c r="I164" s="81" t="s">
        <v>1041</v>
      </c>
      <c r="J164" s="81"/>
      <c r="K164" s="81" t="s">
        <v>1864</v>
      </c>
      <c r="L164" s="81"/>
      <c r="M164" s="81"/>
      <c r="N164" s="81" t="s">
        <v>966</v>
      </c>
      <c r="O164" s="81" t="s">
        <v>1125</v>
      </c>
      <c r="P164" s="81" t="s">
        <v>1160</v>
      </c>
      <c r="Q164" s="81" t="s">
        <v>1536</v>
      </c>
      <c r="R164" s="81" t="s">
        <v>51</v>
      </c>
      <c r="S164" s="82">
        <v>5359</v>
      </c>
      <c r="T164" s="82">
        <v>5498</v>
      </c>
      <c r="U164" s="82"/>
      <c r="V164" s="82">
        <v>604</v>
      </c>
      <c r="W164" s="82">
        <v>1045</v>
      </c>
      <c r="X164" s="82">
        <v>2515</v>
      </c>
      <c r="Y164" s="82">
        <v>2242</v>
      </c>
      <c r="Z164" s="82">
        <v>1624</v>
      </c>
      <c r="AA164" s="82">
        <v>1344</v>
      </c>
      <c r="AB164" s="82">
        <v>840</v>
      </c>
      <c r="AC164" s="82">
        <v>352</v>
      </c>
      <c r="AD164" s="82">
        <v>201</v>
      </c>
      <c r="AE164" s="82">
        <v>90</v>
      </c>
      <c r="AF164" s="82"/>
      <c r="AG164" s="82">
        <v>26</v>
      </c>
      <c r="AH164" s="82">
        <v>230</v>
      </c>
      <c r="AI164" s="82">
        <v>288</v>
      </c>
      <c r="AJ164" s="82">
        <v>20</v>
      </c>
      <c r="AK164" s="82">
        <v>23</v>
      </c>
      <c r="AL164" s="82">
        <v>2072</v>
      </c>
      <c r="AM164" s="82"/>
      <c r="AN164" s="82">
        <v>8197</v>
      </c>
      <c r="AO164" s="82">
        <v>1</v>
      </c>
      <c r="AP164" s="82">
        <v>8525</v>
      </c>
      <c r="AQ164" s="82">
        <v>2310</v>
      </c>
      <c r="AR164" s="82">
        <v>22</v>
      </c>
      <c r="AS164" s="82"/>
      <c r="AT164" s="82">
        <v>248</v>
      </c>
      <c r="AU164" s="82">
        <v>476</v>
      </c>
      <c r="AV164" s="82"/>
      <c r="AW164" s="82">
        <v>24</v>
      </c>
      <c r="AX164" s="82">
        <v>1</v>
      </c>
      <c r="AY164" s="82">
        <v>3</v>
      </c>
      <c r="AZ164" s="82">
        <v>7</v>
      </c>
      <c r="BA164" s="82">
        <v>16</v>
      </c>
      <c r="BB164" s="82">
        <v>43</v>
      </c>
      <c r="BC164" s="82"/>
      <c r="BD164" s="82"/>
      <c r="BE164" s="82">
        <v>9997</v>
      </c>
      <c r="BF164" s="82">
        <v>21</v>
      </c>
      <c r="BG164" s="82">
        <v>2</v>
      </c>
      <c r="BH164" s="82"/>
      <c r="BI164" s="82">
        <v>19</v>
      </c>
      <c r="BJ164" s="82"/>
      <c r="BK164" s="82">
        <v>7077</v>
      </c>
      <c r="BL164" s="82">
        <v>918</v>
      </c>
      <c r="BM164" s="82">
        <v>164</v>
      </c>
      <c r="BN164" s="82">
        <v>1035</v>
      </c>
      <c r="BO164" s="82">
        <v>1663</v>
      </c>
      <c r="BP164" s="82"/>
      <c r="BQ164" s="82">
        <v>10</v>
      </c>
      <c r="BR164" s="82">
        <v>521</v>
      </c>
      <c r="BS164" s="82"/>
      <c r="BT164" s="82">
        <v>771</v>
      </c>
      <c r="BU164" s="82">
        <v>29</v>
      </c>
      <c r="BV164" s="82">
        <v>180</v>
      </c>
      <c r="BW164" s="82">
        <v>175</v>
      </c>
      <c r="BX164" s="82">
        <v>112</v>
      </c>
      <c r="BY164" s="82">
        <v>251</v>
      </c>
      <c r="BZ164" s="82">
        <v>639</v>
      </c>
      <c r="CA164" s="82">
        <v>469</v>
      </c>
      <c r="CB164" s="82">
        <v>2297</v>
      </c>
      <c r="CC164" s="82">
        <v>999</v>
      </c>
      <c r="CD164" s="82">
        <v>610</v>
      </c>
      <c r="CE164" s="82">
        <v>14</v>
      </c>
      <c r="CF164" s="82">
        <v>502</v>
      </c>
      <c r="CG164" s="82">
        <v>401</v>
      </c>
      <c r="CH164" s="82">
        <v>1081</v>
      </c>
      <c r="CI164" s="82">
        <v>517</v>
      </c>
      <c r="CJ164" s="82">
        <v>1279</v>
      </c>
      <c r="CK164" s="82"/>
      <c r="CL164" s="82">
        <v>10857</v>
      </c>
      <c r="CM164" s="82">
        <v>24</v>
      </c>
      <c r="CN164" s="82">
        <v>6033</v>
      </c>
      <c r="CO164" s="82">
        <v>4777</v>
      </c>
      <c r="CP164" s="82"/>
      <c r="CQ164" s="82">
        <v>23</v>
      </c>
      <c r="CR164" s="82">
        <v>47</v>
      </c>
      <c r="CS164" s="82">
        <v>9953</v>
      </c>
      <c r="CT164" s="82">
        <v>104</v>
      </c>
      <c r="CU164" s="82">
        <v>608</v>
      </c>
      <c r="CV164" s="82">
        <v>121</v>
      </c>
      <c r="CW164" s="82">
        <v>24</v>
      </c>
      <c r="CX164" s="82">
        <v>690</v>
      </c>
      <c r="CY164" s="82">
        <v>900</v>
      </c>
      <c r="CZ164" s="82"/>
      <c r="DA164" s="82">
        <v>25</v>
      </c>
      <c r="DB164" s="82">
        <v>140</v>
      </c>
      <c r="DC164" s="82">
        <v>166</v>
      </c>
      <c r="DD164" s="82">
        <v>229</v>
      </c>
      <c r="DE164" s="82">
        <v>315</v>
      </c>
      <c r="DF164" s="82">
        <v>319</v>
      </c>
      <c r="DG164" s="82">
        <v>210</v>
      </c>
      <c r="DH164" s="82">
        <v>185</v>
      </c>
      <c r="DI164" s="82">
        <v>1</v>
      </c>
      <c r="DJ164" s="82"/>
      <c r="DK164" s="82"/>
      <c r="DL164" s="82">
        <v>2</v>
      </c>
      <c r="DM164" s="82">
        <v>81</v>
      </c>
      <c r="DN164" s="82">
        <v>38</v>
      </c>
      <c r="DO164" s="82"/>
      <c r="DP164" s="82">
        <v>6</v>
      </c>
      <c r="DQ164" s="82">
        <v>536</v>
      </c>
      <c r="DR164" s="82"/>
      <c r="DS164" s="82">
        <v>927</v>
      </c>
      <c r="DT164" s="82"/>
      <c r="DU164" s="82">
        <v>1045</v>
      </c>
      <c r="DV164" s="82">
        <v>541</v>
      </c>
      <c r="DW164" s="82">
        <v>4</v>
      </c>
      <c r="DX164" s="82"/>
      <c r="DY164" s="82">
        <v>81</v>
      </c>
      <c r="DZ164" s="82">
        <v>129</v>
      </c>
      <c r="EA164" s="82">
        <v>92</v>
      </c>
      <c r="EB164" s="82">
        <v>34</v>
      </c>
      <c r="EC164" s="82">
        <v>14</v>
      </c>
      <c r="ED164" s="82">
        <v>3</v>
      </c>
      <c r="EE164" s="82"/>
      <c r="EF164" s="82">
        <v>48</v>
      </c>
      <c r="EG164" s="82">
        <v>7</v>
      </c>
      <c r="EH164" s="82">
        <v>24</v>
      </c>
      <c r="EI164" s="82">
        <v>885</v>
      </c>
      <c r="EJ164" s="82">
        <v>262</v>
      </c>
      <c r="EK164" s="82"/>
      <c r="EL164" s="82"/>
      <c r="EM164" s="82">
        <v>9</v>
      </c>
      <c r="EN164" s="82">
        <v>2</v>
      </c>
      <c r="EO164" s="82"/>
      <c r="EP164" s="82">
        <v>834</v>
      </c>
      <c r="EQ164" s="82">
        <v>558</v>
      </c>
      <c r="ER164" s="82">
        <v>4</v>
      </c>
      <c r="ES164" s="82">
        <v>133</v>
      </c>
      <c r="ET164" s="82">
        <v>61</v>
      </c>
      <c r="EU164" s="82"/>
      <c r="EV164" s="82">
        <v>130</v>
      </c>
      <c r="EW164" s="82">
        <v>285</v>
      </c>
      <c r="EX164" s="82">
        <v>21</v>
      </c>
      <c r="EY164" s="82">
        <v>3</v>
      </c>
      <c r="EZ164" s="82">
        <v>96</v>
      </c>
      <c r="FA164" s="82">
        <v>2</v>
      </c>
      <c r="FB164" s="82">
        <v>82</v>
      </c>
      <c r="FC164" s="82">
        <v>408</v>
      </c>
      <c r="FD164" s="82">
        <v>78</v>
      </c>
      <c r="FE164" s="82">
        <v>172</v>
      </c>
      <c r="FF164" s="82">
        <v>25</v>
      </c>
      <c r="FG164" s="82">
        <v>21</v>
      </c>
      <c r="FH164" s="82">
        <v>63</v>
      </c>
      <c r="FI164" s="82">
        <v>97</v>
      </c>
      <c r="FJ164" s="82">
        <v>59</v>
      </c>
      <c r="FK164" s="82">
        <v>23</v>
      </c>
      <c r="FL164" s="82">
        <v>1</v>
      </c>
      <c r="FM164" s="82">
        <v>1</v>
      </c>
      <c r="FN164" s="82">
        <v>23</v>
      </c>
      <c r="FO164" s="82"/>
      <c r="FP164" s="82"/>
      <c r="FQ164" s="82">
        <v>1590</v>
      </c>
      <c r="FR164" s="82">
        <v>22</v>
      </c>
      <c r="FS164" s="82">
        <v>813</v>
      </c>
      <c r="FT164" s="82">
        <v>752</v>
      </c>
      <c r="FU164" s="82"/>
      <c r="FV164" s="82">
        <v>3</v>
      </c>
      <c r="FW164" s="82">
        <v>1446</v>
      </c>
      <c r="FX164" s="82">
        <v>127</v>
      </c>
      <c r="FY164" s="82">
        <v>10</v>
      </c>
      <c r="FZ164" s="82">
        <v>1</v>
      </c>
      <c r="GA164" s="82">
        <v>5</v>
      </c>
      <c r="GB164" s="82">
        <v>1</v>
      </c>
      <c r="GC164" s="82">
        <v>10</v>
      </c>
    </row>
    <row r="165" spans="1:185" x14ac:dyDescent="0.3">
      <c r="A165" s="83">
        <v>106301262</v>
      </c>
      <c r="B165" s="81" t="s">
        <v>437</v>
      </c>
      <c r="C165" s="81" t="s">
        <v>2326</v>
      </c>
      <c r="D165" s="81" t="s">
        <v>1101</v>
      </c>
      <c r="E165" s="81" t="s">
        <v>1519</v>
      </c>
      <c r="F165" s="81" t="s">
        <v>2041</v>
      </c>
      <c r="G165" s="81" t="s">
        <v>2042</v>
      </c>
      <c r="H165" s="81" t="s">
        <v>438</v>
      </c>
      <c r="I165" s="81" t="s">
        <v>1040</v>
      </c>
      <c r="J165" s="81" t="s">
        <v>1867</v>
      </c>
      <c r="K165" s="81" t="s">
        <v>1864</v>
      </c>
      <c r="L165" s="81"/>
      <c r="M165" s="81"/>
      <c r="N165" s="81" t="s">
        <v>965</v>
      </c>
      <c r="O165" s="81" t="s">
        <v>1129</v>
      </c>
      <c r="P165" s="81" t="s">
        <v>1163</v>
      </c>
      <c r="Q165" s="81" t="s">
        <v>1537</v>
      </c>
      <c r="R165" s="81" t="s">
        <v>51</v>
      </c>
      <c r="S165" s="82">
        <v>18048</v>
      </c>
      <c r="T165" s="82">
        <v>15490</v>
      </c>
      <c r="U165" s="82">
        <v>5</v>
      </c>
      <c r="V165" s="82"/>
      <c r="W165" s="82">
        <v>1033</v>
      </c>
      <c r="X165" s="82">
        <v>5416</v>
      </c>
      <c r="Y165" s="82">
        <v>4893</v>
      </c>
      <c r="Z165" s="82">
        <v>4756</v>
      </c>
      <c r="AA165" s="82">
        <v>5296</v>
      </c>
      <c r="AB165" s="82">
        <v>4405</v>
      </c>
      <c r="AC165" s="82">
        <v>3805</v>
      </c>
      <c r="AD165" s="82">
        <v>3939</v>
      </c>
      <c r="AE165" s="82"/>
      <c r="AF165" s="82"/>
      <c r="AG165" s="82">
        <v>12</v>
      </c>
      <c r="AH165" s="82">
        <v>1026</v>
      </c>
      <c r="AI165" s="82">
        <v>645</v>
      </c>
      <c r="AJ165" s="82">
        <v>263</v>
      </c>
      <c r="AK165" s="82">
        <v>48</v>
      </c>
      <c r="AL165" s="82">
        <v>3955</v>
      </c>
      <c r="AM165" s="82">
        <v>326</v>
      </c>
      <c r="AN165" s="82">
        <v>27268</v>
      </c>
      <c r="AO165" s="82"/>
      <c r="AP165" s="82">
        <v>5251</v>
      </c>
      <c r="AQ165" s="82">
        <v>27765</v>
      </c>
      <c r="AR165" s="82">
        <v>527</v>
      </c>
      <c r="AS165" s="82"/>
      <c r="AT165" s="82">
        <v>491</v>
      </c>
      <c r="AU165" s="82">
        <v>300</v>
      </c>
      <c r="AV165" s="82"/>
      <c r="AW165" s="82">
        <v>147</v>
      </c>
      <c r="AX165" s="82">
        <v>754</v>
      </c>
      <c r="AY165" s="82">
        <v>73</v>
      </c>
      <c r="AZ165" s="82">
        <v>23</v>
      </c>
      <c r="BA165" s="82">
        <v>28</v>
      </c>
      <c r="BB165" s="82">
        <v>147</v>
      </c>
      <c r="BC165" s="82">
        <v>20</v>
      </c>
      <c r="BD165" s="82">
        <v>23</v>
      </c>
      <c r="BE165" s="82">
        <v>31367</v>
      </c>
      <c r="BF165" s="82">
        <v>170</v>
      </c>
      <c r="BG165" s="82"/>
      <c r="BH165" s="82"/>
      <c r="BI165" s="82"/>
      <c r="BJ165" s="82"/>
      <c r="BK165" s="82">
        <v>8379</v>
      </c>
      <c r="BL165" s="82">
        <v>10918</v>
      </c>
      <c r="BM165" s="82">
        <v>1206</v>
      </c>
      <c r="BN165" s="82">
        <v>10701</v>
      </c>
      <c r="BO165" s="82">
        <v>2339</v>
      </c>
      <c r="BP165" s="82"/>
      <c r="BQ165" s="82"/>
      <c r="BR165" s="82">
        <v>3706</v>
      </c>
      <c r="BS165" s="82">
        <v>8</v>
      </c>
      <c r="BT165" s="82">
        <v>2227</v>
      </c>
      <c r="BU165" s="82">
        <v>153</v>
      </c>
      <c r="BV165" s="82">
        <v>232</v>
      </c>
      <c r="BW165" s="82">
        <v>551</v>
      </c>
      <c r="BX165" s="82">
        <v>251</v>
      </c>
      <c r="BY165" s="82">
        <v>532</v>
      </c>
      <c r="BZ165" s="82">
        <v>2420</v>
      </c>
      <c r="CA165" s="82">
        <v>1620</v>
      </c>
      <c r="CB165" s="82">
        <v>7454</v>
      </c>
      <c r="CC165" s="82">
        <v>1531</v>
      </c>
      <c r="CD165" s="82">
        <v>1911</v>
      </c>
      <c r="CE165" s="82">
        <v>181</v>
      </c>
      <c r="CF165" s="82">
        <v>1790</v>
      </c>
      <c r="CG165" s="82">
        <v>848</v>
      </c>
      <c r="CH165" s="82">
        <v>1744</v>
      </c>
      <c r="CI165" s="82">
        <v>883</v>
      </c>
      <c r="CJ165" s="82">
        <v>5495</v>
      </c>
      <c r="CK165" s="82">
        <v>6</v>
      </c>
      <c r="CL165" s="82">
        <v>33543</v>
      </c>
      <c r="CM165" s="82">
        <v>250</v>
      </c>
      <c r="CN165" s="82">
        <v>31123</v>
      </c>
      <c r="CO165" s="82">
        <v>2123</v>
      </c>
      <c r="CP165" s="82">
        <v>11</v>
      </c>
      <c r="CQ165" s="82">
        <v>36</v>
      </c>
      <c r="CR165" s="82"/>
      <c r="CS165" s="82">
        <v>32278</v>
      </c>
      <c r="CT165" s="82">
        <v>16</v>
      </c>
      <c r="CU165" s="82">
        <v>427</v>
      </c>
      <c r="CV165" s="82">
        <v>740</v>
      </c>
      <c r="CW165" s="82">
        <v>82</v>
      </c>
      <c r="CX165" s="82">
        <v>4293</v>
      </c>
      <c r="CY165" s="82">
        <v>4958</v>
      </c>
      <c r="CZ165" s="82">
        <v>1</v>
      </c>
      <c r="DA165" s="82">
        <v>58</v>
      </c>
      <c r="DB165" s="82">
        <v>420</v>
      </c>
      <c r="DC165" s="82">
        <v>590</v>
      </c>
      <c r="DD165" s="82">
        <v>760</v>
      </c>
      <c r="DE165" s="82">
        <v>1209</v>
      </c>
      <c r="DF165" s="82">
        <v>1552</v>
      </c>
      <c r="DG165" s="82">
        <v>1986</v>
      </c>
      <c r="DH165" s="82">
        <v>2676</v>
      </c>
      <c r="DI165" s="82">
        <v>1</v>
      </c>
      <c r="DJ165" s="82"/>
      <c r="DK165" s="82"/>
      <c r="DL165" s="82">
        <v>1</v>
      </c>
      <c r="DM165" s="82">
        <v>309</v>
      </c>
      <c r="DN165" s="82">
        <v>99</v>
      </c>
      <c r="DO165" s="82">
        <v>50</v>
      </c>
      <c r="DP165" s="82">
        <v>9</v>
      </c>
      <c r="DQ165" s="82">
        <v>928</v>
      </c>
      <c r="DR165" s="82">
        <v>73</v>
      </c>
      <c r="DS165" s="82">
        <v>7783</v>
      </c>
      <c r="DT165" s="82"/>
      <c r="DU165" s="82">
        <v>947</v>
      </c>
      <c r="DV165" s="82">
        <v>8211</v>
      </c>
      <c r="DW165" s="82">
        <v>94</v>
      </c>
      <c r="DX165" s="82"/>
      <c r="DY165" s="82">
        <v>274</v>
      </c>
      <c r="DZ165" s="82">
        <v>135</v>
      </c>
      <c r="EA165" s="82">
        <v>512</v>
      </c>
      <c r="EB165" s="82">
        <v>2962</v>
      </c>
      <c r="EC165" s="82">
        <v>304</v>
      </c>
      <c r="ED165" s="82">
        <v>20</v>
      </c>
      <c r="EE165" s="82">
        <v>8</v>
      </c>
      <c r="EF165" s="82">
        <v>47</v>
      </c>
      <c r="EG165" s="82">
        <v>287</v>
      </c>
      <c r="EH165" s="82">
        <v>43</v>
      </c>
      <c r="EI165" s="82">
        <v>3677</v>
      </c>
      <c r="EJ165" s="82">
        <v>980</v>
      </c>
      <c r="EK165" s="82">
        <v>3</v>
      </c>
      <c r="EL165" s="82"/>
      <c r="EM165" s="82"/>
      <c r="EN165" s="82"/>
      <c r="EO165" s="82"/>
      <c r="EP165" s="82">
        <v>1394</v>
      </c>
      <c r="EQ165" s="82">
        <v>5346</v>
      </c>
      <c r="ER165" s="82">
        <v>124</v>
      </c>
      <c r="ES165" s="82">
        <v>2222</v>
      </c>
      <c r="ET165" s="82">
        <v>166</v>
      </c>
      <c r="EU165" s="82"/>
      <c r="EV165" s="82">
        <v>1699</v>
      </c>
      <c r="EW165" s="82">
        <v>1249</v>
      </c>
      <c r="EX165" s="82">
        <v>73</v>
      </c>
      <c r="EY165" s="82">
        <v>5</v>
      </c>
      <c r="EZ165" s="82">
        <v>308</v>
      </c>
      <c r="FA165" s="82">
        <v>6</v>
      </c>
      <c r="FB165" s="82">
        <v>441</v>
      </c>
      <c r="FC165" s="82">
        <v>1998</v>
      </c>
      <c r="FD165" s="82">
        <v>1721</v>
      </c>
      <c r="FE165" s="82">
        <v>194</v>
      </c>
      <c r="FF165" s="82">
        <v>183</v>
      </c>
      <c r="FG165" s="82">
        <v>286</v>
      </c>
      <c r="FH165" s="82">
        <v>251</v>
      </c>
      <c r="FI165" s="82">
        <v>544</v>
      </c>
      <c r="FJ165" s="82">
        <v>134</v>
      </c>
      <c r="FK165" s="82">
        <v>98</v>
      </c>
      <c r="FL165" s="82">
        <v>1</v>
      </c>
      <c r="FM165" s="82">
        <v>4</v>
      </c>
      <c r="FN165" s="82">
        <v>49</v>
      </c>
      <c r="FO165" s="82">
        <v>8</v>
      </c>
      <c r="FP165" s="82"/>
      <c r="FQ165" s="82">
        <v>9252</v>
      </c>
      <c r="FR165" s="82">
        <v>124</v>
      </c>
      <c r="FS165" s="82">
        <v>8627</v>
      </c>
      <c r="FT165" s="82">
        <v>487</v>
      </c>
      <c r="FU165" s="82">
        <v>1</v>
      </c>
      <c r="FV165" s="82">
        <v>13</v>
      </c>
      <c r="FW165" s="82">
        <v>8917</v>
      </c>
      <c r="FX165" s="82">
        <v>142</v>
      </c>
      <c r="FY165" s="82">
        <v>185</v>
      </c>
      <c r="FZ165" s="82">
        <v>3</v>
      </c>
      <c r="GA165" s="82">
        <v>5</v>
      </c>
      <c r="GB165" s="82"/>
      <c r="GC165" s="82">
        <v>38</v>
      </c>
    </row>
    <row r="166" spans="1:185" x14ac:dyDescent="0.3">
      <c r="A166" s="83">
        <v>106301279</v>
      </c>
      <c r="B166" s="81" t="s">
        <v>439</v>
      </c>
      <c r="C166" s="81" t="s">
        <v>440</v>
      </c>
      <c r="D166" s="81" t="s">
        <v>1101</v>
      </c>
      <c r="E166" s="81" t="s">
        <v>1519</v>
      </c>
      <c r="F166" s="81" t="s">
        <v>2043</v>
      </c>
      <c r="G166" s="81" t="s">
        <v>1519</v>
      </c>
      <c r="H166" s="81" t="s">
        <v>411</v>
      </c>
      <c r="I166" s="81" t="s">
        <v>1050</v>
      </c>
      <c r="J166" s="81" t="s">
        <v>1866</v>
      </c>
      <c r="K166" s="81" t="s">
        <v>1871</v>
      </c>
      <c r="L166" s="81"/>
      <c r="M166" s="81" t="s">
        <v>58</v>
      </c>
      <c r="N166" s="81" t="s">
        <v>965</v>
      </c>
      <c r="O166" s="81" t="s">
        <v>1125</v>
      </c>
      <c r="P166" s="81" t="s">
        <v>1160</v>
      </c>
      <c r="Q166" s="81" t="s">
        <v>1538</v>
      </c>
      <c r="R166" s="81" t="s">
        <v>51</v>
      </c>
      <c r="S166" s="82">
        <v>16320</v>
      </c>
      <c r="T166" s="82">
        <v>16636</v>
      </c>
      <c r="U166" s="82"/>
      <c r="V166" s="82">
        <v>539</v>
      </c>
      <c r="W166" s="82">
        <v>1543</v>
      </c>
      <c r="X166" s="82">
        <v>6741</v>
      </c>
      <c r="Y166" s="82">
        <v>6306</v>
      </c>
      <c r="Z166" s="82">
        <v>5135</v>
      </c>
      <c r="AA166" s="82">
        <v>5463</v>
      </c>
      <c r="AB166" s="82">
        <v>3807</v>
      </c>
      <c r="AC166" s="82">
        <v>1941</v>
      </c>
      <c r="AD166" s="82">
        <v>1350</v>
      </c>
      <c r="AE166" s="82">
        <v>131</v>
      </c>
      <c r="AF166" s="82"/>
      <c r="AG166" s="82">
        <v>63</v>
      </c>
      <c r="AH166" s="82">
        <v>3687</v>
      </c>
      <c r="AI166" s="82">
        <v>1374</v>
      </c>
      <c r="AJ166" s="82">
        <v>2809</v>
      </c>
      <c r="AK166" s="82">
        <v>133</v>
      </c>
      <c r="AL166" s="82">
        <v>4903</v>
      </c>
      <c r="AM166" s="82">
        <v>181</v>
      </c>
      <c r="AN166" s="82">
        <v>19803</v>
      </c>
      <c r="AO166" s="82">
        <v>3</v>
      </c>
      <c r="AP166" s="82">
        <v>15895</v>
      </c>
      <c r="AQ166" s="82">
        <v>16818</v>
      </c>
      <c r="AR166" s="82">
        <v>243</v>
      </c>
      <c r="AS166" s="82"/>
      <c r="AT166" s="82">
        <v>407</v>
      </c>
      <c r="AU166" s="82">
        <v>680</v>
      </c>
      <c r="AV166" s="82">
        <v>9</v>
      </c>
      <c r="AW166" s="82">
        <v>118</v>
      </c>
      <c r="AX166" s="82">
        <v>4</v>
      </c>
      <c r="AY166" s="82">
        <v>27</v>
      </c>
      <c r="AZ166" s="82">
        <v>60</v>
      </c>
      <c r="BA166" s="82">
        <v>154</v>
      </c>
      <c r="BB166" s="82">
        <v>706</v>
      </c>
      <c r="BC166" s="82">
        <v>23</v>
      </c>
      <c r="BD166" s="82">
        <v>12</v>
      </c>
      <c r="BE166" s="82">
        <v>30610</v>
      </c>
      <c r="BF166" s="82">
        <v>137</v>
      </c>
      <c r="BG166" s="82">
        <v>1</v>
      </c>
      <c r="BH166" s="82">
        <v>5</v>
      </c>
      <c r="BI166" s="82">
        <v>2</v>
      </c>
      <c r="BJ166" s="82">
        <v>1</v>
      </c>
      <c r="BK166" s="82">
        <v>16913</v>
      </c>
      <c r="BL166" s="82">
        <v>5684</v>
      </c>
      <c r="BM166" s="82">
        <v>946</v>
      </c>
      <c r="BN166" s="82">
        <v>6865</v>
      </c>
      <c r="BO166" s="82">
        <v>2267</v>
      </c>
      <c r="BP166" s="82">
        <v>281</v>
      </c>
      <c r="BQ166" s="82">
        <v>17</v>
      </c>
      <c r="BR166" s="82">
        <v>2234</v>
      </c>
      <c r="BS166" s="82">
        <v>18</v>
      </c>
      <c r="BT166" s="82">
        <v>1810</v>
      </c>
      <c r="BU166" s="82">
        <v>236</v>
      </c>
      <c r="BV166" s="82">
        <v>315</v>
      </c>
      <c r="BW166" s="82">
        <v>621</v>
      </c>
      <c r="BX166" s="82">
        <v>818</v>
      </c>
      <c r="BY166" s="82">
        <v>960</v>
      </c>
      <c r="BZ166" s="82">
        <v>2095</v>
      </c>
      <c r="CA166" s="82">
        <v>1757</v>
      </c>
      <c r="CB166" s="82">
        <v>6191</v>
      </c>
      <c r="CC166" s="82">
        <v>2466</v>
      </c>
      <c r="CD166" s="82">
        <v>2398</v>
      </c>
      <c r="CE166" s="82">
        <v>366</v>
      </c>
      <c r="CF166" s="82">
        <v>1829</v>
      </c>
      <c r="CG166" s="82">
        <v>763</v>
      </c>
      <c r="CH166" s="82">
        <v>1545</v>
      </c>
      <c r="CI166" s="82">
        <v>1130</v>
      </c>
      <c r="CJ166" s="82">
        <v>5320</v>
      </c>
      <c r="CK166" s="82">
        <v>67</v>
      </c>
      <c r="CL166" s="82">
        <v>32956</v>
      </c>
      <c r="CM166" s="82">
        <v>1361</v>
      </c>
      <c r="CN166" s="82">
        <v>25969</v>
      </c>
      <c r="CO166" s="82">
        <v>5531</v>
      </c>
      <c r="CP166" s="82">
        <v>86</v>
      </c>
      <c r="CQ166" s="82">
        <v>9</v>
      </c>
      <c r="CR166" s="82">
        <v>1</v>
      </c>
      <c r="CS166" s="82">
        <v>31421</v>
      </c>
      <c r="CT166" s="82">
        <v>19</v>
      </c>
      <c r="CU166" s="82">
        <v>895</v>
      </c>
      <c r="CV166" s="82">
        <v>478</v>
      </c>
      <c r="CW166" s="82">
        <v>142</v>
      </c>
      <c r="CX166" s="82">
        <v>5461</v>
      </c>
      <c r="CY166" s="82">
        <v>7223</v>
      </c>
      <c r="CZ166" s="82">
        <v>1</v>
      </c>
      <c r="DA166" s="82">
        <v>302</v>
      </c>
      <c r="DB166" s="82">
        <v>1189</v>
      </c>
      <c r="DC166" s="82">
        <v>1534</v>
      </c>
      <c r="DD166" s="82">
        <v>1567</v>
      </c>
      <c r="DE166" s="82">
        <v>2509</v>
      </c>
      <c r="DF166" s="82">
        <v>2271</v>
      </c>
      <c r="DG166" s="82">
        <v>1744</v>
      </c>
      <c r="DH166" s="82">
        <v>1515</v>
      </c>
      <c r="DI166" s="82">
        <v>17</v>
      </c>
      <c r="DJ166" s="82">
        <v>37</v>
      </c>
      <c r="DK166" s="82"/>
      <c r="DL166" s="82">
        <v>18</v>
      </c>
      <c r="DM166" s="82">
        <v>2237</v>
      </c>
      <c r="DN166" s="82">
        <v>449</v>
      </c>
      <c r="DO166" s="82">
        <v>1059</v>
      </c>
      <c r="DP166" s="82">
        <v>65</v>
      </c>
      <c r="DQ166" s="82">
        <v>1721</v>
      </c>
      <c r="DR166" s="82">
        <v>58</v>
      </c>
      <c r="DS166" s="82">
        <v>7078</v>
      </c>
      <c r="DT166" s="82"/>
      <c r="DU166" s="82">
        <v>5182</v>
      </c>
      <c r="DV166" s="82">
        <v>7371</v>
      </c>
      <c r="DW166" s="82">
        <v>132</v>
      </c>
      <c r="DX166" s="82"/>
      <c r="DY166" s="82">
        <v>386</v>
      </c>
      <c r="DZ166" s="82">
        <v>421</v>
      </c>
      <c r="EA166" s="82">
        <v>268</v>
      </c>
      <c r="EB166" s="82">
        <v>2491</v>
      </c>
      <c r="EC166" s="82">
        <v>558</v>
      </c>
      <c r="ED166" s="82">
        <v>9</v>
      </c>
      <c r="EE166" s="82">
        <v>36</v>
      </c>
      <c r="EF166" s="82">
        <v>86</v>
      </c>
      <c r="EG166" s="82">
        <v>250</v>
      </c>
      <c r="EH166" s="82">
        <v>67</v>
      </c>
      <c r="EI166" s="82">
        <v>6975</v>
      </c>
      <c r="EJ166" s="82">
        <v>1111</v>
      </c>
      <c r="EK166" s="82">
        <v>1</v>
      </c>
      <c r="EL166" s="82">
        <v>26</v>
      </c>
      <c r="EM166" s="82"/>
      <c r="EN166" s="82"/>
      <c r="EO166" s="82"/>
      <c r="EP166" s="82">
        <v>5361</v>
      </c>
      <c r="EQ166" s="82">
        <v>4397</v>
      </c>
      <c r="ER166" s="82">
        <v>277</v>
      </c>
      <c r="ES166" s="82">
        <v>2139</v>
      </c>
      <c r="ET166" s="82">
        <v>511</v>
      </c>
      <c r="EU166" s="82"/>
      <c r="EV166" s="82">
        <v>1824</v>
      </c>
      <c r="EW166" s="82">
        <v>1493</v>
      </c>
      <c r="EX166" s="82">
        <v>143</v>
      </c>
      <c r="EY166" s="82">
        <v>7</v>
      </c>
      <c r="EZ166" s="82">
        <v>683</v>
      </c>
      <c r="FA166" s="82">
        <v>55</v>
      </c>
      <c r="FB166" s="82">
        <v>483</v>
      </c>
      <c r="FC166" s="82">
        <v>2254</v>
      </c>
      <c r="FD166" s="82">
        <v>2888</v>
      </c>
      <c r="FE166" s="82">
        <v>634</v>
      </c>
      <c r="FF166" s="82">
        <v>193</v>
      </c>
      <c r="FG166" s="82">
        <v>717</v>
      </c>
      <c r="FH166" s="82">
        <v>385</v>
      </c>
      <c r="FI166" s="82">
        <v>402</v>
      </c>
      <c r="FJ166" s="82">
        <v>166</v>
      </c>
      <c r="FK166" s="82">
        <v>149</v>
      </c>
      <c r="FL166" s="82">
        <v>10</v>
      </c>
      <c r="FM166" s="82">
        <v>17</v>
      </c>
      <c r="FN166" s="82">
        <v>171</v>
      </c>
      <c r="FO166" s="82">
        <v>8</v>
      </c>
      <c r="FP166" s="82">
        <v>3</v>
      </c>
      <c r="FQ166" s="82">
        <v>12685</v>
      </c>
      <c r="FR166" s="82">
        <v>1317</v>
      </c>
      <c r="FS166" s="82">
        <v>8690</v>
      </c>
      <c r="FT166" s="82">
        <v>2607</v>
      </c>
      <c r="FU166" s="82">
        <v>67</v>
      </c>
      <c r="FV166" s="82">
        <v>4</v>
      </c>
      <c r="FW166" s="82">
        <v>11726</v>
      </c>
      <c r="FX166" s="82">
        <v>792</v>
      </c>
      <c r="FY166" s="82">
        <v>97</v>
      </c>
      <c r="FZ166" s="82">
        <v>60</v>
      </c>
      <c r="GA166" s="82">
        <v>10</v>
      </c>
      <c r="GB166" s="82"/>
      <c r="GC166" s="82">
        <v>44</v>
      </c>
    </row>
    <row r="167" spans="1:185" x14ac:dyDescent="0.3">
      <c r="A167" s="83">
        <v>106301283</v>
      </c>
      <c r="B167" s="81" t="s">
        <v>441</v>
      </c>
      <c r="C167" s="81" t="s">
        <v>442</v>
      </c>
      <c r="D167" s="81" t="s">
        <v>1101</v>
      </c>
      <c r="E167" s="81" t="s">
        <v>1519</v>
      </c>
      <c r="F167" s="81" t="s">
        <v>1539</v>
      </c>
      <c r="G167" s="81" t="s">
        <v>1540</v>
      </c>
      <c r="H167" s="81" t="s">
        <v>1002</v>
      </c>
      <c r="I167" s="81" t="s">
        <v>1048</v>
      </c>
      <c r="J167" s="81"/>
      <c r="K167" s="81" t="s">
        <v>1864</v>
      </c>
      <c r="L167" s="81"/>
      <c r="M167" s="81"/>
      <c r="N167" s="81" t="s">
        <v>966</v>
      </c>
      <c r="O167" s="81" t="s">
        <v>1125</v>
      </c>
      <c r="P167" s="81" t="s">
        <v>1160</v>
      </c>
      <c r="Q167" s="81" t="s">
        <v>1538</v>
      </c>
      <c r="R167" s="81" t="s">
        <v>51</v>
      </c>
      <c r="S167" s="82">
        <v>8753</v>
      </c>
      <c r="T167" s="82">
        <v>8809</v>
      </c>
      <c r="U167" s="82">
        <v>1</v>
      </c>
      <c r="V167" s="82">
        <v>877</v>
      </c>
      <c r="W167" s="82">
        <v>1457</v>
      </c>
      <c r="X167" s="82">
        <v>3682</v>
      </c>
      <c r="Y167" s="82">
        <v>3092</v>
      </c>
      <c r="Z167" s="82">
        <v>2634</v>
      </c>
      <c r="AA167" s="82">
        <v>2507</v>
      </c>
      <c r="AB167" s="82">
        <v>1679</v>
      </c>
      <c r="AC167" s="82">
        <v>812</v>
      </c>
      <c r="AD167" s="82">
        <v>676</v>
      </c>
      <c r="AE167" s="82">
        <v>147</v>
      </c>
      <c r="AF167" s="82"/>
      <c r="AG167" s="82">
        <v>54</v>
      </c>
      <c r="AH167" s="82">
        <v>2964</v>
      </c>
      <c r="AI167" s="82">
        <v>575</v>
      </c>
      <c r="AJ167" s="82">
        <v>138</v>
      </c>
      <c r="AK167" s="82">
        <v>160</v>
      </c>
      <c r="AL167" s="82">
        <v>386</v>
      </c>
      <c r="AM167" s="82">
        <v>25</v>
      </c>
      <c r="AN167" s="82">
        <v>13261</v>
      </c>
      <c r="AO167" s="82"/>
      <c r="AP167" s="82">
        <v>9488</v>
      </c>
      <c r="AQ167" s="82">
        <v>8050</v>
      </c>
      <c r="AR167" s="82">
        <v>25</v>
      </c>
      <c r="AS167" s="82"/>
      <c r="AT167" s="82">
        <v>295</v>
      </c>
      <c r="AU167" s="82">
        <v>509</v>
      </c>
      <c r="AV167" s="82">
        <v>6</v>
      </c>
      <c r="AW167" s="82">
        <v>73</v>
      </c>
      <c r="AX167" s="82">
        <v>10</v>
      </c>
      <c r="AY167" s="82"/>
      <c r="AZ167" s="82">
        <v>343</v>
      </c>
      <c r="BA167" s="82">
        <v>93</v>
      </c>
      <c r="BB167" s="82">
        <v>138</v>
      </c>
      <c r="BC167" s="82">
        <v>4</v>
      </c>
      <c r="BD167" s="82">
        <v>35</v>
      </c>
      <c r="BE167" s="82">
        <v>15922</v>
      </c>
      <c r="BF167" s="82">
        <v>110</v>
      </c>
      <c r="BG167" s="82">
        <v>17</v>
      </c>
      <c r="BH167" s="82">
        <v>8</v>
      </c>
      <c r="BI167" s="82"/>
      <c r="BJ167" s="82"/>
      <c r="BK167" s="82">
        <v>8523</v>
      </c>
      <c r="BL167" s="82">
        <v>598</v>
      </c>
      <c r="BM167" s="82">
        <v>30</v>
      </c>
      <c r="BN167" s="82">
        <v>6772</v>
      </c>
      <c r="BO167" s="82">
        <v>1608</v>
      </c>
      <c r="BP167" s="82">
        <v>32</v>
      </c>
      <c r="BQ167" s="82">
        <v>9</v>
      </c>
      <c r="BR167" s="82">
        <v>875</v>
      </c>
      <c r="BS167" s="82">
        <v>6</v>
      </c>
      <c r="BT167" s="82">
        <v>1051</v>
      </c>
      <c r="BU167" s="82">
        <v>47</v>
      </c>
      <c r="BV167" s="82">
        <v>247</v>
      </c>
      <c r="BW167" s="82">
        <v>289</v>
      </c>
      <c r="BX167" s="82">
        <v>189</v>
      </c>
      <c r="BY167" s="82">
        <v>349</v>
      </c>
      <c r="BZ167" s="82">
        <v>1179</v>
      </c>
      <c r="CA167" s="82">
        <v>601</v>
      </c>
      <c r="CB167" s="82">
        <v>3832</v>
      </c>
      <c r="CC167" s="82">
        <v>1474</v>
      </c>
      <c r="CD167" s="82">
        <v>989</v>
      </c>
      <c r="CE167" s="82">
        <v>32</v>
      </c>
      <c r="CF167" s="82">
        <v>717</v>
      </c>
      <c r="CG167" s="82">
        <v>522</v>
      </c>
      <c r="CH167" s="82">
        <v>1447</v>
      </c>
      <c r="CI167" s="82">
        <v>779</v>
      </c>
      <c r="CJ167" s="82">
        <v>2921</v>
      </c>
      <c r="CK167" s="82">
        <v>8</v>
      </c>
      <c r="CL167" s="82">
        <v>17563</v>
      </c>
      <c r="CM167" s="82">
        <v>1205</v>
      </c>
      <c r="CN167" s="82">
        <v>13014</v>
      </c>
      <c r="CO167" s="82">
        <v>3333</v>
      </c>
      <c r="CP167" s="82">
        <v>11</v>
      </c>
      <c r="CQ167" s="82"/>
      <c r="CR167" s="82"/>
      <c r="CS167" s="82">
        <v>16521</v>
      </c>
      <c r="CT167" s="82">
        <v>13</v>
      </c>
      <c r="CU167" s="82">
        <v>711</v>
      </c>
      <c r="CV167" s="82">
        <v>180</v>
      </c>
      <c r="CW167" s="82">
        <v>138</v>
      </c>
      <c r="CX167" s="82">
        <v>1401</v>
      </c>
      <c r="CY167" s="82">
        <v>1631</v>
      </c>
      <c r="CZ167" s="82"/>
      <c r="DA167" s="82">
        <v>20</v>
      </c>
      <c r="DB167" s="82">
        <v>154</v>
      </c>
      <c r="DC167" s="82">
        <v>186</v>
      </c>
      <c r="DD167" s="82">
        <v>283</v>
      </c>
      <c r="DE167" s="82">
        <v>446</v>
      </c>
      <c r="DF167" s="82">
        <v>535</v>
      </c>
      <c r="DG167" s="82">
        <v>522</v>
      </c>
      <c r="DH167" s="82">
        <v>884</v>
      </c>
      <c r="DI167" s="82">
        <v>2</v>
      </c>
      <c r="DJ167" s="82"/>
      <c r="DK167" s="82"/>
      <c r="DL167" s="82">
        <v>8</v>
      </c>
      <c r="DM167" s="82">
        <v>1266</v>
      </c>
      <c r="DN167" s="82">
        <v>51</v>
      </c>
      <c r="DO167" s="82">
        <v>41</v>
      </c>
      <c r="DP167" s="82">
        <v>43</v>
      </c>
      <c r="DQ167" s="82">
        <v>51</v>
      </c>
      <c r="DR167" s="82">
        <v>2</v>
      </c>
      <c r="DS167" s="82">
        <v>1570</v>
      </c>
      <c r="DT167" s="82"/>
      <c r="DU167" s="82">
        <v>973</v>
      </c>
      <c r="DV167" s="82">
        <v>2051</v>
      </c>
      <c r="DW167" s="82">
        <v>8</v>
      </c>
      <c r="DX167" s="82"/>
      <c r="DY167" s="82">
        <v>228</v>
      </c>
      <c r="DZ167" s="82">
        <v>188</v>
      </c>
      <c r="EA167" s="82">
        <v>205</v>
      </c>
      <c r="EB167" s="82">
        <v>194</v>
      </c>
      <c r="EC167" s="82">
        <v>33</v>
      </c>
      <c r="ED167" s="82"/>
      <c r="EE167" s="82"/>
      <c r="EF167" s="82">
        <v>12</v>
      </c>
      <c r="EG167" s="82">
        <v>3</v>
      </c>
      <c r="EH167" s="82">
        <v>54</v>
      </c>
      <c r="EI167" s="82">
        <v>1359</v>
      </c>
      <c r="EJ167" s="82">
        <v>755</v>
      </c>
      <c r="EK167" s="82"/>
      <c r="EL167" s="82"/>
      <c r="EM167" s="82"/>
      <c r="EN167" s="82">
        <v>1</v>
      </c>
      <c r="EO167" s="82"/>
      <c r="EP167" s="82">
        <v>1014</v>
      </c>
      <c r="EQ167" s="82">
        <v>1685</v>
      </c>
      <c r="ER167" s="82">
        <v>22</v>
      </c>
      <c r="ES167" s="82">
        <v>214</v>
      </c>
      <c r="ET167" s="82">
        <v>97</v>
      </c>
      <c r="EU167" s="82"/>
      <c r="EV167" s="82">
        <v>356</v>
      </c>
      <c r="EW167" s="82">
        <v>451</v>
      </c>
      <c r="EX167" s="82">
        <v>32</v>
      </c>
      <c r="EY167" s="82">
        <v>9</v>
      </c>
      <c r="EZ167" s="82">
        <v>173</v>
      </c>
      <c r="FA167" s="82"/>
      <c r="FB167" s="82">
        <v>253</v>
      </c>
      <c r="FC167" s="82">
        <v>966</v>
      </c>
      <c r="FD167" s="82">
        <v>177</v>
      </c>
      <c r="FE167" s="82">
        <v>25</v>
      </c>
      <c r="FF167" s="82">
        <v>69</v>
      </c>
      <c r="FG167" s="82">
        <v>52</v>
      </c>
      <c r="FH167" s="82">
        <v>90</v>
      </c>
      <c r="FI167" s="82">
        <v>255</v>
      </c>
      <c r="FJ167" s="82">
        <v>60</v>
      </c>
      <c r="FK167" s="82">
        <v>30</v>
      </c>
      <c r="FL167" s="82">
        <v>2</v>
      </c>
      <c r="FM167" s="82">
        <v>2</v>
      </c>
      <c r="FN167" s="82">
        <v>29</v>
      </c>
      <c r="FO167" s="82"/>
      <c r="FP167" s="82">
        <v>1</v>
      </c>
      <c r="FQ167" s="82">
        <v>3032</v>
      </c>
      <c r="FR167" s="82">
        <v>933</v>
      </c>
      <c r="FS167" s="82">
        <v>1579</v>
      </c>
      <c r="FT167" s="82">
        <v>507</v>
      </c>
      <c r="FU167" s="82">
        <v>13</v>
      </c>
      <c r="FV167" s="82"/>
      <c r="FW167" s="82">
        <v>2906</v>
      </c>
      <c r="FX167" s="82">
        <v>87</v>
      </c>
      <c r="FY167" s="82">
        <v>14</v>
      </c>
      <c r="FZ167" s="82">
        <v>25</v>
      </c>
      <c r="GA167" s="82"/>
      <c r="GB167" s="82"/>
      <c r="GC167" s="82">
        <v>12</v>
      </c>
    </row>
    <row r="168" spans="1:185" x14ac:dyDescent="0.3">
      <c r="A168" s="83">
        <v>106301297</v>
      </c>
      <c r="B168" s="81" t="s">
        <v>443</v>
      </c>
      <c r="C168" s="81" t="s">
        <v>444</v>
      </c>
      <c r="D168" s="81" t="s">
        <v>1101</v>
      </c>
      <c r="E168" s="81" t="s">
        <v>1519</v>
      </c>
      <c r="F168" s="81" t="s">
        <v>1541</v>
      </c>
      <c r="G168" s="81" t="s">
        <v>1542</v>
      </c>
      <c r="H168" s="81" t="s">
        <v>445</v>
      </c>
      <c r="I168" s="81" t="s">
        <v>1041</v>
      </c>
      <c r="J168" s="81"/>
      <c r="K168" s="81" t="s">
        <v>1864</v>
      </c>
      <c r="L168" s="81"/>
      <c r="M168" s="81"/>
      <c r="N168" s="81" t="s">
        <v>963</v>
      </c>
      <c r="O168" s="81" t="s">
        <v>1156</v>
      </c>
      <c r="P168" s="81" t="s">
        <v>1164</v>
      </c>
      <c r="Q168" s="81" t="s">
        <v>1543</v>
      </c>
      <c r="R168" s="81" t="s">
        <v>51</v>
      </c>
      <c r="S168" s="82">
        <v>11389</v>
      </c>
      <c r="T168" s="82">
        <v>9537</v>
      </c>
      <c r="U168" s="82"/>
      <c r="V168" s="82">
        <v>1030</v>
      </c>
      <c r="W168" s="82">
        <v>1788</v>
      </c>
      <c r="X168" s="82">
        <v>3450</v>
      </c>
      <c r="Y168" s="82">
        <v>2990</v>
      </c>
      <c r="Z168" s="82">
        <v>2761</v>
      </c>
      <c r="AA168" s="82">
        <v>3011</v>
      </c>
      <c r="AB168" s="82">
        <v>2256</v>
      </c>
      <c r="AC168" s="82">
        <v>1613</v>
      </c>
      <c r="AD168" s="82">
        <v>1916</v>
      </c>
      <c r="AE168" s="82">
        <v>111</v>
      </c>
      <c r="AF168" s="82"/>
      <c r="AG168" s="82">
        <v>9</v>
      </c>
      <c r="AH168" s="82">
        <v>1069</v>
      </c>
      <c r="AI168" s="82">
        <v>815</v>
      </c>
      <c r="AJ168" s="82">
        <v>18</v>
      </c>
      <c r="AK168" s="82">
        <v>72</v>
      </c>
      <c r="AL168" s="82">
        <v>7413</v>
      </c>
      <c r="AM168" s="82">
        <v>92</v>
      </c>
      <c r="AN168" s="82">
        <v>11438</v>
      </c>
      <c r="AO168" s="82"/>
      <c r="AP168" s="82">
        <v>6870</v>
      </c>
      <c r="AQ168" s="82">
        <v>13925</v>
      </c>
      <c r="AR168" s="82">
        <v>131</v>
      </c>
      <c r="AS168" s="82"/>
      <c r="AT168" s="82">
        <v>323</v>
      </c>
      <c r="AU168" s="82">
        <v>295</v>
      </c>
      <c r="AV168" s="82">
        <v>3</v>
      </c>
      <c r="AW168" s="82">
        <v>56</v>
      </c>
      <c r="AX168" s="82">
        <v>122</v>
      </c>
      <c r="AY168" s="82">
        <v>18</v>
      </c>
      <c r="AZ168" s="82"/>
      <c r="BA168" s="82">
        <v>1</v>
      </c>
      <c r="BB168" s="82">
        <v>176</v>
      </c>
      <c r="BC168" s="82">
        <v>1</v>
      </c>
      <c r="BD168" s="82"/>
      <c r="BE168" s="82">
        <v>19766</v>
      </c>
      <c r="BF168" s="82">
        <v>147</v>
      </c>
      <c r="BG168" s="82"/>
      <c r="BH168" s="82"/>
      <c r="BI168" s="82">
        <v>18</v>
      </c>
      <c r="BJ168" s="82"/>
      <c r="BK168" s="82">
        <v>8338</v>
      </c>
      <c r="BL168" s="82">
        <v>4594</v>
      </c>
      <c r="BM168" s="82">
        <v>380</v>
      </c>
      <c r="BN168" s="82">
        <v>6197</v>
      </c>
      <c r="BO168" s="82">
        <v>1412</v>
      </c>
      <c r="BP168" s="82">
        <v>5</v>
      </c>
      <c r="BQ168" s="82">
        <v>2</v>
      </c>
      <c r="BR168" s="82">
        <v>1586</v>
      </c>
      <c r="BS168" s="82">
        <v>5</v>
      </c>
      <c r="BT168" s="82">
        <v>1428</v>
      </c>
      <c r="BU168" s="82">
        <v>62</v>
      </c>
      <c r="BV168" s="82">
        <v>411</v>
      </c>
      <c r="BW168" s="82">
        <v>314</v>
      </c>
      <c r="BX168" s="82">
        <v>148</v>
      </c>
      <c r="BY168" s="82">
        <v>546</v>
      </c>
      <c r="BZ168" s="82">
        <v>1632</v>
      </c>
      <c r="CA168" s="82">
        <v>828</v>
      </c>
      <c r="CB168" s="82">
        <v>4707</v>
      </c>
      <c r="CC168" s="82">
        <v>1011</v>
      </c>
      <c r="CD168" s="82">
        <v>1270</v>
      </c>
      <c r="CE168" s="82">
        <v>57</v>
      </c>
      <c r="CF168" s="82">
        <v>766</v>
      </c>
      <c r="CG168" s="82">
        <v>327</v>
      </c>
      <c r="CH168" s="82">
        <v>2016</v>
      </c>
      <c r="CI168" s="82">
        <v>782</v>
      </c>
      <c r="CJ168" s="82">
        <v>3022</v>
      </c>
      <c r="CK168" s="82">
        <v>6</v>
      </c>
      <c r="CL168" s="82">
        <v>20926</v>
      </c>
      <c r="CM168" s="82">
        <v>88</v>
      </c>
      <c r="CN168" s="82">
        <v>19831</v>
      </c>
      <c r="CO168" s="82">
        <v>975</v>
      </c>
      <c r="CP168" s="82">
        <v>1</v>
      </c>
      <c r="CQ168" s="82">
        <v>31</v>
      </c>
      <c r="CR168" s="82">
        <v>1</v>
      </c>
      <c r="CS168" s="82">
        <v>20202</v>
      </c>
      <c r="CT168" s="82"/>
      <c r="CU168" s="82">
        <v>239</v>
      </c>
      <c r="CV168" s="82">
        <v>209</v>
      </c>
      <c r="CW168" s="82">
        <v>275</v>
      </c>
      <c r="CX168" s="82">
        <v>1260</v>
      </c>
      <c r="CY168" s="82">
        <v>1302</v>
      </c>
      <c r="CZ168" s="82"/>
      <c r="DA168" s="82">
        <v>11</v>
      </c>
      <c r="DB168" s="82">
        <v>134</v>
      </c>
      <c r="DC168" s="82">
        <v>170</v>
      </c>
      <c r="DD168" s="82">
        <v>261</v>
      </c>
      <c r="DE168" s="82">
        <v>467</v>
      </c>
      <c r="DF168" s="82">
        <v>442</v>
      </c>
      <c r="DG168" s="82">
        <v>495</v>
      </c>
      <c r="DH168" s="82">
        <v>582</v>
      </c>
      <c r="DI168" s="82"/>
      <c r="DJ168" s="82"/>
      <c r="DK168" s="82"/>
      <c r="DL168" s="82">
        <v>2</v>
      </c>
      <c r="DM168" s="82">
        <v>179</v>
      </c>
      <c r="DN168" s="82">
        <v>57</v>
      </c>
      <c r="DO168" s="82">
        <v>1</v>
      </c>
      <c r="DP168" s="82">
        <v>29</v>
      </c>
      <c r="DQ168" s="82">
        <v>758</v>
      </c>
      <c r="DR168" s="82">
        <v>10</v>
      </c>
      <c r="DS168" s="82">
        <v>1526</v>
      </c>
      <c r="DT168" s="82"/>
      <c r="DU168" s="82">
        <v>669</v>
      </c>
      <c r="DV168" s="82">
        <v>1878</v>
      </c>
      <c r="DW168" s="82">
        <v>15</v>
      </c>
      <c r="DX168" s="82"/>
      <c r="DY168" s="82">
        <v>116</v>
      </c>
      <c r="DZ168" s="82">
        <v>107</v>
      </c>
      <c r="EA168" s="82">
        <v>105</v>
      </c>
      <c r="EB168" s="82">
        <v>376</v>
      </c>
      <c r="EC168" s="82">
        <v>77</v>
      </c>
      <c r="ED168" s="82">
        <v>1</v>
      </c>
      <c r="EE168" s="82">
        <v>1</v>
      </c>
      <c r="EF168" s="82">
        <v>8</v>
      </c>
      <c r="EG168" s="82">
        <v>4</v>
      </c>
      <c r="EH168" s="82">
        <v>12</v>
      </c>
      <c r="EI168" s="82">
        <v>1453</v>
      </c>
      <c r="EJ168" s="82">
        <v>301</v>
      </c>
      <c r="EK168" s="82">
        <v>1</v>
      </c>
      <c r="EL168" s="82"/>
      <c r="EM168" s="82"/>
      <c r="EN168" s="82"/>
      <c r="EO168" s="82"/>
      <c r="EP168" s="82">
        <v>633</v>
      </c>
      <c r="EQ168" s="82">
        <v>1144</v>
      </c>
      <c r="ER168" s="82">
        <v>76</v>
      </c>
      <c r="ES168" s="82">
        <v>650</v>
      </c>
      <c r="ET168" s="82">
        <v>59</v>
      </c>
      <c r="EU168" s="82"/>
      <c r="EV168" s="82">
        <v>336</v>
      </c>
      <c r="EW168" s="82">
        <v>459</v>
      </c>
      <c r="EX168" s="82">
        <v>46</v>
      </c>
      <c r="EY168" s="82">
        <v>4</v>
      </c>
      <c r="EZ168" s="82">
        <v>152</v>
      </c>
      <c r="FA168" s="82"/>
      <c r="FB168" s="82">
        <v>166</v>
      </c>
      <c r="FC168" s="82">
        <v>556</v>
      </c>
      <c r="FD168" s="82">
        <v>215</v>
      </c>
      <c r="FE168" s="82">
        <v>46</v>
      </c>
      <c r="FF168" s="82">
        <v>85</v>
      </c>
      <c r="FG168" s="82">
        <v>67</v>
      </c>
      <c r="FH168" s="82">
        <v>49</v>
      </c>
      <c r="FI168" s="82">
        <v>267</v>
      </c>
      <c r="FJ168" s="82">
        <v>64</v>
      </c>
      <c r="FK168" s="82">
        <v>35</v>
      </c>
      <c r="FL168" s="82"/>
      <c r="FM168" s="82">
        <v>7</v>
      </c>
      <c r="FN168" s="82">
        <v>6</v>
      </c>
      <c r="FO168" s="82">
        <v>1</v>
      </c>
      <c r="FP168" s="82">
        <v>1</v>
      </c>
      <c r="FQ168" s="82">
        <v>2562</v>
      </c>
      <c r="FR168" s="82">
        <v>31</v>
      </c>
      <c r="FS168" s="82">
        <v>2379</v>
      </c>
      <c r="FT168" s="82">
        <v>149</v>
      </c>
      <c r="FU168" s="82"/>
      <c r="FV168" s="82">
        <v>3</v>
      </c>
      <c r="FW168" s="82">
        <v>2477</v>
      </c>
      <c r="FX168" s="82">
        <v>57</v>
      </c>
      <c r="FY168" s="82">
        <v>25</v>
      </c>
      <c r="FZ168" s="82">
        <v>3</v>
      </c>
      <c r="GA168" s="82"/>
      <c r="GB168" s="82"/>
      <c r="GC168" s="82">
        <v>20</v>
      </c>
    </row>
    <row r="169" spans="1:185" x14ac:dyDescent="0.3">
      <c r="A169" s="83">
        <v>106301317</v>
      </c>
      <c r="B169" s="81" t="s">
        <v>446</v>
      </c>
      <c r="C169" s="81" t="s">
        <v>1199</v>
      </c>
      <c r="D169" s="81" t="s">
        <v>1101</v>
      </c>
      <c r="E169" s="81" t="s">
        <v>1519</v>
      </c>
      <c r="F169" s="81" t="s">
        <v>1544</v>
      </c>
      <c r="G169" s="81" t="s">
        <v>1545</v>
      </c>
      <c r="H169" s="81" t="s">
        <v>447</v>
      </c>
      <c r="I169" s="81" t="s">
        <v>1040</v>
      </c>
      <c r="J169" s="81"/>
      <c r="K169" s="81" t="s">
        <v>1864</v>
      </c>
      <c r="L169" s="81"/>
      <c r="M169" s="81"/>
      <c r="N169" s="81" t="s">
        <v>967</v>
      </c>
      <c r="O169" s="81" t="s">
        <v>1129</v>
      </c>
      <c r="P169" s="81" t="s">
        <v>1163</v>
      </c>
      <c r="Q169" s="81" t="s">
        <v>1546</v>
      </c>
      <c r="R169" s="81" t="s">
        <v>51</v>
      </c>
      <c r="S169" s="82">
        <v>13443</v>
      </c>
      <c r="T169" s="82">
        <v>10526</v>
      </c>
      <c r="U169" s="82">
        <v>2</v>
      </c>
      <c r="V169" s="82">
        <v>723</v>
      </c>
      <c r="W169" s="82">
        <v>1272</v>
      </c>
      <c r="X169" s="82">
        <v>3036</v>
      </c>
      <c r="Y169" s="82">
        <v>2890</v>
      </c>
      <c r="Z169" s="82">
        <v>2583</v>
      </c>
      <c r="AA169" s="82">
        <v>3023</v>
      </c>
      <c r="AB169" s="82">
        <v>3054</v>
      </c>
      <c r="AC169" s="82">
        <v>3266</v>
      </c>
      <c r="AD169" s="82">
        <v>4009</v>
      </c>
      <c r="AE169" s="82">
        <v>115</v>
      </c>
      <c r="AF169" s="82"/>
      <c r="AG169" s="82">
        <v>23</v>
      </c>
      <c r="AH169" s="82">
        <v>1560</v>
      </c>
      <c r="AI169" s="82">
        <v>550</v>
      </c>
      <c r="AJ169" s="82">
        <v>187</v>
      </c>
      <c r="AK169" s="82">
        <v>66</v>
      </c>
      <c r="AL169" s="82">
        <v>3862</v>
      </c>
      <c r="AM169" s="82">
        <v>73</v>
      </c>
      <c r="AN169" s="82">
        <v>17640</v>
      </c>
      <c r="AO169" s="82">
        <v>10</v>
      </c>
      <c r="AP169" s="82">
        <v>4666</v>
      </c>
      <c r="AQ169" s="82">
        <v>19167</v>
      </c>
      <c r="AR169" s="82">
        <v>132</v>
      </c>
      <c r="AS169" s="82">
        <v>6</v>
      </c>
      <c r="AT169" s="82">
        <v>286</v>
      </c>
      <c r="AU169" s="82"/>
      <c r="AV169" s="82">
        <v>2</v>
      </c>
      <c r="AW169" s="82">
        <v>75</v>
      </c>
      <c r="AX169" s="82">
        <v>543</v>
      </c>
      <c r="AY169" s="82">
        <v>39</v>
      </c>
      <c r="AZ169" s="82">
        <v>2</v>
      </c>
      <c r="BA169" s="82">
        <v>61</v>
      </c>
      <c r="BB169" s="82">
        <v>264</v>
      </c>
      <c r="BC169" s="82">
        <v>16</v>
      </c>
      <c r="BD169" s="82"/>
      <c r="BE169" s="82">
        <v>22357</v>
      </c>
      <c r="BF169" s="82">
        <v>310</v>
      </c>
      <c r="BG169" s="82"/>
      <c r="BH169" s="82"/>
      <c r="BI169" s="82">
        <v>16</v>
      </c>
      <c r="BJ169" s="82"/>
      <c r="BK169" s="82">
        <v>5171</v>
      </c>
      <c r="BL169" s="82">
        <v>8930</v>
      </c>
      <c r="BM169" s="82">
        <v>641</v>
      </c>
      <c r="BN169" s="82">
        <v>7706</v>
      </c>
      <c r="BO169" s="82">
        <v>1523</v>
      </c>
      <c r="BP169" s="82"/>
      <c r="BQ169" s="82">
        <v>8</v>
      </c>
      <c r="BR169" s="82">
        <v>2320</v>
      </c>
      <c r="BS169" s="82">
        <v>3</v>
      </c>
      <c r="BT169" s="82">
        <v>1357</v>
      </c>
      <c r="BU169" s="82">
        <v>126</v>
      </c>
      <c r="BV169" s="82">
        <v>275</v>
      </c>
      <c r="BW169" s="82">
        <v>339</v>
      </c>
      <c r="BX169" s="82">
        <v>208</v>
      </c>
      <c r="BY169" s="82">
        <v>844</v>
      </c>
      <c r="BZ169" s="82">
        <v>1427</v>
      </c>
      <c r="CA169" s="82">
        <v>1253</v>
      </c>
      <c r="CB169" s="82">
        <v>4584</v>
      </c>
      <c r="CC169" s="82">
        <v>1227</v>
      </c>
      <c r="CD169" s="82">
        <v>1595</v>
      </c>
      <c r="CE169" s="82">
        <v>103</v>
      </c>
      <c r="CF169" s="82">
        <v>1030</v>
      </c>
      <c r="CG169" s="82">
        <v>383</v>
      </c>
      <c r="CH169" s="82">
        <v>1414</v>
      </c>
      <c r="CI169" s="82">
        <v>691</v>
      </c>
      <c r="CJ169" s="82">
        <v>4780</v>
      </c>
      <c r="CK169" s="82">
        <v>4</v>
      </c>
      <c r="CL169" s="82">
        <v>23971</v>
      </c>
      <c r="CM169" s="82">
        <v>545</v>
      </c>
      <c r="CN169" s="82">
        <v>22054</v>
      </c>
      <c r="CO169" s="82">
        <v>1303</v>
      </c>
      <c r="CP169" s="82">
        <v>65</v>
      </c>
      <c r="CQ169" s="82">
        <v>4</v>
      </c>
      <c r="CR169" s="82">
        <v>1</v>
      </c>
      <c r="CS169" s="82">
        <v>23209</v>
      </c>
      <c r="CT169" s="82">
        <v>3</v>
      </c>
      <c r="CU169" s="82">
        <v>377</v>
      </c>
      <c r="CV169" s="82">
        <v>378</v>
      </c>
      <c r="CW169" s="82">
        <v>3</v>
      </c>
      <c r="CX169" s="82">
        <v>3587</v>
      </c>
      <c r="CY169" s="82">
        <v>3363</v>
      </c>
      <c r="CZ169" s="82">
        <v>1</v>
      </c>
      <c r="DA169" s="82">
        <v>24</v>
      </c>
      <c r="DB169" s="82">
        <v>180</v>
      </c>
      <c r="DC169" s="82">
        <v>295</v>
      </c>
      <c r="DD169" s="82">
        <v>386</v>
      </c>
      <c r="DE169" s="82">
        <v>691</v>
      </c>
      <c r="DF169" s="82">
        <v>1208</v>
      </c>
      <c r="DG169" s="82">
        <v>1582</v>
      </c>
      <c r="DH169" s="82">
        <v>2578</v>
      </c>
      <c r="DI169" s="82">
        <v>7</v>
      </c>
      <c r="DJ169" s="82"/>
      <c r="DK169" s="82"/>
      <c r="DL169" s="82">
        <v>4</v>
      </c>
      <c r="DM169" s="82">
        <v>570</v>
      </c>
      <c r="DN169" s="82">
        <v>79</v>
      </c>
      <c r="DO169" s="82">
        <v>52</v>
      </c>
      <c r="DP169" s="82">
        <v>29</v>
      </c>
      <c r="DQ169" s="82">
        <v>778</v>
      </c>
      <c r="DR169" s="82">
        <v>20</v>
      </c>
      <c r="DS169" s="82">
        <v>5419</v>
      </c>
      <c r="DT169" s="82"/>
      <c r="DU169" s="82">
        <v>798</v>
      </c>
      <c r="DV169" s="82">
        <v>6122</v>
      </c>
      <c r="DW169" s="82">
        <v>29</v>
      </c>
      <c r="DX169" s="82">
        <v>2</v>
      </c>
      <c r="DY169" s="82">
        <v>225</v>
      </c>
      <c r="DZ169" s="82"/>
      <c r="EA169" s="82">
        <v>199</v>
      </c>
      <c r="EB169" s="82">
        <v>2102</v>
      </c>
      <c r="EC169" s="82">
        <v>470</v>
      </c>
      <c r="ED169" s="82"/>
      <c r="EE169" s="82"/>
      <c r="EF169" s="82">
        <v>46</v>
      </c>
      <c r="EG169" s="82">
        <v>91</v>
      </c>
      <c r="EH169" s="82"/>
      <c r="EI169" s="82">
        <v>2739</v>
      </c>
      <c r="EJ169" s="82">
        <v>1078</v>
      </c>
      <c r="EK169" s="82"/>
      <c r="EL169" s="82"/>
      <c r="EM169" s="82"/>
      <c r="EN169" s="82">
        <v>1</v>
      </c>
      <c r="EO169" s="82"/>
      <c r="EP169" s="82">
        <v>608</v>
      </c>
      <c r="EQ169" s="82">
        <v>4822</v>
      </c>
      <c r="ER169" s="82">
        <v>41</v>
      </c>
      <c r="ES169" s="82">
        <v>1338</v>
      </c>
      <c r="ET169" s="82">
        <v>142</v>
      </c>
      <c r="EU169" s="82"/>
      <c r="EV169" s="82">
        <v>1421</v>
      </c>
      <c r="EW169" s="82">
        <v>1201</v>
      </c>
      <c r="EX169" s="82">
        <v>75</v>
      </c>
      <c r="EY169" s="82">
        <v>13</v>
      </c>
      <c r="EZ169" s="82">
        <v>219</v>
      </c>
      <c r="FA169" s="82">
        <v>6</v>
      </c>
      <c r="FB169" s="82">
        <v>412</v>
      </c>
      <c r="FC169" s="82">
        <v>1305</v>
      </c>
      <c r="FD169" s="82">
        <v>767</v>
      </c>
      <c r="FE169" s="82">
        <v>101</v>
      </c>
      <c r="FF169" s="82">
        <v>86</v>
      </c>
      <c r="FG169" s="82">
        <v>249</v>
      </c>
      <c r="FH169" s="82">
        <v>221</v>
      </c>
      <c r="FI169" s="82">
        <v>531</v>
      </c>
      <c r="FJ169" s="82">
        <v>126</v>
      </c>
      <c r="FK169" s="82">
        <v>166</v>
      </c>
      <c r="FL169" s="82">
        <v>5</v>
      </c>
      <c r="FM169" s="82">
        <v>1</v>
      </c>
      <c r="FN169" s="82">
        <v>40</v>
      </c>
      <c r="FO169" s="82">
        <v>5</v>
      </c>
      <c r="FP169" s="82">
        <v>1</v>
      </c>
      <c r="FQ169" s="82">
        <v>6951</v>
      </c>
      <c r="FR169" s="82">
        <v>275</v>
      </c>
      <c r="FS169" s="82">
        <v>6381</v>
      </c>
      <c r="FT169" s="82">
        <v>266</v>
      </c>
      <c r="FU169" s="82">
        <v>26</v>
      </c>
      <c r="FV169" s="82">
        <v>3</v>
      </c>
      <c r="FW169" s="82">
        <v>6806</v>
      </c>
      <c r="FX169" s="82">
        <v>79</v>
      </c>
      <c r="FY169" s="82">
        <v>64</v>
      </c>
      <c r="FZ169" s="82">
        <v>2</v>
      </c>
      <c r="GA169" s="82"/>
      <c r="GB169" s="82"/>
      <c r="GC169" s="82">
        <v>31</v>
      </c>
    </row>
    <row r="170" spans="1:185" x14ac:dyDescent="0.3">
      <c r="A170" s="83">
        <v>106301337</v>
      </c>
      <c r="B170" s="81" t="s">
        <v>448</v>
      </c>
      <c r="C170" s="81" t="s">
        <v>2327</v>
      </c>
      <c r="D170" s="81" t="s">
        <v>1101</v>
      </c>
      <c r="E170" s="81" t="s">
        <v>1519</v>
      </c>
      <c r="F170" s="81" t="s">
        <v>1547</v>
      </c>
      <c r="G170" s="81" t="s">
        <v>1548</v>
      </c>
      <c r="H170" s="81" t="s">
        <v>449</v>
      </c>
      <c r="I170" s="81" t="s">
        <v>1040</v>
      </c>
      <c r="J170" s="81"/>
      <c r="K170" s="81" t="s">
        <v>1864</v>
      </c>
      <c r="L170" s="81"/>
      <c r="M170" s="81"/>
      <c r="N170" s="81" t="s">
        <v>966</v>
      </c>
      <c r="O170" s="81" t="s">
        <v>1157</v>
      </c>
      <c r="P170" s="81" t="s">
        <v>1161</v>
      </c>
      <c r="Q170" s="81" t="s">
        <v>1549</v>
      </c>
      <c r="R170" s="81" t="s">
        <v>51</v>
      </c>
      <c r="S170" s="82">
        <v>5997</v>
      </c>
      <c r="T170" s="82">
        <v>5729</v>
      </c>
      <c r="U170" s="82"/>
      <c r="V170" s="82">
        <v>275</v>
      </c>
      <c r="W170" s="82">
        <v>884</v>
      </c>
      <c r="X170" s="82">
        <v>1903</v>
      </c>
      <c r="Y170" s="82">
        <v>1614</v>
      </c>
      <c r="Z170" s="82">
        <v>1443</v>
      </c>
      <c r="AA170" s="82">
        <v>1937</v>
      </c>
      <c r="AB170" s="82">
        <v>1395</v>
      </c>
      <c r="AC170" s="82">
        <v>1120</v>
      </c>
      <c r="AD170" s="82">
        <v>1119</v>
      </c>
      <c r="AE170" s="82">
        <v>36</v>
      </c>
      <c r="AF170" s="82"/>
      <c r="AG170" s="82">
        <v>4</v>
      </c>
      <c r="AH170" s="82">
        <v>203</v>
      </c>
      <c r="AI170" s="82">
        <v>281</v>
      </c>
      <c r="AJ170" s="82">
        <v>70</v>
      </c>
      <c r="AK170" s="82">
        <v>5</v>
      </c>
      <c r="AL170" s="82">
        <v>927</v>
      </c>
      <c r="AM170" s="82">
        <v>18</v>
      </c>
      <c r="AN170" s="82">
        <v>10218</v>
      </c>
      <c r="AO170" s="82"/>
      <c r="AP170" s="82">
        <v>878</v>
      </c>
      <c r="AQ170" s="82">
        <v>10730</v>
      </c>
      <c r="AR170" s="82">
        <v>118</v>
      </c>
      <c r="AS170" s="82"/>
      <c r="AT170" s="82">
        <v>144</v>
      </c>
      <c r="AU170" s="82">
        <v>217</v>
      </c>
      <c r="AV170" s="82">
        <v>1</v>
      </c>
      <c r="AW170" s="82">
        <v>19</v>
      </c>
      <c r="AX170" s="82">
        <v>80</v>
      </c>
      <c r="AY170" s="82">
        <v>20</v>
      </c>
      <c r="AZ170" s="82">
        <v>25</v>
      </c>
      <c r="BA170" s="82">
        <v>63</v>
      </c>
      <c r="BB170" s="82">
        <v>292</v>
      </c>
      <c r="BC170" s="82">
        <v>5</v>
      </c>
      <c r="BD170" s="82">
        <v>60</v>
      </c>
      <c r="BE170" s="82">
        <v>10768</v>
      </c>
      <c r="BF170" s="82">
        <v>32</v>
      </c>
      <c r="BG170" s="82"/>
      <c r="BH170" s="82"/>
      <c r="BI170" s="82"/>
      <c r="BJ170" s="82"/>
      <c r="BK170" s="82">
        <v>3139</v>
      </c>
      <c r="BL170" s="82">
        <v>3380</v>
      </c>
      <c r="BM170" s="82">
        <v>339</v>
      </c>
      <c r="BN170" s="82">
        <v>4204</v>
      </c>
      <c r="BO170" s="82">
        <v>664</v>
      </c>
      <c r="BP170" s="82"/>
      <c r="BQ170" s="82"/>
      <c r="BR170" s="82">
        <v>761</v>
      </c>
      <c r="BS170" s="82">
        <v>1</v>
      </c>
      <c r="BT170" s="82">
        <v>623</v>
      </c>
      <c r="BU170" s="82">
        <v>40</v>
      </c>
      <c r="BV170" s="82">
        <v>95</v>
      </c>
      <c r="BW170" s="82">
        <v>205</v>
      </c>
      <c r="BX170" s="82">
        <v>81</v>
      </c>
      <c r="BY170" s="82">
        <v>484</v>
      </c>
      <c r="BZ170" s="82">
        <v>651</v>
      </c>
      <c r="CA170" s="82">
        <v>345</v>
      </c>
      <c r="CB170" s="82">
        <v>2750</v>
      </c>
      <c r="CC170" s="82">
        <v>1732</v>
      </c>
      <c r="CD170" s="82">
        <v>669</v>
      </c>
      <c r="CE170" s="82">
        <v>38</v>
      </c>
      <c r="CF170" s="82">
        <v>424</v>
      </c>
      <c r="CG170" s="82">
        <v>101</v>
      </c>
      <c r="CH170" s="82">
        <v>570</v>
      </c>
      <c r="CI170" s="82">
        <v>439</v>
      </c>
      <c r="CJ170" s="82">
        <v>1716</v>
      </c>
      <c r="CK170" s="82">
        <v>1</v>
      </c>
      <c r="CL170" s="82">
        <v>11726</v>
      </c>
      <c r="CM170" s="82">
        <v>38</v>
      </c>
      <c r="CN170" s="82">
        <v>11469</v>
      </c>
      <c r="CO170" s="82">
        <v>217</v>
      </c>
      <c r="CP170" s="82"/>
      <c r="CQ170" s="82">
        <v>2</v>
      </c>
      <c r="CR170" s="82"/>
      <c r="CS170" s="82">
        <v>10452</v>
      </c>
      <c r="CT170" s="82">
        <v>13</v>
      </c>
      <c r="CU170" s="82">
        <v>582</v>
      </c>
      <c r="CV170" s="82">
        <v>674</v>
      </c>
      <c r="CW170" s="82">
        <v>5</v>
      </c>
      <c r="CX170" s="82">
        <v>1195</v>
      </c>
      <c r="CY170" s="82">
        <v>1359</v>
      </c>
      <c r="CZ170" s="82"/>
      <c r="DA170" s="82">
        <v>73</v>
      </c>
      <c r="DB170" s="82">
        <v>480</v>
      </c>
      <c r="DC170" s="82">
        <v>401</v>
      </c>
      <c r="DD170" s="82">
        <v>307</v>
      </c>
      <c r="DE170" s="82">
        <v>400</v>
      </c>
      <c r="DF170" s="82">
        <v>270</v>
      </c>
      <c r="DG170" s="82">
        <v>231</v>
      </c>
      <c r="DH170" s="82">
        <v>392</v>
      </c>
      <c r="DI170" s="82"/>
      <c r="DJ170" s="82"/>
      <c r="DK170" s="82"/>
      <c r="DL170" s="82"/>
      <c r="DM170" s="82">
        <v>57</v>
      </c>
      <c r="DN170" s="82">
        <v>38</v>
      </c>
      <c r="DO170" s="82">
        <v>12</v>
      </c>
      <c r="DP170" s="82">
        <v>2</v>
      </c>
      <c r="DQ170" s="82">
        <v>163</v>
      </c>
      <c r="DR170" s="82">
        <v>6</v>
      </c>
      <c r="DS170" s="82">
        <v>2276</v>
      </c>
      <c r="DT170" s="82"/>
      <c r="DU170" s="82">
        <v>146</v>
      </c>
      <c r="DV170" s="82">
        <v>2394</v>
      </c>
      <c r="DW170" s="82">
        <v>14</v>
      </c>
      <c r="DX170" s="82"/>
      <c r="DY170" s="82">
        <v>31</v>
      </c>
      <c r="DZ170" s="82">
        <v>265</v>
      </c>
      <c r="EA170" s="82">
        <v>16</v>
      </c>
      <c r="EB170" s="82">
        <v>284</v>
      </c>
      <c r="EC170" s="82">
        <v>46</v>
      </c>
      <c r="ED170" s="82">
        <v>54</v>
      </c>
      <c r="EE170" s="82">
        <v>2</v>
      </c>
      <c r="EF170" s="82">
        <v>23</v>
      </c>
      <c r="EG170" s="82">
        <v>28</v>
      </c>
      <c r="EH170" s="82">
        <v>234</v>
      </c>
      <c r="EI170" s="82">
        <v>1420</v>
      </c>
      <c r="EJ170" s="82">
        <v>151</v>
      </c>
      <c r="EK170" s="82"/>
      <c r="EL170" s="82"/>
      <c r="EM170" s="82"/>
      <c r="EN170" s="82"/>
      <c r="EO170" s="82"/>
      <c r="EP170" s="82">
        <v>443</v>
      </c>
      <c r="EQ170" s="82">
        <v>846</v>
      </c>
      <c r="ER170" s="82">
        <v>29</v>
      </c>
      <c r="ES170" s="82">
        <v>1181</v>
      </c>
      <c r="ET170" s="82">
        <v>55</v>
      </c>
      <c r="EU170" s="82"/>
      <c r="EV170" s="82">
        <v>97</v>
      </c>
      <c r="EW170" s="82">
        <v>227</v>
      </c>
      <c r="EX170" s="82">
        <v>7</v>
      </c>
      <c r="EY170" s="82">
        <v>1</v>
      </c>
      <c r="EZ170" s="82">
        <v>46</v>
      </c>
      <c r="FA170" s="82"/>
      <c r="FB170" s="82">
        <v>55</v>
      </c>
      <c r="FC170" s="82">
        <v>194</v>
      </c>
      <c r="FD170" s="82">
        <v>190</v>
      </c>
      <c r="FE170" s="82">
        <v>1468</v>
      </c>
      <c r="FF170" s="82">
        <v>50</v>
      </c>
      <c r="FG170" s="82">
        <v>20</v>
      </c>
      <c r="FH170" s="82">
        <v>31</v>
      </c>
      <c r="FI170" s="82">
        <v>98</v>
      </c>
      <c r="FJ170" s="82">
        <v>45</v>
      </c>
      <c r="FK170" s="82">
        <v>16</v>
      </c>
      <c r="FL170" s="82"/>
      <c r="FM170" s="82"/>
      <c r="FN170" s="82">
        <v>5</v>
      </c>
      <c r="FO170" s="82"/>
      <c r="FP170" s="82">
        <v>4</v>
      </c>
      <c r="FQ170" s="82">
        <v>2554</v>
      </c>
      <c r="FR170" s="82">
        <v>6</v>
      </c>
      <c r="FS170" s="82">
        <v>2521</v>
      </c>
      <c r="FT170" s="82">
        <v>24</v>
      </c>
      <c r="FU170" s="82">
        <v>1</v>
      </c>
      <c r="FV170" s="82">
        <v>2</v>
      </c>
      <c r="FW170" s="82">
        <v>2245</v>
      </c>
      <c r="FX170" s="82">
        <v>184</v>
      </c>
      <c r="FY170" s="82">
        <v>120</v>
      </c>
      <c r="FZ170" s="82">
        <v>2</v>
      </c>
      <c r="GA170" s="82">
        <v>3</v>
      </c>
      <c r="GB170" s="82"/>
      <c r="GC170" s="82">
        <v>20</v>
      </c>
    </row>
    <row r="171" spans="1:185" x14ac:dyDescent="0.3">
      <c r="A171" s="83">
        <v>106301340</v>
      </c>
      <c r="B171" s="81" t="s">
        <v>450</v>
      </c>
      <c r="C171" s="81" t="s">
        <v>2328</v>
      </c>
      <c r="D171" s="81" t="s">
        <v>1101</v>
      </c>
      <c r="E171" s="81" t="s">
        <v>1519</v>
      </c>
      <c r="F171" s="81" t="s">
        <v>2044</v>
      </c>
      <c r="G171" s="81" t="s">
        <v>1519</v>
      </c>
      <c r="H171" s="81" t="s">
        <v>411</v>
      </c>
      <c r="I171" s="81" t="s">
        <v>1040</v>
      </c>
      <c r="J171" s="81"/>
      <c r="K171" s="81" t="s">
        <v>1864</v>
      </c>
      <c r="L171" s="81"/>
      <c r="M171" s="81"/>
      <c r="N171" s="81" t="s">
        <v>965</v>
      </c>
      <c r="O171" s="81" t="s">
        <v>1157</v>
      </c>
      <c r="P171" s="81" t="s">
        <v>1158</v>
      </c>
      <c r="Q171" s="81" t="s">
        <v>1521</v>
      </c>
      <c r="R171" s="81" t="s">
        <v>51</v>
      </c>
      <c r="S171" s="82">
        <v>32977</v>
      </c>
      <c r="T171" s="82">
        <v>24597</v>
      </c>
      <c r="U171" s="82">
        <v>5</v>
      </c>
      <c r="V171" s="82">
        <v>488</v>
      </c>
      <c r="W171" s="82">
        <v>3184</v>
      </c>
      <c r="X171" s="82">
        <v>11674</v>
      </c>
      <c r="Y171" s="82">
        <v>9611</v>
      </c>
      <c r="Z171" s="82">
        <v>8819</v>
      </c>
      <c r="AA171" s="82">
        <v>8191</v>
      </c>
      <c r="AB171" s="82">
        <v>6428</v>
      </c>
      <c r="AC171" s="82">
        <v>4633</v>
      </c>
      <c r="AD171" s="82">
        <v>4434</v>
      </c>
      <c r="AE171" s="82">
        <v>117</v>
      </c>
      <c r="AF171" s="82"/>
      <c r="AG171" s="82">
        <v>14</v>
      </c>
      <c r="AH171" s="82">
        <v>1927</v>
      </c>
      <c r="AI171" s="82">
        <v>1291</v>
      </c>
      <c r="AJ171" s="82">
        <v>527</v>
      </c>
      <c r="AK171" s="82">
        <v>133</v>
      </c>
      <c r="AL171" s="82">
        <v>4660</v>
      </c>
      <c r="AM171" s="82">
        <v>341</v>
      </c>
      <c r="AN171" s="82">
        <v>48685</v>
      </c>
      <c r="AO171" s="82">
        <v>1</v>
      </c>
      <c r="AP171" s="82">
        <v>30920</v>
      </c>
      <c r="AQ171" s="82">
        <v>25984</v>
      </c>
      <c r="AR171" s="82">
        <v>675</v>
      </c>
      <c r="AS171" s="82"/>
      <c r="AT171" s="82">
        <v>549</v>
      </c>
      <c r="AU171" s="82">
        <v>376</v>
      </c>
      <c r="AV171" s="82">
        <v>6</v>
      </c>
      <c r="AW171" s="82">
        <v>93</v>
      </c>
      <c r="AX171" s="82">
        <v>738</v>
      </c>
      <c r="AY171" s="82">
        <v>54</v>
      </c>
      <c r="AZ171" s="82">
        <v>438</v>
      </c>
      <c r="BA171" s="82">
        <v>64</v>
      </c>
      <c r="BB171" s="82">
        <v>111</v>
      </c>
      <c r="BC171" s="82">
        <v>12</v>
      </c>
      <c r="BD171" s="82">
        <v>18</v>
      </c>
      <c r="BE171" s="82">
        <v>54776</v>
      </c>
      <c r="BF171" s="82">
        <v>344</v>
      </c>
      <c r="BG171" s="82"/>
      <c r="BH171" s="82"/>
      <c r="BI171" s="82"/>
      <c r="BJ171" s="82"/>
      <c r="BK171" s="82">
        <v>25416</v>
      </c>
      <c r="BL171" s="82">
        <v>15720</v>
      </c>
      <c r="BM171" s="82">
        <v>1181</v>
      </c>
      <c r="BN171" s="82">
        <v>11322</v>
      </c>
      <c r="BO171" s="82">
        <v>3940</v>
      </c>
      <c r="BP171" s="82"/>
      <c r="BQ171" s="82">
        <v>17</v>
      </c>
      <c r="BR171" s="82">
        <v>4659</v>
      </c>
      <c r="BS171" s="82">
        <v>17</v>
      </c>
      <c r="BT171" s="82">
        <v>3948</v>
      </c>
      <c r="BU171" s="82">
        <v>320</v>
      </c>
      <c r="BV171" s="82">
        <v>557</v>
      </c>
      <c r="BW171" s="82">
        <v>1026</v>
      </c>
      <c r="BX171" s="82">
        <v>467</v>
      </c>
      <c r="BY171" s="82">
        <v>2104</v>
      </c>
      <c r="BZ171" s="82">
        <v>3841</v>
      </c>
      <c r="CA171" s="82">
        <v>5393</v>
      </c>
      <c r="CB171" s="82">
        <v>7876</v>
      </c>
      <c r="CC171" s="82">
        <v>3054</v>
      </c>
      <c r="CD171" s="82">
        <v>3293</v>
      </c>
      <c r="CE171" s="82">
        <v>260</v>
      </c>
      <c r="CF171" s="82">
        <v>2734</v>
      </c>
      <c r="CG171" s="82">
        <v>2197</v>
      </c>
      <c r="CH171" s="82">
        <v>3497</v>
      </c>
      <c r="CI171" s="82">
        <v>2041</v>
      </c>
      <c r="CJ171" s="82">
        <v>10264</v>
      </c>
      <c r="CK171" s="82">
        <v>14</v>
      </c>
      <c r="CL171" s="82">
        <v>57579</v>
      </c>
      <c r="CM171" s="82">
        <v>304</v>
      </c>
      <c r="CN171" s="82">
        <v>45083</v>
      </c>
      <c r="CO171" s="82">
        <v>12155</v>
      </c>
      <c r="CP171" s="82">
        <v>4</v>
      </c>
      <c r="CQ171" s="82">
        <v>33</v>
      </c>
      <c r="CR171" s="82"/>
      <c r="CS171" s="82">
        <v>55002</v>
      </c>
      <c r="CT171" s="82">
        <v>10</v>
      </c>
      <c r="CU171" s="82">
        <v>1959</v>
      </c>
      <c r="CV171" s="82">
        <v>434</v>
      </c>
      <c r="CW171" s="82">
        <v>174</v>
      </c>
      <c r="CX171" s="82">
        <v>5233</v>
      </c>
      <c r="CY171" s="82">
        <v>5270</v>
      </c>
      <c r="CZ171" s="82"/>
      <c r="DA171" s="82">
        <v>88</v>
      </c>
      <c r="DB171" s="82">
        <v>661</v>
      </c>
      <c r="DC171" s="82">
        <v>786</v>
      </c>
      <c r="DD171" s="82">
        <v>1085</v>
      </c>
      <c r="DE171" s="82">
        <v>1711</v>
      </c>
      <c r="DF171" s="82">
        <v>1907</v>
      </c>
      <c r="DG171" s="82">
        <v>1947</v>
      </c>
      <c r="DH171" s="82">
        <v>2318</v>
      </c>
      <c r="DI171" s="82"/>
      <c r="DJ171" s="82"/>
      <c r="DK171" s="82"/>
      <c r="DL171" s="82">
        <v>3</v>
      </c>
      <c r="DM171" s="82">
        <v>542</v>
      </c>
      <c r="DN171" s="82">
        <v>192</v>
      </c>
      <c r="DO171" s="82">
        <v>103</v>
      </c>
      <c r="DP171" s="82">
        <v>28</v>
      </c>
      <c r="DQ171" s="82">
        <v>757</v>
      </c>
      <c r="DR171" s="82">
        <v>28</v>
      </c>
      <c r="DS171" s="82">
        <v>8850</v>
      </c>
      <c r="DT171" s="82"/>
      <c r="DU171" s="82">
        <v>4095</v>
      </c>
      <c r="DV171" s="82">
        <v>6327</v>
      </c>
      <c r="DW171" s="82">
        <v>81</v>
      </c>
      <c r="DX171" s="82"/>
      <c r="DY171" s="82">
        <v>197</v>
      </c>
      <c r="DZ171" s="82">
        <v>205</v>
      </c>
      <c r="EA171" s="82">
        <v>543</v>
      </c>
      <c r="EB171" s="82">
        <v>3769</v>
      </c>
      <c r="EC171" s="82">
        <v>337</v>
      </c>
      <c r="ED171" s="82">
        <v>19</v>
      </c>
      <c r="EE171" s="82">
        <v>1</v>
      </c>
      <c r="EF171" s="82">
        <v>20</v>
      </c>
      <c r="EG171" s="82">
        <v>154</v>
      </c>
      <c r="EH171" s="82">
        <v>50</v>
      </c>
      <c r="EI171" s="82">
        <v>4203</v>
      </c>
      <c r="EJ171" s="82">
        <v>1004</v>
      </c>
      <c r="EK171" s="82">
        <v>1</v>
      </c>
      <c r="EL171" s="82"/>
      <c r="EM171" s="82"/>
      <c r="EN171" s="82"/>
      <c r="EO171" s="82"/>
      <c r="EP171" s="82">
        <v>2696</v>
      </c>
      <c r="EQ171" s="82">
        <v>5479</v>
      </c>
      <c r="ER171" s="82">
        <v>97</v>
      </c>
      <c r="ES171" s="82">
        <v>2119</v>
      </c>
      <c r="ET171" s="82">
        <v>112</v>
      </c>
      <c r="EU171" s="82"/>
      <c r="EV171" s="82">
        <v>1576</v>
      </c>
      <c r="EW171" s="82">
        <v>1233</v>
      </c>
      <c r="EX171" s="82">
        <v>102</v>
      </c>
      <c r="EY171" s="82">
        <v>8</v>
      </c>
      <c r="EZ171" s="82">
        <v>518</v>
      </c>
      <c r="FA171" s="82">
        <v>7</v>
      </c>
      <c r="FB171" s="82">
        <v>574</v>
      </c>
      <c r="FC171" s="82">
        <v>3049</v>
      </c>
      <c r="FD171" s="82">
        <v>1003</v>
      </c>
      <c r="FE171" s="82">
        <v>603</v>
      </c>
      <c r="FF171" s="82">
        <v>256</v>
      </c>
      <c r="FG171" s="82">
        <v>394</v>
      </c>
      <c r="FH171" s="82">
        <v>236</v>
      </c>
      <c r="FI171" s="82">
        <v>539</v>
      </c>
      <c r="FJ171" s="82">
        <v>147</v>
      </c>
      <c r="FK171" s="82">
        <v>116</v>
      </c>
      <c r="FL171" s="82"/>
      <c r="FM171" s="82">
        <v>3</v>
      </c>
      <c r="FN171" s="82">
        <v>128</v>
      </c>
      <c r="FO171" s="82">
        <v>10</v>
      </c>
      <c r="FP171" s="82">
        <v>1</v>
      </c>
      <c r="FQ171" s="82">
        <v>10503</v>
      </c>
      <c r="FR171" s="82">
        <v>137</v>
      </c>
      <c r="FS171" s="82">
        <v>8044</v>
      </c>
      <c r="FT171" s="82">
        <v>2309</v>
      </c>
      <c r="FU171" s="82">
        <v>1</v>
      </c>
      <c r="FV171" s="82">
        <v>12</v>
      </c>
      <c r="FW171" s="82">
        <v>10132</v>
      </c>
      <c r="FX171" s="82">
        <v>301</v>
      </c>
      <c r="FY171" s="82">
        <v>58</v>
      </c>
      <c r="FZ171" s="82">
        <v>11</v>
      </c>
      <c r="GA171" s="82">
        <v>1</v>
      </c>
      <c r="GB171" s="82"/>
      <c r="GC171" s="82">
        <v>53</v>
      </c>
    </row>
    <row r="172" spans="1:185" x14ac:dyDescent="0.3">
      <c r="A172" s="83">
        <v>106301342</v>
      </c>
      <c r="B172" s="81" t="s">
        <v>451</v>
      </c>
      <c r="C172" s="81" t="s">
        <v>2329</v>
      </c>
      <c r="D172" s="81" t="s">
        <v>1101</v>
      </c>
      <c r="E172" s="81" t="s">
        <v>1519</v>
      </c>
      <c r="F172" s="81" t="s">
        <v>2045</v>
      </c>
      <c r="G172" s="81" t="s">
        <v>2046</v>
      </c>
      <c r="H172" s="81" t="s">
        <v>452</v>
      </c>
      <c r="I172" s="81" t="s">
        <v>1040</v>
      </c>
      <c r="J172" s="81"/>
      <c r="K172" s="81" t="s">
        <v>1864</v>
      </c>
      <c r="L172" s="81"/>
      <c r="M172" s="81"/>
      <c r="N172" s="81" t="s">
        <v>965</v>
      </c>
      <c r="O172" s="81" t="s">
        <v>1156</v>
      </c>
      <c r="P172" s="81" t="s">
        <v>1162</v>
      </c>
      <c r="Q172" s="81" t="s">
        <v>1550</v>
      </c>
      <c r="R172" s="81" t="s">
        <v>51</v>
      </c>
      <c r="S172" s="82">
        <v>26873</v>
      </c>
      <c r="T172" s="82">
        <v>22028</v>
      </c>
      <c r="U172" s="82"/>
      <c r="V172" s="82">
        <v>2277</v>
      </c>
      <c r="W172" s="82">
        <v>3080</v>
      </c>
      <c r="X172" s="82">
        <v>6937</v>
      </c>
      <c r="Y172" s="82">
        <v>6595</v>
      </c>
      <c r="Z172" s="82">
        <v>5995</v>
      </c>
      <c r="AA172" s="82">
        <v>6819</v>
      </c>
      <c r="AB172" s="82">
        <v>5979</v>
      </c>
      <c r="AC172" s="82">
        <v>5012</v>
      </c>
      <c r="AD172" s="82">
        <v>5744</v>
      </c>
      <c r="AE172" s="82">
        <v>463</v>
      </c>
      <c r="AF172" s="82"/>
      <c r="AG172" s="82">
        <v>29</v>
      </c>
      <c r="AH172" s="82">
        <v>4753</v>
      </c>
      <c r="AI172" s="82">
        <v>1502</v>
      </c>
      <c r="AJ172" s="82">
        <v>2047</v>
      </c>
      <c r="AK172" s="82">
        <v>185</v>
      </c>
      <c r="AL172" s="82">
        <v>5317</v>
      </c>
      <c r="AM172" s="82">
        <v>343</v>
      </c>
      <c r="AN172" s="82">
        <v>34725</v>
      </c>
      <c r="AO172" s="82"/>
      <c r="AP172" s="82">
        <v>17520</v>
      </c>
      <c r="AQ172" s="82">
        <v>29343</v>
      </c>
      <c r="AR172" s="82">
        <v>2037</v>
      </c>
      <c r="AS172" s="82">
        <v>1</v>
      </c>
      <c r="AT172" s="82">
        <v>1110</v>
      </c>
      <c r="AU172" s="82">
        <v>392</v>
      </c>
      <c r="AV172" s="82">
        <v>15</v>
      </c>
      <c r="AW172" s="82">
        <v>134</v>
      </c>
      <c r="AX172" s="82">
        <v>1009</v>
      </c>
      <c r="AY172" s="82">
        <v>53</v>
      </c>
      <c r="AZ172" s="82">
        <v>440</v>
      </c>
      <c r="BA172" s="82">
        <v>53</v>
      </c>
      <c r="BB172" s="82">
        <v>351</v>
      </c>
      <c r="BC172" s="82">
        <v>11</v>
      </c>
      <c r="BD172" s="82">
        <v>40</v>
      </c>
      <c r="BE172" s="82">
        <v>44790</v>
      </c>
      <c r="BF172" s="82">
        <v>503</v>
      </c>
      <c r="BG172" s="82"/>
      <c r="BH172" s="82"/>
      <c r="BI172" s="82"/>
      <c r="BJ172" s="82"/>
      <c r="BK172" s="82">
        <v>16679</v>
      </c>
      <c r="BL172" s="82">
        <v>16845</v>
      </c>
      <c r="BM172" s="82">
        <v>1029</v>
      </c>
      <c r="BN172" s="82">
        <v>11440</v>
      </c>
      <c r="BO172" s="82">
        <v>2908</v>
      </c>
      <c r="BP172" s="82"/>
      <c r="BQ172" s="82">
        <v>28</v>
      </c>
      <c r="BR172" s="82">
        <v>4776</v>
      </c>
      <c r="BS172" s="82">
        <v>4</v>
      </c>
      <c r="BT172" s="82">
        <v>3581</v>
      </c>
      <c r="BU172" s="82">
        <v>209</v>
      </c>
      <c r="BV172" s="82">
        <v>667</v>
      </c>
      <c r="BW172" s="82">
        <v>883</v>
      </c>
      <c r="BX172" s="82">
        <v>409</v>
      </c>
      <c r="BY172" s="82">
        <v>1124</v>
      </c>
      <c r="BZ172" s="82">
        <v>3572</v>
      </c>
      <c r="CA172" s="82">
        <v>3271</v>
      </c>
      <c r="CB172" s="82">
        <v>8492</v>
      </c>
      <c r="CC172" s="82">
        <v>1799</v>
      </c>
      <c r="CD172" s="82">
        <v>2758</v>
      </c>
      <c r="CE172" s="82">
        <v>185</v>
      </c>
      <c r="CF172" s="82">
        <v>2153</v>
      </c>
      <c r="CG172" s="82">
        <v>1134</v>
      </c>
      <c r="CH172" s="82">
        <v>4025</v>
      </c>
      <c r="CI172" s="82">
        <v>1304</v>
      </c>
      <c r="CJ172" s="82">
        <v>8516</v>
      </c>
      <c r="CK172" s="82">
        <v>11</v>
      </c>
      <c r="CL172" s="82">
        <v>48901</v>
      </c>
      <c r="CM172" s="82">
        <v>1038</v>
      </c>
      <c r="CN172" s="82">
        <v>42990</v>
      </c>
      <c r="CO172" s="82">
        <v>4625</v>
      </c>
      <c r="CP172" s="82">
        <v>41</v>
      </c>
      <c r="CQ172" s="82">
        <v>207</v>
      </c>
      <c r="CR172" s="82">
        <v>1</v>
      </c>
      <c r="CS172" s="82">
        <v>47334</v>
      </c>
      <c r="CT172" s="82">
        <v>3</v>
      </c>
      <c r="CU172" s="82">
        <v>1191</v>
      </c>
      <c r="CV172" s="82">
        <v>356</v>
      </c>
      <c r="CW172" s="82">
        <v>16</v>
      </c>
      <c r="CX172" s="82">
        <v>4446</v>
      </c>
      <c r="CY172" s="82">
        <v>4680</v>
      </c>
      <c r="CZ172" s="82"/>
      <c r="DA172" s="82">
        <v>28</v>
      </c>
      <c r="DB172" s="82">
        <v>259</v>
      </c>
      <c r="DC172" s="82">
        <v>436</v>
      </c>
      <c r="DD172" s="82">
        <v>681</v>
      </c>
      <c r="DE172" s="82">
        <v>1246</v>
      </c>
      <c r="DF172" s="82">
        <v>1719</v>
      </c>
      <c r="DG172" s="82">
        <v>1962</v>
      </c>
      <c r="DH172" s="82">
        <v>2792</v>
      </c>
      <c r="DI172" s="82">
        <v>3</v>
      </c>
      <c r="DJ172" s="82"/>
      <c r="DK172" s="82"/>
      <c r="DL172" s="82">
        <v>4</v>
      </c>
      <c r="DM172" s="82">
        <v>1253</v>
      </c>
      <c r="DN172" s="82">
        <v>180</v>
      </c>
      <c r="DO172" s="82">
        <v>318</v>
      </c>
      <c r="DP172" s="82">
        <v>36</v>
      </c>
      <c r="DQ172" s="82">
        <v>703</v>
      </c>
      <c r="DR172" s="82">
        <v>49</v>
      </c>
      <c r="DS172" s="82">
        <v>6583</v>
      </c>
      <c r="DT172" s="82"/>
      <c r="DU172" s="82">
        <v>2217</v>
      </c>
      <c r="DV172" s="82">
        <v>6639</v>
      </c>
      <c r="DW172" s="82">
        <v>270</v>
      </c>
      <c r="DX172" s="82"/>
      <c r="DY172" s="82">
        <v>461</v>
      </c>
      <c r="DZ172" s="82">
        <v>95</v>
      </c>
      <c r="EA172" s="82">
        <v>688</v>
      </c>
      <c r="EB172" s="82">
        <v>3367</v>
      </c>
      <c r="EC172" s="82">
        <v>279</v>
      </c>
      <c r="ED172" s="82">
        <v>5</v>
      </c>
      <c r="EE172" s="82"/>
      <c r="EF172" s="82">
        <v>14</v>
      </c>
      <c r="EG172" s="82">
        <v>296</v>
      </c>
      <c r="EH172" s="82">
        <v>30</v>
      </c>
      <c r="EI172" s="82">
        <v>2399</v>
      </c>
      <c r="EJ172" s="82">
        <v>1490</v>
      </c>
      <c r="EK172" s="82">
        <v>2</v>
      </c>
      <c r="EL172" s="82"/>
      <c r="EM172" s="82"/>
      <c r="EN172" s="82"/>
      <c r="EO172" s="82"/>
      <c r="EP172" s="82">
        <v>1512</v>
      </c>
      <c r="EQ172" s="82">
        <v>5796</v>
      </c>
      <c r="ER172" s="82">
        <v>52</v>
      </c>
      <c r="ES172" s="82">
        <v>1703</v>
      </c>
      <c r="ET172" s="82">
        <v>63</v>
      </c>
      <c r="EU172" s="82"/>
      <c r="EV172" s="82">
        <v>1857</v>
      </c>
      <c r="EW172" s="82">
        <v>1122</v>
      </c>
      <c r="EX172" s="82">
        <v>75</v>
      </c>
      <c r="EY172" s="82">
        <v>8</v>
      </c>
      <c r="EZ172" s="82">
        <v>383</v>
      </c>
      <c r="FA172" s="82">
        <v>8</v>
      </c>
      <c r="FB172" s="82">
        <v>459</v>
      </c>
      <c r="FC172" s="82">
        <v>2633</v>
      </c>
      <c r="FD172" s="82">
        <v>893</v>
      </c>
      <c r="FE172" s="82">
        <v>60</v>
      </c>
      <c r="FF172" s="82">
        <v>144</v>
      </c>
      <c r="FG172" s="82">
        <v>353</v>
      </c>
      <c r="FH172" s="82">
        <v>244</v>
      </c>
      <c r="FI172" s="82">
        <v>637</v>
      </c>
      <c r="FJ172" s="82">
        <v>120</v>
      </c>
      <c r="FK172" s="82">
        <v>71</v>
      </c>
      <c r="FL172" s="82">
        <v>3</v>
      </c>
      <c r="FM172" s="82">
        <v>3</v>
      </c>
      <c r="FN172" s="82">
        <v>46</v>
      </c>
      <c r="FO172" s="82">
        <v>7</v>
      </c>
      <c r="FP172" s="82"/>
      <c r="FQ172" s="82">
        <v>9126</v>
      </c>
      <c r="FR172" s="82">
        <v>441</v>
      </c>
      <c r="FS172" s="82">
        <v>7819</v>
      </c>
      <c r="FT172" s="82">
        <v>763</v>
      </c>
      <c r="FU172" s="82">
        <v>23</v>
      </c>
      <c r="FV172" s="82">
        <v>80</v>
      </c>
      <c r="FW172" s="82">
        <v>8900</v>
      </c>
      <c r="FX172" s="82">
        <v>169</v>
      </c>
      <c r="FY172" s="82">
        <v>54</v>
      </c>
      <c r="FZ172" s="82">
        <v>3</v>
      </c>
      <c r="GA172" s="82"/>
      <c r="GB172" s="82"/>
      <c r="GC172" s="82">
        <v>36</v>
      </c>
    </row>
    <row r="173" spans="1:185" x14ac:dyDescent="0.3">
      <c r="A173" s="83">
        <v>106301357</v>
      </c>
      <c r="B173" s="81" t="s">
        <v>1079</v>
      </c>
      <c r="C173" s="81" t="s">
        <v>1080</v>
      </c>
      <c r="D173" s="81" t="s">
        <v>1101</v>
      </c>
      <c r="E173" s="81" t="s">
        <v>1519</v>
      </c>
      <c r="F173" s="81" t="s">
        <v>1551</v>
      </c>
      <c r="G173" s="81" t="s">
        <v>1552</v>
      </c>
      <c r="H173" s="81" t="s">
        <v>1081</v>
      </c>
      <c r="I173" s="81" t="s">
        <v>1041</v>
      </c>
      <c r="J173" s="81"/>
      <c r="K173" s="81" t="s">
        <v>1864</v>
      </c>
      <c r="L173" s="81"/>
      <c r="M173" s="81"/>
      <c r="N173" s="81" t="s">
        <v>966</v>
      </c>
      <c r="O173" s="81" t="s">
        <v>1157</v>
      </c>
      <c r="P173" s="81" t="s">
        <v>1158</v>
      </c>
      <c r="Q173" s="81" t="s">
        <v>1521</v>
      </c>
      <c r="R173" s="81" t="s">
        <v>51</v>
      </c>
      <c r="S173" s="82">
        <v>1838</v>
      </c>
      <c r="T173" s="82">
        <v>1838</v>
      </c>
      <c r="U173" s="82">
        <v>1</v>
      </c>
      <c r="V173" s="82">
        <v>120</v>
      </c>
      <c r="W173" s="82">
        <v>218</v>
      </c>
      <c r="X173" s="82">
        <v>816</v>
      </c>
      <c r="Y173" s="82">
        <v>779</v>
      </c>
      <c r="Z173" s="82">
        <v>541</v>
      </c>
      <c r="AA173" s="82">
        <v>543</v>
      </c>
      <c r="AB173" s="82">
        <v>382</v>
      </c>
      <c r="AC173" s="82">
        <v>169</v>
      </c>
      <c r="AD173" s="82">
        <v>105</v>
      </c>
      <c r="AE173" s="82">
        <v>4</v>
      </c>
      <c r="AF173" s="82"/>
      <c r="AG173" s="82">
        <v>4</v>
      </c>
      <c r="AH173" s="82">
        <v>269</v>
      </c>
      <c r="AI173" s="82">
        <v>271</v>
      </c>
      <c r="AJ173" s="82">
        <v>250</v>
      </c>
      <c r="AK173" s="82">
        <v>20</v>
      </c>
      <c r="AL173" s="82">
        <v>1147</v>
      </c>
      <c r="AM173" s="82">
        <v>129</v>
      </c>
      <c r="AN173" s="82">
        <v>1587</v>
      </c>
      <c r="AO173" s="82"/>
      <c r="AP173" s="82">
        <v>1505</v>
      </c>
      <c r="AQ173" s="82">
        <v>2028</v>
      </c>
      <c r="AR173" s="82">
        <v>144</v>
      </c>
      <c r="AS173" s="82"/>
      <c r="AT173" s="82">
        <v>92</v>
      </c>
      <c r="AU173" s="82">
        <v>359</v>
      </c>
      <c r="AV173" s="82">
        <v>2</v>
      </c>
      <c r="AW173" s="82">
        <v>4</v>
      </c>
      <c r="AX173" s="82">
        <v>1</v>
      </c>
      <c r="AY173" s="82">
        <v>1</v>
      </c>
      <c r="AZ173" s="82">
        <v>45</v>
      </c>
      <c r="BA173" s="82">
        <v>6</v>
      </c>
      <c r="BB173" s="82">
        <v>95</v>
      </c>
      <c r="BC173" s="82">
        <v>30</v>
      </c>
      <c r="BD173" s="82">
        <v>23</v>
      </c>
      <c r="BE173" s="82">
        <v>2937</v>
      </c>
      <c r="BF173" s="82">
        <v>80</v>
      </c>
      <c r="BG173" s="82">
        <v>2</v>
      </c>
      <c r="BH173" s="82"/>
      <c r="BI173" s="82"/>
      <c r="BJ173" s="82"/>
      <c r="BK173" s="82">
        <v>1971</v>
      </c>
      <c r="BL173" s="82">
        <v>632</v>
      </c>
      <c r="BM173" s="82">
        <v>42</v>
      </c>
      <c r="BN173" s="82">
        <v>680</v>
      </c>
      <c r="BO173" s="82">
        <v>352</v>
      </c>
      <c r="BP173" s="82"/>
      <c r="BQ173" s="82"/>
      <c r="BR173" s="82">
        <v>143</v>
      </c>
      <c r="BS173" s="82">
        <v>1</v>
      </c>
      <c r="BT173" s="82">
        <v>304</v>
      </c>
      <c r="BU173" s="82">
        <v>18</v>
      </c>
      <c r="BV173" s="82">
        <v>57</v>
      </c>
      <c r="BW173" s="82">
        <v>62</v>
      </c>
      <c r="BX173" s="82">
        <v>28</v>
      </c>
      <c r="BY173" s="82">
        <v>331</v>
      </c>
      <c r="BZ173" s="82">
        <v>220</v>
      </c>
      <c r="CA173" s="82">
        <v>212</v>
      </c>
      <c r="CB173" s="82">
        <v>705</v>
      </c>
      <c r="CC173" s="82">
        <v>413</v>
      </c>
      <c r="CD173" s="82">
        <v>147</v>
      </c>
      <c r="CE173" s="82">
        <v>6</v>
      </c>
      <c r="CF173" s="82">
        <v>161</v>
      </c>
      <c r="CG173" s="82">
        <v>41</v>
      </c>
      <c r="CH173" s="82">
        <v>262</v>
      </c>
      <c r="CI173" s="82">
        <v>184</v>
      </c>
      <c r="CJ173" s="82">
        <v>380</v>
      </c>
      <c r="CK173" s="82">
        <v>2</v>
      </c>
      <c r="CL173" s="82">
        <v>3677</v>
      </c>
      <c r="CM173" s="82">
        <v>47</v>
      </c>
      <c r="CN173" s="82">
        <v>3186</v>
      </c>
      <c r="CO173" s="82">
        <v>432</v>
      </c>
      <c r="CP173" s="82">
        <v>1</v>
      </c>
      <c r="CQ173" s="82">
        <v>11</v>
      </c>
      <c r="CR173" s="82">
        <v>6</v>
      </c>
      <c r="CS173" s="82">
        <v>3351</v>
      </c>
      <c r="CT173" s="82">
        <v>2</v>
      </c>
      <c r="CU173" s="82">
        <v>230</v>
      </c>
      <c r="CV173" s="82">
        <v>48</v>
      </c>
      <c r="CW173" s="82">
        <v>40</v>
      </c>
      <c r="CX173" s="82">
        <v>913</v>
      </c>
      <c r="CY173" s="82">
        <v>1083</v>
      </c>
      <c r="CZ173" s="82"/>
      <c r="DA173" s="82">
        <v>4</v>
      </c>
      <c r="DB173" s="82">
        <v>101</v>
      </c>
      <c r="DC173" s="82">
        <v>171</v>
      </c>
      <c r="DD173" s="82">
        <v>178</v>
      </c>
      <c r="DE173" s="82">
        <v>372</v>
      </c>
      <c r="DF173" s="82">
        <v>469</v>
      </c>
      <c r="DG173" s="82">
        <v>337</v>
      </c>
      <c r="DH173" s="82">
        <v>364</v>
      </c>
      <c r="DI173" s="82"/>
      <c r="DJ173" s="82"/>
      <c r="DK173" s="82"/>
      <c r="DL173" s="82">
        <v>3</v>
      </c>
      <c r="DM173" s="82">
        <v>186</v>
      </c>
      <c r="DN173" s="82">
        <v>104</v>
      </c>
      <c r="DO173" s="82">
        <v>34</v>
      </c>
      <c r="DP173" s="82">
        <v>14</v>
      </c>
      <c r="DQ173" s="82">
        <v>458</v>
      </c>
      <c r="DR173" s="82">
        <v>37</v>
      </c>
      <c r="DS173" s="82">
        <v>1160</v>
      </c>
      <c r="DT173" s="82"/>
      <c r="DU173" s="82">
        <v>695</v>
      </c>
      <c r="DV173" s="82">
        <v>1217</v>
      </c>
      <c r="DW173" s="82">
        <v>84</v>
      </c>
      <c r="DX173" s="82"/>
      <c r="DY173" s="82">
        <v>61</v>
      </c>
      <c r="DZ173" s="82">
        <v>110</v>
      </c>
      <c r="EA173" s="82">
        <v>49</v>
      </c>
      <c r="EB173" s="82">
        <v>117</v>
      </c>
      <c r="EC173" s="82">
        <v>41</v>
      </c>
      <c r="ED173" s="82">
        <v>7</v>
      </c>
      <c r="EE173" s="82"/>
      <c r="EF173" s="82">
        <v>57</v>
      </c>
      <c r="EG173" s="82">
        <v>9</v>
      </c>
      <c r="EH173" s="82">
        <v>34</v>
      </c>
      <c r="EI173" s="82">
        <v>738</v>
      </c>
      <c r="EJ173" s="82">
        <v>772</v>
      </c>
      <c r="EK173" s="82">
        <v>1</v>
      </c>
      <c r="EL173" s="82"/>
      <c r="EM173" s="82"/>
      <c r="EN173" s="82"/>
      <c r="EO173" s="82"/>
      <c r="EP173" s="82">
        <v>658</v>
      </c>
      <c r="EQ173" s="82">
        <v>1165</v>
      </c>
      <c r="ER173" s="82">
        <v>6</v>
      </c>
      <c r="ES173" s="82">
        <v>155</v>
      </c>
      <c r="ET173" s="82">
        <v>12</v>
      </c>
      <c r="EU173" s="82"/>
      <c r="EV173" s="82">
        <v>134</v>
      </c>
      <c r="EW173" s="82">
        <v>237</v>
      </c>
      <c r="EX173" s="82">
        <v>20</v>
      </c>
      <c r="EY173" s="82">
        <v>4</v>
      </c>
      <c r="EZ173" s="82">
        <v>99</v>
      </c>
      <c r="FA173" s="82">
        <v>3</v>
      </c>
      <c r="FB173" s="82">
        <v>156</v>
      </c>
      <c r="FC173" s="82">
        <v>680</v>
      </c>
      <c r="FD173" s="82">
        <v>160</v>
      </c>
      <c r="FE173" s="82">
        <v>91</v>
      </c>
      <c r="FF173" s="82">
        <v>68</v>
      </c>
      <c r="FG173" s="82">
        <v>28</v>
      </c>
      <c r="FH173" s="82">
        <v>60</v>
      </c>
      <c r="FI173" s="82">
        <v>128</v>
      </c>
      <c r="FJ173" s="82">
        <v>73</v>
      </c>
      <c r="FK173" s="82">
        <v>51</v>
      </c>
      <c r="FL173" s="82"/>
      <c r="FM173" s="82">
        <v>2</v>
      </c>
      <c r="FN173" s="82">
        <v>2</v>
      </c>
      <c r="FO173" s="82"/>
      <c r="FP173" s="82"/>
      <c r="FQ173" s="82">
        <v>1996</v>
      </c>
      <c r="FR173" s="82">
        <v>24</v>
      </c>
      <c r="FS173" s="82">
        <v>1834</v>
      </c>
      <c r="FT173" s="82">
        <v>138</v>
      </c>
      <c r="FU173" s="82"/>
      <c r="FV173" s="82"/>
      <c r="FW173" s="82">
        <v>1826</v>
      </c>
      <c r="FX173" s="82">
        <v>158</v>
      </c>
      <c r="FY173" s="82">
        <v>11</v>
      </c>
      <c r="FZ173" s="82"/>
      <c r="GA173" s="82"/>
      <c r="GB173" s="82">
        <v>1</v>
      </c>
      <c r="GC173" s="82">
        <v>5</v>
      </c>
    </row>
    <row r="174" spans="1:185" x14ac:dyDescent="0.3">
      <c r="A174" s="83">
        <v>106301379</v>
      </c>
      <c r="B174" s="81" t="s">
        <v>453</v>
      </c>
      <c r="C174" s="81" t="s">
        <v>454</v>
      </c>
      <c r="D174" s="81" t="s">
        <v>1101</v>
      </c>
      <c r="E174" s="81" t="s">
        <v>1519</v>
      </c>
      <c r="F174" s="81" t="s">
        <v>2047</v>
      </c>
      <c r="G174" s="81" t="s">
        <v>1555</v>
      </c>
      <c r="H174" s="81" t="s">
        <v>414</v>
      </c>
      <c r="I174" s="81" t="s">
        <v>1048</v>
      </c>
      <c r="J174" s="81"/>
      <c r="K174" s="81" t="s">
        <v>1864</v>
      </c>
      <c r="L174" s="81"/>
      <c r="M174" s="81"/>
      <c r="N174" s="81" t="s">
        <v>967</v>
      </c>
      <c r="O174" s="81" t="s">
        <v>1156</v>
      </c>
      <c r="P174" s="81" t="s">
        <v>1162</v>
      </c>
      <c r="Q174" s="81" t="s">
        <v>1553</v>
      </c>
      <c r="R174" s="81" t="s">
        <v>51</v>
      </c>
      <c r="S174" s="82">
        <v>10335</v>
      </c>
      <c r="T174" s="82">
        <v>10738</v>
      </c>
      <c r="U174" s="82">
        <v>2</v>
      </c>
      <c r="V174" s="82">
        <v>907</v>
      </c>
      <c r="W174" s="82">
        <v>1513</v>
      </c>
      <c r="X174" s="82">
        <v>4243</v>
      </c>
      <c r="Y174" s="82">
        <v>4008</v>
      </c>
      <c r="Z174" s="82">
        <v>3149</v>
      </c>
      <c r="AA174" s="82">
        <v>3120</v>
      </c>
      <c r="AB174" s="82">
        <v>2092</v>
      </c>
      <c r="AC174" s="82">
        <v>1012</v>
      </c>
      <c r="AD174" s="82">
        <v>871</v>
      </c>
      <c r="AE174" s="82">
        <v>154</v>
      </c>
      <c r="AF174" s="82">
        <v>6</v>
      </c>
      <c r="AG174" s="82">
        <v>70</v>
      </c>
      <c r="AH174" s="82">
        <v>2105</v>
      </c>
      <c r="AI174" s="82">
        <v>1656</v>
      </c>
      <c r="AJ174" s="82">
        <v>307</v>
      </c>
      <c r="AK174" s="82">
        <v>205</v>
      </c>
      <c r="AL174" s="82">
        <v>3983</v>
      </c>
      <c r="AM174" s="82">
        <v>95</v>
      </c>
      <c r="AN174" s="82">
        <v>12654</v>
      </c>
      <c r="AO174" s="82"/>
      <c r="AP174" s="82">
        <v>8330</v>
      </c>
      <c r="AQ174" s="82">
        <v>12675</v>
      </c>
      <c r="AR174" s="82">
        <v>70</v>
      </c>
      <c r="AS174" s="82"/>
      <c r="AT174" s="82">
        <v>497</v>
      </c>
      <c r="AU174" s="82">
        <v>1085</v>
      </c>
      <c r="AV174" s="82">
        <v>4</v>
      </c>
      <c r="AW174" s="82">
        <v>133</v>
      </c>
      <c r="AX174" s="82">
        <v>32</v>
      </c>
      <c r="AY174" s="82">
        <v>3</v>
      </c>
      <c r="AZ174" s="82">
        <v>617</v>
      </c>
      <c r="BA174" s="82">
        <v>33</v>
      </c>
      <c r="BB174" s="82">
        <v>170</v>
      </c>
      <c r="BC174" s="82">
        <v>1</v>
      </c>
      <c r="BD174" s="82">
        <v>40</v>
      </c>
      <c r="BE174" s="82">
        <v>18288</v>
      </c>
      <c r="BF174" s="82">
        <v>95</v>
      </c>
      <c r="BG174" s="82">
        <v>18</v>
      </c>
      <c r="BH174" s="82">
        <v>59</v>
      </c>
      <c r="BI174" s="82"/>
      <c r="BJ174" s="82"/>
      <c r="BK174" s="82">
        <v>8759</v>
      </c>
      <c r="BL174" s="82">
        <v>1005</v>
      </c>
      <c r="BM174" s="82">
        <v>30</v>
      </c>
      <c r="BN174" s="82">
        <v>8620</v>
      </c>
      <c r="BO174" s="82">
        <v>2661</v>
      </c>
      <c r="BP174" s="82"/>
      <c r="BQ174" s="82">
        <v>7</v>
      </c>
      <c r="BR174" s="82">
        <v>1193</v>
      </c>
      <c r="BS174" s="82">
        <v>8</v>
      </c>
      <c r="BT174" s="82">
        <v>1183</v>
      </c>
      <c r="BU174" s="82">
        <v>85</v>
      </c>
      <c r="BV174" s="82">
        <v>357</v>
      </c>
      <c r="BW174" s="82">
        <v>413</v>
      </c>
      <c r="BX174" s="82">
        <v>153</v>
      </c>
      <c r="BY174" s="82">
        <v>599</v>
      </c>
      <c r="BZ174" s="82">
        <v>1314</v>
      </c>
      <c r="CA174" s="82">
        <v>1018</v>
      </c>
      <c r="CB174" s="82">
        <v>4516</v>
      </c>
      <c r="CC174" s="82">
        <v>1766</v>
      </c>
      <c r="CD174" s="82">
        <v>1357</v>
      </c>
      <c r="CE174" s="82">
        <v>40</v>
      </c>
      <c r="CF174" s="82">
        <v>876</v>
      </c>
      <c r="CG174" s="82">
        <v>415</v>
      </c>
      <c r="CH174" s="82">
        <v>1788</v>
      </c>
      <c r="CI174" s="82">
        <v>1021</v>
      </c>
      <c r="CJ174" s="82">
        <v>2956</v>
      </c>
      <c r="CK174" s="82">
        <v>10</v>
      </c>
      <c r="CL174" s="82">
        <v>21075</v>
      </c>
      <c r="CM174" s="82">
        <v>615</v>
      </c>
      <c r="CN174" s="82">
        <v>18550</v>
      </c>
      <c r="CO174" s="82">
        <v>1896</v>
      </c>
      <c r="CP174" s="82">
        <v>14</v>
      </c>
      <c r="CQ174" s="82"/>
      <c r="CR174" s="82"/>
      <c r="CS174" s="82">
        <v>19915</v>
      </c>
      <c r="CT174" s="82">
        <v>17</v>
      </c>
      <c r="CU174" s="82">
        <v>570</v>
      </c>
      <c r="CV174" s="82">
        <v>245</v>
      </c>
      <c r="CW174" s="82">
        <v>328</v>
      </c>
      <c r="CX174" s="82">
        <v>2514</v>
      </c>
      <c r="CY174" s="82">
        <v>2935</v>
      </c>
      <c r="CZ174" s="82"/>
      <c r="DA174" s="82">
        <v>20</v>
      </c>
      <c r="DB174" s="82">
        <v>255</v>
      </c>
      <c r="DC174" s="82">
        <v>393</v>
      </c>
      <c r="DD174" s="82">
        <v>521</v>
      </c>
      <c r="DE174" s="82">
        <v>1018</v>
      </c>
      <c r="DF174" s="82">
        <v>1143</v>
      </c>
      <c r="DG174" s="82">
        <v>1003</v>
      </c>
      <c r="DH174" s="82">
        <v>1096</v>
      </c>
      <c r="DI174" s="82"/>
      <c r="DJ174" s="82"/>
      <c r="DK174" s="82"/>
      <c r="DL174" s="82">
        <v>3</v>
      </c>
      <c r="DM174" s="82">
        <v>972</v>
      </c>
      <c r="DN174" s="82">
        <v>267</v>
      </c>
      <c r="DO174" s="82">
        <v>92</v>
      </c>
      <c r="DP174" s="82">
        <v>55</v>
      </c>
      <c r="DQ174" s="82">
        <v>761</v>
      </c>
      <c r="DR174" s="82">
        <v>21</v>
      </c>
      <c r="DS174" s="82">
        <v>3278</v>
      </c>
      <c r="DT174" s="82"/>
      <c r="DU174" s="82">
        <v>1577</v>
      </c>
      <c r="DV174" s="82">
        <v>3853</v>
      </c>
      <c r="DW174" s="82">
        <v>19</v>
      </c>
      <c r="DX174" s="82"/>
      <c r="DY174" s="82">
        <v>306</v>
      </c>
      <c r="DZ174" s="82">
        <v>329</v>
      </c>
      <c r="EA174" s="82">
        <v>282</v>
      </c>
      <c r="EB174" s="82">
        <v>349</v>
      </c>
      <c r="EC174" s="82">
        <v>64</v>
      </c>
      <c r="ED174" s="82"/>
      <c r="EE174" s="82"/>
      <c r="EF174" s="82">
        <v>48</v>
      </c>
      <c r="EG174" s="82">
        <v>2</v>
      </c>
      <c r="EH174" s="82">
        <v>178</v>
      </c>
      <c r="EI174" s="82">
        <v>2574</v>
      </c>
      <c r="EJ174" s="82">
        <v>1317</v>
      </c>
      <c r="EK174" s="82"/>
      <c r="EL174" s="82"/>
      <c r="EM174" s="82"/>
      <c r="EN174" s="82"/>
      <c r="EO174" s="82"/>
      <c r="EP174" s="82">
        <v>1814</v>
      </c>
      <c r="EQ174" s="82">
        <v>2843</v>
      </c>
      <c r="ER174" s="82">
        <v>66</v>
      </c>
      <c r="ES174" s="82">
        <v>493</v>
      </c>
      <c r="ET174" s="82">
        <v>233</v>
      </c>
      <c r="EU174" s="82"/>
      <c r="EV174" s="82">
        <v>711</v>
      </c>
      <c r="EW174" s="82">
        <v>699</v>
      </c>
      <c r="EX174" s="82">
        <v>43</v>
      </c>
      <c r="EY174" s="82">
        <v>21</v>
      </c>
      <c r="EZ174" s="82">
        <v>271</v>
      </c>
      <c r="FA174" s="82">
        <v>3</v>
      </c>
      <c r="FB174" s="82">
        <v>312</v>
      </c>
      <c r="FC174" s="82">
        <v>1606</v>
      </c>
      <c r="FD174" s="82">
        <v>351</v>
      </c>
      <c r="FE174" s="82">
        <v>230</v>
      </c>
      <c r="FF174" s="82">
        <v>200</v>
      </c>
      <c r="FG174" s="82">
        <v>58</v>
      </c>
      <c r="FH174" s="82">
        <v>267</v>
      </c>
      <c r="FI174" s="82">
        <v>433</v>
      </c>
      <c r="FJ174" s="82">
        <v>111</v>
      </c>
      <c r="FK174" s="82">
        <v>105</v>
      </c>
      <c r="FL174" s="82"/>
      <c r="FM174" s="82"/>
      <c r="FN174" s="82">
        <v>28</v>
      </c>
      <c r="FO174" s="82"/>
      <c r="FP174" s="82"/>
      <c r="FQ174" s="82">
        <v>5449</v>
      </c>
      <c r="FR174" s="82">
        <v>429</v>
      </c>
      <c r="FS174" s="82">
        <v>4426</v>
      </c>
      <c r="FT174" s="82">
        <v>589</v>
      </c>
      <c r="FU174" s="82">
        <v>5</v>
      </c>
      <c r="FV174" s="82"/>
      <c r="FW174" s="82">
        <v>5130</v>
      </c>
      <c r="FX174" s="82">
        <v>249</v>
      </c>
      <c r="FY174" s="82">
        <v>25</v>
      </c>
      <c r="FZ174" s="82">
        <v>45</v>
      </c>
      <c r="GA174" s="82"/>
      <c r="GB174" s="82"/>
      <c r="GC174" s="82">
        <v>27</v>
      </c>
    </row>
    <row r="175" spans="1:185" x14ac:dyDescent="0.3">
      <c r="A175" s="83">
        <v>106301566</v>
      </c>
      <c r="B175" s="81" t="s">
        <v>455</v>
      </c>
      <c r="C175" s="81" t="s">
        <v>1003</v>
      </c>
      <c r="D175" s="81" t="s">
        <v>1101</v>
      </c>
      <c r="E175" s="81" t="s">
        <v>1519</v>
      </c>
      <c r="F175" s="81" t="s">
        <v>2048</v>
      </c>
      <c r="G175" s="81" t="s">
        <v>1535</v>
      </c>
      <c r="H175" s="81" t="s">
        <v>456</v>
      </c>
      <c r="I175" s="81" t="s">
        <v>1041</v>
      </c>
      <c r="J175" s="81" t="s">
        <v>1867</v>
      </c>
      <c r="K175" s="81" t="s">
        <v>1864</v>
      </c>
      <c r="L175" s="81"/>
      <c r="M175" s="81"/>
      <c r="N175" s="81" t="s">
        <v>967</v>
      </c>
      <c r="O175" s="81" t="s">
        <v>1125</v>
      </c>
      <c r="P175" s="81" t="s">
        <v>1160</v>
      </c>
      <c r="Q175" s="81" t="s">
        <v>1521</v>
      </c>
      <c r="R175" s="81" t="s">
        <v>51</v>
      </c>
      <c r="S175" s="82">
        <v>7223</v>
      </c>
      <c r="T175" s="82">
        <v>7796</v>
      </c>
      <c r="U175" s="82">
        <v>2</v>
      </c>
      <c r="V175" s="82">
        <v>474</v>
      </c>
      <c r="W175" s="82">
        <v>1047</v>
      </c>
      <c r="X175" s="82">
        <v>3617</v>
      </c>
      <c r="Y175" s="82">
        <v>3106</v>
      </c>
      <c r="Z175" s="82">
        <v>2396</v>
      </c>
      <c r="AA175" s="82">
        <v>2013</v>
      </c>
      <c r="AB175" s="82">
        <v>1304</v>
      </c>
      <c r="AC175" s="82">
        <v>521</v>
      </c>
      <c r="AD175" s="82">
        <v>423</v>
      </c>
      <c r="AE175" s="82">
        <v>120</v>
      </c>
      <c r="AF175" s="82"/>
      <c r="AG175" s="82">
        <v>13</v>
      </c>
      <c r="AH175" s="82">
        <v>530</v>
      </c>
      <c r="AI175" s="82">
        <v>597</v>
      </c>
      <c r="AJ175" s="82">
        <v>30</v>
      </c>
      <c r="AK175" s="82">
        <v>40</v>
      </c>
      <c r="AL175" s="82">
        <v>5972</v>
      </c>
      <c r="AM175" s="82">
        <v>1</v>
      </c>
      <c r="AN175" s="82">
        <v>7831</v>
      </c>
      <c r="AO175" s="82">
        <v>7</v>
      </c>
      <c r="AP175" s="82">
        <v>9292</v>
      </c>
      <c r="AQ175" s="82">
        <v>5673</v>
      </c>
      <c r="AR175" s="82">
        <v>45</v>
      </c>
      <c r="AS175" s="82">
        <v>11</v>
      </c>
      <c r="AT175" s="82">
        <v>289</v>
      </c>
      <c r="AU175" s="82">
        <v>774</v>
      </c>
      <c r="AV175" s="82">
        <v>1</v>
      </c>
      <c r="AW175" s="82">
        <v>110</v>
      </c>
      <c r="AX175" s="82">
        <v>1</v>
      </c>
      <c r="AY175" s="82">
        <v>3</v>
      </c>
      <c r="AZ175" s="82">
        <v>22</v>
      </c>
      <c r="BA175" s="82">
        <v>251</v>
      </c>
      <c r="BB175" s="82">
        <v>424</v>
      </c>
      <c r="BC175" s="82">
        <v>19</v>
      </c>
      <c r="BD175" s="82"/>
      <c r="BE175" s="82">
        <v>13097</v>
      </c>
      <c r="BF175" s="82">
        <v>22</v>
      </c>
      <c r="BG175" s="82"/>
      <c r="BH175" s="82"/>
      <c r="BI175" s="82">
        <v>8</v>
      </c>
      <c r="BJ175" s="82"/>
      <c r="BK175" s="82">
        <v>8684</v>
      </c>
      <c r="BL175" s="82">
        <v>1654</v>
      </c>
      <c r="BM175" s="82">
        <v>581</v>
      </c>
      <c r="BN175" s="82">
        <v>2127</v>
      </c>
      <c r="BO175" s="82">
        <v>1975</v>
      </c>
      <c r="BP175" s="82"/>
      <c r="BQ175" s="82">
        <v>23</v>
      </c>
      <c r="BR175" s="82">
        <v>939</v>
      </c>
      <c r="BS175" s="82">
        <v>2</v>
      </c>
      <c r="BT175" s="82">
        <v>706</v>
      </c>
      <c r="BU175" s="82">
        <v>38</v>
      </c>
      <c r="BV175" s="82">
        <v>142</v>
      </c>
      <c r="BW175" s="82">
        <v>221</v>
      </c>
      <c r="BX175" s="82">
        <v>109</v>
      </c>
      <c r="BY175" s="82">
        <v>573</v>
      </c>
      <c r="BZ175" s="82">
        <v>880</v>
      </c>
      <c r="CA175" s="82">
        <v>483</v>
      </c>
      <c r="CB175" s="82">
        <v>3479</v>
      </c>
      <c r="CC175" s="82">
        <v>1319</v>
      </c>
      <c r="CD175" s="82">
        <v>803</v>
      </c>
      <c r="CE175" s="82">
        <v>27</v>
      </c>
      <c r="CF175" s="82">
        <v>755</v>
      </c>
      <c r="CG175" s="82">
        <v>570</v>
      </c>
      <c r="CH175" s="82">
        <v>913</v>
      </c>
      <c r="CI175" s="82">
        <v>637</v>
      </c>
      <c r="CJ175" s="82">
        <v>2402</v>
      </c>
      <c r="CK175" s="82"/>
      <c r="CL175" s="82">
        <v>15021</v>
      </c>
      <c r="CM175" s="82">
        <v>41</v>
      </c>
      <c r="CN175" s="82">
        <v>11020</v>
      </c>
      <c r="CO175" s="82">
        <v>3929</v>
      </c>
      <c r="CP175" s="82"/>
      <c r="CQ175" s="82">
        <v>31</v>
      </c>
      <c r="CR175" s="82">
        <v>44</v>
      </c>
      <c r="CS175" s="82">
        <v>13634</v>
      </c>
      <c r="CT175" s="82">
        <v>198</v>
      </c>
      <c r="CU175" s="82">
        <v>867</v>
      </c>
      <c r="CV175" s="82">
        <v>180</v>
      </c>
      <c r="CW175" s="82">
        <v>98</v>
      </c>
      <c r="CX175" s="82">
        <v>1821</v>
      </c>
      <c r="CY175" s="82">
        <v>2427</v>
      </c>
      <c r="CZ175" s="82"/>
      <c r="DA175" s="82">
        <v>45</v>
      </c>
      <c r="DB175" s="82">
        <v>309</v>
      </c>
      <c r="DC175" s="82">
        <v>386</v>
      </c>
      <c r="DD175" s="82">
        <v>513</v>
      </c>
      <c r="DE175" s="82">
        <v>796</v>
      </c>
      <c r="DF175" s="82">
        <v>858</v>
      </c>
      <c r="DG175" s="82">
        <v>622</v>
      </c>
      <c r="DH175" s="82">
        <v>701</v>
      </c>
      <c r="DI175" s="82">
        <v>6</v>
      </c>
      <c r="DJ175" s="82">
        <v>12</v>
      </c>
      <c r="DK175" s="82"/>
      <c r="DL175" s="82">
        <v>4</v>
      </c>
      <c r="DM175" s="82">
        <v>324</v>
      </c>
      <c r="DN175" s="82">
        <v>146</v>
      </c>
      <c r="DO175" s="82">
        <v>3</v>
      </c>
      <c r="DP175" s="82">
        <v>23</v>
      </c>
      <c r="DQ175" s="82">
        <v>1727</v>
      </c>
      <c r="DR175" s="82">
        <v>6</v>
      </c>
      <c r="DS175" s="82">
        <v>2015</v>
      </c>
      <c r="DT175" s="82"/>
      <c r="DU175" s="82">
        <v>2094</v>
      </c>
      <c r="DV175" s="82">
        <v>2142</v>
      </c>
      <c r="DW175" s="82">
        <v>12</v>
      </c>
      <c r="DX175" s="82"/>
      <c r="DY175" s="82">
        <v>138</v>
      </c>
      <c r="DZ175" s="82">
        <v>275</v>
      </c>
      <c r="EA175" s="82">
        <v>270</v>
      </c>
      <c r="EB175" s="82">
        <v>203</v>
      </c>
      <c r="EC175" s="82">
        <v>70</v>
      </c>
      <c r="ED175" s="82">
        <v>15</v>
      </c>
      <c r="EE175" s="82">
        <v>62</v>
      </c>
      <c r="EF175" s="82">
        <v>39</v>
      </c>
      <c r="EG175" s="82">
        <v>71</v>
      </c>
      <c r="EH175" s="82">
        <v>48</v>
      </c>
      <c r="EI175" s="82">
        <v>2440</v>
      </c>
      <c r="EJ175" s="82">
        <v>612</v>
      </c>
      <c r="EK175" s="82"/>
      <c r="EL175" s="82"/>
      <c r="EM175" s="82">
        <v>3</v>
      </c>
      <c r="EN175" s="82">
        <v>2</v>
      </c>
      <c r="EO175" s="82"/>
      <c r="EP175" s="82">
        <v>1767</v>
      </c>
      <c r="EQ175" s="82">
        <v>1738</v>
      </c>
      <c r="ER175" s="82">
        <v>143</v>
      </c>
      <c r="ES175" s="82">
        <v>502</v>
      </c>
      <c r="ET175" s="82">
        <v>98</v>
      </c>
      <c r="EU175" s="82"/>
      <c r="EV175" s="82">
        <v>714</v>
      </c>
      <c r="EW175" s="82">
        <v>401</v>
      </c>
      <c r="EX175" s="82">
        <v>13</v>
      </c>
      <c r="EY175" s="82">
        <v>6</v>
      </c>
      <c r="EZ175" s="82">
        <v>219</v>
      </c>
      <c r="FA175" s="82">
        <v>2</v>
      </c>
      <c r="FB175" s="82">
        <v>193</v>
      </c>
      <c r="FC175" s="82">
        <v>965</v>
      </c>
      <c r="FD175" s="82">
        <v>678</v>
      </c>
      <c r="FE175" s="82">
        <v>341</v>
      </c>
      <c r="FF175" s="82">
        <v>51</v>
      </c>
      <c r="FG175" s="82">
        <v>59</v>
      </c>
      <c r="FH175" s="82">
        <v>176</v>
      </c>
      <c r="FI175" s="82">
        <v>222</v>
      </c>
      <c r="FJ175" s="82">
        <v>70</v>
      </c>
      <c r="FK175" s="82">
        <v>58</v>
      </c>
      <c r="FL175" s="82">
        <v>5</v>
      </c>
      <c r="FM175" s="82">
        <v>6</v>
      </c>
      <c r="FN175" s="82">
        <v>65</v>
      </c>
      <c r="FO175" s="82">
        <v>3</v>
      </c>
      <c r="FP175" s="82">
        <v>1</v>
      </c>
      <c r="FQ175" s="82">
        <v>4248</v>
      </c>
      <c r="FR175" s="82">
        <v>85</v>
      </c>
      <c r="FS175" s="82">
        <v>2864</v>
      </c>
      <c r="FT175" s="82">
        <v>1283</v>
      </c>
      <c r="FU175" s="82"/>
      <c r="FV175" s="82">
        <v>16</v>
      </c>
      <c r="FW175" s="82">
        <v>3789</v>
      </c>
      <c r="FX175" s="82">
        <v>396</v>
      </c>
      <c r="FY175" s="82">
        <v>33</v>
      </c>
      <c r="FZ175" s="82">
        <v>9</v>
      </c>
      <c r="GA175" s="82">
        <v>16</v>
      </c>
      <c r="GB175" s="82">
        <v>5</v>
      </c>
      <c r="GC175" s="82">
        <v>16</v>
      </c>
    </row>
    <row r="176" spans="1:185" x14ac:dyDescent="0.3">
      <c r="A176" s="83">
        <v>106304113</v>
      </c>
      <c r="B176" s="81" t="s">
        <v>457</v>
      </c>
      <c r="C176" s="81" t="s">
        <v>1004</v>
      </c>
      <c r="D176" s="81" t="s">
        <v>1101</v>
      </c>
      <c r="E176" s="81" t="s">
        <v>1519</v>
      </c>
      <c r="F176" s="81" t="s">
        <v>2041</v>
      </c>
      <c r="G176" s="81" t="s">
        <v>2042</v>
      </c>
      <c r="H176" s="81" t="s">
        <v>438</v>
      </c>
      <c r="I176" s="81" t="s">
        <v>1040</v>
      </c>
      <c r="J176" s="81"/>
      <c r="K176" s="81" t="s">
        <v>1864</v>
      </c>
      <c r="L176" s="81"/>
      <c r="M176" s="81"/>
      <c r="N176" s="81" t="s">
        <v>970</v>
      </c>
      <c r="O176" s="81" t="s">
        <v>1129</v>
      </c>
      <c r="P176" s="81" t="s">
        <v>1163</v>
      </c>
      <c r="Q176" s="81" t="s">
        <v>1537</v>
      </c>
      <c r="R176" s="81" t="s">
        <v>51</v>
      </c>
      <c r="S176" s="82">
        <v>3287</v>
      </c>
      <c r="T176" s="82">
        <v>3970</v>
      </c>
      <c r="U176" s="82">
        <v>3</v>
      </c>
      <c r="V176" s="82">
        <v>3630</v>
      </c>
      <c r="W176" s="82">
        <v>2838</v>
      </c>
      <c r="X176" s="82">
        <v>1</v>
      </c>
      <c r="Y176" s="82"/>
      <c r="Z176" s="82">
        <v>1</v>
      </c>
      <c r="AA176" s="82"/>
      <c r="AB176" s="82"/>
      <c r="AC176" s="82"/>
      <c r="AD176" s="82"/>
      <c r="AE176" s="82">
        <v>790</v>
      </c>
      <c r="AF176" s="82"/>
      <c r="AG176" s="82">
        <v>2</v>
      </c>
      <c r="AH176" s="82">
        <v>270</v>
      </c>
      <c r="AI176" s="82">
        <v>113</v>
      </c>
      <c r="AJ176" s="82">
        <v>33</v>
      </c>
      <c r="AK176" s="82">
        <v>6</v>
      </c>
      <c r="AL176" s="82">
        <v>1038</v>
      </c>
      <c r="AM176" s="82">
        <v>82</v>
      </c>
      <c r="AN176" s="82">
        <v>5716</v>
      </c>
      <c r="AO176" s="82"/>
      <c r="AP176" s="82">
        <v>1771</v>
      </c>
      <c r="AQ176" s="82">
        <v>5372</v>
      </c>
      <c r="AR176" s="82">
        <v>117</v>
      </c>
      <c r="AS176" s="82"/>
      <c r="AT176" s="82">
        <v>112</v>
      </c>
      <c r="AU176" s="82">
        <v>10</v>
      </c>
      <c r="AV176" s="82">
        <v>2</v>
      </c>
      <c r="AW176" s="82">
        <v>4</v>
      </c>
      <c r="AX176" s="82">
        <v>1</v>
      </c>
      <c r="AY176" s="82"/>
      <c r="AZ176" s="82">
        <v>3</v>
      </c>
      <c r="BA176" s="82"/>
      <c r="BB176" s="82">
        <v>56</v>
      </c>
      <c r="BC176" s="82"/>
      <c r="BD176" s="82"/>
      <c r="BE176" s="82">
        <v>7072</v>
      </c>
      <c r="BF176" s="82"/>
      <c r="BG176" s="82"/>
      <c r="BH176" s="82"/>
      <c r="BI176" s="82"/>
      <c r="BJ176" s="82"/>
      <c r="BK176" s="82">
        <v>3100</v>
      </c>
      <c r="BL176" s="82">
        <v>348</v>
      </c>
      <c r="BM176" s="82">
        <v>187</v>
      </c>
      <c r="BN176" s="82">
        <v>3237</v>
      </c>
      <c r="BO176" s="82">
        <v>388</v>
      </c>
      <c r="BP176" s="82"/>
      <c r="BQ176" s="82">
        <v>60</v>
      </c>
      <c r="BR176" s="82">
        <v>104</v>
      </c>
      <c r="BS176" s="82">
        <v>5</v>
      </c>
      <c r="BT176" s="82">
        <v>280</v>
      </c>
      <c r="BU176" s="82">
        <v>18</v>
      </c>
      <c r="BV176" s="82">
        <v>159</v>
      </c>
      <c r="BW176" s="82">
        <v>42</v>
      </c>
      <c r="BX176" s="82">
        <v>49</v>
      </c>
      <c r="BY176" s="82">
        <v>142</v>
      </c>
      <c r="BZ176" s="82">
        <v>249</v>
      </c>
      <c r="CA176" s="82">
        <v>347</v>
      </c>
      <c r="CB176" s="82">
        <v>2851</v>
      </c>
      <c r="CC176" s="82">
        <v>172</v>
      </c>
      <c r="CD176" s="82">
        <v>172</v>
      </c>
      <c r="CE176" s="82">
        <v>6</v>
      </c>
      <c r="CF176" s="82">
        <v>239</v>
      </c>
      <c r="CG176" s="82">
        <v>7</v>
      </c>
      <c r="CH176" s="82">
        <v>1059</v>
      </c>
      <c r="CI176" s="82">
        <v>172</v>
      </c>
      <c r="CJ176" s="82">
        <v>1110</v>
      </c>
      <c r="CK176" s="82">
        <v>17</v>
      </c>
      <c r="CL176" s="82">
        <v>7260</v>
      </c>
      <c r="CM176" s="82">
        <v>6</v>
      </c>
      <c r="CN176" s="82">
        <v>6635</v>
      </c>
      <c r="CO176" s="82">
        <v>617</v>
      </c>
      <c r="CP176" s="82"/>
      <c r="CQ176" s="82">
        <v>2</v>
      </c>
      <c r="CR176" s="82">
        <v>4</v>
      </c>
      <c r="CS176" s="82">
        <v>7186</v>
      </c>
      <c r="CT176" s="82"/>
      <c r="CU176" s="82"/>
      <c r="CV176" s="82">
        <v>63</v>
      </c>
      <c r="CW176" s="82">
        <v>7</v>
      </c>
      <c r="CX176" s="82">
        <v>287</v>
      </c>
      <c r="CY176" s="82">
        <v>339</v>
      </c>
      <c r="CZ176" s="82"/>
      <c r="DA176" s="82">
        <v>270</v>
      </c>
      <c r="DB176" s="82">
        <v>1</v>
      </c>
      <c r="DC176" s="82"/>
      <c r="DD176" s="82"/>
      <c r="DE176" s="82"/>
      <c r="DF176" s="82"/>
      <c r="DG176" s="82"/>
      <c r="DH176" s="82"/>
      <c r="DI176" s="82">
        <v>138</v>
      </c>
      <c r="DJ176" s="82">
        <v>217</v>
      </c>
      <c r="DK176" s="82"/>
      <c r="DL176" s="82">
        <v>1</v>
      </c>
      <c r="DM176" s="82">
        <v>22</v>
      </c>
      <c r="DN176" s="82">
        <v>6</v>
      </c>
      <c r="DO176" s="82">
        <v>1</v>
      </c>
      <c r="DP176" s="82"/>
      <c r="DQ176" s="82">
        <v>90</v>
      </c>
      <c r="DR176" s="82">
        <v>11</v>
      </c>
      <c r="DS176" s="82">
        <v>495</v>
      </c>
      <c r="DT176" s="82"/>
      <c r="DU176" s="82">
        <v>111</v>
      </c>
      <c r="DV176" s="82">
        <v>509</v>
      </c>
      <c r="DW176" s="82">
        <v>6</v>
      </c>
      <c r="DX176" s="82"/>
      <c r="DY176" s="82">
        <v>18</v>
      </c>
      <c r="DZ176" s="82">
        <v>1</v>
      </c>
      <c r="EA176" s="82"/>
      <c r="EB176" s="82">
        <v>1</v>
      </c>
      <c r="EC176" s="82"/>
      <c r="ED176" s="82">
        <v>1</v>
      </c>
      <c r="EE176" s="82"/>
      <c r="EF176" s="82">
        <v>14</v>
      </c>
      <c r="EG176" s="82">
        <v>3</v>
      </c>
      <c r="EH176" s="82"/>
      <c r="EI176" s="82">
        <v>583</v>
      </c>
      <c r="EJ176" s="82"/>
      <c r="EK176" s="82">
        <v>5</v>
      </c>
      <c r="EL176" s="82"/>
      <c r="EM176" s="82"/>
      <c r="EN176" s="82"/>
      <c r="EO176" s="82"/>
      <c r="EP176" s="82">
        <v>226</v>
      </c>
      <c r="EQ176" s="82"/>
      <c r="ER176" s="82">
        <v>18</v>
      </c>
      <c r="ES176" s="82">
        <v>376</v>
      </c>
      <c r="ET176" s="82">
        <v>6</v>
      </c>
      <c r="EU176" s="82"/>
      <c r="EV176" s="82">
        <v>5</v>
      </c>
      <c r="EW176" s="82">
        <v>89</v>
      </c>
      <c r="EX176" s="82">
        <v>3</v>
      </c>
      <c r="EY176" s="82">
        <v>3</v>
      </c>
      <c r="EZ176" s="82">
        <v>27</v>
      </c>
      <c r="FA176" s="82">
        <v>1</v>
      </c>
      <c r="FB176" s="82">
        <v>32</v>
      </c>
      <c r="FC176" s="82">
        <v>20</v>
      </c>
      <c r="FD176" s="82">
        <v>120</v>
      </c>
      <c r="FE176" s="82">
        <v>41</v>
      </c>
      <c r="FF176" s="82">
        <v>9</v>
      </c>
      <c r="FG176" s="82">
        <v>1</v>
      </c>
      <c r="FH176" s="82">
        <v>44</v>
      </c>
      <c r="FI176" s="82">
        <v>137</v>
      </c>
      <c r="FJ176" s="82">
        <v>16</v>
      </c>
      <c r="FK176" s="82">
        <v>36</v>
      </c>
      <c r="FL176" s="82">
        <v>37</v>
      </c>
      <c r="FM176" s="82">
        <v>1</v>
      </c>
      <c r="FN176" s="82"/>
      <c r="FO176" s="82">
        <v>4</v>
      </c>
      <c r="FP176" s="82"/>
      <c r="FQ176" s="82">
        <v>626</v>
      </c>
      <c r="FR176" s="82">
        <v>1</v>
      </c>
      <c r="FS176" s="82">
        <v>577</v>
      </c>
      <c r="FT176" s="82">
        <v>47</v>
      </c>
      <c r="FU176" s="82"/>
      <c r="FV176" s="82">
        <v>1</v>
      </c>
      <c r="FW176" s="82">
        <v>624</v>
      </c>
      <c r="FX176" s="82"/>
      <c r="FY176" s="82">
        <v>2</v>
      </c>
      <c r="FZ176" s="82"/>
      <c r="GA176" s="82"/>
      <c r="GB176" s="82"/>
      <c r="GC176" s="82">
        <v>45</v>
      </c>
    </row>
    <row r="177" spans="1:185" x14ac:dyDescent="0.3">
      <c r="A177" s="83">
        <v>106304409</v>
      </c>
      <c r="B177" s="81" t="s">
        <v>458</v>
      </c>
      <c r="C177" s="81" t="s">
        <v>1005</v>
      </c>
      <c r="D177" s="81" t="s">
        <v>1101</v>
      </c>
      <c r="E177" s="81" t="s">
        <v>1519</v>
      </c>
      <c r="F177" s="81" t="s">
        <v>1554</v>
      </c>
      <c r="G177" s="81" t="s">
        <v>1555</v>
      </c>
      <c r="H177" s="81" t="s">
        <v>459</v>
      </c>
      <c r="I177" s="81" t="s">
        <v>1040</v>
      </c>
      <c r="J177" s="81"/>
      <c r="K177" s="81" t="s">
        <v>1864</v>
      </c>
      <c r="L177" s="81"/>
      <c r="M177" s="81"/>
      <c r="N177" s="81" t="s">
        <v>967</v>
      </c>
      <c r="O177" s="81" t="s">
        <v>1157</v>
      </c>
      <c r="P177" s="81" t="s">
        <v>1158</v>
      </c>
      <c r="Q177" s="81" t="s">
        <v>1543</v>
      </c>
      <c r="R177" s="81" t="s">
        <v>51</v>
      </c>
      <c r="S177" s="82">
        <v>50314</v>
      </c>
      <c r="T177" s="82">
        <v>42366</v>
      </c>
      <c r="U177" s="82">
        <v>1</v>
      </c>
      <c r="V177" s="82">
        <v>5735</v>
      </c>
      <c r="W177" s="82">
        <v>6457</v>
      </c>
      <c r="X177" s="82">
        <v>13368</v>
      </c>
      <c r="Y177" s="82">
        <v>12751</v>
      </c>
      <c r="Z177" s="82">
        <v>11622</v>
      </c>
      <c r="AA177" s="82">
        <v>12786</v>
      </c>
      <c r="AB177" s="82">
        <v>11435</v>
      </c>
      <c r="AC177" s="82">
        <v>9300</v>
      </c>
      <c r="AD177" s="82">
        <v>7772</v>
      </c>
      <c r="AE177" s="82">
        <v>1455</v>
      </c>
      <c r="AF177" s="82"/>
      <c r="AG177" s="82">
        <v>319</v>
      </c>
      <c r="AH177" s="82">
        <v>11580</v>
      </c>
      <c r="AI177" s="82">
        <v>3592</v>
      </c>
      <c r="AJ177" s="82">
        <v>489</v>
      </c>
      <c r="AK177" s="82">
        <v>631</v>
      </c>
      <c r="AL177" s="82">
        <v>30114</v>
      </c>
      <c r="AM177" s="82">
        <v>3753</v>
      </c>
      <c r="AN177" s="82">
        <v>42203</v>
      </c>
      <c r="AO177" s="82"/>
      <c r="AP177" s="82">
        <v>30966</v>
      </c>
      <c r="AQ177" s="82">
        <v>59144</v>
      </c>
      <c r="AR177" s="82">
        <v>2571</v>
      </c>
      <c r="AS177" s="82"/>
      <c r="AT177" s="82">
        <v>481</v>
      </c>
      <c r="AU177" s="82">
        <v>1602</v>
      </c>
      <c r="AV177" s="82">
        <v>14</v>
      </c>
      <c r="AW177" s="82">
        <v>82</v>
      </c>
      <c r="AX177" s="82">
        <v>1156</v>
      </c>
      <c r="AY177" s="82">
        <v>190</v>
      </c>
      <c r="AZ177" s="82">
        <v>28</v>
      </c>
      <c r="BA177" s="82">
        <v>7</v>
      </c>
      <c r="BB177" s="82">
        <v>989</v>
      </c>
      <c r="BC177" s="82">
        <v>106</v>
      </c>
      <c r="BD177" s="82">
        <v>4</v>
      </c>
      <c r="BE177" s="82">
        <v>87663</v>
      </c>
      <c r="BF177" s="82">
        <v>358</v>
      </c>
      <c r="BG177" s="82"/>
      <c r="BH177" s="82"/>
      <c r="BI177" s="82">
        <v>1</v>
      </c>
      <c r="BJ177" s="82"/>
      <c r="BK177" s="82">
        <v>13745</v>
      </c>
      <c r="BL177" s="82">
        <v>21894</v>
      </c>
      <c r="BM177" s="82">
        <v>101</v>
      </c>
      <c r="BN177" s="82">
        <v>54415</v>
      </c>
      <c r="BO177" s="82">
        <v>2526</v>
      </c>
      <c r="BP177" s="82"/>
      <c r="BQ177" s="82">
        <v>109</v>
      </c>
      <c r="BR177" s="82">
        <v>8679</v>
      </c>
      <c r="BS177" s="82">
        <v>33</v>
      </c>
      <c r="BT177" s="82">
        <v>5988</v>
      </c>
      <c r="BU177" s="82">
        <v>425</v>
      </c>
      <c r="BV177" s="82">
        <v>1230</v>
      </c>
      <c r="BW177" s="82">
        <v>1286</v>
      </c>
      <c r="BX177" s="82">
        <v>1016</v>
      </c>
      <c r="BY177" s="82">
        <v>1424</v>
      </c>
      <c r="BZ177" s="82">
        <v>6547</v>
      </c>
      <c r="CA177" s="82">
        <v>5424</v>
      </c>
      <c r="CB177" s="82">
        <v>16023</v>
      </c>
      <c r="CC177" s="82">
        <v>3101</v>
      </c>
      <c r="CD177" s="82">
        <v>5848</v>
      </c>
      <c r="CE177" s="82">
        <v>387</v>
      </c>
      <c r="CF177" s="82">
        <v>4101</v>
      </c>
      <c r="CG177" s="82">
        <v>2020</v>
      </c>
      <c r="CH177" s="82">
        <v>6324</v>
      </c>
      <c r="CI177" s="82">
        <v>2544</v>
      </c>
      <c r="CJ177" s="82">
        <v>20155</v>
      </c>
      <c r="CK177" s="82">
        <v>17</v>
      </c>
      <c r="CL177" s="82">
        <v>92681</v>
      </c>
      <c r="CM177" s="82">
        <v>1641</v>
      </c>
      <c r="CN177" s="82">
        <v>84324</v>
      </c>
      <c r="CO177" s="82">
        <v>6334</v>
      </c>
      <c r="CP177" s="82">
        <v>295</v>
      </c>
      <c r="CQ177" s="82">
        <v>87</v>
      </c>
      <c r="CR177" s="82">
        <v>21</v>
      </c>
      <c r="CS177" s="82">
        <v>91364</v>
      </c>
      <c r="CT177" s="82">
        <v>2</v>
      </c>
      <c r="CU177" s="82">
        <v>984</v>
      </c>
      <c r="CV177" s="82">
        <v>309</v>
      </c>
      <c r="CW177" s="82">
        <v>1</v>
      </c>
      <c r="CX177" s="82">
        <v>5155</v>
      </c>
      <c r="CY177" s="82">
        <v>5908</v>
      </c>
      <c r="CZ177" s="82"/>
      <c r="DA177" s="82">
        <v>181</v>
      </c>
      <c r="DB177" s="82">
        <v>520</v>
      </c>
      <c r="DC177" s="82">
        <v>800</v>
      </c>
      <c r="DD177" s="82">
        <v>1076</v>
      </c>
      <c r="DE177" s="82">
        <v>1671</v>
      </c>
      <c r="DF177" s="82">
        <v>2110</v>
      </c>
      <c r="DG177" s="82">
        <v>2222</v>
      </c>
      <c r="DH177" s="82">
        <v>2281</v>
      </c>
      <c r="DI177" s="82">
        <v>64</v>
      </c>
      <c r="DJ177" s="82">
        <v>138</v>
      </c>
      <c r="DK177" s="82"/>
      <c r="DL177" s="82">
        <v>36</v>
      </c>
      <c r="DM177" s="82">
        <v>1482</v>
      </c>
      <c r="DN177" s="82">
        <v>339</v>
      </c>
      <c r="DO177" s="82">
        <v>27</v>
      </c>
      <c r="DP177" s="82">
        <v>91</v>
      </c>
      <c r="DQ177" s="82">
        <v>3036</v>
      </c>
      <c r="DR177" s="82">
        <v>169</v>
      </c>
      <c r="DS177" s="82">
        <v>5883</v>
      </c>
      <c r="DT177" s="82"/>
      <c r="DU177" s="82">
        <v>3151</v>
      </c>
      <c r="DV177" s="82">
        <v>7828</v>
      </c>
      <c r="DW177" s="82">
        <v>84</v>
      </c>
      <c r="DX177" s="82"/>
      <c r="DY177" s="82">
        <v>196</v>
      </c>
      <c r="DZ177" s="82">
        <v>116</v>
      </c>
      <c r="EA177" s="82">
        <v>457</v>
      </c>
      <c r="EB177" s="82">
        <v>3061</v>
      </c>
      <c r="EC177" s="82">
        <v>358</v>
      </c>
      <c r="ED177" s="82"/>
      <c r="EE177" s="82"/>
      <c r="EF177" s="82">
        <v>18</v>
      </c>
      <c r="EG177" s="82">
        <v>24</v>
      </c>
      <c r="EH177" s="82"/>
      <c r="EI177" s="82">
        <v>6054</v>
      </c>
      <c r="EJ177" s="82">
        <v>772</v>
      </c>
      <c r="EK177" s="82"/>
      <c r="EL177" s="82">
        <v>4</v>
      </c>
      <c r="EM177" s="82">
        <v>3</v>
      </c>
      <c r="EN177" s="82"/>
      <c r="EO177" s="82"/>
      <c r="EP177" s="82">
        <v>811</v>
      </c>
      <c r="EQ177" s="82">
        <v>5616</v>
      </c>
      <c r="ER177" s="82">
        <v>14</v>
      </c>
      <c r="ES177" s="82">
        <v>4535</v>
      </c>
      <c r="ET177" s="82">
        <v>86</v>
      </c>
      <c r="EU177" s="82">
        <v>1</v>
      </c>
      <c r="EV177" s="82">
        <v>1357</v>
      </c>
      <c r="EW177" s="82">
        <v>2076</v>
      </c>
      <c r="EX177" s="82">
        <v>135</v>
      </c>
      <c r="EY177" s="82">
        <v>7</v>
      </c>
      <c r="EZ177" s="82">
        <v>417</v>
      </c>
      <c r="FA177" s="82">
        <v>11</v>
      </c>
      <c r="FB177" s="82">
        <v>471</v>
      </c>
      <c r="FC177" s="82">
        <v>3327</v>
      </c>
      <c r="FD177" s="82">
        <v>887</v>
      </c>
      <c r="FE177" s="82">
        <v>103</v>
      </c>
      <c r="FF177" s="82">
        <v>327</v>
      </c>
      <c r="FG177" s="82">
        <v>502</v>
      </c>
      <c r="FH177" s="82">
        <v>279</v>
      </c>
      <c r="FI177" s="82">
        <v>655</v>
      </c>
      <c r="FJ177" s="82">
        <v>196</v>
      </c>
      <c r="FK177" s="82">
        <v>170</v>
      </c>
      <c r="FL177" s="82">
        <v>18</v>
      </c>
      <c r="FM177" s="82">
        <v>31</v>
      </c>
      <c r="FN177" s="82">
        <v>79</v>
      </c>
      <c r="FO177" s="82">
        <v>15</v>
      </c>
      <c r="FP177" s="82"/>
      <c r="FQ177" s="82">
        <v>11063</v>
      </c>
      <c r="FR177" s="82">
        <v>268</v>
      </c>
      <c r="FS177" s="82">
        <v>9784</v>
      </c>
      <c r="FT177" s="82">
        <v>992</v>
      </c>
      <c r="FU177" s="82">
        <v>3</v>
      </c>
      <c r="FV177" s="82">
        <v>16</v>
      </c>
      <c r="FW177" s="82">
        <v>10935</v>
      </c>
      <c r="FX177" s="82">
        <v>94</v>
      </c>
      <c r="FY177" s="82">
        <v>32</v>
      </c>
      <c r="FZ177" s="82"/>
      <c r="GA177" s="82"/>
      <c r="GB177" s="82">
        <v>2</v>
      </c>
      <c r="GC177" s="82">
        <v>36</v>
      </c>
    </row>
    <row r="178" spans="1:185" x14ac:dyDescent="0.3">
      <c r="A178" s="83">
        <v>106304460</v>
      </c>
      <c r="B178" s="81" t="s">
        <v>1082</v>
      </c>
      <c r="C178" s="81" t="s">
        <v>1083</v>
      </c>
      <c r="D178" s="81" t="s">
        <v>1101</v>
      </c>
      <c r="E178" s="81" t="s">
        <v>1519</v>
      </c>
      <c r="F178" s="81" t="s">
        <v>1556</v>
      </c>
      <c r="G178" s="81" t="s">
        <v>1557</v>
      </c>
      <c r="H178" s="81" t="s">
        <v>1084</v>
      </c>
      <c r="I178" s="81" t="s">
        <v>1048</v>
      </c>
      <c r="J178" s="81"/>
      <c r="K178" s="81"/>
      <c r="L178" s="81"/>
      <c r="M178" s="81"/>
      <c r="N178" s="81" t="s">
        <v>970</v>
      </c>
      <c r="O178" s="81" t="s">
        <v>1157</v>
      </c>
      <c r="P178" s="81" t="s">
        <v>1161</v>
      </c>
      <c r="Q178" s="81" t="s">
        <v>1558</v>
      </c>
      <c r="R178" s="81" t="s">
        <v>51</v>
      </c>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c r="AV178" s="82"/>
      <c r="AW178" s="82"/>
      <c r="AX178" s="82"/>
      <c r="AY178" s="82"/>
      <c r="AZ178" s="82"/>
      <c r="BA178" s="82"/>
      <c r="BB178" s="82"/>
      <c r="BC178" s="82"/>
      <c r="BD178" s="82"/>
      <c r="BE178" s="82"/>
      <c r="BF178" s="82"/>
      <c r="BG178" s="82"/>
      <c r="BH178" s="82"/>
      <c r="BI178" s="82"/>
      <c r="BJ178" s="82"/>
      <c r="BK178" s="82"/>
      <c r="BL178" s="82"/>
      <c r="BM178" s="82"/>
      <c r="BN178" s="82"/>
      <c r="BO178" s="82"/>
      <c r="BP178" s="82"/>
      <c r="BQ178" s="82"/>
      <c r="BR178" s="82"/>
      <c r="BS178" s="82"/>
      <c r="BT178" s="82"/>
      <c r="BU178" s="82"/>
      <c r="BV178" s="82"/>
      <c r="BW178" s="82"/>
      <c r="BX178" s="82"/>
      <c r="BY178" s="82"/>
      <c r="BZ178" s="82"/>
      <c r="CA178" s="82"/>
      <c r="CB178" s="82"/>
      <c r="CC178" s="82"/>
      <c r="CD178" s="82"/>
      <c r="CE178" s="82"/>
      <c r="CF178" s="82"/>
      <c r="CG178" s="82"/>
      <c r="CH178" s="82"/>
      <c r="CI178" s="82"/>
      <c r="CJ178" s="82"/>
      <c r="CK178" s="82"/>
      <c r="CL178" s="82"/>
      <c r="CM178" s="82"/>
      <c r="CN178" s="82"/>
      <c r="CO178" s="82"/>
      <c r="CP178" s="82"/>
      <c r="CQ178" s="82"/>
      <c r="CR178" s="82"/>
      <c r="CS178" s="82"/>
      <c r="CT178" s="82"/>
      <c r="CU178" s="82"/>
      <c r="CV178" s="82"/>
      <c r="CW178" s="82"/>
      <c r="CX178" s="82">
        <v>3</v>
      </c>
      <c r="CY178" s="82">
        <v>1</v>
      </c>
      <c r="CZ178" s="82"/>
      <c r="DA178" s="82"/>
      <c r="DB178" s="82"/>
      <c r="DC178" s="82">
        <v>1</v>
      </c>
      <c r="DD178" s="82"/>
      <c r="DE178" s="82"/>
      <c r="DF178" s="82">
        <v>1</v>
      </c>
      <c r="DG178" s="82">
        <v>2</v>
      </c>
      <c r="DH178" s="82"/>
      <c r="DI178" s="82"/>
      <c r="DJ178" s="82"/>
      <c r="DK178" s="82"/>
      <c r="DL178" s="82"/>
      <c r="DM178" s="82"/>
      <c r="DN178" s="82"/>
      <c r="DO178" s="82"/>
      <c r="DP178" s="82"/>
      <c r="DQ178" s="82"/>
      <c r="DR178" s="82"/>
      <c r="DS178" s="82">
        <v>4</v>
      </c>
      <c r="DT178" s="82"/>
      <c r="DU178" s="82"/>
      <c r="DV178" s="82">
        <v>4</v>
      </c>
      <c r="DW178" s="82"/>
      <c r="DX178" s="82"/>
      <c r="DY178" s="82">
        <v>1</v>
      </c>
      <c r="DZ178" s="82"/>
      <c r="EA178" s="82"/>
      <c r="EB178" s="82">
        <v>2</v>
      </c>
      <c r="EC178" s="82"/>
      <c r="ED178" s="82"/>
      <c r="EE178" s="82"/>
      <c r="EF178" s="82"/>
      <c r="EG178" s="82"/>
      <c r="EH178" s="82"/>
      <c r="EI178" s="82">
        <v>1</v>
      </c>
      <c r="EJ178" s="82"/>
      <c r="EK178" s="82"/>
      <c r="EL178" s="82"/>
      <c r="EM178" s="82"/>
      <c r="EN178" s="82"/>
      <c r="EO178" s="82"/>
      <c r="EP178" s="82"/>
      <c r="EQ178" s="82">
        <v>2</v>
      </c>
      <c r="ER178" s="82"/>
      <c r="ES178" s="82">
        <v>2</v>
      </c>
      <c r="ET178" s="82"/>
      <c r="EU178" s="82"/>
      <c r="EV178" s="82"/>
      <c r="EW178" s="82"/>
      <c r="EX178" s="82"/>
      <c r="EY178" s="82"/>
      <c r="EZ178" s="82"/>
      <c r="FA178" s="82"/>
      <c r="FB178" s="82"/>
      <c r="FC178" s="82"/>
      <c r="FD178" s="82"/>
      <c r="FE178" s="82"/>
      <c r="FF178" s="82">
        <v>4</v>
      </c>
      <c r="FG178" s="82"/>
      <c r="FH178" s="82"/>
      <c r="FI178" s="82"/>
      <c r="FJ178" s="82"/>
      <c r="FK178" s="82"/>
      <c r="FL178" s="82"/>
      <c r="FM178" s="82"/>
      <c r="FN178" s="82"/>
      <c r="FO178" s="82"/>
      <c r="FP178" s="82"/>
      <c r="FQ178" s="82">
        <v>4</v>
      </c>
      <c r="FR178" s="82"/>
      <c r="FS178" s="82">
        <v>4</v>
      </c>
      <c r="FT178" s="82"/>
      <c r="FU178" s="82"/>
      <c r="FV178" s="82"/>
      <c r="FW178" s="82">
        <v>4</v>
      </c>
      <c r="FX178" s="82"/>
      <c r="FY178" s="82"/>
      <c r="FZ178" s="82"/>
      <c r="GA178" s="82"/>
      <c r="GB178" s="82"/>
      <c r="GC178" s="82">
        <v>0</v>
      </c>
    </row>
    <row r="179" spans="1:185" x14ac:dyDescent="0.3">
      <c r="A179" s="83">
        <v>106310791</v>
      </c>
      <c r="B179" s="81" t="s">
        <v>460</v>
      </c>
      <c r="C179" s="81" t="s">
        <v>461</v>
      </c>
      <c r="D179" s="81" t="s">
        <v>1101</v>
      </c>
      <c r="E179" s="81" t="s">
        <v>1559</v>
      </c>
      <c r="F179" s="81" t="s">
        <v>1560</v>
      </c>
      <c r="G179" s="81" t="s">
        <v>1561</v>
      </c>
      <c r="H179" s="81" t="s">
        <v>462</v>
      </c>
      <c r="I179" s="81" t="s">
        <v>1040</v>
      </c>
      <c r="J179" s="81"/>
      <c r="K179" s="81" t="s">
        <v>1864</v>
      </c>
      <c r="L179" s="81"/>
      <c r="M179" s="81"/>
      <c r="N179" s="81" t="s">
        <v>970</v>
      </c>
      <c r="O179" s="81" t="s">
        <v>1117</v>
      </c>
      <c r="P179" s="81" t="s">
        <v>1117</v>
      </c>
      <c r="Q179" s="81" t="s">
        <v>1562</v>
      </c>
      <c r="R179" s="81" t="s">
        <v>51</v>
      </c>
      <c r="S179" s="82">
        <v>10729</v>
      </c>
      <c r="T179" s="82">
        <v>10105</v>
      </c>
      <c r="U179" s="82"/>
      <c r="V179" s="82">
        <v>1229</v>
      </c>
      <c r="W179" s="82">
        <v>1585</v>
      </c>
      <c r="X179" s="82">
        <v>2562</v>
      </c>
      <c r="Y179" s="82">
        <v>2667</v>
      </c>
      <c r="Z179" s="82">
        <v>2295</v>
      </c>
      <c r="AA179" s="82">
        <v>2868</v>
      </c>
      <c r="AB179" s="82">
        <v>2906</v>
      </c>
      <c r="AC179" s="82">
        <v>2413</v>
      </c>
      <c r="AD179" s="82">
        <v>2139</v>
      </c>
      <c r="AE179" s="82">
        <v>170</v>
      </c>
      <c r="AF179" s="82"/>
      <c r="AG179" s="82">
        <v>117</v>
      </c>
      <c r="AH179" s="82">
        <v>159</v>
      </c>
      <c r="AI179" s="82">
        <v>318</v>
      </c>
      <c r="AJ179" s="82">
        <v>303</v>
      </c>
      <c r="AK179" s="82">
        <v>95</v>
      </c>
      <c r="AL179" s="82">
        <v>1449</v>
      </c>
      <c r="AM179" s="82">
        <v>297</v>
      </c>
      <c r="AN179" s="82">
        <v>18096</v>
      </c>
      <c r="AO179" s="82"/>
      <c r="AP179" s="82">
        <v>2166</v>
      </c>
      <c r="AQ179" s="82">
        <v>18304</v>
      </c>
      <c r="AR179" s="82">
        <v>364</v>
      </c>
      <c r="AS179" s="82"/>
      <c r="AT179" s="82">
        <v>646</v>
      </c>
      <c r="AU179" s="82">
        <v>200</v>
      </c>
      <c r="AV179" s="82">
        <v>4</v>
      </c>
      <c r="AW179" s="82">
        <v>30</v>
      </c>
      <c r="AX179" s="82">
        <v>20</v>
      </c>
      <c r="AY179" s="82">
        <v>8</v>
      </c>
      <c r="AZ179" s="82">
        <v>20</v>
      </c>
      <c r="BA179" s="82">
        <v>242</v>
      </c>
      <c r="BB179" s="82">
        <v>334</v>
      </c>
      <c r="BC179" s="82">
        <v>6</v>
      </c>
      <c r="BD179" s="82">
        <v>65</v>
      </c>
      <c r="BE179" s="82">
        <v>19043</v>
      </c>
      <c r="BF179" s="82">
        <v>214</v>
      </c>
      <c r="BG179" s="82">
        <v>2</v>
      </c>
      <c r="BH179" s="82"/>
      <c r="BI179" s="82"/>
      <c r="BJ179" s="82"/>
      <c r="BK179" s="82">
        <v>5772</v>
      </c>
      <c r="BL179" s="82">
        <v>8030</v>
      </c>
      <c r="BM179" s="82">
        <v>1133</v>
      </c>
      <c r="BN179" s="82">
        <v>4607</v>
      </c>
      <c r="BO179" s="82">
        <v>1292</v>
      </c>
      <c r="BP179" s="82"/>
      <c r="BQ179" s="82">
        <v>11</v>
      </c>
      <c r="BR179" s="82">
        <v>1679</v>
      </c>
      <c r="BS179" s="82">
        <v>3</v>
      </c>
      <c r="BT179" s="82">
        <v>1280</v>
      </c>
      <c r="BU179" s="82">
        <v>57</v>
      </c>
      <c r="BV179" s="82">
        <v>246</v>
      </c>
      <c r="BW179" s="82">
        <v>353</v>
      </c>
      <c r="BX179" s="82">
        <v>187</v>
      </c>
      <c r="BY179" s="82">
        <v>436</v>
      </c>
      <c r="BZ179" s="82">
        <v>1263</v>
      </c>
      <c r="CA179" s="82">
        <v>586</v>
      </c>
      <c r="CB179" s="82">
        <v>4830</v>
      </c>
      <c r="CC179" s="82">
        <v>1043</v>
      </c>
      <c r="CD179" s="82">
        <v>1384</v>
      </c>
      <c r="CE179" s="82">
        <v>46</v>
      </c>
      <c r="CF179" s="82">
        <v>678</v>
      </c>
      <c r="CG179" s="82">
        <v>314</v>
      </c>
      <c r="CH179" s="82">
        <v>1809</v>
      </c>
      <c r="CI179" s="82">
        <v>953</v>
      </c>
      <c r="CJ179" s="82">
        <v>3675</v>
      </c>
      <c r="CK179" s="82">
        <v>1</v>
      </c>
      <c r="CL179" s="82">
        <v>20834</v>
      </c>
      <c r="CM179" s="82">
        <v>83</v>
      </c>
      <c r="CN179" s="82">
        <v>20224</v>
      </c>
      <c r="CO179" s="82">
        <v>503</v>
      </c>
      <c r="CP179" s="82">
        <v>24</v>
      </c>
      <c r="CQ179" s="82"/>
      <c r="CR179" s="82"/>
      <c r="CS179" s="82">
        <v>19628</v>
      </c>
      <c r="CT179" s="82"/>
      <c r="CU179" s="82">
        <v>662</v>
      </c>
      <c r="CV179" s="82">
        <v>253</v>
      </c>
      <c r="CW179" s="82">
        <v>291</v>
      </c>
      <c r="CX179" s="82">
        <v>1300</v>
      </c>
      <c r="CY179" s="82">
        <v>1311</v>
      </c>
      <c r="CZ179" s="82"/>
      <c r="DA179" s="82">
        <v>18</v>
      </c>
      <c r="DB179" s="82">
        <v>66</v>
      </c>
      <c r="DC179" s="82">
        <v>92</v>
      </c>
      <c r="DD179" s="82">
        <v>159</v>
      </c>
      <c r="DE179" s="82">
        <v>300</v>
      </c>
      <c r="DF179" s="82">
        <v>528</v>
      </c>
      <c r="DG179" s="82">
        <v>682</v>
      </c>
      <c r="DH179" s="82">
        <v>765</v>
      </c>
      <c r="DI179" s="82"/>
      <c r="DJ179" s="82">
        <v>1</v>
      </c>
      <c r="DK179" s="82"/>
      <c r="DL179" s="82">
        <v>20</v>
      </c>
      <c r="DM179" s="82">
        <v>24</v>
      </c>
      <c r="DN179" s="82">
        <v>22</v>
      </c>
      <c r="DO179" s="82">
        <v>16</v>
      </c>
      <c r="DP179" s="82">
        <v>10</v>
      </c>
      <c r="DQ179" s="82">
        <v>103</v>
      </c>
      <c r="DR179" s="82">
        <v>29</v>
      </c>
      <c r="DS179" s="82">
        <v>2387</v>
      </c>
      <c r="DT179" s="82"/>
      <c r="DU179" s="82">
        <v>158</v>
      </c>
      <c r="DV179" s="82">
        <v>2414</v>
      </c>
      <c r="DW179" s="82">
        <v>39</v>
      </c>
      <c r="DX179" s="82"/>
      <c r="DY179" s="82">
        <v>136</v>
      </c>
      <c r="DZ179" s="82">
        <v>53</v>
      </c>
      <c r="EA179" s="82">
        <v>82</v>
      </c>
      <c r="EB179" s="82">
        <v>604</v>
      </c>
      <c r="EC179" s="82">
        <v>120</v>
      </c>
      <c r="ED179" s="82">
        <v>3</v>
      </c>
      <c r="EE179" s="82">
        <v>6</v>
      </c>
      <c r="EF179" s="82">
        <v>15</v>
      </c>
      <c r="EG179" s="82">
        <v>31</v>
      </c>
      <c r="EH179" s="82">
        <v>18</v>
      </c>
      <c r="EI179" s="82">
        <v>1088</v>
      </c>
      <c r="EJ179" s="82">
        <v>451</v>
      </c>
      <c r="EK179" s="82"/>
      <c r="EL179" s="82"/>
      <c r="EM179" s="82"/>
      <c r="EN179" s="82">
        <v>4</v>
      </c>
      <c r="EO179" s="82"/>
      <c r="EP179" s="82">
        <v>369</v>
      </c>
      <c r="EQ179" s="82">
        <v>1824</v>
      </c>
      <c r="ER179" s="82">
        <v>95</v>
      </c>
      <c r="ES179" s="82">
        <v>281</v>
      </c>
      <c r="ET179" s="82">
        <v>42</v>
      </c>
      <c r="EU179" s="82"/>
      <c r="EV179" s="82">
        <v>400</v>
      </c>
      <c r="EW179" s="82">
        <v>384</v>
      </c>
      <c r="EX179" s="82">
        <v>29</v>
      </c>
      <c r="EY179" s="82">
        <v>5</v>
      </c>
      <c r="EZ179" s="82">
        <v>110</v>
      </c>
      <c r="FA179" s="82"/>
      <c r="FB179" s="82">
        <v>146</v>
      </c>
      <c r="FC179" s="82">
        <v>666</v>
      </c>
      <c r="FD179" s="82">
        <v>282</v>
      </c>
      <c r="FE179" s="82">
        <v>68</v>
      </c>
      <c r="FF179" s="82">
        <v>36</v>
      </c>
      <c r="FG179" s="82">
        <v>50</v>
      </c>
      <c r="FH179" s="82">
        <v>82</v>
      </c>
      <c r="FI179" s="82">
        <v>233</v>
      </c>
      <c r="FJ179" s="82">
        <v>44</v>
      </c>
      <c r="FK179" s="82">
        <v>67</v>
      </c>
      <c r="FL179" s="82"/>
      <c r="FM179" s="82">
        <v>3</v>
      </c>
      <c r="FN179" s="82">
        <v>5</v>
      </c>
      <c r="FO179" s="82">
        <v>1</v>
      </c>
      <c r="FP179" s="82"/>
      <c r="FQ179" s="82">
        <v>2611</v>
      </c>
      <c r="FR179" s="82">
        <v>14</v>
      </c>
      <c r="FS179" s="82">
        <v>2565</v>
      </c>
      <c r="FT179" s="82">
        <v>30</v>
      </c>
      <c r="FU179" s="82">
        <v>2</v>
      </c>
      <c r="FV179" s="82"/>
      <c r="FW179" s="82">
        <v>2485</v>
      </c>
      <c r="FX179" s="82">
        <v>96</v>
      </c>
      <c r="FY179" s="82">
        <v>21</v>
      </c>
      <c r="FZ179" s="82">
        <v>8</v>
      </c>
      <c r="GA179" s="82">
        <v>1</v>
      </c>
      <c r="GB179" s="82"/>
      <c r="GC179" s="82">
        <v>14</v>
      </c>
    </row>
    <row r="180" spans="1:185" x14ac:dyDescent="0.3">
      <c r="A180" s="83">
        <v>106311000</v>
      </c>
      <c r="B180" s="81" t="s">
        <v>463</v>
      </c>
      <c r="C180" s="81" t="s">
        <v>464</v>
      </c>
      <c r="D180" s="81" t="s">
        <v>1101</v>
      </c>
      <c r="E180" s="81" t="s">
        <v>1559</v>
      </c>
      <c r="F180" s="81" t="s">
        <v>1563</v>
      </c>
      <c r="G180" s="81" t="s">
        <v>1564</v>
      </c>
      <c r="H180" s="81" t="s">
        <v>465</v>
      </c>
      <c r="I180" s="81" t="s">
        <v>1040</v>
      </c>
      <c r="J180" s="81" t="s">
        <v>1867</v>
      </c>
      <c r="K180" s="81" t="s">
        <v>1864</v>
      </c>
      <c r="L180" s="81"/>
      <c r="M180" s="81"/>
      <c r="N180" s="81" t="s">
        <v>965</v>
      </c>
      <c r="O180" s="81" t="s">
        <v>1111</v>
      </c>
      <c r="P180" s="81" t="s">
        <v>1165</v>
      </c>
      <c r="Q180" s="81" t="s">
        <v>1565</v>
      </c>
      <c r="R180" s="81" t="s">
        <v>51</v>
      </c>
      <c r="S180" s="82">
        <v>31467</v>
      </c>
      <c r="T180" s="82">
        <v>24153</v>
      </c>
      <c r="U180" s="82"/>
      <c r="V180" s="82">
        <v>3778</v>
      </c>
      <c r="W180" s="82">
        <v>4978</v>
      </c>
      <c r="X180" s="82">
        <v>8601</v>
      </c>
      <c r="Y180" s="82">
        <v>8808</v>
      </c>
      <c r="Z180" s="82">
        <v>7154</v>
      </c>
      <c r="AA180" s="82">
        <v>6668</v>
      </c>
      <c r="AB180" s="82">
        <v>5506</v>
      </c>
      <c r="AC180" s="82">
        <v>4554</v>
      </c>
      <c r="AD180" s="82">
        <v>4760</v>
      </c>
      <c r="AE180" s="82">
        <v>813</v>
      </c>
      <c r="AF180" s="82"/>
      <c r="AG180" s="82">
        <v>237</v>
      </c>
      <c r="AH180" s="82">
        <v>1587</v>
      </c>
      <c r="AI180" s="82">
        <v>2480</v>
      </c>
      <c r="AJ180" s="82">
        <v>972</v>
      </c>
      <c r="AK180" s="82">
        <v>702</v>
      </c>
      <c r="AL180" s="82">
        <v>7493</v>
      </c>
      <c r="AM180" s="82">
        <v>1337</v>
      </c>
      <c r="AN180" s="82">
        <v>40812</v>
      </c>
      <c r="AO180" s="82"/>
      <c r="AP180" s="82">
        <v>8727</v>
      </c>
      <c r="AQ180" s="82">
        <v>45077</v>
      </c>
      <c r="AR180" s="82">
        <v>1816</v>
      </c>
      <c r="AS180" s="82"/>
      <c r="AT180" s="82">
        <v>656</v>
      </c>
      <c r="AU180" s="82">
        <v>675</v>
      </c>
      <c r="AV180" s="82">
        <v>10</v>
      </c>
      <c r="AW180" s="82">
        <v>114</v>
      </c>
      <c r="AX180" s="82">
        <v>93</v>
      </c>
      <c r="AY180" s="82">
        <v>41</v>
      </c>
      <c r="AZ180" s="82">
        <v>20</v>
      </c>
      <c r="BA180" s="82">
        <v>512</v>
      </c>
      <c r="BB180" s="82">
        <v>1210</v>
      </c>
      <c r="BC180" s="82">
        <v>6</v>
      </c>
      <c r="BD180" s="82">
        <v>182</v>
      </c>
      <c r="BE180" s="82">
        <v>51629</v>
      </c>
      <c r="BF180" s="82">
        <v>470</v>
      </c>
      <c r="BG180" s="82">
        <v>2</v>
      </c>
      <c r="BH180" s="82"/>
      <c r="BI180" s="82"/>
      <c r="BJ180" s="82"/>
      <c r="BK180" s="82">
        <v>13499</v>
      </c>
      <c r="BL180" s="82">
        <v>17840</v>
      </c>
      <c r="BM180" s="82">
        <v>3078</v>
      </c>
      <c r="BN180" s="82">
        <v>18049</v>
      </c>
      <c r="BO180" s="82">
        <v>3154</v>
      </c>
      <c r="BP180" s="82"/>
      <c r="BQ180" s="82">
        <v>56</v>
      </c>
      <c r="BR180" s="82">
        <v>4157</v>
      </c>
      <c r="BS180" s="82">
        <v>11</v>
      </c>
      <c r="BT180" s="82">
        <v>3199</v>
      </c>
      <c r="BU180" s="82">
        <v>161</v>
      </c>
      <c r="BV180" s="82">
        <v>736</v>
      </c>
      <c r="BW180" s="82">
        <v>728</v>
      </c>
      <c r="BX180" s="82">
        <v>462</v>
      </c>
      <c r="BY180" s="82">
        <v>1324</v>
      </c>
      <c r="BZ180" s="82">
        <v>3672</v>
      </c>
      <c r="CA180" s="82">
        <v>2623</v>
      </c>
      <c r="CB180" s="82">
        <v>11456</v>
      </c>
      <c r="CC180" s="82">
        <v>3074</v>
      </c>
      <c r="CD180" s="82">
        <v>3754</v>
      </c>
      <c r="CE180" s="82">
        <v>141</v>
      </c>
      <c r="CF180" s="82">
        <v>2262</v>
      </c>
      <c r="CG180" s="82">
        <v>1501</v>
      </c>
      <c r="CH180" s="82">
        <v>4277</v>
      </c>
      <c r="CI180" s="82">
        <v>1846</v>
      </c>
      <c r="CJ180" s="82">
        <v>10169</v>
      </c>
      <c r="CK180" s="82">
        <v>11</v>
      </c>
      <c r="CL180" s="82">
        <v>55620</v>
      </c>
      <c r="CM180" s="82">
        <v>1432</v>
      </c>
      <c r="CN180" s="82">
        <v>52249</v>
      </c>
      <c r="CO180" s="82">
        <v>1824</v>
      </c>
      <c r="CP180" s="82">
        <v>107</v>
      </c>
      <c r="CQ180" s="82">
        <v>8</v>
      </c>
      <c r="CR180" s="82"/>
      <c r="CS180" s="82">
        <v>53987</v>
      </c>
      <c r="CT180" s="82">
        <v>2</v>
      </c>
      <c r="CU180" s="82">
        <v>866</v>
      </c>
      <c r="CV180" s="82">
        <v>505</v>
      </c>
      <c r="CW180" s="82">
        <v>260</v>
      </c>
      <c r="CX180" s="82">
        <v>6734</v>
      </c>
      <c r="CY180" s="82">
        <v>6853</v>
      </c>
      <c r="CZ180" s="82">
        <v>1</v>
      </c>
      <c r="DA180" s="82">
        <v>234</v>
      </c>
      <c r="DB180" s="82">
        <v>655</v>
      </c>
      <c r="DC180" s="82">
        <v>889</v>
      </c>
      <c r="DD180" s="82">
        <v>1163</v>
      </c>
      <c r="DE180" s="82">
        <v>1822</v>
      </c>
      <c r="DF180" s="82">
        <v>2373</v>
      </c>
      <c r="DG180" s="82">
        <v>2877</v>
      </c>
      <c r="DH180" s="82">
        <v>3462</v>
      </c>
      <c r="DI180" s="82">
        <v>46</v>
      </c>
      <c r="DJ180" s="82">
        <v>67</v>
      </c>
      <c r="DK180" s="82"/>
      <c r="DL180" s="82">
        <v>56</v>
      </c>
      <c r="DM180" s="82">
        <v>397</v>
      </c>
      <c r="DN180" s="82">
        <v>426</v>
      </c>
      <c r="DO180" s="82">
        <v>148</v>
      </c>
      <c r="DP180" s="82">
        <v>183</v>
      </c>
      <c r="DQ180" s="82">
        <v>1130</v>
      </c>
      <c r="DR180" s="82">
        <v>242</v>
      </c>
      <c r="DS180" s="82">
        <v>11006</v>
      </c>
      <c r="DT180" s="82"/>
      <c r="DU180" s="82">
        <v>1209</v>
      </c>
      <c r="DV180" s="82">
        <v>12019</v>
      </c>
      <c r="DW180" s="82">
        <v>360</v>
      </c>
      <c r="DX180" s="82"/>
      <c r="DY180" s="82">
        <v>408</v>
      </c>
      <c r="DZ180" s="82">
        <v>312</v>
      </c>
      <c r="EA180" s="82">
        <v>464</v>
      </c>
      <c r="EB180" s="82">
        <v>2985</v>
      </c>
      <c r="EC180" s="82">
        <v>642</v>
      </c>
      <c r="ED180" s="82">
        <v>7</v>
      </c>
      <c r="EE180" s="82">
        <v>26</v>
      </c>
      <c r="EF180" s="82">
        <v>59</v>
      </c>
      <c r="EG180" s="82">
        <v>330</v>
      </c>
      <c r="EH180" s="82">
        <v>119</v>
      </c>
      <c r="EI180" s="82">
        <v>6960</v>
      </c>
      <c r="EJ180" s="82">
        <v>1270</v>
      </c>
      <c r="EK180" s="82"/>
      <c r="EL180" s="82"/>
      <c r="EM180" s="82"/>
      <c r="EN180" s="82">
        <v>6</v>
      </c>
      <c r="EO180" s="82"/>
      <c r="EP180" s="82">
        <v>2114</v>
      </c>
      <c r="EQ180" s="82">
        <v>7995</v>
      </c>
      <c r="ER180" s="82">
        <v>361</v>
      </c>
      <c r="ES180" s="82">
        <v>2891</v>
      </c>
      <c r="ET180" s="82">
        <v>227</v>
      </c>
      <c r="EU180" s="82"/>
      <c r="EV180" s="82">
        <v>2478</v>
      </c>
      <c r="EW180" s="82">
        <v>2087</v>
      </c>
      <c r="EX180" s="82">
        <v>133</v>
      </c>
      <c r="EY180" s="82">
        <v>19</v>
      </c>
      <c r="EZ180" s="82">
        <v>489</v>
      </c>
      <c r="FA180" s="82">
        <v>12</v>
      </c>
      <c r="FB180" s="82">
        <v>671</v>
      </c>
      <c r="FC180" s="82">
        <v>2613</v>
      </c>
      <c r="FD180" s="82">
        <v>2383</v>
      </c>
      <c r="FE180" s="82">
        <v>193</v>
      </c>
      <c r="FF180" s="82">
        <v>257</v>
      </c>
      <c r="FG180" s="82">
        <v>373</v>
      </c>
      <c r="FH180" s="82">
        <v>393</v>
      </c>
      <c r="FI180" s="82">
        <v>845</v>
      </c>
      <c r="FJ180" s="82">
        <v>266</v>
      </c>
      <c r="FK180" s="82">
        <v>241</v>
      </c>
      <c r="FL180" s="82">
        <v>23</v>
      </c>
      <c r="FM180" s="82">
        <v>18</v>
      </c>
      <c r="FN180" s="82">
        <v>88</v>
      </c>
      <c r="FO180" s="82">
        <v>6</v>
      </c>
      <c r="FP180" s="82"/>
      <c r="FQ180" s="82">
        <v>13588</v>
      </c>
      <c r="FR180" s="82">
        <v>459</v>
      </c>
      <c r="FS180" s="82">
        <v>12813</v>
      </c>
      <c r="FT180" s="82">
        <v>283</v>
      </c>
      <c r="FU180" s="82">
        <v>28</v>
      </c>
      <c r="FV180" s="82">
        <v>5</v>
      </c>
      <c r="FW180" s="82">
        <v>13226</v>
      </c>
      <c r="FX180" s="82">
        <v>227</v>
      </c>
      <c r="FY180" s="82">
        <v>98</v>
      </c>
      <c r="FZ180" s="82">
        <v>36</v>
      </c>
      <c r="GA180" s="82"/>
      <c r="GB180" s="82">
        <v>1</v>
      </c>
      <c r="GC180" s="82">
        <v>34</v>
      </c>
    </row>
    <row r="181" spans="1:185" x14ac:dyDescent="0.3">
      <c r="A181" s="83">
        <v>106314024</v>
      </c>
      <c r="B181" s="81" t="s">
        <v>466</v>
      </c>
      <c r="C181" s="81" t="s">
        <v>1006</v>
      </c>
      <c r="D181" s="81" t="s">
        <v>1101</v>
      </c>
      <c r="E181" s="81" t="s">
        <v>1559</v>
      </c>
      <c r="F181" s="81" t="s">
        <v>2049</v>
      </c>
      <c r="G181" s="81" t="s">
        <v>1564</v>
      </c>
      <c r="H181" s="81" t="s">
        <v>465</v>
      </c>
      <c r="I181" s="81" t="s">
        <v>1040</v>
      </c>
      <c r="J181" s="81"/>
      <c r="K181" s="81" t="s">
        <v>1864</v>
      </c>
      <c r="L181" s="81"/>
      <c r="M181" s="81"/>
      <c r="N181" s="81" t="s">
        <v>965</v>
      </c>
      <c r="O181" s="81" t="s">
        <v>1111</v>
      </c>
      <c r="P181" s="81" t="s">
        <v>1165</v>
      </c>
      <c r="Q181" s="81" t="s">
        <v>1565</v>
      </c>
      <c r="R181" s="81" t="s">
        <v>51</v>
      </c>
      <c r="S181" s="82">
        <v>52961</v>
      </c>
      <c r="T181" s="82">
        <v>42943</v>
      </c>
      <c r="U181" s="82">
        <v>6</v>
      </c>
      <c r="V181" s="82">
        <v>7537</v>
      </c>
      <c r="W181" s="82">
        <v>8162</v>
      </c>
      <c r="X181" s="82">
        <v>12802</v>
      </c>
      <c r="Y181" s="82">
        <v>12736</v>
      </c>
      <c r="Z181" s="82">
        <v>11012</v>
      </c>
      <c r="AA181" s="82">
        <v>11432</v>
      </c>
      <c r="AB181" s="82">
        <v>11460</v>
      </c>
      <c r="AC181" s="82">
        <v>9946</v>
      </c>
      <c r="AD181" s="82">
        <v>9357</v>
      </c>
      <c r="AE181" s="82">
        <v>1465</v>
      </c>
      <c r="AF181" s="82">
        <v>1</v>
      </c>
      <c r="AG181" s="82">
        <v>539</v>
      </c>
      <c r="AH181" s="82">
        <v>5019</v>
      </c>
      <c r="AI181" s="82">
        <v>5591</v>
      </c>
      <c r="AJ181" s="82">
        <v>1794</v>
      </c>
      <c r="AK181" s="82">
        <v>539</v>
      </c>
      <c r="AL181" s="82">
        <v>11584</v>
      </c>
      <c r="AM181" s="82">
        <v>2796</v>
      </c>
      <c r="AN181" s="82">
        <v>68048</v>
      </c>
      <c r="AO181" s="82"/>
      <c r="AP181" s="82">
        <v>12941</v>
      </c>
      <c r="AQ181" s="82">
        <v>80098</v>
      </c>
      <c r="AR181" s="82">
        <v>2871</v>
      </c>
      <c r="AS181" s="82"/>
      <c r="AT181" s="82">
        <v>548</v>
      </c>
      <c r="AU181" s="82">
        <v>1703</v>
      </c>
      <c r="AV181" s="82">
        <v>3</v>
      </c>
      <c r="AW181" s="82">
        <v>105</v>
      </c>
      <c r="AX181" s="82">
        <v>1290</v>
      </c>
      <c r="AY181" s="82">
        <v>239</v>
      </c>
      <c r="AZ181" s="82">
        <v>7</v>
      </c>
      <c r="BA181" s="82">
        <v>5</v>
      </c>
      <c r="BB181" s="82">
        <v>914</v>
      </c>
      <c r="BC181" s="82">
        <v>3</v>
      </c>
      <c r="BD181" s="82">
        <v>6</v>
      </c>
      <c r="BE181" s="82">
        <v>90378</v>
      </c>
      <c r="BF181" s="82">
        <v>708</v>
      </c>
      <c r="BG181" s="82"/>
      <c r="BH181" s="82"/>
      <c r="BI181" s="82"/>
      <c r="BJ181" s="82">
        <v>1</v>
      </c>
      <c r="BK181" s="82">
        <v>16828</v>
      </c>
      <c r="BL181" s="82">
        <v>25433</v>
      </c>
      <c r="BM181" s="82">
        <v>1146</v>
      </c>
      <c r="BN181" s="82">
        <v>46976</v>
      </c>
      <c r="BO181" s="82">
        <v>5527</v>
      </c>
      <c r="BP181" s="82"/>
      <c r="BQ181" s="82">
        <v>73</v>
      </c>
      <c r="BR181" s="82">
        <v>9144</v>
      </c>
      <c r="BS181" s="82">
        <v>14</v>
      </c>
      <c r="BT181" s="82">
        <v>5098</v>
      </c>
      <c r="BU181" s="82">
        <v>323</v>
      </c>
      <c r="BV181" s="82">
        <v>1414</v>
      </c>
      <c r="BW181" s="82">
        <v>1201</v>
      </c>
      <c r="BX181" s="82">
        <v>951</v>
      </c>
      <c r="BY181" s="82">
        <v>2222</v>
      </c>
      <c r="BZ181" s="82">
        <v>5504</v>
      </c>
      <c r="CA181" s="82">
        <v>2990</v>
      </c>
      <c r="CB181" s="82">
        <v>20313</v>
      </c>
      <c r="CC181" s="82">
        <v>3146</v>
      </c>
      <c r="CD181" s="82">
        <v>7061</v>
      </c>
      <c r="CE181" s="82">
        <v>225</v>
      </c>
      <c r="CF181" s="82">
        <v>4145</v>
      </c>
      <c r="CG181" s="82">
        <v>1781</v>
      </c>
      <c r="CH181" s="82">
        <v>7187</v>
      </c>
      <c r="CI181" s="82">
        <v>3297</v>
      </c>
      <c r="CJ181" s="82">
        <v>19800</v>
      </c>
      <c r="CK181" s="82">
        <v>21</v>
      </c>
      <c r="CL181" s="82">
        <v>95910</v>
      </c>
      <c r="CM181" s="82">
        <v>2406</v>
      </c>
      <c r="CN181" s="82">
        <v>91126</v>
      </c>
      <c r="CO181" s="82">
        <v>2172</v>
      </c>
      <c r="CP181" s="82">
        <v>2</v>
      </c>
      <c r="CQ181" s="82">
        <v>204</v>
      </c>
      <c r="CR181" s="82">
        <v>33</v>
      </c>
      <c r="CS181" s="82">
        <v>95075</v>
      </c>
      <c r="CT181" s="82"/>
      <c r="CU181" s="82">
        <v>471</v>
      </c>
      <c r="CV181" s="82">
        <v>331</v>
      </c>
      <c r="CW181" s="82"/>
      <c r="CX181" s="82">
        <v>6214</v>
      </c>
      <c r="CY181" s="82">
        <v>5904</v>
      </c>
      <c r="CZ181" s="82"/>
      <c r="DA181" s="82">
        <v>205</v>
      </c>
      <c r="DB181" s="82">
        <v>361</v>
      </c>
      <c r="DC181" s="82">
        <v>640</v>
      </c>
      <c r="DD181" s="82">
        <v>898</v>
      </c>
      <c r="DE181" s="82">
        <v>1450</v>
      </c>
      <c r="DF181" s="82">
        <v>2404</v>
      </c>
      <c r="DG181" s="82">
        <v>2808</v>
      </c>
      <c r="DH181" s="82">
        <v>3100</v>
      </c>
      <c r="DI181" s="82">
        <v>83</v>
      </c>
      <c r="DJ181" s="82">
        <v>169</v>
      </c>
      <c r="DK181" s="82"/>
      <c r="DL181" s="82">
        <v>60</v>
      </c>
      <c r="DM181" s="82">
        <v>670</v>
      </c>
      <c r="DN181" s="82">
        <v>509</v>
      </c>
      <c r="DO181" s="82">
        <v>131</v>
      </c>
      <c r="DP181" s="82">
        <v>47</v>
      </c>
      <c r="DQ181" s="82">
        <v>1008</v>
      </c>
      <c r="DR181" s="82">
        <v>79</v>
      </c>
      <c r="DS181" s="82">
        <v>9614</v>
      </c>
      <c r="DT181" s="82"/>
      <c r="DU181" s="82">
        <v>1112</v>
      </c>
      <c r="DV181" s="82">
        <v>10925</v>
      </c>
      <c r="DW181" s="82">
        <v>81</v>
      </c>
      <c r="DX181" s="82"/>
      <c r="DY181" s="82">
        <v>269</v>
      </c>
      <c r="DZ181" s="82">
        <v>158</v>
      </c>
      <c r="EA181" s="82">
        <v>460</v>
      </c>
      <c r="EB181" s="82">
        <v>2978</v>
      </c>
      <c r="EC181" s="82">
        <v>489</v>
      </c>
      <c r="ED181" s="82">
        <v>1</v>
      </c>
      <c r="EE181" s="82"/>
      <c r="EF181" s="82">
        <v>30</v>
      </c>
      <c r="EG181" s="82">
        <v>40</v>
      </c>
      <c r="EH181" s="82">
        <v>2</v>
      </c>
      <c r="EI181" s="82">
        <v>6432</v>
      </c>
      <c r="EJ181" s="82">
        <v>1257</v>
      </c>
      <c r="EK181" s="82"/>
      <c r="EL181" s="82"/>
      <c r="EM181" s="82">
        <v>2</v>
      </c>
      <c r="EN181" s="82"/>
      <c r="EO181" s="82"/>
      <c r="EP181" s="82">
        <v>843</v>
      </c>
      <c r="EQ181" s="82">
        <v>7433</v>
      </c>
      <c r="ER181" s="82">
        <v>65</v>
      </c>
      <c r="ES181" s="82">
        <v>3552</v>
      </c>
      <c r="ET181" s="82">
        <v>225</v>
      </c>
      <c r="EU181" s="82"/>
      <c r="EV181" s="82">
        <v>2376</v>
      </c>
      <c r="EW181" s="82">
        <v>1921</v>
      </c>
      <c r="EX181" s="82">
        <v>166</v>
      </c>
      <c r="EY181" s="82">
        <v>9</v>
      </c>
      <c r="EZ181" s="82">
        <v>475</v>
      </c>
      <c r="FA181" s="82">
        <v>9</v>
      </c>
      <c r="FB181" s="82">
        <v>489</v>
      </c>
      <c r="FC181" s="82">
        <v>3300</v>
      </c>
      <c r="FD181" s="82">
        <v>1015</v>
      </c>
      <c r="FE181" s="82">
        <v>164</v>
      </c>
      <c r="FF181" s="82">
        <v>171</v>
      </c>
      <c r="FG181" s="82">
        <v>273</v>
      </c>
      <c r="FH181" s="82">
        <v>209</v>
      </c>
      <c r="FI181" s="82">
        <v>902</v>
      </c>
      <c r="FJ181" s="82">
        <v>196</v>
      </c>
      <c r="FK181" s="82">
        <v>224</v>
      </c>
      <c r="FL181" s="82">
        <v>14</v>
      </c>
      <c r="FM181" s="82">
        <v>6</v>
      </c>
      <c r="FN181" s="82">
        <v>190</v>
      </c>
      <c r="FO181" s="82">
        <v>9</v>
      </c>
      <c r="FP181" s="82"/>
      <c r="FQ181" s="82">
        <v>12118</v>
      </c>
      <c r="FR181" s="82">
        <v>351</v>
      </c>
      <c r="FS181" s="82">
        <v>11546</v>
      </c>
      <c r="FT181" s="82">
        <v>216</v>
      </c>
      <c r="FU181" s="82"/>
      <c r="FV181" s="82">
        <v>5</v>
      </c>
      <c r="FW181" s="82">
        <v>11995</v>
      </c>
      <c r="FX181" s="82">
        <v>84</v>
      </c>
      <c r="FY181" s="82">
        <v>36</v>
      </c>
      <c r="FZ181" s="82"/>
      <c r="GA181" s="82"/>
      <c r="GB181" s="82">
        <v>3</v>
      </c>
      <c r="GC181" s="82">
        <v>61</v>
      </c>
    </row>
    <row r="182" spans="1:185" x14ac:dyDescent="0.3">
      <c r="A182" s="83">
        <v>106320859</v>
      </c>
      <c r="B182" s="81" t="s">
        <v>467</v>
      </c>
      <c r="C182" s="81" t="s">
        <v>468</v>
      </c>
      <c r="D182" s="81" t="s">
        <v>1101</v>
      </c>
      <c r="E182" s="81" t="s">
        <v>1566</v>
      </c>
      <c r="F182" s="81" t="s">
        <v>1567</v>
      </c>
      <c r="G182" s="81" t="s">
        <v>1568</v>
      </c>
      <c r="H182" s="81" t="s">
        <v>469</v>
      </c>
      <c r="I182" s="81" t="s">
        <v>969</v>
      </c>
      <c r="J182" s="81"/>
      <c r="K182" s="81" t="s">
        <v>1868</v>
      </c>
      <c r="L182" s="81" t="s">
        <v>974</v>
      </c>
      <c r="M182" s="81"/>
      <c r="N182" s="81" t="s">
        <v>976</v>
      </c>
      <c r="O182" s="81" t="s">
        <v>1117</v>
      </c>
      <c r="P182" s="81" t="s">
        <v>1117</v>
      </c>
      <c r="Q182" s="81" t="s">
        <v>1569</v>
      </c>
      <c r="R182" s="81" t="s">
        <v>127</v>
      </c>
      <c r="S182" s="82">
        <v>1617</v>
      </c>
      <c r="T182" s="82">
        <v>1459</v>
      </c>
      <c r="U182" s="82"/>
      <c r="V182" s="82">
        <v>217</v>
      </c>
      <c r="W182" s="82">
        <v>220</v>
      </c>
      <c r="X182" s="82">
        <v>283</v>
      </c>
      <c r="Y182" s="82">
        <v>315</v>
      </c>
      <c r="Z182" s="82">
        <v>295</v>
      </c>
      <c r="AA182" s="82">
        <v>374</v>
      </c>
      <c r="AB182" s="82">
        <v>547</v>
      </c>
      <c r="AC182" s="82">
        <v>473</v>
      </c>
      <c r="AD182" s="82">
        <v>317</v>
      </c>
      <c r="AE182" s="82">
        <v>35</v>
      </c>
      <c r="AF182" s="82"/>
      <c r="AG182" s="82">
        <v>8</v>
      </c>
      <c r="AH182" s="82">
        <v>18</v>
      </c>
      <c r="AI182" s="82">
        <v>17</v>
      </c>
      <c r="AJ182" s="82">
        <v>45</v>
      </c>
      <c r="AK182" s="82">
        <v>4</v>
      </c>
      <c r="AL182" s="82">
        <v>274</v>
      </c>
      <c r="AM182" s="82">
        <v>343</v>
      </c>
      <c r="AN182" s="82">
        <v>2367</v>
      </c>
      <c r="AO182" s="82"/>
      <c r="AP182" s="82">
        <v>191</v>
      </c>
      <c r="AQ182" s="82">
        <v>2746</v>
      </c>
      <c r="AR182" s="82">
        <v>139</v>
      </c>
      <c r="AS182" s="82"/>
      <c r="AT182" s="82">
        <v>237</v>
      </c>
      <c r="AU182" s="82">
        <v>20</v>
      </c>
      <c r="AV182" s="82"/>
      <c r="AW182" s="82">
        <v>5</v>
      </c>
      <c r="AX182" s="82"/>
      <c r="AY182" s="82"/>
      <c r="AZ182" s="82"/>
      <c r="BA182" s="82">
        <v>2</v>
      </c>
      <c r="BB182" s="82">
        <v>4</v>
      </c>
      <c r="BC182" s="82"/>
      <c r="BD182" s="82"/>
      <c r="BE182" s="82">
        <v>2706</v>
      </c>
      <c r="BF182" s="82">
        <v>3</v>
      </c>
      <c r="BG182" s="82">
        <v>96</v>
      </c>
      <c r="BH182" s="82"/>
      <c r="BI182" s="82">
        <v>3</v>
      </c>
      <c r="BJ182" s="82"/>
      <c r="BK182" s="82">
        <v>1054</v>
      </c>
      <c r="BL182" s="82">
        <v>1147</v>
      </c>
      <c r="BM182" s="82">
        <v>123</v>
      </c>
      <c r="BN182" s="82">
        <v>584</v>
      </c>
      <c r="BO182" s="82">
        <v>168</v>
      </c>
      <c r="BP182" s="82"/>
      <c r="BQ182" s="82"/>
      <c r="BR182" s="82">
        <v>221</v>
      </c>
      <c r="BS182" s="82"/>
      <c r="BT182" s="82">
        <v>221</v>
      </c>
      <c r="BU182" s="82">
        <v>5</v>
      </c>
      <c r="BV182" s="82">
        <v>45</v>
      </c>
      <c r="BW182" s="82">
        <v>58</v>
      </c>
      <c r="BX182" s="82">
        <v>40</v>
      </c>
      <c r="BY182" s="82">
        <v>118</v>
      </c>
      <c r="BZ182" s="82">
        <v>171</v>
      </c>
      <c r="CA182" s="82">
        <v>51</v>
      </c>
      <c r="CB182" s="82">
        <v>850</v>
      </c>
      <c r="CC182" s="82">
        <v>90</v>
      </c>
      <c r="CD182" s="82">
        <v>158</v>
      </c>
      <c r="CE182" s="82">
        <v>6</v>
      </c>
      <c r="CF182" s="82">
        <v>80</v>
      </c>
      <c r="CG182" s="82">
        <v>17</v>
      </c>
      <c r="CH182" s="82">
        <v>267</v>
      </c>
      <c r="CI182" s="82">
        <v>153</v>
      </c>
      <c r="CJ182" s="82">
        <v>522</v>
      </c>
      <c r="CK182" s="82">
        <v>3</v>
      </c>
      <c r="CL182" s="82">
        <v>3076</v>
      </c>
      <c r="CM182" s="82">
        <v>1</v>
      </c>
      <c r="CN182" s="82">
        <v>3007</v>
      </c>
      <c r="CO182" s="82">
        <v>68</v>
      </c>
      <c r="CP182" s="82"/>
      <c r="CQ182" s="82"/>
      <c r="CR182" s="82"/>
      <c r="CS182" s="82">
        <v>2913</v>
      </c>
      <c r="CT182" s="82">
        <v>20</v>
      </c>
      <c r="CU182" s="82">
        <v>4</v>
      </c>
      <c r="CV182" s="82">
        <v>139</v>
      </c>
      <c r="CW182" s="82"/>
      <c r="CX182" s="82">
        <v>87</v>
      </c>
      <c r="CY182" s="82">
        <v>36</v>
      </c>
      <c r="CZ182" s="82"/>
      <c r="DA182" s="82"/>
      <c r="DB182" s="82">
        <v>3</v>
      </c>
      <c r="DC182" s="82">
        <v>4</v>
      </c>
      <c r="DD182" s="82">
        <v>6</v>
      </c>
      <c r="DE182" s="82">
        <v>11</v>
      </c>
      <c r="DF182" s="82">
        <v>30</v>
      </c>
      <c r="DG182" s="82">
        <v>37</v>
      </c>
      <c r="DH182" s="82">
        <v>32</v>
      </c>
      <c r="DI182" s="82"/>
      <c r="DJ182" s="82"/>
      <c r="DK182" s="82"/>
      <c r="DL182" s="82"/>
      <c r="DM182" s="82"/>
      <c r="DN182" s="82"/>
      <c r="DO182" s="82">
        <v>4</v>
      </c>
      <c r="DP182" s="82"/>
      <c r="DQ182" s="82">
        <v>4</v>
      </c>
      <c r="DR182" s="82">
        <v>4</v>
      </c>
      <c r="DS182" s="82">
        <v>111</v>
      </c>
      <c r="DT182" s="82"/>
      <c r="DU182" s="82">
        <v>1</v>
      </c>
      <c r="DV182" s="82">
        <v>105</v>
      </c>
      <c r="DW182" s="82">
        <v>17</v>
      </c>
      <c r="DX182" s="82"/>
      <c r="DY182" s="82">
        <v>14</v>
      </c>
      <c r="DZ182" s="82"/>
      <c r="EA182" s="82">
        <v>4</v>
      </c>
      <c r="EB182" s="82"/>
      <c r="EC182" s="82"/>
      <c r="ED182" s="82"/>
      <c r="EE182" s="82"/>
      <c r="EF182" s="82"/>
      <c r="EG182" s="82"/>
      <c r="EH182" s="82"/>
      <c r="EI182" s="82">
        <v>88</v>
      </c>
      <c r="EJ182" s="82">
        <v>16</v>
      </c>
      <c r="EK182" s="82"/>
      <c r="EL182" s="82"/>
      <c r="EM182" s="82"/>
      <c r="EN182" s="82">
        <v>1</v>
      </c>
      <c r="EO182" s="82"/>
      <c r="EP182" s="82">
        <v>16</v>
      </c>
      <c r="EQ182" s="82">
        <v>89</v>
      </c>
      <c r="ER182" s="82">
        <v>2</v>
      </c>
      <c r="ES182" s="82">
        <v>12</v>
      </c>
      <c r="ET182" s="82">
        <v>4</v>
      </c>
      <c r="EU182" s="82"/>
      <c r="EV182" s="82">
        <v>3</v>
      </c>
      <c r="EW182" s="82">
        <v>9</v>
      </c>
      <c r="EX182" s="82"/>
      <c r="EY182" s="82"/>
      <c r="EZ182" s="82">
        <v>3</v>
      </c>
      <c r="FA182" s="82"/>
      <c r="FB182" s="82">
        <v>15</v>
      </c>
      <c r="FC182" s="82">
        <v>7</v>
      </c>
      <c r="FD182" s="82">
        <v>6</v>
      </c>
      <c r="FE182" s="82">
        <v>2</v>
      </c>
      <c r="FF182" s="82">
        <v>1</v>
      </c>
      <c r="FG182" s="82"/>
      <c r="FH182" s="82">
        <v>1</v>
      </c>
      <c r="FI182" s="82">
        <v>43</v>
      </c>
      <c r="FJ182" s="82">
        <v>7</v>
      </c>
      <c r="FK182" s="82">
        <v>26</v>
      </c>
      <c r="FL182" s="82"/>
      <c r="FM182" s="82"/>
      <c r="FN182" s="82"/>
      <c r="FO182" s="82"/>
      <c r="FP182" s="82"/>
      <c r="FQ182" s="82">
        <v>123</v>
      </c>
      <c r="FR182" s="82"/>
      <c r="FS182" s="82">
        <v>123</v>
      </c>
      <c r="FT182" s="82"/>
      <c r="FU182" s="82"/>
      <c r="FV182" s="82"/>
      <c r="FW182" s="82">
        <v>120</v>
      </c>
      <c r="FX182" s="82"/>
      <c r="FY182" s="82">
        <v>3</v>
      </c>
      <c r="FZ182" s="82"/>
      <c r="GA182" s="82"/>
      <c r="GB182" s="82"/>
      <c r="GC182" s="82">
        <v>3</v>
      </c>
    </row>
    <row r="183" spans="1:185" x14ac:dyDescent="0.3">
      <c r="A183" s="83">
        <v>106320986</v>
      </c>
      <c r="B183" s="81" t="s">
        <v>470</v>
      </c>
      <c r="C183" s="81" t="s">
        <v>471</v>
      </c>
      <c r="D183" s="81" t="s">
        <v>1101</v>
      </c>
      <c r="E183" s="81" t="s">
        <v>1566</v>
      </c>
      <c r="F183" s="81" t="s">
        <v>1570</v>
      </c>
      <c r="G183" s="81" t="s">
        <v>1571</v>
      </c>
      <c r="H183" s="81" t="s">
        <v>472</v>
      </c>
      <c r="I183" s="81" t="s">
        <v>969</v>
      </c>
      <c r="J183" s="81"/>
      <c r="K183" s="81" t="s">
        <v>1868</v>
      </c>
      <c r="L183" s="81" t="s">
        <v>974</v>
      </c>
      <c r="M183" s="81"/>
      <c r="N183" s="81" t="s">
        <v>976</v>
      </c>
      <c r="O183" s="81" t="s">
        <v>1117</v>
      </c>
      <c r="P183" s="81" t="s">
        <v>1117</v>
      </c>
      <c r="Q183" s="81" t="s">
        <v>1572</v>
      </c>
      <c r="R183" s="81" t="s">
        <v>127</v>
      </c>
      <c r="S183" s="82">
        <v>1865</v>
      </c>
      <c r="T183" s="82">
        <v>1780</v>
      </c>
      <c r="U183" s="82"/>
      <c r="V183" s="82">
        <v>244</v>
      </c>
      <c r="W183" s="82">
        <v>307</v>
      </c>
      <c r="X183" s="82">
        <v>533</v>
      </c>
      <c r="Y183" s="82">
        <v>508</v>
      </c>
      <c r="Z183" s="82">
        <v>389</v>
      </c>
      <c r="AA183" s="82">
        <v>422</v>
      </c>
      <c r="AB183" s="82">
        <v>524</v>
      </c>
      <c r="AC183" s="82">
        <v>433</v>
      </c>
      <c r="AD183" s="82">
        <v>249</v>
      </c>
      <c r="AE183" s="82">
        <v>36</v>
      </c>
      <c r="AF183" s="82"/>
      <c r="AG183" s="82">
        <v>101</v>
      </c>
      <c r="AH183" s="82">
        <v>25</v>
      </c>
      <c r="AI183" s="82">
        <v>69</v>
      </c>
      <c r="AJ183" s="82">
        <v>35</v>
      </c>
      <c r="AK183" s="82">
        <v>4</v>
      </c>
      <c r="AL183" s="82">
        <v>131</v>
      </c>
      <c r="AM183" s="82">
        <v>82</v>
      </c>
      <c r="AN183" s="82">
        <v>3198</v>
      </c>
      <c r="AO183" s="82"/>
      <c r="AP183" s="82">
        <v>184</v>
      </c>
      <c r="AQ183" s="82">
        <v>3259</v>
      </c>
      <c r="AR183" s="82">
        <v>202</v>
      </c>
      <c r="AS183" s="82"/>
      <c r="AT183" s="82">
        <v>269</v>
      </c>
      <c r="AU183" s="82">
        <v>31</v>
      </c>
      <c r="AV183" s="82"/>
      <c r="AW183" s="82">
        <v>2</v>
      </c>
      <c r="AX183" s="82">
        <v>2</v>
      </c>
      <c r="AY183" s="82">
        <v>1</v>
      </c>
      <c r="AZ183" s="82">
        <v>12</v>
      </c>
      <c r="BA183" s="82">
        <v>42</v>
      </c>
      <c r="BB183" s="82"/>
      <c r="BC183" s="82">
        <v>4</v>
      </c>
      <c r="BD183" s="82"/>
      <c r="BE183" s="82">
        <v>3278</v>
      </c>
      <c r="BF183" s="82"/>
      <c r="BG183" s="82"/>
      <c r="BH183" s="82"/>
      <c r="BI183" s="82">
        <v>4</v>
      </c>
      <c r="BJ183" s="82"/>
      <c r="BK183" s="82">
        <v>1252</v>
      </c>
      <c r="BL183" s="82">
        <v>1033</v>
      </c>
      <c r="BM183" s="82">
        <v>266</v>
      </c>
      <c r="BN183" s="82">
        <v>970</v>
      </c>
      <c r="BO183" s="82">
        <v>124</v>
      </c>
      <c r="BP183" s="82"/>
      <c r="BQ183" s="82">
        <v>4</v>
      </c>
      <c r="BR183" s="82">
        <v>286</v>
      </c>
      <c r="BS183" s="82">
        <v>1</v>
      </c>
      <c r="BT183" s="82">
        <v>255</v>
      </c>
      <c r="BU183" s="82">
        <v>13</v>
      </c>
      <c r="BV183" s="82">
        <v>68</v>
      </c>
      <c r="BW183" s="82">
        <v>84</v>
      </c>
      <c r="BX183" s="82">
        <v>57</v>
      </c>
      <c r="BY183" s="82">
        <v>66</v>
      </c>
      <c r="BZ183" s="82">
        <v>224</v>
      </c>
      <c r="CA183" s="82">
        <v>86</v>
      </c>
      <c r="CB183" s="82">
        <v>1011</v>
      </c>
      <c r="CC183" s="82">
        <v>167</v>
      </c>
      <c r="CD183" s="82">
        <v>206</v>
      </c>
      <c r="CE183" s="82">
        <v>21</v>
      </c>
      <c r="CF183" s="82">
        <v>104</v>
      </c>
      <c r="CG183" s="82">
        <v>34</v>
      </c>
      <c r="CH183" s="82">
        <v>360</v>
      </c>
      <c r="CI183" s="82">
        <v>174</v>
      </c>
      <c r="CJ183" s="82">
        <v>422</v>
      </c>
      <c r="CK183" s="82">
        <v>2</v>
      </c>
      <c r="CL183" s="82">
        <v>3645</v>
      </c>
      <c r="CM183" s="82"/>
      <c r="CN183" s="82">
        <v>3638</v>
      </c>
      <c r="CO183" s="82">
        <v>7</v>
      </c>
      <c r="CP183" s="82"/>
      <c r="CQ183" s="82"/>
      <c r="CR183" s="82"/>
      <c r="CS183" s="82">
        <v>3529</v>
      </c>
      <c r="CT183" s="82">
        <v>3</v>
      </c>
      <c r="CU183" s="82"/>
      <c r="CV183" s="82">
        <v>111</v>
      </c>
      <c r="CW183" s="82">
        <v>2</v>
      </c>
      <c r="CX183" s="82">
        <v>148</v>
      </c>
      <c r="CY183" s="82">
        <v>112</v>
      </c>
      <c r="CZ183" s="82"/>
      <c r="DA183" s="82">
        <v>7</v>
      </c>
      <c r="DB183" s="82">
        <v>12</v>
      </c>
      <c r="DC183" s="82">
        <v>11</v>
      </c>
      <c r="DD183" s="82">
        <v>21</v>
      </c>
      <c r="DE183" s="82">
        <v>37</v>
      </c>
      <c r="DF183" s="82">
        <v>55</v>
      </c>
      <c r="DG183" s="82">
        <v>62</v>
      </c>
      <c r="DH183" s="82">
        <v>48</v>
      </c>
      <c r="DI183" s="82">
        <v>3</v>
      </c>
      <c r="DJ183" s="82">
        <v>4</v>
      </c>
      <c r="DK183" s="82"/>
      <c r="DL183" s="82">
        <v>5</v>
      </c>
      <c r="DM183" s="82"/>
      <c r="DN183" s="82">
        <v>1</v>
      </c>
      <c r="DO183" s="82">
        <v>5</v>
      </c>
      <c r="DP183" s="82"/>
      <c r="DQ183" s="82">
        <v>2</v>
      </c>
      <c r="DR183" s="82">
        <v>1</v>
      </c>
      <c r="DS183" s="82">
        <v>246</v>
      </c>
      <c r="DT183" s="82"/>
      <c r="DU183" s="82">
        <v>6</v>
      </c>
      <c r="DV183" s="82">
        <v>248</v>
      </c>
      <c r="DW183" s="82">
        <v>6</v>
      </c>
      <c r="DX183" s="82"/>
      <c r="DY183" s="82">
        <v>21</v>
      </c>
      <c r="DZ183" s="82">
        <v>4</v>
      </c>
      <c r="EA183" s="82">
        <v>4</v>
      </c>
      <c r="EB183" s="82">
        <v>3</v>
      </c>
      <c r="EC183" s="82"/>
      <c r="ED183" s="82">
        <v>3</v>
      </c>
      <c r="EE183" s="82">
        <v>1</v>
      </c>
      <c r="EF183" s="82"/>
      <c r="EG183" s="82">
        <v>1</v>
      </c>
      <c r="EH183" s="82">
        <v>1</v>
      </c>
      <c r="EI183" s="82">
        <v>198</v>
      </c>
      <c r="EJ183" s="82">
        <v>23</v>
      </c>
      <c r="EK183" s="82"/>
      <c r="EL183" s="82"/>
      <c r="EM183" s="82"/>
      <c r="EN183" s="82">
        <v>1</v>
      </c>
      <c r="EO183" s="82"/>
      <c r="EP183" s="82">
        <v>63</v>
      </c>
      <c r="EQ183" s="82">
        <v>148</v>
      </c>
      <c r="ER183" s="82">
        <v>1</v>
      </c>
      <c r="ES183" s="82">
        <v>47</v>
      </c>
      <c r="ET183" s="82">
        <v>1</v>
      </c>
      <c r="EU183" s="82"/>
      <c r="EV183" s="82">
        <v>33</v>
      </c>
      <c r="EW183" s="82">
        <v>44</v>
      </c>
      <c r="EX183" s="82">
        <v>8</v>
      </c>
      <c r="EY183" s="82"/>
      <c r="EZ183" s="82">
        <v>27</v>
      </c>
      <c r="FA183" s="82"/>
      <c r="FB183" s="82">
        <v>23</v>
      </c>
      <c r="FC183" s="82">
        <v>8</v>
      </c>
      <c r="FD183" s="82">
        <v>15</v>
      </c>
      <c r="FE183" s="82">
        <v>16</v>
      </c>
      <c r="FF183" s="82">
        <v>6</v>
      </c>
      <c r="FG183" s="82">
        <v>8</v>
      </c>
      <c r="FH183" s="82">
        <v>4</v>
      </c>
      <c r="FI183" s="82">
        <v>39</v>
      </c>
      <c r="FJ183" s="82">
        <v>13</v>
      </c>
      <c r="FK183" s="82">
        <v>12</v>
      </c>
      <c r="FL183" s="82"/>
      <c r="FM183" s="82"/>
      <c r="FN183" s="82">
        <v>3</v>
      </c>
      <c r="FO183" s="82"/>
      <c r="FP183" s="82">
        <v>1</v>
      </c>
      <c r="FQ183" s="82">
        <v>260</v>
      </c>
      <c r="FR183" s="82"/>
      <c r="FS183" s="82">
        <v>260</v>
      </c>
      <c r="FT183" s="82"/>
      <c r="FU183" s="82"/>
      <c r="FV183" s="82"/>
      <c r="FW183" s="82">
        <v>252</v>
      </c>
      <c r="FX183" s="82"/>
      <c r="FY183" s="82">
        <v>8</v>
      </c>
      <c r="FZ183" s="82"/>
      <c r="GA183" s="82"/>
      <c r="GB183" s="82"/>
      <c r="GC183" s="82">
        <v>4</v>
      </c>
    </row>
    <row r="184" spans="1:185" x14ac:dyDescent="0.3">
      <c r="A184" s="83">
        <v>106321016</v>
      </c>
      <c r="B184" s="81" t="s">
        <v>473</v>
      </c>
      <c r="C184" s="81" t="s">
        <v>1007</v>
      </c>
      <c r="D184" s="81" t="s">
        <v>1101</v>
      </c>
      <c r="E184" s="81" t="s">
        <v>1566</v>
      </c>
      <c r="F184" s="81" t="s">
        <v>1573</v>
      </c>
      <c r="G184" s="81" t="s">
        <v>1574</v>
      </c>
      <c r="H184" s="81" t="s">
        <v>474</v>
      </c>
      <c r="I184" s="81" t="s">
        <v>969</v>
      </c>
      <c r="J184" s="81" t="s">
        <v>1869</v>
      </c>
      <c r="K184" s="81" t="s">
        <v>1868</v>
      </c>
      <c r="L184" s="81" t="s">
        <v>974</v>
      </c>
      <c r="M184" s="81"/>
      <c r="N184" s="81" t="s">
        <v>976</v>
      </c>
      <c r="O184" s="81" t="s">
        <v>1117</v>
      </c>
      <c r="P184" s="81" t="s">
        <v>1117</v>
      </c>
      <c r="Q184" s="81" t="s">
        <v>1575</v>
      </c>
      <c r="R184" s="81" t="s">
        <v>127</v>
      </c>
      <c r="S184" s="82">
        <v>1076</v>
      </c>
      <c r="T184" s="82">
        <v>1159</v>
      </c>
      <c r="U184" s="82"/>
      <c r="V184" s="82">
        <v>139</v>
      </c>
      <c r="W184" s="82">
        <v>162</v>
      </c>
      <c r="X184" s="82">
        <v>179</v>
      </c>
      <c r="Y184" s="82">
        <v>231</v>
      </c>
      <c r="Z184" s="82">
        <v>249</v>
      </c>
      <c r="AA184" s="82">
        <v>327</v>
      </c>
      <c r="AB184" s="82">
        <v>398</v>
      </c>
      <c r="AC184" s="82">
        <v>332</v>
      </c>
      <c r="AD184" s="82">
        <v>201</v>
      </c>
      <c r="AE184" s="82">
        <v>17</v>
      </c>
      <c r="AF184" s="82"/>
      <c r="AG184" s="82">
        <v>50</v>
      </c>
      <c r="AH184" s="82">
        <v>15</v>
      </c>
      <c r="AI184" s="82">
        <v>13</v>
      </c>
      <c r="AJ184" s="82">
        <v>1</v>
      </c>
      <c r="AK184" s="82"/>
      <c r="AL184" s="82">
        <v>55</v>
      </c>
      <c r="AM184" s="82">
        <v>25</v>
      </c>
      <c r="AN184" s="82">
        <v>2076</v>
      </c>
      <c r="AO184" s="82"/>
      <c r="AP184" s="82">
        <v>108</v>
      </c>
      <c r="AQ184" s="82">
        <v>2089</v>
      </c>
      <c r="AR184" s="82">
        <v>38</v>
      </c>
      <c r="AS184" s="82"/>
      <c r="AT184" s="82">
        <v>99</v>
      </c>
      <c r="AU184" s="82">
        <v>26</v>
      </c>
      <c r="AV184" s="82"/>
      <c r="AW184" s="82">
        <v>5</v>
      </c>
      <c r="AX184" s="82">
        <v>1</v>
      </c>
      <c r="AY184" s="82">
        <v>1</v>
      </c>
      <c r="AZ184" s="82"/>
      <c r="BA184" s="82">
        <v>5</v>
      </c>
      <c r="BB184" s="82">
        <v>2</v>
      </c>
      <c r="BC184" s="82"/>
      <c r="BD184" s="82">
        <v>37</v>
      </c>
      <c r="BE184" s="82">
        <v>2050</v>
      </c>
      <c r="BF184" s="82">
        <v>1</v>
      </c>
      <c r="BG184" s="82">
        <v>4</v>
      </c>
      <c r="BH184" s="82">
        <v>4</v>
      </c>
      <c r="BI184" s="82"/>
      <c r="BJ184" s="82"/>
      <c r="BK184" s="82">
        <v>515</v>
      </c>
      <c r="BL184" s="82">
        <v>748</v>
      </c>
      <c r="BM184" s="82">
        <v>99</v>
      </c>
      <c r="BN184" s="82">
        <v>719</v>
      </c>
      <c r="BO184" s="82">
        <v>154</v>
      </c>
      <c r="BP184" s="82"/>
      <c r="BQ184" s="82"/>
      <c r="BR184" s="82">
        <v>176</v>
      </c>
      <c r="BS184" s="82"/>
      <c r="BT184" s="82">
        <v>210</v>
      </c>
      <c r="BU184" s="82">
        <v>2</v>
      </c>
      <c r="BV184" s="82">
        <v>49</v>
      </c>
      <c r="BW184" s="82">
        <v>53</v>
      </c>
      <c r="BX184" s="82">
        <v>21</v>
      </c>
      <c r="BY184" s="82">
        <v>8</v>
      </c>
      <c r="BZ184" s="82">
        <v>140</v>
      </c>
      <c r="CA184" s="82">
        <v>33</v>
      </c>
      <c r="CB184" s="82">
        <v>675</v>
      </c>
      <c r="CC184" s="82">
        <v>56</v>
      </c>
      <c r="CD184" s="82">
        <v>174</v>
      </c>
      <c r="CE184" s="82">
        <v>10</v>
      </c>
      <c r="CF184" s="82">
        <v>89</v>
      </c>
      <c r="CG184" s="82">
        <v>10</v>
      </c>
      <c r="CH184" s="82">
        <v>214</v>
      </c>
      <c r="CI184" s="82">
        <v>89</v>
      </c>
      <c r="CJ184" s="82">
        <v>226</v>
      </c>
      <c r="CK184" s="82"/>
      <c r="CL184" s="82">
        <v>2235</v>
      </c>
      <c r="CM184" s="82">
        <v>2</v>
      </c>
      <c r="CN184" s="82">
        <v>2232</v>
      </c>
      <c r="CO184" s="82">
        <v>1</v>
      </c>
      <c r="CP184" s="82"/>
      <c r="CQ184" s="82"/>
      <c r="CR184" s="82"/>
      <c r="CS184" s="82">
        <v>2156</v>
      </c>
      <c r="CT184" s="82"/>
      <c r="CU184" s="82">
        <v>2</v>
      </c>
      <c r="CV184" s="82">
        <v>77</v>
      </c>
      <c r="CW184" s="82"/>
      <c r="CX184" s="82">
        <v>26</v>
      </c>
      <c r="CY184" s="82">
        <v>30</v>
      </c>
      <c r="CZ184" s="82"/>
      <c r="DA184" s="82"/>
      <c r="DB184" s="82">
        <v>1</v>
      </c>
      <c r="DC184" s="82">
        <v>2</v>
      </c>
      <c r="DD184" s="82">
        <v>1</v>
      </c>
      <c r="DE184" s="82">
        <v>6</v>
      </c>
      <c r="DF184" s="82">
        <v>9</v>
      </c>
      <c r="DG184" s="82">
        <v>14</v>
      </c>
      <c r="DH184" s="82">
        <v>23</v>
      </c>
      <c r="DI184" s="82"/>
      <c r="DJ184" s="82"/>
      <c r="DK184" s="82"/>
      <c r="DL184" s="82">
        <v>2</v>
      </c>
      <c r="DM184" s="82"/>
      <c r="DN184" s="82"/>
      <c r="DO184" s="82"/>
      <c r="DP184" s="82"/>
      <c r="DQ184" s="82"/>
      <c r="DR184" s="82"/>
      <c r="DS184" s="82">
        <v>54</v>
      </c>
      <c r="DT184" s="82"/>
      <c r="DU184" s="82"/>
      <c r="DV184" s="82">
        <v>55</v>
      </c>
      <c r="DW184" s="82">
        <v>1</v>
      </c>
      <c r="DX184" s="82"/>
      <c r="DY184" s="82"/>
      <c r="DZ184" s="82">
        <v>1</v>
      </c>
      <c r="EA184" s="82">
        <v>3</v>
      </c>
      <c r="EB184" s="82"/>
      <c r="EC184" s="82"/>
      <c r="ED184" s="82">
        <v>1</v>
      </c>
      <c r="EE184" s="82"/>
      <c r="EF184" s="82"/>
      <c r="EG184" s="82"/>
      <c r="EH184" s="82">
        <v>1</v>
      </c>
      <c r="EI184" s="82">
        <v>43</v>
      </c>
      <c r="EJ184" s="82">
        <v>7</v>
      </c>
      <c r="EK184" s="82"/>
      <c r="EL184" s="82"/>
      <c r="EM184" s="82"/>
      <c r="EN184" s="82"/>
      <c r="EO184" s="82"/>
      <c r="EP184" s="82">
        <v>8</v>
      </c>
      <c r="EQ184" s="82">
        <v>43</v>
      </c>
      <c r="ER184" s="82"/>
      <c r="ES184" s="82">
        <v>5</v>
      </c>
      <c r="ET184" s="82"/>
      <c r="EU184" s="82"/>
      <c r="EV184" s="82">
        <v>12</v>
      </c>
      <c r="EW184" s="82">
        <v>7</v>
      </c>
      <c r="EX184" s="82">
        <v>1</v>
      </c>
      <c r="EY184" s="82"/>
      <c r="EZ184" s="82">
        <v>6</v>
      </c>
      <c r="FA184" s="82"/>
      <c r="FB184" s="82">
        <v>3</v>
      </c>
      <c r="FC184" s="82"/>
      <c r="FD184" s="82">
        <v>1</v>
      </c>
      <c r="FE184" s="82">
        <v>2</v>
      </c>
      <c r="FF184" s="82"/>
      <c r="FG184" s="82"/>
      <c r="FH184" s="82">
        <v>1</v>
      </c>
      <c r="FI184" s="82">
        <v>15</v>
      </c>
      <c r="FJ184" s="82">
        <v>2</v>
      </c>
      <c r="FK184" s="82">
        <v>6</v>
      </c>
      <c r="FL184" s="82"/>
      <c r="FM184" s="82"/>
      <c r="FN184" s="82"/>
      <c r="FO184" s="82"/>
      <c r="FP184" s="82"/>
      <c r="FQ184" s="82">
        <v>56</v>
      </c>
      <c r="FR184" s="82"/>
      <c r="FS184" s="82">
        <v>56</v>
      </c>
      <c r="FT184" s="82"/>
      <c r="FU184" s="82"/>
      <c r="FV184" s="82"/>
      <c r="FW184" s="82">
        <v>55</v>
      </c>
      <c r="FX184" s="82"/>
      <c r="FY184" s="82">
        <v>1</v>
      </c>
      <c r="FZ184" s="82"/>
      <c r="GA184" s="82"/>
      <c r="GB184" s="82"/>
      <c r="GC184" s="82">
        <v>2</v>
      </c>
    </row>
    <row r="185" spans="1:185" x14ac:dyDescent="0.3">
      <c r="A185" s="83">
        <v>106331152</v>
      </c>
      <c r="B185" s="81" t="s">
        <v>475</v>
      </c>
      <c r="C185" s="81" t="s">
        <v>476</v>
      </c>
      <c r="D185" s="81" t="s">
        <v>1101</v>
      </c>
      <c r="E185" s="81" t="s">
        <v>1576</v>
      </c>
      <c r="F185" s="81" t="s">
        <v>1577</v>
      </c>
      <c r="G185" s="81" t="s">
        <v>1578</v>
      </c>
      <c r="H185" s="81" t="s">
        <v>477</v>
      </c>
      <c r="I185" s="81" t="s">
        <v>1041</v>
      </c>
      <c r="J185" s="81"/>
      <c r="K185" s="81" t="s">
        <v>1864</v>
      </c>
      <c r="L185" s="81"/>
      <c r="M185" s="81"/>
      <c r="N185" s="81" t="s">
        <v>966</v>
      </c>
      <c r="O185" s="81" t="s">
        <v>1120</v>
      </c>
      <c r="P185" s="81" t="s">
        <v>1166</v>
      </c>
      <c r="Q185" s="81" t="s">
        <v>1579</v>
      </c>
      <c r="R185" s="81" t="s">
        <v>51</v>
      </c>
      <c r="S185" s="82">
        <v>19127</v>
      </c>
      <c r="T185" s="82">
        <v>17119</v>
      </c>
      <c r="U185" s="82"/>
      <c r="V185" s="82">
        <v>2934</v>
      </c>
      <c r="W185" s="82">
        <v>3394</v>
      </c>
      <c r="X185" s="82">
        <v>6583</v>
      </c>
      <c r="Y185" s="82">
        <v>5764</v>
      </c>
      <c r="Z185" s="82">
        <v>4896</v>
      </c>
      <c r="AA185" s="82">
        <v>4721</v>
      </c>
      <c r="AB185" s="82">
        <v>3526</v>
      </c>
      <c r="AC185" s="82">
        <v>2190</v>
      </c>
      <c r="AD185" s="82">
        <v>1712</v>
      </c>
      <c r="AE185" s="82">
        <v>526</v>
      </c>
      <c r="AF185" s="82"/>
      <c r="AG185" s="82">
        <v>94</v>
      </c>
      <c r="AH185" s="82">
        <v>1029</v>
      </c>
      <c r="AI185" s="82">
        <v>2671</v>
      </c>
      <c r="AJ185" s="82">
        <v>45</v>
      </c>
      <c r="AK185" s="82">
        <v>76</v>
      </c>
      <c r="AL185" s="82">
        <v>2936</v>
      </c>
      <c r="AM185" s="82">
        <v>237</v>
      </c>
      <c r="AN185" s="82">
        <v>29158</v>
      </c>
      <c r="AO185" s="82"/>
      <c r="AP185" s="82">
        <v>17039</v>
      </c>
      <c r="AQ185" s="82">
        <v>18825</v>
      </c>
      <c r="AR185" s="82">
        <v>382</v>
      </c>
      <c r="AS185" s="82"/>
      <c r="AT185" s="82">
        <v>549</v>
      </c>
      <c r="AU185" s="82">
        <v>685</v>
      </c>
      <c r="AV185" s="82">
        <v>138</v>
      </c>
      <c r="AW185" s="82">
        <v>77</v>
      </c>
      <c r="AX185" s="82">
        <v>60</v>
      </c>
      <c r="AY185" s="82">
        <v>13</v>
      </c>
      <c r="AZ185" s="82">
        <v>52</v>
      </c>
      <c r="BA185" s="82">
        <v>169</v>
      </c>
      <c r="BB185" s="82">
        <v>527</v>
      </c>
      <c r="BC185" s="82">
        <v>5</v>
      </c>
      <c r="BD185" s="82"/>
      <c r="BE185" s="82">
        <v>33712</v>
      </c>
      <c r="BF185" s="82">
        <v>250</v>
      </c>
      <c r="BG185" s="82">
        <v>9</v>
      </c>
      <c r="BH185" s="82"/>
      <c r="BI185" s="82"/>
      <c r="BJ185" s="82"/>
      <c r="BK185" s="82">
        <v>18663</v>
      </c>
      <c r="BL185" s="82">
        <v>3475</v>
      </c>
      <c r="BM185" s="82">
        <v>765</v>
      </c>
      <c r="BN185" s="82">
        <v>10690</v>
      </c>
      <c r="BO185" s="82">
        <v>2653</v>
      </c>
      <c r="BP185" s="82"/>
      <c r="BQ185" s="82">
        <v>20</v>
      </c>
      <c r="BR185" s="82">
        <v>2725</v>
      </c>
      <c r="BS185" s="82">
        <v>9</v>
      </c>
      <c r="BT185" s="82">
        <v>2451</v>
      </c>
      <c r="BU185" s="82">
        <v>178</v>
      </c>
      <c r="BV185" s="82">
        <v>507</v>
      </c>
      <c r="BW185" s="82">
        <v>668</v>
      </c>
      <c r="BX185" s="82">
        <v>342</v>
      </c>
      <c r="BY185" s="82">
        <v>1013</v>
      </c>
      <c r="BZ185" s="82">
        <v>2497</v>
      </c>
      <c r="CA185" s="82">
        <v>1785</v>
      </c>
      <c r="CB185" s="82">
        <v>6685</v>
      </c>
      <c r="CC185" s="82">
        <v>2234</v>
      </c>
      <c r="CD185" s="82">
        <v>2374</v>
      </c>
      <c r="CE185" s="82">
        <v>121</v>
      </c>
      <c r="CF185" s="82">
        <v>1599</v>
      </c>
      <c r="CG185" s="82">
        <v>1104</v>
      </c>
      <c r="CH185" s="82">
        <v>3363</v>
      </c>
      <c r="CI185" s="82">
        <v>1250</v>
      </c>
      <c r="CJ185" s="82">
        <v>5308</v>
      </c>
      <c r="CK185" s="82">
        <v>13</v>
      </c>
      <c r="CL185" s="82">
        <v>36246</v>
      </c>
      <c r="CM185" s="82">
        <v>466</v>
      </c>
      <c r="CN185" s="82">
        <v>31747</v>
      </c>
      <c r="CO185" s="82">
        <v>3987</v>
      </c>
      <c r="CP185" s="82">
        <v>46</v>
      </c>
      <c r="CQ185" s="82"/>
      <c r="CR185" s="82">
        <v>25</v>
      </c>
      <c r="CS185" s="82">
        <v>35119</v>
      </c>
      <c r="CT185" s="82">
        <v>2</v>
      </c>
      <c r="CU185" s="82">
        <v>660</v>
      </c>
      <c r="CV185" s="82">
        <v>390</v>
      </c>
      <c r="CW185" s="82">
        <v>50</v>
      </c>
      <c r="CX185" s="82">
        <v>2741</v>
      </c>
      <c r="CY185" s="82">
        <v>2931</v>
      </c>
      <c r="CZ185" s="82"/>
      <c r="DA185" s="82">
        <v>60</v>
      </c>
      <c r="DB185" s="82">
        <v>318</v>
      </c>
      <c r="DC185" s="82">
        <v>485</v>
      </c>
      <c r="DD185" s="82">
        <v>573</v>
      </c>
      <c r="DE185" s="82">
        <v>949</v>
      </c>
      <c r="DF185" s="82">
        <v>1206</v>
      </c>
      <c r="DG185" s="82">
        <v>1077</v>
      </c>
      <c r="DH185" s="82">
        <v>1003</v>
      </c>
      <c r="DI185" s="82">
        <v>1</v>
      </c>
      <c r="DJ185" s="82"/>
      <c r="DK185" s="82"/>
      <c r="DL185" s="82">
        <v>14</v>
      </c>
      <c r="DM185" s="82">
        <v>227</v>
      </c>
      <c r="DN185" s="82">
        <v>423</v>
      </c>
      <c r="DO185" s="82">
        <v>3</v>
      </c>
      <c r="DP185" s="82">
        <v>13</v>
      </c>
      <c r="DQ185" s="82">
        <v>407</v>
      </c>
      <c r="DR185" s="82">
        <v>24</v>
      </c>
      <c r="DS185" s="82">
        <v>4561</v>
      </c>
      <c r="DT185" s="82"/>
      <c r="DU185" s="82">
        <v>2069</v>
      </c>
      <c r="DV185" s="82">
        <v>3558</v>
      </c>
      <c r="DW185" s="82">
        <v>45</v>
      </c>
      <c r="DX185" s="82"/>
      <c r="DY185" s="82">
        <v>259</v>
      </c>
      <c r="DZ185" s="82">
        <v>291</v>
      </c>
      <c r="EA185" s="82">
        <v>325</v>
      </c>
      <c r="EB185" s="82">
        <v>977</v>
      </c>
      <c r="EC185" s="82">
        <v>157</v>
      </c>
      <c r="ED185" s="82">
        <v>32</v>
      </c>
      <c r="EE185" s="82">
        <v>26</v>
      </c>
      <c r="EF185" s="82">
        <v>27</v>
      </c>
      <c r="EG185" s="82">
        <v>37</v>
      </c>
      <c r="EH185" s="82"/>
      <c r="EI185" s="82">
        <v>2796</v>
      </c>
      <c r="EJ185" s="82">
        <v>744</v>
      </c>
      <c r="EK185" s="82">
        <v>1</v>
      </c>
      <c r="EL185" s="82"/>
      <c r="EM185" s="82"/>
      <c r="EN185" s="82"/>
      <c r="EO185" s="82"/>
      <c r="EP185" s="82">
        <v>1720</v>
      </c>
      <c r="EQ185" s="82">
        <v>2917</v>
      </c>
      <c r="ER185" s="82">
        <v>80</v>
      </c>
      <c r="ES185" s="82">
        <v>853</v>
      </c>
      <c r="ET185" s="82">
        <v>102</v>
      </c>
      <c r="EU185" s="82"/>
      <c r="EV185" s="82">
        <v>1000</v>
      </c>
      <c r="EW185" s="82">
        <v>912</v>
      </c>
      <c r="EX185" s="82">
        <v>75</v>
      </c>
      <c r="EY185" s="82">
        <v>6</v>
      </c>
      <c r="EZ185" s="82">
        <v>270</v>
      </c>
      <c r="FA185" s="82">
        <v>1</v>
      </c>
      <c r="FB185" s="82">
        <v>397</v>
      </c>
      <c r="FC185" s="82">
        <v>1379</v>
      </c>
      <c r="FD185" s="82">
        <v>411</v>
      </c>
      <c r="FE185" s="82">
        <v>208</v>
      </c>
      <c r="FF185" s="82">
        <v>65</v>
      </c>
      <c r="FG185" s="82">
        <v>83</v>
      </c>
      <c r="FH185" s="82">
        <v>180</v>
      </c>
      <c r="FI185" s="82">
        <v>442</v>
      </c>
      <c r="FJ185" s="82">
        <v>89</v>
      </c>
      <c r="FK185" s="82">
        <v>93</v>
      </c>
      <c r="FL185" s="82">
        <v>1</v>
      </c>
      <c r="FM185" s="82">
        <v>4</v>
      </c>
      <c r="FN185" s="82">
        <v>54</v>
      </c>
      <c r="FO185" s="82"/>
      <c r="FP185" s="82">
        <v>2</v>
      </c>
      <c r="FQ185" s="82">
        <v>5672</v>
      </c>
      <c r="FR185" s="82">
        <v>161</v>
      </c>
      <c r="FS185" s="82">
        <v>4764</v>
      </c>
      <c r="FT185" s="82">
        <v>743</v>
      </c>
      <c r="FU185" s="82"/>
      <c r="FV185" s="82">
        <v>4</v>
      </c>
      <c r="FW185" s="82">
        <v>5441</v>
      </c>
      <c r="FX185" s="82">
        <v>136</v>
      </c>
      <c r="FY185" s="82">
        <v>56</v>
      </c>
      <c r="FZ185" s="82">
        <v>1</v>
      </c>
      <c r="GA185" s="82">
        <v>37</v>
      </c>
      <c r="GB185" s="82">
        <v>1</v>
      </c>
      <c r="GC185" s="82">
        <v>30</v>
      </c>
    </row>
    <row r="186" spans="1:185" x14ac:dyDescent="0.3">
      <c r="A186" s="83">
        <v>106331164</v>
      </c>
      <c r="B186" s="81" t="s">
        <v>478</v>
      </c>
      <c r="C186" s="81" t="s">
        <v>479</v>
      </c>
      <c r="D186" s="81" t="s">
        <v>1101</v>
      </c>
      <c r="E186" s="81" t="s">
        <v>1576</v>
      </c>
      <c r="F186" s="81" t="s">
        <v>2050</v>
      </c>
      <c r="G186" s="81" t="s">
        <v>2051</v>
      </c>
      <c r="H186" s="81" t="s">
        <v>480</v>
      </c>
      <c r="I186" s="81" t="s">
        <v>1041</v>
      </c>
      <c r="J186" s="81" t="s">
        <v>1867</v>
      </c>
      <c r="K186" s="81" t="s">
        <v>1871</v>
      </c>
      <c r="L186" s="81"/>
      <c r="M186" s="81"/>
      <c r="N186" s="81" t="s">
        <v>965</v>
      </c>
      <c r="O186" s="81" t="s">
        <v>1167</v>
      </c>
      <c r="P186" s="81" t="s">
        <v>1168</v>
      </c>
      <c r="Q186" s="81" t="s">
        <v>1580</v>
      </c>
      <c r="R186" s="81" t="s">
        <v>51</v>
      </c>
      <c r="S186" s="82">
        <v>23559</v>
      </c>
      <c r="T186" s="82">
        <v>23327</v>
      </c>
      <c r="U186" s="82">
        <v>33</v>
      </c>
      <c r="V186" s="82">
        <v>3079</v>
      </c>
      <c r="W186" s="82">
        <v>3239</v>
      </c>
      <c r="X186" s="82">
        <v>8695</v>
      </c>
      <c r="Y186" s="82">
        <v>7710</v>
      </c>
      <c r="Z186" s="82">
        <v>5650</v>
      </c>
      <c r="AA186" s="82">
        <v>6434</v>
      </c>
      <c r="AB186" s="82">
        <v>5384</v>
      </c>
      <c r="AC186" s="82">
        <v>3580</v>
      </c>
      <c r="AD186" s="82">
        <v>2271</v>
      </c>
      <c r="AE186" s="82">
        <v>877</v>
      </c>
      <c r="AF186" s="82"/>
      <c r="AG186" s="82">
        <v>166</v>
      </c>
      <c r="AH186" s="82">
        <v>641</v>
      </c>
      <c r="AI186" s="82">
        <v>3357</v>
      </c>
      <c r="AJ186" s="82">
        <v>998</v>
      </c>
      <c r="AK186" s="82">
        <v>159</v>
      </c>
      <c r="AL186" s="82">
        <v>11397</v>
      </c>
      <c r="AM186" s="82">
        <v>1121</v>
      </c>
      <c r="AN186" s="82">
        <v>29080</v>
      </c>
      <c r="AO186" s="82"/>
      <c r="AP186" s="82">
        <v>20351</v>
      </c>
      <c r="AQ186" s="82">
        <v>25652</v>
      </c>
      <c r="AR186" s="82">
        <v>916</v>
      </c>
      <c r="AS186" s="82"/>
      <c r="AT186" s="82">
        <v>289</v>
      </c>
      <c r="AU186" s="82">
        <v>1926</v>
      </c>
      <c r="AV186" s="82">
        <v>2</v>
      </c>
      <c r="AW186" s="82">
        <v>120</v>
      </c>
      <c r="AX186" s="82">
        <v>206</v>
      </c>
      <c r="AY186" s="82">
        <v>35</v>
      </c>
      <c r="AZ186" s="82"/>
      <c r="BA186" s="82"/>
      <c r="BB186" s="82">
        <v>990</v>
      </c>
      <c r="BC186" s="82">
        <v>12</v>
      </c>
      <c r="BD186" s="82"/>
      <c r="BE186" s="82">
        <v>42935</v>
      </c>
      <c r="BF186" s="82">
        <v>398</v>
      </c>
      <c r="BG186" s="82"/>
      <c r="BH186" s="82">
        <v>1</v>
      </c>
      <c r="BI186" s="82">
        <v>5</v>
      </c>
      <c r="BJ186" s="82"/>
      <c r="BK186" s="82">
        <v>24261</v>
      </c>
      <c r="BL186" s="82">
        <v>9145</v>
      </c>
      <c r="BM186" s="82">
        <v>1515</v>
      </c>
      <c r="BN186" s="82">
        <v>9188</v>
      </c>
      <c r="BO186" s="82">
        <v>2696</v>
      </c>
      <c r="BP186" s="82">
        <v>114</v>
      </c>
      <c r="BQ186" s="82">
        <v>86</v>
      </c>
      <c r="BR186" s="82">
        <v>3279</v>
      </c>
      <c r="BS186" s="82">
        <v>10</v>
      </c>
      <c r="BT186" s="82">
        <v>2477</v>
      </c>
      <c r="BU186" s="82">
        <v>156</v>
      </c>
      <c r="BV186" s="82">
        <v>536</v>
      </c>
      <c r="BW186" s="82">
        <v>554</v>
      </c>
      <c r="BX186" s="82">
        <v>451</v>
      </c>
      <c r="BY186" s="82">
        <v>1763</v>
      </c>
      <c r="BZ186" s="82">
        <v>2847</v>
      </c>
      <c r="CA186" s="82">
        <v>1465</v>
      </c>
      <c r="CB186" s="82">
        <v>7663</v>
      </c>
      <c r="CC186" s="82">
        <v>2902</v>
      </c>
      <c r="CD186" s="82">
        <v>3582</v>
      </c>
      <c r="CE186" s="82">
        <v>114</v>
      </c>
      <c r="CF186" s="82">
        <v>1840</v>
      </c>
      <c r="CG186" s="82">
        <v>3526</v>
      </c>
      <c r="CH186" s="82">
        <v>2558</v>
      </c>
      <c r="CI186" s="82">
        <v>1530</v>
      </c>
      <c r="CJ186" s="82">
        <v>9572</v>
      </c>
      <c r="CK186" s="82">
        <v>8</v>
      </c>
      <c r="CL186" s="82">
        <v>46919</v>
      </c>
      <c r="CM186" s="82">
        <v>76</v>
      </c>
      <c r="CN186" s="82">
        <v>44126</v>
      </c>
      <c r="CO186" s="82">
        <v>2715</v>
      </c>
      <c r="CP186" s="82">
        <v>1</v>
      </c>
      <c r="CQ186" s="82">
        <v>1</v>
      </c>
      <c r="CR186" s="82">
        <v>10</v>
      </c>
      <c r="CS186" s="82">
        <v>44912</v>
      </c>
      <c r="CT186" s="82">
        <v>22</v>
      </c>
      <c r="CU186" s="82">
        <v>310</v>
      </c>
      <c r="CV186" s="82">
        <v>1341</v>
      </c>
      <c r="CW186" s="82">
        <v>324</v>
      </c>
      <c r="CX186" s="82">
        <v>4551</v>
      </c>
      <c r="CY186" s="82">
        <v>6609</v>
      </c>
      <c r="CZ186" s="82">
        <v>10</v>
      </c>
      <c r="DA186" s="82">
        <v>217</v>
      </c>
      <c r="DB186" s="82">
        <v>794</v>
      </c>
      <c r="DC186" s="82">
        <v>998</v>
      </c>
      <c r="DD186" s="82">
        <v>1138</v>
      </c>
      <c r="DE186" s="82">
        <v>1855</v>
      </c>
      <c r="DF186" s="82">
        <v>2419</v>
      </c>
      <c r="DG186" s="82">
        <v>1903</v>
      </c>
      <c r="DH186" s="82">
        <v>1673</v>
      </c>
      <c r="DI186" s="82">
        <v>111</v>
      </c>
      <c r="DJ186" s="82">
        <v>62</v>
      </c>
      <c r="DK186" s="82"/>
      <c r="DL186" s="82">
        <v>50</v>
      </c>
      <c r="DM186" s="82">
        <v>162</v>
      </c>
      <c r="DN186" s="82">
        <v>577</v>
      </c>
      <c r="DO186" s="82">
        <v>162</v>
      </c>
      <c r="DP186" s="82">
        <v>37</v>
      </c>
      <c r="DQ186" s="82">
        <v>2158</v>
      </c>
      <c r="DR186" s="82">
        <v>238</v>
      </c>
      <c r="DS186" s="82">
        <v>7786</v>
      </c>
      <c r="DT186" s="82"/>
      <c r="DU186" s="82">
        <v>3441</v>
      </c>
      <c r="DV186" s="82">
        <v>7530</v>
      </c>
      <c r="DW186" s="82">
        <v>176</v>
      </c>
      <c r="DX186" s="82">
        <v>23</v>
      </c>
      <c r="DY186" s="82">
        <v>267</v>
      </c>
      <c r="DZ186" s="82">
        <v>652</v>
      </c>
      <c r="EA186" s="82">
        <v>641</v>
      </c>
      <c r="EB186" s="82">
        <v>1299</v>
      </c>
      <c r="EC186" s="82">
        <v>249</v>
      </c>
      <c r="ED186" s="82">
        <v>4</v>
      </c>
      <c r="EE186" s="82">
        <v>63</v>
      </c>
      <c r="EF186" s="82">
        <v>31</v>
      </c>
      <c r="EG186" s="82">
        <v>204</v>
      </c>
      <c r="EH186" s="82">
        <v>50</v>
      </c>
      <c r="EI186" s="82">
        <v>6216</v>
      </c>
      <c r="EJ186" s="82">
        <v>1489</v>
      </c>
      <c r="EK186" s="82">
        <v>4</v>
      </c>
      <c r="EL186" s="82"/>
      <c r="EM186" s="82">
        <v>1</v>
      </c>
      <c r="EN186" s="82"/>
      <c r="EO186" s="82"/>
      <c r="EP186" s="82">
        <v>3691</v>
      </c>
      <c r="EQ186" s="82">
        <v>4915</v>
      </c>
      <c r="ER186" s="82">
        <v>434</v>
      </c>
      <c r="ES186" s="82">
        <v>1907</v>
      </c>
      <c r="ET186" s="82">
        <v>223</v>
      </c>
      <c r="EU186" s="82"/>
      <c r="EV186" s="82">
        <v>1982</v>
      </c>
      <c r="EW186" s="82">
        <v>1469</v>
      </c>
      <c r="EX186" s="82">
        <v>88</v>
      </c>
      <c r="EY186" s="82">
        <v>15</v>
      </c>
      <c r="EZ186" s="82">
        <v>432</v>
      </c>
      <c r="FA186" s="82">
        <v>15</v>
      </c>
      <c r="FB186" s="82">
        <v>561</v>
      </c>
      <c r="FC186" s="82">
        <v>1641</v>
      </c>
      <c r="FD186" s="82">
        <v>2534</v>
      </c>
      <c r="FE186" s="82">
        <v>184</v>
      </c>
      <c r="FF186" s="82">
        <v>199</v>
      </c>
      <c r="FG186" s="82">
        <v>301</v>
      </c>
      <c r="FH186" s="82">
        <v>333</v>
      </c>
      <c r="FI186" s="82">
        <v>799</v>
      </c>
      <c r="FJ186" s="82">
        <v>206</v>
      </c>
      <c r="FK186" s="82">
        <v>190</v>
      </c>
      <c r="FL186" s="82">
        <v>52</v>
      </c>
      <c r="FM186" s="82">
        <v>5</v>
      </c>
      <c r="FN186" s="82">
        <v>159</v>
      </c>
      <c r="FO186" s="82">
        <v>4</v>
      </c>
      <c r="FP186" s="82">
        <v>1</v>
      </c>
      <c r="FQ186" s="82">
        <v>11170</v>
      </c>
      <c r="FR186" s="82">
        <v>30</v>
      </c>
      <c r="FS186" s="82">
        <v>10469</v>
      </c>
      <c r="FT186" s="82">
        <v>666</v>
      </c>
      <c r="FU186" s="82">
        <v>4</v>
      </c>
      <c r="FV186" s="82">
        <v>1</v>
      </c>
      <c r="FW186" s="82">
        <v>10622</v>
      </c>
      <c r="FX186" s="82">
        <v>58</v>
      </c>
      <c r="FY186" s="82">
        <v>388</v>
      </c>
      <c r="FZ186" s="82">
        <v>50</v>
      </c>
      <c r="GA186" s="82">
        <v>37</v>
      </c>
      <c r="GB186" s="82">
        <v>15</v>
      </c>
      <c r="GC186" s="82">
        <v>27</v>
      </c>
    </row>
    <row r="187" spans="1:185" x14ac:dyDescent="0.3">
      <c r="A187" s="83">
        <v>106331168</v>
      </c>
      <c r="B187" s="81" t="s">
        <v>481</v>
      </c>
      <c r="C187" s="81" t="s">
        <v>482</v>
      </c>
      <c r="D187" s="81" t="s">
        <v>1101</v>
      </c>
      <c r="E187" s="81" t="s">
        <v>1576</v>
      </c>
      <c r="F187" s="81" t="s">
        <v>1581</v>
      </c>
      <c r="G187" s="81" t="s">
        <v>1582</v>
      </c>
      <c r="H187" s="81" t="s">
        <v>483</v>
      </c>
      <c r="I187" s="81" t="s">
        <v>1040</v>
      </c>
      <c r="J187" s="81"/>
      <c r="K187" s="81" t="s">
        <v>1864</v>
      </c>
      <c r="L187" s="81"/>
      <c r="M187" s="81"/>
      <c r="N187" s="81" t="s">
        <v>965</v>
      </c>
      <c r="O187" s="81" t="s">
        <v>1167</v>
      </c>
      <c r="P187" s="81" t="s">
        <v>1168</v>
      </c>
      <c r="Q187" s="81" t="s">
        <v>1583</v>
      </c>
      <c r="R187" s="81" t="s">
        <v>51</v>
      </c>
      <c r="S187" s="82">
        <v>21321</v>
      </c>
      <c r="T187" s="82">
        <v>19251</v>
      </c>
      <c r="U187" s="82">
        <v>9</v>
      </c>
      <c r="V187" s="82">
        <v>2053</v>
      </c>
      <c r="W187" s="82">
        <v>2578</v>
      </c>
      <c r="X187" s="82">
        <v>5252</v>
      </c>
      <c r="Y187" s="82">
        <v>5039</v>
      </c>
      <c r="Z187" s="82">
        <v>4287</v>
      </c>
      <c r="AA187" s="82">
        <v>5234</v>
      </c>
      <c r="AB187" s="82">
        <v>5361</v>
      </c>
      <c r="AC187" s="82">
        <v>5365</v>
      </c>
      <c r="AD187" s="82">
        <v>5042</v>
      </c>
      <c r="AE187" s="82">
        <v>370</v>
      </c>
      <c r="AF187" s="82"/>
      <c r="AG187" s="82">
        <v>143</v>
      </c>
      <c r="AH187" s="82">
        <v>387</v>
      </c>
      <c r="AI187" s="82">
        <v>1236</v>
      </c>
      <c r="AJ187" s="82">
        <v>330</v>
      </c>
      <c r="AK187" s="82">
        <v>27</v>
      </c>
      <c r="AL187" s="82">
        <v>10323</v>
      </c>
      <c r="AM187" s="82">
        <v>190</v>
      </c>
      <c r="AN187" s="82">
        <v>27945</v>
      </c>
      <c r="AO187" s="82"/>
      <c r="AP187" s="82">
        <v>15301</v>
      </c>
      <c r="AQ187" s="82">
        <v>24846</v>
      </c>
      <c r="AR187" s="82">
        <v>434</v>
      </c>
      <c r="AS187" s="82"/>
      <c r="AT187" s="82">
        <v>710</v>
      </c>
      <c r="AU187" s="82"/>
      <c r="AV187" s="82">
        <v>9</v>
      </c>
      <c r="AW187" s="82">
        <v>86</v>
      </c>
      <c r="AX187" s="82">
        <v>36</v>
      </c>
      <c r="AY187" s="82">
        <v>13</v>
      </c>
      <c r="AZ187" s="82"/>
      <c r="BA187" s="82">
        <v>19</v>
      </c>
      <c r="BB187" s="82">
        <v>480</v>
      </c>
      <c r="BC187" s="82">
        <v>37</v>
      </c>
      <c r="BD187" s="82">
        <v>2</v>
      </c>
      <c r="BE187" s="82">
        <v>39009</v>
      </c>
      <c r="BF187" s="82">
        <v>176</v>
      </c>
      <c r="BG187" s="82">
        <v>4</v>
      </c>
      <c r="BH187" s="82"/>
      <c r="BI187" s="82"/>
      <c r="BJ187" s="82"/>
      <c r="BK187" s="82">
        <v>14083</v>
      </c>
      <c r="BL187" s="82">
        <v>16568</v>
      </c>
      <c r="BM187" s="82">
        <v>939</v>
      </c>
      <c r="BN187" s="82">
        <v>6855</v>
      </c>
      <c r="BO187" s="82">
        <v>2136</v>
      </c>
      <c r="BP187" s="82"/>
      <c r="BQ187" s="82">
        <v>30</v>
      </c>
      <c r="BR187" s="82">
        <v>3261</v>
      </c>
      <c r="BS187" s="82">
        <v>8</v>
      </c>
      <c r="BT187" s="82">
        <v>2935</v>
      </c>
      <c r="BU187" s="82">
        <v>213</v>
      </c>
      <c r="BV187" s="82">
        <v>492</v>
      </c>
      <c r="BW187" s="82">
        <v>675</v>
      </c>
      <c r="BX187" s="82">
        <v>351</v>
      </c>
      <c r="BY187" s="82">
        <v>688</v>
      </c>
      <c r="BZ187" s="82">
        <v>2896</v>
      </c>
      <c r="CA187" s="82">
        <v>1518</v>
      </c>
      <c r="CB187" s="82">
        <v>7467</v>
      </c>
      <c r="CC187" s="82">
        <v>1761</v>
      </c>
      <c r="CD187" s="82">
        <v>3128</v>
      </c>
      <c r="CE187" s="82">
        <v>103</v>
      </c>
      <c r="CF187" s="82">
        <v>1640</v>
      </c>
      <c r="CG187" s="82">
        <v>552</v>
      </c>
      <c r="CH187" s="82">
        <v>3109</v>
      </c>
      <c r="CI187" s="82">
        <v>1172</v>
      </c>
      <c r="CJ187" s="82">
        <v>8581</v>
      </c>
      <c r="CK187" s="82">
        <v>1</v>
      </c>
      <c r="CL187" s="82">
        <v>40581</v>
      </c>
      <c r="CM187" s="82">
        <v>111</v>
      </c>
      <c r="CN187" s="82">
        <v>36578</v>
      </c>
      <c r="CO187" s="82">
        <v>3823</v>
      </c>
      <c r="CP187" s="82">
        <v>61</v>
      </c>
      <c r="CQ187" s="82">
        <v>8</v>
      </c>
      <c r="CR187" s="82"/>
      <c r="CS187" s="82">
        <v>37993</v>
      </c>
      <c r="CT187" s="82">
        <v>220</v>
      </c>
      <c r="CU187" s="82">
        <v>600</v>
      </c>
      <c r="CV187" s="82">
        <v>1758</v>
      </c>
      <c r="CW187" s="82">
        <v>10</v>
      </c>
      <c r="CX187" s="82">
        <v>6586</v>
      </c>
      <c r="CY187" s="82">
        <v>7771</v>
      </c>
      <c r="CZ187" s="82">
        <v>3</v>
      </c>
      <c r="DA187" s="82">
        <v>82</v>
      </c>
      <c r="DB187" s="82">
        <v>431</v>
      </c>
      <c r="DC187" s="82">
        <v>690</v>
      </c>
      <c r="DD187" s="82">
        <v>910</v>
      </c>
      <c r="DE187" s="82">
        <v>1776</v>
      </c>
      <c r="DF187" s="82">
        <v>2590</v>
      </c>
      <c r="DG187" s="82">
        <v>3539</v>
      </c>
      <c r="DH187" s="82">
        <v>4315</v>
      </c>
      <c r="DI187" s="82">
        <v>1</v>
      </c>
      <c r="DJ187" s="82">
        <v>25</v>
      </c>
      <c r="DK187" s="82">
        <v>1</v>
      </c>
      <c r="DL187" s="82">
        <v>90</v>
      </c>
      <c r="DM187" s="82">
        <v>130</v>
      </c>
      <c r="DN187" s="82">
        <v>362</v>
      </c>
      <c r="DO187" s="82">
        <v>81</v>
      </c>
      <c r="DP187" s="82">
        <v>11</v>
      </c>
      <c r="DQ187" s="82">
        <v>2555</v>
      </c>
      <c r="DR187" s="82">
        <v>48</v>
      </c>
      <c r="DS187" s="82">
        <v>11083</v>
      </c>
      <c r="DT187" s="82"/>
      <c r="DU187" s="82">
        <v>3381</v>
      </c>
      <c r="DV187" s="82">
        <v>10850</v>
      </c>
      <c r="DW187" s="82">
        <v>126</v>
      </c>
      <c r="DX187" s="82">
        <v>3</v>
      </c>
      <c r="DY187" s="82">
        <v>277</v>
      </c>
      <c r="DZ187" s="82"/>
      <c r="EA187" s="82">
        <v>485</v>
      </c>
      <c r="EB187" s="82">
        <v>2622</v>
      </c>
      <c r="EC187" s="82">
        <v>695</v>
      </c>
      <c r="ED187" s="82"/>
      <c r="EE187" s="82"/>
      <c r="EF187" s="82">
        <v>23</v>
      </c>
      <c r="EG187" s="82">
        <v>597</v>
      </c>
      <c r="EH187" s="82">
        <v>1</v>
      </c>
      <c r="EI187" s="82">
        <v>8150</v>
      </c>
      <c r="EJ187" s="82">
        <v>1510</v>
      </c>
      <c r="EK187" s="82"/>
      <c r="EL187" s="82"/>
      <c r="EM187" s="82"/>
      <c r="EN187" s="82"/>
      <c r="EO187" s="82"/>
      <c r="EP187" s="82">
        <v>2451</v>
      </c>
      <c r="EQ187" s="82">
        <v>8633</v>
      </c>
      <c r="ER187" s="82">
        <v>218</v>
      </c>
      <c r="ES187" s="82">
        <v>2841</v>
      </c>
      <c r="ET187" s="82">
        <v>217</v>
      </c>
      <c r="EU187" s="82"/>
      <c r="EV187" s="82">
        <v>3017</v>
      </c>
      <c r="EW187" s="82">
        <v>2301</v>
      </c>
      <c r="EX187" s="82">
        <v>200</v>
      </c>
      <c r="EY187" s="82">
        <v>24</v>
      </c>
      <c r="EZ187" s="82">
        <v>778</v>
      </c>
      <c r="FA187" s="82">
        <v>14</v>
      </c>
      <c r="FB187" s="82">
        <v>863</v>
      </c>
      <c r="FC187" s="82">
        <v>2513</v>
      </c>
      <c r="FD187" s="82">
        <v>1544</v>
      </c>
      <c r="FE187" s="82">
        <v>201</v>
      </c>
      <c r="FF187" s="82">
        <v>329</v>
      </c>
      <c r="FG187" s="82">
        <v>502</v>
      </c>
      <c r="FH187" s="82">
        <v>390</v>
      </c>
      <c r="FI187" s="82">
        <v>1066</v>
      </c>
      <c r="FJ187" s="82">
        <v>322</v>
      </c>
      <c r="FK187" s="82">
        <v>251</v>
      </c>
      <c r="FL187" s="82"/>
      <c r="FM187" s="82">
        <v>5</v>
      </c>
      <c r="FN187" s="82">
        <v>26</v>
      </c>
      <c r="FO187" s="82">
        <v>10</v>
      </c>
      <c r="FP187" s="82">
        <v>4</v>
      </c>
      <c r="FQ187" s="82">
        <v>14360</v>
      </c>
      <c r="FR187" s="82">
        <v>69</v>
      </c>
      <c r="FS187" s="82">
        <v>12827</v>
      </c>
      <c r="FT187" s="82">
        <v>1457</v>
      </c>
      <c r="FU187" s="82">
        <v>7</v>
      </c>
      <c r="FV187" s="82"/>
      <c r="FW187" s="82">
        <v>13527</v>
      </c>
      <c r="FX187" s="82">
        <v>233</v>
      </c>
      <c r="FY187" s="82">
        <v>522</v>
      </c>
      <c r="FZ187" s="82">
        <v>2</v>
      </c>
      <c r="GA187" s="82">
        <v>76</v>
      </c>
      <c r="GB187" s="82"/>
      <c r="GC187" s="82">
        <v>53</v>
      </c>
    </row>
    <row r="188" spans="1:185" x14ac:dyDescent="0.3">
      <c r="A188" s="83">
        <v>106331194</v>
      </c>
      <c r="B188" s="81" t="s">
        <v>484</v>
      </c>
      <c r="C188" s="81" t="s">
        <v>1584</v>
      </c>
      <c r="D188" s="81" t="s">
        <v>1101</v>
      </c>
      <c r="E188" s="81" t="s">
        <v>1576</v>
      </c>
      <c r="F188" s="81" t="s">
        <v>2052</v>
      </c>
      <c r="G188" s="81" t="s">
        <v>2053</v>
      </c>
      <c r="H188" s="81" t="s">
        <v>485</v>
      </c>
      <c r="I188" s="81" t="s">
        <v>1048</v>
      </c>
      <c r="J188" s="81"/>
      <c r="K188" s="81" t="s">
        <v>1864</v>
      </c>
      <c r="L188" s="81"/>
      <c r="M188" s="81"/>
      <c r="N188" s="81" t="s">
        <v>965</v>
      </c>
      <c r="O188" s="81" t="s">
        <v>1118</v>
      </c>
      <c r="P188" s="81" t="s">
        <v>1168</v>
      </c>
      <c r="Q188" s="81" t="s">
        <v>1585</v>
      </c>
      <c r="R188" s="81" t="s">
        <v>51</v>
      </c>
      <c r="S188" s="82">
        <v>19032</v>
      </c>
      <c r="T188" s="82">
        <v>16047</v>
      </c>
      <c r="U188" s="82">
        <v>11</v>
      </c>
      <c r="V188" s="82">
        <v>2458</v>
      </c>
      <c r="W188" s="82">
        <v>2826</v>
      </c>
      <c r="X188" s="82">
        <v>5633</v>
      </c>
      <c r="Y188" s="82">
        <v>5634</v>
      </c>
      <c r="Z188" s="82">
        <v>4238</v>
      </c>
      <c r="AA188" s="82">
        <v>4571</v>
      </c>
      <c r="AB188" s="82">
        <v>4163</v>
      </c>
      <c r="AC188" s="82">
        <v>2791</v>
      </c>
      <c r="AD188" s="82">
        <v>2302</v>
      </c>
      <c r="AE188" s="82">
        <v>474</v>
      </c>
      <c r="AF188" s="82"/>
      <c r="AG188" s="82">
        <v>274</v>
      </c>
      <c r="AH188" s="82">
        <v>523</v>
      </c>
      <c r="AI188" s="82">
        <v>5816</v>
      </c>
      <c r="AJ188" s="82">
        <v>13</v>
      </c>
      <c r="AK188" s="82">
        <v>178</v>
      </c>
      <c r="AL188" s="82">
        <v>1507</v>
      </c>
      <c r="AM188" s="82">
        <v>50</v>
      </c>
      <c r="AN188" s="82">
        <v>26729</v>
      </c>
      <c r="AO188" s="82"/>
      <c r="AP188" s="82">
        <v>13007</v>
      </c>
      <c r="AQ188" s="82">
        <v>21928</v>
      </c>
      <c r="AR188" s="82">
        <v>151</v>
      </c>
      <c r="AS188" s="82">
        <v>4</v>
      </c>
      <c r="AT188" s="82">
        <v>1032</v>
      </c>
      <c r="AU188" s="82">
        <v>1541</v>
      </c>
      <c r="AV188" s="82"/>
      <c r="AW188" s="82">
        <v>128</v>
      </c>
      <c r="AX188" s="82"/>
      <c r="AY188" s="82">
        <v>1</v>
      </c>
      <c r="AZ188" s="82"/>
      <c r="BA188" s="82">
        <v>35</v>
      </c>
      <c r="BB188" s="82">
        <v>150</v>
      </c>
      <c r="BC188" s="82"/>
      <c r="BD188" s="82">
        <v>9</v>
      </c>
      <c r="BE188" s="82">
        <v>32101</v>
      </c>
      <c r="BF188" s="82">
        <v>88</v>
      </c>
      <c r="BG188" s="82"/>
      <c r="BH188" s="82"/>
      <c r="BI188" s="82">
        <v>5</v>
      </c>
      <c r="BJ188" s="82"/>
      <c r="BK188" s="82">
        <v>19787</v>
      </c>
      <c r="BL188" s="82">
        <v>8236</v>
      </c>
      <c r="BM188" s="82">
        <v>28</v>
      </c>
      <c r="BN188" s="82">
        <v>4464</v>
      </c>
      <c r="BO188" s="82">
        <v>2575</v>
      </c>
      <c r="BP188" s="82"/>
      <c r="BQ188" s="82">
        <v>27</v>
      </c>
      <c r="BR188" s="82">
        <v>2529</v>
      </c>
      <c r="BS188" s="82">
        <v>3</v>
      </c>
      <c r="BT188" s="82">
        <v>2460</v>
      </c>
      <c r="BU188" s="82">
        <v>127</v>
      </c>
      <c r="BV188" s="82">
        <v>579</v>
      </c>
      <c r="BW188" s="82">
        <v>641</v>
      </c>
      <c r="BX188" s="82">
        <v>279</v>
      </c>
      <c r="BY188" s="82">
        <v>1032</v>
      </c>
      <c r="BZ188" s="82">
        <v>2209</v>
      </c>
      <c r="CA188" s="82">
        <v>1179</v>
      </c>
      <c r="CB188" s="82">
        <v>8086</v>
      </c>
      <c r="CC188" s="82">
        <v>2266</v>
      </c>
      <c r="CD188" s="82">
        <v>1930</v>
      </c>
      <c r="CE188" s="82">
        <v>59</v>
      </c>
      <c r="CF188" s="82">
        <v>1595</v>
      </c>
      <c r="CG188" s="82">
        <v>770</v>
      </c>
      <c r="CH188" s="82">
        <v>3183</v>
      </c>
      <c r="CI188" s="82">
        <v>1306</v>
      </c>
      <c r="CJ188" s="82">
        <v>4824</v>
      </c>
      <c r="CK188" s="82">
        <v>6</v>
      </c>
      <c r="CL188" s="82">
        <v>35090</v>
      </c>
      <c r="CM188" s="82"/>
      <c r="CN188" s="82">
        <v>32989</v>
      </c>
      <c r="CO188" s="82">
        <v>2101</v>
      </c>
      <c r="CP188" s="82"/>
      <c r="CQ188" s="82"/>
      <c r="CR188" s="82">
        <v>163</v>
      </c>
      <c r="CS188" s="82">
        <v>33760</v>
      </c>
      <c r="CT188" s="82"/>
      <c r="CU188" s="82">
        <v>869</v>
      </c>
      <c r="CV188" s="82">
        <v>295</v>
      </c>
      <c r="CW188" s="82">
        <v>3</v>
      </c>
      <c r="CX188" s="82">
        <v>3509</v>
      </c>
      <c r="CY188" s="82">
        <v>3257</v>
      </c>
      <c r="CZ188" s="82"/>
      <c r="DA188" s="82">
        <v>28</v>
      </c>
      <c r="DB188" s="82">
        <v>249</v>
      </c>
      <c r="DC188" s="82">
        <v>432</v>
      </c>
      <c r="DD188" s="82">
        <v>536</v>
      </c>
      <c r="DE188" s="82">
        <v>1120</v>
      </c>
      <c r="DF188" s="82">
        <v>1711</v>
      </c>
      <c r="DG188" s="82">
        <v>1416</v>
      </c>
      <c r="DH188" s="82">
        <v>1272</v>
      </c>
      <c r="DI188" s="82">
        <v>2</v>
      </c>
      <c r="DJ188" s="82"/>
      <c r="DK188" s="82"/>
      <c r="DL188" s="82">
        <v>44</v>
      </c>
      <c r="DM188" s="82">
        <v>118</v>
      </c>
      <c r="DN188" s="82">
        <v>728</v>
      </c>
      <c r="DO188" s="82">
        <v>5</v>
      </c>
      <c r="DP188" s="82">
        <v>20</v>
      </c>
      <c r="DQ188" s="82">
        <v>202</v>
      </c>
      <c r="DR188" s="82">
        <v>2</v>
      </c>
      <c r="DS188" s="82">
        <v>5647</v>
      </c>
      <c r="DT188" s="82"/>
      <c r="DU188" s="82">
        <v>1753</v>
      </c>
      <c r="DV188" s="82">
        <v>4982</v>
      </c>
      <c r="DW188" s="82">
        <v>31</v>
      </c>
      <c r="DX188" s="82"/>
      <c r="DY188" s="82">
        <v>425</v>
      </c>
      <c r="DZ188" s="82">
        <v>403</v>
      </c>
      <c r="EA188" s="82">
        <v>371</v>
      </c>
      <c r="EB188" s="82">
        <v>821</v>
      </c>
      <c r="EC188" s="82">
        <v>251</v>
      </c>
      <c r="ED188" s="82">
        <v>1</v>
      </c>
      <c r="EE188" s="82">
        <v>2</v>
      </c>
      <c r="EF188" s="82">
        <v>3</v>
      </c>
      <c r="EG188" s="82">
        <v>14</v>
      </c>
      <c r="EH188" s="82">
        <v>79</v>
      </c>
      <c r="EI188" s="82">
        <v>3020</v>
      </c>
      <c r="EJ188" s="82">
        <v>1376</v>
      </c>
      <c r="EK188" s="82"/>
      <c r="EL188" s="82"/>
      <c r="EM188" s="82"/>
      <c r="EN188" s="82"/>
      <c r="EO188" s="82"/>
      <c r="EP188" s="82">
        <v>2144</v>
      </c>
      <c r="EQ188" s="82">
        <v>4109</v>
      </c>
      <c r="ER188" s="82"/>
      <c r="ES188" s="82">
        <v>433</v>
      </c>
      <c r="ET188" s="82">
        <v>80</v>
      </c>
      <c r="EU188" s="82"/>
      <c r="EV188" s="82">
        <v>986</v>
      </c>
      <c r="EW188" s="82">
        <v>877</v>
      </c>
      <c r="EX188" s="82">
        <v>79</v>
      </c>
      <c r="EY188" s="82">
        <v>6</v>
      </c>
      <c r="EZ188" s="82">
        <v>403</v>
      </c>
      <c r="FA188" s="82">
        <v>4</v>
      </c>
      <c r="FB188" s="82">
        <v>519</v>
      </c>
      <c r="FC188" s="82">
        <v>1741</v>
      </c>
      <c r="FD188" s="82">
        <v>610</v>
      </c>
      <c r="FE188" s="82">
        <v>173</v>
      </c>
      <c r="FF188" s="82">
        <v>64</v>
      </c>
      <c r="FG188" s="82">
        <v>146</v>
      </c>
      <c r="FH188" s="82">
        <v>176</v>
      </c>
      <c r="FI188" s="82">
        <v>713</v>
      </c>
      <c r="FJ188" s="82">
        <v>102</v>
      </c>
      <c r="FK188" s="82">
        <v>104</v>
      </c>
      <c r="FL188" s="82">
        <v>2</v>
      </c>
      <c r="FM188" s="82">
        <v>4</v>
      </c>
      <c r="FN188" s="82">
        <v>57</v>
      </c>
      <c r="FO188" s="82"/>
      <c r="FP188" s="82"/>
      <c r="FQ188" s="82">
        <v>6766</v>
      </c>
      <c r="FR188" s="82"/>
      <c r="FS188" s="82">
        <v>6316</v>
      </c>
      <c r="FT188" s="82">
        <v>450</v>
      </c>
      <c r="FU188" s="82"/>
      <c r="FV188" s="82"/>
      <c r="FW188" s="82">
        <v>6498</v>
      </c>
      <c r="FX188" s="82">
        <v>198</v>
      </c>
      <c r="FY188" s="82">
        <v>54</v>
      </c>
      <c r="FZ188" s="82"/>
      <c r="GA188" s="82"/>
      <c r="GB188" s="82">
        <v>16</v>
      </c>
      <c r="GC188" s="82">
        <v>29</v>
      </c>
    </row>
    <row r="189" spans="1:185" x14ac:dyDescent="0.3">
      <c r="A189" s="83">
        <v>106331216</v>
      </c>
      <c r="B189" s="81" t="s">
        <v>486</v>
      </c>
      <c r="C189" s="81" t="s">
        <v>1200</v>
      </c>
      <c r="D189" s="81" t="s">
        <v>1101</v>
      </c>
      <c r="E189" s="81" t="s">
        <v>1576</v>
      </c>
      <c r="F189" s="81" t="s">
        <v>1586</v>
      </c>
      <c r="G189" s="81" t="s">
        <v>1587</v>
      </c>
      <c r="H189" s="81" t="s">
        <v>487</v>
      </c>
      <c r="I189" s="81" t="s">
        <v>1041</v>
      </c>
      <c r="J189" s="81"/>
      <c r="K189" s="81" t="s">
        <v>1864</v>
      </c>
      <c r="L189" s="81"/>
      <c r="M189" s="81"/>
      <c r="N189" s="81" t="s">
        <v>963</v>
      </c>
      <c r="O189" s="81" t="s">
        <v>1167</v>
      </c>
      <c r="P189" s="81" t="s">
        <v>1122</v>
      </c>
      <c r="Q189" s="81" t="s">
        <v>1588</v>
      </c>
      <c r="R189" s="81" t="s">
        <v>51</v>
      </c>
      <c r="S189" s="82">
        <v>21624</v>
      </c>
      <c r="T189" s="82">
        <v>18811</v>
      </c>
      <c r="U189" s="82"/>
      <c r="V189" s="82">
        <v>4639</v>
      </c>
      <c r="W189" s="82">
        <v>4277</v>
      </c>
      <c r="X189" s="82">
        <v>8024</v>
      </c>
      <c r="Y189" s="82">
        <v>6680</v>
      </c>
      <c r="Z189" s="82">
        <v>4793</v>
      </c>
      <c r="AA189" s="82">
        <v>4169</v>
      </c>
      <c r="AB189" s="82">
        <v>3091</v>
      </c>
      <c r="AC189" s="82">
        <v>2158</v>
      </c>
      <c r="AD189" s="82">
        <v>1471</v>
      </c>
      <c r="AE189" s="82">
        <v>1133</v>
      </c>
      <c r="AF189" s="82"/>
      <c r="AG189" s="82">
        <v>16</v>
      </c>
      <c r="AH189" s="82">
        <v>233</v>
      </c>
      <c r="AI189" s="82">
        <v>1294</v>
      </c>
      <c r="AJ189" s="82">
        <v>67</v>
      </c>
      <c r="AK189" s="82">
        <v>76</v>
      </c>
      <c r="AL189" s="82">
        <v>88</v>
      </c>
      <c r="AM189" s="82">
        <v>101</v>
      </c>
      <c r="AN189" s="82">
        <v>38560</v>
      </c>
      <c r="AO189" s="82"/>
      <c r="AP189" s="82">
        <v>30956</v>
      </c>
      <c r="AQ189" s="82">
        <v>9392</v>
      </c>
      <c r="AR189" s="82">
        <v>87</v>
      </c>
      <c r="AS189" s="82"/>
      <c r="AT189" s="82">
        <v>521</v>
      </c>
      <c r="AU189" s="82">
        <v>599</v>
      </c>
      <c r="AV189" s="82">
        <v>2</v>
      </c>
      <c r="AW189" s="82">
        <v>85</v>
      </c>
      <c r="AX189" s="82">
        <v>12</v>
      </c>
      <c r="AY189" s="82">
        <v>50</v>
      </c>
      <c r="AZ189" s="82"/>
      <c r="BA189" s="82"/>
      <c r="BB189" s="82">
        <v>615</v>
      </c>
      <c r="BC189" s="82">
        <v>1</v>
      </c>
      <c r="BD189" s="82"/>
      <c r="BE189" s="82">
        <v>38418</v>
      </c>
      <c r="BF189" s="82">
        <v>128</v>
      </c>
      <c r="BG189" s="82">
        <v>1</v>
      </c>
      <c r="BH189" s="82"/>
      <c r="BI189" s="82">
        <v>3</v>
      </c>
      <c r="BJ189" s="82"/>
      <c r="BK189" s="82">
        <v>25379</v>
      </c>
      <c r="BL189" s="82">
        <v>5600</v>
      </c>
      <c r="BM189" s="82">
        <v>652</v>
      </c>
      <c r="BN189" s="82">
        <v>5716</v>
      </c>
      <c r="BO189" s="82">
        <v>3086</v>
      </c>
      <c r="BP189" s="82">
        <v>2</v>
      </c>
      <c r="BQ189" s="82">
        <v>82</v>
      </c>
      <c r="BR189" s="82">
        <v>2567</v>
      </c>
      <c r="BS189" s="82">
        <v>12</v>
      </c>
      <c r="BT189" s="82">
        <v>2815</v>
      </c>
      <c r="BU189" s="82">
        <v>116</v>
      </c>
      <c r="BV189" s="82">
        <v>558</v>
      </c>
      <c r="BW189" s="82">
        <v>618</v>
      </c>
      <c r="BX189" s="82">
        <v>315</v>
      </c>
      <c r="BY189" s="82">
        <v>1343</v>
      </c>
      <c r="BZ189" s="82">
        <v>2214</v>
      </c>
      <c r="CA189" s="82">
        <v>2183</v>
      </c>
      <c r="CB189" s="82">
        <v>8252</v>
      </c>
      <c r="CC189" s="82">
        <v>2505</v>
      </c>
      <c r="CD189" s="82">
        <v>1856</v>
      </c>
      <c r="CE189" s="82">
        <v>71</v>
      </c>
      <c r="CF189" s="82">
        <v>1498</v>
      </c>
      <c r="CG189" s="82">
        <v>3087</v>
      </c>
      <c r="CH189" s="82">
        <v>3621</v>
      </c>
      <c r="CI189" s="82">
        <v>1270</v>
      </c>
      <c r="CJ189" s="82">
        <v>5443</v>
      </c>
      <c r="CK189" s="82">
        <v>9</v>
      </c>
      <c r="CL189" s="82">
        <v>40435</v>
      </c>
      <c r="CM189" s="82">
        <v>65</v>
      </c>
      <c r="CN189" s="82">
        <v>33133</v>
      </c>
      <c r="CO189" s="82">
        <v>7230</v>
      </c>
      <c r="CP189" s="82"/>
      <c r="CQ189" s="82">
        <v>7</v>
      </c>
      <c r="CR189" s="82">
        <v>7</v>
      </c>
      <c r="CS189" s="82">
        <v>38673</v>
      </c>
      <c r="CT189" s="82">
        <v>19</v>
      </c>
      <c r="CU189" s="82">
        <v>349</v>
      </c>
      <c r="CV189" s="82">
        <v>679</v>
      </c>
      <c r="CW189" s="82">
        <v>708</v>
      </c>
      <c r="CX189" s="82">
        <v>1998</v>
      </c>
      <c r="CY189" s="82">
        <v>2172</v>
      </c>
      <c r="CZ189" s="82"/>
      <c r="DA189" s="82">
        <v>79</v>
      </c>
      <c r="DB189" s="82">
        <v>293</v>
      </c>
      <c r="DC189" s="82">
        <v>410</v>
      </c>
      <c r="DD189" s="82">
        <v>425</v>
      </c>
      <c r="DE189" s="82">
        <v>710</v>
      </c>
      <c r="DF189" s="82">
        <v>781</v>
      </c>
      <c r="DG189" s="82">
        <v>744</v>
      </c>
      <c r="DH189" s="82">
        <v>630</v>
      </c>
      <c r="DI189" s="82">
        <v>60</v>
      </c>
      <c r="DJ189" s="82">
        <v>38</v>
      </c>
      <c r="DK189" s="82"/>
      <c r="DL189" s="82">
        <v>2</v>
      </c>
      <c r="DM189" s="82">
        <v>26</v>
      </c>
      <c r="DN189" s="82">
        <v>126</v>
      </c>
      <c r="DO189" s="82">
        <v>19</v>
      </c>
      <c r="DP189" s="82">
        <v>7</v>
      </c>
      <c r="DQ189" s="82">
        <v>8</v>
      </c>
      <c r="DR189" s="82">
        <v>13</v>
      </c>
      <c r="DS189" s="82">
        <v>3969</v>
      </c>
      <c r="DT189" s="82"/>
      <c r="DU189" s="82">
        <v>2694</v>
      </c>
      <c r="DV189" s="82">
        <v>1461</v>
      </c>
      <c r="DW189" s="82">
        <v>13</v>
      </c>
      <c r="DX189" s="82">
        <v>2</v>
      </c>
      <c r="DY189" s="82">
        <v>143</v>
      </c>
      <c r="DZ189" s="82">
        <v>169</v>
      </c>
      <c r="EA189" s="82">
        <v>294</v>
      </c>
      <c r="EB189" s="82">
        <v>485</v>
      </c>
      <c r="EC189" s="82">
        <v>64</v>
      </c>
      <c r="ED189" s="82">
        <v>2</v>
      </c>
      <c r="EE189" s="82">
        <v>17</v>
      </c>
      <c r="EF189" s="82">
        <v>15</v>
      </c>
      <c r="EG189" s="82">
        <v>7</v>
      </c>
      <c r="EH189" s="82">
        <v>12</v>
      </c>
      <c r="EI189" s="82">
        <v>2525</v>
      </c>
      <c r="EJ189" s="82">
        <v>437</v>
      </c>
      <c r="EK189" s="82"/>
      <c r="EL189" s="82"/>
      <c r="EM189" s="82"/>
      <c r="EN189" s="82"/>
      <c r="EO189" s="82"/>
      <c r="EP189" s="82">
        <v>1457</v>
      </c>
      <c r="EQ189" s="82">
        <v>1329</v>
      </c>
      <c r="ER189" s="82">
        <v>65</v>
      </c>
      <c r="ES189" s="82">
        <v>1238</v>
      </c>
      <c r="ET189" s="82">
        <v>81</v>
      </c>
      <c r="EU189" s="82"/>
      <c r="EV189" s="82">
        <v>688</v>
      </c>
      <c r="EW189" s="82">
        <v>625</v>
      </c>
      <c r="EX189" s="82">
        <v>30</v>
      </c>
      <c r="EY189" s="82">
        <v>5</v>
      </c>
      <c r="EZ189" s="82">
        <v>236</v>
      </c>
      <c r="FA189" s="82">
        <v>1</v>
      </c>
      <c r="FB189" s="82">
        <v>243</v>
      </c>
      <c r="FC189" s="82">
        <v>1149</v>
      </c>
      <c r="FD189" s="82">
        <v>357</v>
      </c>
      <c r="FE189" s="82">
        <v>44</v>
      </c>
      <c r="FF189" s="82">
        <v>38</v>
      </c>
      <c r="FG189" s="82">
        <v>30</v>
      </c>
      <c r="FH189" s="82">
        <v>85</v>
      </c>
      <c r="FI189" s="82">
        <v>325</v>
      </c>
      <c r="FJ189" s="82">
        <v>61</v>
      </c>
      <c r="FK189" s="82">
        <v>55</v>
      </c>
      <c r="FL189" s="82">
        <v>43</v>
      </c>
      <c r="FM189" s="82">
        <v>7</v>
      </c>
      <c r="FN189" s="82">
        <v>146</v>
      </c>
      <c r="FO189" s="82">
        <v>1</v>
      </c>
      <c r="FP189" s="82">
        <v>1</v>
      </c>
      <c r="FQ189" s="82">
        <v>4170</v>
      </c>
      <c r="FR189" s="82">
        <v>5</v>
      </c>
      <c r="FS189" s="82">
        <v>3193</v>
      </c>
      <c r="FT189" s="82">
        <v>971</v>
      </c>
      <c r="FU189" s="82"/>
      <c r="FV189" s="82">
        <v>1</v>
      </c>
      <c r="FW189" s="82">
        <v>3924</v>
      </c>
      <c r="FX189" s="82">
        <v>127</v>
      </c>
      <c r="FY189" s="82">
        <v>91</v>
      </c>
      <c r="FZ189" s="82">
        <v>3</v>
      </c>
      <c r="GA189" s="82">
        <v>10</v>
      </c>
      <c r="GB189" s="82">
        <v>15</v>
      </c>
      <c r="GC189" s="82">
        <v>12</v>
      </c>
    </row>
    <row r="190" spans="1:185" x14ac:dyDescent="0.3">
      <c r="A190" s="83">
        <v>106331288</v>
      </c>
      <c r="B190" s="81" t="s">
        <v>488</v>
      </c>
      <c r="C190" s="81" t="s">
        <v>489</v>
      </c>
      <c r="D190" s="81" t="s">
        <v>1101</v>
      </c>
      <c r="E190" s="81" t="s">
        <v>1576</v>
      </c>
      <c r="F190" s="81" t="s">
        <v>2054</v>
      </c>
      <c r="G190" s="81" t="s">
        <v>1589</v>
      </c>
      <c r="H190" s="81" t="s">
        <v>490</v>
      </c>
      <c r="I190" s="81" t="s">
        <v>969</v>
      </c>
      <c r="J190" s="81"/>
      <c r="K190" s="81" t="s">
        <v>1868</v>
      </c>
      <c r="L190" s="81" t="s">
        <v>974</v>
      </c>
      <c r="M190" s="81"/>
      <c r="N190" s="81" t="s">
        <v>970</v>
      </c>
      <c r="O190" s="81" t="s">
        <v>1167</v>
      </c>
      <c r="P190" s="81" t="s">
        <v>1122</v>
      </c>
      <c r="Q190" s="81" t="s">
        <v>1589</v>
      </c>
      <c r="R190" s="81" t="s">
        <v>75</v>
      </c>
      <c r="S190" s="82">
        <v>3381</v>
      </c>
      <c r="T190" s="82">
        <v>4313</v>
      </c>
      <c r="U190" s="82"/>
      <c r="V190" s="82">
        <v>437</v>
      </c>
      <c r="W190" s="82">
        <v>447</v>
      </c>
      <c r="X190" s="82">
        <v>1140</v>
      </c>
      <c r="Y190" s="82">
        <v>1185</v>
      </c>
      <c r="Z190" s="82">
        <v>1257</v>
      </c>
      <c r="AA190" s="82">
        <v>1170</v>
      </c>
      <c r="AB190" s="82">
        <v>1016</v>
      </c>
      <c r="AC190" s="82">
        <v>613</v>
      </c>
      <c r="AD190" s="82">
        <v>349</v>
      </c>
      <c r="AE190" s="82">
        <v>80</v>
      </c>
      <c r="AF190" s="82"/>
      <c r="AG190" s="82">
        <v>38</v>
      </c>
      <c r="AH190" s="82">
        <v>52</v>
      </c>
      <c r="AI190" s="82">
        <v>998</v>
      </c>
      <c r="AJ190" s="82">
        <v>51</v>
      </c>
      <c r="AK190" s="82">
        <v>8</v>
      </c>
      <c r="AL190" s="82">
        <v>3202</v>
      </c>
      <c r="AM190" s="82">
        <v>2</v>
      </c>
      <c r="AN190" s="82">
        <v>3343</v>
      </c>
      <c r="AO190" s="82"/>
      <c r="AP190" s="82">
        <v>3198</v>
      </c>
      <c r="AQ190" s="82">
        <v>4495</v>
      </c>
      <c r="AR190" s="82">
        <v>1</v>
      </c>
      <c r="AS190" s="82"/>
      <c r="AT190" s="82">
        <v>584</v>
      </c>
      <c r="AU190" s="82">
        <v>489</v>
      </c>
      <c r="AV190" s="82">
        <v>13</v>
      </c>
      <c r="AW190" s="82">
        <v>29</v>
      </c>
      <c r="AX190" s="82"/>
      <c r="AY190" s="82">
        <v>1</v>
      </c>
      <c r="AZ190" s="82">
        <v>6</v>
      </c>
      <c r="BA190" s="82">
        <v>523</v>
      </c>
      <c r="BB190" s="82">
        <v>52</v>
      </c>
      <c r="BC190" s="82">
        <v>1</v>
      </c>
      <c r="BD190" s="82"/>
      <c r="BE190" s="82">
        <v>5965</v>
      </c>
      <c r="BF190" s="82">
        <v>31</v>
      </c>
      <c r="BG190" s="82"/>
      <c r="BH190" s="82"/>
      <c r="BI190" s="82"/>
      <c r="BJ190" s="82"/>
      <c r="BK190" s="82">
        <v>2877</v>
      </c>
      <c r="BL190" s="82">
        <v>1684</v>
      </c>
      <c r="BM190" s="82">
        <v>1066</v>
      </c>
      <c r="BN190" s="82">
        <v>1391</v>
      </c>
      <c r="BO190" s="82">
        <v>676</v>
      </c>
      <c r="BP190" s="82"/>
      <c r="BQ190" s="82">
        <v>5</v>
      </c>
      <c r="BR190" s="82">
        <v>832</v>
      </c>
      <c r="BS190" s="82">
        <v>2</v>
      </c>
      <c r="BT190" s="82">
        <v>565</v>
      </c>
      <c r="BU190" s="82">
        <v>20</v>
      </c>
      <c r="BV190" s="82">
        <v>113</v>
      </c>
      <c r="BW190" s="82">
        <v>186</v>
      </c>
      <c r="BX190" s="82">
        <v>40</v>
      </c>
      <c r="BY190" s="82">
        <v>131</v>
      </c>
      <c r="BZ190" s="82">
        <v>462</v>
      </c>
      <c r="CA190" s="82">
        <v>317</v>
      </c>
      <c r="CB190" s="82">
        <v>1835</v>
      </c>
      <c r="CC190" s="82">
        <v>431</v>
      </c>
      <c r="CD190" s="82">
        <v>403</v>
      </c>
      <c r="CE190" s="82">
        <v>15</v>
      </c>
      <c r="CF190" s="82">
        <v>271</v>
      </c>
      <c r="CG190" s="82">
        <v>116</v>
      </c>
      <c r="CH190" s="82">
        <v>895</v>
      </c>
      <c r="CI190" s="82">
        <v>272</v>
      </c>
      <c r="CJ190" s="82">
        <v>782</v>
      </c>
      <c r="CK190" s="82">
        <v>1</v>
      </c>
      <c r="CL190" s="82">
        <v>7694</v>
      </c>
      <c r="CM190" s="82">
        <v>1</v>
      </c>
      <c r="CN190" s="82">
        <v>7163</v>
      </c>
      <c r="CO190" s="82">
        <v>530</v>
      </c>
      <c r="CP190" s="82"/>
      <c r="CQ190" s="82"/>
      <c r="CR190" s="82">
        <v>2</v>
      </c>
      <c r="CS190" s="82">
        <v>6536</v>
      </c>
      <c r="CT190" s="82">
        <v>11</v>
      </c>
      <c r="CU190" s="82">
        <v>159</v>
      </c>
      <c r="CV190" s="82">
        <v>986</v>
      </c>
      <c r="CW190" s="82"/>
      <c r="CX190" s="82">
        <v>128</v>
      </c>
      <c r="CY190" s="82">
        <v>172</v>
      </c>
      <c r="CZ190" s="82"/>
      <c r="DA190" s="82">
        <v>7</v>
      </c>
      <c r="DB190" s="82">
        <v>29</v>
      </c>
      <c r="DC190" s="82">
        <v>36</v>
      </c>
      <c r="DD190" s="82">
        <v>45</v>
      </c>
      <c r="DE190" s="82">
        <v>54</v>
      </c>
      <c r="DF190" s="82">
        <v>58</v>
      </c>
      <c r="DG190" s="82">
        <v>40</v>
      </c>
      <c r="DH190" s="82">
        <v>30</v>
      </c>
      <c r="DI190" s="82">
        <v>1</v>
      </c>
      <c r="DJ190" s="82"/>
      <c r="DK190" s="82"/>
      <c r="DL190" s="82">
        <v>2</v>
      </c>
      <c r="DM190" s="82">
        <v>1</v>
      </c>
      <c r="DN190" s="82">
        <v>28</v>
      </c>
      <c r="DO190" s="82">
        <v>1</v>
      </c>
      <c r="DP190" s="82"/>
      <c r="DQ190" s="82">
        <v>129</v>
      </c>
      <c r="DR190" s="82"/>
      <c r="DS190" s="82">
        <v>139</v>
      </c>
      <c r="DT190" s="82"/>
      <c r="DU190" s="82">
        <v>127</v>
      </c>
      <c r="DV190" s="82">
        <v>173</v>
      </c>
      <c r="DW190" s="82"/>
      <c r="DX190" s="82"/>
      <c r="DY190" s="82">
        <v>25</v>
      </c>
      <c r="DZ190" s="82">
        <v>12</v>
      </c>
      <c r="EA190" s="82">
        <v>3</v>
      </c>
      <c r="EB190" s="82">
        <v>1</v>
      </c>
      <c r="EC190" s="82"/>
      <c r="ED190" s="82">
        <v>1</v>
      </c>
      <c r="EE190" s="82">
        <v>40</v>
      </c>
      <c r="EF190" s="82">
        <v>1</v>
      </c>
      <c r="EG190" s="82"/>
      <c r="EH190" s="82"/>
      <c r="EI190" s="82">
        <v>201</v>
      </c>
      <c r="EJ190" s="82">
        <v>16</v>
      </c>
      <c r="EK190" s="82"/>
      <c r="EL190" s="82"/>
      <c r="EM190" s="82"/>
      <c r="EN190" s="82"/>
      <c r="EO190" s="82"/>
      <c r="EP190" s="82">
        <v>99</v>
      </c>
      <c r="EQ190" s="82">
        <v>114</v>
      </c>
      <c r="ER190" s="82">
        <v>2</v>
      </c>
      <c r="ES190" s="82">
        <v>82</v>
      </c>
      <c r="ET190" s="82">
        <v>3</v>
      </c>
      <c r="EU190" s="82"/>
      <c r="EV190" s="82">
        <v>20</v>
      </c>
      <c r="EW190" s="82">
        <v>88</v>
      </c>
      <c r="EX190" s="82">
        <v>4</v>
      </c>
      <c r="EY190" s="82"/>
      <c r="EZ190" s="82">
        <v>23</v>
      </c>
      <c r="FA190" s="82"/>
      <c r="FB190" s="82">
        <v>26</v>
      </c>
      <c r="FC190" s="82">
        <v>12</v>
      </c>
      <c r="FD190" s="82">
        <v>14</v>
      </c>
      <c r="FE190" s="82">
        <v>8</v>
      </c>
      <c r="FF190" s="82">
        <v>2</v>
      </c>
      <c r="FG190" s="82">
        <v>2</v>
      </c>
      <c r="FH190" s="82">
        <v>1</v>
      </c>
      <c r="FI190" s="82">
        <v>36</v>
      </c>
      <c r="FJ190" s="82">
        <v>45</v>
      </c>
      <c r="FK190" s="82">
        <v>5</v>
      </c>
      <c r="FL190" s="82">
        <v>1</v>
      </c>
      <c r="FM190" s="82"/>
      <c r="FN190" s="82">
        <v>13</v>
      </c>
      <c r="FO190" s="82"/>
      <c r="FP190" s="82"/>
      <c r="FQ190" s="82">
        <v>300</v>
      </c>
      <c r="FR190" s="82"/>
      <c r="FS190" s="82">
        <v>270</v>
      </c>
      <c r="FT190" s="82">
        <v>30</v>
      </c>
      <c r="FU190" s="82"/>
      <c r="FV190" s="82"/>
      <c r="FW190" s="82">
        <v>254</v>
      </c>
      <c r="FX190" s="82">
        <v>2</v>
      </c>
      <c r="FY190" s="82">
        <v>43</v>
      </c>
      <c r="FZ190" s="82"/>
      <c r="GA190" s="82">
        <v>1</v>
      </c>
      <c r="GB190" s="82"/>
      <c r="GC190" s="82">
        <v>7</v>
      </c>
    </row>
    <row r="191" spans="1:185" x14ac:dyDescent="0.3">
      <c r="A191" s="83">
        <v>106331293</v>
      </c>
      <c r="B191" s="81" t="s">
        <v>491</v>
      </c>
      <c r="C191" s="81" t="s">
        <v>1590</v>
      </c>
      <c r="D191" s="81" t="s">
        <v>1101</v>
      </c>
      <c r="E191" s="81" t="s">
        <v>1576</v>
      </c>
      <c r="F191" s="81" t="s">
        <v>2055</v>
      </c>
      <c r="G191" s="81" t="s">
        <v>1576</v>
      </c>
      <c r="H191" s="81" t="s">
        <v>492</v>
      </c>
      <c r="I191" s="81" t="s">
        <v>1048</v>
      </c>
      <c r="J191" s="81"/>
      <c r="K191" s="81" t="s">
        <v>1864</v>
      </c>
      <c r="L191" s="81"/>
      <c r="M191" s="81"/>
      <c r="N191" s="81" t="s">
        <v>966</v>
      </c>
      <c r="O191" s="81" t="s">
        <v>1120</v>
      </c>
      <c r="P191" s="81" t="s">
        <v>1166</v>
      </c>
      <c r="Q191" s="81" t="s">
        <v>1591</v>
      </c>
      <c r="R191" s="81" t="s">
        <v>51</v>
      </c>
      <c r="S191" s="82">
        <v>20732</v>
      </c>
      <c r="T191" s="82">
        <v>17237</v>
      </c>
      <c r="U191" s="82">
        <v>6</v>
      </c>
      <c r="V191" s="82">
        <v>3341</v>
      </c>
      <c r="W191" s="82">
        <v>3991</v>
      </c>
      <c r="X191" s="82">
        <v>7533</v>
      </c>
      <c r="Y191" s="82">
        <v>6265</v>
      </c>
      <c r="Z191" s="82">
        <v>5200</v>
      </c>
      <c r="AA191" s="82">
        <v>4875</v>
      </c>
      <c r="AB191" s="82">
        <v>3309</v>
      </c>
      <c r="AC191" s="82">
        <v>1667</v>
      </c>
      <c r="AD191" s="82">
        <v>1072</v>
      </c>
      <c r="AE191" s="82">
        <v>722</v>
      </c>
      <c r="AF191" s="82"/>
      <c r="AG191" s="82">
        <v>200</v>
      </c>
      <c r="AH191" s="82">
        <v>782</v>
      </c>
      <c r="AI191" s="82">
        <v>2671</v>
      </c>
      <c r="AJ191" s="82">
        <v>128</v>
      </c>
      <c r="AK191" s="82">
        <v>109</v>
      </c>
      <c r="AL191" s="82">
        <v>18</v>
      </c>
      <c r="AM191" s="82">
        <v>11900</v>
      </c>
      <c r="AN191" s="82">
        <v>22167</v>
      </c>
      <c r="AO191" s="82"/>
      <c r="AP191" s="82">
        <v>18563</v>
      </c>
      <c r="AQ191" s="82">
        <v>19320</v>
      </c>
      <c r="AR191" s="82">
        <v>92</v>
      </c>
      <c r="AS191" s="82"/>
      <c r="AT191" s="82">
        <v>518</v>
      </c>
      <c r="AU191" s="82">
        <v>1657</v>
      </c>
      <c r="AV191" s="82"/>
      <c r="AW191" s="82">
        <v>60</v>
      </c>
      <c r="AX191" s="82">
        <v>224</v>
      </c>
      <c r="AY191" s="82">
        <v>19</v>
      </c>
      <c r="AZ191" s="82"/>
      <c r="BA191" s="82">
        <v>12</v>
      </c>
      <c r="BB191" s="82">
        <v>5</v>
      </c>
      <c r="BC191" s="82"/>
      <c r="BD191" s="82"/>
      <c r="BE191" s="82">
        <v>35374</v>
      </c>
      <c r="BF191" s="82">
        <v>103</v>
      </c>
      <c r="BG191" s="82"/>
      <c r="BH191" s="82"/>
      <c r="BI191" s="82">
        <v>3</v>
      </c>
      <c r="BJ191" s="82"/>
      <c r="BK191" s="82">
        <v>15372</v>
      </c>
      <c r="BL191" s="82">
        <v>9092</v>
      </c>
      <c r="BM191" s="82">
        <v>687</v>
      </c>
      <c r="BN191" s="82">
        <v>8974</v>
      </c>
      <c r="BO191" s="82">
        <v>3850</v>
      </c>
      <c r="BP191" s="82"/>
      <c r="BQ191" s="82">
        <v>49</v>
      </c>
      <c r="BR191" s="82">
        <v>1916</v>
      </c>
      <c r="BS191" s="82">
        <v>4</v>
      </c>
      <c r="BT191" s="82">
        <v>2229</v>
      </c>
      <c r="BU191" s="82">
        <v>123</v>
      </c>
      <c r="BV191" s="82">
        <v>845</v>
      </c>
      <c r="BW191" s="82">
        <v>508</v>
      </c>
      <c r="BX191" s="82">
        <v>340</v>
      </c>
      <c r="BY191" s="82">
        <v>4811</v>
      </c>
      <c r="BZ191" s="82">
        <v>2096</v>
      </c>
      <c r="CA191" s="82">
        <v>3611</v>
      </c>
      <c r="CB191" s="82">
        <v>5290</v>
      </c>
      <c r="CC191" s="82">
        <v>1428</v>
      </c>
      <c r="CD191" s="82">
        <v>2547</v>
      </c>
      <c r="CE191" s="82">
        <v>62</v>
      </c>
      <c r="CF191" s="82">
        <v>1531</v>
      </c>
      <c r="CG191" s="82">
        <v>912</v>
      </c>
      <c r="CH191" s="82">
        <v>3641</v>
      </c>
      <c r="CI191" s="82">
        <v>1411</v>
      </c>
      <c r="CJ191" s="82">
        <v>4589</v>
      </c>
      <c r="CK191" s="82">
        <v>32</v>
      </c>
      <c r="CL191" s="82">
        <v>37975</v>
      </c>
      <c r="CM191" s="82">
        <v>172</v>
      </c>
      <c r="CN191" s="82">
        <v>31108</v>
      </c>
      <c r="CO191" s="82">
        <v>6548</v>
      </c>
      <c r="CP191" s="82">
        <v>89</v>
      </c>
      <c r="CQ191" s="82">
        <v>58</v>
      </c>
      <c r="CR191" s="82">
        <v>27</v>
      </c>
      <c r="CS191" s="82">
        <v>36667</v>
      </c>
      <c r="CT191" s="82"/>
      <c r="CU191" s="82">
        <v>1049</v>
      </c>
      <c r="CV191" s="82">
        <v>184</v>
      </c>
      <c r="CW191" s="82">
        <v>48</v>
      </c>
      <c r="CX191" s="82">
        <v>2196</v>
      </c>
      <c r="CY191" s="82">
        <v>2175</v>
      </c>
      <c r="CZ191" s="82"/>
      <c r="DA191" s="82">
        <v>35</v>
      </c>
      <c r="DB191" s="82">
        <v>223</v>
      </c>
      <c r="DC191" s="82">
        <v>316</v>
      </c>
      <c r="DD191" s="82">
        <v>412</v>
      </c>
      <c r="DE191" s="82">
        <v>790</v>
      </c>
      <c r="DF191" s="82">
        <v>976</v>
      </c>
      <c r="DG191" s="82">
        <v>871</v>
      </c>
      <c r="DH191" s="82">
        <v>739</v>
      </c>
      <c r="DI191" s="82">
        <v>9</v>
      </c>
      <c r="DJ191" s="82"/>
      <c r="DK191" s="82"/>
      <c r="DL191" s="82">
        <v>10</v>
      </c>
      <c r="DM191" s="82">
        <v>154</v>
      </c>
      <c r="DN191" s="82">
        <v>369</v>
      </c>
      <c r="DO191" s="82">
        <v>7</v>
      </c>
      <c r="DP191" s="82">
        <v>19</v>
      </c>
      <c r="DQ191" s="82">
        <v>1161</v>
      </c>
      <c r="DR191" s="82"/>
      <c r="DS191" s="82">
        <v>2648</v>
      </c>
      <c r="DT191" s="82">
        <v>3</v>
      </c>
      <c r="DU191" s="82">
        <v>1663</v>
      </c>
      <c r="DV191" s="82">
        <v>2703</v>
      </c>
      <c r="DW191" s="82"/>
      <c r="DX191" s="82">
        <v>5</v>
      </c>
      <c r="DY191" s="82">
        <v>192</v>
      </c>
      <c r="DZ191" s="82">
        <v>269</v>
      </c>
      <c r="EA191" s="82">
        <v>333</v>
      </c>
      <c r="EB191" s="82">
        <v>663</v>
      </c>
      <c r="EC191" s="82">
        <v>155</v>
      </c>
      <c r="ED191" s="82"/>
      <c r="EE191" s="82">
        <v>10</v>
      </c>
      <c r="EF191" s="82">
        <v>26</v>
      </c>
      <c r="EG191" s="82"/>
      <c r="EH191" s="82">
        <v>8</v>
      </c>
      <c r="EI191" s="82">
        <v>1602</v>
      </c>
      <c r="EJ191" s="82">
        <v>1111</v>
      </c>
      <c r="EK191" s="82"/>
      <c r="EL191" s="82"/>
      <c r="EM191" s="82">
        <v>2</v>
      </c>
      <c r="EN191" s="82"/>
      <c r="EO191" s="82"/>
      <c r="EP191" s="82">
        <v>1424</v>
      </c>
      <c r="EQ191" s="82">
        <v>2133</v>
      </c>
      <c r="ER191" s="82">
        <v>15</v>
      </c>
      <c r="ES191" s="82">
        <v>690</v>
      </c>
      <c r="ET191" s="82">
        <v>109</v>
      </c>
      <c r="EU191" s="82"/>
      <c r="EV191" s="82">
        <v>493</v>
      </c>
      <c r="EW191" s="82">
        <v>698</v>
      </c>
      <c r="EX191" s="82">
        <v>96</v>
      </c>
      <c r="EY191" s="82">
        <v>1</v>
      </c>
      <c r="EZ191" s="82">
        <v>316</v>
      </c>
      <c r="FA191" s="82">
        <v>1</v>
      </c>
      <c r="FB191" s="82">
        <v>313</v>
      </c>
      <c r="FC191" s="82">
        <v>1180</v>
      </c>
      <c r="FD191" s="82">
        <v>208</v>
      </c>
      <c r="FE191" s="82">
        <v>68</v>
      </c>
      <c r="FF191" s="82">
        <v>48</v>
      </c>
      <c r="FG191" s="82">
        <v>72</v>
      </c>
      <c r="FH191" s="82">
        <v>114</v>
      </c>
      <c r="FI191" s="82">
        <v>442</v>
      </c>
      <c r="FJ191" s="82">
        <v>119</v>
      </c>
      <c r="FK191" s="82">
        <v>121</v>
      </c>
      <c r="FL191" s="82">
        <v>9</v>
      </c>
      <c r="FM191" s="82">
        <v>2</v>
      </c>
      <c r="FN191" s="82">
        <v>69</v>
      </c>
      <c r="FO191" s="82">
        <v>1</v>
      </c>
      <c r="FP191" s="82"/>
      <c r="FQ191" s="82">
        <v>4371</v>
      </c>
      <c r="FR191" s="82">
        <v>43</v>
      </c>
      <c r="FS191" s="82">
        <v>3608</v>
      </c>
      <c r="FT191" s="82">
        <v>710</v>
      </c>
      <c r="FU191" s="82">
        <v>7</v>
      </c>
      <c r="FV191" s="82">
        <v>3</v>
      </c>
      <c r="FW191" s="82">
        <v>4191</v>
      </c>
      <c r="FX191" s="82">
        <v>145</v>
      </c>
      <c r="FY191" s="82">
        <v>27</v>
      </c>
      <c r="FZ191" s="82">
        <v>3</v>
      </c>
      <c r="GA191" s="82"/>
      <c r="GB191" s="82">
        <v>5</v>
      </c>
      <c r="GC191" s="82">
        <v>41</v>
      </c>
    </row>
    <row r="192" spans="1:185" x14ac:dyDescent="0.3">
      <c r="A192" s="83">
        <v>106331312</v>
      </c>
      <c r="B192" s="81" t="s">
        <v>493</v>
      </c>
      <c r="C192" s="81" t="s">
        <v>494</v>
      </c>
      <c r="D192" s="81" t="s">
        <v>1101</v>
      </c>
      <c r="E192" s="81" t="s">
        <v>1576</v>
      </c>
      <c r="F192" s="81" t="s">
        <v>2056</v>
      </c>
      <c r="G192" s="81" t="s">
        <v>1576</v>
      </c>
      <c r="H192" s="81" t="s">
        <v>495</v>
      </c>
      <c r="I192" s="81" t="s">
        <v>1047</v>
      </c>
      <c r="J192" s="81" t="s">
        <v>1867</v>
      </c>
      <c r="K192" s="81" t="s">
        <v>1864</v>
      </c>
      <c r="L192" s="81"/>
      <c r="M192" s="81"/>
      <c r="N192" s="81" t="s">
        <v>965</v>
      </c>
      <c r="O192" s="81" t="s">
        <v>1120</v>
      </c>
      <c r="P192" s="81" t="s">
        <v>1169</v>
      </c>
      <c r="Q192" s="81" t="s">
        <v>1592</v>
      </c>
      <c r="R192" s="81" t="s">
        <v>51</v>
      </c>
      <c r="S192" s="82">
        <v>37370</v>
      </c>
      <c r="T192" s="82">
        <v>29779</v>
      </c>
      <c r="U192" s="82"/>
      <c r="V192" s="82">
        <v>5093</v>
      </c>
      <c r="W192" s="82">
        <v>5560</v>
      </c>
      <c r="X192" s="82">
        <v>14962</v>
      </c>
      <c r="Y192" s="82">
        <v>11611</v>
      </c>
      <c r="Z192" s="82">
        <v>8491</v>
      </c>
      <c r="AA192" s="82">
        <v>8313</v>
      </c>
      <c r="AB192" s="82">
        <v>5924</v>
      </c>
      <c r="AC192" s="82">
        <v>3474</v>
      </c>
      <c r="AD192" s="82">
        <v>2463</v>
      </c>
      <c r="AE192" s="82">
        <v>1258</v>
      </c>
      <c r="AF192" s="82"/>
      <c r="AG192" s="82">
        <v>46</v>
      </c>
      <c r="AH192" s="82">
        <v>1015</v>
      </c>
      <c r="AI192" s="82">
        <v>7080</v>
      </c>
      <c r="AJ192" s="82">
        <v>5423</v>
      </c>
      <c r="AK192" s="82">
        <v>77</v>
      </c>
      <c r="AL192" s="82">
        <v>29713</v>
      </c>
      <c r="AM192" s="82">
        <v>23</v>
      </c>
      <c r="AN192" s="82">
        <v>23772</v>
      </c>
      <c r="AO192" s="82"/>
      <c r="AP192" s="82">
        <v>36108</v>
      </c>
      <c r="AQ192" s="82">
        <v>30883</v>
      </c>
      <c r="AR192" s="82">
        <v>158</v>
      </c>
      <c r="AS192" s="82"/>
      <c r="AT192" s="82">
        <v>542</v>
      </c>
      <c r="AU192" s="82">
        <v>2428</v>
      </c>
      <c r="AV192" s="82">
        <v>32</v>
      </c>
      <c r="AW192" s="82">
        <v>133</v>
      </c>
      <c r="AX192" s="82">
        <v>314</v>
      </c>
      <c r="AY192" s="82">
        <v>23</v>
      </c>
      <c r="AZ192" s="82">
        <v>56</v>
      </c>
      <c r="BA192" s="82">
        <v>863</v>
      </c>
      <c r="BB192" s="82">
        <v>235</v>
      </c>
      <c r="BC192" s="82">
        <v>5</v>
      </c>
      <c r="BD192" s="82">
        <v>1</v>
      </c>
      <c r="BE192" s="82">
        <v>62159</v>
      </c>
      <c r="BF192" s="82">
        <v>354</v>
      </c>
      <c r="BG192" s="82">
        <v>2</v>
      </c>
      <c r="BH192" s="82"/>
      <c r="BI192" s="82"/>
      <c r="BJ192" s="82">
        <v>2</v>
      </c>
      <c r="BK192" s="82">
        <v>35896</v>
      </c>
      <c r="BL192" s="82">
        <v>10240</v>
      </c>
      <c r="BM192" s="82">
        <v>2464</v>
      </c>
      <c r="BN192" s="82">
        <v>10507</v>
      </c>
      <c r="BO192" s="82">
        <v>8042</v>
      </c>
      <c r="BP192" s="82"/>
      <c r="BQ192" s="82">
        <v>136</v>
      </c>
      <c r="BR192" s="82">
        <v>4858</v>
      </c>
      <c r="BS192" s="82">
        <v>11</v>
      </c>
      <c r="BT192" s="82">
        <v>3760</v>
      </c>
      <c r="BU192" s="82">
        <v>387</v>
      </c>
      <c r="BV192" s="82">
        <v>974</v>
      </c>
      <c r="BW192" s="82">
        <v>1010</v>
      </c>
      <c r="BX192" s="82">
        <v>616</v>
      </c>
      <c r="BY192" s="82">
        <v>2027</v>
      </c>
      <c r="BZ192" s="82">
        <v>4044</v>
      </c>
      <c r="CA192" s="82">
        <v>2373</v>
      </c>
      <c r="CB192" s="82">
        <v>12748</v>
      </c>
      <c r="CC192" s="82">
        <v>2456</v>
      </c>
      <c r="CD192" s="82">
        <v>4297</v>
      </c>
      <c r="CE192" s="82">
        <v>201</v>
      </c>
      <c r="CF192" s="82">
        <v>2927</v>
      </c>
      <c r="CG192" s="82">
        <v>4851</v>
      </c>
      <c r="CH192" s="82">
        <v>5282</v>
      </c>
      <c r="CI192" s="82">
        <v>2150</v>
      </c>
      <c r="CJ192" s="82">
        <v>12010</v>
      </c>
      <c r="CK192" s="82">
        <v>31</v>
      </c>
      <c r="CL192" s="82">
        <v>67149</v>
      </c>
      <c r="CM192" s="82">
        <v>277</v>
      </c>
      <c r="CN192" s="82">
        <v>60534</v>
      </c>
      <c r="CO192" s="82">
        <v>6291</v>
      </c>
      <c r="CP192" s="82">
        <v>39</v>
      </c>
      <c r="CQ192" s="82">
        <v>8</v>
      </c>
      <c r="CR192" s="82">
        <v>80</v>
      </c>
      <c r="CS192" s="82">
        <v>64191</v>
      </c>
      <c r="CT192" s="82">
        <v>15</v>
      </c>
      <c r="CU192" s="82">
        <v>1759</v>
      </c>
      <c r="CV192" s="82">
        <v>552</v>
      </c>
      <c r="CW192" s="82">
        <v>552</v>
      </c>
      <c r="CX192" s="82">
        <v>9996</v>
      </c>
      <c r="CY192" s="82">
        <v>8218</v>
      </c>
      <c r="CZ192" s="82"/>
      <c r="DA192" s="82">
        <v>304</v>
      </c>
      <c r="DB192" s="82">
        <v>2638</v>
      </c>
      <c r="DC192" s="82">
        <v>2291</v>
      </c>
      <c r="DD192" s="82">
        <v>1735</v>
      </c>
      <c r="DE192" s="82">
        <v>2882</v>
      </c>
      <c r="DF192" s="82">
        <v>3257</v>
      </c>
      <c r="DG192" s="82">
        <v>2797</v>
      </c>
      <c r="DH192" s="82">
        <v>2260</v>
      </c>
      <c r="DI192" s="82">
        <v>35</v>
      </c>
      <c r="DJ192" s="82">
        <v>15</v>
      </c>
      <c r="DK192" s="82"/>
      <c r="DL192" s="82">
        <v>24</v>
      </c>
      <c r="DM192" s="82">
        <v>491</v>
      </c>
      <c r="DN192" s="82">
        <v>1697</v>
      </c>
      <c r="DO192" s="82">
        <v>1243</v>
      </c>
      <c r="DP192" s="82">
        <v>25</v>
      </c>
      <c r="DQ192" s="82">
        <v>6958</v>
      </c>
      <c r="DR192" s="82">
        <v>9</v>
      </c>
      <c r="DS192" s="82">
        <v>7767</v>
      </c>
      <c r="DT192" s="82"/>
      <c r="DU192" s="82">
        <v>8134</v>
      </c>
      <c r="DV192" s="82">
        <v>10024</v>
      </c>
      <c r="DW192" s="82">
        <v>56</v>
      </c>
      <c r="DX192" s="82"/>
      <c r="DY192" s="82">
        <v>388</v>
      </c>
      <c r="DZ192" s="82">
        <v>784</v>
      </c>
      <c r="EA192" s="82">
        <v>633</v>
      </c>
      <c r="EB192" s="82">
        <v>2946</v>
      </c>
      <c r="EC192" s="82">
        <v>603</v>
      </c>
      <c r="ED192" s="82">
        <v>1</v>
      </c>
      <c r="EE192" s="82">
        <v>29</v>
      </c>
      <c r="EF192" s="82">
        <v>48</v>
      </c>
      <c r="EG192" s="82">
        <v>162</v>
      </c>
      <c r="EH192" s="82">
        <v>70</v>
      </c>
      <c r="EI192" s="82">
        <v>10115</v>
      </c>
      <c r="EJ192" s="82">
        <v>2430</v>
      </c>
      <c r="EK192" s="82">
        <v>3</v>
      </c>
      <c r="EL192" s="82"/>
      <c r="EM192" s="82"/>
      <c r="EN192" s="82">
        <v>1</v>
      </c>
      <c r="EO192" s="82">
        <v>1</v>
      </c>
      <c r="EP192" s="82">
        <v>6961</v>
      </c>
      <c r="EQ192" s="82">
        <v>7185</v>
      </c>
      <c r="ER192" s="82">
        <v>468</v>
      </c>
      <c r="ES192" s="82">
        <v>2998</v>
      </c>
      <c r="ET192" s="82">
        <v>602</v>
      </c>
      <c r="EU192" s="82"/>
      <c r="EV192" s="82">
        <v>3263</v>
      </c>
      <c r="EW192" s="82">
        <v>2066</v>
      </c>
      <c r="EX192" s="82">
        <v>245</v>
      </c>
      <c r="EY192" s="82">
        <v>20</v>
      </c>
      <c r="EZ192" s="82">
        <v>751</v>
      </c>
      <c r="FA192" s="82">
        <v>12</v>
      </c>
      <c r="FB192" s="82">
        <v>753</v>
      </c>
      <c r="FC192" s="82">
        <v>3156</v>
      </c>
      <c r="FD192" s="82">
        <v>2333</v>
      </c>
      <c r="FE192" s="82">
        <v>296</v>
      </c>
      <c r="FF192" s="82">
        <v>268</v>
      </c>
      <c r="FG192" s="82">
        <v>449</v>
      </c>
      <c r="FH192" s="82">
        <v>628</v>
      </c>
      <c r="FI192" s="82">
        <v>789</v>
      </c>
      <c r="FJ192" s="82">
        <v>215</v>
      </c>
      <c r="FK192" s="82">
        <v>257</v>
      </c>
      <c r="FL192" s="82">
        <v>26</v>
      </c>
      <c r="FM192" s="82">
        <v>20</v>
      </c>
      <c r="FN192" s="82">
        <v>2659</v>
      </c>
      <c r="FO192" s="82">
        <v>8</v>
      </c>
      <c r="FP192" s="82"/>
      <c r="FQ192" s="82">
        <v>18214</v>
      </c>
      <c r="FR192" s="82">
        <v>174</v>
      </c>
      <c r="FS192" s="82">
        <v>15845</v>
      </c>
      <c r="FT192" s="82">
        <v>2172</v>
      </c>
      <c r="FU192" s="82">
        <v>16</v>
      </c>
      <c r="FV192" s="82">
        <v>7</v>
      </c>
      <c r="FW192" s="82">
        <v>17222</v>
      </c>
      <c r="FX192" s="82">
        <v>739</v>
      </c>
      <c r="FY192" s="82">
        <v>202</v>
      </c>
      <c r="FZ192" s="82">
        <v>46</v>
      </c>
      <c r="GA192" s="82">
        <v>5</v>
      </c>
      <c r="GB192" s="82"/>
      <c r="GC192" s="82">
        <v>64</v>
      </c>
    </row>
    <row r="193" spans="1:185" x14ac:dyDescent="0.3">
      <c r="A193" s="83">
        <v>106331326</v>
      </c>
      <c r="B193" s="81" t="s">
        <v>496</v>
      </c>
      <c r="C193" s="81" t="s">
        <v>497</v>
      </c>
      <c r="D193" s="81" t="s">
        <v>1101</v>
      </c>
      <c r="E193" s="81" t="s">
        <v>1576</v>
      </c>
      <c r="F193" s="81" t="s">
        <v>1593</v>
      </c>
      <c r="G193" s="81" t="s">
        <v>1594</v>
      </c>
      <c r="H193" s="81" t="s">
        <v>498</v>
      </c>
      <c r="I193" s="81" t="s">
        <v>969</v>
      </c>
      <c r="J193" s="81"/>
      <c r="K193" s="81" t="s">
        <v>1864</v>
      </c>
      <c r="L193" s="81" t="s">
        <v>974</v>
      </c>
      <c r="M193" s="81"/>
      <c r="N193" s="81" t="s">
        <v>970</v>
      </c>
      <c r="O193" s="81" t="s">
        <v>1118</v>
      </c>
      <c r="P193" s="81" t="s">
        <v>1168</v>
      </c>
      <c r="Q193" s="81" t="s">
        <v>1595</v>
      </c>
      <c r="R193" s="81" t="s">
        <v>51</v>
      </c>
      <c r="S193" s="82">
        <v>17462</v>
      </c>
      <c r="T193" s="82">
        <v>13814</v>
      </c>
      <c r="U193" s="82">
        <v>3</v>
      </c>
      <c r="V193" s="82">
        <v>2548</v>
      </c>
      <c r="W193" s="82">
        <v>2720</v>
      </c>
      <c r="X193" s="82">
        <v>4863</v>
      </c>
      <c r="Y193" s="82">
        <v>4621</v>
      </c>
      <c r="Z193" s="82">
        <v>3881</v>
      </c>
      <c r="AA193" s="82">
        <v>3711</v>
      </c>
      <c r="AB193" s="82">
        <v>3364</v>
      </c>
      <c r="AC193" s="82">
        <v>2682</v>
      </c>
      <c r="AD193" s="82">
        <v>2460</v>
      </c>
      <c r="AE193" s="82">
        <v>429</v>
      </c>
      <c r="AF193" s="82"/>
      <c r="AG193" s="82">
        <v>662</v>
      </c>
      <c r="AH193" s="82">
        <v>645</v>
      </c>
      <c r="AI193" s="82">
        <v>3040</v>
      </c>
      <c r="AJ193" s="82">
        <v>224</v>
      </c>
      <c r="AK193" s="82">
        <v>85</v>
      </c>
      <c r="AL193" s="82">
        <v>1093</v>
      </c>
      <c r="AM193" s="82"/>
      <c r="AN193" s="82">
        <v>25530</v>
      </c>
      <c r="AO193" s="82"/>
      <c r="AP193" s="82">
        <v>11868</v>
      </c>
      <c r="AQ193" s="82">
        <v>19411</v>
      </c>
      <c r="AR193" s="82"/>
      <c r="AS193" s="82"/>
      <c r="AT193" s="82">
        <v>1183</v>
      </c>
      <c r="AU193" s="82">
        <v>1113</v>
      </c>
      <c r="AV193" s="82">
        <v>3</v>
      </c>
      <c r="AW193" s="82">
        <v>52</v>
      </c>
      <c r="AX193" s="82">
        <v>181</v>
      </c>
      <c r="AY193" s="82">
        <v>38</v>
      </c>
      <c r="AZ193" s="82">
        <v>5</v>
      </c>
      <c r="BA193" s="82">
        <v>110</v>
      </c>
      <c r="BB193" s="82">
        <v>192</v>
      </c>
      <c r="BC193" s="82">
        <v>12</v>
      </c>
      <c r="BD193" s="82">
        <v>5</v>
      </c>
      <c r="BE193" s="82">
        <v>28140</v>
      </c>
      <c r="BF193" s="82">
        <v>241</v>
      </c>
      <c r="BG193" s="82">
        <v>1</v>
      </c>
      <c r="BH193" s="82"/>
      <c r="BI193" s="82">
        <v>3</v>
      </c>
      <c r="BJ193" s="82"/>
      <c r="BK193" s="82">
        <v>15407</v>
      </c>
      <c r="BL193" s="82">
        <v>8889</v>
      </c>
      <c r="BM193" s="82">
        <v>380</v>
      </c>
      <c r="BN193" s="82">
        <v>4032</v>
      </c>
      <c r="BO193" s="82">
        <v>2571</v>
      </c>
      <c r="BP193" s="82"/>
      <c r="BQ193" s="82">
        <v>17</v>
      </c>
      <c r="BR193" s="82">
        <v>2335</v>
      </c>
      <c r="BS193" s="82">
        <v>8</v>
      </c>
      <c r="BT193" s="82">
        <v>1999</v>
      </c>
      <c r="BU193" s="82">
        <v>99</v>
      </c>
      <c r="BV193" s="82">
        <v>561</v>
      </c>
      <c r="BW193" s="82">
        <v>496</v>
      </c>
      <c r="BX193" s="82">
        <v>259</v>
      </c>
      <c r="BY193" s="82">
        <v>1073</v>
      </c>
      <c r="BZ193" s="82">
        <v>2074</v>
      </c>
      <c r="CA193" s="82">
        <v>1656</v>
      </c>
      <c r="CB193" s="82">
        <v>6050</v>
      </c>
      <c r="CC193" s="82">
        <v>1450</v>
      </c>
      <c r="CD193" s="82">
        <v>1951</v>
      </c>
      <c r="CE193" s="82">
        <v>59</v>
      </c>
      <c r="CF193" s="82">
        <v>1188</v>
      </c>
      <c r="CG193" s="82">
        <v>723</v>
      </c>
      <c r="CH193" s="82">
        <v>3092</v>
      </c>
      <c r="CI193" s="82">
        <v>1268</v>
      </c>
      <c r="CJ193" s="82">
        <v>4917</v>
      </c>
      <c r="CK193" s="82">
        <v>4</v>
      </c>
      <c r="CL193" s="82">
        <v>31279</v>
      </c>
      <c r="CM193" s="82">
        <v>32</v>
      </c>
      <c r="CN193" s="82">
        <v>30642</v>
      </c>
      <c r="CO193" s="82">
        <v>601</v>
      </c>
      <c r="CP193" s="82">
        <v>4</v>
      </c>
      <c r="CQ193" s="82"/>
      <c r="CR193" s="82">
        <v>1</v>
      </c>
      <c r="CS193" s="82">
        <v>30365</v>
      </c>
      <c r="CT193" s="82">
        <v>2</v>
      </c>
      <c r="CU193" s="82">
        <v>555</v>
      </c>
      <c r="CV193" s="82">
        <v>291</v>
      </c>
      <c r="CW193" s="82">
        <v>65</v>
      </c>
      <c r="CX193" s="82">
        <v>1258</v>
      </c>
      <c r="CY193" s="82">
        <v>1175</v>
      </c>
      <c r="CZ193" s="82"/>
      <c r="DA193" s="82">
        <v>15</v>
      </c>
      <c r="DB193" s="82">
        <v>151</v>
      </c>
      <c r="DC193" s="82">
        <v>192</v>
      </c>
      <c r="DD193" s="82">
        <v>200</v>
      </c>
      <c r="DE193" s="82">
        <v>338</v>
      </c>
      <c r="DF193" s="82">
        <v>526</v>
      </c>
      <c r="DG193" s="82">
        <v>508</v>
      </c>
      <c r="DH193" s="82">
        <v>495</v>
      </c>
      <c r="DI193" s="82">
        <v>8</v>
      </c>
      <c r="DJ193" s="82"/>
      <c r="DK193" s="82"/>
      <c r="DL193" s="82">
        <v>52</v>
      </c>
      <c r="DM193" s="82">
        <v>42</v>
      </c>
      <c r="DN193" s="82">
        <v>150</v>
      </c>
      <c r="DO193" s="82">
        <v>19</v>
      </c>
      <c r="DP193" s="82">
        <v>31</v>
      </c>
      <c r="DQ193" s="82">
        <v>88</v>
      </c>
      <c r="DR193" s="82"/>
      <c r="DS193" s="82">
        <v>2049</v>
      </c>
      <c r="DT193" s="82">
        <v>2</v>
      </c>
      <c r="DU193" s="82">
        <v>706</v>
      </c>
      <c r="DV193" s="82">
        <v>1726</v>
      </c>
      <c r="DW193" s="82"/>
      <c r="DX193" s="82">
        <v>1</v>
      </c>
      <c r="DY193" s="82">
        <v>151</v>
      </c>
      <c r="DZ193" s="82">
        <v>142</v>
      </c>
      <c r="EA193" s="82">
        <v>121</v>
      </c>
      <c r="EB193" s="82">
        <v>411</v>
      </c>
      <c r="EC193" s="82">
        <v>79</v>
      </c>
      <c r="ED193" s="82"/>
      <c r="EE193" s="82">
        <v>1</v>
      </c>
      <c r="EF193" s="82">
        <v>7</v>
      </c>
      <c r="EG193" s="82">
        <v>5</v>
      </c>
      <c r="EH193" s="82">
        <v>6</v>
      </c>
      <c r="EI193" s="82">
        <v>1185</v>
      </c>
      <c r="EJ193" s="82">
        <v>322</v>
      </c>
      <c r="EK193" s="82">
        <v>1</v>
      </c>
      <c r="EL193" s="82"/>
      <c r="EM193" s="82"/>
      <c r="EN193" s="82"/>
      <c r="EO193" s="82">
        <v>2</v>
      </c>
      <c r="EP193" s="82">
        <v>607</v>
      </c>
      <c r="EQ193" s="82">
        <v>1210</v>
      </c>
      <c r="ER193" s="82">
        <v>46</v>
      </c>
      <c r="ES193" s="82">
        <v>517</v>
      </c>
      <c r="ET193" s="82">
        <v>45</v>
      </c>
      <c r="EU193" s="82">
        <v>8</v>
      </c>
      <c r="EV193" s="82">
        <v>287</v>
      </c>
      <c r="EW193" s="82">
        <v>404</v>
      </c>
      <c r="EX193" s="82">
        <v>21</v>
      </c>
      <c r="EY193" s="82">
        <v>1</v>
      </c>
      <c r="EZ193" s="82">
        <v>175</v>
      </c>
      <c r="FA193" s="82"/>
      <c r="FB193" s="82">
        <v>204</v>
      </c>
      <c r="FC193" s="82">
        <v>463</v>
      </c>
      <c r="FD193" s="82">
        <v>133</v>
      </c>
      <c r="FE193" s="82">
        <v>42</v>
      </c>
      <c r="FF193" s="82">
        <v>24</v>
      </c>
      <c r="FG193" s="82">
        <v>14</v>
      </c>
      <c r="FH193" s="82">
        <v>53</v>
      </c>
      <c r="FI193" s="82">
        <v>355</v>
      </c>
      <c r="FJ193" s="82">
        <v>65</v>
      </c>
      <c r="FK193" s="82">
        <v>90</v>
      </c>
      <c r="FL193" s="82">
        <v>8</v>
      </c>
      <c r="FM193" s="82">
        <v>3</v>
      </c>
      <c r="FN193" s="82">
        <v>90</v>
      </c>
      <c r="FO193" s="82"/>
      <c r="FP193" s="82">
        <v>1</v>
      </c>
      <c r="FQ193" s="82">
        <v>2433</v>
      </c>
      <c r="FR193" s="82">
        <v>5</v>
      </c>
      <c r="FS193" s="82">
        <v>2357</v>
      </c>
      <c r="FT193" s="82">
        <v>71</v>
      </c>
      <c r="FU193" s="82"/>
      <c r="FV193" s="82"/>
      <c r="FW193" s="82">
        <v>2366</v>
      </c>
      <c r="FX193" s="82">
        <v>47</v>
      </c>
      <c r="FY193" s="82">
        <v>20</v>
      </c>
      <c r="FZ193" s="82"/>
      <c r="GA193" s="82"/>
      <c r="GB193" s="82"/>
      <c r="GC193" s="82">
        <v>28</v>
      </c>
    </row>
    <row r="194" spans="1:185" x14ac:dyDescent="0.3">
      <c r="A194" s="83">
        <v>106334018</v>
      </c>
      <c r="B194" s="81" t="s">
        <v>499</v>
      </c>
      <c r="C194" s="81" t="s">
        <v>1201</v>
      </c>
      <c r="D194" s="81" t="s">
        <v>1101</v>
      </c>
      <c r="E194" s="81" t="s">
        <v>1576</v>
      </c>
      <c r="F194" s="81" t="s">
        <v>2057</v>
      </c>
      <c r="G194" s="81" t="s">
        <v>2058</v>
      </c>
      <c r="H194" s="81" t="s">
        <v>500</v>
      </c>
      <c r="I194" s="81" t="s">
        <v>1048</v>
      </c>
      <c r="J194" s="81"/>
      <c r="K194" s="81" t="s">
        <v>1864</v>
      </c>
      <c r="L194" s="81"/>
      <c r="M194" s="81"/>
      <c r="N194" s="81" t="s">
        <v>970</v>
      </c>
      <c r="O194" s="81" t="s">
        <v>1118</v>
      </c>
      <c r="P194" s="81" t="s">
        <v>1170</v>
      </c>
      <c r="Q194" s="81" t="s">
        <v>1596</v>
      </c>
      <c r="R194" s="81" t="s">
        <v>51</v>
      </c>
      <c r="S194" s="82">
        <v>6795</v>
      </c>
      <c r="T194" s="82">
        <v>6223</v>
      </c>
      <c r="U194" s="82">
        <v>4</v>
      </c>
      <c r="V194" s="82">
        <v>761</v>
      </c>
      <c r="W194" s="82">
        <v>1106</v>
      </c>
      <c r="X194" s="82">
        <v>2238</v>
      </c>
      <c r="Y194" s="82">
        <v>2117</v>
      </c>
      <c r="Z194" s="82">
        <v>1619</v>
      </c>
      <c r="AA194" s="82">
        <v>1684</v>
      </c>
      <c r="AB194" s="82">
        <v>1534</v>
      </c>
      <c r="AC194" s="82">
        <v>963</v>
      </c>
      <c r="AD194" s="82">
        <v>886</v>
      </c>
      <c r="AE194" s="82">
        <v>114</v>
      </c>
      <c r="AF194" s="82"/>
      <c r="AG194" s="82">
        <v>48</v>
      </c>
      <c r="AH194" s="82">
        <v>164</v>
      </c>
      <c r="AI194" s="82">
        <v>1503</v>
      </c>
      <c r="AJ194" s="82">
        <v>2</v>
      </c>
      <c r="AK194" s="82">
        <v>35</v>
      </c>
      <c r="AL194" s="82">
        <v>624</v>
      </c>
      <c r="AM194" s="82">
        <v>9</v>
      </c>
      <c r="AN194" s="82">
        <v>10637</v>
      </c>
      <c r="AO194" s="82"/>
      <c r="AP194" s="82">
        <v>5514</v>
      </c>
      <c r="AQ194" s="82">
        <v>7480</v>
      </c>
      <c r="AR194" s="82">
        <v>26</v>
      </c>
      <c r="AS194" s="82">
        <v>2</v>
      </c>
      <c r="AT194" s="82">
        <v>504</v>
      </c>
      <c r="AU194" s="82">
        <v>418</v>
      </c>
      <c r="AV194" s="82">
        <v>11</v>
      </c>
      <c r="AW194" s="82">
        <v>34</v>
      </c>
      <c r="AX194" s="82">
        <v>1</v>
      </c>
      <c r="AY194" s="82"/>
      <c r="AZ194" s="82">
        <v>1</v>
      </c>
      <c r="BA194" s="82">
        <v>48</v>
      </c>
      <c r="BB194" s="82">
        <v>74</v>
      </c>
      <c r="BC194" s="82"/>
      <c r="BD194" s="82">
        <v>2</v>
      </c>
      <c r="BE194" s="82">
        <v>11908</v>
      </c>
      <c r="BF194" s="82">
        <v>17</v>
      </c>
      <c r="BG194" s="82"/>
      <c r="BH194" s="82"/>
      <c r="BI194" s="82">
        <v>4</v>
      </c>
      <c r="BJ194" s="82"/>
      <c r="BK194" s="82">
        <v>6773</v>
      </c>
      <c r="BL194" s="82">
        <v>2791</v>
      </c>
      <c r="BM194" s="82">
        <v>23</v>
      </c>
      <c r="BN194" s="82">
        <v>2388</v>
      </c>
      <c r="BO194" s="82">
        <v>1047</v>
      </c>
      <c r="BP194" s="82"/>
      <c r="BQ194" s="82">
        <v>7</v>
      </c>
      <c r="BR194" s="82">
        <v>785</v>
      </c>
      <c r="BS194" s="82">
        <v>2</v>
      </c>
      <c r="BT194" s="82">
        <v>975</v>
      </c>
      <c r="BU194" s="82">
        <v>58</v>
      </c>
      <c r="BV194" s="82">
        <v>221</v>
      </c>
      <c r="BW194" s="82">
        <v>307</v>
      </c>
      <c r="BX194" s="82">
        <v>102</v>
      </c>
      <c r="BY194" s="82">
        <v>325</v>
      </c>
      <c r="BZ194" s="82">
        <v>882</v>
      </c>
      <c r="CA194" s="82">
        <v>510</v>
      </c>
      <c r="CB194" s="82">
        <v>3012</v>
      </c>
      <c r="CC194" s="82">
        <v>812</v>
      </c>
      <c r="CD194" s="82">
        <v>748</v>
      </c>
      <c r="CE194" s="82">
        <v>17</v>
      </c>
      <c r="CF194" s="82">
        <v>532</v>
      </c>
      <c r="CG194" s="82">
        <v>276</v>
      </c>
      <c r="CH194" s="82">
        <v>1202</v>
      </c>
      <c r="CI194" s="82">
        <v>532</v>
      </c>
      <c r="CJ194" s="82">
        <v>1715</v>
      </c>
      <c r="CK194" s="82">
        <v>2</v>
      </c>
      <c r="CL194" s="82">
        <v>13022</v>
      </c>
      <c r="CM194" s="82"/>
      <c r="CN194" s="82">
        <v>12524</v>
      </c>
      <c r="CO194" s="82">
        <v>498</v>
      </c>
      <c r="CP194" s="82"/>
      <c r="CQ194" s="82"/>
      <c r="CR194" s="82">
        <v>46</v>
      </c>
      <c r="CS194" s="82">
        <v>12675</v>
      </c>
      <c r="CT194" s="82"/>
      <c r="CU194" s="82">
        <v>166</v>
      </c>
      <c r="CV194" s="82">
        <v>134</v>
      </c>
      <c r="CW194" s="82">
        <v>1</v>
      </c>
      <c r="CX194" s="82">
        <v>1075</v>
      </c>
      <c r="CY194" s="82">
        <v>1197</v>
      </c>
      <c r="CZ194" s="82"/>
      <c r="DA194" s="82">
        <v>15</v>
      </c>
      <c r="DB194" s="82">
        <v>167</v>
      </c>
      <c r="DC194" s="82">
        <v>218</v>
      </c>
      <c r="DD194" s="82">
        <v>237</v>
      </c>
      <c r="DE194" s="82">
        <v>374</v>
      </c>
      <c r="DF194" s="82">
        <v>445</v>
      </c>
      <c r="DG194" s="82">
        <v>379</v>
      </c>
      <c r="DH194" s="82">
        <v>437</v>
      </c>
      <c r="DI194" s="82"/>
      <c r="DJ194" s="82"/>
      <c r="DK194" s="82"/>
      <c r="DL194" s="82">
        <v>5</v>
      </c>
      <c r="DM194" s="82">
        <v>31</v>
      </c>
      <c r="DN194" s="82">
        <v>160</v>
      </c>
      <c r="DO194" s="82"/>
      <c r="DP194" s="82">
        <v>16</v>
      </c>
      <c r="DQ194" s="82">
        <v>101</v>
      </c>
      <c r="DR194" s="82">
        <v>10</v>
      </c>
      <c r="DS194" s="82">
        <v>1949</v>
      </c>
      <c r="DT194" s="82"/>
      <c r="DU194" s="82">
        <v>703</v>
      </c>
      <c r="DV194" s="82">
        <v>1553</v>
      </c>
      <c r="DW194" s="82">
        <v>16</v>
      </c>
      <c r="DX194" s="82"/>
      <c r="DY194" s="82">
        <v>175</v>
      </c>
      <c r="DZ194" s="82">
        <v>182</v>
      </c>
      <c r="EA194" s="82">
        <v>83</v>
      </c>
      <c r="EB194" s="82">
        <v>159</v>
      </c>
      <c r="EC194" s="82">
        <v>73</v>
      </c>
      <c r="ED194" s="82"/>
      <c r="EE194" s="82"/>
      <c r="EF194" s="82">
        <v>3</v>
      </c>
      <c r="EG194" s="82">
        <v>7</v>
      </c>
      <c r="EH194" s="82">
        <v>7</v>
      </c>
      <c r="EI194" s="82">
        <v>1305</v>
      </c>
      <c r="EJ194" s="82">
        <v>277</v>
      </c>
      <c r="EK194" s="82"/>
      <c r="EL194" s="82"/>
      <c r="EM194" s="82"/>
      <c r="EN194" s="82"/>
      <c r="EO194" s="82">
        <v>1</v>
      </c>
      <c r="EP194" s="82">
        <v>900</v>
      </c>
      <c r="EQ194" s="82">
        <v>1152</v>
      </c>
      <c r="ER194" s="82">
        <v>2</v>
      </c>
      <c r="ES194" s="82">
        <v>187</v>
      </c>
      <c r="ET194" s="82">
        <v>31</v>
      </c>
      <c r="EU194" s="82"/>
      <c r="EV194" s="82">
        <v>300</v>
      </c>
      <c r="EW194" s="82">
        <v>326</v>
      </c>
      <c r="EX194" s="82">
        <v>17</v>
      </c>
      <c r="EY194" s="82"/>
      <c r="EZ194" s="82">
        <v>149</v>
      </c>
      <c r="FA194" s="82">
        <v>1</v>
      </c>
      <c r="FB194" s="82">
        <v>140</v>
      </c>
      <c r="FC194" s="82">
        <v>448</v>
      </c>
      <c r="FD194" s="82">
        <v>158</v>
      </c>
      <c r="FE194" s="82">
        <v>361</v>
      </c>
      <c r="FF194" s="82">
        <v>53</v>
      </c>
      <c r="FG194" s="82">
        <v>34</v>
      </c>
      <c r="FH194" s="82">
        <v>15</v>
      </c>
      <c r="FI194" s="82">
        <v>187</v>
      </c>
      <c r="FJ194" s="82">
        <v>58</v>
      </c>
      <c r="FK194" s="82">
        <v>25</v>
      </c>
      <c r="FL194" s="82"/>
      <c r="FM194" s="82"/>
      <c r="FN194" s="82"/>
      <c r="FO194" s="82"/>
      <c r="FP194" s="82"/>
      <c r="FQ194" s="82">
        <v>2272</v>
      </c>
      <c r="FR194" s="82"/>
      <c r="FS194" s="82">
        <v>2177</v>
      </c>
      <c r="FT194" s="82">
        <v>95</v>
      </c>
      <c r="FU194" s="82"/>
      <c r="FV194" s="82"/>
      <c r="FW194" s="82">
        <v>2229</v>
      </c>
      <c r="FX194" s="82">
        <v>20</v>
      </c>
      <c r="FY194" s="82">
        <v>19</v>
      </c>
      <c r="FZ194" s="82"/>
      <c r="GA194" s="82"/>
      <c r="GB194" s="82">
        <v>4</v>
      </c>
      <c r="GC194" s="82">
        <v>12</v>
      </c>
    </row>
    <row r="195" spans="1:185" x14ac:dyDescent="0.3">
      <c r="A195" s="83">
        <v>106334025</v>
      </c>
      <c r="B195" s="81" t="s">
        <v>501</v>
      </c>
      <c r="C195" s="81" t="s">
        <v>1008</v>
      </c>
      <c r="D195" s="81" t="s">
        <v>1101</v>
      </c>
      <c r="E195" s="81" t="s">
        <v>1576</v>
      </c>
      <c r="F195" s="81" t="s">
        <v>2059</v>
      </c>
      <c r="G195" s="81" t="s">
        <v>1576</v>
      </c>
      <c r="H195" s="81" t="s">
        <v>502</v>
      </c>
      <c r="I195" s="81" t="s">
        <v>1040</v>
      </c>
      <c r="J195" s="81"/>
      <c r="K195" s="81" t="s">
        <v>1864</v>
      </c>
      <c r="L195" s="81"/>
      <c r="M195" s="81"/>
      <c r="N195" s="81" t="s">
        <v>967</v>
      </c>
      <c r="O195" s="81" t="s">
        <v>1120</v>
      </c>
      <c r="P195" s="81" t="s">
        <v>1166</v>
      </c>
      <c r="Q195" s="81" t="s">
        <v>1579</v>
      </c>
      <c r="R195" s="81" t="s">
        <v>51</v>
      </c>
      <c r="S195" s="82">
        <v>22668</v>
      </c>
      <c r="T195" s="82">
        <v>18312</v>
      </c>
      <c r="U195" s="82">
        <v>2</v>
      </c>
      <c r="V195" s="82">
        <v>2831</v>
      </c>
      <c r="W195" s="82">
        <v>3164</v>
      </c>
      <c r="X195" s="82">
        <v>6098</v>
      </c>
      <c r="Y195" s="82">
        <v>5230</v>
      </c>
      <c r="Z195" s="82">
        <v>5136</v>
      </c>
      <c r="AA195" s="82">
        <v>5575</v>
      </c>
      <c r="AB195" s="82">
        <v>4789</v>
      </c>
      <c r="AC195" s="82">
        <v>4281</v>
      </c>
      <c r="AD195" s="82">
        <v>3114</v>
      </c>
      <c r="AE195" s="82">
        <v>764</v>
      </c>
      <c r="AF195" s="82"/>
      <c r="AG195" s="82">
        <v>151</v>
      </c>
      <c r="AH195" s="82">
        <v>1626</v>
      </c>
      <c r="AI195" s="82">
        <v>4823</v>
      </c>
      <c r="AJ195" s="82">
        <v>267</v>
      </c>
      <c r="AK195" s="82">
        <v>217</v>
      </c>
      <c r="AL195" s="82">
        <v>15993</v>
      </c>
      <c r="AM195" s="82">
        <v>2699</v>
      </c>
      <c r="AN195" s="82">
        <v>15206</v>
      </c>
      <c r="AO195" s="82"/>
      <c r="AP195" s="82">
        <v>16559</v>
      </c>
      <c r="AQ195" s="82">
        <v>22549</v>
      </c>
      <c r="AR195" s="82">
        <v>1874</v>
      </c>
      <c r="AS195" s="82"/>
      <c r="AT195" s="82">
        <v>842</v>
      </c>
      <c r="AU195" s="82">
        <v>884</v>
      </c>
      <c r="AV195" s="82">
        <v>5</v>
      </c>
      <c r="AW195" s="82">
        <v>77</v>
      </c>
      <c r="AX195" s="82">
        <v>836</v>
      </c>
      <c r="AY195" s="82">
        <v>79</v>
      </c>
      <c r="AZ195" s="82">
        <v>12</v>
      </c>
      <c r="BA195" s="82">
        <v>2</v>
      </c>
      <c r="BB195" s="82">
        <v>632</v>
      </c>
      <c r="BC195" s="82">
        <v>12</v>
      </c>
      <c r="BD195" s="82">
        <v>2</v>
      </c>
      <c r="BE195" s="82">
        <v>37425</v>
      </c>
      <c r="BF195" s="82">
        <v>149</v>
      </c>
      <c r="BG195" s="82"/>
      <c r="BH195" s="82"/>
      <c r="BI195" s="82">
        <v>25</v>
      </c>
      <c r="BJ195" s="82"/>
      <c r="BK195" s="82">
        <v>8530</v>
      </c>
      <c r="BL195" s="82">
        <v>9886</v>
      </c>
      <c r="BM195" s="82">
        <v>127</v>
      </c>
      <c r="BN195" s="82">
        <v>20192</v>
      </c>
      <c r="BO195" s="82">
        <v>2247</v>
      </c>
      <c r="BP195" s="82"/>
      <c r="BQ195" s="82">
        <v>64</v>
      </c>
      <c r="BR195" s="82">
        <v>4492</v>
      </c>
      <c r="BS195" s="82">
        <v>12</v>
      </c>
      <c r="BT195" s="82">
        <v>2507</v>
      </c>
      <c r="BU195" s="82">
        <v>211</v>
      </c>
      <c r="BV195" s="82">
        <v>583</v>
      </c>
      <c r="BW195" s="82">
        <v>900</v>
      </c>
      <c r="BX195" s="82">
        <v>436</v>
      </c>
      <c r="BY195" s="82">
        <v>659</v>
      </c>
      <c r="BZ195" s="82">
        <v>2894</v>
      </c>
      <c r="CA195" s="82">
        <v>2046</v>
      </c>
      <c r="CB195" s="82">
        <v>6460</v>
      </c>
      <c r="CC195" s="82">
        <v>1783</v>
      </c>
      <c r="CD195" s="82">
        <v>2757</v>
      </c>
      <c r="CE195" s="82">
        <v>165</v>
      </c>
      <c r="CF195" s="82">
        <v>2066</v>
      </c>
      <c r="CG195" s="82">
        <v>981</v>
      </c>
      <c r="CH195" s="82">
        <v>2966</v>
      </c>
      <c r="CI195" s="82">
        <v>1182</v>
      </c>
      <c r="CJ195" s="82">
        <v>7812</v>
      </c>
      <c r="CK195" s="82">
        <v>6</v>
      </c>
      <c r="CL195" s="82">
        <v>40982</v>
      </c>
      <c r="CM195" s="82">
        <v>454</v>
      </c>
      <c r="CN195" s="82">
        <v>37327</v>
      </c>
      <c r="CO195" s="82">
        <v>3111</v>
      </c>
      <c r="CP195" s="82">
        <v>54</v>
      </c>
      <c r="CQ195" s="82">
        <v>36</v>
      </c>
      <c r="CR195" s="82">
        <v>4</v>
      </c>
      <c r="CS195" s="82">
        <v>40015</v>
      </c>
      <c r="CT195" s="82"/>
      <c r="CU195" s="82">
        <v>860</v>
      </c>
      <c r="CV195" s="82">
        <v>103</v>
      </c>
      <c r="CW195" s="82"/>
      <c r="CX195" s="82">
        <v>1811</v>
      </c>
      <c r="CY195" s="82">
        <v>1954</v>
      </c>
      <c r="CZ195" s="82"/>
      <c r="DA195" s="82">
        <v>28</v>
      </c>
      <c r="DB195" s="82">
        <v>155</v>
      </c>
      <c r="DC195" s="82">
        <v>252</v>
      </c>
      <c r="DD195" s="82">
        <v>339</v>
      </c>
      <c r="DE195" s="82">
        <v>608</v>
      </c>
      <c r="DF195" s="82">
        <v>745</v>
      </c>
      <c r="DG195" s="82">
        <v>903</v>
      </c>
      <c r="DH195" s="82">
        <v>722</v>
      </c>
      <c r="DI195" s="82">
        <v>12</v>
      </c>
      <c r="DJ195" s="82">
        <v>1</v>
      </c>
      <c r="DK195" s="82"/>
      <c r="DL195" s="82">
        <v>19</v>
      </c>
      <c r="DM195" s="82">
        <v>225</v>
      </c>
      <c r="DN195" s="82">
        <v>429</v>
      </c>
      <c r="DO195" s="82">
        <v>7</v>
      </c>
      <c r="DP195" s="82">
        <v>19</v>
      </c>
      <c r="DQ195" s="82">
        <v>1247</v>
      </c>
      <c r="DR195" s="82">
        <v>37</v>
      </c>
      <c r="DS195" s="82">
        <v>1782</v>
      </c>
      <c r="DT195" s="82"/>
      <c r="DU195" s="82">
        <v>1287</v>
      </c>
      <c r="DV195" s="82">
        <v>2452</v>
      </c>
      <c r="DW195" s="82">
        <v>26</v>
      </c>
      <c r="DX195" s="82"/>
      <c r="DY195" s="82">
        <v>137</v>
      </c>
      <c r="DZ195" s="82">
        <v>47</v>
      </c>
      <c r="EA195" s="82">
        <v>290</v>
      </c>
      <c r="EB195" s="82">
        <v>1069</v>
      </c>
      <c r="EC195" s="82">
        <v>146</v>
      </c>
      <c r="ED195" s="82"/>
      <c r="EE195" s="82"/>
      <c r="EF195" s="82">
        <v>6</v>
      </c>
      <c r="EG195" s="82">
        <v>5</v>
      </c>
      <c r="EH195" s="82"/>
      <c r="EI195" s="82">
        <v>1841</v>
      </c>
      <c r="EJ195" s="82">
        <v>221</v>
      </c>
      <c r="EK195" s="82"/>
      <c r="EL195" s="82"/>
      <c r="EM195" s="82">
        <v>3</v>
      </c>
      <c r="EN195" s="82"/>
      <c r="EO195" s="82"/>
      <c r="EP195" s="82">
        <v>305</v>
      </c>
      <c r="EQ195" s="82">
        <v>2076</v>
      </c>
      <c r="ER195" s="82">
        <v>11</v>
      </c>
      <c r="ES195" s="82">
        <v>1304</v>
      </c>
      <c r="ET195" s="82">
        <v>69</v>
      </c>
      <c r="EU195" s="82"/>
      <c r="EV195" s="82">
        <v>525</v>
      </c>
      <c r="EW195" s="82">
        <v>504</v>
      </c>
      <c r="EX195" s="82">
        <v>41</v>
      </c>
      <c r="EY195" s="82">
        <v>3</v>
      </c>
      <c r="EZ195" s="82">
        <v>160</v>
      </c>
      <c r="FA195" s="82">
        <v>2</v>
      </c>
      <c r="FB195" s="82">
        <v>180</v>
      </c>
      <c r="FC195" s="82">
        <v>1392</v>
      </c>
      <c r="FD195" s="82">
        <v>276</v>
      </c>
      <c r="FE195" s="82">
        <v>51</v>
      </c>
      <c r="FF195" s="82">
        <v>51</v>
      </c>
      <c r="FG195" s="82">
        <v>99</v>
      </c>
      <c r="FH195" s="82">
        <v>87</v>
      </c>
      <c r="FI195" s="82">
        <v>257</v>
      </c>
      <c r="FJ195" s="82">
        <v>42</v>
      </c>
      <c r="FK195" s="82">
        <v>43</v>
      </c>
      <c r="FL195" s="82">
        <v>11</v>
      </c>
      <c r="FM195" s="82">
        <v>3</v>
      </c>
      <c r="FN195" s="82">
        <v>37</v>
      </c>
      <c r="FO195" s="82">
        <v>1</v>
      </c>
      <c r="FP195" s="82"/>
      <c r="FQ195" s="82">
        <v>3765</v>
      </c>
      <c r="FR195" s="82">
        <v>80</v>
      </c>
      <c r="FS195" s="82">
        <v>3327</v>
      </c>
      <c r="FT195" s="82">
        <v>350</v>
      </c>
      <c r="FU195" s="82">
        <v>1</v>
      </c>
      <c r="FV195" s="82">
        <v>7</v>
      </c>
      <c r="FW195" s="82">
        <v>3716</v>
      </c>
      <c r="FX195" s="82">
        <v>43</v>
      </c>
      <c r="FY195" s="82">
        <v>6</v>
      </c>
      <c r="FZ195" s="82"/>
      <c r="GA195" s="82"/>
      <c r="GB195" s="82"/>
      <c r="GC195" s="82">
        <v>42</v>
      </c>
    </row>
    <row r="196" spans="1:185" x14ac:dyDescent="0.3">
      <c r="A196" s="83">
        <v>106334048</v>
      </c>
      <c r="B196" s="81" t="s">
        <v>503</v>
      </c>
      <c r="C196" s="81" t="s">
        <v>1009</v>
      </c>
      <c r="D196" s="81" t="s">
        <v>1101</v>
      </c>
      <c r="E196" s="81" t="s">
        <v>1576</v>
      </c>
      <c r="F196" s="81" t="s">
        <v>1597</v>
      </c>
      <c r="G196" s="81" t="s">
        <v>1598</v>
      </c>
      <c r="H196" s="81" t="s">
        <v>504</v>
      </c>
      <c r="I196" s="81" t="s">
        <v>1040</v>
      </c>
      <c r="J196" s="81"/>
      <c r="K196" s="81" t="s">
        <v>1864</v>
      </c>
      <c r="L196" s="81"/>
      <c r="M196" s="81"/>
      <c r="N196" s="81" t="s">
        <v>970</v>
      </c>
      <c r="O196" s="81" t="s">
        <v>1120</v>
      </c>
      <c r="P196" s="81" t="s">
        <v>1169</v>
      </c>
      <c r="Q196" s="81" t="s">
        <v>1595</v>
      </c>
      <c r="R196" s="81" t="s">
        <v>51</v>
      </c>
      <c r="S196" s="82">
        <v>22138</v>
      </c>
      <c r="T196" s="82">
        <v>16057</v>
      </c>
      <c r="U196" s="82">
        <v>1</v>
      </c>
      <c r="V196" s="82">
        <v>3239</v>
      </c>
      <c r="W196" s="82">
        <v>3270</v>
      </c>
      <c r="X196" s="82">
        <v>6583</v>
      </c>
      <c r="Y196" s="82">
        <v>5726</v>
      </c>
      <c r="Z196" s="82">
        <v>4684</v>
      </c>
      <c r="AA196" s="82">
        <v>4634</v>
      </c>
      <c r="AB196" s="82">
        <v>4161</v>
      </c>
      <c r="AC196" s="82">
        <v>3089</v>
      </c>
      <c r="AD196" s="82">
        <v>2103</v>
      </c>
      <c r="AE196" s="82">
        <v>707</v>
      </c>
      <c r="AF196" s="82"/>
      <c r="AG196" s="82">
        <v>121</v>
      </c>
      <c r="AH196" s="82">
        <v>1074</v>
      </c>
      <c r="AI196" s="82">
        <v>8764</v>
      </c>
      <c r="AJ196" s="82">
        <v>202</v>
      </c>
      <c r="AK196" s="82">
        <v>203</v>
      </c>
      <c r="AL196" s="82">
        <v>18116</v>
      </c>
      <c r="AM196" s="82">
        <v>682</v>
      </c>
      <c r="AN196" s="82">
        <v>9034</v>
      </c>
      <c r="AO196" s="82"/>
      <c r="AP196" s="82">
        <v>18262</v>
      </c>
      <c r="AQ196" s="82">
        <v>19557</v>
      </c>
      <c r="AR196" s="82">
        <v>377</v>
      </c>
      <c r="AS196" s="82"/>
      <c r="AT196" s="82">
        <v>743</v>
      </c>
      <c r="AU196" s="82">
        <v>1114</v>
      </c>
      <c r="AV196" s="82"/>
      <c r="AW196" s="82">
        <v>20</v>
      </c>
      <c r="AX196" s="82">
        <v>509</v>
      </c>
      <c r="AY196" s="82">
        <v>52</v>
      </c>
      <c r="AZ196" s="82">
        <v>2</v>
      </c>
      <c r="BA196" s="82">
        <v>2</v>
      </c>
      <c r="BB196" s="82">
        <v>166</v>
      </c>
      <c r="BC196" s="82">
        <v>4</v>
      </c>
      <c r="BD196" s="82"/>
      <c r="BE196" s="82">
        <v>35529</v>
      </c>
      <c r="BF196" s="82">
        <v>54</v>
      </c>
      <c r="BG196" s="82"/>
      <c r="BH196" s="82"/>
      <c r="BI196" s="82">
        <v>1</v>
      </c>
      <c r="BJ196" s="82"/>
      <c r="BK196" s="82">
        <v>10662</v>
      </c>
      <c r="BL196" s="82">
        <v>7552</v>
      </c>
      <c r="BM196" s="82">
        <v>179</v>
      </c>
      <c r="BN196" s="82">
        <v>17853</v>
      </c>
      <c r="BO196" s="82">
        <v>1950</v>
      </c>
      <c r="BP196" s="82"/>
      <c r="BQ196" s="82">
        <v>59</v>
      </c>
      <c r="BR196" s="82">
        <v>3587</v>
      </c>
      <c r="BS196" s="82">
        <v>9</v>
      </c>
      <c r="BT196" s="82">
        <v>2050</v>
      </c>
      <c r="BU196" s="82">
        <v>249</v>
      </c>
      <c r="BV196" s="82">
        <v>514</v>
      </c>
      <c r="BW196" s="82">
        <v>693</v>
      </c>
      <c r="BX196" s="82">
        <v>353</v>
      </c>
      <c r="BY196" s="82">
        <v>586</v>
      </c>
      <c r="BZ196" s="82">
        <v>2541</v>
      </c>
      <c r="CA196" s="82">
        <v>2599</v>
      </c>
      <c r="CB196" s="82">
        <v>5706</v>
      </c>
      <c r="CC196" s="82">
        <v>780</v>
      </c>
      <c r="CD196" s="82">
        <v>2881</v>
      </c>
      <c r="CE196" s="82">
        <v>133</v>
      </c>
      <c r="CF196" s="82">
        <v>1750</v>
      </c>
      <c r="CG196" s="82">
        <v>1246</v>
      </c>
      <c r="CH196" s="82">
        <v>3527</v>
      </c>
      <c r="CI196" s="82">
        <v>1130</v>
      </c>
      <c r="CJ196" s="82">
        <v>7799</v>
      </c>
      <c r="CK196" s="82">
        <v>4</v>
      </c>
      <c r="CL196" s="82">
        <v>38196</v>
      </c>
      <c r="CM196" s="82">
        <v>163</v>
      </c>
      <c r="CN196" s="82">
        <v>34682</v>
      </c>
      <c r="CO196" s="82">
        <v>3265</v>
      </c>
      <c r="CP196" s="82">
        <v>57</v>
      </c>
      <c r="CQ196" s="82">
        <v>29</v>
      </c>
      <c r="CR196" s="82">
        <v>4</v>
      </c>
      <c r="CS196" s="82">
        <v>37980</v>
      </c>
      <c r="CT196" s="82"/>
      <c r="CU196" s="82">
        <v>107</v>
      </c>
      <c r="CV196" s="82">
        <v>105</v>
      </c>
      <c r="CW196" s="82"/>
      <c r="CX196" s="82">
        <v>1276</v>
      </c>
      <c r="CY196" s="82">
        <v>1134</v>
      </c>
      <c r="CZ196" s="82"/>
      <c r="DA196" s="82">
        <v>23</v>
      </c>
      <c r="DB196" s="82">
        <v>184</v>
      </c>
      <c r="DC196" s="82">
        <v>223</v>
      </c>
      <c r="DD196" s="82">
        <v>210</v>
      </c>
      <c r="DE196" s="82">
        <v>341</v>
      </c>
      <c r="DF196" s="82">
        <v>521</v>
      </c>
      <c r="DG196" s="82">
        <v>522</v>
      </c>
      <c r="DH196" s="82">
        <v>386</v>
      </c>
      <c r="DI196" s="82"/>
      <c r="DJ196" s="82"/>
      <c r="DK196" s="82"/>
      <c r="DL196" s="82">
        <v>9</v>
      </c>
      <c r="DM196" s="82">
        <v>100</v>
      </c>
      <c r="DN196" s="82">
        <v>503</v>
      </c>
      <c r="DO196" s="82">
        <v>11</v>
      </c>
      <c r="DP196" s="82">
        <v>20</v>
      </c>
      <c r="DQ196" s="82">
        <v>889</v>
      </c>
      <c r="DR196" s="82">
        <v>18</v>
      </c>
      <c r="DS196" s="82">
        <v>860</v>
      </c>
      <c r="DT196" s="82"/>
      <c r="DU196" s="82">
        <v>907</v>
      </c>
      <c r="DV196" s="82">
        <v>1493</v>
      </c>
      <c r="DW196" s="82">
        <v>10</v>
      </c>
      <c r="DX196" s="82"/>
      <c r="DY196" s="82">
        <v>167</v>
      </c>
      <c r="DZ196" s="82">
        <v>23</v>
      </c>
      <c r="EA196" s="82">
        <v>149</v>
      </c>
      <c r="EB196" s="82">
        <v>586</v>
      </c>
      <c r="EC196" s="82">
        <v>90</v>
      </c>
      <c r="ED196" s="82"/>
      <c r="EE196" s="82"/>
      <c r="EF196" s="82">
        <v>3</v>
      </c>
      <c r="EG196" s="82">
        <v>4</v>
      </c>
      <c r="EH196" s="82"/>
      <c r="EI196" s="82">
        <v>1299</v>
      </c>
      <c r="EJ196" s="82">
        <v>88</v>
      </c>
      <c r="EK196" s="82"/>
      <c r="EL196" s="82"/>
      <c r="EM196" s="82">
        <v>1</v>
      </c>
      <c r="EN196" s="82"/>
      <c r="EO196" s="82"/>
      <c r="EP196" s="82">
        <v>193</v>
      </c>
      <c r="EQ196" s="82">
        <v>1226</v>
      </c>
      <c r="ER196" s="82">
        <v>3</v>
      </c>
      <c r="ES196" s="82">
        <v>946</v>
      </c>
      <c r="ET196" s="82">
        <v>42</v>
      </c>
      <c r="EU196" s="82"/>
      <c r="EV196" s="82">
        <v>349</v>
      </c>
      <c r="EW196" s="82">
        <v>367</v>
      </c>
      <c r="EX196" s="82">
        <v>24</v>
      </c>
      <c r="EY196" s="82">
        <v>1</v>
      </c>
      <c r="EZ196" s="82">
        <v>120</v>
      </c>
      <c r="FA196" s="82">
        <v>1</v>
      </c>
      <c r="FB196" s="82">
        <v>122</v>
      </c>
      <c r="FC196" s="82">
        <v>839</v>
      </c>
      <c r="FD196" s="82">
        <v>110</v>
      </c>
      <c r="FE196" s="82">
        <v>16</v>
      </c>
      <c r="FF196" s="82">
        <v>22</v>
      </c>
      <c r="FG196" s="82">
        <v>37</v>
      </c>
      <c r="FH196" s="82">
        <v>50</v>
      </c>
      <c r="FI196" s="82">
        <v>147</v>
      </c>
      <c r="FJ196" s="82">
        <v>26</v>
      </c>
      <c r="FK196" s="82">
        <v>25</v>
      </c>
      <c r="FL196" s="82"/>
      <c r="FM196" s="82">
        <v>1</v>
      </c>
      <c r="FN196" s="82">
        <v>153</v>
      </c>
      <c r="FO196" s="82"/>
      <c r="FP196" s="82"/>
      <c r="FQ196" s="82">
        <v>2410</v>
      </c>
      <c r="FR196" s="82">
        <v>26</v>
      </c>
      <c r="FS196" s="82">
        <v>2115</v>
      </c>
      <c r="FT196" s="82">
        <v>265</v>
      </c>
      <c r="FU196" s="82">
        <v>1</v>
      </c>
      <c r="FV196" s="82">
        <v>3</v>
      </c>
      <c r="FW196" s="82">
        <v>2399</v>
      </c>
      <c r="FX196" s="82">
        <v>7</v>
      </c>
      <c r="FY196" s="82">
        <v>4</v>
      </c>
      <c r="FZ196" s="82"/>
      <c r="GA196" s="82"/>
      <c r="GB196" s="82"/>
      <c r="GC196" s="82">
        <v>28</v>
      </c>
    </row>
    <row r="197" spans="1:185" x14ac:dyDescent="0.3">
      <c r="A197" s="83">
        <v>106334068</v>
      </c>
      <c r="B197" s="81" t="s">
        <v>505</v>
      </c>
      <c r="C197" s="81" t="s">
        <v>506</v>
      </c>
      <c r="D197" s="81" t="s">
        <v>1101</v>
      </c>
      <c r="E197" s="81" t="s">
        <v>1576</v>
      </c>
      <c r="F197" s="81" t="s">
        <v>2060</v>
      </c>
      <c r="G197" s="81" t="s">
        <v>1604</v>
      </c>
      <c r="H197" s="81" t="s">
        <v>507</v>
      </c>
      <c r="I197" s="81" t="s">
        <v>1041</v>
      </c>
      <c r="J197" s="81"/>
      <c r="K197" s="81" t="s">
        <v>1864</v>
      </c>
      <c r="L197" s="81"/>
      <c r="M197" s="81"/>
      <c r="N197" s="81" t="s">
        <v>963</v>
      </c>
      <c r="O197" s="81" t="s">
        <v>1167</v>
      </c>
      <c r="P197" s="81" t="s">
        <v>1170</v>
      </c>
      <c r="Q197" s="81" t="s">
        <v>1599</v>
      </c>
      <c r="R197" s="81" t="s">
        <v>51</v>
      </c>
      <c r="S197" s="82">
        <v>41568</v>
      </c>
      <c r="T197" s="82">
        <v>32325</v>
      </c>
      <c r="U197" s="82"/>
      <c r="V197" s="82">
        <v>8379</v>
      </c>
      <c r="W197" s="82">
        <v>7560</v>
      </c>
      <c r="X197" s="82">
        <v>12372</v>
      </c>
      <c r="Y197" s="82">
        <v>12031</v>
      </c>
      <c r="Z197" s="82">
        <v>8653</v>
      </c>
      <c r="AA197" s="82">
        <v>8114</v>
      </c>
      <c r="AB197" s="82">
        <v>6410</v>
      </c>
      <c r="AC197" s="82">
        <v>4338</v>
      </c>
      <c r="AD197" s="82">
        <v>3929</v>
      </c>
      <c r="AE197" s="82">
        <v>2107</v>
      </c>
      <c r="AF197" s="82"/>
      <c r="AG197" s="82">
        <v>1557</v>
      </c>
      <c r="AH197" s="82">
        <v>1783</v>
      </c>
      <c r="AI197" s="82">
        <v>5407</v>
      </c>
      <c r="AJ197" s="82">
        <v>383</v>
      </c>
      <c r="AK197" s="82">
        <v>330</v>
      </c>
      <c r="AL197" s="82">
        <v>24292</v>
      </c>
      <c r="AM197" s="82">
        <v>634</v>
      </c>
      <c r="AN197" s="82">
        <v>39507</v>
      </c>
      <c r="AO197" s="82"/>
      <c r="AP197" s="82">
        <v>24758</v>
      </c>
      <c r="AQ197" s="82">
        <v>48208</v>
      </c>
      <c r="AR197" s="82">
        <v>927</v>
      </c>
      <c r="AS197" s="82"/>
      <c r="AT197" s="82">
        <v>848</v>
      </c>
      <c r="AU197" s="82">
        <v>1291</v>
      </c>
      <c r="AV197" s="82">
        <v>615</v>
      </c>
      <c r="AW197" s="82">
        <v>62</v>
      </c>
      <c r="AX197" s="82">
        <v>386</v>
      </c>
      <c r="AY197" s="82">
        <v>37</v>
      </c>
      <c r="AZ197" s="82">
        <v>208</v>
      </c>
      <c r="BA197" s="82">
        <v>477</v>
      </c>
      <c r="BB197" s="82">
        <v>522</v>
      </c>
      <c r="BC197" s="82">
        <v>6</v>
      </c>
      <c r="BD197" s="82"/>
      <c r="BE197" s="82">
        <v>69263</v>
      </c>
      <c r="BF197" s="82">
        <v>171</v>
      </c>
      <c r="BG197" s="82">
        <v>7</v>
      </c>
      <c r="BH197" s="82"/>
      <c r="BI197" s="82"/>
      <c r="BJ197" s="82"/>
      <c r="BK197" s="82">
        <v>30958</v>
      </c>
      <c r="BL197" s="82">
        <v>9831</v>
      </c>
      <c r="BM197" s="82">
        <v>4244</v>
      </c>
      <c r="BN197" s="82">
        <v>23914</v>
      </c>
      <c r="BO197" s="82">
        <v>4946</v>
      </c>
      <c r="BP197" s="82"/>
      <c r="BQ197" s="82">
        <v>190</v>
      </c>
      <c r="BR197" s="82">
        <v>4908</v>
      </c>
      <c r="BS197" s="82">
        <v>22</v>
      </c>
      <c r="BT197" s="82">
        <v>4325</v>
      </c>
      <c r="BU197" s="82">
        <v>377</v>
      </c>
      <c r="BV197" s="82">
        <v>978</v>
      </c>
      <c r="BW197" s="82">
        <v>1189</v>
      </c>
      <c r="BX197" s="82">
        <v>557</v>
      </c>
      <c r="BY197" s="82">
        <v>1602</v>
      </c>
      <c r="BZ197" s="82">
        <v>4802</v>
      </c>
      <c r="CA197" s="82">
        <v>2970</v>
      </c>
      <c r="CB197" s="82">
        <v>15955</v>
      </c>
      <c r="CC197" s="82">
        <v>2816</v>
      </c>
      <c r="CD197" s="82">
        <v>4455</v>
      </c>
      <c r="CE197" s="82">
        <v>159</v>
      </c>
      <c r="CF197" s="82">
        <v>3161</v>
      </c>
      <c r="CG197" s="82">
        <v>2993</v>
      </c>
      <c r="CH197" s="82">
        <v>7018</v>
      </c>
      <c r="CI197" s="82">
        <v>2533</v>
      </c>
      <c r="CJ197" s="82">
        <v>12864</v>
      </c>
      <c r="CK197" s="82">
        <v>19</v>
      </c>
      <c r="CL197" s="82">
        <v>73893</v>
      </c>
      <c r="CM197" s="82">
        <v>567</v>
      </c>
      <c r="CN197" s="82">
        <v>68987</v>
      </c>
      <c r="CO197" s="82">
        <v>3999</v>
      </c>
      <c r="CP197" s="82">
        <v>333</v>
      </c>
      <c r="CQ197" s="82">
        <v>7</v>
      </c>
      <c r="CR197" s="82"/>
      <c r="CS197" s="82">
        <v>72648</v>
      </c>
      <c r="CT197" s="82">
        <v>6</v>
      </c>
      <c r="CU197" s="82">
        <v>465</v>
      </c>
      <c r="CV197" s="82">
        <v>741</v>
      </c>
      <c r="CW197" s="82">
        <v>33</v>
      </c>
      <c r="CX197" s="82">
        <v>6933</v>
      </c>
      <c r="CY197" s="82">
        <v>5078</v>
      </c>
      <c r="CZ197" s="82"/>
      <c r="DA197" s="82">
        <v>214</v>
      </c>
      <c r="DB197" s="82">
        <v>1680</v>
      </c>
      <c r="DC197" s="82">
        <v>1697</v>
      </c>
      <c r="DD197" s="82">
        <v>1018</v>
      </c>
      <c r="DE197" s="82">
        <v>1568</v>
      </c>
      <c r="DF197" s="82">
        <v>1967</v>
      </c>
      <c r="DG197" s="82">
        <v>1809</v>
      </c>
      <c r="DH197" s="82">
        <v>2054</v>
      </c>
      <c r="DI197" s="82">
        <v>4</v>
      </c>
      <c r="DJ197" s="82"/>
      <c r="DK197" s="82"/>
      <c r="DL197" s="82">
        <v>215</v>
      </c>
      <c r="DM197" s="82">
        <v>382</v>
      </c>
      <c r="DN197" s="82">
        <v>709</v>
      </c>
      <c r="DO197" s="82">
        <v>51</v>
      </c>
      <c r="DP197" s="82">
        <v>70</v>
      </c>
      <c r="DQ197" s="82">
        <v>3136</v>
      </c>
      <c r="DR197" s="82">
        <v>116</v>
      </c>
      <c r="DS197" s="82">
        <v>7332</v>
      </c>
      <c r="DT197" s="82"/>
      <c r="DU197" s="82">
        <v>3163</v>
      </c>
      <c r="DV197" s="82">
        <v>8663</v>
      </c>
      <c r="DW197" s="82">
        <v>185</v>
      </c>
      <c r="DX197" s="82"/>
      <c r="DY197" s="82">
        <v>542</v>
      </c>
      <c r="DZ197" s="82">
        <v>408</v>
      </c>
      <c r="EA197" s="82">
        <v>368</v>
      </c>
      <c r="EB197" s="82">
        <v>2249</v>
      </c>
      <c r="EC197" s="82">
        <v>346</v>
      </c>
      <c r="ED197" s="82">
        <v>51</v>
      </c>
      <c r="EE197" s="82">
        <v>8</v>
      </c>
      <c r="EF197" s="82">
        <v>34</v>
      </c>
      <c r="EG197" s="82">
        <v>112</v>
      </c>
      <c r="EH197" s="82">
        <v>1</v>
      </c>
      <c r="EI197" s="82">
        <v>6892</v>
      </c>
      <c r="EJ197" s="82">
        <v>992</v>
      </c>
      <c r="EK197" s="82">
        <v>8</v>
      </c>
      <c r="EL197" s="82"/>
      <c r="EM197" s="82"/>
      <c r="EN197" s="82"/>
      <c r="EO197" s="82"/>
      <c r="EP197" s="82">
        <v>3623</v>
      </c>
      <c r="EQ197" s="82">
        <v>5113</v>
      </c>
      <c r="ER197" s="82">
        <v>408</v>
      </c>
      <c r="ES197" s="82">
        <v>2661</v>
      </c>
      <c r="ET197" s="82">
        <v>206</v>
      </c>
      <c r="EU197" s="82"/>
      <c r="EV197" s="82">
        <v>1522</v>
      </c>
      <c r="EW197" s="82">
        <v>1555</v>
      </c>
      <c r="EX197" s="82">
        <v>108</v>
      </c>
      <c r="EY197" s="82">
        <v>6</v>
      </c>
      <c r="EZ197" s="82">
        <v>572</v>
      </c>
      <c r="FA197" s="82">
        <v>3</v>
      </c>
      <c r="FB197" s="82">
        <v>698</v>
      </c>
      <c r="FC197" s="82">
        <v>1550</v>
      </c>
      <c r="FD197" s="82">
        <v>1828</v>
      </c>
      <c r="FE197" s="82">
        <v>190</v>
      </c>
      <c r="FF197" s="82">
        <v>179</v>
      </c>
      <c r="FG197" s="82">
        <v>226</v>
      </c>
      <c r="FH197" s="82">
        <v>324</v>
      </c>
      <c r="FI197" s="82">
        <v>799</v>
      </c>
      <c r="FJ197" s="82">
        <v>226</v>
      </c>
      <c r="FK197" s="82">
        <v>239</v>
      </c>
      <c r="FL197" s="82">
        <v>4</v>
      </c>
      <c r="FM197" s="82">
        <v>7</v>
      </c>
      <c r="FN197" s="82">
        <v>1971</v>
      </c>
      <c r="FO197" s="82">
        <v>2</v>
      </c>
      <c r="FP197" s="82">
        <v>2</v>
      </c>
      <c r="FQ197" s="82">
        <v>12011</v>
      </c>
      <c r="FR197" s="82">
        <v>203</v>
      </c>
      <c r="FS197" s="82">
        <v>10895</v>
      </c>
      <c r="FT197" s="82">
        <v>902</v>
      </c>
      <c r="FU197" s="82">
        <v>10</v>
      </c>
      <c r="FV197" s="82">
        <v>1</v>
      </c>
      <c r="FW197" s="82">
        <v>11697</v>
      </c>
      <c r="FX197" s="82">
        <v>191</v>
      </c>
      <c r="FY197" s="82">
        <v>112</v>
      </c>
      <c r="FZ197" s="82">
        <v>2</v>
      </c>
      <c r="GA197" s="82">
        <v>9</v>
      </c>
      <c r="GB197" s="82"/>
      <c r="GC197" s="82">
        <v>28</v>
      </c>
    </row>
    <row r="198" spans="1:185" x14ac:dyDescent="0.3">
      <c r="A198" s="83">
        <v>106334487</v>
      </c>
      <c r="B198" s="81" t="s">
        <v>508</v>
      </c>
      <c r="C198" s="81" t="s">
        <v>1010</v>
      </c>
      <c r="D198" s="81" t="s">
        <v>1101</v>
      </c>
      <c r="E198" s="81" t="s">
        <v>1576</v>
      </c>
      <c r="F198" s="81" t="s">
        <v>2061</v>
      </c>
      <c r="G198" s="81" t="s">
        <v>1598</v>
      </c>
      <c r="H198" s="81" t="s">
        <v>504</v>
      </c>
      <c r="I198" s="81" t="s">
        <v>1039</v>
      </c>
      <c r="J198" s="81" t="s">
        <v>1872</v>
      </c>
      <c r="K198" s="81" t="s">
        <v>1864</v>
      </c>
      <c r="L198" s="81"/>
      <c r="M198" s="81" t="s">
        <v>58</v>
      </c>
      <c r="N198" s="81" t="s">
        <v>965</v>
      </c>
      <c r="O198" s="81" t="s">
        <v>1120</v>
      </c>
      <c r="P198" s="81" t="s">
        <v>1169</v>
      </c>
      <c r="Q198" s="81" t="s">
        <v>1595</v>
      </c>
      <c r="R198" s="81" t="s">
        <v>51</v>
      </c>
      <c r="S198" s="82">
        <v>29865</v>
      </c>
      <c r="T198" s="82">
        <v>28614</v>
      </c>
      <c r="U198" s="82">
        <v>4</v>
      </c>
      <c r="V198" s="82">
        <v>4017</v>
      </c>
      <c r="W198" s="82">
        <v>5177</v>
      </c>
      <c r="X198" s="82">
        <v>11967</v>
      </c>
      <c r="Y198" s="82">
        <v>10509</v>
      </c>
      <c r="Z198" s="82">
        <v>8637</v>
      </c>
      <c r="AA198" s="82">
        <v>8267</v>
      </c>
      <c r="AB198" s="82">
        <v>5286</v>
      </c>
      <c r="AC198" s="82">
        <v>2215</v>
      </c>
      <c r="AD198" s="82">
        <v>1359</v>
      </c>
      <c r="AE198" s="82">
        <v>1049</v>
      </c>
      <c r="AF198" s="82"/>
      <c r="AG198" s="82">
        <v>164</v>
      </c>
      <c r="AH198" s="82">
        <v>1361</v>
      </c>
      <c r="AI198" s="82">
        <v>11205</v>
      </c>
      <c r="AJ198" s="82">
        <v>528</v>
      </c>
      <c r="AK198" s="82">
        <v>309</v>
      </c>
      <c r="AL198" s="82">
        <v>8918</v>
      </c>
      <c r="AM198" s="82">
        <v>336</v>
      </c>
      <c r="AN198" s="82">
        <v>35441</v>
      </c>
      <c r="AO198" s="82">
        <v>221</v>
      </c>
      <c r="AP198" s="82">
        <v>34229</v>
      </c>
      <c r="AQ198" s="82">
        <v>23762</v>
      </c>
      <c r="AR198" s="82">
        <v>238</v>
      </c>
      <c r="AS198" s="82">
        <v>254</v>
      </c>
      <c r="AT198" s="82">
        <v>1903</v>
      </c>
      <c r="AU198" s="82">
        <v>2558</v>
      </c>
      <c r="AV198" s="82">
        <v>9</v>
      </c>
      <c r="AW198" s="82">
        <v>84</v>
      </c>
      <c r="AX198" s="82">
        <v>6</v>
      </c>
      <c r="AY198" s="82">
        <v>13</v>
      </c>
      <c r="AZ198" s="82">
        <v>10</v>
      </c>
      <c r="BA198" s="82">
        <v>1536</v>
      </c>
      <c r="BB198" s="82">
        <v>140</v>
      </c>
      <c r="BC198" s="82">
        <v>1</v>
      </c>
      <c r="BD198" s="82">
        <v>2</v>
      </c>
      <c r="BE198" s="82">
        <v>51925</v>
      </c>
      <c r="BF198" s="82">
        <v>94</v>
      </c>
      <c r="BG198" s="82">
        <v>3</v>
      </c>
      <c r="BH198" s="82">
        <v>199</v>
      </c>
      <c r="BI198" s="82"/>
      <c r="BJ198" s="82"/>
      <c r="BK198" s="82">
        <v>35841</v>
      </c>
      <c r="BL198" s="82">
        <v>8096</v>
      </c>
      <c r="BM198" s="82">
        <v>3304</v>
      </c>
      <c r="BN198" s="82">
        <v>3546</v>
      </c>
      <c r="BO198" s="82">
        <v>7692</v>
      </c>
      <c r="BP198" s="82">
        <v>4</v>
      </c>
      <c r="BQ198" s="82">
        <v>56</v>
      </c>
      <c r="BR198" s="82">
        <v>3644</v>
      </c>
      <c r="BS198" s="82">
        <v>16</v>
      </c>
      <c r="BT198" s="82">
        <v>3378</v>
      </c>
      <c r="BU198" s="82">
        <v>296</v>
      </c>
      <c r="BV198" s="82">
        <v>769</v>
      </c>
      <c r="BW198" s="82">
        <v>1228</v>
      </c>
      <c r="BX198" s="82">
        <v>796</v>
      </c>
      <c r="BY198" s="82">
        <v>2553</v>
      </c>
      <c r="BZ198" s="82">
        <v>3704</v>
      </c>
      <c r="CA198" s="82">
        <v>2971</v>
      </c>
      <c r="CB198" s="82">
        <v>10888</v>
      </c>
      <c r="CC198" s="82">
        <v>3007</v>
      </c>
      <c r="CD198" s="82">
        <v>4694</v>
      </c>
      <c r="CE198" s="82">
        <v>179</v>
      </c>
      <c r="CF198" s="82">
        <v>2864</v>
      </c>
      <c r="CG198" s="82">
        <v>1846</v>
      </c>
      <c r="CH198" s="82">
        <v>4405</v>
      </c>
      <c r="CI198" s="82">
        <v>1899</v>
      </c>
      <c r="CJ198" s="82">
        <v>9287</v>
      </c>
      <c r="CK198" s="82">
        <v>3</v>
      </c>
      <c r="CL198" s="82">
        <v>58483</v>
      </c>
      <c r="CM198" s="82">
        <v>511</v>
      </c>
      <c r="CN198" s="82">
        <v>46404</v>
      </c>
      <c r="CO198" s="82">
        <v>11318</v>
      </c>
      <c r="CP198" s="82">
        <v>249</v>
      </c>
      <c r="CQ198" s="82">
        <v>1</v>
      </c>
      <c r="CR198" s="82">
        <v>2</v>
      </c>
      <c r="CS198" s="82">
        <v>56656</v>
      </c>
      <c r="CT198" s="82">
        <v>17</v>
      </c>
      <c r="CU198" s="82">
        <v>1277</v>
      </c>
      <c r="CV198" s="82">
        <v>328</v>
      </c>
      <c r="CW198" s="82">
        <v>203</v>
      </c>
      <c r="CX198" s="82">
        <v>6428</v>
      </c>
      <c r="CY198" s="82">
        <v>8887</v>
      </c>
      <c r="CZ198" s="82"/>
      <c r="DA198" s="82">
        <v>830</v>
      </c>
      <c r="DB198" s="82">
        <v>1994</v>
      </c>
      <c r="DC198" s="82">
        <v>2259</v>
      </c>
      <c r="DD198" s="82">
        <v>2091</v>
      </c>
      <c r="DE198" s="82">
        <v>2553</v>
      </c>
      <c r="DF198" s="82">
        <v>2383</v>
      </c>
      <c r="DG198" s="82">
        <v>1521</v>
      </c>
      <c r="DH198" s="82">
        <v>1221</v>
      </c>
      <c r="DI198" s="82">
        <v>166</v>
      </c>
      <c r="DJ198" s="82">
        <v>297</v>
      </c>
      <c r="DK198" s="82"/>
      <c r="DL198" s="82"/>
      <c r="DM198" s="82">
        <v>469</v>
      </c>
      <c r="DN198" s="82">
        <v>2755</v>
      </c>
      <c r="DO198" s="82">
        <v>184</v>
      </c>
      <c r="DP198" s="82">
        <v>135</v>
      </c>
      <c r="DQ198" s="82">
        <v>2268</v>
      </c>
      <c r="DR198" s="82">
        <v>50</v>
      </c>
      <c r="DS198" s="82">
        <v>9448</v>
      </c>
      <c r="DT198" s="82">
        <v>6</v>
      </c>
      <c r="DU198" s="82">
        <v>7240</v>
      </c>
      <c r="DV198" s="82">
        <v>8033</v>
      </c>
      <c r="DW198" s="82">
        <v>36</v>
      </c>
      <c r="DX198" s="82">
        <v>6</v>
      </c>
      <c r="DY198" s="82">
        <v>492</v>
      </c>
      <c r="DZ198" s="82">
        <v>573</v>
      </c>
      <c r="EA198" s="82">
        <v>472</v>
      </c>
      <c r="EB198" s="82">
        <v>623</v>
      </c>
      <c r="EC198" s="82">
        <v>224</v>
      </c>
      <c r="ED198" s="82">
        <v>9</v>
      </c>
      <c r="EE198" s="82">
        <v>1040</v>
      </c>
      <c r="EF198" s="82">
        <v>163</v>
      </c>
      <c r="EG198" s="82">
        <v>327</v>
      </c>
      <c r="EH198" s="82">
        <v>35</v>
      </c>
      <c r="EI198" s="82">
        <v>10172</v>
      </c>
      <c r="EJ198" s="82">
        <v>1163</v>
      </c>
      <c r="EK198" s="82">
        <v>17</v>
      </c>
      <c r="EL198" s="82"/>
      <c r="EM198" s="82"/>
      <c r="EN198" s="82">
        <v>5</v>
      </c>
      <c r="EO198" s="82"/>
      <c r="EP198" s="82">
        <v>7977</v>
      </c>
      <c r="EQ198" s="82">
        <v>4671</v>
      </c>
      <c r="ER198" s="82">
        <v>714</v>
      </c>
      <c r="ES198" s="82">
        <v>1033</v>
      </c>
      <c r="ET198" s="82">
        <v>920</v>
      </c>
      <c r="EU198" s="82"/>
      <c r="EV198" s="82">
        <v>1552</v>
      </c>
      <c r="EW198" s="82">
        <v>1673</v>
      </c>
      <c r="EX198" s="82">
        <v>124</v>
      </c>
      <c r="EY198" s="82">
        <v>23</v>
      </c>
      <c r="EZ198" s="82">
        <v>836</v>
      </c>
      <c r="FA198" s="82">
        <v>42</v>
      </c>
      <c r="FB198" s="82">
        <v>680</v>
      </c>
      <c r="FC198" s="82">
        <v>2228</v>
      </c>
      <c r="FD198" s="82">
        <v>2405</v>
      </c>
      <c r="FE198" s="82">
        <v>3282</v>
      </c>
      <c r="FF198" s="82">
        <v>275</v>
      </c>
      <c r="FG198" s="82">
        <v>276</v>
      </c>
      <c r="FH198" s="82">
        <v>605</v>
      </c>
      <c r="FI198" s="82">
        <v>698</v>
      </c>
      <c r="FJ198" s="82">
        <v>300</v>
      </c>
      <c r="FK198" s="82">
        <v>95</v>
      </c>
      <c r="FL198" s="82">
        <v>50</v>
      </c>
      <c r="FM198" s="82">
        <v>51</v>
      </c>
      <c r="FN198" s="82">
        <v>111</v>
      </c>
      <c r="FO198" s="82">
        <v>9</v>
      </c>
      <c r="FP198" s="82"/>
      <c r="FQ198" s="82">
        <v>15315</v>
      </c>
      <c r="FR198" s="82">
        <v>177</v>
      </c>
      <c r="FS198" s="82">
        <v>12355</v>
      </c>
      <c r="FT198" s="82">
        <v>2760</v>
      </c>
      <c r="FU198" s="82">
        <v>23</v>
      </c>
      <c r="FV198" s="82"/>
      <c r="FW198" s="82">
        <v>13889</v>
      </c>
      <c r="FX198" s="82">
        <v>1359</v>
      </c>
      <c r="FY198" s="82">
        <v>64</v>
      </c>
      <c r="FZ198" s="82"/>
      <c r="GA198" s="82">
        <v>3</v>
      </c>
      <c r="GB198" s="82"/>
      <c r="GC198" s="82">
        <v>45</v>
      </c>
    </row>
    <row r="199" spans="1:185" x14ac:dyDescent="0.3">
      <c r="A199" s="83">
        <v>106334564</v>
      </c>
      <c r="B199" s="81" t="s">
        <v>509</v>
      </c>
      <c r="C199" s="81" t="s">
        <v>510</v>
      </c>
      <c r="D199" s="81" t="s">
        <v>1101</v>
      </c>
      <c r="E199" s="81" t="s">
        <v>1576</v>
      </c>
      <c r="F199" s="81" t="s">
        <v>1600</v>
      </c>
      <c r="G199" s="81" t="s">
        <v>1601</v>
      </c>
      <c r="H199" s="81" t="s">
        <v>511</v>
      </c>
      <c r="I199" s="81" t="s">
        <v>1041</v>
      </c>
      <c r="J199" s="81"/>
      <c r="K199" s="81" t="s">
        <v>1864</v>
      </c>
      <c r="L199" s="81"/>
      <c r="M199" s="81"/>
      <c r="N199" s="81" t="s">
        <v>963</v>
      </c>
      <c r="O199" s="81" t="s">
        <v>1167</v>
      </c>
      <c r="P199" s="81" t="s">
        <v>1171</v>
      </c>
      <c r="Q199" s="81" t="s">
        <v>1602</v>
      </c>
      <c r="R199" s="81" t="s">
        <v>51</v>
      </c>
      <c r="S199" s="82">
        <v>17106</v>
      </c>
      <c r="T199" s="82">
        <v>14082</v>
      </c>
      <c r="U199" s="82"/>
      <c r="V199" s="82">
        <v>1596</v>
      </c>
      <c r="W199" s="82">
        <v>2665</v>
      </c>
      <c r="X199" s="82">
        <v>4923</v>
      </c>
      <c r="Y199" s="82">
        <v>4668</v>
      </c>
      <c r="Z199" s="82">
        <v>4180</v>
      </c>
      <c r="AA199" s="82">
        <v>4215</v>
      </c>
      <c r="AB199" s="82">
        <v>3681</v>
      </c>
      <c r="AC199" s="82">
        <v>2882</v>
      </c>
      <c r="AD199" s="82">
        <v>2187</v>
      </c>
      <c r="AE199" s="82">
        <v>191</v>
      </c>
      <c r="AF199" s="82"/>
      <c r="AG199" s="82">
        <v>418</v>
      </c>
      <c r="AH199" s="82">
        <v>1278</v>
      </c>
      <c r="AI199" s="82">
        <v>1908</v>
      </c>
      <c r="AJ199" s="82">
        <v>133</v>
      </c>
      <c r="AK199" s="82">
        <v>305</v>
      </c>
      <c r="AL199" s="82">
        <v>5823</v>
      </c>
      <c r="AM199" s="82">
        <v>531</v>
      </c>
      <c r="AN199" s="82">
        <v>20792</v>
      </c>
      <c r="AO199" s="82"/>
      <c r="AP199" s="82">
        <v>7107</v>
      </c>
      <c r="AQ199" s="82">
        <v>23447</v>
      </c>
      <c r="AR199" s="82">
        <v>634</v>
      </c>
      <c r="AS199" s="82"/>
      <c r="AT199" s="82">
        <v>322</v>
      </c>
      <c r="AU199" s="82">
        <v>581</v>
      </c>
      <c r="AV199" s="82">
        <v>104</v>
      </c>
      <c r="AW199" s="82">
        <v>42</v>
      </c>
      <c r="AX199" s="82">
        <v>141</v>
      </c>
      <c r="AY199" s="82">
        <v>22</v>
      </c>
      <c r="AZ199" s="82">
        <v>79</v>
      </c>
      <c r="BA199" s="82">
        <v>79</v>
      </c>
      <c r="BB199" s="82">
        <v>240</v>
      </c>
      <c r="BC199" s="82">
        <v>2</v>
      </c>
      <c r="BD199" s="82"/>
      <c r="BE199" s="82">
        <v>29499</v>
      </c>
      <c r="BF199" s="82">
        <v>74</v>
      </c>
      <c r="BG199" s="82">
        <v>3</v>
      </c>
      <c r="BH199" s="82"/>
      <c r="BI199" s="82"/>
      <c r="BJ199" s="82"/>
      <c r="BK199" s="82">
        <v>8918</v>
      </c>
      <c r="BL199" s="82">
        <v>7026</v>
      </c>
      <c r="BM199" s="82">
        <v>2505</v>
      </c>
      <c r="BN199" s="82">
        <v>10502</v>
      </c>
      <c r="BO199" s="82">
        <v>2237</v>
      </c>
      <c r="BP199" s="82"/>
      <c r="BQ199" s="82">
        <v>8</v>
      </c>
      <c r="BR199" s="82">
        <v>2889</v>
      </c>
      <c r="BS199" s="82">
        <v>7</v>
      </c>
      <c r="BT199" s="82">
        <v>1570</v>
      </c>
      <c r="BU199" s="82">
        <v>149</v>
      </c>
      <c r="BV199" s="82">
        <v>340</v>
      </c>
      <c r="BW199" s="82">
        <v>591</v>
      </c>
      <c r="BX199" s="82">
        <v>221</v>
      </c>
      <c r="BY199" s="82">
        <v>1034</v>
      </c>
      <c r="BZ199" s="82">
        <v>1962</v>
      </c>
      <c r="CA199" s="82">
        <v>1082</v>
      </c>
      <c r="CB199" s="82">
        <v>6187</v>
      </c>
      <c r="CC199" s="82">
        <v>1501</v>
      </c>
      <c r="CD199" s="82">
        <v>2075</v>
      </c>
      <c r="CE199" s="82">
        <v>57</v>
      </c>
      <c r="CF199" s="82">
        <v>1387</v>
      </c>
      <c r="CG199" s="82">
        <v>599</v>
      </c>
      <c r="CH199" s="82">
        <v>2171</v>
      </c>
      <c r="CI199" s="82">
        <v>934</v>
      </c>
      <c r="CJ199" s="82">
        <v>6412</v>
      </c>
      <c r="CK199" s="82">
        <v>12</v>
      </c>
      <c r="CL199" s="82">
        <v>31188</v>
      </c>
      <c r="CM199" s="82">
        <v>392</v>
      </c>
      <c r="CN199" s="82">
        <v>29505</v>
      </c>
      <c r="CO199" s="82">
        <v>1163</v>
      </c>
      <c r="CP199" s="82">
        <v>124</v>
      </c>
      <c r="CQ199" s="82">
        <v>4</v>
      </c>
      <c r="CR199" s="82"/>
      <c r="CS199" s="82">
        <v>30276</v>
      </c>
      <c r="CT199" s="82">
        <v>2</v>
      </c>
      <c r="CU199" s="82">
        <v>200</v>
      </c>
      <c r="CV199" s="82">
        <v>681</v>
      </c>
      <c r="CW199" s="82">
        <v>29</v>
      </c>
      <c r="CX199" s="82">
        <v>3333</v>
      </c>
      <c r="CY199" s="82">
        <v>3666</v>
      </c>
      <c r="CZ199" s="82"/>
      <c r="DA199" s="82">
        <v>41</v>
      </c>
      <c r="DB199" s="82">
        <v>286</v>
      </c>
      <c r="DC199" s="82">
        <v>451</v>
      </c>
      <c r="DD199" s="82">
        <v>591</v>
      </c>
      <c r="DE199" s="82">
        <v>1047</v>
      </c>
      <c r="DF199" s="82">
        <v>1434</v>
      </c>
      <c r="DG199" s="82">
        <v>1557</v>
      </c>
      <c r="DH199" s="82">
        <v>1592</v>
      </c>
      <c r="DI199" s="82"/>
      <c r="DJ199" s="82"/>
      <c r="DK199" s="82"/>
      <c r="DL199" s="82">
        <v>78</v>
      </c>
      <c r="DM199" s="82">
        <v>321</v>
      </c>
      <c r="DN199" s="82">
        <v>335</v>
      </c>
      <c r="DO199" s="82">
        <v>29</v>
      </c>
      <c r="DP199" s="82">
        <v>89</v>
      </c>
      <c r="DQ199" s="82">
        <v>1032</v>
      </c>
      <c r="DR199" s="82">
        <v>75</v>
      </c>
      <c r="DS199" s="82">
        <v>5040</v>
      </c>
      <c r="DT199" s="82"/>
      <c r="DU199" s="82">
        <v>1137</v>
      </c>
      <c r="DV199" s="82">
        <v>5738</v>
      </c>
      <c r="DW199" s="82">
        <v>124</v>
      </c>
      <c r="DX199" s="82"/>
      <c r="DY199" s="82">
        <v>157</v>
      </c>
      <c r="DZ199" s="82">
        <v>249</v>
      </c>
      <c r="EA199" s="82">
        <v>241</v>
      </c>
      <c r="EB199" s="82">
        <v>1507</v>
      </c>
      <c r="EC199" s="82">
        <v>253</v>
      </c>
      <c r="ED199" s="82">
        <v>35</v>
      </c>
      <c r="EE199" s="82">
        <v>1</v>
      </c>
      <c r="EF199" s="82">
        <v>29</v>
      </c>
      <c r="EG199" s="82">
        <v>47</v>
      </c>
      <c r="EH199" s="82"/>
      <c r="EI199" s="82">
        <v>3858</v>
      </c>
      <c r="EJ199" s="82">
        <v>621</v>
      </c>
      <c r="EK199" s="82">
        <v>1</v>
      </c>
      <c r="EL199" s="82"/>
      <c r="EM199" s="82"/>
      <c r="EN199" s="82"/>
      <c r="EO199" s="82"/>
      <c r="EP199" s="82">
        <v>1269</v>
      </c>
      <c r="EQ199" s="82">
        <v>3981</v>
      </c>
      <c r="ER199" s="82">
        <v>270</v>
      </c>
      <c r="ES199" s="82">
        <v>1317</v>
      </c>
      <c r="ET199" s="82">
        <v>162</v>
      </c>
      <c r="EU199" s="82"/>
      <c r="EV199" s="82">
        <v>1921</v>
      </c>
      <c r="EW199" s="82">
        <v>1054</v>
      </c>
      <c r="EX199" s="82">
        <v>84</v>
      </c>
      <c r="EY199" s="82">
        <v>19</v>
      </c>
      <c r="EZ199" s="82">
        <v>345</v>
      </c>
      <c r="FA199" s="82">
        <v>4</v>
      </c>
      <c r="FB199" s="82">
        <v>446</v>
      </c>
      <c r="FC199" s="82">
        <v>956</v>
      </c>
      <c r="FD199" s="82">
        <v>559</v>
      </c>
      <c r="FE199" s="82">
        <v>156</v>
      </c>
      <c r="FF199" s="82">
        <v>160</v>
      </c>
      <c r="FG199" s="82">
        <v>176</v>
      </c>
      <c r="FH199" s="82">
        <v>265</v>
      </c>
      <c r="FI199" s="82">
        <v>470</v>
      </c>
      <c r="FJ199" s="82">
        <v>138</v>
      </c>
      <c r="FK199" s="82">
        <v>229</v>
      </c>
      <c r="FL199" s="82"/>
      <c r="FM199" s="82">
        <v>8</v>
      </c>
      <c r="FN199" s="82">
        <v>4</v>
      </c>
      <c r="FO199" s="82">
        <v>3</v>
      </c>
      <c r="FP199" s="82">
        <v>2</v>
      </c>
      <c r="FQ199" s="82">
        <v>6999</v>
      </c>
      <c r="FR199" s="82">
        <v>146</v>
      </c>
      <c r="FS199" s="82">
        <v>6517</v>
      </c>
      <c r="FT199" s="82">
        <v>336</v>
      </c>
      <c r="FU199" s="82"/>
      <c r="FV199" s="82"/>
      <c r="FW199" s="82">
        <v>6777</v>
      </c>
      <c r="FX199" s="82">
        <v>85</v>
      </c>
      <c r="FY199" s="82">
        <v>134</v>
      </c>
      <c r="FZ199" s="82">
        <v>2</v>
      </c>
      <c r="GA199" s="82">
        <v>1</v>
      </c>
      <c r="GB199" s="82"/>
      <c r="GC199" s="82">
        <v>21</v>
      </c>
    </row>
    <row r="200" spans="1:185" x14ac:dyDescent="0.3">
      <c r="A200" s="83">
        <v>106334589</v>
      </c>
      <c r="B200" s="81" t="s">
        <v>512</v>
      </c>
      <c r="C200" s="81" t="s">
        <v>513</v>
      </c>
      <c r="D200" s="81" t="s">
        <v>1101</v>
      </c>
      <c r="E200" s="81" t="s">
        <v>1576</v>
      </c>
      <c r="F200" s="81" t="s">
        <v>1603</v>
      </c>
      <c r="G200" s="81" t="s">
        <v>1604</v>
      </c>
      <c r="H200" s="81" t="s">
        <v>514</v>
      </c>
      <c r="I200" s="81" t="s">
        <v>1040</v>
      </c>
      <c r="J200" s="81"/>
      <c r="K200" s="81" t="s">
        <v>1864</v>
      </c>
      <c r="L200" s="81"/>
      <c r="M200" s="81"/>
      <c r="N200" s="81" t="s">
        <v>963</v>
      </c>
      <c r="O200" s="81" t="s">
        <v>1167</v>
      </c>
      <c r="P200" s="81" t="s">
        <v>1170</v>
      </c>
      <c r="Q200" s="81" t="s">
        <v>1605</v>
      </c>
      <c r="R200" s="81" t="s">
        <v>51</v>
      </c>
      <c r="S200" s="82">
        <v>19963</v>
      </c>
      <c r="T200" s="82">
        <v>15764</v>
      </c>
      <c r="U200" s="82">
        <v>1</v>
      </c>
      <c r="V200" s="82">
        <v>2460</v>
      </c>
      <c r="W200" s="82">
        <v>2713</v>
      </c>
      <c r="X200" s="82">
        <v>4789</v>
      </c>
      <c r="Y200" s="82">
        <v>4833</v>
      </c>
      <c r="Z200" s="82">
        <v>4418</v>
      </c>
      <c r="AA200" s="82">
        <v>4675</v>
      </c>
      <c r="AB200" s="82">
        <v>4454</v>
      </c>
      <c r="AC200" s="82">
        <v>3918</v>
      </c>
      <c r="AD200" s="82">
        <v>2850</v>
      </c>
      <c r="AE200" s="82">
        <v>618</v>
      </c>
      <c r="AF200" s="82"/>
      <c r="AG200" s="82">
        <v>152</v>
      </c>
      <c r="AH200" s="82">
        <v>1350</v>
      </c>
      <c r="AI200" s="82">
        <v>3046</v>
      </c>
      <c r="AJ200" s="82">
        <v>411</v>
      </c>
      <c r="AK200" s="82">
        <v>135</v>
      </c>
      <c r="AL200" s="82">
        <v>4903</v>
      </c>
      <c r="AM200" s="82">
        <v>115</v>
      </c>
      <c r="AN200" s="82">
        <v>25615</v>
      </c>
      <c r="AO200" s="82">
        <v>1</v>
      </c>
      <c r="AP200" s="82">
        <v>12378</v>
      </c>
      <c r="AQ200" s="82">
        <v>23251</v>
      </c>
      <c r="AR200" s="82">
        <v>99</v>
      </c>
      <c r="AS200" s="82"/>
      <c r="AT200" s="82">
        <v>913</v>
      </c>
      <c r="AU200" s="82">
        <v>636</v>
      </c>
      <c r="AV200" s="82">
        <v>48</v>
      </c>
      <c r="AW200" s="82">
        <v>87</v>
      </c>
      <c r="AX200" s="82">
        <v>205</v>
      </c>
      <c r="AY200" s="82">
        <v>12</v>
      </c>
      <c r="AZ200" s="82">
        <v>24</v>
      </c>
      <c r="BA200" s="82">
        <v>12</v>
      </c>
      <c r="BB200" s="82">
        <v>209</v>
      </c>
      <c r="BC200" s="82">
        <v>13</v>
      </c>
      <c r="BD200" s="82">
        <v>3</v>
      </c>
      <c r="BE200" s="82">
        <v>33424</v>
      </c>
      <c r="BF200" s="82">
        <v>121</v>
      </c>
      <c r="BG200" s="82">
        <v>11</v>
      </c>
      <c r="BH200" s="82">
        <v>10</v>
      </c>
      <c r="BI200" s="82"/>
      <c r="BJ200" s="82"/>
      <c r="BK200" s="82">
        <v>12017</v>
      </c>
      <c r="BL200" s="82">
        <v>13064</v>
      </c>
      <c r="BM200" s="82">
        <v>2359</v>
      </c>
      <c r="BN200" s="82">
        <v>5957</v>
      </c>
      <c r="BO200" s="82">
        <v>2319</v>
      </c>
      <c r="BP200" s="82">
        <v>12</v>
      </c>
      <c r="BQ200" s="82">
        <v>32</v>
      </c>
      <c r="BR200" s="82">
        <v>3592</v>
      </c>
      <c r="BS200" s="82">
        <v>12</v>
      </c>
      <c r="BT200" s="82">
        <v>2731</v>
      </c>
      <c r="BU200" s="82">
        <v>288</v>
      </c>
      <c r="BV200" s="82">
        <v>353</v>
      </c>
      <c r="BW200" s="82">
        <v>584</v>
      </c>
      <c r="BX200" s="82">
        <v>259</v>
      </c>
      <c r="BY200" s="82">
        <v>1198</v>
      </c>
      <c r="BZ200" s="82">
        <v>2680</v>
      </c>
      <c r="CA200" s="82">
        <v>1695</v>
      </c>
      <c r="CB200" s="82">
        <v>6410</v>
      </c>
      <c r="CC200" s="82">
        <v>1113</v>
      </c>
      <c r="CD200" s="82">
        <v>2305</v>
      </c>
      <c r="CE200" s="82">
        <v>124</v>
      </c>
      <c r="CF200" s="82">
        <v>1382</v>
      </c>
      <c r="CG200" s="82">
        <v>946</v>
      </c>
      <c r="CH200" s="82">
        <v>3210</v>
      </c>
      <c r="CI200" s="82">
        <v>1197</v>
      </c>
      <c r="CJ200" s="82">
        <v>5611</v>
      </c>
      <c r="CK200" s="82">
        <v>6</v>
      </c>
      <c r="CL200" s="82">
        <v>35728</v>
      </c>
      <c r="CM200" s="82">
        <v>130</v>
      </c>
      <c r="CN200" s="82">
        <v>33422</v>
      </c>
      <c r="CO200" s="82">
        <v>2145</v>
      </c>
      <c r="CP200" s="82">
        <v>21</v>
      </c>
      <c r="CQ200" s="82">
        <v>10</v>
      </c>
      <c r="CR200" s="82">
        <v>1</v>
      </c>
      <c r="CS200" s="82">
        <v>35294</v>
      </c>
      <c r="CT200" s="82">
        <v>8</v>
      </c>
      <c r="CU200" s="82">
        <v>109</v>
      </c>
      <c r="CV200" s="82">
        <v>313</v>
      </c>
      <c r="CW200" s="82">
        <v>3</v>
      </c>
      <c r="CX200" s="82">
        <v>3697</v>
      </c>
      <c r="CY200" s="82">
        <v>3711</v>
      </c>
      <c r="CZ200" s="82"/>
      <c r="DA200" s="82">
        <v>39</v>
      </c>
      <c r="DB200" s="82">
        <v>373</v>
      </c>
      <c r="DC200" s="82">
        <v>569</v>
      </c>
      <c r="DD200" s="82">
        <v>649</v>
      </c>
      <c r="DE200" s="82">
        <v>1064</v>
      </c>
      <c r="DF200" s="82">
        <v>1631</v>
      </c>
      <c r="DG200" s="82">
        <v>1576</v>
      </c>
      <c r="DH200" s="82">
        <v>1485</v>
      </c>
      <c r="DI200" s="82">
        <v>22</v>
      </c>
      <c r="DJ200" s="82"/>
      <c r="DK200" s="82"/>
      <c r="DL200" s="82"/>
      <c r="DM200" s="82">
        <v>322</v>
      </c>
      <c r="DN200" s="82">
        <v>532</v>
      </c>
      <c r="DO200" s="82">
        <v>75</v>
      </c>
      <c r="DP200" s="82">
        <v>90</v>
      </c>
      <c r="DQ200" s="82">
        <v>842</v>
      </c>
      <c r="DR200" s="82">
        <v>24</v>
      </c>
      <c r="DS200" s="82">
        <v>5523</v>
      </c>
      <c r="DT200" s="82"/>
      <c r="DU200" s="82">
        <v>1911</v>
      </c>
      <c r="DV200" s="82">
        <v>5471</v>
      </c>
      <c r="DW200" s="82">
        <v>26</v>
      </c>
      <c r="DX200" s="82"/>
      <c r="DY200" s="82">
        <v>282</v>
      </c>
      <c r="DZ200" s="82">
        <v>243</v>
      </c>
      <c r="EA200" s="82">
        <v>313</v>
      </c>
      <c r="EB200" s="82">
        <v>1588</v>
      </c>
      <c r="EC200" s="82">
        <v>205</v>
      </c>
      <c r="ED200" s="82">
        <v>5</v>
      </c>
      <c r="EE200" s="82">
        <v>2</v>
      </c>
      <c r="EF200" s="82">
        <v>4</v>
      </c>
      <c r="EG200" s="82">
        <v>52</v>
      </c>
      <c r="EH200" s="82"/>
      <c r="EI200" s="82">
        <v>4085</v>
      </c>
      <c r="EJ200" s="82">
        <v>625</v>
      </c>
      <c r="EK200" s="82">
        <v>3</v>
      </c>
      <c r="EL200" s="82"/>
      <c r="EM200" s="82"/>
      <c r="EN200" s="82">
        <v>1</v>
      </c>
      <c r="EO200" s="82"/>
      <c r="EP200" s="82">
        <v>1511</v>
      </c>
      <c r="EQ200" s="82">
        <v>4187</v>
      </c>
      <c r="ER200" s="82">
        <v>235</v>
      </c>
      <c r="ES200" s="82">
        <v>1195</v>
      </c>
      <c r="ET200" s="82">
        <v>280</v>
      </c>
      <c r="EU200" s="82"/>
      <c r="EV200" s="82">
        <v>1865</v>
      </c>
      <c r="EW200" s="82">
        <v>1041</v>
      </c>
      <c r="EX200" s="82">
        <v>68</v>
      </c>
      <c r="EY200" s="82">
        <v>8</v>
      </c>
      <c r="EZ200" s="82">
        <v>501</v>
      </c>
      <c r="FA200" s="82">
        <v>6</v>
      </c>
      <c r="FB200" s="82">
        <v>445</v>
      </c>
      <c r="FC200" s="82">
        <v>1082</v>
      </c>
      <c r="FD200" s="82">
        <v>490</v>
      </c>
      <c r="FE200" s="82">
        <v>38</v>
      </c>
      <c r="FF200" s="82">
        <v>118</v>
      </c>
      <c r="FG200" s="82">
        <v>179</v>
      </c>
      <c r="FH200" s="82">
        <v>182</v>
      </c>
      <c r="FI200" s="82">
        <v>600</v>
      </c>
      <c r="FJ200" s="82">
        <v>197</v>
      </c>
      <c r="FK200" s="82">
        <v>234</v>
      </c>
      <c r="FL200" s="82">
        <v>20</v>
      </c>
      <c r="FM200" s="82">
        <v>5</v>
      </c>
      <c r="FN200" s="82">
        <v>326</v>
      </c>
      <c r="FO200" s="82">
        <v>3</v>
      </c>
      <c r="FP200" s="82"/>
      <c r="FQ200" s="82">
        <v>7408</v>
      </c>
      <c r="FR200" s="82">
        <v>73</v>
      </c>
      <c r="FS200" s="82">
        <v>6732</v>
      </c>
      <c r="FT200" s="82">
        <v>591</v>
      </c>
      <c r="FU200" s="82">
        <v>10</v>
      </c>
      <c r="FV200" s="82">
        <v>2</v>
      </c>
      <c r="FW200" s="82">
        <v>7311</v>
      </c>
      <c r="FX200" s="82">
        <v>46</v>
      </c>
      <c r="FY200" s="82">
        <v>50</v>
      </c>
      <c r="FZ200" s="82"/>
      <c r="GA200" s="82">
        <v>1</v>
      </c>
      <c r="GB200" s="82"/>
      <c r="GC200" s="82">
        <v>19</v>
      </c>
    </row>
    <row r="201" spans="1:185" x14ac:dyDescent="0.3">
      <c r="A201" s="83">
        <v>106340913</v>
      </c>
      <c r="B201" s="81" t="s">
        <v>515</v>
      </c>
      <c r="C201" s="81" t="s">
        <v>1011</v>
      </c>
      <c r="D201" s="81" t="s">
        <v>1101</v>
      </c>
      <c r="E201" s="81" t="s">
        <v>1606</v>
      </c>
      <c r="F201" s="81" t="s">
        <v>2062</v>
      </c>
      <c r="G201" s="81" t="s">
        <v>1606</v>
      </c>
      <c r="H201" s="81" t="s">
        <v>516</v>
      </c>
      <c r="I201" s="81" t="s">
        <v>1040</v>
      </c>
      <c r="J201" s="81"/>
      <c r="K201" s="81" t="s">
        <v>1864</v>
      </c>
      <c r="L201" s="81"/>
      <c r="M201" s="81"/>
      <c r="N201" s="81" t="s">
        <v>967</v>
      </c>
      <c r="O201" s="81" t="s">
        <v>1165</v>
      </c>
      <c r="P201" s="81" t="s">
        <v>1109</v>
      </c>
      <c r="Q201" s="81" t="s">
        <v>1607</v>
      </c>
      <c r="R201" s="81" t="s">
        <v>51</v>
      </c>
      <c r="S201" s="82">
        <v>44989</v>
      </c>
      <c r="T201" s="82">
        <v>37506</v>
      </c>
      <c r="U201" s="82">
        <v>2</v>
      </c>
      <c r="V201" s="82">
        <v>5579</v>
      </c>
      <c r="W201" s="82">
        <v>6263</v>
      </c>
      <c r="X201" s="82">
        <v>15079</v>
      </c>
      <c r="Y201" s="82">
        <v>14718</v>
      </c>
      <c r="Z201" s="82">
        <v>10393</v>
      </c>
      <c r="AA201" s="82">
        <v>10259</v>
      </c>
      <c r="AB201" s="82">
        <v>8669</v>
      </c>
      <c r="AC201" s="82">
        <v>5715</v>
      </c>
      <c r="AD201" s="82">
        <v>4892</v>
      </c>
      <c r="AE201" s="82">
        <v>930</v>
      </c>
      <c r="AF201" s="82"/>
      <c r="AG201" s="82">
        <v>483</v>
      </c>
      <c r="AH201" s="82">
        <v>6525</v>
      </c>
      <c r="AI201" s="82">
        <v>19795</v>
      </c>
      <c r="AJ201" s="82">
        <v>1923</v>
      </c>
      <c r="AK201" s="82">
        <v>767</v>
      </c>
      <c r="AL201" s="82">
        <v>15501</v>
      </c>
      <c r="AM201" s="82">
        <v>1286</v>
      </c>
      <c r="AN201" s="82">
        <v>36217</v>
      </c>
      <c r="AO201" s="82"/>
      <c r="AP201" s="82">
        <v>14474</v>
      </c>
      <c r="AQ201" s="82">
        <v>67034</v>
      </c>
      <c r="AR201" s="82">
        <v>989</v>
      </c>
      <c r="AS201" s="82"/>
      <c r="AT201" s="82">
        <v>538</v>
      </c>
      <c r="AU201" s="82">
        <v>3053</v>
      </c>
      <c r="AV201" s="82">
        <v>1</v>
      </c>
      <c r="AW201" s="82">
        <v>186</v>
      </c>
      <c r="AX201" s="82">
        <v>379</v>
      </c>
      <c r="AY201" s="82">
        <v>104</v>
      </c>
      <c r="AZ201" s="82">
        <v>10</v>
      </c>
      <c r="BA201" s="82">
        <v>96</v>
      </c>
      <c r="BB201" s="82">
        <v>1706</v>
      </c>
      <c r="BC201" s="82">
        <v>3</v>
      </c>
      <c r="BD201" s="82">
        <v>39</v>
      </c>
      <c r="BE201" s="82">
        <v>75514</v>
      </c>
      <c r="BF201" s="82">
        <v>867</v>
      </c>
      <c r="BG201" s="82">
        <v>1</v>
      </c>
      <c r="BH201" s="82"/>
      <c r="BI201" s="82"/>
      <c r="BJ201" s="82"/>
      <c r="BK201" s="82">
        <v>32298</v>
      </c>
      <c r="BL201" s="82">
        <v>17308</v>
      </c>
      <c r="BM201" s="82">
        <v>884</v>
      </c>
      <c r="BN201" s="82">
        <v>23849</v>
      </c>
      <c r="BO201" s="82">
        <v>8158</v>
      </c>
      <c r="BP201" s="82"/>
      <c r="BQ201" s="82">
        <v>28</v>
      </c>
      <c r="BR201" s="82">
        <v>6279</v>
      </c>
      <c r="BS201" s="82">
        <v>10</v>
      </c>
      <c r="BT201" s="82">
        <v>4414</v>
      </c>
      <c r="BU201" s="82">
        <v>248</v>
      </c>
      <c r="BV201" s="82">
        <v>1245</v>
      </c>
      <c r="BW201" s="82">
        <v>1207</v>
      </c>
      <c r="BX201" s="82">
        <v>845</v>
      </c>
      <c r="BY201" s="82">
        <v>3198</v>
      </c>
      <c r="BZ201" s="82">
        <v>4449</v>
      </c>
      <c r="CA201" s="82">
        <v>3191</v>
      </c>
      <c r="CB201" s="82">
        <v>14153</v>
      </c>
      <c r="CC201" s="82">
        <v>5133</v>
      </c>
      <c r="CD201" s="82">
        <v>6284</v>
      </c>
      <c r="CE201" s="82">
        <v>154</v>
      </c>
      <c r="CF201" s="82">
        <v>3642</v>
      </c>
      <c r="CG201" s="82">
        <v>1523</v>
      </c>
      <c r="CH201" s="82">
        <v>6861</v>
      </c>
      <c r="CI201" s="82">
        <v>3198</v>
      </c>
      <c r="CJ201" s="82">
        <v>16427</v>
      </c>
      <c r="CK201" s="82">
        <v>8</v>
      </c>
      <c r="CL201" s="82">
        <v>82497</v>
      </c>
      <c r="CM201" s="82">
        <v>4165</v>
      </c>
      <c r="CN201" s="82">
        <v>74743</v>
      </c>
      <c r="CO201" s="82">
        <v>2706</v>
      </c>
      <c r="CP201" s="82">
        <v>2</v>
      </c>
      <c r="CQ201" s="82">
        <v>881</v>
      </c>
      <c r="CR201" s="82">
        <v>14</v>
      </c>
      <c r="CS201" s="82">
        <v>79209</v>
      </c>
      <c r="CT201" s="82"/>
      <c r="CU201" s="82">
        <v>2869</v>
      </c>
      <c r="CV201" s="82">
        <v>306</v>
      </c>
      <c r="CW201" s="82">
        <v>99</v>
      </c>
      <c r="CX201" s="82">
        <v>3755</v>
      </c>
      <c r="CY201" s="82">
        <v>4049</v>
      </c>
      <c r="CZ201" s="82"/>
      <c r="DA201" s="82">
        <v>28</v>
      </c>
      <c r="DB201" s="82">
        <v>272</v>
      </c>
      <c r="DC201" s="82">
        <v>516</v>
      </c>
      <c r="DD201" s="82">
        <v>719</v>
      </c>
      <c r="DE201" s="82">
        <v>1262</v>
      </c>
      <c r="DF201" s="82">
        <v>1743</v>
      </c>
      <c r="DG201" s="82">
        <v>1608</v>
      </c>
      <c r="DH201" s="82">
        <v>1655</v>
      </c>
      <c r="DI201" s="82"/>
      <c r="DJ201" s="82">
        <v>1</v>
      </c>
      <c r="DK201" s="82"/>
      <c r="DL201" s="82">
        <v>42</v>
      </c>
      <c r="DM201" s="82">
        <v>559</v>
      </c>
      <c r="DN201" s="82">
        <v>1228</v>
      </c>
      <c r="DO201" s="82">
        <v>124</v>
      </c>
      <c r="DP201" s="82">
        <v>80</v>
      </c>
      <c r="DQ201" s="82">
        <v>968</v>
      </c>
      <c r="DR201" s="82">
        <v>92</v>
      </c>
      <c r="DS201" s="82">
        <v>4711</v>
      </c>
      <c r="DT201" s="82"/>
      <c r="DU201" s="82">
        <v>1024</v>
      </c>
      <c r="DV201" s="82">
        <v>6705</v>
      </c>
      <c r="DW201" s="82">
        <v>75</v>
      </c>
      <c r="DX201" s="82"/>
      <c r="DY201" s="82">
        <v>221</v>
      </c>
      <c r="DZ201" s="82">
        <v>207</v>
      </c>
      <c r="EA201" s="82">
        <v>414</v>
      </c>
      <c r="EB201" s="82">
        <v>1440</v>
      </c>
      <c r="EC201" s="82">
        <v>324</v>
      </c>
      <c r="ED201" s="82">
        <v>7</v>
      </c>
      <c r="EE201" s="82">
        <v>3</v>
      </c>
      <c r="EF201" s="82">
        <v>33</v>
      </c>
      <c r="EG201" s="82">
        <v>28</v>
      </c>
      <c r="EH201" s="82"/>
      <c r="EI201" s="82">
        <v>3962</v>
      </c>
      <c r="EJ201" s="82">
        <v>1165</v>
      </c>
      <c r="EK201" s="82"/>
      <c r="EL201" s="82"/>
      <c r="EM201" s="82"/>
      <c r="EN201" s="82"/>
      <c r="EO201" s="82"/>
      <c r="EP201" s="82">
        <v>1235</v>
      </c>
      <c r="EQ201" s="82">
        <v>4574</v>
      </c>
      <c r="ER201" s="82">
        <v>31</v>
      </c>
      <c r="ES201" s="82">
        <v>1694</v>
      </c>
      <c r="ET201" s="82">
        <v>270</v>
      </c>
      <c r="EU201" s="82"/>
      <c r="EV201" s="82">
        <v>1499</v>
      </c>
      <c r="EW201" s="82">
        <v>1022</v>
      </c>
      <c r="EX201" s="82">
        <v>71</v>
      </c>
      <c r="EY201" s="82">
        <v>2</v>
      </c>
      <c r="EZ201" s="82">
        <v>398</v>
      </c>
      <c r="FA201" s="82">
        <v>7</v>
      </c>
      <c r="FB201" s="82">
        <v>327</v>
      </c>
      <c r="FC201" s="82">
        <v>2434</v>
      </c>
      <c r="FD201" s="82">
        <v>622</v>
      </c>
      <c r="FE201" s="82">
        <v>185</v>
      </c>
      <c r="FF201" s="82">
        <v>173</v>
      </c>
      <c r="FG201" s="82">
        <v>171</v>
      </c>
      <c r="FH201" s="82">
        <v>173</v>
      </c>
      <c r="FI201" s="82">
        <v>427</v>
      </c>
      <c r="FJ201" s="82">
        <v>126</v>
      </c>
      <c r="FK201" s="82">
        <v>138</v>
      </c>
      <c r="FL201" s="82"/>
      <c r="FM201" s="82">
        <v>5</v>
      </c>
      <c r="FN201" s="82">
        <v>21</v>
      </c>
      <c r="FO201" s="82">
        <v>3</v>
      </c>
      <c r="FP201" s="82"/>
      <c r="FQ201" s="82">
        <v>7804</v>
      </c>
      <c r="FR201" s="82">
        <v>266</v>
      </c>
      <c r="FS201" s="82">
        <v>7297</v>
      </c>
      <c r="FT201" s="82">
        <v>236</v>
      </c>
      <c r="FU201" s="82"/>
      <c r="FV201" s="82">
        <v>5</v>
      </c>
      <c r="FW201" s="82">
        <v>7461</v>
      </c>
      <c r="FX201" s="82">
        <v>313</v>
      </c>
      <c r="FY201" s="82">
        <v>26</v>
      </c>
      <c r="FZ201" s="82">
        <v>4</v>
      </c>
      <c r="GA201" s="82"/>
      <c r="GB201" s="82"/>
      <c r="GC201" s="82">
        <v>36</v>
      </c>
    </row>
    <row r="202" spans="1:185" x14ac:dyDescent="0.3">
      <c r="A202" s="83">
        <v>106340947</v>
      </c>
      <c r="B202" s="81" t="s">
        <v>517</v>
      </c>
      <c r="C202" s="81" t="s">
        <v>518</v>
      </c>
      <c r="D202" s="81" t="s">
        <v>1101</v>
      </c>
      <c r="E202" s="81" t="s">
        <v>1606</v>
      </c>
      <c r="F202" s="81" t="s">
        <v>2063</v>
      </c>
      <c r="G202" s="81" t="s">
        <v>1606</v>
      </c>
      <c r="H202" s="81" t="s">
        <v>519</v>
      </c>
      <c r="I202" s="81" t="s">
        <v>1040</v>
      </c>
      <c r="J202" s="81"/>
      <c r="K202" s="81" t="s">
        <v>1864</v>
      </c>
      <c r="L202" s="81"/>
      <c r="M202" s="81"/>
      <c r="N202" s="81" t="s">
        <v>965</v>
      </c>
      <c r="O202" s="81" t="s">
        <v>1165</v>
      </c>
      <c r="P202" s="81" t="s">
        <v>1106</v>
      </c>
      <c r="Q202" s="81" t="s">
        <v>1608</v>
      </c>
      <c r="R202" s="81" t="s">
        <v>51</v>
      </c>
      <c r="S202" s="82">
        <v>15000</v>
      </c>
      <c r="T202" s="82">
        <v>11678</v>
      </c>
      <c r="U202" s="82">
        <v>1</v>
      </c>
      <c r="V202" s="82">
        <v>1073</v>
      </c>
      <c r="W202" s="82">
        <v>1499</v>
      </c>
      <c r="X202" s="82">
        <v>4345</v>
      </c>
      <c r="Y202" s="82">
        <v>4234</v>
      </c>
      <c r="Z202" s="82">
        <v>3663</v>
      </c>
      <c r="AA202" s="82">
        <v>4158</v>
      </c>
      <c r="AB202" s="82">
        <v>3701</v>
      </c>
      <c r="AC202" s="82">
        <v>2095</v>
      </c>
      <c r="AD202" s="82">
        <v>1661</v>
      </c>
      <c r="AE202" s="82">
        <v>250</v>
      </c>
      <c r="AF202" s="82"/>
      <c r="AG202" s="82">
        <v>242</v>
      </c>
      <c r="AH202" s="82">
        <v>2096</v>
      </c>
      <c r="AI202" s="82">
        <v>5487</v>
      </c>
      <c r="AJ202" s="82">
        <v>192</v>
      </c>
      <c r="AK202" s="82">
        <v>417</v>
      </c>
      <c r="AL202" s="82">
        <v>2516</v>
      </c>
      <c r="AM202" s="82">
        <v>603</v>
      </c>
      <c r="AN202" s="82">
        <v>15126</v>
      </c>
      <c r="AO202" s="82"/>
      <c r="AP202" s="82">
        <v>6028</v>
      </c>
      <c r="AQ202" s="82">
        <v>20302</v>
      </c>
      <c r="AR202" s="82">
        <v>349</v>
      </c>
      <c r="AS202" s="82"/>
      <c r="AT202" s="82">
        <v>294</v>
      </c>
      <c r="AU202" s="82">
        <v>161</v>
      </c>
      <c r="AV202" s="82">
        <v>1</v>
      </c>
      <c r="AW202" s="82">
        <v>46</v>
      </c>
      <c r="AX202" s="82">
        <v>58</v>
      </c>
      <c r="AY202" s="82">
        <v>6</v>
      </c>
      <c r="AZ202" s="82">
        <v>24</v>
      </c>
      <c r="BA202" s="82">
        <v>15</v>
      </c>
      <c r="BB202" s="82">
        <v>131</v>
      </c>
      <c r="BC202" s="82">
        <v>1</v>
      </c>
      <c r="BD202" s="82">
        <v>5</v>
      </c>
      <c r="BE202" s="82">
        <v>25791</v>
      </c>
      <c r="BF202" s="82">
        <v>144</v>
      </c>
      <c r="BG202" s="82"/>
      <c r="BH202" s="82">
        <v>2</v>
      </c>
      <c r="BI202" s="82"/>
      <c r="BJ202" s="82"/>
      <c r="BK202" s="82">
        <v>12175</v>
      </c>
      <c r="BL202" s="82">
        <v>6805</v>
      </c>
      <c r="BM202" s="82">
        <v>825</v>
      </c>
      <c r="BN202" s="82">
        <v>5152</v>
      </c>
      <c r="BO202" s="82">
        <v>1715</v>
      </c>
      <c r="BP202" s="82">
        <v>7</v>
      </c>
      <c r="BQ202" s="82">
        <v>23</v>
      </c>
      <c r="BR202" s="82">
        <v>2366</v>
      </c>
      <c r="BS202" s="82">
        <v>6</v>
      </c>
      <c r="BT202" s="82">
        <v>1770</v>
      </c>
      <c r="BU202" s="82">
        <v>134</v>
      </c>
      <c r="BV202" s="82">
        <v>363</v>
      </c>
      <c r="BW202" s="82">
        <v>411</v>
      </c>
      <c r="BX202" s="82">
        <v>197</v>
      </c>
      <c r="BY202" s="82">
        <v>441</v>
      </c>
      <c r="BZ202" s="82">
        <v>1886</v>
      </c>
      <c r="CA202" s="82">
        <v>1048</v>
      </c>
      <c r="CB202" s="82">
        <v>4274</v>
      </c>
      <c r="CC202" s="82">
        <v>1330</v>
      </c>
      <c r="CD202" s="82">
        <v>2109</v>
      </c>
      <c r="CE202" s="82">
        <v>109</v>
      </c>
      <c r="CF202" s="82">
        <v>1151</v>
      </c>
      <c r="CG202" s="82">
        <v>752</v>
      </c>
      <c r="CH202" s="82">
        <v>2309</v>
      </c>
      <c r="CI202" s="82">
        <v>1091</v>
      </c>
      <c r="CJ202" s="82">
        <v>4896</v>
      </c>
      <c r="CK202" s="82">
        <v>13</v>
      </c>
      <c r="CL202" s="82">
        <v>26679</v>
      </c>
      <c r="CM202" s="82">
        <v>1151</v>
      </c>
      <c r="CN202" s="82">
        <v>24154</v>
      </c>
      <c r="CO202" s="82">
        <v>1267</v>
      </c>
      <c r="CP202" s="82">
        <v>99</v>
      </c>
      <c r="CQ202" s="82">
        <v>8</v>
      </c>
      <c r="CR202" s="82">
        <v>83</v>
      </c>
      <c r="CS202" s="82">
        <v>25218</v>
      </c>
      <c r="CT202" s="82">
        <v>3</v>
      </c>
      <c r="CU202" s="82">
        <v>1048</v>
      </c>
      <c r="CV202" s="82">
        <v>252</v>
      </c>
      <c r="CW202" s="82">
        <v>75</v>
      </c>
      <c r="CX202" s="82">
        <v>3152</v>
      </c>
      <c r="CY202" s="82">
        <v>3122</v>
      </c>
      <c r="CZ202" s="82">
        <v>1</v>
      </c>
      <c r="DA202" s="82">
        <v>21</v>
      </c>
      <c r="DB202" s="82">
        <v>216</v>
      </c>
      <c r="DC202" s="82">
        <v>371</v>
      </c>
      <c r="DD202" s="82">
        <v>616</v>
      </c>
      <c r="DE202" s="82">
        <v>1113</v>
      </c>
      <c r="DF202" s="82">
        <v>1403</v>
      </c>
      <c r="DG202" s="82">
        <v>1231</v>
      </c>
      <c r="DH202" s="82">
        <v>1296</v>
      </c>
      <c r="DI202" s="82">
        <v>8</v>
      </c>
      <c r="DJ202" s="82"/>
      <c r="DK202" s="82"/>
      <c r="DL202" s="82">
        <v>36</v>
      </c>
      <c r="DM202" s="82">
        <v>585</v>
      </c>
      <c r="DN202" s="82">
        <v>982</v>
      </c>
      <c r="DO202" s="82">
        <v>58</v>
      </c>
      <c r="DP202" s="82">
        <v>85</v>
      </c>
      <c r="DQ202" s="82">
        <v>455</v>
      </c>
      <c r="DR202" s="82">
        <v>112</v>
      </c>
      <c r="DS202" s="82">
        <v>3962</v>
      </c>
      <c r="DT202" s="82"/>
      <c r="DU202" s="82">
        <v>1034</v>
      </c>
      <c r="DV202" s="82">
        <v>5199</v>
      </c>
      <c r="DW202" s="82">
        <v>42</v>
      </c>
      <c r="DX202" s="82"/>
      <c r="DY202" s="82">
        <v>105</v>
      </c>
      <c r="DZ202" s="82">
        <v>156</v>
      </c>
      <c r="EA202" s="82">
        <v>269</v>
      </c>
      <c r="EB202" s="82">
        <v>1350</v>
      </c>
      <c r="EC202" s="82">
        <v>165</v>
      </c>
      <c r="ED202" s="82">
        <v>1</v>
      </c>
      <c r="EE202" s="82"/>
      <c r="EF202" s="82">
        <v>16</v>
      </c>
      <c r="EG202" s="82">
        <v>47</v>
      </c>
      <c r="EH202" s="82">
        <v>35</v>
      </c>
      <c r="EI202" s="82">
        <v>3329</v>
      </c>
      <c r="EJ202" s="82">
        <v>799</v>
      </c>
      <c r="EK202" s="82"/>
      <c r="EL202" s="82"/>
      <c r="EM202" s="82"/>
      <c r="EN202" s="82">
        <v>3</v>
      </c>
      <c r="EO202" s="82"/>
      <c r="EP202" s="82">
        <v>1746</v>
      </c>
      <c r="EQ202" s="82">
        <v>3571</v>
      </c>
      <c r="ER202" s="82">
        <v>99</v>
      </c>
      <c r="ES202" s="82">
        <v>792</v>
      </c>
      <c r="ET202" s="82">
        <v>64</v>
      </c>
      <c r="EU202" s="82">
        <v>3</v>
      </c>
      <c r="EV202" s="82">
        <v>1675</v>
      </c>
      <c r="EW202" s="82">
        <v>770</v>
      </c>
      <c r="EX202" s="82">
        <v>58</v>
      </c>
      <c r="EY202" s="82">
        <v>6</v>
      </c>
      <c r="EZ202" s="82">
        <v>319</v>
      </c>
      <c r="FA202" s="82">
        <v>12</v>
      </c>
      <c r="FB202" s="82">
        <v>424</v>
      </c>
      <c r="FC202" s="82">
        <v>1134</v>
      </c>
      <c r="FD202" s="82">
        <v>513</v>
      </c>
      <c r="FE202" s="82">
        <v>113</v>
      </c>
      <c r="FF202" s="82">
        <v>92</v>
      </c>
      <c r="FG202" s="82">
        <v>189</v>
      </c>
      <c r="FH202" s="82">
        <v>167</v>
      </c>
      <c r="FI202" s="82">
        <v>496</v>
      </c>
      <c r="FJ202" s="82">
        <v>131</v>
      </c>
      <c r="FK202" s="82">
        <v>111</v>
      </c>
      <c r="FL202" s="82">
        <v>8</v>
      </c>
      <c r="FM202" s="82">
        <v>9</v>
      </c>
      <c r="FN202" s="82">
        <v>46</v>
      </c>
      <c r="FO202" s="82">
        <v>2</v>
      </c>
      <c r="FP202" s="82"/>
      <c r="FQ202" s="82">
        <v>6275</v>
      </c>
      <c r="FR202" s="82">
        <v>488</v>
      </c>
      <c r="FS202" s="82">
        <v>5453</v>
      </c>
      <c r="FT202" s="82">
        <v>312</v>
      </c>
      <c r="FU202" s="82">
        <v>21</v>
      </c>
      <c r="FV202" s="82">
        <v>1</v>
      </c>
      <c r="FW202" s="82">
        <v>6021</v>
      </c>
      <c r="FX202" s="82">
        <v>212</v>
      </c>
      <c r="FY202" s="82">
        <v>38</v>
      </c>
      <c r="FZ202" s="82">
        <v>2</v>
      </c>
      <c r="GA202" s="82"/>
      <c r="GB202" s="82">
        <v>2</v>
      </c>
      <c r="GC202" s="82">
        <v>20</v>
      </c>
    </row>
    <row r="203" spans="1:185" x14ac:dyDescent="0.3">
      <c r="A203" s="83">
        <v>106340950</v>
      </c>
      <c r="B203" s="81" t="s">
        <v>520</v>
      </c>
      <c r="C203" s="81" t="s">
        <v>2330</v>
      </c>
      <c r="D203" s="81" t="s">
        <v>1101</v>
      </c>
      <c r="E203" s="81" t="s">
        <v>1606</v>
      </c>
      <c r="F203" s="81" t="s">
        <v>2064</v>
      </c>
      <c r="G203" s="81" t="s">
        <v>2065</v>
      </c>
      <c r="H203" s="81" t="s">
        <v>521</v>
      </c>
      <c r="I203" s="81" t="s">
        <v>1040</v>
      </c>
      <c r="J203" s="81" t="s">
        <v>1867</v>
      </c>
      <c r="K203" s="81" t="s">
        <v>1864</v>
      </c>
      <c r="L203" s="81"/>
      <c r="M203" s="81"/>
      <c r="N203" s="81" t="s">
        <v>965</v>
      </c>
      <c r="O203" s="81" t="s">
        <v>1111</v>
      </c>
      <c r="P203" s="81" t="s">
        <v>1109</v>
      </c>
      <c r="Q203" s="81" t="s">
        <v>1609</v>
      </c>
      <c r="R203" s="81" t="s">
        <v>51</v>
      </c>
      <c r="S203" s="82">
        <v>25524</v>
      </c>
      <c r="T203" s="82">
        <v>21601</v>
      </c>
      <c r="U203" s="82">
        <v>1</v>
      </c>
      <c r="V203" s="82">
        <v>3475</v>
      </c>
      <c r="W203" s="82">
        <v>3582</v>
      </c>
      <c r="X203" s="82">
        <v>7988</v>
      </c>
      <c r="Y203" s="82">
        <v>8133</v>
      </c>
      <c r="Z203" s="82">
        <v>5863</v>
      </c>
      <c r="AA203" s="82">
        <v>6376</v>
      </c>
      <c r="AB203" s="82">
        <v>5233</v>
      </c>
      <c r="AC203" s="82">
        <v>2875</v>
      </c>
      <c r="AD203" s="82">
        <v>2870</v>
      </c>
      <c r="AE203" s="82">
        <v>731</v>
      </c>
      <c r="AF203" s="82"/>
      <c r="AG203" s="82">
        <v>331</v>
      </c>
      <c r="AH203" s="82">
        <v>3045</v>
      </c>
      <c r="AI203" s="82">
        <v>7400</v>
      </c>
      <c r="AJ203" s="82">
        <v>347</v>
      </c>
      <c r="AK203" s="82">
        <v>422</v>
      </c>
      <c r="AL203" s="82">
        <v>4028</v>
      </c>
      <c r="AM203" s="82">
        <v>414</v>
      </c>
      <c r="AN203" s="82">
        <v>31139</v>
      </c>
      <c r="AO203" s="82"/>
      <c r="AP203" s="82">
        <v>6755</v>
      </c>
      <c r="AQ203" s="82">
        <v>40000</v>
      </c>
      <c r="AR203" s="82">
        <v>371</v>
      </c>
      <c r="AS203" s="82"/>
      <c r="AT203" s="82">
        <v>498</v>
      </c>
      <c r="AU203" s="82">
        <v>312</v>
      </c>
      <c r="AV203" s="82"/>
      <c r="AW203" s="82">
        <v>239</v>
      </c>
      <c r="AX203" s="82">
        <v>118</v>
      </c>
      <c r="AY203" s="82">
        <v>13</v>
      </c>
      <c r="AZ203" s="82">
        <v>57</v>
      </c>
      <c r="BA203" s="82">
        <v>256</v>
      </c>
      <c r="BB203" s="82">
        <v>113</v>
      </c>
      <c r="BC203" s="82">
        <v>7</v>
      </c>
      <c r="BD203" s="82">
        <v>14</v>
      </c>
      <c r="BE203" s="82">
        <v>45062</v>
      </c>
      <c r="BF203" s="82">
        <v>432</v>
      </c>
      <c r="BG203" s="82"/>
      <c r="BH203" s="82">
        <v>5</v>
      </c>
      <c r="BI203" s="82"/>
      <c r="BJ203" s="82"/>
      <c r="BK203" s="82">
        <v>25530</v>
      </c>
      <c r="BL203" s="82">
        <v>9789</v>
      </c>
      <c r="BM203" s="82">
        <v>1799</v>
      </c>
      <c r="BN203" s="82">
        <v>6891</v>
      </c>
      <c r="BO203" s="82">
        <v>3113</v>
      </c>
      <c r="BP203" s="82">
        <v>4</v>
      </c>
      <c r="BQ203" s="82">
        <v>41</v>
      </c>
      <c r="BR203" s="82">
        <v>3285</v>
      </c>
      <c r="BS203" s="82">
        <v>11</v>
      </c>
      <c r="BT203" s="82">
        <v>3129</v>
      </c>
      <c r="BU203" s="82">
        <v>167</v>
      </c>
      <c r="BV203" s="82">
        <v>924</v>
      </c>
      <c r="BW203" s="82">
        <v>577</v>
      </c>
      <c r="BX203" s="82">
        <v>413</v>
      </c>
      <c r="BY203" s="82">
        <v>1111</v>
      </c>
      <c r="BZ203" s="82">
        <v>2798</v>
      </c>
      <c r="CA203" s="82">
        <v>1825</v>
      </c>
      <c r="CB203" s="82">
        <v>9535</v>
      </c>
      <c r="CC203" s="82">
        <v>2218</v>
      </c>
      <c r="CD203" s="82">
        <v>3348</v>
      </c>
      <c r="CE203" s="82">
        <v>123</v>
      </c>
      <c r="CF203" s="82">
        <v>2016</v>
      </c>
      <c r="CG203" s="82">
        <v>1412</v>
      </c>
      <c r="CH203" s="82">
        <v>3924</v>
      </c>
      <c r="CI203" s="82">
        <v>2167</v>
      </c>
      <c r="CJ203" s="82">
        <v>8074</v>
      </c>
      <c r="CK203" s="82">
        <v>28</v>
      </c>
      <c r="CL203" s="82">
        <v>47126</v>
      </c>
      <c r="CM203" s="82">
        <v>3266</v>
      </c>
      <c r="CN203" s="82">
        <v>42200</v>
      </c>
      <c r="CO203" s="82">
        <v>1492</v>
      </c>
      <c r="CP203" s="82">
        <v>148</v>
      </c>
      <c r="CQ203" s="82">
        <v>20</v>
      </c>
      <c r="CR203" s="82">
        <v>192</v>
      </c>
      <c r="CS203" s="82">
        <v>44873</v>
      </c>
      <c r="CT203" s="82"/>
      <c r="CU203" s="82">
        <v>1589</v>
      </c>
      <c r="CV203" s="82">
        <v>300</v>
      </c>
      <c r="CW203" s="82">
        <v>172</v>
      </c>
      <c r="CX203" s="82">
        <v>5985</v>
      </c>
      <c r="CY203" s="82">
        <v>6434</v>
      </c>
      <c r="CZ203" s="82"/>
      <c r="DA203" s="82">
        <v>114</v>
      </c>
      <c r="DB203" s="82">
        <v>625</v>
      </c>
      <c r="DC203" s="82">
        <v>1043</v>
      </c>
      <c r="DD203" s="82">
        <v>1112</v>
      </c>
      <c r="DE203" s="82">
        <v>2131</v>
      </c>
      <c r="DF203" s="82">
        <v>2673</v>
      </c>
      <c r="DG203" s="82">
        <v>2140</v>
      </c>
      <c r="DH203" s="82">
        <v>2413</v>
      </c>
      <c r="DI203" s="82">
        <v>98</v>
      </c>
      <c r="DJ203" s="82">
        <v>70</v>
      </c>
      <c r="DK203" s="82"/>
      <c r="DL203" s="82">
        <v>69</v>
      </c>
      <c r="DM203" s="82">
        <v>655</v>
      </c>
      <c r="DN203" s="82">
        <v>1313</v>
      </c>
      <c r="DO203" s="82">
        <v>58</v>
      </c>
      <c r="DP203" s="82">
        <v>104</v>
      </c>
      <c r="DQ203" s="82">
        <v>792</v>
      </c>
      <c r="DR203" s="82">
        <v>64</v>
      </c>
      <c r="DS203" s="82">
        <v>9364</v>
      </c>
      <c r="DT203" s="82"/>
      <c r="DU203" s="82">
        <v>1269</v>
      </c>
      <c r="DV203" s="82">
        <v>11086</v>
      </c>
      <c r="DW203" s="82">
        <v>64</v>
      </c>
      <c r="DX203" s="82"/>
      <c r="DY203" s="82">
        <v>298</v>
      </c>
      <c r="DZ203" s="82">
        <v>427</v>
      </c>
      <c r="EA203" s="82">
        <v>644</v>
      </c>
      <c r="EB203" s="82">
        <v>2206</v>
      </c>
      <c r="EC203" s="82">
        <v>370</v>
      </c>
      <c r="ED203" s="82">
        <v>6</v>
      </c>
      <c r="EE203" s="82">
        <v>9</v>
      </c>
      <c r="EF203" s="82">
        <v>130</v>
      </c>
      <c r="EG203" s="82">
        <v>150</v>
      </c>
      <c r="EH203" s="82">
        <v>82</v>
      </c>
      <c r="EI203" s="82">
        <v>6153</v>
      </c>
      <c r="EJ203" s="82">
        <v>1944</v>
      </c>
      <c r="EK203" s="82"/>
      <c r="EL203" s="82"/>
      <c r="EM203" s="82"/>
      <c r="EN203" s="82"/>
      <c r="EO203" s="82"/>
      <c r="EP203" s="82">
        <v>4025</v>
      </c>
      <c r="EQ203" s="82">
        <v>6376</v>
      </c>
      <c r="ER203" s="82">
        <v>397</v>
      </c>
      <c r="ES203" s="82">
        <v>1406</v>
      </c>
      <c r="ET203" s="82">
        <v>210</v>
      </c>
      <c r="EU203" s="82">
        <v>5</v>
      </c>
      <c r="EV203" s="82">
        <v>2378</v>
      </c>
      <c r="EW203" s="82">
        <v>1315</v>
      </c>
      <c r="EX203" s="82">
        <v>109</v>
      </c>
      <c r="EY203" s="82">
        <v>5</v>
      </c>
      <c r="EZ203" s="82">
        <v>781</v>
      </c>
      <c r="FA203" s="82">
        <v>13</v>
      </c>
      <c r="FB203" s="82">
        <v>715</v>
      </c>
      <c r="FC203" s="82">
        <v>2142</v>
      </c>
      <c r="FD203" s="82">
        <v>1846</v>
      </c>
      <c r="FE203" s="82">
        <v>409</v>
      </c>
      <c r="FF203" s="82">
        <v>177</v>
      </c>
      <c r="FG203" s="82">
        <v>319</v>
      </c>
      <c r="FH203" s="82">
        <v>397</v>
      </c>
      <c r="FI203" s="82">
        <v>1112</v>
      </c>
      <c r="FJ203" s="82">
        <v>311</v>
      </c>
      <c r="FK203" s="82">
        <v>209</v>
      </c>
      <c r="FL203" s="82">
        <v>33</v>
      </c>
      <c r="FM203" s="82">
        <v>16</v>
      </c>
      <c r="FN203" s="82">
        <v>129</v>
      </c>
      <c r="FO203" s="82">
        <v>3</v>
      </c>
      <c r="FP203" s="82"/>
      <c r="FQ203" s="82">
        <v>12419</v>
      </c>
      <c r="FR203" s="82">
        <v>1009</v>
      </c>
      <c r="FS203" s="82">
        <v>11002</v>
      </c>
      <c r="FT203" s="82">
        <v>377</v>
      </c>
      <c r="FU203" s="82">
        <v>30</v>
      </c>
      <c r="FV203" s="82">
        <v>1</v>
      </c>
      <c r="FW203" s="82">
        <v>11726</v>
      </c>
      <c r="FX203" s="82">
        <v>596</v>
      </c>
      <c r="FY203" s="82">
        <v>67</v>
      </c>
      <c r="FZ203" s="82">
        <v>25</v>
      </c>
      <c r="GA203" s="82">
        <v>3</v>
      </c>
      <c r="GB203" s="82">
        <v>2</v>
      </c>
      <c r="GC203" s="82">
        <v>31</v>
      </c>
    </row>
    <row r="204" spans="1:185" x14ac:dyDescent="0.3">
      <c r="A204" s="83">
        <v>106340951</v>
      </c>
      <c r="B204" s="81" t="s">
        <v>522</v>
      </c>
      <c r="C204" s="81" t="s">
        <v>523</v>
      </c>
      <c r="D204" s="81" t="s">
        <v>1101</v>
      </c>
      <c r="E204" s="81" t="s">
        <v>1606</v>
      </c>
      <c r="F204" s="81" t="s">
        <v>2066</v>
      </c>
      <c r="G204" s="81" t="s">
        <v>1606</v>
      </c>
      <c r="H204" s="81" t="s">
        <v>524</v>
      </c>
      <c r="I204" s="81" t="s">
        <v>1040</v>
      </c>
      <c r="J204" s="81"/>
      <c r="K204" s="81" t="s">
        <v>1864</v>
      </c>
      <c r="L204" s="81"/>
      <c r="M204" s="81"/>
      <c r="N204" s="81" t="s">
        <v>965</v>
      </c>
      <c r="O204" s="81" t="s">
        <v>1165</v>
      </c>
      <c r="P204" s="81" t="s">
        <v>1099</v>
      </c>
      <c r="Q204" s="81" t="s">
        <v>1610</v>
      </c>
      <c r="R204" s="81" t="s">
        <v>51</v>
      </c>
      <c r="S204" s="82">
        <v>22343</v>
      </c>
      <c r="T204" s="82">
        <v>16730</v>
      </c>
      <c r="U204" s="82">
        <v>1</v>
      </c>
      <c r="V204" s="82">
        <v>3087</v>
      </c>
      <c r="W204" s="82">
        <v>3442</v>
      </c>
      <c r="X204" s="82">
        <v>6576</v>
      </c>
      <c r="Y204" s="82">
        <v>6608</v>
      </c>
      <c r="Z204" s="82">
        <v>5254</v>
      </c>
      <c r="AA204" s="82">
        <v>5298</v>
      </c>
      <c r="AB204" s="82">
        <v>4131</v>
      </c>
      <c r="AC204" s="82">
        <v>2376</v>
      </c>
      <c r="AD204" s="82">
        <v>1661</v>
      </c>
      <c r="AE204" s="82">
        <v>641</v>
      </c>
      <c r="AF204" s="82"/>
      <c r="AG204" s="82">
        <v>391</v>
      </c>
      <c r="AH204" s="82">
        <v>5614</v>
      </c>
      <c r="AI204" s="82">
        <v>10145</v>
      </c>
      <c r="AJ204" s="82">
        <v>457</v>
      </c>
      <c r="AK204" s="82">
        <v>1290</v>
      </c>
      <c r="AL204" s="82">
        <v>9174</v>
      </c>
      <c r="AM204" s="82">
        <v>322</v>
      </c>
      <c r="AN204" s="82">
        <v>11681</v>
      </c>
      <c r="AO204" s="82"/>
      <c r="AP204" s="82">
        <v>10388</v>
      </c>
      <c r="AQ204" s="82">
        <v>28441</v>
      </c>
      <c r="AR204" s="82">
        <v>245</v>
      </c>
      <c r="AS204" s="82"/>
      <c r="AT204" s="82">
        <v>597</v>
      </c>
      <c r="AU204" s="82">
        <v>214</v>
      </c>
      <c r="AV204" s="82">
        <v>2</v>
      </c>
      <c r="AW204" s="82">
        <v>54</v>
      </c>
      <c r="AX204" s="82">
        <v>76</v>
      </c>
      <c r="AY204" s="82">
        <v>9</v>
      </c>
      <c r="AZ204" s="82">
        <v>31</v>
      </c>
      <c r="BA204" s="82">
        <v>42</v>
      </c>
      <c r="BB204" s="82">
        <v>123</v>
      </c>
      <c r="BC204" s="82">
        <v>6</v>
      </c>
      <c r="BD204" s="82">
        <v>17</v>
      </c>
      <c r="BE204" s="82">
        <v>37674</v>
      </c>
      <c r="BF204" s="82">
        <v>222</v>
      </c>
      <c r="BG204" s="82"/>
      <c r="BH204" s="82">
        <v>7</v>
      </c>
      <c r="BI204" s="82"/>
      <c r="BJ204" s="82"/>
      <c r="BK204" s="82">
        <v>22604</v>
      </c>
      <c r="BL204" s="82">
        <v>7451</v>
      </c>
      <c r="BM204" s="82">
        <v>1261</v>
      </c>
      <c r="BN204" s="82">
        <v>5261</v>
      </c>
      <c r="BO204" s="82">
        <v>2497</v>
      </c>
      <c r="BP204" s="82"/>
      <c r="BQ204" s="82">
        <v>53</v>
      </c>
      <c r="BR204" s="82">
        <v>2632</v>
      </c>
      <c r="BS204" s="82">
        <v>8</v>
      </c>
      <c r="BT204" s="82">
        <v>2705</v>
      </c>
      <c r="BU204" s="82">
        <v>159</v>
      </c>
      <c r="BV204" s="82">
        <v>627</v>
      </c>
      <c r="BW204" s="82">
        <v>576</v>
      </c>
      <c r="BX204" s="82">
        <v>391</v>
      </c>
      <c r="BY204" s="82">
        <v>666</v>
      </c>
      <c r="BZ204" s="82">
        <v>2654</v>
      </c>
      <c r="CA204" s="82">
        <v>1771</v>
      </c>
      <c r="CB204" s="82">
        <v>5949</v>
      </c>
      <c r="CC204" s="82">
        <v>2078</v>
      </c>
      <c r="CD204" s="82">
        <v>3047</v>
      </c>
      <c r="CE204" s="82">
        <v>109</v>
      </c>
      <c r="CF204" s="82">
        <v>1705</v>
      </c>
      <c r="CG204" s="82">
        <v>1361</v>
      </c>
      <c r="CH204" s="82">
        <v>4051</v>
      </c>
      <c r="CI204" s="82">
        <v>1475</v>
      </c>
      <c r="CJ204" s="82">
        <v>7037</v>
      </c>
      <c r="CK204" s="82">
        <v>20</v>
      </c>
      <c r="CL204" s="82">
        <v>39074</v>
      </c>
      <c r="CM204" s="82">
        <v>3269</v>
      </c>
      <c r="CN204" s="82">
        <v>32726</v>
      </c>
      <c r="CO204" s="82">
        <v>2994</v>
      </c>
      <c r="CP204" s="82">
        <v>59</v>
      </c>
      <c r="CQ204" s="82">
        <v>26</v>
      </c>
      <c r="CR204" s="82">
        <v>88</v>
      </c>
      <c r="CS204" s="82">
        <v>37944</v>
      </c>
      <c r="CT204" s="82"/>
      <c r="CU204" s="82">
        <v>724</v>
      </c>
      <c r="CV204" s="82">
        <v>250</v>
      </c>
      <c r="CW204" s="82">
        <v>68</v>
      </c>
      <c r="CX204" s="82">
        <v>2916</v>
      </c>
      <c r="CY204" s="82">
        <v>2601</v>
      </c>
      <c r="CZ204" s="82"/>
      <c r="DA204" s="82">
        <v>33</v>
      </c>
      <c r="DB204" s="82">
        <v>319</v>
      </c>
      <c r="DC204" s="82">
        <v>445</v>
      </c>
      <c r="DD204" s="82">
        <v>589</v>
      </c>
      <c r="DE204" s="82">
        <v>979</v>
      </c>
      <c r="DF204" s="82">
        <v>1111</v>
      </c>
      <c r="DG204" s="82">
        <v>999</v>
      </c>
      <c r="DH204" s="82">
        <v>1031</v>
      </c>
      <c r="DI204" s="82">
        <v>11</v>
      </c>
      <c r="DJ204" s="82"/>
      <c r="DK204" s="82"/>
      <c r="DL204" s="82">
        <v>39</v>
      </c>
      <c r="DM204" s="82">
        <v>1126</v>
      </c>
      <c r="DN204" s="82">
        <v>1046</v>
      </c>
      <c r="DO204" s="82">
        <v>146</v>
      </c>
      <c r="DP204" s="82">
        <v>204</v>
      </c>
      <c r="DQ204" s="82">
        <v>826</v>
      </c>
      <c r="DR204" s="82">
        <v>33</v>
      </c>
      <c r="DS204" s="82">
        <v>2097</v>
      </c>
      <c r="DT204" s="82"/>
      <c r="DU204" s="82">
        <v>960</v>
      </c>
      <c r="DV204" s="82">
        <v>4528</v>
      </c>
      <c r="DW204" s="82">
        <v>29</v>
      </c>
      <c r="DX204" s="82"/>
      <c r="DY204" s="82">
        <v>247</v>
      </c>
      <c r="DZ204" s="82">
        <v>115</v>
      </c>
      <c r="EA204" s="82">
        <v>278</v>
      </c>
      <c r="EB204" s="82">
        <v>1244</v>
      </c>
      <c r="EC204" s="82">
        <v>115</v>
      </c>
      <c r="ED204" s="82">
        <v>4</v>
      </c>
      <c r="EE204" s="82">
        <v>1</v>
      </c>
      <c r="EF204" s="82">
        <v>37</v>
      </c>
      <c r="EG204" s="82">
        <v>22</v>
      </c>
      <c r="EH204" s="82">
        <v>24</v>
      </c>
      <c r="EI204" s="82">
        <v>2702</v>
      </c>
      <c r="EJ204" s="82">
        <v>728</v>
      </c>
      <c r="EK204" s="82"/>
      <c r="EL204" s="82"/>
      <c r="EM204" s="82"/>
      <c r="EN204" s="82"/>
      <c r="EO204" s="82"/>
      <c r="EP204" s="82">
        <v>2039</v>
      </c>
      <c r="EQ204" s="82">
        <v>2835</v>
      </c>
      <c r="ER204" s="82">
        <v>83</v>
      </c>
      <c r="ES204" s="82">
        <v>468</v>
      </c>
      <c r="ET204" s="82">
        <v>90</v>
      </c>
      <c r="EU204" s="82">
        <v>2</v>
      </c>
      <c r="EV204" s="82">
        <v>931</v>
      </c>
      <c r="EW204" s="82">
        <v>712</v>
      </c>
      <c r="EX204" s="82">
        <v>41</v>
      </c>
      <c r="EY204" s="82">
        <v>5</v>
      </c>
      <c r="EZ204" s="82">
        <v>363</v>
      </c>
      <c r="FA204" s="82"/>
      <c r="FB204" s="82">
        <v>360</v>
      </c>
      <c r="FC204" s="82">
        <v>1416</v>
      </c>
      <c r="FD204" s="82">
        <v>384</v>
      </c>
      <c r="FE204" s="82">
        <v>135</v>
      </c>
      <c r="FF204" s="82">
        <v>59</v>
      </c>
      <c r="FG204" s="82">
        <v>81</v>
      </c>
      <c r="FH204" s="82">
        <v>157</v>
      </c>
      <c r="FI204" s="82">
        <v>524</v>
      </c>
      <c r="FJ204" s="82">
        <v>115</v>
      </c>
      <c r="FK204" s="82">
        <v>90</v>
      </c>
      <c r="FL204" s="82">
        <v>11</v>
      </c>
      <c r="FM204" s="82">
        <v>6</v>
      </c>
      <c r="FN204" s="82">
        <v>126</v>
      </c>
      <c r="FO204" s="82">
        <v>1</v>
      </c>
      <c r="FP204" s="82"/>
      <c r="FQ204" s="82">
        <v>5517</v>
      </c>
      <c r="FR204" s="82">
        <v>974</v>
      </c>
      <c r="FS204" s="82">
        <v>4181</v>
      </c>
      <c r="FT204" s="82">
        <v>353</v>
      </c>
      <c r="FU204" s="82">
        <v>8</v>
      </c>
      <c r="FV204" s="82">
        <v>1</v>
      </c>
      <c r="FW204" s="82">
        <v>5347</v>
      </c>
      <c r="FX204" s="82">
        <v>148</v>
      </c>
      <c r="FY204" s="82">
        <v>21</v>
      </c>
      <c r="FZ204" s="82">
        <v>1</v>
      </c>
      <c r="GA204" s="82"/>
      <c r="GB204" s="82"/>
      <c r="GC204" s="82">
        <v>29</v>
      </c>
    </row>
    <row r="205" spans="1:185" x14ac:dyDescent="0.3">
      <c r="A205" s="83">
        <v>106341006</v>
      </c>
      <c r="B205" s="81" t="s">
        <v>525</v>
      </c>
      <c r="C205" s="81" t="s">
        <v>526</v>
      </c>
      <c r="D205" s="81" t="s">
        <v>1101</v>
      </c>
      <c r="E205" s="81" t="s">
        <v>1606</v>
      </c>
      <c r="F205" s="81" t="s">
        <v>2067</v>
      </c>
      <c r="G205" s="81" t="s">
        <v>1606</v>
      </c>
      <c r="H205" s="81" t="s">
        <v>527</v>
      </c>
      <c r="I205" s="81" t="s">
        <v>1050</v>
      </c>
      <c r="J205" s="81" t="s">
        <v>1874</v>
      </c>
      <c r="K205" s="81" t="s">
        <v>1871</v>
      </c>
      <c r="L205" s="81"/>
      <c r="M205" s="81" t="s">
        <v>58</v>
      </c>
      <c r="N205" s="81" t="s">
        <v>977</v>
      </c>
      <c r="O205" s="81" t="s">
        <v>1165</v>
      </c>
      <c r="P205" s="81" t="s">
        <v>1106</v>
      </c>
      <c r="Q205" s="81" t="s">
        <v>1611</v>
      </c>
      <c r="R205" s="81" t="s">
        <v>51</v>
      </c>
      <c r="S205" s="82">
        <v>24358</v>
      </c>
      <c r="T205" s="82">
        <v>25560</v>
      </c>
      <c r="U205" s="82">
        <v>6</v>
      </c>
      <c r="V205" s="82">
        <v>4451</v>
      </c>
      <c r="W205" s="82">
        <v>4200</v>
      </c>
      <c r="X205" s="82">
        <v>7981</v>
      </c>
      <c r="Y205" s="82">
        <v>8442</v>
      </c>
      <c r="Z205" s="82">
        <v>6934</v>
      </c>
      <c r="AA205" s="82">
        <v>6921</v>
      </c>
      <c r="AB205" s="82">
        <v>5498</v>
      </c>
      <c r="AC205" s="82">
        <v>2782</v>
      </c>
      <c r="AD205" s="82">
        <v>1629</v>
      </c>
      <c r="AE205" s="82">
        <v>1086</v>
      </c>
      <c r="AF205" s="82"/>
      <c r="AG205" s="82">
        <v>350</v>
      </c>
      <c r="AH205" s="82">
        <v>2908</v>
      </c>
      <c r="AI205" s="82">
        <v>10398</v>
      </c>
      <c r="AJ205" s="82">
        <v>2481</v>
      </c>
      <c r="AK205" s="82">
        <v>581</v>
      </c>
      <c r="AL205" s="82">
        <v>13275</v>
      </c>
      <c r="AM205" s="82">
        <v>856</v>
      </c>
      <c r="AN205" s="82">
        <v>19075</v>
      </c>
      <c r="AO205" s="82"/>
      <c r="AP205" s="82">
        <v>11814</v>
      </c>
      <c r="AQ205" s="82">
        <v>37294</v>
      </c>
      <c r="AR205" s="82">
        <v>816</v>
      </c>
      <c r="AS205" s="82"/>
      <c r="AT205" s="82">
        <v>37</v>
      </c>
      <c r="AU205" s="82">
        <v>3171</v>
      </c>
      <c r="AV205" s="82"/>
      <c r="AW205" s="82">
        <v>173</v>
      </c>
      <c r="AX205" s="82">
        <v>104</v>
      </c>
      <c r="AY205" s="82">
        <v>5</v>
      </c>
      <c r="AZ205" s="82">
        <v>268</v>
      </c>
      <c r="BA205" s="82">
        <v>334</v>
      </c>
      <c r="BB205" s="82">
        <v>1296</v>
      </c>
      <c r="BC205" s="82"/>
      <c r="BD205" s="82">
        <v>115</v>
      </c>
      <c r="BE205" s="82">
        <v>44218</v>
      </c>
      <c r="BF205" s="82">
        <v>199</v>
      </c>
      <c r="BG205" s="82">
        <v>4</v>
      </c>
      <c r="BH205" s="82"/>
      <c r="BI205" s="82"/>
      <c r="BJ205" s="82"/>
      <c r="BK205" s="82">
        <v>26587</v>
      </c>
      <c r="BL205" s="82">
        <v>9786</v>
      </c>
      <c r="BM205" s="82">
        <v>1527</v>
      </c>
      <c r="BN205" s="82">
        <v>10142</v>
      </c>
      <c r="BO205" s="82">
        <v>1882</v>
      </c>
      <c r="BP205" s="82"/>
      <c r="BQ205" s="82">
        <v>59</v>
      </c>
      <c r="BR205" s="82">
        <v>3539</v>
      </c>
      <c r="BS205" s="82">
        <v>24</v>
      </c>
      <c r="BT205" s="82">
        <v>2710</v>
      </c>
      <c r="BU205" s="82">
        <v>334</v>
      </c>
      <c r="BV205" s="82">
        <v>523</v>
      </c>
      <c r="BW205" s="82">
        <v>1035</v>
      </c>
      <c r="BX205" s="82">
        <v>752</v>
      </c>
      <c r="BY205" s="82">
        <v>1611</v>
      </c>
      <c r="BZ205" s="82">
        <v>2908</v>
      </c>
      <c r="CA205" s="82">
        <v>1568</v>
      </c>
      <c r="CB205" s="82">
        <v>9310</v>
      </c>
      <c r="CC205" s="82">
        <v>3794</v>
      </c>
      <c r="CD205" s="82">
        <v>3822</v>
      </c>
      <c r="CE205" s="82">
        <v>211</v>
      </c>
      <c r="CF205" s="82">
        <v>2460</v>
      </c>
      <c r="CG205" s="82">
        <v>772</v>
      </c>
      <c r="CH205" s="82">
        <v>3398</v>
      </c>
      <c r="CI205" s="82">
        <v>1907</v>
      </c>
      <c r="CJ205" s="82">
        <v>9132</v>
      </c>
      <c r="CK205" s="82">
        <v>55</v>
      </c>
      <c r="CL205" s="82">
        <v>49924</v>
      </c>
      <c r="CM205" s="82">
        <v>1680</v>
      </c>
      <c r="CN205" s="82">
        <v>45821</v>
      </c>
      <c r="CO205" s="82">
        <v>2423</v>
      </c>
      <c r="CP205" s="82"/>
      <c r="CQ205" s="82"/>
      <c r="CR205" s="82">
        <v>4</v>
      </c>
      <c r="CS205" s="82">
        <v>47302</v>
      </c>
      <c r="CT205" s="82">
        <v>2</v>
      </c>
      <c r="CU205" s="82">
        <v>2111</v>
      </c>
      <c r="CV205" s="82">
        <v>484</v>
      </c>
      <c r="CW205" s="82">
        <v>21</v>
      </c>
      <c r="CX205" s="82">
        <v>7246</v>
      </c>
      <c r="CY205" s="82">
        <v>9790</v>
      </c>
      <c r="CZ205" s="82"/>
      <c r="DA205" s="82">
        <v>1072</v>
      </c>
      <c r="DB205" s="82">
        <v>1224</v>
      </c>
      <c r="DC205" s="82">
        <v>1609</v>
      </c>
      <c r="DD205" s="82">
        <v>1739</v>
      </c>
      <c r="DE205" s="82">
        <v>2556</v>
      </c>
      <c r="DF205" s="82">
        <v>3247</v>
      </c>
      <c r="DG205" s="82">
        <v>2266</v>
      </c>
      <c r="DH205" s="82">
        <v>1748</v>
      </c>
      <c r="DI205" s="82">
        <v>485</v>
      </c>
      <c r="DJ205" s="82">
        <v>1090</v>
      </c>
      <c r="DK205" s="82"/>
      <c r="DL205" s="82">
        <v>133</v>
      </c>
      <c r="DM205" s="82">
        <v>1134</v>
      </c>
      <c r="DN205" s="82">
        <v>2490</v>
      </c>
      <c r="DO205" s="82">
        <v>798</v>
      </c>
      <c r="DP205" s="82">
        <v>218</v>
      </c>
      <c r="DQ205" s="82">
        <v>3867</v>
      </c>
      <c r="DR205" s="82">
        <v>248</v>
      </c>
      <c r="DS205" s="82">
        <v>8148</v>
      </c>
      <c r="DT205" s="82"/>
      <c r="DU205" s="82">
        <v>28</v>
      </c>
      <c r="DV205" s="82">
        <v>16798</v>
      </c>
      <c r="DW205" s="82">
        <v>210</v>
      </c>
      <c r="DX205" s="82"/>
      <c r="DY205" s="82">
        <v>306</v>
      </c>
      <c r="DZ205" s="82">
        <v>446</v>
      </c>
      <c r="EA205" s="82">
        <v>525</v>
      </c>
      <c r="EB205" s="82">
        <v>3004</v>
      </c>
      <c r="EC205" s="82">
        <v>386</v>
      </c>
      <c r="ED205" s="82">
        <v>11</v>
      </c>
      <c r="EE205" s="82">
        <v>93</v>
      </c>
      <c r="EF205" s="82">
        <v>69</v>
      </c>
      <c r="EG205" s="82">
        <v>276</v>
      </c>
      <c r="EH205" s="82">
        <v>111</v>
      </c>
      <c r="EI205" s="82">
        <v>10158</v>
      </c>
      <c r="EJ205" s="82">
        <v>1642</v>
      </c>
      <c r="EK205" s="82">
        <v>6</v>
      </c>
      <c r="EL205" s="82"/>
      <c r="EM205" s="82"/>
      <c r="EN205" s="82">
        <v>2</v>
      </c>
      <c r="EO205" s="82">
        <v>1</v>
      </c>
      <c r="EP205" s="82">
        <v>6640</v>
      </c>
      <c r="EQ205" s="82">
        <v>6737</v>
      </c>
      <c r="ER205" s="82">
        <v>486</v>
      </c>
      <c r="ES205" s="82">
        <v>3052</v>
      </c>
      <c r="ET205" s="82">
        <v>121</v>
      </c>
      <c r="EU205" s="82"/>
      <c r="EV205" s="82">
        <v>2284</v>
      </c>
      <c r="EW205" s="82">
        <v>1799</v>
      </c>
      <c r="EX205" s="82">
        <v>390</v>
      </c>
      <c r="EY205" s="82">
        <v>16</v>
      </c>
      <c r="EZ205" s="82">
        <v>711</v>
      </c>
      <c r="FA205" s="82">
        <v>41</v>
      </c>
      <c r="FB205" s="82">
        <v>664</v>
      </c>
      <c r="FC205" s="82">
        <v>2390</v>
      </c>
      <c r="FD205" s="82">
        <v>4552</v>
      </c>
      <c r="FE205" s="82">
        <v>352</v>
      </c>
      <c r="FF205" s="82">
        <v>372</v>
      </c>
      <c r="FG205" s="82">
        <v>781</v>
      </c>
      <c r="FH205" s="82">
        <v>517</v>
      </c>
      <c r="FI205" s="82">
        <v>1085</v>
      </c>
      <c r="FJ205" s="82">
        <v>323</v>
      </c>
      <c r="FK205" s="82">
        <v>285</v>
      </c>
      <c r="FL205" s="82">
        <v>84</v>
      </c>
      <c r="FM205" s="82">
        <v>102</v>
      </c>
      <c r="FN205" s="82">
        <v>207</v>
      </c>
      <c r="FO205" s="82">
        <v>79</v>
      </c>
      <c r="FP205" s="82">
        <v>2</v>
      </c>
      <c r="FQ205" s="82">
        <v>17036</v>
      </c>
      <c r="FR205" s="82">
        <v>874</v>
      </c>
      <c r="FS205" s="82">
        <v>15228</v>
      </c>
      <c r="FT205" s="82">
        <v>933</v>
      </c>
      <c r="FU205" s="82">
        <v>1</v>
      </c>
      <c r="FV205" s="82"/>
      <c r="FW205" s="82">
        <v>15794</v>
      </c>
      <c r="FX205" s="82">
        <v>1073</v>
      </c>
      <c r="FY205" s="82">
        <v>168</v>
      </c>
      <c r="FZ205" s="82"/>
      <c r="GA205" s="82">
        <v>1</v>
      </c>
      <c r="GB205" s="82"/>
      <c r="GC205" s="82">
        <v>66</v>
      </c>
    </row>
    <row r="206" spans="1:185" x14ac:dyDescent="0.3">
      <c r="A206" s="83">
        <v>106341051</v>
      </c>
      <c r="B206" s="81" t="s">
        <v>528</v>
      </c>
      <c r="C206" s="81" t="s">
        <v>1012</v>
      </c>
      <c r="D206" s="81" t="s">
        <v>1101</v>
      </c>
      <c r="E206" s="81" t="s">
        <v>1606</v>
      </c>
      <c r="F206" s="81" t="s">
        <v>1612</v>
      </c>
      <c r="G206" s="81" t="s">
        <v>1606</v>
      </c>
      <c r="H206" s="81" t="s">
        <v>529</v>
      </c>
      <c r="I206" s="81" t="s">
        <v>1040</v>
      </c>
      <c r="J206" s="81"/>
      <c r="K206" s="81" t="s">
        <v>1864</v>
      </c>
      <c r="L206" s="81"/>
      <c r="M206" s="81"/>
      <c r="N206" s="81" t="s">
        <v>977</v>
      </c>
      <c r="O206" s="81" t="s">
        <v>1165</v>
      </c>
      <c r="P206" s="81" t="s">
        <v>1106</v>
      </c>
      <c r="Q206" s="81" t="s">
        <v>1608</v>
      </c>
      <c r="R206" s="81" t="s">
        <v>51</v>
      </c>
      <c r="S206" s="82">
        <v>38194</v>
      </c>
      <c r="T206" s="82">
        <v>32808</v>
      </c>
      <c r="U206" s="82">
        <v>1</v>
      </c>
      <c r="V206" s="82">
        <v>7130</v>
      </c>
      <c r="W206" s="82">
        <v>5074</v>
      </c>
      <c r="X206" s="82">
        <v>12733</v>
      </c>
      <c r="Y206" s="82">
        <v>13283</v>
      </c>
      <c r="Z206" s="82">
        <v>9143</v>
      </c>
      <c r="AA206" s="82">
        <v>9140</v>
      </c>
      <c r="AB206" s="82">
        <v>6350</v>
      </c>
      <c r="AC206" s="82">
        <v>3343</v>
      </c>
      <c r="AD206" s="82">
        <v>2514</v>
      </c>
      <c r="AE206" s="82">
        <v>2293</v>
      </c>
      <c r="AF206" s="82"/>
      <c r="AG206" s="82">
        <v>504</v>
      </c>
      <c r="AH206" s="82">
        <v>4761</v>
      </c>
      <c r="AI206" s="82">
        <v>15389</v>
      </c>
      <c r="AJ206" s="82">
        <v>1592</v>
      </c>
      <c r="AK206" s="82">
        <v>1422</v>
      </c>
      <c r="AL206" s="82">
        <v>17842</v>
      </c>
      <c r="AM206" s="82">
        <v>857</v>
      </c>
      <c r="AN206" s="82">
        <v>28636</v>
      </c>
      <c r="AO206" s="82"/>
      <c r="AP206" s="82">
        <v>19502</v>
      </c>
      <c r="AQ206" s="82">
        <v>50250</v>
      </c>
      <c r="AR206" s="82">
        <v>1251</v>
      </c>
      <c r="AS206" s="82"/>
      <c r="AT206" s="82">
        <v>506</v>
      </c>
      <c r="AU206" s="82">
        <v>2829</v>
      </c>
      <c r="AV206" s="82">
        <v>3</v>
      </c>
      <c r="AW206" s="82">
        <v>111</v>
      </c>
      <c r="AX206" s="82">
        <v>87</v>
      </c>
      <c r="AY206" s="82">
        <v>30</v>
      </c>
      <c r="AZ206" s="82">
        <v>27</v>
      </c>
      <c r="BA206" s="82">
        <v>570</v>
      </c>
      <c r="BB206" s="82">
        <v>1427</v>
      </c>
      <c r="BC206" s="82">
        <v>4</v>
      </c>
      <c r="BD206" s="82">
        <v>106</v>
      </c>
      <c r="BE206" s="82">
        <v>64907</v>
      </c>
      <c r="BF206" s="82">
        <v>389</v>
      </c>
      <c r="BG206" s="82">
        <v>2</v>
      </c>
      <c r="BH206" s="82"/>
      <c r="BI206" s="82"/>
      <c r="BJ206" s="82">
        <v>5</v>
      </c>
      <c r="BK206" s="82">
        <v>31796</v>
      </c>
      <c r="BL206" s="82">
        <v>17577</v>
      </c>
      <c r="BM206" s="82">
        <v>2749</v>
      </c>
      <c r="BN206" s="82">
        <v>14199</v>
      </c>
      <c r="BO206" s="82">
        <v>4682</v>
      </c>
      <c r="BP206" s="82"/>
      <c r="BQ206" s="82">
        <v>180</v>
      </c>
      <c r="BR206" s="82">
        <v>4350</v>
      </c>
      <c r="BS206" s="82">
        <v>17</v>
      </c>
      <c r="BT206" s="82">
        <v>4310</v>
      </c>
      <c r="BU206" s="82">
        <v>236</v>
      </c>
      <c r="BV206" s="82">
        <v>1115</v>
      </c>
      <c r="BW206" s="82">
        <v>953</v>
      </c>
      <c r="BX206" s="82">
        <v>639</v>
      </c>
      <c r="BY206" s="82">
        <v>2166</v>
      </c>
      <c r="BZ206" s="82">
        <v>4322</v>
      </c>
      <c r="CA206" s="82">
        <v>3334</v>
      </c>
      <c r="CB206" s="82">
        <v>11254</v>
      </c>
      <c r="CC206" s="82">
        <v>4538</v>
      </c>
      <c r="CD206" s="82">
        <v>4942</v>
      </c>
      <c r="CE206" s="82">
        <v>164</v>
      </c>
      <c r="CF206" s="82">
        <v>2857</v>
      </c>
      <c r="CG206" s="82">
        <v>2737</v>
      </c>
      <c r="CH206" s="82">
        <v>7071</v>
      </c>
      <c r="CI206" s="82">
        <v>3516</v>
      </c>
      <c r="CJ206" s="82">
        <v>12275</v>
      </c>
      <c r="CK206" s="82">
        <v>27</v>
      </c>
      <c r="CL206" s="82">
        <v>71003</v>
      </c>
      <c r="CM206" s="82">
        <v>2564</v>
      </c>
      <c r="CN206" s="82">
        <v>64497</v>
      </c>
      <c r="CO206" s="82">
        <v>3773</v>
      </c>
      <c r="CP206" s="82">
        <v>106</v>
      </c>
      <c r="CQ206" s="82">
        <v>63</v>
      </c>
      <c r="CR206" s="82"/>
      <c r="CS206" s="82">
        <v>62516</v>
      </c>
      <c r="CT206" s="82">
        <v>10</v>
      </c>
      <c r="CU206" s="82">
        <v>6660</v>
      </c>
      <c r="CV206" s="82">
        <v>471</v>
      </c>
      <c r="CW206" s="82">
        <v>1346</v>
      </c>
      <c r="CX206" s="82">
        <v>6140</v>
      </c>
      <c r="CY206" s="82">
        <v>6070</v>
      </c>
      <c r="CZ206" s="82"/>
      <c r="DA206" s="82">
        <v>388</v>
      </c>
      <c r="DB206" s="82">
        <v>604</v>
      </c>
      <c r="DC206" s="82">
        <v>1018</v>
      </c>
      <c r="DD206" s="82">
        <v>1168</v>
      </c>
      <c r="DE206" s="82">
        <v>1826</v>
      </c>
      <c r="DF206" s="82">
        <v>2327</v>
      </c>
      <c r="DG206" s="82">
        <v>2014</v>
      </c>
      <c r="DH206" s="82">
        <v>2064</v>
      </c>
      <c r="DI206" s="82">
        <v>360</v>
      </c>
      <c r="DJ206" s="82">
        <v>441</v>
      </c>
      <c r="DK206" s="82"/>
      <c r="DL206" s="82">
        <v>76</v>
      </c>
      <c r="DM206" s="82">
        <v>1122</v>
      </c>
      <c r="DN206" s="82">
        <v>1917</v>
      </c>
      <c r="DO206" s="82">
        <v>194</v>
      </c>
      <c r="DP206" s="82">
        <v>333</v>
      </c>
      <c r="DQ206" s="82">
        <v>2253</v>
      </c>
      <c r="DR206" s="82">
        <v>171</v>
      </c>
      <c r="DS206" s="82">
        <v>6144</v>
      </c>
      <c r="DT206" s="82"/>
      <c r="DU206" s="82">
        <v>2375</v>
      </c>
      <c r="DV206" s="82">
        <v>9601</v>
      </c>
      <c r="DW206" s="82">
        <v>234</v>
      </c>
      <c r="DX206" s="82"/>
      <c r="DY206" s="82">
        <v>109</v>
      </c>
      <c r="DZ206" s="82">
        <v>337</v>
      </c>
      <c r="EA206" s="82">
        <v>406</v>
      </c>
      <c r="EB206" s="82">
        <v>2885</v>
      </c>
      <c r="EC206" s="82">
        <v>385</v>
      </c>
      <c r="ED206" s="82">
        <v>13</v>
      </c>
      <c r="EE206" s="82">
        <v>59</v>
      </c>
      <c r="EF206" s="82">
        <v>75</v>
      </c>
      <c r="EG206" s="82">
        <v>144</v>
      </c>
      <c r="EH206" s="82">
        <v>103</v>
      </c>
      <c r="EI206" s="82">
        <v>6413</v>
      </c>
      <c r="EJ206" s="82">
        <v>1279</v>
      </c>
      <c r="EK206" s="82">
        <v>1</v>
      </c>
      <c r="EL206" s="82"/>
      <c r="EM206" s="82"/>
      <c r="EN206" s="82">
        <v>1</v>
      </c>
      <c r="EO206" s="82"/>
      <c r="EP206" s="82">
        <v>3559</v>
      </c>
      <c r="EQ206" s="82">
        <v>5686</v>
      </c>
      <c r="ER206" s="82">
        <v>375</v>
      </c>
      <c r="ES206" s="82">
        <v>2370</v>
      </c>
      <c r="ET206" s="82">
        <v>220</v>
      </c>
      <c r="EU206" s="82"/>
      <c r="EV206" s="82">
        <v>2324</v>
      </c>
      <c r="EW206" s="82">
        <v>1600</v>
      </c>
      <c r="EX206" s="82">
        <v>166</v>
      </c>
      <c r="EY206" s="82">
        <v>20</v>
      </c>
      <c r="EZ206" s="82">
        <v>644</v>
      </c>
      <c r="FA206" s="82">
        <v>16</v>
      </c>
      <c r="FB206" s="82">
        <v>609</v>
      </c>
      <c r="FC206" s="82">
        <v>2688</v>
      </c>
      <c r="FD206" s="82">
        <v>1028</v>
      </c>
      <c r="FE206" s="82">
        <v>190</v>
      </c>
      <c r="FF206" s="82">
        <v>241</v>
      </c>
      <c r="FG206" s="82">
        <v>296</v>
      </c>
      <c r="FH206" s="82">
        <v>411</v>
      </c>
      <c r="FI206" s="82">
        <v>1002</v>
      </c>
      <c r="FJ206" s="82">
        <v>324</v>
      </c>
      <c r="FK206" s="82">
        <v>284</v>
      </c>
      <c r="FL206" s="82">
        <v>78</v>
      </c>
      <c r="FM206" s="82">
        <v>21</v>
      </c>
      <c r="FN206" s="82">
        <v>241</v>
      </c>
      <c r="FO206" s="82">
        <v>27</v>
      </c>
      <c r="FP206" s="82"/>
      <c r="FQ206" s="82">
        <v>12210</v>
      </c>
      <c r="FR206" s="82">
        <v>747</v>
      </c>
      <c r="FS206" s="82">
        <v>10840</v>
      </c>
      <c r="FT206" s="82">
        <v>583</v>
      </c>
      <c r="FU206" s="82">
        <v>21</v>
      </c>
      <c r="FV206" s="82">
        <v>19</v>
      </c>
      <c r="FW206" s="82">
        <v>11175</v>
      </c>
      <c r="FX206" s="82">
        <v>877</v>
      </c>
      <c r="FY206" s="82">
        <v>61</v>
      </c>
      <c r="FZ206" s="82">
        <v>97</v>
      </c>
      <c r="GA206" s="82"/>
      <c r="GB206" s="82"/>
      <c r="GC206" s="82">
        <v>54</v>
      </c>
    </row>
    <row r="207" spans="1:185" x14ac:dyDescent="0.3">
      <c r="A207" s="83">
        <v>106342344</v>
      </c>
      <c r="B207" s="81" t="s">
        <v>530</v>
      </c>
      <c r="C207" s="81" t="s">
        <v>1013</v>
      </c>
      <c r="D207" s="81" t="s">
        <v>1101</v>
      </c>
      <c r="E207" s="81" t="s">
        <v>1606</v>
      </c>
      <c r="F207" s="81" t="s">
        <v>2068</v>
      </c>
      <c r="G207" s="81" t="s">
        <v>1606</v>
      </c>
      <c r="H207" s="81" t="s">
        <v>524</v>
      </c>
      <c r="I207" s="81" t="s">
        <v>1040</v>
      </c>
      <c r="J207" s="81" t="s">
        <v>1867</v>
      </c>
      <c r="K207" s="81" t="s">
        <v>1864</v>
      </c>
      <c r="L207" s="81"/>
      <c r="M207" s="81"/>
      <c r="N207" s="81" t="s">
        <v>967</v>
      </c>
      <c r="O207" s="81" t="s">
        <v>1165</v>
      </c>
      <c r="P207" s="81" t="s">
        <v>1099</v>
      </c>
      <c r="Q207" s="81" t="s">
        <v>1610</v>
      </c>
      <c r="R207" s="81" t="s">
        <v>51</v>
      </c>
      <c r="S207" s="82">
        <v>52746</v>
      </c>
      <c r="T207" s="82">
        <v>43905</v>
      </c>
      <c r="U207" s="82">
        <v>4</v>
      </c>
      <c r="V207" s="82">
        <v>7433</v>
      </c>
      <c r="W207" s="82">
        <v>8298</v>
      </c>
      <c r="X207" s="82">
        <v>16901</v>
      </c>
      <c r="Y207" s="82">
        <v>15584</v>
      </c>
      <c r="Z207" s="82">
        <v>12306</v>
      </c>
      <c r="AA207" s="82">
        <v>11500</v>
      </c>
      <c r="AB207" s="82">
        <v>9913</v>
      </c>
      <c r="AC207" s="82">
        <v>7269</v>
      </c>
      <c r="AD207" s="82">
        <v>5897</v>
      </c>
      <c r="AE207" s="82">
        <v>1554</v>
      </c>
      <c r="AF207" s="82"/>
      <c r="AG207" s="82">
        <v>599</v>
      </c>
      <c r="AH207" s="82">
        <v>13483</v>
      </c>
      <c r="AI207" s="82">
        <v>24567</v>
      </c>
      <c r="AJ207" s="82">
        <v>2286</v>
      </c>
      <c r="AK207" s="82">
        <v>2127</v>
      </c>
      <c r="AL207" s="82">
        <v>23846</v>
      </c>
      <c r="AM207" s="82">
        <v>1583</v>
      </c>
      <c r="AN207" s="82">
        <v>28164</v>
      </c>
      <c r="AO207" s="82"/>
      <c r="AP207" s="82">
        <v>24095</v>
      </c>
      <c r="AQ207" s="82">
        <v>71156</v>
      </c>
      <c r="AR207" s="82">
        <v>1404</v>
      </c>
      <c r="AS207" s="82"/>
      <c r="AT207" s="82">
        <v>601</v>
      </c>
      <c r="AU207" s="82">
        <v>2435</v>
      </c>
      <c r="AV207" s="82">
        <v>1</v>
      </c>
      <c r="AW207" s="82">
        <v>250</v>
      </c>
      <c r="AX207" s="82">
        <v>676</v>
      </c>
      <c r="AY207" s="82">
        <v>105</v>
      </c>
      <c r="AZ207" s="82">
        <v>29</v>
      </c>
      <c r="BA207" s="82">
        <v>316</v>
      </c>
      <c r="BB207" s="82">
        <v>1402</v>
      </c>
      <c r="BC207" s="82">
        <v>8</v>
      </c>
      <c r="BD207" s="82">
        <v>9</v>
      </c>
      <c r="BE207" s="82">
        <v>90258</v>
      </c>
      <c r="BF207" s="82">
        <v>564</v>
      </c>
      <c r="BG207" s="82"/>
      <c r="BH207" s="82"/>
      <c r="BI207" s="82"/>
      <c r="BJ207" s="82">
        <v>1</v>
      </c>
      <c r="BK207" s="82">
        <v>34771</v>
      </c>
      <c r="BL207" s="82">
        <v>20018</v>
      </c>
      <c r="BM207" s="82">
        <v>1216</v>
      </c>
      <c r="BN207" s="82">
        <v>32902</v>
      </c>
      <c r="BO207" s="82">
        <v>7748</v>
      </c>
      <c r="BP207" s="82"/>
      <c r="BQ207" s="82">
        <v>66</v>
      </c>
      <c r="BR207" s="82">
        <v>7869</v>
      </c>
      <c r="BS207" s="82">
        <v>17</v>
      </c>
      <c r="BT207" s="82">
        <v>4788</v>
      </c>
      <c r="BU207" s="82">
        <v>453</v>
      </c>
      <c r="BV207" s="82">
        <v>1446</v>
      </c>
      <c r="BW207" s="82">
        <v>1562</v>
      </c>
      <c r="BX207" s="82">
        <v>1096</v>
      </c>
      <c r="BY207" s="82">
        <v>3712</v>
      </c>
      <c r="BZ207" s="82">
        <v>5342</v>
      </c>
      <c r="CA207" s="82">
        <v>4048</v>
      </c>
      <c r="CB207" s="82">
        <v>17191</v>
      </c>
      <c r="CC207" s="82">
        <v>4227</v>
      </c>
      <c r="CD207" s="82">
        <v>6605</v>
      </c>
      <c r="CE207" s="82">
        <v>173</v>
      </c>
      <c r="CF207" s="82">
        <v>4155</v>
      </c>
      <c r="CG207" s="82">
        <v>2060</v>
      </c>
      <c r="CH207" s="82">
        <v>8008</v>
      </c>
      <c r="CI207" s="82">
        <v>3241</v>
      </c>
      <c r="CJ207" s="82">
        <v>20579</v>
      </c>
      <c r="CK207" s="82">
        <v>17</v>
      </c>
      <c r="CL207" s="82">
        <v>96655</v>
      </c>
      <c r="CM207" s="82">
        <v>4731</v>
      </c>
      <c r="CN207" s="82">
        <v>85816</v>
      </c>
      <c r="CO207" s="82">
        <v>5766</v>
      </c>
      <c r="CP207" s="82">
        <v>24</v>
      </c>
      <c r="CQ207" s="82">
        <v>318</v>
      </c>
      <c r="CR207" s="82">
        <v>12</v>
      </c>
      <c r="CS207" s="82">
        <v>94672</v>
      </c>
      <c r="CT207" s="82"/>
      <c r="CU207" s="82">
        <v>1536</v>
      </c>
      <c r="CV207" s="82">
        <v>346</v>
      </c>
      <c r="CW207" s="82">
        <v>89</v>
      </c>
      <c r="CX207" s="82">
        <v>4786</v>
      </c>
      <c r="CY207" s="82">
        <v>4903</v>
      </c>
      <c r="CZ207" s="82"/>
      <c r="DA207" s="82">
        <v>99</v>
      </c>
      <c r="DB207" s="82">
        <v>471</v>
      </c>
      <c r="DC207" s="82">
        <v>677</v>
      </c>
      <c r="DD207" s="82">
        <v>847</v>
      </c>
      <c r="DE207" s="82">
        <v>1372</v>
      </c>
      <c r="DF207" s="82">
        <v>2002</v>
      </c>
      <c r="DG207" s="82">
        <v>2132</v>
      </c>
      <c r="DH207" s="82">
        <v>2040</v>
      </c>
      <c r="DI207" s="82">
        <v>25</v>
      </c>
      <c r="DJ207" s="82">
        <v>24</v>
      </c>
      <c r="DK207" s="82"/>
      <c r="DL207" s="82">
        <v>66</v>
      </c>
      <c r="DM207" s="82">
        <v>1677</v>
      </c>
      <c r="DN207" s="82">
        <v>1892</v>
      </c>
      <c r="DO207" s="82">
        <v>146</v>
      </c>
      <c r="DP207" s="82">
        <v>237</v>
      </c>
      <c r="DQ207" s="82">
        <v>1575</v>
      </c>
      <c r="DR207" s="82">
        <v>64</v>
      </c>
      <c r="DS207" s="82">
        <v>4032</v>
      </c>
      <c r="DT207" s="82"/>
      <c r="DU207" s="82">
        <v>1640</v>
      </c>
      <c r="DV207" s="82">
        <v>7987</v>
      </c>
      <c r="DW207" s="82">
        <v>62</v>
      </c>
      <c r="DX207" s="82"/>
      <c r="DY207" s="82">
        <v>263</v>
      </c>
      <c r="DZ207" s="82">
        <v>163</v>
      </c>
      <c r="EA207" s="82">
        <v>565</v>
      </c>
      <c r="EB207" s="82">
        <v>2171</v>
      </c>
      <c r="EC207" s="82">
        <v>283</v>
      </c>
      <c r="ED207" s="82"/>
      <c r="EE207" s="82">
        <v>18</v>
      </c>
      <c r="EF207" s="82">
        <v>32</v>
      </c>
      <c r="EG207" s="82">
        <v>36</v>
      </c>
      <c r="EH207" s="82"/>
      <c r="EI207" s="82">
        <v>5088</v>
      </c>
      <c r="EJ207" s="82">
        <v>1069</v>
      </c>
      <c r="EK207" s="82"/>
      <c r="EL207" s="82"/>
      <c r="EM207" s="82">
        <v>1</v>
      </c>
      <c r="EN207" s="82"/>
      <c r="EO207" s="82"/>
      <c r="EP207" s="82">
        <v>1408</v>
      </c>
      <c r="EQ207" s="82">
        <v>5563</v>
      </c>
      <c r="ER207" s="82">
        <v>45</v>
      </c>
      <c r="ES207" s="82">
        <v>2340</v>
      </c>
      <c r="ET207" s="82">
        <v>333</v>
      </c>
      <c r="EU207" s="82"/>
      <c r="EV207" s="82">
        <v>1804</v>
      </c>
      <c r="EW207" s="82">
        <v>1156</v>
      </c>
      <c r="EX207" s="82">
        <v>76</v>
      </c>
      <c r="EY207" s="82">
        <v>6</v>
      </c>
      <c r="EZ207" s="82">
        <v>394</v>
      </c>
      <c r="FA207" s="82">
        <v>7</v>
      </c>
      <c r="FB207" s="82">
        <v>428</v>
      </c>
      <c r="FC207" s="82">
        <v>2817</v>
      </c>
      <c r="FD207" s="82">
        <v>1197</v>
      </c>
      <c r="FE207" s="82">
        <v>119</v>
      </c>
      <c r="FF207" s="82">
        <v>140</v>
      </c>
      <c r="FG207" s="82">
        <v>188</v>
      </c>
      <c r="FH207" s="82">
        <v>161</v>
      </c>
      <c r="FI207" s="82">
        <v>721</v>
      </c>
      <c r="FJ207" s="82">
        <v>141</v>
      </c>
      <c r="FK207" s="82">
        <v>133</v>
      </c>
      <c r="FL207" s="82">
        <v>14</v>
      </c>
      <c r="FM207" s="82">
        <v>6</v>
      </c>
      <c r="FN207" s="82">
        <v>179</v>
      </c>
      <c r="FO207" s="82">
        <v>2</v>
      </c>
      <c r="FP207" s="82"/>
      <c r="FQ207" s="82">
        <v>9689</v>
      </c>
      <c r="FR207" s="82">
        <v>742</v>
      </c>
      <c r="FS207" s="82">
        <v>8442</v>
      </c>
      <c r="FT207" s="82">
        <v>475</v>
      </c>
      <c r="FU207" s="82"/>
      <c r="FV207" s="82">
        <v>30</v>
      </c>
      <c r="FW207" s="82">
        <v>9481</v>
      </c>
      <c r="FX207" s="82">
        <v>170</v>
      </c>
      <c r="FY207" s="82">
        <v>32</v>
      </c>
      <c r="FZ207" s="82">
        <v>5</v>
      </c>
      <c r="GA207" s="82"/>
      <c r="GB207" s="82">
        <v>1</v>
      </c>
      <c r="GC207" s="82">
        <v>45</v>
      </c>
    </row>
    <row r="208" spans="1:185" x14ac:dyDescent="0.3">
      <c r="A208" s="83">
        <v>106344029</v>
      </c>
      <c r="B208" s="81" t="s">
        <v>531</v>
      </c>
      <c r="C208" s="81" t="s">
        <v>1014</v>
      </c>
      <c r="D208" s="81" t="s">
        <v>1101</v>
      </c>
      <c r="E208" s="81" t="s">
        <v>1606</v>
      </c>
      <c r="F208" s="81" t="s">
        <v>2069</v>
      </c>
      <c r="G208" s="81" t="s">
        <v>2070</v>
      </c>
      <c r="H208" s="81" t="s">
        <v>532</v>
      </c>
      <c r="I208" s="81" t="s">
        <v>1040</v>
      </c>
      <c r="J208" s="81"/>
      <c r="K208" s="81" t="s">
        <v>1864</v>
      </c>
      <c r="L208" s="81"/>
      <c r="M208" s="81"/>
      <c r="N208" s="81" t="s">
        <v>963</v>
      </c>
      <c r="O208" s="81" t="s">
        <v>1117</v>
      </c>
      <c r="P208" s="81" t="s">
        <v>1165</v>
      </c>
      <c r="Q208" s="81" t="s">
        <v>1613</v>
      </c>
      <c r="R208" s="81" t="s">
        <v>51</v>
      </c>
      <c r="S208" s="82">
        <v>18017</v>
      </c>
      <c r="T208" s="82">
        <v>13991</v>
      </c>
      <c r="U208" s="82">
        <v>1</v>
      </c>
      <c r="V208" s="82">
        <v>2340</v>
      </c>
      <c r="W208" s="82">
        <v>2950</v>
      </c>
      <c r="X208" s="82">
        <v>4596</v>
      </c>
      <c r="Y208" s="82">
        <v>4986</v>
      </c>
      <c r="Z208" s="82">
        <v>4343</v>
      </c>
      <c r="AA208" s="82">
        <v>4257</v>
      </c>
      <c r="AB208" s="82">
        <v>3399</v>
      </c>
      <c r="AC208" s="82">
        <v>2430</v>
      </c>
      <c r="AD208" s="82">
        <v>2378</v>
      </c>
      <c r="AE208" s="82">
        <v>330</v>
      </c>
      <c r="AF208" s="82"/>
      <c r="AG208" s="82">
        <v>199</v>
      </c>
      <c r="AH208" s="82">
        <v>2287</v>
      </c>
      <c r="AI208" s="82">
        <v>1762</v>
      </c>
      <c r="AJ208" s="82">
        <v>212</v>
      </c>
      <c r="AK208" s="82">
        <v>150</v>
      </c>
      <c r="AL208" s="82">
        <v>1180</v>
      </c>
      <c r="AM208" s="82">
        <v>313</v>
      </c>
      <c r="AN208" s="82">
        <v>25906</v>
      </c>
      <c r="AO208" s="82"/>
      <c r="AP208" s="82">
        <v>4139</v>
      </c>
      <c r="AQ208" s="82">
        <v>27295</v>
      </c>
      <c r="AR208" s="82">
        <v>575</v>
      </c>
      <c r="AS208" s="82"/>
      <c r="AT208" s="82">
        <v>1032</v>
      </c>
      <c r="AU208" s="82">
        <v>273</v>
      </c>
      <c r="AV208" s="82">
        <v>1</v>
      </c>
      <c r="AW208" s="82">
        <v>42</v>
      </c>
      <c r="AX208" s="82">
        <v>46</v>
      </c>
      <c r="AY208" s="82">
        <v>5</v>
      </c>
      <c r="AZ208" s="82">
        <v>13</v>
      </c>
      <c r="BA208" s="82">
        <v>80</v>
      </c>
      <c r="BB208" s="82">
        <v>262</v>
      </c>
      <c r="BC208" s="82">
        <v>2</v>
      </c>
      <c r="BD208" s="82">
        <v>10</v>
      </c>
      <c r="BE208" s="82">
        <v>30202</v>
      </c>
      <c r="BF208" s="82">
        <v>40</v>
      </c>
      <c r="BG208" s="82"/>
      <c r="BH208" s="82">
        <v>1</v>
      </c>
      <c r="BI208" s="82"/>
      <c r="BJ208" s="82"/>
      <c r="BK208" s="82">
        <v>11865</v>
      </c>
      <c r="BL208" s="82">
        <v>7137</v>
      </c>
      <c r="BM208" s="82">
        <v>1349</v>
      </c>
      <c r="BN208" s="82">
        <v>10111</v>
      </c>
      <c r="BO208" s="82">
        <v>1547</v>
      </c>
      <c r="BP208" s="82"/>
      <c r="BQ208" s="82">
        <v>19</v>
      </c>
      <c r="BR208" s="82">
        <v>2569</v>
      </c>
      <c r="BS208" s="82">
        <v>9</v>
      </c>
      <c r="BT208" s="82">
        <v>2400</v>
      </c>
      <c r="BU208" s="82">
        <v>98</v>
      </c>
      <c r="BV208" s="82">
        <v>465</v>
      </c>
      <c r="BW208" s="82">
        <v>340</v>
      </c>
      <c r="BX208" s="82">
        <v>295</v>
      </c>
      <c r="BY208" s="82">
        <v>365</v>
      </c>
      <c r="BZ208" s="82">
        <v>2293</v>
      </c>
      <c r="CA208" s="82">
        <v>1454</v>
      </c>
      <c r="CB208" s="82">
        <v>6570</v>
      </c>
      <c r="CC208" s="82">
        <v>1509</v>
      </c>
      <c r="CD208" s="82">
        <v>2280</v>
      </c>
      <c r="CE208" s="82">
        <v>62</v>
      </c>
      <c r="CF208" s="82">
        <v>1356</v>
      </c>
      <c r="CG208" s="82">
        <v>719</v>
      </c>
      <c r="CH208" s="82">
        <v>2939</v>
      </c>
      <c r="CI208" s="82">
        <v>1253</v>
      </c>
      <c r="CJ208" s="82">
        <v>5007</v>
      </c>
      <c r="CK208" s="82">
        <v>7</v>
      </c>
      <c r="CL208" s="82">
        <v>32009</v>
      </c>
      <c r="CM208" s="82">
        <v>1235</v>
      </c>
      <c r="CN208" s="82">
        <v>29757</v>
      </c>
      <c r="CO208" s="82">
        <v>929</v>
      </c>
      <c r="CP208" s="82">
        <v>76</v>
      </c>
      <c r="CQ208" s="82">
        <v>12</v>
      </c>
      <c r="CR208" s="82">
        <v>50</v>
      </c>
      <c r="CS208" s="82">
        <v>31193</v>
      </c>
      <c r="CT208" s="82">
        <v>1</v>
      </c>
      <c r="CU208" s="82">
        <v>423</v>
      </c>
      <c r="CV208" s="82">
        <v>318</v>
      </c>
      <c r="CW208" s="82">
        <v>24</v>
      </c>
      <c r="CX208" s="82">
        <v>2855</v>
      </c>
      <c r="CY208" s="82">
        <v>2396</v>
      </c>
      <c r="CZ208" s="82"/>
      <c r="DA208" s="82">
        <v>38</v>
      </c>
      <c r="DB208" s="82">
        <v>214</v>
      </c>
      <c r="DC208" s="82">
        <v>391</v>
      </c>
      <c r="DD208" s="82">
        <v>498</v>
      </c>
      <c r="DE208" s="82">
        <v>743</v>
      </c>
      <c r="DF208" s="82">
        <v>940</v>
      </c>
      <c r="DG208" s="82">
        <v>998</v>
      </c>
      <c r="DH208" s="82">
        <v>1425</v>
      </c>
      <c r="DI208" s="82">
        <v>4</v>
      </c>
      <c r="DJ208" s="82"/>
      <c r="DK208" s="82"/>
      <c r="DL208" s="82">
        <v>18</v>
      </c>
      <c r="DM208" s="82">
        <v>308</v>
      </c>
      <c r="DN208" s="82">
        <v>196</v>
      </c>
      <c r="DO208" s="82">
        <v>19</v>
      </c>
      <c r="DP208" s="82">
        <v>33</v>
      </c>
      <c r="DQ208" s="82">
        <v>139</v>
      </c>
      <c r="DR208" s="82">
        <v>27</v>
      </c>
      <c r="DS208" s="82">
        <v>4511</v>
      </c>
      <c r="DT208" s="82"/>
      <c r="DU208" s="82">
        <v>350</v>
      </c>
      <c r="DV208" s="82">
        <v>4847</v>
      </c>
      <c r="DW208" s="82">
        <v>54</v>
      </c>
      <c r="DX208" s="82"/>
      <c r="DY208" s="82">
        <v>252</v>
      </c>
      <c r="DZ208" s="82">
        <v>124</v>
      </c>
      <c r="EA208" s="82">
        <v>147</v>
      </c>
      <c r="EB208" s="82">
        <v>991</v>
      </c>
      <c r="EC208" s="82">
        <v>133</v>
      </c>
      <c r="ED208" s="82">
        <v>2</v>
      </c>
      <c r="EE208" s="82">
        <v>21</v>
      </c>
      <c r="EF208" s="82">
        <v>34</v>
      </c>
      <c r="EG208" s="82">
        <v>50</v>
      </c>
      <c r="EH208" s="82">
        <v>51</v>
      </c>
      <c r="EI208" s="82">
        <v>2959</v>
      </c>
      <c r="EJ208" s="82">
        <v>487</v>
      </c>
      <c r="EK208" s="82"/>
      <c r="EL208" s="82"/>
      <c r="EM208" s="82"/>
      <c r="EN208" s="82"/>
      <c r="EO208" s="82"/>
      <c r="EP208" s="82">
        <v>994</v>
      </c>
      <c r="EQ208" s="82">
        <v>3030</v>
      </c>
      <c r="ER208" s="82">
        <v>125</v>
      </c>
      <c r="ES208" s="82">
        <v>1020</v>
      </c>
      <c r="ET208" s="82">
        <v>78</v>
      </c>
      <c r="EU208" s="82">
        <v>4</v>
      </c>
      <c r="EV208" s="82">
        <v>869</v>
      </c>
      <c r="EW208" s="82">
        <v>949</v>
      </c>
      <c r="EX208" s="82">
        <v>54</v>
      </c>
      <c r="EY208" s="82">
        <v>6</v>
      </c>
      <c r="EZ208" s="82">
        <v>295</v>
      </c>
      <c r="FA208" s="82"/>
      <c r="FB208" s="82">
        <v>330</v>
      </c>
      <c r="FC208" s="82">
        <v>1067</v>
      </c>
      <c r="FD208" s="82">
        <v>478</v>
      </c>
      <c r="FE208" s="82">
        <v>151</v>
      </c>
      <c r="FF208" s="82">
        <v>96</v>
      </c>
      <c r="FG208" s="82">
        <v>58</v>
      </c>
      <c r="FH208" s="82">
        <v>204</v>
      </c>
      <c r="FI208" s="82">
        <v>362</v>
      </c>
      <c r="FJ208" s="82">
        <v>133</v>
      </c>
      <c r="FK208" s="82">
        <v>140</v>
      </c>
      <c r="FL208" s="82">
        <v>4</v>
      </c>
      <c r="FM208" s="82">
        <v>3</v>
      </c>
      <c r="FN208" s="82">
        <v>52</v>
      </c>
      <c r="FO208" s="82"/>
      <c r="FP208" s="82"/>
      <c r="FQ208" s="82">
        <v>5251</v>
      </c>
      <c r="FR208" s="82">
        <v>281</v>
      </c>
      <c r="FS208" s="82">
        <v>4856</v>
      </c>
      <c r="FT208" s="82">
        <v>102</v>
      </c>
      <c r="FU208" s="82">
        <v>11</v>
      </c>
      <c r="FV208" s="82">
        <v>1</v>
      </c>
      <c r="FW208" s="82">
        <v>5083</v>
      </c>
      <c r="FX208" s="82">
        <v>110</v>
      </c>
      <c r="FY208" s="82">
        <v>55</v>
      </c>
      <c r="FZ208" s="82">
        <v>1</v>
      </c>
      <c r="GA208" s="82"/>
      <c r="GB208" s="82">
        <v>2</v>
      </c>
      <c r="GC208" s="82">
        <v>25</v>
      </c>
    </row>
    <row r="209" spans="1:185" x14ac:dyDescent="0.3">
      <c r="A209" s="83">
        <v>106350784</v>
      </c>
      <c r="B209" s="81" t="s">
        <v>533</v>
      </c>
      <c r="C209" s="81" t="s">
        <v>534</v>
      </c>
      <c r="D209" s="81" t="s">
        <v>1101</v>
      </c>
      <c r="E209" s="81" t="s">
        <v>1614</v>
      </c>
      <c r="F209" s="81" t="s">
        <v>2071</v>
      </c>
      <c r="G209" s="81" t="s">
        <v>2072</v>
      </c>
      <c r="H209" s="81" t="s">
        <v>535</v>
      </c>
      <c r="I209" s="81" t="s">
        <v>969</v>
      </c>
      <c r="J209" s="81"/>
      <c r="K209" s="81" t="s">
        <v>1864</v>
      </c>
      <c r="L209" s="81" t="s">
        <v>974</v>
      </c>
      <c r="M209" s="81"/>
      <c r="N209" s="81" t="s">
        <v>970</v>
      </c>
      <c r="O209" s="81" t="s">
        <v>1119</v>
      </c>
      <c r="P209" s="81" t="s">
        <v>1133</v>
      </c>
      <c r="Q209" s="81" t="s">
        <v>1615</v>
      </c>
      <c r="R209" s="81" t="s">
        <v>75</v>
      </c>
      <c r="S209" s="82">
        <v>10735</v>
      </c>
      <c r="T209" s="82">
        <v>9088</v>
      </c>
      <c r="U209" s="82"/>
      <c r="V209" s="82">
        <v>1838</v>
      </c>
      <c r="W209" s="82">
        <v>2030</v>
      </c>
      <c r="X209" s="82">
        <v>3280</v>
      </c>
      <c r="Y209" s="82">
        <v>3143</v>
      </c>
      <c r="Z209" s="82">
        <v>2650</v>
      </c>
      <c r="AA209" s="82">
        <v>2497</v>
      </c>
      <c r="AB209" s="82">
        <v>1913</v>
      </c>
      <c r="AC209" s="82">
        <v>1280</v>
      </c>
      <c r="AD209" s="82">
        <v>844</v>
      </c>
      <c r="AE209" s="82">
        <v>348</v>
      </c>
      <c r="AF209" s="82"/>
      <c r="AG209" s="82">
        <v>36</v>
      </c>
      <c r="AH209" s="82">
        <v>324</v>
      </c>
      <c r="AI209" s="82">
        <v>150</v>
      </c>
      <c r="AJ209" s="82"/>
      <c r="AK209" s="82">
        <v>9</v>
      </c>
      <c r="AL209" s="82">
        <v>11943</v>
      </c>
      <c r="AM209" s="82">
        <v>251</v>
      </c>
      <c r="AN209" s="82">
        <v>7110</v>
      </c>
      <c r="AO209" s="82"/>
      <c r="AP209" s="82">
        <v>12136</v>
      </c>
      <c r="AQ209" s="82">
        <v>7606</v>
      </c>
      <c r="AR209" s="82">
        <v>81</v>
      </c>
      <c r="AS209" s="82"/>
      <c r="AT209" s="82">
        <v>505</v>
      </c>
      <c r="AU209" s="82">
        <v>177</v>
      </c>
      <c r="AV209" s="82"/>
      <c r="AW209" s="82">
        <v>9</v>
      </c>
      <c r="AX209" s="82"/>
      <c r="AY209" s="82"/>
      <c r="AZ209" s="82"/>
      <c r="BA209" s="82">
        <v>282</v>
      </c>
      <c r="BB209" s="82">
        <v>69</v>
      </c>
      <c r="BC209" s="82"/>
      <c r="BD209" s="82">
        <v>16</v>
      </c>
      <c r="BE209" s="82">
        <v>18749</v>
      </c>
      <c r="BF209" s="82">
        <v>10</v>
      </c>
      <c r="BG209" s="82"/>
      <c r="BH209" s="82">
        <v>6</v>
      </c>
      <c r="BI209" s="82"/>
      <c r="BJ209" s="82"/>
      <c r="BK209" s="82">
        <v>8606</v>
      </c>
      <c r="BL209" s="82">
        <v>3402</v>
      </c>
      <c r="BM209" s="82">
        <v>334</v>
      </c>
      <c r="BN209" s="82">
        <v>6873</v>
      </c>
      <c r="BO209" s="82">
        <v>608</v>
      </c>
      <c r="BP209" s="82"/>
      <c r="BQ209" s="82">
        <v>22</v>
      </c>
      <c r="BR209" s="82">
        <v>1088</v>
      </c>
      <c r="BS209" s="82">
        <v>2</v>
      </c>
      <c r="BT209" s="82">
        <v>962</v>
      </c>
      <c r="BU209" s="82">
        <v>28</v>
      </c>
      <c r="BV209" s="82">
        <v>362</v>
      </c>
      <c r="BW209" s="82">
        <v>171</v>
      </c>
      <c r="BX209" s="82">
        <v>160</v>
      </c>
      <c r="BY209" s="82">
        <v>2876</v>
      </c>
      <c r="BZ209" s="82">
        <v>859</v>
      </c>
      <c r="CA209" s="82">
        <v>1447</v>
      </c>
      <c r="CB209" s="82">
        <v>3371</v>
      </c>
      <c r="CC209" s="82">
        <v>649</v>
      </c>
      <c r="CD209" s="82">
        <v>943</v>
      </c>
      <c r="CE209" s="82">
        <v>31</v>
      </c>
      <c r="CF209" s="82">
        <v>772</v>
      </c>
      <c r="CG209" s="82">
        <v>392</v>
      </c>
      <c r="CH209" s="82">
        <v>2139</v>
      </c>
      <c r="CI209" s="82">
        <v>510</v>
      </c>
      <c r="CJ209" s="82">
        <v>3039</v>
      </c>
      <c r="CK209" s="82"/>
      <c r="CL209" s="82">
        <v>19823</v>
      </c>
      <c r="CM209" s="82">
        <v>25</v>
      </c>
      <c r="CN209" s="82">
        <v>16467</v>
      </c>
      <c r="CO209" s="82">
        <v>3327</v>
      </c>
      <c r="CP209" s="82">
        <v>1</v>
      </c>
      <c r="CQ209" s="82">
        <v>3</v>
      </c>
      <c r="CR209" s="82">
        <v>12</v>
      </c>
      <c r="CS209" s="82">
        <v>19457</v>
      </c>
      <c r="CT209" s="82"/>
      <c r="CU209" s="82">
        <v>245</v>
      </c>
      <c r="CV209" s="82">
        <v>95</v>
      </c>
      <c r="CW209" s="82">
        <v>14</v>
      </c>
      <c r="CX209" s="82">
        <v>515</v>
      </c>
      <c r="CY209" s="82">
        <v>490</v>
      </c>
      <c r="CZ209" s="82"/>
      <c r="DA209" s="82">
        <v>17</v>
      </c>
      <c r="DB209" s="82">
        <v>57</v>
      </c>
      <c r="DC209" s="82">
        <v>65</v>
      </c>
      <c r="DD209" s="82">
        <v>97</v>
      </c>
      <c r="DE209" s="82">
        <v>137</v>
      </c>
      <c r="DF209" s="82">
        <v>167</v>
      </c>
      <c r="DG209" s="82">
        <v>176</v>
      </c>
      <c r="DH209" s="82">
        <v>275</v>
      </c>
      <c r="DI209" s="82">
        <v>8</v>
      </c>
      <c r="DJ209" s="82">
        <v>6</v>
      </c>
      <c r="DK209" s="82"/>
      <c r="DL209" s="82">
        <v>4</v>
      </c>
      <c r="DM209" s="82">
        <v>11</v>
      </c>
      <c r="DN209" s="82">
        <v>4</v>
      </c>
      <c r="DO209" s="82"/>
      <c r="DP209" s="82">
        <v>1</v>
      </c>
      <c r="DQ209" s="82">
        <v>472</v>
      </c>
      <c r="DR209" s="82">
        <v>3</v>
      </c>
      <c r="DS209" s="82">
        <v>510</v>
      </c>
      <c r="DT209" s="82"/>
      <c r="DU209" s="82">
        <v>480</v>
      </c>
      <c r="DV209" s="82">
        <v>521</v>
      </c>
      <c r="DW209" s="82">
        <v>4</v>
      </c>
      <c r="DX209" s="82"/>
      <c r="DY209" s="82">
        <v>39</v>
      </c>
      <c r="DZ209" s="82">
        <v>21</v>
      </c>
      <c r="EA209" s="82">
        <v>41</v>
      </c>
      <c r="EB209" s="82">
        <v>160</v>
      </c>
      <c r="EC209" s="82">
        <v>7</v>
      </c>
      <c r="ED209" s="82"/>
      <c r="EE209" s="82">
        <v>1</v>
      </c>
      <c r="EF209" s="82"/>
      <c r="EG209" s="82">
        <v>8</v>
      </c>
      <c r="EH209" s="82">
        <v>4</v>
      </c>
      <c r="EI209" s="82">
        <v>633</v>
      </c>
      <c r="EJ209" s="82">
        <v>91</v>
      </c>
      <c r="EK209" s="82"/>
      <c r="EL209" s="82"/>
      <c r="EM209" s="82"/>
      <c r="EN209" s="82"/>
      <c r="EO209" s="82"/>
      <c r="EP209" s="82">
        <v>266</v>
      </c>
      <c r="EQ209" s="82">
        <v>543</v>
      </c>
      <c r="ER209" s="82">
        <v>5</v>
      </c>
      <c r="ES209" s="82">
        <v>186</v>
      </c>
      <c r="ET209" s="82">
        <v>5</v>
      </c>
      <c r="EU209" s="82"/>
      <c r="EV209" s="82">
        <v>104</v>
      </c>
      <c r="EW209" s="82">
        <v>150</v>
      </c>
      <c r="EX209" s="82">
        <v>8</v>
      </c>
      <c r="EY209" s="82">
        <v>1</v>
      </c>
      <c r="EZ209" s="82">
        <v>69</v>
      </c>
      <c r="FA209" s="82"/>
      <c r="FB209" s="82">
        <v>70</v>
      </c>
      <c r="FC209" s="82">
        <v>236</v>
      </c>
      <c r="FD209" s="82">
        <v>97</v>
      </c>
      <c r="FE209" s="82">
        <v>26</v>
      </c>
      <c r="FF209" s="82">
        <v>23</v>
      </c>
      <c r="FG209" s="82">
        <v>3</v>
      </c>
      <c r="FH209" s="82">
        <v>15</v>
      </c>
      <c r="FI209" s="82">
        <v>94</v>
      </c>
      <c r="FJ209" s="82">
        <v>29</v>
      </c>
      <c r="FK209" s="82">
        <v>52</v>
      </c>
      <c r="FL209" s="82">
        <v>4</v>
      </c>
      <c r="FM209" s="82"/>
      <c r="FN209" s="82">
        <v>23</v>
      </c>
      <c r="FO209" s="82">
        <v>1</v>
      </c>
      <c r="FP209" s="82"/>
      <c r="FQ209" s="82">
        <v>1005</v>
      </c>
      <c r="FR209" s="82">
        <v>3</v>
      </c>
      <c r="FS209" s="82">
        <v>791</v>
      </c>
      <c r="FT209" s="82">
        <v>211</v>
      </c>
      <c r="FU209" s="82"/>
      <c r="FV209" s="82"/>
      <c r="FW209" s="82">
        <v>970</v>
      </c>
      <c r="FX209" s="82">
        <v>29</v>
      </c>
      <c r="FY209" s="82">
        <v>6</v>
      </c>
      <c r="FZ209" s="82"/>
      <c r="GA209" s="82"/>
      <c r="GB209" s="82"/>
      <c r="GC209" s="82">
        <v>18</v>
      </c>
    </row>
    <row r="210" spans="1:185" x14ac:dyDescent="0.3">
      <c r="A210" s="83">
        <v>106361110</v>
      </c>
      <c r="B210" s="81" t="s">
        <v>536</v>
      </c>
      <c r="C210" s="81" t="s">
        <v>537</v>
      </c>
      <c r="D210" s="81" t="s">
        <v>1101</v>
      </c>
      <c r="E210" s="81" t="s">
        <v>1616</v>
      </c>
      <c r="F210" s="81" t="s">
        <v>2073</v>
      </c>
      <c r="G210" s="81" t="s">
        <v>2074</v>
      </c>
      <c r="H210" s="81" t="s">
        <v>538</v>
      </c>
      <c r="I210" s="81" t="s">
        <v>969</v>
      </c>
      <c r="J210" s="81"/>
      <c r="K210" s="81" t="s">
        <v>1868</v>
      </c>
      <c r="L210" s="81" t="s">
        <v>974</v>
      </c>
      <c r="M210" s="81"/>
      <c r="N210" s="81" t="s">
        <v>976</v>
      </c>
      <c r="O210" s="81" t="s">
        <v>1118</v>
      </c>
      <c r="P210" s="81" t="s">
        <v>1131</v>
      </c>
      <c r="Q210" s="81" t="s">
        <v>1617</v>
      </c>
      <c r="R210" s="81" t="s">
        <v>75</v>
      </c>
      <c r="S210" s="82">
        <v>4818</v>
      </c>
      <c r="T210" s="82">
        <v>4885</v>
      </c>
      <c r="U210" s="82"/>
      <c r="V210" s="82">
        <v>719</v>
      </c>
      <c r="W210" s="82">
        <v>980</v>
      </c>
      <c r="X210" s="82">
        <v>1689</v>
      </c>
      <c r="Y210" s="82">
        <v>1294</v>
      </c>
      <c r="Z210" s="82">
        <v>998</v>
      </c>
      <c r="AA210" s="82">
        <v>1260</v>
      </c>
      <c r="AB210" s="82">
        <v>1311</v>
      </c>
      <c r="AC210" s="82">
        <v>896</v>
      </c>
      <c r="AD210" s="82">
        <v>462</v>
      </c>
      <c r="AE210" s="82">
        <v>94</v>
      </c>
      <c r="AF210" s="82"/>
      <c r="AG210" s="82">
        <v>13</v>
      </c>
      <c r="AH210" s="82">
        <v>187</v>
      </c>
      <c r="AI210" s="82">
        <v>200</v>
      </c>
      <c r="AJ210" s="82">
        <v>343</v>
      </c>
      <c r="AK210" s="82"/>
      <c r="AL210" s="82">
        <v>679</v>
      </c>
      <c r="AM210" s="82">
        <v>7</v>
      </c>
      <c r="AN210" s="82">
        <v>8274</v>
      </c>
      <c r="AO210" s="82"/>
      <c r="AP210" s="82">
        <v>1581</v>
      </c>
      <c r="AQ210" s="82">
        <v>8113</v>
      </c>
      <c r="AR210" s="82">
        <v>9</v>
      </c>
      <c r="AS210" s="82"/>
      <c r="AT210" s="82">
        <v>794</v>
      </c>
      <c r="AU210" s="82">
        <v>108</v>
      </c>
      <c r="AV210" s="82"/>
      <c r="AW210" s="82">
        <v>23</v>
      </c>
      <c r="AX210" s="82">
        <v>2</v>
      </c>
      <c r="AY210" s="82">
        <v>2</v>
      </c>
      <c r="AZ210" s="82"/>
      <c r="BA210" s="82">
        <v>66</v>
      </c>
      <c r="BB210" s="82"/>
      <c r="BC210" s="82"/>
      <c r="BD210" s="82"/>
      <c r="BE210" s="82">
        <v>8705</v>
      </c>
      <c r="BF210" s="82">
        <v>3</v>
      </c>
      <c r="BG210" s="82"/>
      <c r="BH210" s="82"/>
      <c r="BI210" s="82"/>
      <c r="BJ210" s="82"/>
      <c r="BK210" s="82">
        <v>2341</v>
      </c>
      <c r="BL210" s="82">
        <v>1075</v>
      </c>
      <c r="BM210" s="82">
        <v>255</v>
      </c>
      <c r="BN210" s="82">
        <v>5291</v>
      </c>
      <c r="BO210" s="82">
        <v>741</v>
      </c>
      <c r="BP210" s="82"/>
      <c r="BQ210" s="82">
        <v>4</v>
      </c>
      <c r="BR210" s="82">
        <v>669</v>
      </c>
      <c r="BS210" s="82">
        <v>2</v>
      </c>
      <c r="BT210" s="82">
        <v>730</v>
      </c>
      <c r="BU210" s="82">
        <v>15</v>
      </c>
      <c r="BV210" s="82">
        <v>128</v>
      </c>
      <c r="BW210" s="82">
        <v>123</v>
      </c>
      <c r="BX210" s="82">
        <v>52</v>
      </c>
      <c r="BY210" s="82">
        <v>126</v>
      </c>
      <c r="BZ210" s="82">
        <v>444</v>
      </c>
      <c r="CA210" s="82">
        <v>394</v>
      </c>
      <c r="CB210" s="82">
        <v>3511</v>
      </c>
      <c r="CC210" s="82">
        <v>356</v>
      </c>
      <c r="CD210" s="82">
        <v>384</v>
      </c>
      <c r="CE210" s="82">
        <v>18</v>
      </c>
      <c r="CF210" s="82">
        <v>396</v>
      </c>
      <c r="CG210" s="82">
        <v>173</v>
      </c>
      <c r="CH210" s="82">
        <v>873</v>
      </c>
      <c r="CI210" s="82">
        <v>332</v>
      </c>
      <c r="CJ210" s="82">
        <v>972</v>
      </c>
      <c r="CK210" s="82">
        <v>1</v>
      </c>
      <c r="CL210" s="82">
        <v>9703</v>
      </c>
      <c r="CM210" s="82">
        <v>10</v>
      </c>
      <c r="CN210" s="82">
        <v>9485</v>
      </c>
      <c r="CO210" s="82">
        <v>208</v>
      </c>
      <c r="CP210" s="82"/>
      <c r="CQ210" s="82"/>
      <c r="CR210" s="82"/>
      <c r="CS210" s="82">
        <v>9345</v>
      </c>
      <c r="CT210" s="82">
        <v>52</v>
      </c>
      <c r="CU210" s="82">
        <v>15</v>
      </c>
      <c r="CV210" s="82">
        <v>291</v>
      </c>
      <c r="CW210" s="82"/>
      <c r="CX210" s="82">
        <v>66</v>
      </c>
      <c r="CY210" s="82">
        <v>33</v>
      </c>
      <c r="CZ210" s="82"/>
      <c r="DA210" s="82"/>
      <c r="DB210" s="82">
        <v>8</v>
      </c>
      <c r="DC210" s="82">
        <v>3</v>
      </c>
      <c r="DD210" s="82">
        <v>8</v>
      </c>
      <c r="DE210" s="82">
        <v>16</v>
      </c>
      <c r="DF210" s="82">
        <v>18</v>
      </c>
      <c r="DG210" s="82">
        <v>31</v>
      </c>
      <c r="DH210" s="82">
        <v>15</v>
      </c>
      <c r="DI210" s="82"/>
      <c r="DJ210" s="82"/>
      <c r="DK210" s="82"/>
      <c r="DL210" s="82"/>
      <c r="DM210" s="82"/>
      <c r="DN210" s="82"/>
      <c r="DO210" s="82">
        <v>17</v>
      </c>
      <c r="DP210" s="82"/>
      <c r="DQ210" s="82">
        <v>1</v>
      </c>
      <c r="DR210" s="82"/>
      <c r="DS210" s="82">
        <v>81</v>
      </c>
      <c r="DT210" s="82"/>
      <c r="DU210" s="82">
        <v>7</v>
      </c>
      <c r="DV210" s="82">
        <v>92</v>
      </c>
      <c r="DW210" s="82"/>
      <c r="DX210" s="82"/>
      <c r="DY210" s="82">
        <v>7</v>
      </c>
      <c r="DZ210" s="82">
        <v>3</v>
      </c>
      <c r="EA210" s="82"/>
      <c r="EB210" s="82">
        <v>3</v>
      </c>
      <c r="EC210" s="82">
        <v>5</v>
      </c>
      <c r="ED210" s="82">
        <v>1</v>
      </c>
      <c r="EE210" s="82"/>
      <c r="EF210" s="82"/>
      <c r="EG210" s="82">
        <v>1</v>
      </c>
      <c r="EH210" s="82"/>
      <c r="EI210" s="82">
        <v>72</v>
      </c>
      <c r="EJ210" s="82">
        <v>7</v>
      </c>
      <c r="EK210" s="82"/>
      <c r="EL210" s="82"/>
      <c r="EM210" s="82"/>
      <c r="EN210" s="82"/>
      <c r="EO210" s="82"/>
      <c r="EP210" s="82">
        <v>25</v>
      </c>
      <c r="EQ210" s="82">
        <v>64</v>
      </c>
      <c r="ER210" s="82">
        <v>1</v>
      </c>
      <c r="ES210" s="82">
        <v>8</v>
      </c>
      <c r="ET210" s="82">
        <v>1</v>
      </c>
      <c r="EU210" s="82"/>
      <c r="EV210" s="82">
        <v>8</v>
      </c>
      <c r="EW210" s="82">
        <v>22</v>
      </c>
      <c r="EX210" s="82"/>
      <c r="EY210" s="82"/>
      <c r="EZ210" s="82">
        <v>3</v>
      </c>
      <c r="FA210" s="82"/>
      <c r="FB210" s="82">
        <v>7</v>
      </c>
      <c r="FC210" s="82">
        <v>7</v>
      </c>
      <c r="FD210" s="82">
        <v>6</v>
      </c>
      <c r="FE210" s="82">
        <v>1</v>
      </c>
      <c r="FF210" s="82">
        <v>1</v>
      </c>
      <c r="FG210" s="82"/>
      <c r="FH210" s="82">
        <v>1</v>
      </c>
      <c r="FI210" s="82">
        <v>23</v>
      </c>
      <c r="FJ210" s="82">
        <v>9</v>
      </c>
      <c r="FK210" s="82">
        <v>9</v>
      </c>
      <c r="FL210" s="82"/>
      <c r="FM210" s="82">
        <v>2</v>
      </c>
      <c r="FN210" s="82"/>
      <c r="FO210" s="82"/>
      <c r="FP210" s="82"/>
      <c r="FQ210" s="82">
        <v>99</v>
      </c>
      <c r="FR210" s="82"/>
      <c r="FS210" s="82">
        <v>99</v>
      </c>
      <c r="FT210" s="82"/>
      <c r="FU210" s="82"/>
      <c r="FV210" s="82"/>
      <c r="FW210" s="82">
        <v>98</v>
      </c>
      <c r="FX210" s="82">
        <v>1</v>
      </c>
      <c r="FY210" s="82"/>
      <c r="FZ210" s="82"/>
      <c r="GA210" s="82"/>
      <c r="GB210" s="82"/>
      <c r="GC210" s="82">
        <v>7</v>
      </c>
    </row>
    <row r="211" spans="1:185" x14ac:dyDescent="0.3">
      <c r="A211" s="83">
        <v>106361144</v>
      </c>
      <c r="B211" s="81" t="s">
        <v>539</v>
      </c>
      <c r="C211" s="81" t="s">
        <v>540</v>
      </c>
      <c r="D211" s="81" t="s">
        <v>1101</v>
      </c>
      <c r="E211" s="81" t="s">
        <v>1616</v>
      </c>
      <c r="F211" s="81" t="s">
        <v>2075</v>
      </c>
      <c r="G211" s="81" t="s">
        <v>2076</v>
      </c>
      <c r="H211" s="81" t="s">
        <v>541</v>
      </c>
      <c r="I211" s="81" t="s">
        <v>1041</v>
      </c>
      <c r="J211" s="81"/>
      <c r="K211" s="81" t="s">
        <v>1864</v>
      </c>
      <c r="L211" s="81"/>
      <c r="M211" s="81"/>
      <c r="N211" s="81" t="s">
        <v>963</v>
      </c>
      <c r="O211" s="81" t="s">
        <v>1104</v>
      </c>
      <c r="P211" s="81" t="s">
        <v>1152</v>
      </c>
      <c r="Q211" s="81" t="s">
        <v>1618</v>
      </c>
      <c r="R211" s="81" t="s">
        <v>51</v>
      </c>
      <c r="S211" s="82">
        <v>15640</v>
      </c>
      <c r="T211" s="82">
        <v>13745</v>
      </c>
      <c r="U211" s="82"/>
      <c r="V211" s="82">
        <v>3039</v>
      </c>
      <c r="W211" s="82">
        <v>3440</v>
      </c>
      <c r="X211" s="82">
        <v>6170</v>
      </c>
      <c r="Y211" s="82">
        <v>5185</v>
      </c>
      <c r="Z211" s="82">
        <v>4067</v>
      </c>
      <c r="AA211" s="82">
        <v>3356</v>
      </c>
      <c r="AB211" s="82">
        <v>2078</v>
      </c>
      <c r="AC211" s="82">
        <v>1058</v>
      </c>
      <c r="AD211" s="82">
        <v>571</v>
      </c>
      <c r="AE211" s="82">
        <v>421</v>
      </c>
      <c r="AF211" s="82"/>
      <c r="AG211" s="82">
        <v>82</v>
      </c>
      <c r="AH211" s="82">
        <v>1569</v>
      </c>
      <c r="AI211" s="82">
        <v>1921</v>
      </c>
      <c r="AJ211" s="82">
        <v>239</v>
      </c>
      <c r="AK211" s="82">
        <v>42</v>
      </c>
      <c r="AL211" s="82">
        <v>1103</v>
      </c>
      <c r="AM211" s="82">
        <v>103</v>
      </c>
      <c r="AN211" s="82">
        <v>24326</v>
      </c>
      <c r="AO211" s="82"/>
      <c r="AP211" s="82">
        <v>20318</v>
      </c>
      <c r="AQ211" s="82">
        <v>8958</v>
      </c>
      <c r="AR211" s="82">
        <v>109</v>
      </c>
      <c r="AS211" s="82"/>
      <c r="AT211" s="82">
        <v>455</v>
      </c>
      <c r="AU211" s="82">
        <v>654</v>
      </c>
      <c r="AV211" s="82">
        <v>2</v>
      </c>
      <c r="AW211" s="82">
        <v>54</v>
      </c>
      <c r="AX211" s="82">
        <v>16</v>
      </c>
      <c r="AY211" s="82"/>
      <c r="AZ211" s="82"/>
      <c r="BA211" s="82">
        <v>827</v>
      </c>
      <c r="BB211" s="82">
        <v>110</v>
      </c>
      <c r="BC211" s="82"/>
      <c r="BD211" s="82"/>
      <c r="BE211" s="82">
        <v>27253</v>
      </c>
      <c r="BF211" s="82">
        <v>14</v>
      </c>
      <c r="BG211" s="82"/>
      <c r="BH211" s="82"/>
      <c r="BI211" s="82"/>
      <c r="BJ211" s="82"/>
      <c r="BK211" s="82">
        <v>17340</v>
      </c>
      <c r="BL211" s="82">
        <v>2982</v>
      </c>
      <c r="BM211" s="82">
        <v>1130</v>
      </c>
      <c r="BN211" s="82">
        <v>5303</v>
      </c>
      <c r="BO211" s="82">
        <v>2630</v>
      </c>
      <c r="BP211" s="82"/>
      <c r="BQ211" s="82">
        <v>8</v>
      </c>
      <c r="BR211" s="82">
        <v>1522</v>
      </c>
      <c r="BS211" s="82">
        <v>7</v>
      </c>
      <c r="BT211" s="82">
        <v>1951</v>
      </c>
      <c r="BU211" s="82">
        <v>74</v>
      </c>
      <c r="BV211" s="82">
        <v>623</v>
      </c>
      <c r="BW211" s="82">
        <v>486</v>
      </c>
      <c r="BX211" s="82">
        <v>296</v>
      </c>
      <c r="BY211" s="82">
        <v>958</v>
      </c>
      <c r="BZ211" s="82">
        <v>1858</v>
      </c>
      <c r="CA211" s="82">
        <v>2271</v>
      </c>
      <c r="CB211" s="82">
        <v>6187</v>
      </c>
      <c r="CC211" s="82">
        <v>1344</v>
      </c>
      <c r="CD211" s="82">
        <v>1753</v>
      </c>
      <c r="CE211" s="82">
        <v>55</v>
      </c>
      <c r="CF211" s="82">
        <v>1268</v>
      </c>
      <c r="CG211" s="82">
        <v>676</v>
      </c>
      <c r="CH211" s="82">
        <v>3214</v>
      </c>
      <c r="CI211" s="82">
        <v>1109</v>
      </c>
      <c r="CJ211" s="82">
        <v>3717</v>
      </c>
      <c r="CK211" s="82">
        <v>8</v>
      </c>
      <c r="CL211" s="82">
        <v>29385</v>
      </c>
      <c r="CM211" s="82">
        <v>346</v>
      </c>
      <c r="CN211" s="82">
        <v>22906</v>
      </c>
      <c r="CO211" s="82">
        <v>6125</v>
      </c>
      <c r="CP211" s="82">
        <v>3</v>
      </c>
      <c r="CQ211" s="82">
        <v>5</v>
      </c>
      <c r="CR211" s="82">
        <v>16</v>
      </c>
      <c r="CS211" s="82">
        <v>28591</v>
      </c>
      <c r="CT211" s="82">
        <v>6</v>
      </c>
      <c r="CU211" s="82">
        <v>585</v>
      </c>
      <c r="CV211" s="82">
        <v>180</v>
      </c>
      <c r="CW211" s="82">
        <v>7</v>
      </c>
      <c r="CX211" s="82">
        <v>1940</v>
      </c>
      <c r="CY211" s="82">
        <v>1967</v>
      </c>
      <c r="CZ211" s="82"/>
      <c r="DA211" s="82">
        <v>83</v>
      </c>
      <c r="DB211" s="82">
        <v>311</v>
      </c>
      <c r="DC211" s="82">
        <v>410</v>
      </c>
      <c r="DD211" s="82">
        <v>574</v>
      </c>
      <c r="DE211" s="82">
        <v>761</v>
      </c>
      <c r="DF211" s="82">
        <v>695</v>
      </c>
      <c r="DG211" s="82">
        <v>529</v>
      </c>
      <c r="DH211" s="82">
        <v>544</v>
      </c>
      <c r="DI211" s="82"/>
      <c r="DJ211" s="82"/>
      <c r="DK211" s="82"/>
      <c r="DL211" s="82">
        <v>13</v>
      </c>
      <c r="DM211" s="82">
        <v>342</v>
      </c>
      <c r="DN211" s="82">
        <v>269</v>
      </c>
      <c r="DO211" s="82">
        <v>21</v>
      </c>
      <c r="DP211" s="82">
        <v>2</v>
      </c>
      <c r="DQ211" s="82">
        <v>138</v>
      </c>
      <c r="DR211" s="82">
        <v>12</v>
      </c>
      <c r="DS211" s="82">
        <v>3110</v>
      </c>
      <c r="DT211" s="82"/>
      <c r="DU211" s="82">
        <v>2187</v>
      </c>
      <c r="DV211" s="82">
        <v>1709</v>
      </c>
      <c r="DW211" s="82">
        <v>11</v>
      </c>
      <c r="DX211" s="82"/>
      <c r="DY211" s="82">
        <v>148</v>
      </c>
      <c r="DZ211" s="82">
        <v>286</v>
      </c>
      <c r="EA211" s="82">
        <v>163</v>
      </c>
      <c r="EB211" s="82">
        <v>341</v>
      </c>
      <c r="EC211" s="82">
        <v>55</v>
      </c>
      <c r="ED211" s="82"/>
      <c r="EE211" s="82">
        <v>74</v>
      </c>
      <c r="EF211" s="82">
        <v>64</v>
      </c>
      <c r="EG211" s="82">
        <v>3</v>
      </c>
      <c r="EH211" s="82">
        <v>29</v>
      </c>
      <c r="EI211" s="82">
        <v>2435</v>
      </c>
      <c r="EJ211" s="82">
        <v>309</v>
      </c>
      <c r="EK211" s="82"/>
      <c r="EL211" s="82"/>
      <c r="EM211" s="82"/>
      <c r="EN211" s="82"/>
      <c r="EO211" s="82"/>
      <c r="EP211" s="82">
        <v>1705</v>
      </c>
      <c r="EQ211" s="82">
        <v>1414</v>
      </c>
      <c r="ER211" s="82">
        <v>48</v>
      </c>
      <c r="ES211" s="82">
        <v>658</v>
      </c>
      <c r="ET211" s="82">
        <v>82</v>
      </c>
      <c r="EU211" s="82"/>
      <c r="EV211" s="82">
        <v>511</v>
      </c>
      <c r="EW211" s="82">
        <v>625</v>
      </c>
      <c r="EX211" s="82">
        <v>38</v>
      </c>
      <c r="EY211" s="82">
        <v>4</v>
      </c>
      <c r="EZ211" s="82">
        <v>241</v>
      </c>
      <c r="FA211" s="82"/>
      <c r="FB211" s="82">
        <v>255</v>
      </c>
      <c r="FC211" s="82">
        <v>1141</v>
      </c>
      <c r="FD211" s="82">
        <v>229</v>
      </c>
      <c r="FE211" s="82">
        <v>92</v>
      </c>
      <c r="FF211" s="82">
        <v>142</v>
      </c>
      <c r="FG211" s="82">
        <v>62</v>
      </c>
      <c r="FH211" s="82">
        <v>128</v>
      </c>
      <c r="FI211" s="82">
        <v>268</v>
      </c>
      <c r="FJ211" s="82">
        <v>74</v>
      </c>
      <c r="FK211" s="82">
        <v>51</v>
      </c>
      <c r="FL211" s="82"/>
      <c r="FM211" s="82">
        <v>5</v>
      </c>
      <c r="FN211" s="82">
        <v>39</v>
      </c>
      <c r="FO211" s="82"/>
      <c r="FP211" s="82">
        <v>2</v>
      </c>
      <c r="FQ211" s="82">
        <v>3907</v>
      </c>
      <c r="FR211" s="82">
        <v>150</v>
      </c>
      <c r="FS211" s="82">
        <v>2842</v>
      </c>
      <c r="FT211" s="82">
        <v>914</v>
      </c>
      <c r="FU211" s="82">
        <v>1</v>
      </c>
      <c r="FV211" s="82"/>
      <c r="FW211" s="82">
        <v>3762</v>
      </c>
      <c r="FX211" s="82">
        <v>118</v>
      </c>
      <c r="FY211" s="82">
        <v>24</v>
      </c>
      <c r="FZ211" s="82">
        <v>3</v>
      </c>
      <c r="GA211" s="82"/>
      <c r="GB211" s="82"/>
      <c r="GC211" s="82">
        <v>15</v>
      </c>
    </row>
    <row r="212" spans="1:185" x14ac:dyDescent="0.3">
      <c r="A212" s="83">
        <v>106361166</v>
      </c>
      <c r="B212" s="81" t="s">
        <v>542</v>
      </c>
      <c r="C212" s="81" t="s">
        <v>543</v>
      </c>
      <c r="D212" s="81" t="s">
        <v>1101</v>
      </c>
      <c r="E212" s="81" t="s">
        <v>1616</v>
      </c>
      <c r="F212" s="81" t="s">
        <v>2077</v>
      </c>
      <c r="G212" s="81" t="s">
        <v>2078</v>
      </c>
      <c r="H212" s="81" t="s">
        <v>544</v>
      </c>
      <c r="I212" s="81" t="s">
        <v>1048</v>
      </c>
      <c r="J212" s="81"/>
      <c r="K212" s="81" t="s">
        <v>1864</v>
      </c>
      <c r="L212" s="81"/>
      <c r="M212" s="81"/>
      <c r="N212" s="81" t="s">
        <v>963</v>
      </c>
      <c r="O212" s="81" t="s">
        <v>1104</v>
      </c>
      <c r="P212" s="81" t="s">
        <v>1152</v>
      </c>
      <c r="Q212" s="81" t="s">
        <v>1619</v>
      </c>
      <c r="R212" s="81" t="s">
        <v>51</v>
      </c>
      <c r="S212" s="82">
        <v>10814</v>
      </c>
      <c r="T212" s="82">
        <v>8721</v>
      </c>
      <c r="U212" s="82"/>
      <c r="V212" s="82">
        <v>2101</v>
      </c>
      <c r="W212" s="82">
        <v>2166</v>
      </c>
      <c r="X212" s="82">
        <v>4222</v>
      </c>
      <c r="Y212" s="82">
        <v>3596</v>
      </c>
      <c r="Z212" s="82">
        <v>2552</v>
      </c>
      <c r="AA212" s="82">
        <v>2272</v>
      </c>
      <c r="AB212" s="82">
        <v>1343</v>
      </c>
      <c r="AC212" s="82">
        <v>570</v>
      </c>
      <c r="AD212" s="82">
        <v>331</v>
      </c>
      <c r="AE212" s="82">
        <v>382</v>
      </c>
      <c r="AF212" s="82"/>
      <c r="AG212" s="82"/>
      <c r="AH212" s="82">
        <v>426</v>
      </c>
      <c r="AI212" s="82">
        <v>1784</v>
      </c>
      <c r="AJ212" s="82">
        <v>2691</v>
      </c>
      <c r="AK212" s="82"/>
      <c r="AL212" s="82">
        <v>83</v>
      </c>
      <c r="AM212" s="82">
        <v>40</v>
      </c>
      <c r="AN212" s="82">
        <v>14511</v>
      </c>
      <c r="AO212" s="82"/>
      <c r="AP212" s="82">
        <v>14041</v>
      </c>
      <c r="AQ212" s="82">
        <v>5488</v>
      </c>
      <c r="AR212" s="82">
        <v>6</v>
      </c>
      <c r="AS212" s="82"/>
      <c r="AT212" s="82">
        <v>304</v>
      </c>
      <c r="AU212" s="82">
        <v>339</v>
      </c>
      <c r="AV212" s="82">
        <v>13</v>
      </c>
      <c r="AW212" s="82">
        <v>36</v>
      </c>
      <c r="AX212" s="82">
        <v>4</v>
      </c>
      <c r="AY212" s="82"/>
      <c r="AZ212" s="82">
        <v>1</v>
      </c>
      <c r="BA212" s="82">
        <v>407</v>
      </c>
      <c r="BB212" s="82">
        <v>47</v>
      </c>
      <c r="BC212" s="82"/>
      <c r="BD212" s="82">
        <v>19</v>
      </c>
      <c r="BE212" s="82">
        <v>18235</v>
      </c>
      <c r="BF212" s="82">
        <v>129</v>
      </c>
      <c r="BG212" s="82"/>
      <c r="BH212" s="82">
        <v>1</v>
      </c>
      <c r="BI212" s="82"/>
      <c r="BJ212" s="82"/>
      <c r="BK212" s="82">
        <v>2749</v>
      </c>
      <c r="BL212" s="82">
        <v>1820</v>
      </c>
      <c r="BM212" s="82">
        <v>227</v>
      </c>
      <c r="BN212" s="82">
        <v>12692</v>
      </c>
      <c r="BO212" s="82">
        <v>2047</v>
      </c>
      <c r="BP212" s="82"/>
      <c r="BQ212" s="82">
        <v>17</v>
      </c>
      <c r="BR212" s="82">
        <v>900</v>
      </c>
      <c r="BS212" s="82">
        <v>1</v>
      </c>
      <c r="BT212" s="82">
        <v>1248</v>
      </c>
      <c r="BU212" s="82">
        <v>43</v>
      </c>
      <c r="BV212" s="82">
        <v>441</v>
      </c>
      <c r="BW212" s="82">
        <v>265</v>
      </c>
      <c r="BX212" s="82">
        <v>207</v>
      </c>
      <c r="BY212" s="82">
        <v>242</v>
      </c>
      <c r="BZ212" s="82">
        <v>1294</v>
      </c>
      <c r="CA212" s="82">
        <v>1165</v>
      </c>
      <c r="CB212" s="82">
        <v>3720</v>
      </c>
      <c r="CC212" s="82">
        <v>976</v>
      </c>
      <c r="CD212" s="82">
        <v>1353</v>
      </c>
      <c r="CE212" s="82">
        <v>26</v>
      </c>
      <c r="CF212" s="82">
        <v>821</v>
      </c>
      <c r="CG212" s="82">
        <v>576</v>
      </c>
      <c r="CH212" s="82">
        <v>2228</v>
      </c>
      <c r="CI212" s="82">
        <v>875</v>
      </c>
      <c r="CJ212" s="82">
        <v>3131</v>
      </c>
      <c r="CK212" s="82">
        <v>6</v>
      </c>
      <c r="CL212" s="82">
        <v>19535</v>
      </c>
      <c r="CM212" s="82">
        <v>28</v>
      </c>
      <c r="CN212" s="82">
        <v>16316</v>
      </c>
      <c r="CO212" s="82">
        <v>3177</v>
      </c>
      <c r="CP212" s="82"/>
      <c r="CQ212" s="82">
        <v>14</v>
      </c>
      <c r="CR212" s="82">
        <v>80</v>
      </c>
      <c r="CS212" s="82">
        <v>19017</v>
      </c>
      <c r="CT212" s="82"/>
      <c r="CU212" s="82">
        <v>265</v>
      </c>
      <c r="CV212" s="82">
        <v>139</v>
      </c>
      <c r="CW212" s="82">
        <v>34</v>
      </c>
      <c r="CX212" s="82">
        <v>1201</v>
      </c>
      <c r="CY212" s="82">
        <v>1135</v>
      </c>
      <c r="CZ212" s="82"/>
      <c r="DA212" s="82">
        <v>38</v>
      </c>
      <c r="DB212" s="82">
        <v>203</v>
      </c>
      <c r="DC212" s="82">
        <v>292</v>
      </c>
      <c r="DD212" s="82">
        <v>330</v>
      </c>
      <c r="DE212" s="82">
        <v>432</v>
      </c>
      <c r="DF212" s="82">
        <v>436</v>
      </c>
      <c r="DG212" s="82">
        <v>287</v>
      </c>
      <c r="DH212" s="82">
        <v>291</v>
      </c>
      <c r="DI212" s="82">
        <v>19</v>
      </c>
      <c r="DJ212" s="82">
        <v>8</v>
      </c>
      <c r="DK212" s="82"/>
      <c r="DL212" s="82"/>
      <c r="DM212" s="82">
        <v>141</v>
      </c>
      <c r="DN212" s="82">
        <v>223</v>
      </c>
      <c r="DO212" s="82">
        <v>234</v>
      </c>
      <c r="DP212" s="82"/>
      <c r="DQ212" s="82">
        <v>18</v>
      </c>
      <c r="DR212" s="82"/>
      <c r="DS212" s="82">
        <v>1720</v>
      </c>
      <c r="DT212" s="82"/>
      <c r="DU212" s="82">
        <v>1335</v>
      </c>
      <c r="DV212" s="82">
        <v>1000</v>
      </c>
      <c r="DW212" s="82">
        <v>1</v>
      </c>
      <c r="DX212" s="82"/>
      <c r="DY212" s="82">
        <v>82</v>
      </c>
      <c r="DZ212" s="82">
        <v>158</v>
      </c>
      <c r="EA212" s="82">
        <v>149</v>
      </c>
      <c r="EB212" s="82">
        <v>116</v>
      </c>
      <c r="EC212" s="82">
        <v>26</v>
      </c>
      <c r="ED212" s="82"/>
      <c r="EE212" s="82">
        <v>1</v>
      </c>
      <c r="EF212" s="82">
        <v>46</v>
      </c>
      <c r="EG212" s="82">
        <v>1</v>
      </c>
      <c r="EH212" s="82">
        <v>17</v>
      </c>
      <c r="EI212" s="82">
        <v>1260</v>
      </c>
      <c r="EJ212" s="82">
        <v>480</v>
      </c>
      <c r="EK212" s="82"/>
      <c r="EL212" s="82"/>
      <c r="EM212" s="82"/>
      <c r="EN212" s="82"/>
      <c r="EO212" s="82"/>
      <c r="EP212" s="82">
        <v>1209</v>
      </c>
      <c r="EQ212" s="82">
        <v>883</v>
      </c>
      <c r="ER212" s="82">
        <v>26</v>
      </c>
      <c r="ES212" s="82">
        <v>168</v>
      </c>
      <c r="ET212" s="82">
        <v>50</v>
      </c>
      <c r="EU212" s="82"/>
      <c r="EV212" s="82">
        <v>167</v>
      </c>
      <c r="EW212" s="82">
        <v>352</v>
      </c>
      <c r="EX212" s="82">
        <v>23</v>
      </c>
      <c r="EY212" s="82">
        <v>2</v>
      </c>
      <c r="EZ212" s="82">
        <v>110</v>
      </c>
      <c r="FA212" s="82"/>
      <c r="FB212" s="82">
        <v>171</v>
      </c>
      <c r="FC212" s="82">
        <v>847</v>
      </c>
      <c r="FD212" s="82">
        <v>141</v>
      </c>
      <c r="FE212" s="82">
        <v>52</v>
      </c>
      <c r="FF212" s="82">
        <v>45</v>
      </c>
      <c r="FG212" s="82">
        <v>11</v>
      </c>
      <c r="FH212" s="82">
        <v>95</v>
      </c>
      <c r="FI212" s="82">
        <v>184</v>
      </c>
      <c r="FJ212" s="82">
        <v>36</v>
      </c>
      <c r="FK212" s="82">
        <v>14</v>
      </c>
      <c r="FL212" s="82">
        <v>16</v>
      </c>
      <c r="FM212" s="82"/>
      <c r="FN212" s="82">
        <v>68</v>
      </c>
      <c r="FO212" s="82"/>
      <c r="FP212" s="82">
        <v>2</v>
      </c>
      <c r="FQ212" s="82">
        <v>2336</v>
      </c>
      <c r="FR212" s="82">
        <v>18</v>
      </c>
      <c r="FS212" s="82">
        <v>1934</v>
      </c>
      <c r="FT212" s="82">
        <v>381</v>
      </c>
      <c r="FU212" s="82"/>
      <c r="FV212" s="82">
        <v>3</v>
      </c>
      <c r="FW212" s="82">
        <v>2225</v>
      </c>
      <c r="FX212" s="82">
        <v>97</v>
      </c>
      <c r="FY212" s="82">
        <v>6</v>
      </c>
      <c r="FZ212" s="82">
        <v>5</v>
      </c>
      <c r="GA212" s="82">
        <v>1</v>
      </c>
      <c r="GB212" s="82">
        <v>2</v>
      </c>
      <c r="GC212" s="82">
        <v>12</v>
      </c>
    </row>
    <row r="213" spans="1:185" x14ac:dyDescent="0.3">
      <c r="A213" s="83">
        <v>106361223</v>
      </c>
      <c r="B213" s="81" t="s">
        <v>545</v>
      </c>
      <c r="C213" s="81" t="s">
        <v>1015</v>
      </c>
      <c r="D213" s="81" t="s">
        <v>1101</v>
      </c>
      <c r="E213" s="81" t="s">
        <v>1616</v>
      </c>
      <c r="F213" s="81" t="s">
        <v>2079</v>
      </c>
      <c r="G213" s="81" t="s">
        <v>2080</v>
      </c>
      <c r="H213" s="81" t="s">
        <v>546</v>
      </c>
      <c r="I213" s="81" t="s">
        <v>1040</v>
      </c>
      <c r="J213" s="81"/>
      <c r="K213" s="81" t="s">
        <v>1864</v>
      </c>
      <c r="L213" s="81"/>
      <c r="M213" s="81"/>
      <c r="N213" s="81" t="s">
        <v>965</v>
      </c>
      <c r="O213" s="81" t="s">
        <v>1104</v>
      </c>
      <c r="P213" s="81" t="s">
        <v>1172</v>
      </c>
      <c r="Q213" s="81" t="s">
        <v>1620</v>
      </c>
      <c r="R213" s="81" t="s">
        <v>51</v>
      </c>
      <c r="S213" s="82">
        <v>67621</v>
      </c>
      <c r="T213" s="82">
        <v>55212</v>
      </c>
      <c r="U213" s="82">
        <v>10</v>
      </c>
      <c r="V213" s="82">
        <v>8172</v>
      </c>
      <c r="W213" s="82">
        <v>9608</v>
      </c>
      <c r="X213" s="82">
        <v>20060</v>
      </c>
      <c r="Y213" s="82">
        <v>18884</v>
      </c>
      <c r="Z213" s="82">
        <v>16418</v>
      </c>
      <c r="AA213" s="82">
        <v>16645</v>
      </c>
      <c r="AB213" s="82">
        <v>14408</v>
      </c>
      <c r="AC213" s="82">
        <v>10001</v>
      </c>
      <c r="AD213" s="82">
        <v>6560</v>
      </c>
      <c r="AE213" s="82">
        <v>2087</v>
      </c>
      <c r="AF213" s="82"/>
      <c r="AG213" s="82">
        <v>374</v>
      </c>
      <c r="AH213" s="82">
        <v>5223</v>
      </c>
      <c r="AI213" s="82">
        <v>15757</v>
      </c>
      <c r="AJ213" s="82">
        <v>386</v>
      </c>
      <c r="AK213" s="82">
        <v>576</v>
      </c>
      <c r="AL213" s="82">
        <v>61306</v>
      </c>
      <c r="AM213" s="82">
        <v>7713</v>
      </c>
      <c r="AN213" s="82">
        <v>31508</v>
      </c>
      <c r="AO213" s="82"/>
      <c r="AP213" s="82">
        <v>63539</v>
      </c>
      <c r="AQ213" s="82">
        <v>55054</v>
      </c>
      <c r="AR213" s="82">
        <v>4250</v>
      </c>
      <c r="AS213" s="82"/>
      <c r="AT213" s="82">
        <v>1328</v>
      </c>
      <c r="AU213" s="82">
        <v>5881</v>
      </c>
      <c r="AV213" s="82"/>
      <c r="AW213" s="82">
        <v>217</v>
      </c>
      <c r="AX213" s="82">
        <v>955</v>
      </c>
      <c r="AY213" s="82">
        <v>144</v>
      </c>
      <c r="AZ213" s="82">
        <v>34</v>
      </c>
      <c r="BA213" s="82">
        <v>135</v>
      </c>
      <c r="BB213" s="82">
        <v>1635</v>
      </c>
      <c r="BC213" s="82">
        <v>31</v>
      </c>
      <c r="BD213" s="82">
        <v>4</v>
      </c>
      <c r="BE213" s="82">
        <v>112172</v>
      </c>
      <c r="BF213" s="82">
        <v>297</v>
      </c>
      <c r="BG213" s="82">
        <v>2</v>
      </c>
      <c r="BH213" s="82"/>
      <c r="BI213" s="82">
        <v>7</v>
      </c>
      <c r="BJ213" s="82">
        <v>1</v>
      </c>
      <c r="BK213" s="82">
        <v>32180</v>
      </c>
      <c r="BL213" s="82">
        <v>24062</v>
      </c>
      <c r="BM213" s="82">
        <v>288</v>
      </c>
      <c r="BN213" s="82">
        <v>59343</v>
      </c>
      <c r="BO213" s="82">
        <v>6970</v>
      </c>
      <c r="BP213" s="82"/>
      <c r="BQ213" s="82">
        <v>146</v>
      </c>
      <c r="BR213" s="82">
        <v>11884</v>
      </c>
      <c r="BS213" s="82">
        <v>38</v>
      </c>
      <c r="BT213" s="82">
        <v>7345</v>
      </c>
      <c r="BU213" s="82">
        <v>719</v>
      </c>
      <c r="BV213" s="82">
        <v>1417</v>
      </c>
      <c r="BW213" s="82">
        <v>2549</v>
      </c>
      <c r="BX213" s="82">
        <v>1296</v>
      </c>
      <c r="BY213" s="82">
        <v>2063</v>
      </c>
      <c r="BZ213" s="82">
        <v>7709</v>
      </c>
      <c r="CA213" s="82">
        <v>9414</v>
      </c>
      <c r="CB213" s="82">
        <v>19142</v>
      </c>
      <c r="CC213" s="82">
        <v>5381</v>
      </c>
      <c r="CD213" s="82">
        <v>7184</v>
      </c>
      <c r="CE213" s="82">
        <v>399</v>
      </c>
      <c r="CF213" s="82">
        <v>5950</v>
      </c>
      <c r="CG213" s="82">
        <v>3323</v>
      </c>
      <c r="CH213" s="82">
        <v>9947</v>
      </c>
      <c r="CI213" s="82">
        <v>2941</v>
      </c>
      <c r="CJ213" s="82">
        <v>23984</v>
      </c>
      <c r="CK213" s="82">
        <v>12</v>
      </c>
      <c r="CL213" s="82">
        <v>122843</v>
      </c>
      <c r="CM213" s="82">
        <v>793</v>
      </c>
      <c r="CN213" s="82">
        <v>109780</v>
      </c>
      <c r="CO213" s="82">
        <v>11924</v>
      </c>
      <c r="CP213" s="82">
        <v>246</v>
      </c>
      <c r="CQ213" s="82">
        <v>100</v>
      </c>
      <c r="CR213" s="82">
        <v>10</v>
      </c>
      <c r="CS213" s="82">
        <v>119932</v>
      </c>
      <c r="CT213" s="82">
        <v>5</v>
      </c>
      <c r="CU213" s="82">
        <v>2278</v>
      </c>
      <c r="CV213" s="82">
        <v>613</v>
      </c>
      <c r="CW213" s="82">
        <v>5</v>
      </c>
      <c r="CX213" s="82">
        <v>7262</v>
      </c>
      <c r="CY213" s="82">
        <v>7733</v>
      </c>
      <c r="CZ213" s="82">
        <v>1</v>
      </c>
      <c r="DA213" s="82">
        <v>309</v>
      </c>
      <c r="DB213" s="82">
        <v>714</v>
      </c>
      <c r="DC213" s="82">
        <v>1125</v>
      </c>
      <c r="DD213" s="82">
        <v>1439</v>
      </c>
      <c r="DE213" s="82">
        <v>2268</v>
      </c>
      <c r="DF213" s="82">
        <v>3233</v>
      </c>
      <c r="DG213" s="82">
        <v>3080</v>
      </c>
      <c r="DH213" s="82">
        <v>2458</v>
      </c>
      <c r="DI213" s="82">
        <v>125</v>
      </c>
      <c r="DJ213" s="82">
        <v>245</v>
      </c>
      <c r="DK213" s="82"/>
      <c r="DL213" s="82">
        <v>53</v>
      </c>
      <c r="DM213" s="82">
        <v>762</v>
      </c>
      <c r="DN213" s="82">
        <v>1793</v>
      </c>
      <c r="DO213" s="82">
        <v>40</v>
      </c>
      <c r="DP213" s="82">
        <v>85</v>
      </c>
      <c r="DQ213" s="82">
        <v>6532</v>
      </c>
      <c r="DR213" s="82">
        <v>235</v>
      </c>
      <c r="DS213" s="82">
        <v>5496</v>
      </c>
      <c r="DT213" s="82"/>
      <c r="DU213" s="82">
        <v>6755</v>
      </c>
      <c r="DV213" s="82">
        <v>8125</v>
      </c>
      <c r="DW213" s="82">
        <v>116</v>
      </c>
      <c r="DX213" s="82"/>
      <c r="DY213" s="82">
        <v>273</v>
      </c>
      <c r="DZ213" s="82">
        <v>170</v>
      </c>
      <c r="EA213" s="82">
        <v>1092</v>
      </c>
      <c r="EB213" s="82">
        <v>3808</v>
      </c>
      <c r="EC213" s="82">
        <v>352</v>
      </c>
      <c r="ED213" s="82"/>
      <c r="EE213" s="82">
        <v>24</v>
      </c>
      <c r="EF213" s="82">
        <v>39</v>
      </c>
      <c r="EG213" s="82">
        <v>68</v>
      </c>
      <c r="EH213" s="82">
        <v>1</v>
      </c>
      <c r="EI213" s="82">
        <v>8172</v>
      </c>
      <c r="EJ213" s="82">
        <v>987</v>
      </c>
      <c r="EK213" s="82"/>
      <c r="EL213" s="82"/>
      <c r="EM213" s="82">
        <v>10</v>
      </c>
      <c r="EN213" s="82"/>
      <c r="EO213" s="82"/>
      <c r="EP213" s="82">
        <v>1782</v>
      </c>
      <c r="EQ213" s="82">
        <v>7325</v>
      </c>
      <c r="ER213" s="82">
        <v>43</v>
      </c>
      <c r="ES213" s="82">
        <v>5586</v>
      </c>
      <c r="ET213" s="82">
        <v>260</v>
      </c>
      <c r="EU213" s="82"/>
      <c r="EV213" s="82">
        <v>2150</v>
      </c>
      <c r="EW213" s="82">
        <v>2253</v>
      </c>
      <c r="EX213" s="82">
        <v>155</v>
      </c>
      <c r="EY213" s="82">
        <v>12</v>
      </c>
      <c r="EZ213" s="82">
        <v>737</v>
      </c>
      <c r="FA213" s="82">
        <v>9</v>
      </c>
      <c r="FB213" s="82">
        <v>695</v>
      </c>
      <c r="FC213" s="82">
        <v>5076</v>
      </c>
      <c r="FD213" s="82">
        <v>929</v>
      </c>
      <c r="FE213" s="82">
        <v>166</v>
      </c>
      <c r="FF213" s="82">
        <v>340</v>
      </c>
      <c r="FG213" s="82">
        <v>410</v>
      </c>
      <c r="FH213" s="82">
        <v>454</v>
      </c>
      <c r="FI213" s="82">
        <v>990</v>
      </c>
      <c r="FJ213" s="82">
        <v>211</v>
      </c>
      <c r="FK213" s="82">
        <v>187</v>
      </c>
      <c r="FL213" s="82">
        <v>23</v>
      </c>
      <c r="FM213" s="82">
        <v>5</v>
      </c>
      <c r="FN213" s="82">
        <v>171</v>
      </c>
      <c r="FO213" s="82">
        <v>23</v>
      </c>
      <c r="FP213" s="82"/>
      <c r="FQ213" s="82">
        <v>14996</v>
      </c>
      <c r="FR213" s="82">
        <v>188</v>
      </c>
      <c r="FS213" s="82">
        <v>12785</v>
      </c>
      <c r="FT213" s="82">
        <v>1969</v>
      </c>
      <c r="FU213" s="82">
        <v>21</v>
      </c>
      <c r="FV213" s="82">
        <v>33</v>
      </c>
      <c r="FW213" s="82">
        <v>14823</v>
      </c>
      <c r="FX213" s="82">
        <v>133</v>
      </c>
      <c r="FY213" s="82">
        <v>38</v>
      </c>
      <c r="FZ213" s="82"/>
      <c r="GA213" s="82">
        <v>1</v>
      </c>
      <c r="GB213" s="82">
        <v>1</v>
      </c>
      <c r="GC213" s="82">
        <v>52</v>
      </c>
    </row>
    <row r="214" spans="1:185" x14ac:dyDescent="0.3">
      <c r="A214" s="83">
        <v>106361246</v>
      </c>
      <c r="B214" s="81" t="s">
        <v>547</v>
      </c>
      <c r="C214" s="81" t="s">
        <v>548</v>
      </c>
      <c r="D214" s="81" t="s">
        <v>1101</v>
      </c>
      <c r="E214" s="81" t="s">
        <v>1616</v>
      </c>
      <c r="F214" s="81" t="s">
        <v>1637</v>
      </c>
      <c r="G214" s="81" t="s">
        <v>1638</v>
      </c>
      <c r="H214" s="81" t="s">
        <v>549</v>
      </c>
      <c r="I214" s="81" t="s">
        <v>1040</v>
      </c>
      <c r="J214" s="81" t="s">
        <v>1874</v>
      </c>
      <c r="K214" s="81" t="s">
        <v>1864</v>
      </c>
      <c r="L214" s="81"/>
      <c r="M214" s="81" t="s">
        <v>58</v>
      </c>
      <c r="N214" s="81" t="s">
        <v>965</v>
      </c>
      <c r="O214" s="81" t="s">
        <v>1118</v>
      </c>
      <c r="P214" s="81" t="s">
        <v>1121</v>
      </c>
      <c r="Q214" s="81" t="s">
        <v>1621</v>
      </c>
      <c r="R214" s="81" t="s">
        <v>51</v>
      </c>
      <c r="S214" s="82">
        <v>28612</v>
      </c>
      <c r="T214" s="82">
        <v>25235</v>
      </c>
      <c r="U214" s="82"/>
      <c r="V214" s="82">
        <v>9307</v>
      </c>
      <c r="W214" s="82">
        <v>7843</v>
      </c>
      <c r="X214" s="82">
        <v>7291</v>
      </c>
      <c r="Y214" s="82">
        <v>6642</v>
      </c>
      <c r="Z214" s="82">
        <v>5151</v>
      </c>
      <c r="AA214" s="82">
        <v>5198</v>
      </c>
      <c r="AB214" s="82">
        <v>4345</v>
      </c>
      <c r="AC214" s="82">
        <v>2666</v>
      </c>
      <c r="AD214" s="82">
        <v>1853</v>
      </c>
      <c r="AE214" s="82">
        <v>3550</v>
      </c>
      <c r="AF214" s="82">
        <v>1</v>
      </c>
      <c r="AG214" s="82">
        <v>276</v>
      </c>
      <c r="AH214" s="82">
        <v>2015</v>
      </c>
      <c r="AI214" s="82">
        <v>6273</v>
      </c>
      <c r="AJ214" s="82">
        <v>957</v>
      </c>
      <c r="AK214" s="82">
        <v>176</v>
      </c>
      <c r="AL214" s="82">
        <v>8853</v>
      </c>
      <c r="AM214" s="82">
        <v>189</v>
      </c>
      <c r="AN214" s="82">
        <v>35108</v>
      </c>
      <c r="AO214" s="82"/>
      <c r="AP214" s="82">
        <v>28558</v>
      </c>
      <c r="AQ214" s="82">
        <v>25118</v>
      </c>
      <c r="AR214" s="82">
        <v>171</v>
      </c>
      <c r="AS214" s="82"/>
      <c r="AT214" s="82">
        <v>321</v>
      </c>
      <c r="AU214" s="82">
        <v>1809</v>
      </c>
      <c r="AV214" s="82">
        <v>3634</v>
      </c>
      <c r="AW214" s="82">
        <v>141</v>
      </c>
      <c r="AX214" s="82">
        <v>39</v>
      </c>
      <c r="AY214" s="82">
        <v>13</v>
      </c>
      <c r="AZ214" s="82">
        <v>24</v>
      </c>
      <c r="BA214" s="82">
        <v>6</v>
      </c>
      <c r="BB214" s="82">
        <v>1774</v>
      </c>
      <c r="BC214" s="82">
        <v>19</v>
      </c>
      <c r="BD214" s="82">
        <v>22</v>
      </c>
      <c r="BE214" s="82">
        <v>45766</v>
      </c>
      <c r="BF214" s="82">
        <v>264</v>
      </c>
      <c r="BG214" s="82">
        <v>4</v>
      </c>
      <c r="BH214" s="82">
        <v>9</v>
      </c>
      <c r="BI214" s="82"/>
      <c r="BJ214" s="82">
        <v>2</v>
      </c>
      <c r="BK214" s="82">
        <v>28680</v>
      </c>
      <c r="BL214" s="82">
        <v>10332</v>
      </c>
      <c r="BM214" s="82">
        <v>1172</v>
      </c>
      <c r="BN214" s="82">
        <v>9456</v>
      </c>
      <c r="BO214" s="82">
        <v>4200</v>
      </c>
      <c r="BP214" s="82">
        <v>7</v>
      </c>
      <c r="BQ214" s="82">
        <v>323</v>
      </c>
      <c r="BR214" s="82">
        <v>3478</v>
      </c>
      <c r="BS214" s="82">
        <v>83</v>
      </c>
      <c r="BT214" s="82">
        <v>3816</v>
      </c>
      <c r="BU214" s="82">
        <v>436</v>
      </c>
      <c r="BV214" s="82">
        <v>534</v>
      </c>
      <c r="BW214" s="82">
        <v>967</v>
      </c>
      <c r="BX214" s="82">
        <v>976</v>
      </c>
      <c r="BY214" s="82">
        <v>1588</v>
      </c>
      <c r="BZ214" s="82">
        <v>3115</v>
      </c>
      <c r="CA214" s="82">
        <v>2952</v>
      </c>
      <c r="CB214" s="82">
        <v>8091</v>
      </c>
      <c r="CC214" s="82">
        <v>3437</v>
      </c>
      <c r="CD214" s="82">
        <v>3499</v>
      </c>
      <c r="CE214" s="82">
        <v>237</v>
      </c>
      <c r="CF214" s="82">
        <v>2889</v>
      </c>
      <c r="CG214" s="82">
        <v>764</v>
      </c>
      <c r="CH214" s="82">
        <v>3808</v>
      </c>
      <c r="CI214" s="82">
        <v>1425</v>
      </c>
      <c r="CJ214" s="82">
        <v>11400</v>
      </c>
      <c r="CK214" s="82">
        <v>29</v>
      </c>
      <c r="CL214" s="82">
        <v>53847</v>
      </c>
      <c r="CM214" s="82">
        <v>501</v>
      </c>
      <c r="CN214" s="82">
        <v>47283</v>
      </c>
      <c r="CO214" s="82">
        <v>6035</v>
      </c>
      <c r="CP214" s="82">
        <v>23</v>
      </c>
      <c r="CQ214" s="82">
        <v>5</v>
      </c>
      <c r="CR214" s="82">
        <v>4</v>
      </c>
      <c r="CS214" s="82">
        <v>52188</v>
      </c>
      <c r="CT214" s="82">
        <v>13</v>
      </c>
      <c r="CU214" s="82">
        <v>1164</v>
      </c>
      <c r="CV214" s="82">
        <v>402</v>
      </c>
      <c r="CW214" s="82">
        <v>76</v>
      </c>
      <c r="CX214" s="82">
        <v>7090</v>
      </c>
      <c r="CY214" s="82">
        <v>7604</v>
      </c>
      <c r="CZ214" s="82"/>
      <c r="DA214" s="82">
        <v>229</v>
      </c>
      <c r="DB214" s="82">
        <v>1378</v>
      </c>
      <c r="DC214" s="82">
        <v>1818</v>
      </c>
      <c r="DD214" s="82">
        <v>1795</v>
      </c>
      <c r="DE214" s="82">
        <v>2645</v>
      </c>
      <c r="DF214" s="82">
        <v>2963</v>
      </c>
      <c r="DG214" s="82">
        <v>2117</v>
      </c>
      <c r="DH214" s="82">
        <v>1748</v>
      </c>
      <c r="DI214" s="82"/>
      <c r="DJ214" s="82">
        <v>1</v>
      </c>
      <c r="DK214" s="82"/>
      <c r="DL214" s="82"/>
      <c r="DM214" s="82">
        <v>754</v>
      </c>
      <c r="DN214" s="82">
        <v>1884</v>
      </c>
      <c r="DO214" s="82">
        <v>273</v>
      </c>
      <c r="DP214" s="82">
        <v>168</v>
      </c>
      <c r="DQ214" s="82">
        <v>2524</v>
      </c>
      <c r="DR214" s="82">
        <v>74</v>
      </c>
      <c r="DS214" s="82">
        <v>9017</v>
      </c>
      <c r="DT214" s="82"/>
      <c r="DU214" s="82">
        <v>6231</v>
      </c>
      <c r="DV214" s="82">
        <v>8381</v>
      </c>
      <c r="DW214" s="82">
        <v>82</v>
      </c>
      <c r="DX214" s="82"/>
      <c r="DY214" s="82">
        <v>361</v>
      </c>
      <c r="DZ214" s="82">
        <v>437</v>
      </c>
      <c r="EA214" s="82">
        <v>743</v>
      </c>
      <c r="EB214" s="82">
        <v>2886</v>
      </c>
      <c r="EC214" s="82">
        <v>316</v>
      </c>
      <c r="ED214" s="82">
        <v>3</v>
      </c>
      <c r="EE214" s="82">
        <v>15</v>
      </c>
      <c r="EF214" s="82">
        <v>69</v>
      </c>
      <c r="EG214" s="82">
        <v>426</v>
      </c>
      <c r="EH214" s="82">
        <v>20</v>
      </c>
      <c r="EI214" s="82">
        <v>8008</v>
      </c>
      <c r="EJ214" s="82">
        <v>1388</v>
      </c>
      <c r="EK214" s="82">
        <v>19</v>
      </c>
      <c r="EL214" s="82"/>
      <c r="EM214" s="82"/>
      <c r="EN214" s="82">
        <v>2</v>
      </c>
      <c r="EO214" s="82">
        <v>1</v>
      </c>
      <c r="EP214" s="82">
        <v>5531</v>
      </c>
      <c r="EQ214" s="82">
        <v>6015</v>
      </c>
      <c r="ER214" s="82">
        <v>269</v>
      </c>
      <c r="ES214" s="82">
        <v>2253</v>
      </c>
      <c r="ET214" s="82">
        <v>626</v>
      </c>
      <c r="EU214" s="82"/>
      <c r="EV214" s="82">
        <v>2873</v>
      </c>
      <c r="EW214" s="82">
        <v>1755</v>
      </c>
      <c r="EX214" s="82">
        <v>383</v>
      </c>
      <c r="EY214" s="82">
        <v>15</v>
      </c>
      <c r="EZ214" s="82">
        <v>823</v>
      </c>
      <c r="FA214" s="82">
        <v>85</v>
      </c>
      <c r="FB214" s="82">
        <v>702</v>
      </c>
      <c r="FC214" s="82">
        <v>2647</v>
      </c>
      <c r="FD214" s="82">
        <v>2392</v>
      </c>
      <c r="FE214" s="82">
        <v>257</v>
      </c>
      <c r="FF214" s="82">
        <v>307</v>
      </c>
      <c r="FG214" s="82">
        <v>514</v>
      </c>
      <c r="FH214" s="82">
        <v>461</v>
      </c>
      <c r="FI214" s="82">
        <v>711</v>
      </c>
      <c r="FJ214" s="82">
        <v>303</v>
      </c>
      <c r="FK214" s="82">
        <v>371</v>
      </c>
      <c r="FL214" s="82"/>
      <c r="FM214" s="82">
        <v>15</v>
      </c>
      <c r="FN214" s="82">
        <v>63</v>
      </c>
      <c r="FO214" s="82">
        <v>17</v>
      </c>
      <c r="FP214" s="82"/>
      <c r="FQ214" s="82">
        <v>14694</v>
      </c>
      <c r="FR214" s="82">
        <v>322</v>
      </c>
      <c r="FS214" s="82">
        <v>12298</v>
      </c>
      <c r="FT214" s="82">
        <v>2060</v>
      </c>
      <c r="FU214" s="82">
        <v>10</v>
      </c>
      <c r="FV214" s="82">
        <v>4</v>
      </c>
      <c r="FW214" s="82">
        <v>13999</v>
      </c>
      <c r="FX214" s="82">
        <v>547</v>
      </c>
      <c r="FY214" s="82">
        <v>144</v>
      </c>
      <c r="FZ214" s="82">
        <v>1</v>
      </c>
      <c r="GA214" s="82">
        <v>3</v>
      </c>
      <c r="GB214" s="82"/>
      <c r="GC214" s="82">
        <v>52</v>
      </c>
    </row>
    <row r="215" spans="1:185" x14ac:dyDescent="0.3">
      <c r="A215" s="83">
        <v>106361266</v>
      </c>
      <c r="B215" s="81" t="s">
        <v>550</v>
      </c>
      <c r="C215" s="81" t="s">
        <v>551</v>
      </c>
      <c r="D215" s="81" t="s">
        <v>1101</v>
      </c>
      <c r="E215" s="81" t="s">
        <v>1616</v>
      </c>
      <c r="F215" s="81" t="s">
        <v>2081</v>
      </c>
      <c r="G215" s="81" t="s">
        <v>2082</v>
      </c>
      <c r="H215" s="81" t="s">
        <v>552</v>
      </c>
      <c r="I215" s="81" t="s">
        <v>969</v>
      </c>
      <c r="J215" s="81"/>
      <c r="K215" s="81" t="s">
        <v>1868</v>
      </c>
      <c r="L215" s="81" t="s">
        <v>974</v>
      </c>
      <c r="M215" s="81"/>
      <c r="N215" s="81" t="s">
        <v>976</v>
      </c>
      <c r="O215" s="81" t="s">
        <v>1118</v>
      </c>
      <c r="P215" s="81" t="s">
        <v>1131</v>
      </c>
      <c r="Q215" s="81" t="s">
        <v>1622</v>
      </c>
      <c r="R215" s="81" t="s">
        <v>75</v>
      </c>
      <c r="S215" s="82">
        <v>3768</v>
      </c>
      <c r="T215" s="82">
        <v>3549</v>
      </c>
      <c r="U215" s="82"/>
      <c r="V215" s="82">
        <v>542</v>
      </c>
      <c r="W215" s="82">
        <v>669</v>
      </c>
      <c r="X215" s="82">
        <v>972</v>
      </c>
      <c r="Y215" s="82">
        <v>1043</v>
      </c>
      <c r="Z215" s="82">
        <v>880</v>
      </c>
      <c r="AA215" s="82">
        <v>1078</v>
      </c>
      <c r="AB215" s="82">
        <v>1015</v>
      </c>
      <c r="AC215" s="82">
        <v>683</v>
      </c>
      <c r="AD215" s="82">
        <v>378</v>
      </c>
      <c r="AE215" s="82">
        <v>57</v>
      </c>
      <c r="AF215" s="82"/>
      <c r="AG215" s="82">
        <v>86</v>
      </c>
      <c r="AH215" s="82">
        <v>91</v>
      </c>
      <c r="AI215" s="82">
        <v>99</v>
      </c>
      <c r="AJ215" s="82">
        <v>199</v>
      </c>
      <c r="AK215" s="82">
        <v>13</v>
      </c>
      <c r="AL215" s="82">
        <v>727</v>
      </c>
      <c r="AM215" s="82">
        <v>151</v>
      </c>
      <c r="AN215" s="82">
        <v>5951</v>
      </c>
      <c r="AO215" s="82"/>
      <c r="AP215" s="82">
        <v>1643</v>
      </c>
      <c r="AQ215" s="82">
        <v>5182</v>
      </c>
      <c r="AR215" s="82">
        <v>492</v>
      </c>
      <c r="AS215" s="82"/>
      <c r="AT215" s="82">
        <v>532</v>
      </c>
      <c r="AU215" s="82">
        <v>138</v>
      </c>
      <c r="AV215" s="82">
        <v>1</v>
      </c>
      <c r="AW215" s="82">
        <v>12</v>
      </c>
      <c r="AX215" s="82"/>
      <c r="AY215" s="82"/>
      <c r="AZ215" s="82"/>
      <c r="BA215" s="82">
        <v>5</v>
      </c>
      <c r="BB215" s="82">
        <v>1</v>
      </c>
      <c r="BC215" s="82"/>
      <c r="BD215" s="82">
        <v>1</v>
      </c>
      <c r="BE215" s="82">
        <v>6622</v>
      </c>
      <c r="BF215" s="82">
        <v>2</v>
      </c>
      <c r="BG215" s="82"/>
      <c r="BH215" s="82"/>
      <c r="BI215" s="82">
        <v>3</v>
      </c>
      <c r="BJ215" s="82"/>
      <c r="BK215" s="82">
        <v>3297</v>
      </c>
      <c r="BL215" s="82">
        <v>2040</v>
      </c>
      <c r="BM215" s="82">
        <v>190</v>
      </c>
      <c r="BN215" s="82">
        <v>1587</v>
      </c>
      <c r="BO215" s="82">
        <v>203</v>
      </c>
      <c r="BP215" s="82"/>
      <c r="BQ215" s="82">
        <v>4</v>
      </c>
      <c r="BR215" s="82">
        <v>506</v>
      </c>
      <c r="BS215" s="82">
        <v>1</v>
      </c>
      <c r="BT215" s="82">
        <v>583</v>
      </c>
      <c r="BU215" s="82">
        <v>26</v>
      </c>
      <c r="BV215" s="82">
        <v>140</v>
      </c>
      <c r="BW215" s="82">
        <v>194</v>
      </c>
      <c r="BX215" s="82">
        <v>100</v>
      </c>
      <c r="BY215" s="82">
        <v>341</v>
      </c>
      <c r="BZ215" s="82">
        <v>444</v>
      </c>
      <c r="CA215" s="82">
        <v>227</v>
      </c>
      <c r="CB215" s="82">
        <v>2152</v>
      </c>
      <c r="CC215" s="82">
        <v>303</v>
      </c>
      <c r="CD215" s="82">
        <v>391</v>
      </c>
      <c r="CE215" s="82">
        <v>16</v>
      </c>
      <c r="CF215" s="82">
        <v>181</v>
      </c>
      <c r="CG215" s="82">
        <v>62</v>
      </c>
      <c r="CH215" s="82">
        <v>725</v>
      </c>
      <c r="CI215" s="82">
        <v>323</v>
      </c>
      <c r="CJ215" s="82">
        <v>592</v>
      </c>
      <c r="CK215" s="82">
        <v>6</v>
      </c>
      <c r="CL215" s="82">
        <v>7317</v>
      </c>
      <c r="CM215" s="82">
        <v>5</v>
      </c>
      <c r="CN215" s="82">
        <v>7025</v>
      </c>
      <c r="CO215" s="82">
        <v>286</v>
      </c>
      <c r="CP215" s="82"/>
      <c r="CQ215" s="82">
        <v>1</v>
      </c>
      <c r="CR215" s="82"/>
      <c r="CS215" s="82">
        <v>7112</v>
      </c>
      <c r="CT215" s="82">
        <v>20</v>
      </c>
      <c r="CU215" s="82">
        <v>18</v>
      </c>
      <c r="CV215" s="82">
        <v>163</v>
      </c>
      <c r="CW215" s="82">
        <v>4</v>
      </c>
      <c r="CX215" s="82">
        <v>96</v>
      </c>
      <c r="CY215" s="82">
        <v>127</v>
      </c>
      <c r="CZ215" s="82"/>
      <c r="DA215" s="82">
        <v>3</v>
      </c>
      <c r="DB215" s="82">
        <v>11</v>
      </c>
      <c r="DC215" s="82">
        <v>26</v>
      </c>
      <c r="DD215" s="82">
        <v>17</v>
      </c>
      <c r="DE215" s="82">
        <v>43</v>
      </c>
      <c r="DF215" s="82">
        <v>47</v>
      </c>
      <c r="DG215" s="82">
        <v>43</v>
      </c>
      <c r="DH215" s="82">
        <v>31</v>
      </c>
      <c r="DI215" s="82"/>
      <c r="DJ215" s="82">
        <v>2</v>
      </c>
      <c r="DK215" s="82"/>
      <c r="DL215" s="82">
        <v>5</v>
      </c>
      <c r="DM215" s="82">
        <v>1</v>
      </c>
      <c r="DN215" s="82">
        <v>2</v>
      </c>
      <c r="DO215" s="82">
        <v>3</v>
      </c>
      <c r="DP215" s="82"/>
      <c r="DQ215" s="82">
        <v>13</v>
      </c>
      <c r="DR215" s="82">
        <v>4</v>
      </c>
      <c r="DS215" s="82">
        <v>195</v>
      </c>
      <c r="DT215" s="82"/>
      <c r="DU215" s="82">
        <v>19</v>
      </c>
      <c r="DV215" s="82">
        <v>191</v>
      </c>
      <c r="DW215" s="82">
        <v>13</v>
      </c>
      <c r="DX215" s="82"/>
      <c r="DY215" s="82">
        <v>21</v>
      </c>
      <c r="DZ215" s="82">
        <v>9</v>
      </c>
      <c r="EA215" s="82"/>
      <c r="EB215" s="82"/>
      <c r="EC215" s="82"/>
      <c r="ED215" s="82"/>
      <c r="EE215" s="82"/>
      <c r="EF215" s="82"/>
      <c r="EG215" s="82"/>
      <c r="EH215" s="82">
        <v>1</v>
      </c>
      <c r="EI215" s="82">
        <v>181</v>
      </c>
      <c r="EJ215" s="82">
        <v>9</v>
      </c>
      <c r="EK215" s="82"/>
      <c r="EL215" s="82"/>
      <c r="EM215" s="82"/>
      <c r="EN215" s="82">
        <v>2</v>
      </c>
      <c r="EO215" s="82"/>
      <c r="EP215" s="82">
        <v>81</v>
      </c>
      <c r="EQ215" s="82">
        <v>111</v>
      </c>
      <c r="ER215" s="82">
        <v>2</v>
      </c>
      <c r="ES215" s="82">
        <v>25</v>
      </c>
      <c r="ET215" s="82">
        <v>4</v>
      </c>
      <c r="EU215" s="82"/>
      <c r="EV215" s="82">
        <v>10</v>
      </c>
      <c r="EW215" s="82">
        <v>48</v>
      </c>
      <c r="EX215" s="82">
        <v>1</v>
      </c>
      <c r="EY215" s="82">
        <v>1</v>
      </c>
      <c r="EZ215" s="82">
        <v>11</v>
      </c>
      <c r="FA215" s="82"/>
      <c r="FB215" s="82">
        <v>7</v>
      </c>
      <c r="FC215" s="82">
        <v>17</v>
      </c>
      <c r="FD215" s="82">
        <v>21</v>
      </c>
      <c r="FE215" s="82">
        <v>1</v>
      </c>
      <c r="FF215" s="82">
        <v>9</v>
      </c>
      <c r="FG215" s="82">
        <v>3</v>
      </c>
      <c r="FH215" s="82">
        <v>1</v>
      </c>
      <c r="FI215" s="82">
        <v>40</v>
      </c>
      <c r="FJ215" s="82">
        <v>46</v>
      </c>
      <c r="FK215" s="82">
        <v>7</v>
      </c>
      <c r="FL215" s="82"/>
      <c r="FM215" s="82"/>
      <c r="FN215" s="82"/>
      <c r="FO215" s="82"/>
      <c r="FP215" s="82"/>
      <c r="FQ215" s="82">
        <v>223</v>
      </c>
      <c r="FR215" s="82"/>
      <c r="FS215" s="82">
        <v>218</v>
      </c>
      <c r="FT215" s="82">
        <v>5</v>
      </c>
      <c r="FU215" s="82"/>
      <c r="FV215" s="82"/>
      <c r="FW215" s="82">
        <v>214</v>
      </c>
      <c r="FX215" s="82">
        <v>1</v>
      </c>
      <c r="FY215" s="82">
        <v>8</v>
      </c>
      <c r="FZ215" s="82"/>
      <c r="GA215" s="82"/>
      <c r="GB215" s="82"/>
      <c r="GC215" s="82">
        <v>6</v>
      </c>
    </row>
    <row r="216" spans="1:185" x14ac:dyDescent="0.3">
      <c r="A216" s="83">
        <v>106361308</v>
      </c>
      <c r="B216" s="81" t="s">
        <v>553</v>
      </c>
      <c r="C216" s="81" t="s">
        <v>554</v>
      </c>
      <c r="D216" s="81" t="s">
        <v>1101</v>
      </c>
      <c r="E216" s="81" t="s">
        <v>1616</v>
      </c>
      <c r="F216" s="81" t="s">
        <v>2083</v>
      </c>
      <c r="G216" s="81" t="s">
        <v>2084</v>
      </c>
      <c r="H216" s="81" t="s">
        <v>555</v>
      </c>
      <c r="I216" s="81" t="s">
        <v>1040</v>
      </c>
      <c r="J216" s="81"/>
      <c r="K216" s="81" t="s">
        <v>1864</v>
      </c>
      <c r="L216" s="81"/>
      <c r="M216" s="81"/>
      <c r="N216" s="81" t="s">
        <v>967</v>
      </c>
      <c r="O216" s="81" t="s">
        <v>1118</v>
      </c>
      <c r="P216" s="81" t="s">
        <v>1121</v>
      </c>
      <c r="Q216" s="81" t="s">
        <v>1623</v>
      </c>
      <c r="R216" s="81" t="s">
        <v>51</v>
      </c>
      <c r="S216" s="82">
        <v>22099</v>
      </c>
      <c r="T216" s="82">
        <v>16191</v>
      </c>
      <c r="U216" s="82"/>
      <c r="V216" s="82">
        <v>2078</v>
      </c>
      <c r="W216" s="82">
        <v>3171</v>
      </c>
      <c r="X216" s="82">
        <v>7375</v>
      </c>
      <c r="Y216" s="82">
        <v>6682</v>
      </c>
      <c r="Z216" s="82">
        <v>5035</v>
      </c>
      <c r="AA216" s="82">
        <v>5174</v>
      </c>
      <c r="AB216" s="82">
        <v>3950</v>
      </c>
      <c r="AC216" s="82">
        <v>2383</v>
      </c>
      <c r="AD216" s="82">
        <v>1951</v>
      </c>
      <c r="AE216" s="82">
        <v>491</v>
      </c>
      <c r="AF216" s="82"/>
      <c r="AG216" s="82">
        <v>87</v>
      </c>
      <c r="AH216" s="82">
        <v>771</v>
      </c>
      <c r="AI216" s="82">
        <v>2543</v>
      </c>
      <c r="AJ216" s="82">
        <v>202</v>
      </c>
      <c r="AK216" s="82">
        <v>79</v>
      </c>
      <c r="AL216" s="82">
        <v>17561</v>
      </c>
      <c r="AM216" s="82">
        <v>265</v>
      </c>
      <c r="AN216" s="82">
        <v>16782</v>
      </c>
      <c r="AO216" s="82"/>
      <c r="AP216" s="82">
        <v>16523</v>
      </c>
      <c r="AQ216" s="82">
        <v>21680</v>
      </c>
      <c r="AR216" s="82">
        <v>87</v>
      </c>
      <c r="AS216" s="82"/>
      <c r="AT216" s="82">
        <v>297</v>
      </c>
      <c r="AU216" s="82">
        <v>1219</v>
      </c>
      <c r="AV216" s="82">
        <v>4</v>
      </c>
      <c r="AW216" s="82">
        <v>69</v>
      </c>
      <c r="AX216" s="82">
        <v>4</v>
      </c>
      <c r="AY216" s="82">
        <v>9</v>
      </c>
      <c r="AZ216" s="82">
        <v>281</v>
      </c>
      <c r="BA216" s="82">
        <v>138</v>
      </c>
      <c r="BB216" s="82">
        <v>108</v>
      </c>
      <c r="BC216" s="82">
        <v>1</v>
      </c>
      <c r="BD216" s="82">
        <v>6</v>
      </c>
      <c r="BE216" s="82">
        <v>36069</v>
      </c>
      <c r="BF216" s="82">
        <v>85</v>
      </c>
      <c r="BG216" s="82"/>
      <c r="BH216" s="82"/>
      <c r="BI216" s="82"/>
      <c r="BJ216" s="82"/>
      <c r="BK216" s="82">
        <v>15858</v>
      </c>
      <c r="BL216" s="82">
        <v>6003</v>
      </c>
      <c r="BM216" s="82">
        <v>95</v>
      </c>
      <c r="BN216" s="82">
        <v>11812</v>
      </c>
      <c r="BO216" s="82">
        <v>4522</v>
      </c>
      <c r="BP216" s="82"/>
      <c r="BQ216" s="82">
        <v>25</v>
      </c>
      <c r="BR216" s="82">
        <v>2470</v>
      </c>
      <c r="BS216" s="82">
        <v>5</v>
      </c>
      <c r="BT216" s="82">
        <v>2002</v>
      </c>
      <c r="BU216" s="82">
        <v>185</v>
      </c>
      <c r="BV216" s="82">
        <v>454</v>
      </c>
      <c r="BW216" s="82">
        <v>441</v>
      </c>
      <c r="BX216" s="82">
        <v>219</v>
      </c>
      <c r="BY216" s="82">
        <v>4875</v>
      </c>
      <c r="BZ216" s="82">
        <v>2078</v>
      </c>
      <c r="CA216" s="82">
        <v>3585</v>
      </c>
      <c r="CB216" s="82">
        <v>5422</v>
      </c>
      <c r="CC216" s="82">
        <v>1537</v>
      </c>
      <c r="CD216" s="82">
        <v>2266</v>
      </c>
      <c r="CE216" s="82">
        <v>117</v>
      </c>
      <c r="CF216" s="82">
        <v>1605</v>
      </c>
      <c r="CG216" s="82">
        <v>1138</v>
      </c>
      <c r="CH216" s="82">
        <v>2815</v>
      </c>
      <c r="CI216" s="82">
        <v>1048</v>
      </c>
      <c r="CJ216" s="82">
        <v>6001</v>
      </c>
      <c r="CK216" s="82">
        <v>2</v>
      </c>
      <c r="CL216" s="82">
        <v>38290</v>
      </c>
      <c r="CM216" s="82">
        <v>80</v>
      </c>
      <c r="CN216" s="82">
        <v>37035</v>
      </c>
      <c r="CO216" s="82">
        <v>1103</v>
      </c>
      <c r="CP216" s="82">
        <v>72</v>
      </c>
      <c r="CQ216" s="82"/>
      <c r="CR216" s="82">
        <v>14</v>
      </c>
      <c r="CS216" s="82">
        <v>37306</v>
      </c>
      <c r="CT216" s="82">
        <v>3</v>
      </c>
      <c r="CU216" s="82">
        <v>706</v>
      </c>
      <c r="CV216" s="82">
        <v>228</v>
      </c>
      <c r="CW216" s="82">
        <v>33</v>
      </c>
      <c r="CX216" s="82">
        <v>3484</v>
      </c>
      <c r="CY216" s="82">
        <v>3344</v>
      </c>
      <c r="CZ216" s="82"/>
      <c r="DA216" s="82">
        <v>59</v>
      </c>
      <c r="DB216" s="82">
        <v>387</v>
      </c>
      <c r="DC216" s="82">
        <v>502</v>
      </c>
      <c r="DD216" s="82">
        <v>612</v>
      </c>
      <c r="DE216" s="82">
        <v>1041</v>
      </c>
      <c r="DF216" s="82">
        <v>1386</v>
      </c>
      <c r="DG216" s="82">
        <v>1402</v>
      </c>
      <c r="DH216" s="82">
        <v>1433</v>
      </c>
      <c r="DI216" s="82">
        <v>6</v>
      </c>
      <c r="DJ216" s="82"/>
      <c r="DK216" s="82"/>
      <c r="DL216" s="82">
        <v>15</v>
      </c>
      <c r="DM216" s="82">
        <v>169</v>
      </c>
      <c r="DN216" s="82">
        <v>429</v>
      </c>
      <c r="DO216" s="82">
        <v>34</v>
      </c>
      <c r="DP216" s="82">
        <v>5</v>
      </c>
      <c r="DQ216" s="82">
        <v>1958</v>
      </c>
      <c r="DR216" s="82">
        <v>51</v>
      </c>
      <c r="DS216" s="82">
        <v>4167</v>
      </c>
      <c r="DT216" s="82"/>
      <c r="DU216" s="82">
        <v>1834</v>
      </c>
      <c r="DV216" s="82">
        <v>4976</v>
      </c>
      <c r="DW216" s="82">
        <v>18</v>
      </c>
      <c r="DX216" s="82"/>
      <c r="DY216" s="82">
        <v>184</v>
      </c>
      <c r="DZ216" s="82">
        <v>174</v>
      </c>
      <c r="EA216" s="82">
        <v>460</v>
      </c>
      <c r="EB216" s="82">
        <v>1278</v>
      </c>
      <c r="EC216" s="82">
        <v>227</v>
      </c>
      <c r="ED216" s="82">
        <v>20</v>
      </c>
      <c r="EE216" s="82">
        <v>1</v>
      </c>
      <c r="EF216" s="82">
        <v>30</v>
      </c>
      <c r="EG216" s="82">
        <v>30</v>
      </c>
      <c r="EH216" s="82">
        <v>40</v>
      </c>
      <c r="EI216" s="82">
        <v>3319</v>
      </c>
      <c r="EJ216" s="82">
        <v>1065</v>
      </c>
      <c r="EK216" s="82"/>
      <c r="EL216" s="82"/>
      <c r="EM216" s="82"/>
      <c r="EN216" s="82"/>
      <c r="EO216" s="82"/>
      <c r="EP216" s="82">
        <v>1541</v>
      </c>
      <c r="EQ216" s="82">
        <v>3829</v>
      </c>
      <c r="ER216" s="82">
        <v>15</v>
      </c>
      <c r="ES216" s="82">
        <v>1295</v>
      </c>
      <c r="ET216" s="82">
        <v>144</v>
      </c>
      <c r="EU216" s="82">
        <v>4</v>
      </c>
      <c r="EV216" s="82">
        <v>949</v>
      </c>
      <c r="EW216" s="82">
        <v>936</v>
      </c>
      <c r="EX216" s="82">
        <v>64</v>
      </c>
      <c r="EY216" s="82">
        <v>2</v>
      </c>
      <c r="EZ216" s="82">
        <v>493</v>
      </c>
      <c r="FA216" s="82">
        <v>3</v>
      </c>
      <c r="FB216" s="82">
        <v>412</v>
      </c>
      <c r="FC216" s="82">
        <v>1618</v>
      </c>
      <c r="FD216" s="82">
        <v>530</v>
      </c>
      <c r="FE216" s="82">
        <v>527</v>
      </c>
      <c r="FF216" s="82">
        <v>126</v>
      </c>
      <c r="FG216" s="82">
        <v>137</v>
      </c>
      <c r="FH216" s="82">
        <v>181</v>
      </c>
      <c r="FI216" s="82">
        <v>554</v>
      </c>
      <c r="FJ216" s="82">
        <v>132</v>
      </c>
      <c r="FK216" s="82">
        <v>87</v>
      </c>
      <c r="FL216" s="82">
        <v>6</v>
      </c>
      <c r="FM216" s="82">
        <v>8</v>
      </c>
      <c r="FN216" s="82">
        <v>62</v>
      </c>
      <c r="FO216" s="82">
        <v>1</v>
      </c>
      <c r="FP216" s="82"/>
      <c r="FQ216" s="82">
        <v>6828</v>
      </c>
      <c r="FR216" s="82">
        <v>41</v>
      </c>
      <c r="FS216" s="82">
        <v>6560</v>
      </c>
      <c r="FT216" s="82">
        <v>220</v>
      </c>
      <c r="FU216" s="82">
        <v>7</v>
      </c>
      <c r="FV216" s="82"/>
      <c r="FW216" s="82">
        <v>6578</v>
      </c>
      <c r="FX216" s="82">
        <v>213</v>
      </c>
      <c r="FY216" s="82">
        <v>34</v>
      </c>
      <c r="FZ216" s="82">
        <v>2</v>
      </c>
      <c r="GA216" s="82"/>
      <c r="GB216" s="82">
        <v>1</v>
      </c>
      <c r="GC216" s="82">
        <v>21</v>
      </c>
    </row>
    <row r="217" spans="1:185" x14ac:dyDescent="0.3">
      <c r="A217" s="83">
        <v>106361318</v>
      </c>
      <c r="B217" s="81" t="s">
        <v>556</v>
      </c>
      <c r="C217" s="81" t="s">
        <v>1016</v>
      </c>
      <c r="D217" s="81" t="s">
        <v>1101</v>
      </c>
      <c r="E217" s="81" t="s">
        <v>1616</v>
      </c>
      <c r="F217" s="81" t="s">
        <v>2085</v>
      </c>
      <c r="G217" s="81" t="s">
        <v>2086</v>
      </c>
      <c r="H217" s="81" t="s">
        <v>557</v>
      </c>
      <c r="I217" s="81" t="s">
        <v>1040</v>
      </c>
      <c r="J217" s="81"/>
      <c r="K217" s="81" t="s">
        <v>1864</v>
      </c>
      <c r="L217" s="81"/>
      <c r="M217" s="81"/>
      <c r="N217" s="81" t="s">
        <v>965</v>
      </c>
      <c r="O217" s="81" t="s">
        <v>1108</v>
      </c>
      <c r="P217" s="81" t="s">
        <v>1149</v>
      </c>
      <c r="Q217" s="81" t="s">
        <v>1619</v>
      </c>
      <c r="R217" s="81" t="s">
        <v>51</v>
      </c>
      <c r="S217" s="82">
        <v>33691</v>
      </c>
      <c r="T217" s="82">
        <v>26174</v>
      </c>
      <c r="U217" s="82">
        <v>11</v>
      </c>
      <c r="V217" s="82">
        <v>3610</v>
      </c>
      <c r="W217" s="82">
        <v>4263</v>
      </c>
      <c r="X217" s="82">
        <v>10573</v>
      </c>
      <c r="Y217" s="82">
        <v>9794</v>
      </c>
      <c r="Z217" s="82">
        <v>7749</v>
      </c>
      <c r="AA217" s="82">
        <v>7885</v>
      </c>
      <c r="AB217" s="82">
        <v>6919</v>
      </c>
      <c r="AC217" s="82">
        <v>4698</v>
      </c>
      <c r="AD217" s="82">
        <v>3680</v>
      </c>
      <c r="AE217" s="82">
        <v>703</v>
      </c>
      <c r="AF217" s="82">
        <v>2</v>
      </c>
      <c r="AG217" s="82">
        <v>75</v>
      </c>
      <c r="AH217" s="82">
        <v>2222</v>
      </c>
      <c r="AI217" s="82">
        <v>6548</v>
      </c>
      <c r="AJ217" s="82">
        <v>567</v>
      </c>
      <c r="AK217" s="82">
        <v>160</v>
      </c>
      <c r="AL217" s="82">
        <v>31372</v>
      </c>
      <c r="AM217" s="82">
        <v>963</v>
      </c>
      <c r="AN217" s="82">
        <v>17969</v>
      </c>
      <c r="AO217" s="82"/>
      <c r="AP217" s="82">
        <v>28437</v>
      </c>
      <c r="AQ217" s="82">
        <v>29784</v>
      </c>
      <c r="AR217" s="82">
        <v>1655</v>
      </c>
      <c r="AS217" s="82"/>
      <c r="AT217" s="82">
        <v>521</v>
      </c>
      <c r="AU217" s="82">
        <v>1108</v>
      </c>
      <c r="AV217" s="82">
        <v>77</v>
      </c>
      <c r="AW217" s="82">
        <v>195</v>
      </c>
      <c r="AX217" s="82">
        <v>158</v>
      </c>
      <c r="AY217" s="82">
        <v>34</v>
      </c>
      <c r="AZ217" s="82">
        <v>12</v>
      </c>
      <c r="BA217" s="82">
        <v>507</v>
      </c>
      <c r="BB217" s="82">
        <v>85</v>
      </c>
      <c r="BC217" s="82">
        <v>33</v>
      </c>
      <c r="BD217" s="82">
        <v>12</v>
      </c>
      <c r="BE217" s="82">
        <v>56807</v>
      </c>
      <c r="BF217" s="82">
        <v>294</v>
      </c>
      <c r="BG217" s="82">
        <v>21</v>
      </c>
      <c r="BH217" s="82">
        <v>12</v>
      </c>
      <c r="BI217" s="82"/>
      <c r="BJ217" s="82"/>
      <c r="BK217" s="82">
        <v>23597</v>
      </c>
      <c r="BL217" s="82">
        <v>21494</v>
      </c>
      <c r="BM217" s="82">
        <v>1243</v>
      </c>
      <c r="BN217" s="82">
        <v>9497</v>
      </c>
      <c r="BO217" s="82">
        <v>4045</v>
      </c>
      <c r="BP217" s="82"/>
      <c r="BQ217" s="82">
        <v>38</v>
      </c>
      <c r="BR217" s="82">
        <v>5428</v>
      </c>
      <c r="BS217" s="82">
        <v>12</v>
      </c>
      <c r="BT217" s="82">
        <v>3712</v>
      </c>
      <c r="BU217" s="82">
        <v>300</v>
      </c>
      <c r="BV217" s="82">
        <v>630</v>
      </c>
      <c r="BW217" s="82">
        <v>804</v>
      </c>
      <c r="BX217" s="82">
        <v>528</v>
      </c>
      <c r="BY217" s="82">
        <v>1458</v>
      </c>
      <c r="BZ217" s="82">
        <v>4495</v>
      </c>
      <c r="CA217" s="82">
        <v>2359</v>
      </c>
      <c r="CB217" s="82">
        <v>9812</v>
      </c>
      <c r="CC217" s="82">
        <v>2201</v>
      </c>
      <c r="CD217" s="82">
        <v>4021</v>
      </c>
      <c r="CE217" s="82">
        <v>232</v>
      </c>
      <c r="CF217" s="82">
        <v>2512</v>
      </c>
      <c r="CG217" s="82">
        <v>3053</v>
      </c>
      <c r="CH217" s="82">
        <v>5146</v>
      </c>
      <c r="CI217" s="82">
        <v>1800</v>
      </c>
      <c r="CJ217" s="82">
        <v>11316</v>
      </c>
      <c r="CK217" s="82">
        <v>19</v>
      </c>
      <c r="CL217" s="82">
        <v>59876</v>
      </c>
      <c r="CM217" s="82">
        <v>460</v>
      </c>
      <c r="CN217" s="82">
        <v>55740</v>
      </c>
      <c r="CO217" s="82">
        <v>3607</v>
      </c>
      <c r="CP217" s="82">
        <v>69</v>
      </c>
      <c r="CQ217" s="82"/>
      <c r="CR217" s="82">
        <v>154</v>
      </c>
      <c r="CS217" s="82">
        <v>57933</v>
      </c>
      <c r="CT217" s="82">
        <v>41</v>
      </c>
      <c r="CU217" s="82">
        <v>812</v>
      </c>
      <c r="CV217" s="82">
        <v>571</v>
      </c>
      <c r="CW217" s="82">
        <v>365</v>
      </c>
      <c r="CX217" s="82">
        <v>6299</v>
      </c>
      <c r="CY217" s="82">
        <v>6541</v>
      </c>
      <c r="CZ217" s="82">
        <v>1</v>
      </c>
      <c r="DA217" s="82">
        <v>127</v>
      </c>
      <c r="DB217" s="82">
        <v>624</v>
      </c>
      <c r="DC217" s="82">
        <v>882</v>
      </c>
      <c r="DD217" s="82">
        <v>1292</v>
      </c>
      <c r="DE217" s="82">
        <v>2140</v>
      </c>
      <c r="DF217" s="82">
        <v>2735</v>
      </c>
      <c r="DG217" s="82">
        <v>2555</v>
      </c>
      <c r="DH217" s="82">
        <v>2329</v>
      </c>
      <c r="DI217" s="82">
        <v>74</v>
      </c>
      <c r="DJ217" s="82">
        <v>83</v>
      </c>
      <c r="DK217" s="82"/>
      <c r="DL217" s="82">
        <v>15</v>
      </c>
      <c r="DM217" s="82">
        <v>696</v>
      </c>
      <c r="DN217" s="82">
        <v>1251</v>
      </c>
      <c r="DO217" s="82">
        <v>105</v>
      </c>
      <c r="DP217" s="82">
        <v>39</v>
      </c>
      <c r="DQ217" s="82">
        <v>5789</v>
      </c>
      <c r="DR217" s="82">
        <v>35</v>
      </c>
      <c r="DS217" s="82">
        <v>4911</v>
      </c>
      <c r="DT217" s="82"/>
      <c r="DU217" s="82">
        <v>5320</v>
      </c>
      <c r="DV217" s="82">
        <v>7382</v>
      </c>
      <c r="DW217" s="82">
        <v>139</v>
      </c>
      <c r="DX217" s="82"/>
      <c r="DY217" s="82">
        <v>387</v>
      </c>
      <c r="DZ217" s="82">
        <v>274</v>
      </c>
      <c r="EA217" s="82">
        <v>673</v>
      </c>
      <c r="EB217" s="82">
        <v>1913</v>
      </c>
      <c r="EC217" s="82">
        <v>353</v>
      </c>
      <c r="ED217" s="82">
        <v>6</v>
      </c>
      <c r="EE217" s="82">
        <v>5</v>
      </c>
      <c r="EF217" s="82">
        <v>12</v>
      </c>
      <c r="EG217" s="82">
        <v>274</v>
      </c>
      <c r="EH217" s="82">
        <v>105</v>
      </c>
      <c r="EI217" s="82">
        <v>7267</v>
      </c>
      <c r="EJ217" s="82">
        <v>1560</v>
      </c>
      <c r="EK217" s="82">
        <v>11</v>
      </c>
      <c r="EL217" s="82">
        <v>1</v>
      </c>
      <c r="EM217" s="82"/>
      <c r="EN217" s="82"/>
      <c r="EO217" s="82"/>
      <c r="EP217" s="82">
        <v>3160</v>
      </c>
      <c r="EQ217" s="82">
        <v>6747</v>
      </c>
      <c r="ER217" s="82">
        <v>229</v>
      </c>
      <c r="ES217" s="82">
        <v>2563</v>
      </c>
      <c r="ET217" s="82">
        <v>141</v>
      </c>
      <c r="EU217" s="82">
        <v>1</v>
      </c>
      <c r="EV217" s="82">
        <v>2511</v>
      </c>
      <c r="EW217" s="82">
        <v>1841</v>
      </c>
      <c r="EX217" s="82">
        <v>224</v>
      </c>
      <c r="EY217" s="82">
        <v>14</v>
      </c>
      <c r="EZ217" s="82">
        <v>791</v>
      </c>
      <c r="FA217" s="82">
        <v>11</v>
      </c>
      <c r="FB217" s="82">
        <v>870</v>
      </c>
      <c r="FC217" s="82">
        <v>2690</v>
      </c>
      <c r="FD217" s="82">
        <v>958</v>
      </c>
      <c r="FE217" s="82">
        <v>162</v>
      </c>
      <c r="FF217" s="82">
        <v>180</v>
      </c>
      <c r="FG217" s="82">
        <v>405</v>
      </c>
      <c r="FH217" s="82">
        <v>321</v>
      </c>
      <c r="FI217" s="82">
        <v>1193</v>
      </c>
      <c r="FJ217" s="82">
        <v>246</v>
      </c>
      <c r="FK217" s="82">
        <v>233</v>
      </c>
      <c r="FL217" s="82">
        <v>20</v>
      </c>
      <c r="FM217" s="82">
        <v>13</v>
      </c>
      <c r="FN217" s="82">
        <v>141</v>
      </c>
      <c r="FO217" s="82">
        <v>14</v>
      </c>
      <c r="FP217" s="82">
        <v>3</v>
      </c>
      <c r="FQ217" s="82">
        <v>12841</v>
      </c>
      <c r="FR217" s="82">
        <v>235</v>
      </c>
      <c r="FS217" s="82">
        <v>11209</v>
      </c>
      <c r="FT217" s="82">
        <v>1371</v>
      </c>
      <c r="FU217" s="82">
        <v>5</v>
      </c>
      <c r="FV217" s="82">
        <v>21</v>
      </c>
      <c r="FW217" s="82">
        <v>12497</v>
      </c>
      <c r="FX217" s="82">
        <v>206</v>
      </c>
      <c r="FY217" s="82">
        <v>97</v>
      </c>
      <c r="FZ217" s="82">
        <v>10</v>
      </c>
      <c r="GA217" s="82">
        <v>10</v>
      </c>
      <c r="GB217" s="82">
        <v>21</v>
      </c>
      <c r="GC217" s="82">
        <v>52</v>
      </c>
    </row>
    <row r="218" spans="1:185" x14ac:dyDescent="0.3">
      <c r="A218" s="83">
        <v>106361323</v>
      </c>
      <c r="B218" s="81" t="s">
        <v>558</v>
      </c>
      <c r="C218" s="81" t="s">
        <v>559</v>
      </c>
      <c r="D218" s="81" t="s">
        <v>1101</v>
      </c>
      <c r="E218" s="81" t="s">
        <v>1616</v>
      </c>
      <c r="F218" s="81" t="s">
        <v>2087</v>
      </c>
      <c r="G218" s="81" t="s">
        <v>1616</v>
      </c>
      <c r="H218" s="81" t="s">
        <v>560</v>
      </c>
      <c r="I218" s="81" t="s">
        <v>1040</v>
      </c>
      <c r="J218" s="81"/>
      <c r="K218" s="81" t="s">
        <v>1864</v>
      </c>
      <c r="L218" s="81"/>
      <c r="M218" s="81"/>
      <c r="N218" s="81" t="s">
        <v>965</v>
      </c>
      <c r="O218" s="81" t="s">
        <v>1118</v>
      </c>
      <c r="P218" s="81" t="s">
        <v>1121</v>
      </c>
      <c r="Q218" s="81" t="s">
        <v>1624</v>
      </c>
      <c r="R218" s="81" t="s">
        <v>51</v>
      </c>
      <c r="S218" s="82">
        <v>27796</v>
      </c>
      <c r="T218" s="82">
        <v>21381</v>
      </c>
      <c r="U218" s="82">
        <v>1</v>
      </c>
      <c r="V218" s="82">
        <v>5714</v>
      </c>
      <c r="W218" s="82">
        <v>5414</v>
      </c>
      <c r="X218" s="82">
        <v>10756</v>
      </c>
      <c r="Y218" s="82">
        <v>8672</v>
      </c>
      <c r="Z218" s="82">
        <v>6128</v>
      </c>
      <c r="AA218" s="82">
        <v>5453</v>
      </c>
      <c r="AB218" s="82">
        <v>3590</v>
      </c>
      <c r="AC218" s="82">
        <v>1265</v>
      </c>
      <c r="AD218" s="82">
        <v>631</v>
      </c>
      <c r="AE218" s="82">
        <v>1555</v>
      </c>
      <c r="AF218" s="82"/>
      <c r="AG218" s="82">
        <v>26</v>
      </c>
      <c r="AH218" s="82">
        <v>467</v>
      </c>
      <c r="AI218" s="82">
        <v>8394</v>
      </c>
      <c r="AJ218" s="82">
        <v>1724</v>
      </c>
      <c r="AK218" s="82">
        <v>135</v>
      </c>
      <c r="AL218" s="82">
        <v>2020</v>
      </c>
      <c r="AM218" s="82">
        <v>109</v>
      </c>
      <c r="AN218" s="82">
        <v>36302</v>
      </c>
      <c r="AO218" s="82">
        <v>1</v>
      </c>
      <c r="AP218" s="82">
        <v>33764</v>
      </c>
      <c r="AQ218" s="82">
        <v>15341</v>
      </c>
      <c r="AR218" s="82">
        <v>73</v>
      </c>
      <c r="AS218" s="82"/>
      <c r="AT218" s="82">
        <v>419</v>
      </c>
      <c r="AU218" s="82">
        <v>1795</v>
      </c>
      <c r="AV218" s="82">
        <v>1</v>
      </c>
      <c r="AW218" s="82">
        <v>73</v>
      </c>
      <c r="AX218" s="82">
        <v>15</v>
      </c>
      <c r="AY218" s="82">
        <v>8</v>
      </c>
      <c r="AZ218" s="82">
        <v>47</v>
      </c>
      <c r="BA218" s="82">
        <v>168</v>
      </c>
      <c r="BB218" s="82">
        <v>54</v>
      </c>
      <c r="BC218" s="82">
        <v>14</v>
      </c>
      <c r="BD218" s="82">
        <v>1</v>
      </c>
      <c r="BE218" s="82">
        <v>46522</v>
      </c>
      <c r="BF218" s="82">
        <v>55</v>
      </c>
      <c r="BG218" s="82">
        <v>1</v>
      </c>
      <c r="BH218" s="82">
        <v>5</v>
      </c>
      <c r="BI218" s="82"/>
      <c r="BJ218" s="82"/>
      <c r="BK218" s="82">
        <v>36693</v>
      </c>
      <c r="BL218" s="82">
        <v>4403</v>
      </c>
      <c r="BM218" s="82">
        <v>490</v>
      </c>
      <c r="BN218" s="82">
        <v>4309</v>
      </c>
      <c r="BO218" s="82">
        <v>3282</v>
      </c>
      <c r="BP218" s="82">
        <v>1</v>
      </c>
      <c r="BQ218" s="82">
        <v>195</v>
      </c>
      <c r="BR218" s="82">
        <v>2420</v>
      </c>
      <c r="BS218" s="82">
        <v>4</v>
      </c>
      <c r="BT218" s="82">
        <v>3027</v>
      </c>
      <c r="BU218" s="82">
        <v>82</v>
      </c>
      <c r="BV218" s="82">
        <v>909</v>
      </c>
      <c r="BW218" s="82">
        <v>636</v>
      </c>
      <c r="BX218" s="82">
        <v>482</v>
      </c>
      <c r="BY218" s="82">
        <v>2978</v>
      </c>
      <c r="BZ218" s="82">
        <v>3197</v>
      </c>
      <c r="CA218" s="82">
        <v>3623</v>
      </c>
      <c r="CB218" s="82">
        <v>7947</v>
      </c>
      <c r="CC218" s="82">
        <v>1773</v>
      </c>
      <c r="CD218" s="82">
        <v>2905</v>
      </c>
      <c r="CE218" s="82">
        <v>104</v>
      </c>
      <c r="CF218" s="82">
        <v>1711</v>
      </c>
      <c r="CG218" s="82">
        <v>2054</v>
      </c>
      <c r="CH218" s="82">
        <v>5574</v>
      </c>
      <c r="CI218" s="82">
        <v>2208</v>
      </c>
      <c r="CJ218" s="82">
        <v>7337</v>
      </c>
      <c r="CK218" s="82">
        <v>12</v>
      </c>
      <c r="CL218" s="82">
        <v>49178</v>
      </c>
      <c r="CM218" s="82">
        <v>100</v>
      </c>
      <c r="CN218" s="82">
        <v>39324</v>
      </c>
      <c r="CO218" s="82">
        <v>9726</v>
      </c>
      <c r="CP218" s="82">
        <v>20</v>
      </c>
      <c r="CQ218" s="82">
        <v>8</v>
      </c>
      <c r="CR218" s="82">
        <v>2</v>
      </c>
      <c r="CS218" s="82">
        <v>47169</v>
      </c>
      <c r="CT218" s="82">
        <v>4</v>
      </c>
      <c r="CU218" s="82">
        <v>1749</v>
      </c>
      <c r="CV218" s="82">
        <v>186</v>
      </c>
      <c r="CW218" s="82">
        <v>68</v>
      </c>
      <c r="CX218" s="82">
        <v>3035</v>
      </c>
      <c r="CY218" s="82">
        <v>3834</v>
      </c>
      <c r="CZ218" s="82"/>
      <c r="DA218" s="82">
        <v>202</v>
      </c>
      <c r="DB218" s="82">
        <v>1094</v>
      </c>
      <c r="DC218" s="82">
        <v>1393</v>
      </c>
      <c r="DD218" s="82">
        <v>1059</v>
      </c>
      <c r="DE218" s="82">
        <v>1340</v>
      </c>
      <c r="DF218" s="82">
        <v>870</v>
      </c>
      <c r="DG218" s="82">
        <v>419</v>
      </c>
      <c r="DH218" s="82">
        <v>289</v>
      </c>
      <c r="DI218" s="82">
        <v>122</v>
      </c>
      <c r="DJ218" s="82">
        <v>81</v>
      </c>
      <c r="DK218" s="82"/>
      <c r="DL218" s="82">
        <v>4</v>
      </c>
      <c r="DM218" s="82">
        <v>96</v>
      </c>
      <c r="DN218" s="82">
        <v>1531</v>
      </c>
      <c r="DO218" s="82">
        <v>158</v>
      </c>
      <c r="DP218" s="82">
        <v>17</v>
      </c>
      <c r="DQ218" s="82">
        <v>330</v>
      </c>
      <c r="DR218" s="82">
        <v>16</v>
      </c>
      <c r="DS218" s="82">
        <v>4717</v>
      </c>
      <c r="DT218" s="82"/>
      <c r="DU218" s="82">
        <v>3370</v>
      </c>
      <c r="DV218" s="82">
        <v>3484</v>
      </c>
      <c r="DW218" s="82">
        <v>15</v>
      </c>
      <c r="DX218" s="82"/>
      <c r="DY218" s="82">
        <v>164</v>
      </c>
      <c r="DZ218" s="82">
        <v>212</v>
      </c>
      <c r="EA218" s="82">
        <v>195</v>
      </c>
      <c r="EB218" s="82">
        <v>426</v>
      </c>
      <c r="EC218" s="82">
        <v>45</v>
      </c>
      <c r="ED218" s="82">
        <v>3</v>
      </c>
      <c r="EE218" s="82">
        <v>3</v>
      </c>
      <c r="EF218" s="82">
        <v>49</v>
      </c>
      <c r="EG218" s="82">
        <v>37</v>
      </c>
      <c r="EH218" s="82"/>
      <c r="EI218" s="82">
        <v>5463</v>
      </c>
      <c r="EJ218" s="82">
        <v>272</v>
      </c>
      <c r="EK218" s="82"/>
      <c r="EL218" s="82"/>
      <c r="EM218" s="82"/>
      <c r="EN218" s="82"/>
      <c r="EO218" s="82"/>
      <c r="EP218" s="82">
        <v>4599</v>
      </c>
      <c r="EQ218" s="82">
        <v>1709</v>
      </c>
      <c r="ER218" s="82">
        <v>86</v>
      </c>
      <c r="ES218" s="82">
        <v>320</v>
      </c>
      <c r="ET218" s="82">
        <v>152</v>
      </c>
      <c r="EU218" s="82">
        <v>3</v>
      </c>
      <c r="EV218" s="82">
        <v>479</v>
      </c>
      <c r="EW218" s="82">
        <v>551</v>
      </c>
      <c r="EX218" s="82">
        <v>57</v>
      </c>
      <c r="EY218" s="82">
        <v>1</v>
      </c>
      <c r="EZ218" s="82">
        <v>282</v>
      </c>
      <c r="FA218" s="82"/>
      <c r="FB218" s="82">
        <v>238</v>
      </c>
      <c r="FC218" s="82">
        <v>923</v>
      </c>
      <c r="FD218" s="82">
        <v>167</v>
      </c>
      <c r="FE218" s="82">
        <v>3383</v>
      </c>
      <c r="FF218" s="82">
        <v>28</v>
      </c>
      <c r="FG218" s="82">
        <v>42</v>
      </c>
      <c r="FH218" s="82">
        <v>54</v>
      </c>
      <c r="FI218" s="82">
        <v>331</v>
      </c>
      <c r="FJ218" s="82">
        <v>98</v>
      </c>
      <c r="FK218" s="82">
        <v>63</v>
      </c>
      <c r="FL218" s="82">
        <v>67</v>
      </c>
      <c r="FM218" s="82">
        <v>1</v>
      </c>
      <c r="FN218" s="82">
        <v>103</v>
      </c>
      <c r="FO218" s="82">
        <v>1</v>
      </c>
      <c r="FP218" s="82"/>
      <c r="FQ218" s="82">
        <v>6869</v>
      </c>
      <c r="FR218" s="82">
        <v>22</v>
      </c>
      <c r="FS218" s="82">
        <v>5887</v>
      </c>
      <c r="FT218" s="82">
        <v>950</v>
      </c>
      <c r="FU218" s="82">
        <v>8</v>
      </c>
      <c r="FV218" s="82">
        <v>2</v>
      </c>
      <c r="FW218" s="82">
        <v>4937</v>
      </c>
      <c r="FX218" s="82">
        <v>1880</v>
      </c>
      <c r="FY218" s="82">
        <v>26</v>
      </c>
      <c r="FZ218" s="82">
        <v>25</v>
      </c>
      <c r="GA218" s="82">
        <v>1</v>
      </c>
      <c r="GB218" s="82"/>
      <c r="GC218" s="82">
        <v>18</v>
      </c>
    </row>
    <row r="219" spans="1:185" x14ac:dyDescent="0.3">
      <c r="A219" s="83">
        <v>106361339</v>
      </c>
      <c r="B219" s="81" t="s">
        <v>561</v>
      </c>
      <c r="C219" s="81" t="s">
        <v>562</v>
      </c>
      <c r="D219" s="81" t="s">
        <v>1101</v>
      </c>
      <c r="E219" s="81" t="s">
        <v>1616</v>
      </c>
      <c r="F219" s="81" t="s">
        <v>2088</v>
      </c>
      <c r="G219" s="81" t="s">
        <v>1616</v>
      </c>
      <c r="H219" s="81" t="s">
        <v>563</v>
      </c>
      <c r="I219" s="81" t="s">
        <v>1040</v>
      </c>
      <c r="J219" s="81"/>
      <c r="K219" s="81" t="s">
        <v>1864</v>
      </c>
      <c r="L219" s="81"/>
      <c r="M219" s="81"/>
      <c r="N219" s="81" t="s">
        <v>965</v>
      </c>
      <c r="O219" s="81" t="s">
        <v>1118</v>
      </c>
      <c r="P219" s="81" t="s">
        <v>1121</v>
      </c>
      <c r="Q219" s="81" t="s">
        <v>1625</v>
      </c>
      <c r="R219" s="81" t="s">
        <v>51</v>
      </c>
      <c r="S219" s="82">
        <v>27745</v>
      </c>
      <c r="T219" s="82">
        <v>24160</v>
      </c>
      <c r="U219" s="82"/>
      <c r="V219" s="82">
        <v>3440</v>
      </c>
      <c r="W219" s="82">
        <v>4232</v>
      </c>
      <c r="X219" s="82">
        <v>10008</v>
      </c>
      <c r="Y219" s="82">
        <v>9653</v>
      </c>
      <c r="Z219" s="82">
        <v>7129</v>
      </c>
      <c r="AA219" s="82">
        <v>7413</v>
      </c>
      <c r="AB219" s="82">
        <v>5175</v>
      </c>
      <c r="AC219" s="82">
        <v>2675</v>
      </c>
      <c r="AD219" s="82">
        <v>1459</v>
      </c>
      <c r="AE219" s="82">
        <v>721</v>
      </c>
      <c r="AF219" s="82"/>
      <c r="AG219" s="82">
        <v>77</v>
      </c>
      <c r="AH219" s="82">
        <v>776</v>
      </c>
      <c r="AI219" s="82">
        <v>11631</v>
      </c>
      <c r="AJ219" s="82">
        <v>3453</v>
      </c>
      <c r="AK219" s="82">
        <v>172</v>
      </c>
      <c r="AL219" s="82">
        <v>11832</v>
      </c>
      <c r="AM219" s="82">
        <v>121</v>
      </c>
      <c r="AN219" s="82">
        <v>23843</v>
      </c>
      <c r="AO219" s="82"/>
      <c r="AP219" s="82">
        <v>25853</v>
      </c>
      <c r="AQ219" s="82">
        <v>25956</v>
      </c>
      <c r="AR219" s="82">
        <v>96</v>
      </c>
      <c r="AS219" s="82"/>
      <c r="AT219" s="82">
        <v>589</v>
      </c>
      <c r="AU219" s="82">
        <v>3386</v>
      </c>
      <c r="AV219" s="82"/>
      <c r="AW219" s="82">
        <v>229</v>
      </c>
      <c r="AX219" s="82">
        <v>69</v>
      </c>
      <c r="AY219" s="82">
        <v>24</v>
      </c>
      <c r="AZ219" s="82"/>
      <c r="BA219" s="82">
        <v>177</v>
      </c>
      <c r="BB219" s="82">
        <v>322</v>
      </c>
      <c r="BC219" s="82">
        <v>7</v>
      </c>
      <c r="BD219" s="82">
        <v>4</v>
      </c>
      <c r="BE219" s="82">
        <v>46885</v>
      </c>
      <c r="BF219" s="82">
        <v>213</v>
      </c>
      <c r="BG219" s="82"/>
      <c r="BH219" s="82"/>
      <c r="BI219" s="82"/>
      <c r="BJ219" s="82"/>
      <c r="BK219" s="82">
        <v>34238</v>
      </c>
      <c r="BL219" s="82">
        <v>8263</v>
      </c>
      <c r="BM219" s="82">
        <v>325</v>
      </c>
      <c r="BN219" s="82">
        <v>5086</v>
      </c>
      <c r="BO219" s="82">
        <v>3968</v>
      </c>
      <c r="BP219" s="82">
        <v>25</v>
      </c>
      <c r="BQ219" s="82">
        <v>32</v>
      </c>
      <c r="BR219" s="82">
        <v>3967</v>
      </c>
      <c r="BS219" s="82">
        <v>5</v>
      </c>
      <c r="BT219" s="82">
        <v>2770</v>
      </c>
      <c r="BU219" s="82">
        <v>145</v>
      </c>
      <c r="BV219" s="82">
        <v>716</v>
      </c>
      <c r="BW219" s="82">
        <v>923</v>
      </c>
      <c r="BX219" s="82">
        <v>558</v>
      </c>
      <c r="BY219" s="82">
        <v>1679</v>
      </c>
      <c r="BZ219" s="82">
        <v>3464</v>
      </c>
      <c r="CA219" s="82">
        <v>2559</v>
      </c>
      <c r="CB219" s="82">
        <v>8273</v>
      </c>
      <c r="CC219" s="82">
        <v>2242</v>
      </c>
      <c r="CD219" s="82">
        <v>4345</v>
      </c>
      <c r="CE219" s="82">
        <v>125</v>
      </c>
      <c r="CF219" s="82">
        <v>2425</v>
      </c>
      <c r="CG219" s="82">
        <v>1522</v>
      </c>
      <c r="CH219" s="82">
        <v>4574</v>
      </c>
      <c r="CI219" s="82">
        <v>2211</v>
      </c>
      <c r="CJ219" s="82">
        <v>9332</v>
      </c>
      <c r="CK219" s="82">
        <v>38</v>
      </c>
      <c r="CL219" s="82">
        <v>51905</v>
      </c>
      <c r="CM219" s="82">
        <v>241</v>
      </c>
      <c r="CN219" s="82">
        <v>46249</v>
      </c>
      <c r="CO219" s="82">
        <v>5378</v>
      </c>
      <c r="CP219" s="82">
        <v>19</v>
      </c>
      <c r="CQ219" s="82">
        <v>18</v>
      </c>
      <c r="CR219" s="82">
        <v>95</v>
      </c>
      <c r="CS219" s="82">
        <v>48696</v>
      </c>
      <c r="CT219" s="82"/>
      <c r="CU219" s="82">
        <v>2844</v>
      </c>
      <c r="CV219" s="82">
        <v>202</v>
      </c>
      <c r="CW219" s="82">
        <v>68</v>
      </c>
      <c r="CX219" s="82">
        <v>4909</v>
      </c>
      <c r="CY219" s="82">
        <v>5299</v>
      </c>
      <c r="CZ219" s="82"/>
      <c r="DA219" s="82">
        <v>86</v>
      </c>
      <c r="DB219" s="82">
        <v>538</v>
      </c>
      <c r="DC219" s="82">
        <v>897</v>
      </c>
      <c r="DD219" s="82">
        <v>1218</v>
      </c>
      <c r="DE219" s="82">
        <v>2094</v>
      </c>
      <c r="DF219" s="82">
        <v>2470</v>
      </c>
      <c r="DG219" s="82">
        <v>1742</v>
      </c>
      <c r="DH219" s="82">
        <v>1120</v>
      </c>
      <c r="DI219" s="82">
        <v>43</v>
      </c>
      <c r="DJ219" s="82"/>
      <c r="DK219" s="82"/>
      <c r="DL219" s="82">
        <v>15</v>
      </c>
      <c r="DM219" s="82">
        <v>261</v>
      </c>
      <c r="DN219" s="82">
        <v>1835</v>
      </c>
      <c r="DO219" s="82">
        <v>447</v>
      </c>
      <c r="DP219" s="82">
        <v>38</v>
      </c>
      <c r="DQ219" s="82">
        <v>1293</v>
      </c>
      <c r="DR219" s="82">
        <v>44</v>
      </c>
      <c r="DS219" s="82">
        <v>6275</v>
      </c>
      <c r="DT219" s="82"/>
      <c r="DU219" s="82">
        <v>4259</v>
      </c>
      <c r="DV219" s="82">
        <v>5926</v>
      </c>
      <c r="DW219" s="82">
        <v>23</v>
      </c>
      <c r="DX219" s="82"/>
      <c r="DY219" s="82">
        <v>250</v>
      </c>
      <c r="DZ219" s="82">
        <v>529</v>
      </c>
      <c r="EA219" s="82">
        <v>580</v>
      </c>
      <c r="EB219" s="82">
        <v>1774</v>
      </c>
      <c r="EC219" s="82">
        <v>235</v>
      </c>
      <c r="ED219" s="82"/>
      <c r="EE219" s="82">
        <v>8</v>
      </c>
      <c r="EF219" s="82">
        <v>125</v>
      </c>
      <c r="EG219" s="82">
        <v>91</v>
      </c>
      <c r="EH219" s="82">
        <v>43</v>
      </c>
      <c r="EI219" s="82">
        <v>5205</v>
      </c>
      <c r="EJ219" s="82">
        <v>1368</v>
      </c>
      <c r="EK219" s="82"/>
      <c r="EL219" s="82"/>
      <c r="EM219" s="82"/>
      <c r="EN219" s="82"/>
      <c r="EO219" s="82"/>
      <c r="EP219" s="82">
        <v>4346</v>
      </c>
      <c r="EQ219" s="82">
        <v>4569</v>
      </c>
      <c r="ER219" s="82">
        <v>107</v>
      </c>
      <c r="ES219" s="82">
        <v>1049</v>
      </c>
      <c r="ET219" s="82">
        <v>120</v>
      </c>
      <c r="EU219" s="82">
        <v>17</v>
      </c>
      <c r="EV219" s="82">
        <v>2303</v>
      </c>
      <c r="EW219" s="82">
        <v>1260</v>
      </c>
      <c r="EX219" s="82">
        <v>136</v>
      </c>
      <c r="EY219" s="82">
        <v>5</v>
      </c>
      <c r="EZ219" s="82">
        <v>701</v>
      </c>
      <c r="FA219" s="82">
        <v>3</v>
      </c>
      <c r="FB219" s="82">
        <v>651</v>
      </c>
      <c r="FC219" s="82">
        <v>2275</v>
      </c>
      <c r="FD219" s="82">
        <v>596</v>
      </c>
      <c r="FE219" s="82">
        <v>104</v>
      </c>
      <c r="FF219" s="82">
        <v>135</v>
      </c>
      <c r="FG219" s="82">
        <v>170</v>
      </c>
      <c r="FH219" s="82">
        <v>346</v>
      </c>
      <c r="FI219" s="82">
        <v>808</v>
      </c>
      <c r="FJ219" s="82">
        <v>214</v>
      </c>
      <c r="FK219" s="82">
        <v>347</v>
      </c>
      <c r="FL219" s="82">
        <v>42</v>
      </c>
      <c r="FM219" s="82">
        <v>1</v>
      </c>
      <c r="FN219" s="82">
        <v>106</v>
      </c>
      <c r="FO219" s="82">
        <v>5</v>
      </c>
      <c r="FP219" s="82"/>
      <c r="FQ219" s="82">
        <v>10208</v>
      </c>
      <c r="FR219" s="82">
        <v>102</v>
      </c>
      <c r="FS219" s="82">
        <v>8650</v>
      </c>
      <c r="FT219" s="82">
        <v>1436</v>
      </c>
      <c r="FU219" s="82">
        <v>17</v>
      </c>
      <c r="FV219" s="82">
        <v>3</v>
      </c>
      <c r="FW219" s="82">
        <v>9681</v>
      </c>
      <c r="FX219" s="82">
        <v>477</v>
      </c>
      <c r="FY219" s="82">
        <v>22</v>
      </c>
      <c r="FZ219" s="82">
        <v>7</v>
      </c>
      <c r="GA219" s="82"/>
      <c r="GB219" s="82">
        <v>21</v>
      </c>
      <c r="GC219" s="82">
        <v>24</v>
      </c>
    </row>
    <row r="220" spans="1:185" x14ac:dyDescent="0.3">
      <c r="A220" s="83">
        <v>106361343</v>
      </c>
      <c r="B220" s="81" t="s">
        <v>564</v>
      </c>
      <c r="C220" s="81" t="s">
        <v>565</v>
      </c>
      <c r="D220" s="81" t="s">
        <v>1101</v>
      </c>
      <c r="E220" s="81" t="s">
        <v>1616</v>
      </c>
      <c r="F220" s="81" t="s">
        <v>2089</v>
      </c>
      <c r="G220" s="81" t="s">
        <v>1626</v>
      </c>
      <c r="H220" s="81" t="s">
        <v>566</v>
      </c>
      <c r="I220" s="81" t="s">
        <v>1040</v>
      </c>
      <c r="J220" s="81"/>
      <c r="K220" s="81" t="s">
        <v>1864</v>
      </c>
      <c r="L220" s="81" t="s">
        <v>974</v>
      </c>
      <c r="M220" s="81"/>
      <c r="N220" s="81" t="s">
        <v>967</v>
      </c>
      <c r="O220" s="81" t="s">
        <v>1128</v>
      </c>
      <c r="P220" s="81" t="s">
        <v>1131</v>
      </c>
      <c r="Q220" s="81" t="s">
        <v>1627</v>
      </c>
      <c r="R220" s="81" t="s">
        <v>51</v>
      </c>
      <c r="S220" s="82">
        <v>29576</v>
      </c>
      <c r="T220" s="82">
        <v>22001</v>
      </c>
      <c r="U220" s="82"/>
      <c r="V220" s="82">
        <v>4425</v>
      </c>
      <c r="W220" s="82">
        <v>4427</v>
      </c>
      <c r="X220" s="82">
        <v>9013</v>
      </c>
      <c r="Y220" s="82">
        <v>8461</v>
      </c>
      <c r="Z220" s="82">
        <v>5963</v>
      </c>
      <c r="AA220" s="82">
        <v>6512</v>
      </c>
      <c r="AB220" s="82">
        <v>5423</v>
      </c>
      <c r="AC220" s="82">
        <v>3781</v>
      </c>
      <c r="AD220" s="82">
        <v>2488</v>
      </c>
      <c r="AE220" s="82">
        <v>1084</v>
      </c>
      <c r="AF220" s="82"/>
      <c r="AG220" s="82">
        <v>17</v>
      </c>
      <c r="AH220" s="82">
        <v>409</v>
      </c>
      <c r="AI220" s="82">
        <v>7835</v>
      </c>
      <c r="AJ220" s="82">
        <v>601</v>
      </c>
      <c r="AK220" s="82">
        <v>132</v>
      </c>
      <c r="AL220" s="82">
        <v>11292</v>
      </c>
      <c r="AM220" s="82">
        <v>291</v>
      </c>
      <c r="AN220" s="82">
        <v>31000</v>
      </c>
      <c r="AO220" s="82"/>
      <c r="AP220" s="82">
        <v>15770</v>
      </c>
      <c r="AQ220" s="82">
        <v>35313</v>
      </c>
      <c r="AR220" s="82">
        <v>494</v>
      </c>
      <c r="AS220" s="82"/>
      <c r="AT220" s="82">
        <v>1775</v>
      </c>
      <c r="AU220" s="82">
        <v>1011</v>
      </c>
      <c r="AV220" s="82">
        <v>1</v>
      </c>
      <c r="AW220" s="82">
        <v>142</v>
      </c>
      <c r="AX220" s="82">
        <v>788</v>
      </c>
      <c r="AY220" s="82">
        <v>105</v>
      </c>
      <c r="AZ220" s="82">
        <v>115</v>
      </c>
      <c r="BA220" s="82">
        <v>101</v>
      </c>
      <c r="BB220" s="82">
        <v>129</v>
      </c>
      <c r="BC220" s="82">
        <v>1</v>
      </c>
      <c r="BD220" s="82">
        <v>15</v>
      </c>
      <c r="BE220" s="82">
        <v>47237</v>
      </c>
      <c r="BF220" s="82">
        <v>157</v>
      </c>
      <c r="BG220" s="82"/>
      <c r="BH220" s="82"/>
      <c r="BI220" s="82"/>
      <c r="BJ220" s="82"/>
      <c r="BK220" s="82">
        <v>27965</v>
      </c>
      <c r="BL220" s="82">
        <v>10510</v>
      </c>
      <c r="BM220" s="82">
        <v>1078</v>
      </c>
      <c r="BN220" s="82">
        <v>9433</v>
      </c>
      <c r="BO220" s="82">
        <v>2591</v>
      </c>
      <c r="BP220" s="82"/>
      <c r="BQ220" s="82">
        <v>84</v>
      </c>
      <c r="BR220" s="82">
        <v>4797</v>
      </c>
      <c r="BS220" s="82">
        <v>16</v>
      </c>
      <c r="BT220" s="82">
        <v>3339</v>
      </c>
      <c r="BU220" s="82">
        <v>236</v>
      </c>
      <c r="BV220" s="82">
        <v>644</v>
      </c>
      <c r="BW220" s="82">
        <v>812</v>
      </c>
      <c r="BX220" s="82">
        <v>355</v>
      </c>
      <c r="BY220" s="82">
        <v>1284</v>
      </c>
      <c r="BZ220" s="82">
        <v>3621</v>
      </c>
      <c r="CA220" s="82">
        <v>2536</v>
      </c>
      <c r="CB220" s="82">
        <v>8999</v>
      </c>
      <c r="CC220" s="82">
        <v>1785</v>
      </c>
      <c r="CD220" s="82">
        <v>2444</v>
      </c>
      <c r="CE220" s="82">
        <v>159</v>
      </c>
      <c r="CF220" s="82">
        <v>2451</v>
      </c>
      <c r="CG220" s="82">
        <v>3126</v>
      </c>
      <c r="CH220" s="82">
        <v>5453</v>
      </c>
      <c r="CI220" s="82">
        <v>1579</v>
      </c>
      <c r="CJ220" s="82">
        <v>7841</v>
      </c>
      <c r="CK220" s="82">
        <v>16</v>
      </c>
      <c r="CL220" s="82">
        <v>51577</v>
      </c>
      <c r="CM220" s="82">
        <v>124</v>
      </c>
      <c r="CN220" s="82">
        <v>48696</v>
      </c>
      <c r="CO220" s="82">
        <v>2747</v>
      </c>
      <c r="CP220" s="82">
        <v>3</v>
      </c>
      <c r="CQ220" s="82">
        <v>7</v>
      </c>
      <c r="CR220" s="82">
        <v>11</v>
      </c>
      <c r="CS220" s="82">
        <v>50504</v>
      </c>
      <c r="CT220" s="82">
        <v>2</v>
      </c>
      <c r="CU220" s="82">
        <v>562</v>
      </c>
      <c r="CV220" s="82">
        <v>352</v>
      </c>
      <c r="CW220" s="82">
        <v>146</v>
      </c>
      <c r="CX220" s="82">
        <v>4849</v>
      </c>
      <c r="CY220" s="82">
        <v>4379</v>
      </c>
      <c r="CZ220" s="82"/>
      <c r="DA220" s="82">
        <v>131</v>
      </c>
      <c r="DB220" s="82">
        <v>616</v>
      </c>
      <c r="DC220" s="82">
        <v>874</v>
      </c>
      <c r="DD220" s="82">
        <v>1027</v>
      </c>
      <c r="DE220" s="82">
        <v>1671</v>
      </c>
      <c r="DF220" s="82">
        <v>1956</v>
      </c>
      <c r="DG220" s="82">
        <v>1594</v>
      </c>
      <c r="DH220" s="82">
        <v>1216</v>
      </c>
      <c r="DI220" s="82">
        <v>81</v>
      </c>
      <c r="DJ220" s="82">
        <v>62</v>
      </c>
      <c r="DK220" s="82"/>
      <c r="DL220" s="82">
        <v>8</v>
      </c>
      <c r="DM220" s="82">
        <v>125</v>
      </c>
      <c r="DN220" s="82">
        <v>1434</v>
      </c>
      <c r="DO220" s="82">
        <v>97</v>
      </c>
      <c r="DP220" s="82">
        <v>49</v>
      </c>
      <c r="DQ220" s="82">
        <v>1431</v>
      </c>
      <c r="DR220" s="82">
        <v>34</v>
      </c>
      <c r="DS220" s="82">
        <v>6050</v>
      </c>
      <c r="DT220" s="82"/>
      <c r="DU220" s="82">
        <v>2306</v>
      </c>
      <c r="DV220" s="82">
        <v>6846</v>
      </c>
      <c r="DW220" s="82">
        <v>76</v>
      </c>
      <c r="DX220" s="82"/>
      <c r="DY220" s="82">
        <v>377</v>
      </c>
      <c r="DZ220" s="82">
        <v>508</v>
      </c>
      <c r="EA220" s="82">
        <v>390</v>
      </c>
      <c r="EB220" s="82">
        <v>2988</v>
      </c>
      <c r="EC220" s="82">
        <v>269</v>
      </c>
      <c r="ED220" s="82">
        <v>1</v>
      </c>
      <c r="EE220" s="82">
        <v>28</v>
      </c>
      <c r="EF220" s="82">
        <v>1</v>
      </c>
      <c r="EG220" s="82">
        <v>41</v>
      </c>
      <c r="EH220" s="82">
        <v>16</v>
      </c>
      <c r="EI220" s="82">
        <v>3834</v>
      </c>
      <c r="EJ220" s="82">
        <v>775</v>
      </c>
      <c r="EK220" s="82"/>
      <c r="EL220" s="82"/>
      <c r="EM220" s="82"/>
      <c r="EN220" s="82"/>
      <c r="EO220" s="82"/>
      <c r="EP220" s="82">
        <v>3358</v>
      </c>
      <c r="EQ220" s="82">
        <v>4448</v>
      </c>
      <c r="ER220" s="82">
        <v>150</v>
      </c>
      <c r="ES220" s="82">
        <v>1141</v>
      </c>
      <c r="ET220" s="82">
        <v>131</v>
      </c>
      <c r="EU220" s="82"/>
      <c r="EV220" s="82">
        <v>1900</v>
      </c>
      <c r="EW220" s="82">
        <v>1247</v>
      </c>
      <c r="EX220" s="82">
        <v>61</v>
      </c>
      <c r="EY220" s="82">
        <v>4</v>
      </c>
      <c r="EZ220" s="82">
        <v>466</v>
      </c>
      <c r="FA220" s="82">
        <v>4</v>
      </c>
      <c r="FB220" s="82">
        <v>697</v>
      </c>
      <c r="FC220" s="82">
        <v>2021</v>
      </c>
      <c r="FD220" s="82">
        <v>603</v>
      </c>
      <c r="FE220" s="82">
        <v>67</v>
      </c>
      <c r="FF220" s="82">
        <v>135</v>
      </c>
      <c r="FG220" s="82">
        <v>174</v>
      </c>
      <c r="FH220" s="82">
        <v>282</v>
      </c>
      <c r="FI220" s="82">
        <v>741</v>
      </c>
      <c r="FJ220" s="82">
        <v>154</v>
      </c>
      <c r="FK220" s="82">
        <v>151</v>
      </c>
      <c r="FL220" s="82">
        <v>34</v>
      </c>
      <c r="FM220" s="82">
        <v>3</v>
      </c>
      <c r="FN220" s="82">
        <v>483</v>
      </c>
      <c r="FO220" s="82">
        <v>1</v>
      </c>
      <c r="FP220" s="82"/>
      <c r="FQ220" s="82">
        <v>9228</v>
      </c>
      <c r="FR220" s="82">
        <v>59</v>
      </c>
      <c r="FS220" s="82">
        <v>8478</v>
      </c>
      <c r="FT220" s="82">
        <v>685</v>
      </c>
      <c r="FU220" s="82">
        <v>3</v>
      </c>
      <c r="FV220" s="82">
        <v>3</v>
      </c>
      <c r="FW220" s="82">
        <v>9064</v>
      </c>
      <c r="FX220" s="82">
        <v>126</v>
      </c>
      <c r="FY220" s="82">
        <v>36</v>
      </c>
      <c r="FZ220" s="82">
        <v>2</v>
      </c>
      <c r="GA220" s="82"/>
      <c r="GB220" s="82"/>
      <c r="GC220" s="82">
        <v>44</v>
      </c>
    </row>
    <row r="221" spans="1:185" x14ac:dyDescent="0.3">
      <c r="A221" s="83">
        <v>106361370</v>
      </c>
      <c r="B221" s="81" t="s">
        <v>567</v>
      </c>
      <c r="C221" s="81" t="s">
        <v>568</v>
      </c>
      <c r="D221" s="81" t="s">
        <v>1101</v>
      </c>
      <c r="E221" s="81" t="s">
        <v>1616</v>
      </c>
      <c r="F221" s="81" t="s">
        <v>1628</v>
      </c>
      <c r="G221" s="81" t="s">
        <v>1629</v>
      </c>
      <c r="H221" s="81" t="s">
        <v>569</v>
      </c>
      <c r="I221" s="81" t="s">
        <v>1048</v>
      </c>
      <c r="J221" s="81"/>
      <c r="K221" s="81" t="s">
        <v>1864</v>
      </c>
      <c r="L221" s="81" t="s">
        <v>974</v>
      </c>
      <c r="M221" s="81"/>
      <c r="N221" s="81" t="s">
        <v>963</v>
      </c>
      <c r="O221" s="81" t="s">
        <v>1128</v>
      </c>
      <c r="P221" s="81" t="s">
        <v>1131</v>
      </c>
      <c r="Q221" s="81" t="s">
        <v>1630</v>
      </c>
      <c r="R221" s="81" t="s">
        <v>51</v>
      </c>
      <c r="S221" s="82">
        <v>13102</v>
      </c>
      <c r="T221" s="82">
        <v>11543</v>
      </c>
      <c r="U221" s="82">
        <v>8</v>
      </c>
      <c r="V221" s="82">
        <v>2176</v>
      </c>
      <c r="W221" s="82">
        <v>2394</v>
      </c>
      <c r="X221" s="82">
        <v>5117</v>
      </c>
      <c r="Y221" s="82">
        <v>4746</v>
      </c>
      <c r="Z221" s="82">
        <v>3268</v>
      </c>
      <c r="AA221" s="82">
        <v>3038</v>
      </c>
      <c r="AB221" s="82">
        <v>2001</v>
      </c>
      <c r="AC221" s="82">
        <v>911</v>
      </c>
      <c r="AD221" s="82">
        <v>470</v>
      </c>
      <c r="AE221" s="82">
        <v>532</v>
      </c>
      <c r="AF221" s="82"/>
      <c r="AG221" s="82">
        <v>81</v>
      </c>
      <c r="AH221" s="82">
        <v>206</v>
      </c>
      <c r="AI221" s="82"/>
      <c r="AJ221" s="82">
        <v>57</v>
      </c>
      <c r="AK221" s="82">
        <v>118</v>
      </c>
      <c r="AL221" s="82">
        <v>8218</v>
      </c>
      <c r="AM221" s="82">
        <v>16</v>
      </c>
      <c r="AN221" s="82">
        <v>15957</v>
      </c>
      <c r="AO221" s="82"/>
      <c r="AP221" s="82">
        <v>10150</v>
      </c>
      <c r="AQ221" s="82">
        <v>14289</v>
      </c>
      <c r="AR221" s="82">
        <v>213</v>
      </c>
      <c r="AS221" s="82">
        <v>1</v>
      </c>
      <c r="AT221" s="82">
        <v>482</v>
      </c>
      <c r="AU221" s="82">
        <v>2789</v>
      </c>
      <c r="AV221" s="82">
        <v>26</v>
      </c>
      <c r="AW221" s="82">
        <v>140</v>
      </c>
      <c r="AX221" s="82">
        <v>5</v>
      </c>
      <c r="AY221" s="82">
        <v>4</v>
      </c>
      <c r="AZ221" s="82"/>
      <c r="BA221" s="82">
        <v>606</v>
      </c>
      <c r="BB221" s="82"/>
      <c r="BC221" s="82">
        <v>2</v>
      </c>
      <c r="BD221" s="82">
        <v>218</v>
      </c>
      <c r="BE221" s="82">
        <v>20340</v>
      </c>
      <c r="BF221" s="82">
        <v>41</v>
      </c>
      <c r="BG221" s="82"/>
      <c r="BH221" s="82"/>
      <c r="BI221" s="82"/>
      <c r="BJ221" s="82"/>
      <c r="BK221" s="82">
        <v>17417</v>
      </c>
      <c r="BL221" s="82">
        <v>1385</v>
      </c>
      <c r="BM221" s="82">
        <v>401</v>
      </c>
      <c r="BN221" s="82">
        <v>2725</v>
      </c>
      <c r="BO221" s="82">
        <v>2725</v>
      </c>
      <c r="BP221" s="82"/>
      <c r="BQ221" s="82">
        <v>30</v>
      </c>
      <c r="BR221" s="82">
        <v>1486</v>
      </c>
      <c r="BS221" s="82">
        <v>11</v>
      </c>
      <c r="BT221" s="82">
        <v>1760</v>
      </c>
      <c r="BU221" s="82">
        <v>66</v>
      </c>
      <c r="BV221" s="82">
        <v>424</v>
      </c>
      <c r="BW221" s="82">
        <v>437</v>
      </c>
      <c r="BX221" s="82">
        <v>217</v>
      </c>
      <c r="BY221" s="82">
        <v>913</v>
      </c>
      <c r="BZ221" s="82">
        <v>1578</v>
      </c>
      <c r="CA221" s="82">
        <v>769</v>
      </c>
      <c r="CB221" s="82">
        <v>5119</v>
      </c>
      <c r="CC221" s="82">
        <v>1711</v>
      </c>
      <c r="CD221" s="82">
        <v>1563</v>
      </c>
      <c r="CE221" s="82">
        <v>72</v>
      </c>
      <c r="CF221" s="82">
        <v>1324</v>
      </c>
      <c r="CG221" s="82">
        <v>821</v>
      </c>
      <c r="CH221" s="82">
        <v>2703</v>
      </c>
      <c r="CI221" s="82">
        <v>834</v>
      </c>
      <c r="CJ221" s="82">
        <v>2798</v>
      </c>
      <c r="CK221" s="82">
        <v>17</v>
      </c>
      <c r="CL221" s="82">
        <v>24653</v>
      </c>
      <c r="CM221" s="82"/>
      <c r="CN221" s="82">
        <v>23079</v>
      </c>
      <c r="CO221" s="82">
        <v>1574</v>
      </c>
      <c r="CP221" s="82"/>
      <c r="CQ221" s="82"/>
      <c r="CR221" s="82">
        <v>32</v>
      </c>
      <c r="CS221" s="82">
        <v>23347</v>
      </c>
      <c r="CT221" s="82">
        <v>2</v>
      </c>
      <c r="CU221" s="82">
        <v>944</v>
      </c>
      <c r="CV221" s="82">
        <v>235</v>
      </c>
      <c r="CW221" s="82">
        <v>93</v>
      </c>
      <c r="CX221" s="82">
        <v>3589</v>
      </c>
      <c r="CY221" s="82">
        <v>1956</v>
      </c>
      <c r="CZ221" s="82"/>
      <c r="DA221" s="82">
        <v>152</v>
      </c>
      <c r="DB221" s="82">
        <v>1112</v>
      </c>
      <c r="DC221" s="82">
        <v>968</v>
      </c>
      <c r="DD221" s="82">
        <v>735</v>
      </c>
      <c r="DE221" s="82">
        <v>849</v>
      </c>
      <c r="DF221" s="82">
        <v>851</v>
      </c>
      <c r="DG221" s="82">
        <v>532</v>
      </c>
      <c r="DH221" s="82">
        <v>346</v>
      </c>
      <c r="DI221" s="82"/>
      <c r="DJ221" s="82"/>
      <c r="DK221" s="82"/>
      <c r="DL221" s="82">
        <v>22</v>
      </c>
      <c r="DM221" s="82">
        <v>85</v>
      </c>
      <c r="DN221" s="82">
        <v>1161</v>
      </c>
      <c r="DO221" s="82">
        <v>25</v>
      </c>
      <c r="DP221" s="82">
        <v>34</v>
      </c>
      <c r="DQ221" s="82">
        <v>223</v>
      </c>
      <c r="DR221" s="82">
        <v>5</v>
      </c>
      <c r="DS221" s="82">
        <v>3990</v>
      </c>
      <c r="DT221" s="82"/>
      <c r="DU221" s="82">
        <v>2219</v>
      </c>
      <c r="DV221" s="82">
        <v>3285</v>
      </c>
      <c r="DW221" s="82">
        <v>41</v>
      </c>
      <c r="DX221" s="82"/>
      <c r="DY221" s="82">
        <v>147</v>
      </c>
      <c r="DZ221" s="82">
        <v>373</v>
      </c>
      <c r="EA221" s="82">
        <v>215</v>
      </c>
      <c r="EB221" s="82">
        <v>355</v>
      </c>
      <c r="EC221" s="82">
        <v>111</v>
      </c>
      <c r="ED221" s="82"/>
      <c r="EE221" s="82">
        <v>130</v>
      </c>
      <c r="EF221" s="82">
        <v>1</v>
      </c>
      <c r="EG221" s="82">
        <v>2</v>
      </c>
      <c r="EH221" s="82">
        <v>18</v>
      </c>
      <c r="EI221" s="82">
        <v>3913</v>
      </c>
      <c r="EJ221" s="82">
        <v>279</v>
      </c>
      <c r="EK221" s="82">
        <v>1</v>
      </c>
      <c r="EL221" s="82"/>
      <c r="EM221" s="82"/>
      <c r="EN221" s="82"/>
      <c r="EO221" s="82"/>
      <c r="EP221" s="82">
        <v>2833</v>
      </c>
      <c r="EQ221" s="82">
        <v>1502</v>
      </c>
      <c r="ER221" s="82">
        <v>203</v>
      </c>
      <c r="ES221" s="82">
        <v>899</v>
      </c>
      <c r="ET221" s="82">
        <v>108</v>
      </c>
      <c r="EU221" s="82"/>
      <c r="EV221" s="82">
        <v>522</v>
      </c>
      <c r="EW221" s="82">
        <v>552</v>
      </c>
      <c r="EX221" s="82">
        <v>30</v>
      </c>
      <c r="EY221" s="82">
        <v>2</v>
      </c>
      <c r="EZ221" s="82">
        <v>285</v>
      </c>
      <c r="FA221" s="82">
        <v>2</v>
      </c>
      <c r="FB221" s="82">
        <v>388</v>
      </c>
      <c r="FC221" s="82">
        <v>838</v>
      </c>
      <c r="FD221" s="82">
        <v>266</v>
      </c>
      <c r="FE221" s="82">
        <v>98</v>
      </c>
      <c r="FF221" s="82">
        <v>229</v>
      </c>
      <c r="FG221" s="82">
        <v>248</v>
      </c>
      <c r="FH221" s="82">
        <v>156</v>
      </c>
      <c r="FI221" s="82">
        <v>308</v>
      </c>
      <c r="FJ221" s="82">
        <v>67</v>
      </c>
      <c r="FK221" s="82">
        <v>84</v>
      </c>
      <c r="FL221" s="82"/>
      <c r="FM221" s="82">
        <v>6</v>
      </c>
      <c r="FN221" s="82">
        <v>1463</v>
      </c>
      <c r="FO221" s="82"/>
      <c r="FP221" s="82">
        <v>1</v>
      </c>
      <c r="FQ221" s="82">
        <v>5545</v>
      </c>
      <c r="FR221" s="82">
        <v>16</v>
      </c>
      <c r="FS221" s="82">
        <v>5090</v>
      </c>
      <c r="FT221" s="82">
        <v>439</v>
      </c>
      <c r="FU221" s="82"/>
      <c r="FV221" s="82"/>
      <c r="FW221" s="82">
        <v>5313</v>
      </c>
      <c r="FX221" s="82">
        <v>185</v>
      </c>
      <c r="FY221" s="82">
        <v>39</v>
      </c>
      <c r="FZ221" s="82">
        <v>8</v>
      </c>
      <c r="GA221" s="82"/>
      <c r="GB221" s="82"/>
      <c r="GC221" s="82">
        <v>16</v>
      </c>
    </row>
    <row r="222" spans="1:185" x14ac:dyDescent="0.3">
      <c r="A222" s="83">
        <v>106361458</v>
      </c>
      <c r="B222" s="81" t="s">
        <v>570</v>
      </c>
      <c r="C222" s="81" t="s">
        <v>571</v>
      </c>
      <c r="D222" s="81" t="s">
        <v>1101</v>
      </c>
      <c r="E222" s="81" t="s">
        <v>1616</v>
      </c>
      <c r="F222" s="81" t="s">
        <v>2090</v>
      </c>
      <c r="G222" s="81" t="s">
        <v>2091</v>
      </c>
      <c r="H222" s="81" t="s">
        <v>572</v>
      </c>
      <c r="I222" s="81" t="s">
        <v>1040</v>
      </c>
      <c r="J222" s="81"/>
      <c r="K222" s="81" t="s">
        <v>1868</v>
      </c>
      <c r="L222" s="81" t="s">
        <v>974</v>
      </c>
      <c r="M222" s="81"/>
      <c r="N222" s="81" t="s">
        <v>976</v>
      </c>
      <c r="O222" s="81" t="s">
        <v>1107</v>
      </c>
      <c r="P222" s="81" t="s">
        <v>1131</v>
      </c>
      <c r="Q222" s="81" t="s">
        <v>1631</v>
      </c>
      <c r="R222" s="81" t="s">
        <v>127</v>
      </c>
      <c r="S222" s="82">
        <v>1929</v>
      </c>
      <c r="T222" s="82">
        <v>2016</v>
      </c>
      <c r="U222" s="82"/>
      <c r="V222" s="82">
        <v>258</v>
      </c>
      <c r="W222" s="82">
        <v>295</v>
      </c>
      <c r="X222" s="82">
        <v>465</v>
      </c>
      <c r="Y222" s="82">
        <v>595</v>
      </c>
      <c r="Z222" s="82">
        <v>509</v>
      </c>
      <c r="AA222" s="82">
        <v>677</v>
      </c>
      <c r="AB222" s="82">
        <v>603</v>
      </c>
      <c r="AC222" s="82">
        <v>353</v>
      </c>
      <c r="AD222" s="82">
        <v>152</v>
      </c>
      <c r="AE222" s="82">
        <v>38</v>
      </c>
      <c r="AF222" s="82"/>
      <c r="AG222" s="82">
        <v>307</v>
      </c>
      <c r="AH222" s="82">
        <v>42</v>
      </c>
      <c r="AI222" s="82">
        <v>145</v>
      </c>
      <c r="AJ222" s="82">
        <v>38</v>
      </c>
      <c r="AK222" s="82">
        <v>1</v>
      </c>
      <c r="AL222" s="82">
        <v>5</v>
      </c>
      <c r="AM222" s="82"/>
      <c r="AN222" s="82">
        <v>3399</v>
      </c>
      <c r="AO222" s="82">
        <v>8</v>
      </c>
      <c r="AP222" s="82">
        <v>518</v>
      </c>
      <c r="AQ222" s="82">
        <v>3425</v>
      </c>
      <c r="AR222" s="82">
        <v>1</v>
      </c>
      <c r="AS222" s="82">
        <v>1</v>
      </c>
      <c r="AT222" s="82">
        <v>225</v>
      </c>
      <c r="AU222" s="82">
        <v>231</v>
      </c>
      <c r="AV222" s="82"/>
      <c r="AW222" s="82">
        <v>7</v>
      </c>
      <c r="AX222" s="82">
        <v>2</v>
      </c>
      <c r="AY222" s="82"/>
      <c r="AZ222" s="82"/>
      <c r="BA222" s="82">
        <v>104</v>
      </c>
      <c r="BB222" s="82"/>
      <c r="BC222" s="82"/>
      <c r="BD222" s="82"/>
      <c r="BE222" s="82">
        <v>3217</v>
      </c>
      <c r="BF222" s="82"/>
      <c r="BG222" s="82">
        <v>159</v>
      </c>
      <c r="BH222" s="82"/>
      <c r="BI222" s="82"/>
      <c r="BJ222" s="82"/>
      <c r="BK222" s="82">
        <v>1866</v>
      </c>
      <c r="BL222" s="82">
        <v>1033</v>
      </c>
      <c r="BM222" s="82">
        <v>46</v>
      </c>
      <c r="BN222" s="82">
        <v>726</v>
      </c>
      <c r="BO222" s="82">
        <v>274</v>
      </c>
      <c r="BP222" s="82"/>
      <c r="BQ222" s="82">
        <v>1</v>
      </c>
      <c r="BR222" s="82">
        <v>322</v>
      </c>
      <c r="BS222" s="82">
        <v>2</v>
      </c>
      <c r="BT222" s="82">
        <v>280</v>
      </c>
      <c r="BU222" s="82">
        <v>8</v>
      </c>
      <c r="BV222" s="82">
        <v>147</v>
      </c>
      <c r="BW222" s="82">
        <v>135</v>
      </c>
      <c r="BX222" s="82">
        <v>35</v>
      </c>
      <c r="BY222" s="82">
        <v>228</v>
      </c>
      <c r="BZ222" s="82">
        <v>254</v>
      </c>
      <c r="CA222" s="82">
        <v>62</v>
      </c>
      <c r="CB222" s="82">
        <v>697</v>
      </c>
      <c r="CC222" s="82">
        <v>129</v>
      </c>
      <c r="CD222" s="82">
        <v>304</v>
      </c>
      <c r="CE222" s="82">
        <v>6</v>
      </c>
      <c r="CF222" s="82">
        <v>117</v>
      </c>
      <c r="CG222" s="82">
        <v>21</v>
      </c>
      <c r="CH222" s="82">
        <v>478</v>
      </c>
      <c r="CI222" s="82">
        <v>255</v>
      </c>
      <c r="CJ222" s="82">
        <v>462</v>
      </c>
      <c r="CK222" s="82">
        <v>2</v>
      </c>
      <c r="CL222" s="82">
        <v>3945</v>
      </c>
      <c r="CM222" s="82"/>
      <c r="CN222" s="82">
        <v>3923</v>
      </c>
      <c r="CO222" s="82">
        <v>19</v>
      </c>
      <c r="CP222" s="82"/>
      <c r="CQ222" s="82">
        <v>3</v>
      </c>
      <c r="CR222" s="82">
        <v>1</v>
      </c>
      <c r="CS222" s="82">
        <v>3266</v>
      </c>
      <c r="CT222" s="82">
        <v>7</v>
      </c>
      <c r="CU222" s="82">
        <v>1</v>
      </c>
      <c r="CV222" s="82">
        <v>670</v>
      </c>
      <c r="CW222" s="82"/>
      <c r="CX222" s="82">
        <v>197</v>
      </c>
      <c r="CY222" s="82">
        <v>177</v>
      </c>
      <c r="CZ222" s="82"/>
      <c r="DA222" s="82">
        <v>9</v>
      </c>
      <c r="DB222" s="82">
        <v>18</v>
      </c>
      <c r="DC222" s="82">
        <v>34</v>
      </c>
      <c r="DD222" s="82">
        <v>50</v>
      </c>
      <c r="DE222" s="82">
        <v>66</v>
      </c>
      <c r="DF222" s="82">
        <v>96</v>
      </c>
      <c r="DG222" s="82">
        <v>58</v>
      </c>
      <c r="DH222" s="82">
        <v>35</v>
      </c>
      <c r="DI222" s="82"/>
      <c r="DJ222" s="82">
        <v>8</v>
      </c>
      <c r="DK222" s="82"/>
      <c r="DL222" s="82">
        <v>35</v>
      </c>
      <c r="DM222" s="82">
        <v>6</v>
      </c>
      <c r="DN222" s="82">
        <v>10</v>
      </c>
      <c r="DO222" s="82">
        <v>8</v>
      </c>
      <c r="DP222" s="82"/>
      <c r="DQ222" s="82"/>
      <c r="DR222" s="82"/>
      <c r="DS222" s="82">
        <v>315</v>
      </c>
      <c r="DT222" s="82"/>
      <c r="DU222" s="82">
        <v>50</v>
      </c>
      <c r="DV222" s="82">
        <v>324</v>
      </c>
      <c r="DW222" s="82"/>
      <c r="DX222" s="82"/>
      <c r="DY222" s="82">
        <v>22</v>
      </c>
      <c r="DZ222" s="82">
        <v>22</v>
      </c>
      <c r="EA222" s="82">
        <v>4</v>
      </c>
      <c r="EB222" s="82">
        <v>3</v>
      </c>
      <c r="EC222" s="82">
        <v>2</v>
      </c>
      <c r="ED222" s="82"/>
      <c r="EE222" s="82"/>
      <c r="EF222" s="82"/>
      <c r="EG222" s="82"/>
      <c r="EH222" s="82"/>
      <c r="EI222" s="82">
        <v>311</v>
      </c>
      <c r="EJ222" s="82">
        <v>10</v>
      </c>
      <c r="EK222" s="82"/>
      <c r="EL222" s="82"/>
      <c r="EM222" s="82"/>
      <c r="EN222" s="82"/>
      <c r="EO222" s="82"/>
      <c r="EP222" s="82">
        <v>157</v>
      </c>
      <c r="EQ222" s="82">
        <v>161</v>
      </c>
      <c r="ER222" s="82">
        <v>6</v>
      </c>
      <c r="ES222" s="82">
        <v>42</v>
      </c>
      <c r="ET222" s="82">
        <v>8</v>
      </c>
      <c r="EU222" s="82"/>
      <c r="EV222" s="82">
        <v>56</v>
      </c>
      <c r="EW222" s="82">
        <v>53</v>
      </c>
      <c r="EX222" s="82">
        <v>5</v>
      </c>
      <c r="EY222" s="82">
        <v>1</v>
      </c>
      <c r="EZ222" s="82">
        <v>37</v>
      </c>
      <c r="FA222" s="82"/>
      <c r="FB222" s="82">
        <v>44</v>
      </c>
      <c r="FC222" s="82">
        <v>34</v>
      </c>
      <c r="FD222" s="82">
        <v>16</v>
      </c>
      <c r="FE222" s="82">
        <v>4</v>
      </c>
      <c r="FF222" s="82">
        <v>10</v>
      </c>
      <c r="FG222" s="82"/>
      <c r="FH222" s="82">
        <v>5</v>
      </c>
      <c r="FI222" s="82">
        <v>56</v>
      </c>
      <c r="FJ222" s="82">
        <v>37</v>
      </c>
      <c r="FK222" s="82">
        <v>15</v>
      </c>
      <c r="FL222" s="82"/>
      <c r="FM222" s="82"/>
      <c r="FN222" s="82">
        <v>1</v>
      </c>
      <c r="FO222" s="82"/>
      <c r="FP222" s="82"/>
      <c r="FQ222" s="82">
        <v>374</v>
      </c>
      <c r="FR222" s="82"/>
      <c r="FS222" s="82">
        <v>371</v>
      </c>
      <c r="FT222" s="82">
        <v>3</v>
      </c>
      <c r="FU222" s="82"/>
      <c r="FV222" s="82"/>
      <c r="FW222" s="82">
        <v>294</v>
      </c>
      <c r="FX222" s="82"/>
      <c r="FY222" s="82">
        <v>80</v>
      </c>
      <c r="FZ222" s="82"/>
      <c r="GA222" s="82"/>
      <c r="GB222" s="82"/>
      <c r="GC222" s="82">
        <v>4</v>
      </c>
    </row>
    <row r="223" spans="1:185" x14ac:dyDescent="0.3">
      <c r="A223" s="83">
        <v>106362041</v>
      </c>
      <c r="B223" s="81" t="s">
        <v>573</v>
      </c>
      <c r="C223" s="81" t="s">
        <v>574</v>
      </c>
      <c r="D223" s="81" t="s">
        <v>1101</v>
      </c>
      <c r="E223" s="81" t="s">
        <v>1616</v>
      </c>
      <c r="F223" s="81" t="s">
        <v>2092</v>
      </c>
      <c r="G223" s="81" t="s">
        <v>2093</v>
      </c>
      <c r="H223" s="81" t="s">
        <v>575</v>
      </c>
      <c r="I223" s="81" t="s">
        <v>1048</v>
      </c>
      <c r="J223" s="81"/>
      <c r="K223" s="81" t="s">
        <v>1864</v>
      </c>
      <c r="L223" s="81" t="s">
        <v>974</v>
      </c>
      <c r="M223" s="81"/>
      <c r="N223" s="81" t="s">
        <v>966</v>
      </c>
      <c r="O223" s="81" t="s">
        <v>1107</v>
      </c>
      <c r="P223" s="81" t="s">
        <v>1168</v>
      </c>
      <c r="Q223" s="81" t="s">
        <v>1632</v>
      </c>
      <c r="R223" s="81" t="s">
        <v>75</v>
      </c>
      <c r="S223" s="82">
        <v>10449</v>
      </c>
      <c r="T223" s="82">
        <v>8714</v>
      </c>
      <c r="U223" s="82">
        <v>6</v>
      </c>
      <c r="V223" s="82">
        <v>1474</v>
      </c>
      <c r="W223" s="82">
        <v>1565</v>
      </c>
      <c r="X223" s="82">
        <v>3274</v>
      </c>
      <c r="Y223" s="82">
        <v>3043</v>
      </c>
      <c r="Z223" s="82">
        <v>2228</v>
      </c>
      <c r="AA223" s="82">
        <v>2605</v>
      </c>
      <c r="AB223" s="82">
        <v>2336</v>
      </c>
      <c r="AC223" s="82">
        <v>1403</v>
      </c>
      <c r="AD223" s="82">
        <v>973</v>
      </c>
      <c r="AE223" s="82">
        <v>268</v>
      </c>
      <c r="AF223" s="82"/>
      <c r="AG223" s="82"/>
      <c r="AH223" s="82">
        <v>243</v>
      </c>
      <c r="AI223" s="82">
        <v>1568</v>
      </c>
      <c r="AJ223" s="82">
        <v>77</v>
      </c>
      <c r="AK223" s="82">
        <v>228</v>
      </c>
      <c r="AL223" s="82">
        <v>3549</v>
      </c>
      <c r="AM223" s="82">
        <v>216</v>
      </c>
      <c r="AN223" s="82">
        <v>13288</v>
      </c>
      <c r="AO223" s="82"/>
      <c r="AP223" s="82">
        <v>3054</v>
      </c>
      <c r="AQ223" s="82">
        <v>15474</v>
      </c>
      <c r="AR223" s="82">
        <v>641</v>
      </c>
      <c r="AS223" s="82"/>
      <c r="AT223" s="82">
        <v>56</v>
      </c>
      <c r="AU223" s="82">
        <v>661</v>
      </c>
      <c r="AV223" s="82">
        <v>953</v>
      </c>
      <c r="AW223" s="82">
        <v>67</v>
      </c>
      <c r="AX223" s="82">
        <v>43</v>
      </c>
      <c r="AY223" s="82"/>
      <c r="AZ223" s="82"/>
      <c r="BA223" s="82"/>
      <c r="BB223" s="82">
        <v>3</v>
      </c>
      <c r="BC223" s="82"/>
      <c r="BD223" s="82">
        <v>68</v>
      </c>
      <c r="BE223" s="82">
        <v>17292</v>
      </c>
      <c r="BF223" s="82">
        <v>1</v>
      </c>
      <c r="BG223" s="82"/>
      <c r="BH223" s="82">
        <v>25</v>
      </c>
      <c r="BI223" s="82"/>
      <c r="BJ223" s="82"/>
      <c r="BK223" s="82">
        <v>9879</v>
      </c>
      <c r="BL223" s="82">
        <v>4220</v>
      </c>
      <c r="BM223" s="82">
        <v>747</v>
      </c>
      <c r="BN223" s="82">
        <v>2790</v>
      </c>
      <c r="BO223" s="82">
        <v>1533</v>
      </c>
      <c r="BP223" s="82"/>
      <c r="BQ223" s="82">
        <v>23</v>
      </c>
      <c r="BR223" s="82">
        <v>1380</v>
      </c>
      <c r="BS223" s="82">
        <v>2</v>
      </c>
      <c r="BT223" s="82">
        <v>1183</v>
      </c>
      <c r="BU223" s="82">
        <v>57</v>
      </c>
      <c r="BV223" s="82">
        <v>309</v>
      </c>
      <c r="BW223" s="82">
        <v>362</v>
      </c>
      <c r="BX223" s="82">
        <v>178</v>
      </c>
      <c r="BY223" s="82">
        <v>339</v>
      </c>
      <c r="BZ223" s="82">
        <v>1278</v>
      </c>
      <c r="CA223" s="82">
        <v>324</v>
      </c>
      <c r="CB223" s="82">
        <v>3824</v>
      </c>
      <c r="CC223" s="82">
        <v>632</v>
      </c>
      <c r="CD223" s="82">
        <v>1893</v>
      </c>
      <c r="CE223" s="82">
        <v>25</v>
      </c>
      <c r="CF223" s="82">
        <v>709</v>
      </c>
      <c r="CG223" s="82">
        <v>805</v>
      </c>
      <c r="CH223" s="82">
        <v>1592</v>
      </c>
      <c r="CI223" s="82">
        <v>739</v>
      </c>
      <c r="CJ223" s="82">
        <v>3513</v>
      </c>
      <c r="CK223" s="82">
        <v>2</v>
      </c>
      <c r="CL223" s="82">
        <v>19169</v>
      </c>
      <c r="CM223" s="82">
        <v>22</v>
      </c>
      <c r="CN223" s="82">
        <v>18793</v>
      </c>
      <c r="CO223" s="82">
        <v>289</v>
      </c>
      <c r="CP223" s="82">
        <v>62</v>
      </c>
      <c r="CQ223" s="82">
        <v>3</v>
      </c>
      <c r="CR223" s="82">
        <v>20</v>
      </c>
      <c r="CS223" s="82">
        <v>18686</v>
      </c>
      <c r="CT223" s="82">
        <v>4</v>
      </c>
      <c r="CU223" s="82">
        <v>47</v>
      </c>
      <c r="CV223" s="82">
        <v>365</v>
      </c>
      <c r="CW223" s="82">
        <v>47</v>
      </c>
      <c r="CX223" s="82">
        <v>636</v>
      </c>
      <c r="CY223" s="82">
        <v>566</v>
      </c>
      <c r="CZ223" s="82"/>
      <c r="DA223" s="82">
        <v>20</v>
      </c>
      <c r="DB223" s="82">
        <v>97</v>
      </c>
      <c r="DC223" s="82">
        <v>108</v>
      </c>
      <c r="DD223" s="82">
        <v>85</v>
      </c>
      <c r="DE223" s="82">
        <v>181</v>
      </c>
      <c r="DF223" s="82">
        <v>277</v>
      </c>
      <c r="DG223" s="82">
        <v>221</v>
      </c>
      <c r="DH223" s="82">
        <v>192</v>
      </c>
      <c r="DI223" s="82">
        <v>14</v>
      </c>
      <c r="DJ223" s="82">
        <v>7</v>
      </c>
      <c r="DK223" s="82"/>
      <c r="DL223" s="82"/>
      <c r="DM223" s="82">
        <v>16</v>
      </c>
      <c r="DN223" s="82">
        <v>65</v>
      </c>
      <c r="DO223" s="82"/>
      <c r="DP223" s="82">
        <v>6</v>
      </c>
      <c r="DQ223" s="82">
        <v>182</v>
      </c>
      <c r="DR223" s="82">
        <v>12</v>
      </c>
      <c r="DS223" s="82">
        <v>921</v>
      </c>
      <c r="DT223" s="82"/>
      <c r="DU223" s="82">
        <v>147</v>
      </c>
      <c r="DV223" s="82">
        <v>1020</v>
      </c>
      <c r="DW223" s="82">
        <v>35</v>
      </c>
      <c r="DX223" s="82"/>
      <c r="DY223" s="82">
        <v>1</v>
      </c>
      <c r="DZ223" s="82">
        <v>135</v>
      </c>
      <c r="EA223" s="82">
        <v>50</v>
      </c>
      <c r="EB223" s="82">
        <v>119</v>
      </c>
      <c r="EC223" s="82"/>
      <c r="ED223" s="82"/>
      <c r="EE223" s="82"/>
      <c r="EF223" s="82"/>
      <c r="EG223" s="82"/>
      <c r="EH223" s="82">
        <v>110</v>
      </c>
      <c r="EI223" s="82">
        <v>706</v>
      </c>
      <c r="EJ223" s="82">
        <v>3</v>
      </c>
      <c r="EK223" s="82">
        <v>78</v>
      </c>
      <c r="EL223" s="82"/>
      <c r="EM223" s="82"/>
      <c r="EN223" s="82"/>
      <c r="EO223" s="82"/>
      <c r="EP223" s="82">
        <v>413</v>
      </c>
      <c r="EQ223" s="82">
        <v>332</v>
      </c>
      <c r="ER223" s="82">
        <v>19</v>
      </c>
      <c r="ES223" s="82">
        <v>425</v>
      </c>
      <c r="ET223" s="82">
        <v>12</v>
      </c>
      <c r="EU223" s="82">
        <v>1</v>
      </c>
      <c r="EV223" s="82">
        <v>134</v>
      </c>
      <c r="EW223" s="82">
        <v>166</v>
      </c>
      <c r="EX223" s="82">
        <v>8</v>
      </c>
      <c r="EY223" s="82"/>
      <c r="EZ223" s="82">
        <v>109</v>
      </c>
      <c r="FA223" s="82"/>
      <c r="FB223" s="82">
        <v>66</v>
      </c>
      <c r="FC223" s="82">
        <v>159</v>
      </c>
      <c r="FD223" s="82">
        <v>117</v>
      </c>
      <c r="FE223" s="82">
        <v>19</v>
      </c>
      <c r="FF223" s="82">
        <v>17</v>
      </c>
      <c r="FG223" s="82">
        <v>7</v>
      </c>
      <c r="FH223" s="82">
        <v>17</v>
      </c>
      <c r="FI223" s="82">
        <v>224</v>
      </c>
      <c r="FJ223" s="82">
        <v>42</v>
      </c>
      <c r="FK223" s="82">
        <v>24</v>
      </c>
      <c r="FL223" s="82">
        <v>8</v>
      </c>
      <c r="FM223" s="82"/>
      <c r="FN223" s="82">
        <v>85</v>
      </c>
      <c r="FO223" s="82"/>
      <c r="FP223" s="82"/>
      <c r="FQ223" s="82">
        <v>1202</v>
      </c>
      <c r="FR223" s="82">
        <v>2</v>
      </c>
      <c r="FS223" s="82">
        <v>1173</v>
      </c>
      <c r="FT223" s="82">
        <v>26</v>
      </c>
      <c r="FU223" s="82">
        <v>1</v>
      </c>
      <c r="FV223" s="82"/>
      <c r="FW223" s="82">
        <v>1185</v>
      </c>
      <c r="FX223" s="82">
        <v>2</v>
      </c>
      <c r="FY223" s="82">
        <v>15</v>
      </c>
      <c r="FZ223" s="82"/>
      <c r="GA223" s="82"/>
      <c r="GB223" s="82"/>
      <c r="GC223" s="82">
        <v>14</v>
      </c>
    </row>
    <row r="224" spans="1:185" x14ac:dyDescent="0.3">
      <c r="A224" s="83">
        <v>106364144</v>
      </c>
      <c r="B224" s="81" t="s">
        <v>576</v>
      </c>
      <c r="C224" s="81" t="s">
        <v>577</v>
      </c>
      <c r="D224" s="81" t="s">
        <v>1101</v>
      </c>
      <c r="E224" s="81" t="s">
        <v>1616</v>
      </c>
      <c r="F224" s="81" t="s">
        <v>1633</v>
      </c>
      <c r="G224" s="81" t="s">
        <v>1629</v>
      </c>
      <c r="H224" s="81" t="s">
        <v>569</v>
      </c>
      <c r="I224" s="81" t="s">
        <v>1041</v>
      </c>
      <c r="J224" s="81"/>
      <c r="K224" s="81" t="s">
        <v>1864</v>
      </c>
      <c r="L224" s="81"/>
      <c r="M224" s="81"/>
      <c r="N224" s="81" t="s">
        <v>963</v>
      </c>
      <c r="O224" s="81" t="s">
        <v>1128</v>
      </c>
      <c r="P224" s="81" t="s">
        <v>1131</v>
      </c>
      <c r="Q224" s="81" t="s">
        <v>1630</v>
      </c>
      <c r="R224" s="81" t="s">
        <v>51</v>
      </c>
      <c r="S224" s="82">
        <v>17030</v>
      </c>
      <c r="T224" s="82">
        <v>13116</v>
      </c>
      <c r="U224" s="82"/>
      <c r="V224" s="82">
        <v>2372</v>
      </c>
      <c r="W224" s="82">
        <v>2854</v>
      </c>
      <c r="X224" s="82">
        <v>6830</v>
      </c>
      <c r="Y224" s="82">
        <v>5703</v>
      </c>
      <c r="Z224" s="82">
        <v>3654</v>
      </c>
      <c r="AA224" s="82">
        <v>3347</v>
      </c>
      <c r="AB224" s="82">
        <v>2491</v>
      </c>
      <c r="AC224" s="82">
        <v>1453</v>
      </c>
      <c r="AD224" s="82">
        <v>1006</v>
      </c>
      <c r="AE224" s="82">
        <v>436</v>
      </c>
      <c r="AF224" s="82"/>
      <c r="AG224" s="82">
        <v>88</v>
      </c>
      <c r="AH224" s="82">
        <v>462</v>
      </c>
      <c r="AI224" s="82">
        <v>5590</v>
      </c>
      <c r="AJ224" s="82">
        <v>242</v>
      </c>
      <c r="AK224" s="82">
        <v>106</v>
      </c>
      <c r="AL224" s="82">
        <v>14769</v>
      </c>
      <c r="AM224" s="82">
        <v>75</v>
      </c>
      <c r="AN224" s="82">
        <v>8814</v>
      </c>
      <c r="AO224" s="82"/>
      <c r="AP224" s="82">
        <v>12888</v>
      </c>
      <c r="AQ224" s="82">
        <v>17226</v>
      </c>
      <c r="AR224" s="82">
        <v>32</v>
      </c>
      <c r="AS224" s="82"/>
      <c r="AT224" s="82">
        <v>816</v>
      </c>
      <c r="AU224" s="82">
        <v>2092</v>
      </c>
      <c r="AV224" s="82">
        <v>3</v>
      </c>
      <c r="AW224" s="82">
        <v>151</v>
      </c>
      <c r="AX224" s="82">
        <v>4</v>
      </c>
      <c r="AY224" s="82">
        <v>2</v>
      </c>
      <c r="AZ224" s="82">
        <v>1</v>
      </c>
      <c r="BA224" s="82">
        <v>187</v>
      </c>
      <c r="BB224" s="82">
        <v>11</v>
      </c>
      <c r="BC224" s="82"/>
      <c r="BD224" s="82">
        <v>1</v>
      </c>
      <c r="BE224" s="82">
        <v>26849</v>
      </c>
      <c r="BF224" s="82">
        <v>21</v>
      </c>
      <c r="BG224" s="82">
        <v>1</v>
      </c>
      <c r="BH224" s="82">
        <v>6</v>
      </c>
      <c r="BI224" s="82"/>
      <c r="BJ224" s="82">
        <v>1</v>
      </c>
      <c r="BK224" s="82">
        <v>2914</v>
      </c>
      <c r="BL224" s="82">
        <v>4588</v>
      </c>
      <c r="BM224" s="82">
        <v>1097</v>
      </c>
      <c r="BN224" s="82">
        <v>18970</v>
      </c>
      <c r="BO224" s="82">
        <v>2577</v>
      </c>
      <c r="BP224" s="82"/>
      <c r="BQ224" s="82">
        <v>10</v>
      </c>
      <c r="BR224" s="82">
        <v>2115</v>
      </c>
      <c r="BS224" s="82">
        <v>7</v>
      </c>
      <c r="BT224" s="82">
        <v>1913</v>
      </c>
      <c r="BU224" s="82">
        <v>107</v>
      </c>
      <c r="BV224" s="82">
        <v>395</v>
      </c>
      <c r="BW224" s="82">
        <v>513</v>
      </c>
      <c r="BX224" s="82">
        <v>259</v>
      </c>
      <c r="BY224" s="82">
        <v>420</v>
      </c>
      <c r="BZ224" s="82">
        <v>1901</v>
      </c>
      <c r="CA224" s="82">
        <v>955</v>
      </c>
      <c r="CB224" s="82">
        <v>7319</v>
      </c>
      <c r="CC224" s="82">
        <v>1543</v>
      </c>
      <c r="CD224" s="82">
        <v>1507</v>
      </c>
      <c r="CE224" s="82">
        <v>80</v>
      </c>
      <c r="CF224" s="82">
        <v>1214</v>
      </c>
      <c r="CG224" s="82">
        <v>3437</v>
      </c>
      <c r="CH224" s="82">
        <v>3091</v>
      </c>
      <c r="CI224" s="82">
        <v>800</v>
      </c>
      <c r="CJ224" s="82">
        <v>2553</v>
      </c>
      <c r="CK224" s="82">
        <v>7</v>
      </c>
      <c r="CL224" s="82">
        <v>30146</v>
      </c>
      <c r="CM224" s="82">
        <v>14</v>
      </c>
      <c r="CN224" s="82">
        <v>29958</v>
      </c>
      <c r="CO224" s="82">
        <v>174</v>
      </c>
      <c r="CP224" s="82"/>
      <c r="CQ224" s="82"/>
      <c r="CR224" s="82">
        <v>26</v>
      </c>
      <c r="CS224" s="82">
        <v>29587</v>
      </c>
      <c r="CT224" s="82">
        <v>8</v>
      </c>
      <c r="CU224" s="82">
        <v>153</v>
      </c>
      <c r="CV224" s="82">
        <v>357</v>
      </c>
      <c r="CW224" s="82">
        <v>15</v>
      </c>
      <c r="CX224" s="82">
        <v>4648</v>
      </c>
      <c r="CY224" s="82">
        <v>4484</v>
      </c>
      <c r="CZ224" s="82"/>
      <c r="DA224" s="82">
        <v>63</v>
      </c>
      <c r="DB224" s="82">
        <v>723</v>
      </c>
      <c r="DC224" s="82">
        <v>939</v>
      </c>
      <c r="DD224" s="82">
        <v>956</v>
      </c>
      <c r="DE224" s="82">
        <v>1534</v>
      </c>
      <c r="DF224" s="82">
        <v>1924</v>
      </c>
      <c r="DG224" s="82">
        <v>1512</v>
      </c>
      <c r="DH224" s="82">
        <v>1344</v>
      </c>
      <c r="DI224" s="82">
        <v>137</v>
      </c>
      <c r="DJ224" s="82"/>
      <c r="DK224" s="82"/>
      <c r="DL224" s="82">
        <v>26</v>
      </c>
      <c r="DM224" s="82">
        <v>159</v>
      </c>
      <c r="DN224" s="82">
        <v>1337</v>
      </c>
      <c r="DO224" s="82">
        <v>103</v>
      </c>
      <c r="DP224" s="82">
        <v>37</v>
      </c>
      <c r="DQ224" s="82">
        <v>3690</v>
      </c>
      <c r="DR224" s="82">
        <v>17</v>
      </c>
      <c r="DS224" s="82">
        <v>3763</v>
      </c>
      <c r="DT224" s="82"/>
      <c r="DU224" s="82">
        <v>3146</v>
      </c>
      <c r="DV224" s="82">
        <v>5212</v>
      </c>
      <c r="DW224" s="82">
        <v>774</v>
      </c>
      <c r="DX224" s="82"/>
      <c r="DY224" s="82">
        <v>335</v>
      </c>
      <c r="DZ224" s="82">
        <v>529</v>
      </c>
      <c r="EA224" s="82">
        <v>328</v>
      </c>
      <c r="EB224" s="82">
        <v>1322</v>
      </c>
      <c r="EC224" s="82">
        <v>329</v>
      </c>
      <c r="ED224" s="82">
        <v>2</v>
      </c>
      <c r="EE224" s="82">
        <v>177</v>
      </c>
      <c r="EF224" s="82">
        <v>12</v>
      </c>
      <c r="EG224" s="82">
        <v>15</v>
      </c>
      <c r="EH224" s="82">
        <v>6</v>
      </c>
      <c r="EI224" s="82">
        <v>5673</v>
      </c>
      <c r="EJ224" s="82">
        <v>402</v>
      </c>
      <c r="EK224" s="82">
        <v>1</v>
      </c>
      <c r="EL224" s="82"/>
      <c r="EM224" s="82"/>
      <c r="EN224" s="82">
        <v>1</v>
      </c>
      <c r="EO224" s="82"/>
      <c r="EP224" s="82">
        <v>3291</v>
      </c>
      <c r="EQ224" s="82">
        <v>3962</v>
      </c>
      <c r="ER224" s="82">
        <v>274</v>
      </c>
      <c r="ES224" s="82">
        <v>1448</v>
      </c>
      <c r="ET224" s="82">
        <v>157</v>
      </c>
      <c r="EU224" s="82"/>
      <c r="EV224" s="82">
        <v>1817</v>
      </c>
      <c r="EW224" s="82">
        <v>1258</v>
      </c>
      <c r="EX224" s="82">
        <v>65</v>
      </c>
      <c r="EY224" s="82">
        <v>9</v>
      </c>
      <c r="EZ224" s="82">
        <v>354</v>
      </c>
      <c r="FA224" s="82">
        <v>3</v>
      </c>
      <c r="FB224" s="82">
        <v>548</v>
      </c>
      <c r="FC224" s="82">
        <v>2138</v>
      </c>
      <c r="FD224" s="82">
        <v>531</v>
      </c>
      <c r="FE224" s="82">
        <v>65</v>
      </c>
      <c r="FF224" s="82">
        <v>175</v>
      </c>
      <c r="FG224" s="82">
        <v>135</v>
      </c>
      <c r="FH224" s="82">
        <v>333</v>
      </c>
      <c r="FI224" s="82">
        <v>679</v>
      </c>
      <c r="FJ224" s="82">
        <v>156</v>
      </c>
      <c r="FK224" s="82">
        <v>187</v>
      </c>
      <c r="FL224" s="82">
        <v>137</v>
      </c>
      <c r="FM224" s="82">
        <v>7</v>
      </c>
      <c r="FN224" s="82">
        <v>535</v>
      </c>
      <c r="FO224" s="82"/>
      <c r="FP224" s="82"/>
      <c r="FQ224" s="82">
        <v>9132</v>
      </c>
      <c r="FR224" s="82">
        <v>7</v>
      </c>
      <c r="FS224" s="82">
        <v>9053</v>
      </c>
      <c r="FT224" s="82">
        <v>60</v>
      </c>
      <c r="FU224" s="82">
        <v>1</v>
      </c>
      <c r="FV224" s="82">
        <v>11</v>
      </c>
      <c r="FW224" s="82">
        <v>8947</v>
      </c>
      <c r="FX224" s="82">
        <v>113</v>
      </c>
      <c r="FY224" s="82">
        <v>68</v>
      </c>
      <c r="FZ224" s="82">
        <v>4</v>
      </c>
      <c r="GA224" s="82"/>
      <c r="GB224" s="82"/>
      <c r="GC224" s="82">
        <v>22</v>
      </c>
    </row>
    <row r="225" spans="1:185" x14ac:dyDescent="0.3">
      <c r="A225" s="83">
        <v>106364231</v>
      </c>
      <c r="B225" s="81" t="s">
        <v>578</v>
      </c>
      <c r="C225" s="81" t="s">
        <v>579</v>
      </c>
      <c r="D225" s="81" t="s">
        <v>1101</v>
      </c>
      <c r="E225" s="81" t="s">
        <v>1616</v>
      </c>
      <c r="F225" s="81" t="s">
        <v>2094</v>
      </c>
      <c r="G225" s="81" t="s">
        <v>2095</v>
      </c>
      <c r="H225" s="81" t="s">
        <v>1017</v>
      </c>
      <c r="I225" s="81" t="s">
        <v>1039</v>
      </c>
      <c r="J225" s="81" t="s">
        <v>1867</v>
      </c>
      <c r="K225" s="81" t="s">
        <v>1864</v>
      </c>
      <c r="L225" s="81"/>
      <c r="M225" s="81" t="s">
        <v>58</v>
      </c>
      <c r="N225" s="81" t="s">
        <v>965</v>
      </c>
      <c r="O225" s="81" t="s">
        <v>1104</v>
      </c>
      <c r="P225" s="81" t="s">
        <v>1172</v>
      </c>
      <c r="Q225" s="81" t="s">
        <v>1620</v>
      </c>
      <c r="R225" s="81" t="s">
        <v>51</v>
      </c>
      <c r="S225" s="82">
        <v>28571</v>
      </c>
      <c r="T225" s="82">
        <v>31450</v>
      </c>
      <c r="U225" s="82">
        <v>1</v>
      </c>
      <c r="V225" s="82">
        <v>2833</v>
      </c>
      <c r="W225" s="82">
        <v>4306</v>
      </c>
      <c r="X225" s="82">
        <v>14628</v>
      </c>
      <c r="Y225" s="82">
        <v>12402</v>
      </c>
      <c r="Z225" s="82">
        <v>9139</v>
      </c>
      <c r="AA225" s="82">
        <v>8527</v>
      </c>
      <c r="AB225" s="82">
        <v>5129</v>
      </c>
      <c r="AC225" s="82">
        <v>1531</v>
      </c>
      <c r="AD225" s="82">
        <v>685</v>
      </c>
      <c r="AE225" s="82">
        <v>842</v>
      </c>
      <c r="AF225" s="82"/>
      <c r="AG225" s="82">
        <v>130</v>
      </c>
      <c r="AH225" s="82">
        <v>1055</v>
      </c>
      <c r="AI225" s="82">
        <v>9353</v>
      </c>
      <c r="AJ225" s="82">
        <v>76</v>
      </c>
      <c r="AK225" s="82">
        <v>269</v>
      </c>
      <c r="AL225" s="82">
        <v>38434</v>
      </c>
      <c r="AM225" s="82">
        <v>809</v>
      </c>
      <c r="AN225" s="82">
        <v>9896</v>
      </c>
      <c r="AO225" s="82"/>
      <c r="AP225" s="82">
        <v>37768</v>
      </c>
      <c r="AQ225" s="82">
        <v>21754</v>
      </c>
      <c r="AR225" s="82">
        <v>500</v>
      </c>
      <c r="AS225" s="82"/>
      <c r="AT225" s="82">
        <v>444</v>
      </c>
      <c r="AU225" s="82">
        <v>3205</v>
      </c>
      <c r="AV225" s="82"/>
      <c r="AW225" s="82">
        <v>115</v>
      </c>
      <c r="AX225" s="82">
        <v>66</v>
      </c>
      <c r="AY225" s="82">
        <v>1</v>
      </c>
      <c r="AZ225" s="82">
        <v>872</v>
      </c>
      <c r="BA225" s="82">
        <v>5238</v>
      </c>
      <c r="BB225" s="82">
        <v>220</v>
      </c>
      <c r="BC225" s="82">
        <v>12</v>
      </c>
      <c r="BD225" s="82">
        <v>4</v>
      </c>
      <c r="BE225" s="82">
        <v>49552</v>
      </c>
      <c r="BF225" s="82">
        <v>129</v>
      </c>
      <c r="BG225" s="82"/>
      <c r="BH225" s="82">
        <v>164</v>
      </c>
      <c r="BI225" s="82"/>
      <c r="BJ225" s="82"/>
      <c r="BK225" s="82">
        <v>36018</v>
      </c>
      <c r="BL225" s="82">
        <v>5009</v>
      </c>
      <c r="BM225" s="82">
        <v>9964</v>
      </c>
      <c r="BN225" s="82">
        <v>4091</v>
      </c>
      <c r="BO225" s="82">
        <v>4940</v>
      </c>
      <c r="BP225" s="82"/>
      <c r="BQ225" s="82">
        <v>36</v>
      </c>
      <c r="BR225" s="82">
        <v>3454</v>
      </c>
      <c r="BS225" s="82">
        <v>25</v>
      </c>
      <c r="BT225" s="82">
        <v>3026</v>
      </c>
      <c r="BU225" s="82">
        <v>186</v>
      </c>
      <c r="BV225" s="82">
        <v>725</v>
      </c>
      <c r="BW225" s="82">
        <v>1388</v>
      </c>
      <c r="BX225" s="82">
        <v>686</v>
      </c>
      <c r="BY225" s="82">
        <v>2521</v>
      </c>
      <c r="BZ225" s="82">
        <v>3357</v>
      </c>
      <c r="CA225" s="82">
        <v>3052</v>
      </c>
      <c r="CB225" s="82">
        <v>11880</v>
      </c>
      <c r="CC225" s="82">
        <v>4944</v>
      </c>
      <c r="CD225" s="82">
        <v>3871</v>
      </c>
      <c r="CE225" s="82">
        <v>227</v>
      </c>
      <c r="CF225" s="82">
        <v>2343</v>
      </c>
      <c r="CG225" s="82">
        <v>4263</v>
      </c>
      <c r="CH225" s="82">
        <v>3544</v>
      </c>
      <c r="CI225" s="82">
        <v>2397</v>
      </c>
      <c r="CJ225" s="82">
        <v>8078</v>
      </c>
      <c r="CK225" s="82">
        <v>19</v>
      </c>
      <c r="CL225" s="82">
        <v>60022</v>
      </c>
      <c r="CM225" s="82">
        <v>414</v>
      </c>
      <c r="CN225" s="82">
        <v>49391</v>
      </c>
      <c r="CO225" s="82">
        <v>9944</v>
      </c>
      <c r="CP225" s="82">
        <v>240</v>
      </c>
      <c r="CQ225" s="82">
        <v>33</v>
      </c>
      <c r="CR225" s="82">
        <v>175</v>
      </c>
      <c r="CS225" s="82">
        <v>58003</v>
      </c>
      <c r="CT225" s="82">
        <v>7</v>
      </c>
      <c r="CU225" s="82">
        <v>1313</v>
      </c>
      <c r="CV225" s="82">
        <v>303</v>
      </c>
      <c r="CW225" s="82">
        <v>221</v>
      </c>
      <c r="CX225" s="82">
        <v>6523</v>
      </c>
      <c r="CY225" s="82">
        <v>8336</v>
      </c>
      <c r="CZ225" s="82"/>
      <c r="DA225" s="82">
        <v>397</v>
      </c>
      <c r="DB225" s="82">
        <v>2534</v>
      </c>
      <c r="DC225" s="82">
        <v>2704</v>
      </c>
      <c r="DD225" s="82">
        <v>2165</v>
      </c>
      <c r="DE225" s="82">
        <v>2623</v>
      </c>
      <c r="DF225" s="82">
        <v>2091</v>
      </c>
      <c r="DG225" s="82">
        <v>1123</v>
      </c>
      <c r="DH225" s="82">
        <v>862</v>
      </c>
      <c r="DI225" s="82">
        <v>250</v>
      </c>
      <c r="DJ225" s="82">
        <v>110</v>
      </c>
      <c r="DK225" s="82"/>
      <c r="DL225" s="82">
        <v>36</v>
      </c>
      <c r="DM225" s="82">
        <v>304</v>
      </c>
      <c r="DN225" s="82">
        <v>2296</v>
      </c>
      <c r="DO225" s="82">
        <v>8</v>
      </c>
      <c r="DP225" s="82">
        <v>71</v>
      </c>
      <c r="DQ225" s="82">
        <v>8124</v>
      </c>
      <c r="DR225" s="82">
        <v>306</v>
      </c>
      <c r="DS225" s="82">
        <v>3714</v>
      </c>
      <c r="DT225" s="82"/>
      <c r="DU225" s="82">
        <v>7972</v>
      </c>
      <c r="DV225" s="82">
        <v>6631</v>
      </c>
      <c r="DW225" s="82">
        <v>256</v>
      </c>
      <c r="DX225" s="82"/>
      <c r="DY225" s="82">
        <v>382</v>
      </c>
      <c r="DZ225" s="82">
        <v>650</v>
      </c>
      <c r="EA225" s="82">
        <v>483</v>
      </c>
      <c r="EB225" s="82">
        <v>111</v>
      </c>
      <c r="EC225" s="82">
        <v>40</v>
      </c>
      <c r="ED225" s="82">
        <v>210</v>
      </c>
      <c r="EE225" s="82">
        <v>475</v>
      </c>
      <c r="EF225" s="82">
        <v>121</v>
      </c>
      <c r="EG225" s="82">
        <v>236</v>
      </c>
      <c r="EH225" s="82">
        <v>6</v>
      </c>
      <c r="EI225" s="82">
        <v>11273</v>
      </c>
      <c r="EJ225" s="82">
        <v>869</v>
      </c>
      <c r="EK225" s="82"/>
      <c r="EL225" s="82"/>
      <c r="EM225" s="82">
        <v>3</v>
      </c>
      <c r="EN225" s="82"/>
      <c r="EO225" s="82"/>
      <c r="EP225" s="82">
        <v>6875</v>
      </c>
      <c r="EQ225" s="82">
        <v>3418</v>
      </c>
      <c r="ER225" s="82">
        <v>3064</v>
      </c>
      <c r="ES225" s="82">
        <v>919</v>
      </c>
      <c r="ET225" s="82">
        <v>583</v>
      </c>
      <c r="EU225" s="82"/>
      <c r="EV225" s="82">
        <v>1288</v>
      </c>
      <c r="EW225" s="82">
        <v>1144</v>
      </c>
      <c r="EX225" s="82">
        <v>92</v>
      </c>
      <c r="EY225" s="82">
        <v>16</v>
      </c>
      <c r="EZ225" s="82">
        <v>544</v>
      </c>
      <c r="FA225" s="82">
        <v>18</v>
      </c>
      <c r="FB225" s="82">
        <v>468</v>
      </c>
      <c r="FC225" s="82">
        <v>2320</v>
      </c>
      <c r="FD225" s="82">
        <v>2462</v>
      </c>
      <c r="FE225" s="82">
        <v>3484</v>
      </c>
      <c r="FF225" s="82">
        <v>167</v>
      </c>
      <c r="FG225" s="82">
        <v>326</v>
      </c>
      <c r="FH225" s="82">
        <v>413</v>
      </c>
      <c r="FI225" s="82">
        <v>476</v>
      </c>
      <c r="FJ225" s="82">
        <v>202</v>
      </c>
      <c r="FK225" s="82">
        <v>161</v>
      </c>
      <c r="FL225" s="82">
        <v>135</v>
      </c>
      <c r="FM225" s="82">
        <v>18</v>
      </c>
      <c r="FN225" s="82">
        <v>1113</v>
      </c>
      <c r="FO225" s="82">
        <v>10</v>
      </c>
      <c r="FP225" s="82">
        <v>2</v>
      </c>
      <c r="FQ225" s="82">
        <v>14859</v>
      </c>
      <c r="FR225" s="82">
        <v>138</v>
      </c>
      <c r="FS225" s="82">
        <v>11950</v>
      </c>
      <c r="FT225" s="82">
        <v>2716</v>
      </c>
      <c r="FU225" s="82">
        <v>45</v>
      </c>
      <c r="FV225" s="82">
        <v>10</v>
      </c>
      <c r="FW225" s="82">
        <v>12800</v>
      </c>
      <c r="FX225" s="82">
        <v>1894</v>
      </c>
      <c r="FY225" s="82">
        <v>81</v>
      </c>
      <c r="FZ225" s="82">
        <v>67</v>
      </c>
      <c r="GA225" s="82">
        <v>2</v>
      </c>
      <c r="GB225" s="82">
        <v>15</v>
      </c>
      <c r="GC225" s="82">
        <v>48</v>
      </c>
    </row>
    <row r="226" spans="1:185" x14ac:dyDescent="0.3">
      <c r="A226" s="83">
        <v>106364430</v>
      </c>
      <c r="B226" s="81" t="s">
        <v>580</v>
      </c>
      <c r="C226" s="81" t="s">
        <v>581</v>
      </c>
      <c r="D226" s="81" t="s">
        <v>1101</v>
      </c>
      <c r="E226" s="81" t="s">
        <v>1616</v>
      </c>
      <c r="F226" s="81" t="s">
        <v>1634</v>
      </c>
      <c r="G226" s="81" t="s">
        <v>1635</v>
      </c>
      <c r="H226" s="81" t="s">
        <v>582</v>
      </c>
      <c r="I226" s="81" t="s">
        <v>1041</v>
      </c>
      <c r="J226" s="81"/>
      <c r="K226" s="81" t="s">
        <v>1864</v>
      </c>
      <c r="L226" s="81"/>
      <c r="M226" s="81"/>
      <c r="N226" s="81" t="s">
        <v>976</v>
      </c>
      <c r="O226" s="81" t="s">
        <v>1107</v>
      </c>
      <c r="P226" s="81" t="s">
        <v>1131</v>
      </c>
      <c r="Q226" s="81" t="s">
        <v>1636</v>
      </c>
      <c r="R226" s="81" t="s">
        <v>75</v>
      </c>
      <c r="S226" s="82">
        <v>12159</v>
      </c>
      <c r="T226" s="82">
        <v>10454</v>
      </c>
      <c r="U226" s="82"/>
      <c r="V226" s="82">
        <v>2100</v>
      </c>
      <c r="W226" s="82">
        <v>2084</v>
      </c>
      <c r="X226" s="82">
        <v>4272</v>
      </c>
      <c r="Y226" s="82">
        <v>3851</v>
      </c>
      <c r="Z226" s="82">
        <v>2891</v>
      </c>
      <c r="AA226" s="82">
        <v>2986</v>
      </c>
      <c r="AB226" s="82">
        <v>2251</v>
      </c>
      <c r="AC226" s="82">
        <v>1082</v>
      </c>
      <c r="AD226" s="82">
        <v>668</v>
      </c>
      <c r="AE226" s="82">
        <v>428</v>
      </c>
      <c r="AF226" s="82"/>
      <c r="AG226" s="82">
        <v>85</v>
      </c>
      <c r="AH226" s="82">
        <v>202</v>
      </c>
      <c r="AI226" s="82">
        <v>5719</v>
      </c>
      <c r="AJ226" s="82">
        <v>4</v>
      </c>
      <c r="AK226" s="82">
        <v>84</v>
      </c>
      <c r="AL226" s="82">
        <v>36</v>
      </c>
      <c r="AM226" s="82">
        <v>177</v>
      </c>
      <c r="AN226" s="82">
        <v>16306</v>
      </c>
      <c r="AO226" s="82"/>
      <c r="AP226" s="82">
        <v>6483</v>
      </c>
      <c r="AQ226" s="82">
        <v>15732</v>
      </c>
      <c r="AR226" s="82">
        <v>397</v>
      </c>
      <c r="AS226" s="82">
        <v>1</v>
      </c>
      <c r="AT226" s="82">
        <v>435</v>
      </c>
      <c r="AU226" s="82">
        <v>1189</v>
      </c>
      <c r="AV226" s="82">
        <v>21</v>
      </c>
      <c r="AW226" s="82">
        <v>46</v>
      </c>
      <c r="AX226" s="82">
        <v>13</v>
      </c>
      <c r="AY226" s="82">
        <v>8</v>
      </c>
      <c r="AZ226" s="82">
        <v>86</v>
      </c>
      <c r="BA226" s="82">
        <v>214</v>
      </c>
      <c r="BB226" s="82">
        <v>5</v>
      </c>
      <c r="BC226" s="82">
        <v>38</v>
      </c>
      <c r="BD226" s="82">
        <v>2</v>
      </c>
      <c r="BE226" s="82">
        <v>20507</v>
      </c>
      <c r="BF226" s="82">
        <v>49</v>
      </c>
      <c r="BG226" s="82"/>
      <c r="BH226" s="82"/>
      <c r="BI226" s="82"/>
      <c r="BJ226" s="82"/>
      <c r="BK226" s="82">
        <v>4849</v>
      </c>
      <c r="BL226" s="82">
        <v>2852</v>
      </c>
      <c r="BM226" s="82">
        <v>510</v>
      </c>
      <c r="BN226" s="82">
        <v>10326</v>
      </c>
      <c r="BO226" s="82">
        <v>4075</v>
      </c>
      <c r="BP226" s="82">
        <v>1</v>
      </c>
      <c r="BQ226" s="82">
        <v>27</v>
      </c>
      <c r="BR226" s="82">
        <v>1238</v>
      </c>
      <c r="BS226" s="82">
        <v>9</v>
      </c>
      <c r="BT226" s="82">
        <v>1384</v>
      </c>
      <c r="BU226" s="82">
        <v>83</v>
      </c>
      <c r="BV226" s="82">
        <v>387</v>
      </c>
      <c r="BW226" s="82">
        <v>475</v>
      </c>
      <c r="BX226" s="82">
        <v>208</v>
      </c>
      <c r="BY226" s="82">
        <v>1400</v>
      </c>
      <c r="BZ226" s="82">
        <v>1413</v>
      </c>
      <c r="CA226" s="82">
        <v>883</v>
      </c>
      <c r="CB226" s="82">
        <v>4569</v>
      </c>
      <c r="CC226" s="82">
        <v>983</v>
      </c>
      <c r="CD226" s="82">
        <v>1395</v>
      </c>
      <c r="CE226" s="82">
        <v>71</v>
      </c>
      <c r="CF226" s="82">
        <v>839</v>
      </c>
      <c r="CG226" s="82">
        <v>729</v>
      </c>
      <c r="CH226" s="82">
        <v>2716</v>
      </c>
      <c r="CI226" s="82">
        <v>1042</v>
      </c>
      <c r="CJ226" s="82">
        <v>2728</v>
      </c>
      <c r="CK226" s="82">
        <v>34</v>
      </c>
      <c r="CL226" s="82">
        <v>22613</v>
      </c>
      <c r="CM226" s="82">
        <v>13</v>
      </c>
      <c r="CN226" s="82">
        <v>22093</v>
      </c>
      <c r="CO226" s="82">
        <v>499</v>
      </c>
      <c r="CP226" s="82">
        <v>8</v>
      </c>
      <c r="CQ226" s="82"/>
      <c r="CR226" s="82"/>
      <c r="CS226" s="82">
        <v>21954</v>
      </c>
      <c r="CT226" s="82"/>
      <c r="CU226" s="82">
        <v>39</v>
      </c>
      <c r="CV226" s="82">
        <v>588</v>
      </c>
      <c r="CW226" s="82">
        <v>32</v>
      </c>
      <c r="CX226" s="82">
        <v>766</v>
      </c>
      <c r="CY226" s="82">
        <v>790</v>
      </c>
      <c r="CZ226" s="82"/>
      <c r="DA226" s="82">
        <v>22</v>
      </c>
      <c r="DB226" s="82">
        <v>106</v>
      </c>
      <c r="DC226" s="82">
        <v>122</v>
      </c>
      <c r="DD226" s="82">
        <v>149</v>
      </c>
      <c r="DE226" s="82">
        <v>209</v>
      </c>
      <c r="DF226" s="82">
        <v>342</v>
      </c>
      <c r="DG226" s="82">
        <v>208</v>
      </c>
      <c r="DH226" s="82">
        <v>148</v>
      </c>
      <c r="DI226" s="82">
        <v>250</v>
      </c>
      <c r="DJ226" s="82"/>
      <c r="DK226" s="82"/>
      <c r="DL226" s="82">
        <v>5</v>
      </c>
      <c r="DM226" s="82">
        <v>26</v>
      </c>
      <c r="DN226" s="82">
        <v>271</v>
      </c>
      <c r="DO226" s="82"/>
      <c r="DP226" s="82">
        <v>7</v>
      </c>
      <c r="DQ226" s="82">
        <v>3</v>
      </c>
      <c r="DR226" s="82">
        <v>2</v>
      </c>
      <c r="DS226" s="82">
        <v>1242</v>
      </c>
      <c r="DT226" s="82"/>
      <c r="DU226" s="82">
        <v>431</v>
      </c>
      <c r="DV226" s="82">
        <v>1125</v>
      </c>
      <c r="DW226" s="82"/>
      <c r="DX226" s="82"/>
      <c r="DY226" s="82">
        <v>121</v>
      </c>
      <c r="DZ226" s="82">
        <v>84</v>
      </c>
      <c r="EA226" s="82">
        <v>36</v>
      </c>
      <c r="EB226" s="82">
        <v>319</v>
      </c>
      <c r="EC226" s="82">
        <v>50</v>
      </c>
      <c r="ED226" s="82">
        <v>3</v>
      </c>
      <c r="EE226" s="82"/>
      <c r="EF226" s="82">
        <v>1</v>
      </c>
      <c r="EG226" s="82">
        <v>8</v>
      </c>
      <c r="EH226" s="82">
        <v>19</v>
      </c>
      <c r="EI226" s="82">
        <v>818</v>
      </c>
      <c r="EJ226" s="82">
        <v>96</v>
      </c>
      <c r="EK226" s="82">
        <v>1</v>
      </c>
      <c r="EL226" s="82"/>
      <c r="EM226" s="82"/>
      <c r="EN226" s="82"/>
      <c r="EO226" s="82"/>
      <c r="EP226" s="82">
        <v>693</v>
      </c>
      <c r="EQ226" s="82">
        <v>598</v>
      </c>
      <c r="ER226" s="82">
        <v>26</v>
      </c>
      <c r="ES226" s="82">
        <v>200</v>
      </c>
      <c r="ET226" s="82">
        <v>39</v>
      </c>
      <c r="EU226" s="82"/>
      <c r="EV226" s="82">
        <v>163</v>
      </c>
      <c r="EW226" s="82">
        <v>227</v>
      </c>
      <c r="EX226" s="82">
        <v>33</v>
      </c>
      <c r="EY226" s="82">
        <v>2</v>
      </c>
      <c r="EZ226" s="82">
        <v>125</v>
      </c>
      <c r="FA226" s="82"/>
      <c r="FB226" s="82">
        <v>108</v>
      </c>
      <c r="FC226" s="82">
        <v>236</v>
      </c>
      <c r="FD226" s="82">
        <v>67</v>
      </c>
      <c r="FE226" s="82">
        <v>23</v>
      </c>
      <c r="FF226" s="82">
        <v>13</v>
      </c>
      <c r="FG226" s="82">
        <v>9</v>
      </c>
      <c r="FH226" s="82">
        <v>27</v>
      </c>
      <c r="FI226" s="82">
        <v>173</v>
      </c>
      <c r="FJ226" s="82">
        <v>35</v>
      </c>
      <c r="FK226" s="82">
        <v>19</v>
      </c>
      <c r="FL226" s="82">
        <v>250</v>
      </c>
      <c r="FM226" s="82">
        <v>3</v>
      </c>
      <c r="FN226" s="82">
        <v>43</v>
      </c>
      <c r="FO226" s="82"/>
      <c r="FP226" s="82"/>
      <c r="FQ226" s="82">
        <v>1556</v>
      </c>
      <c r="FR226" s="82">
        <v>3</v>
      </c>
      <c r="FS226" s="82">
        <v>1515</v>
      </c>
      <c r="FT226" s="82">
        <v>38</v>
      </c>
      <c r="FU226" s="82"/>
      <c r="FV226" s="82"/>
      <c r="FW226" s="82">
        <v>1516</v>
      </c>
      <c r="FX226" s="82">
        <v>13</v>
      </c>
      <c r="FY226" s="82">
        <v>26</v>
      </c>
      <c r="FZ226" s="82">
        <v>1</v>
      </c>
      <c r="GA226" s="82"/>
      <c r="GB226" s="82"/>
      <c r="GC226" s="82">
        <v>16</v>
      </c>
    </row>
    <row r="227" spans="1:185" x14ac:dyDescent="0.3">
      <c r="A227" s="83">
        <v>106370652</v>
      </c>
      <c r="B227" s="81" t="s">
        <v>583</v>
      </c>
      <c r="C227" s="81" t="s">
        <v>584</v>
      </c>
      <c r="D227" s="81" t="s">
        <v>1101</v>
      </c>
      <c r="E227" s="81" t="s">
        <v>1639</v>
      </c>
      <c r="F227" s="81" t="s">
        <v>1640</v>
      </c>
      <c r="G227" s="81" t="s">
        <v>1639</v>
      </c>
      <c r="H227" s="81" t="s">
        <v>585</v>
      </c>
      <c r="I227" s="81" t="s">
        <v>1041</v>
      </c>
      <c r="J227" s="81"/>
      <c r="K227" s="81" t="s">
        <v>1864</v>
      </c>
      <c r="L227" s="81"/>
      <c r="M227" s="81"/>
      <c r="N227" s="81" t="s">
        <v>967</v>
      </c>
      <c r="O227" s="81" t="s">
        <v>1148</v>
      </c>
      <c r="P227" s="81" t="s">
        <v>1173</v>
      </c>
      <c r="Q227" s="81" t="s">
        <v>1641</v>
      </c>
      <c r="R227" s="81" t="s">
        <v>51</v>
      </c>
      <c r="S227" s="82">
        <v>8606</v>
      </c>
      <c r="T227" s="82">
        <v>9239</v>
      </c>
      <c r="U227" s="82">
        <v>1</v>
      </c>
      <c r="V227" s="82">
        <v>206</v>
      </c>
      <c r="W227" s="82">
        <v>920</v>
      </c>
      <c r="X227" s="82">
        <v>3670</v>
      </c>
      <c r="Y227" s="82">
        <v>3634</v>
      </c>
      <c r="Z227" s="82">
        <v>2915</v>
      </c>
      <c r="AA227" s="82">
        <v>2953</v>
      </c>
      <c r="AB227" s="82">
        <v>2115</v>
      </c>
      <c r="AC227" s="82">
        <v>841</v>
      </c>
      <c r="AD227" s="82">
        <v>553</v>
      </c>
      <c r="AE227" s="82">
        <v>32</v>
      </c>
      <c r="AF227" s="82">
        <v>7</v>
      </c>
      <c r="AG227" s="82">
        <v>72</v>
      </c>
      <c r="AH227" s="82">
        <v>663</v>
      </c>
      <c r="AI227" s="82">
        <v>3447</v>
      </c>
      <c r="AJ227" s="82">
        <v>164</v>
      </c>
      <c r="AK227" s="82">
        <v>42</v>
      </c>
      <c r="AL227" s="82">
        <v>945</v>
      </c>
      <c r="AM227" s="82">
        <v>272</v>
      </c>
      <c r="AN227" s="82">
        <v>12241</v>
      </c>
      <c r="AO227" s="82"/>
      <c r="AP227" s="82">
        <v>3695</v>
      </c>
      <c r="AQ227" s="82">
        <v>13866</v>
      </c>
      <c r="AR227" s="82">
        <v>285</v>
      </c>
      <c r="AS227" s="82"/>
      <c r="AT227" s="82">
        <v>44</v>
      </c>
      <c r="AU227" s="82">
        <v>754</v>
      </c>
      <c r="AV227" s="82">
        <v>3</v>
      </c>
      <c r="AW227" s="82">
        <v>51</v>
      </c>
      <c r="AX227" s="82">
        <v>18</v>
      </c>
      <c r="AY227" s="82">
        <v>3</v>
      </c>
      <c r="AZ227" s="82">
        <v>367</v>
      </c>
      <c r="BA227" s="82">
        <v>56</v>
      </c>
      <c r="BB227" s="82">
        <v>193</v>
      </c>
      <c r="BC227" s="82">
        <v>3</v>
      </c>
      <c r="BD227" s="82">
        <v>17</v>
      </c>
      <c r="BE227" s="82">
        <v>16273</v>
      </c>
      <c r="BF227" s="82">
        <v>23</v>
      </c>
      <c r="BG227" s="82">
        <v>7</v>
      </c>
      <c r="BH227" s="82">
        <v>34</v>
      </c>
      <c r="BI227" s="82"/>
      <c r="BJ227" s="82"/>
      <c r="BK227" s="82">
        <v>9246</v>
      </c>
      <c r="BL227" s="82">
        <v>2944</v>
      </c>
      <c r="BM227" s="82">
        <v>1409</v>
      </c>
      <c r="BN227" s="82">
        <v>2785</v>
      </c>
      <c r="BO227" s="82">
        <v>1462</v>
      </c>
      <c r="BP227" s="82"/>
      <c r="BQ227" s="82">
        <v>3</v>
      </c>
      <c r="BR227" s="82">
        <v>986</v>
      </c>
      <c r="BS227" s="82">
        <v>4</v>
      </c>
      <c r="BT227" s="82">
        <v>910</v>
      </c>
      <c r="BU227" s="82">
        <v>62</v>
      </c>
      <c r="BV227" s="82">
        <v>167</v>
      </c>
      <c r="BW227" s="82">
        <v>401</v>
      </c>
      <c r="BX227" s="82">
        <v>148</v>
      </c>
      <c r="BY227" s="82">
        <v>510</v>
      </c>
      <c r="BZ227" s="82">
        <v>1081</v>
      </c>
      <c r="CA227" s="82">
        <v>634</v>
      </c>
      <c r="CB227" s="82">
        <v>3712</v>
      </c>
      <c r="CC227" s="82">
        <v>1906</v>
      </c>
      <c r="CD227" s="82">
        <v>1220</v>
      </c>
      <c r="CE227" s="82">
        <v>31</v>
      </c>
      <c r="CF227" s="82">
        <v>944</v>
      </c>
      <c r="CG227" s="82">
        <v>276</v>
      </c>
      <c r="CH227" s="82">
        <v>1246</v>
      </c>
      <c r="CI227" s="82">
        <v>987</v>
      </c>
      <c r="CJ227" s="82">
        <v>2610</v>
      </c>
      <c r="CK227" s="82">
        <v>8</v>
      </c>
      <c r="CL227" s="82">
        <v>17846</v>
      </c>
      <c r="CM227" s="82">
        <v>426</v>
      </c>
      <c r="CN227" s="82">
        <v>16910</v>
      </c>
      <c r="CO227" s="82">
        <v>466</v>
      </c>
      <c r="CP227" s="82">
        <v>44</v>
      </c>
      <c r="CQ227" s="82"/>
      <c r="CR227" s="82"/>
      <c r="CS227" s="82">
        <v>16853</v>
      </c>
      <c r="CT227" s="82">
        <v>4</v>
      </c>
      <c r="CU227" s="82">
        <v>396</v>
      </c>
      <c r="CV227" s="82">
        <v>337</v>
      </c>
      <c r="CW227" s="82">
        <v>256</v>
      </c>
      <c r="CX227" s="82">
        <v>1818</v>
      </c>
      <c r="CY227" s="82">
        <v>2497</v>
      </c>
      <c r="CZ227" s="82"/>
      <c r="DA227" s="82">
        <v>23</v>
      </c>
      <c r="DB227" s="82">
        <v>211</v>
      </c>
      <c r="DC227" s="82">
        <v>369</v>
      </c>
      <c r="DD227" s="82">
        <v>513</v>
      </c>
      <c r="DE227" s="82">
        <v>852</v>
      </c>
      <c r="DF227" s="82">
        <v>1059</v>
      </c>
      <c r="DG227" s="82">
        <v>699</v>
      </c>
      <c r="DH227" s="82">
        <v>588</v>
      </c>
      <c r="DI227" s="82"/>
      <c r="DJ227" s="82"/>
      <c r="DK227" s="82">
        <v>1</v>
      </c>
      <c r="DL227" s="82">
        <v>9</v>
      </c>
      <c r="DM227" s="82">
        <v>274</v>
      </c>
      <c r="DN227" s="82">
        <v>621</v>
      </c>
      <c r="DO227" s="82">
        <v>38</v>
      </c>
      <c r="DP227" s="82">
        <v>10</v>
      </c>
      <c r="DQ227" s="82">
        <v>218</v>
      </c>
      <c r="DR227" s="82">
        <v>114</v>
      </c>
      <c r="DS227" s="82">
        <v>3031</v>
      </c>
      <c r="DT227" s="82"/>
      <c r="DU227" s="82">
        <v>836</v>
      </c>
      <c r="DV227" s="82">
        <v>3357</v>
      </c>
      <c r="DW227" s="82">
        <v>121</v>
      </c>
      <c r="DX227" s="82">
        <v>1</v>
      </c>
      <c r="DY227" s="82">
        <v>212</v>
      </c>
      <c r="DZ227" s="82">
        <v>426</v>
      </c>
      <c r="EA227" s="82">
        <v>156</v>
      </c>
      <c r="EB227" s="82">
        <v>301</v>
      </c>
      <c r="EC227" s="82">
        <v>41</v>
      </c>
      <c r="ED227" s="82">
        <v>3</v>
      </c>
      <c r="EE227" s="82">
        <v>155</v>
      </c>
      <c r="EF227" s="82">
        <v>104</v>
      </c>
      <c r="EG227" s="82">
        <v>9</v>
      </c>
      <c r="EH227" s="82">
        <v>88</v>
      </c>
      <c r="EI227" s="82">
        <v>1907</v>
      </c>
      <c r="EJ227" s="82">
        <v>909</v>
      </c>
      <c r="EK227" s="82"/>
      <c r="EL227" s="82"/>
      <c r="EM227" s="82"/>
      <c r="EN227" s="82">
        <v>4</v>
      </c>
      <c r="EO227" s="82"/>
      <c r="EP227" s="82">
        <v>1612</v>
      </c>
      <c r="EQ227" s="82">
        <v>2092</v>
      </c>
      <c r="ER227" s="82">
        <v>264</v>
      </c>
      <c r="ES227" s="82">
        <v>227</v>
      </c>
      <c r="ET227" s="82">
        <v>120</v>
      </c>
      <c r="EU227" s="82"/>
      <c r="EV227" s="82">
        <v>623</v>
      </c>
      <c r="EW227" s="82">
        <v>451</v>
      </c>
      <c r="EX227" s="82">
        <v>36</v>
      </c>
      <c r="EY227" s="82">
        <v>5</v>
      </c>
      <c r="EZ227" s="82">
        <v>315</v>
      </c>
      <c r="FA227" s="82">
        <v>2</v>
      </c>
      <c r="FB227" s="82">
        <v>255</v>
      </c>
      <c r="FC227" s="82">
        <v>1160</v>
      </c>
      <c r="FD227" s="82">
        <v>289</v>
      </c>
      <c r="FE227" s="82">
        <v>141</v>
      </c>
      <c r="FF227" s="82">
        <v>186</v>
      </c>
      <c r="FG227" s="82">
        <v>42</v>
      </c>
      <c r="FH227" s="82">
        <v>246</v>
      </c>
      <c r="FI227" s="82">
        <v>333</v>
      </c>
      <c r="FJ227" s="82">
        <v>166</v>
      </c>
      <c r="FK227" s="82">
        <v>60</v>
      </c>
      <c r="FL227" s="82"/>
      <c r="FM227" s="82">
        <v>1</v>
      </c>
      <c r="FN227" s="82">
        <v>3</v>
      </c>
      <c r="FO227" s="82">
        <v>1</v>
      </c>
      <c r="FP227" s="82"/>
      <c r="FQ227" s="82">
        <v>4315</v>
      </c>
      <c r="FR227" s="82">
        <v>166</v>
      </c>
      <c r="FS227" s="82">
        <v>3908</v>
      </c>
      <c r="FT227" s="82">
        <v>236</v>
      </c>
      <c r="FU227" s="82">
        <v>4</v>
      </c>
      <c r="FV227" s="82">
        <v>1</v>
      </c>
      <c r="FW227" s="82">
        <v>3936</v>
      </c>
      <c r="FX227" s="82">
        <v>301</v>
      </c>
      <c r="FY227" s="82">
        <v>48</v>
      </c>
      <c r="FZ227" s="82">
        <v>30</v>
      </c>
      <c r="GA227" s="82"/>
      <c r="GB227" s="82"/>
      <c r="GC227" s="82">
        <v>32</v>
      </c>
    </row>
    <row r="228" spans="1:185" x14ac:dyDescent="0.3">
      <c r="A228" s="83">
        <v>106370673</v>
      </c>
      <c r="B228" s="81" t="s">
        <v>586</v>
      </c>
      <c r="C228" s="81" t="s">
        <v>1018</v>
      </c>
      <c r="D228" s="81" t="s">
        <v>1101</v>
      </c>
      <c r="E228" s="81" t="s">
        <v>1639</v>
      </c>
      <c r="F228" s="81" t="s">
        <v>2096</v>
      </c>
      <c r="G228" s="81" t="s">
        <v>1639</v>
      </c>
      <c r="H228" s="81" t="s">
        <v>587</v>
      </c>
      <c r="I228" s="81" t="s">
        <v>1040</v>
      </c>
      <c r="J228" s="81" t="s">
        <v>1875</v>
      </c>
      <c r="K228" s="81" t="s">
        <v>1864</v>
      </c>
      <c r="L228" s="81"/>
      <c r="M228" s="81"/>
      <c r="N228" s="81" t="s">
        <v>977</v>
      </c>
      <c r="O228" s="81" t="s">
        <v>1148</v>
      </c>
      <c r="P228" s="81" t="s">
        <v>1173</v>
      </c>
      <c r="Q228" s="81" t="s">
        <v>1642</v>
      </c>
      <c r="R228" s="81" t="s">
        <v>51</v>
      </c>
      <c r="S228" s="82">
        <v>28776</v>
      </c>
      <c r="T228" s="82">
        <v>31908</v>
      </c>
      <c r="U228" s="82">
        <v>14</v>
      </c>
      <c r="V228" s="82">
        <v>33035</v>
      </c>
      <c r="W228" s="82">
        <v>19115</v>
      </c>
      <c r="X228" s="82">
        <v>297</v>
      </c>
      <c r="Y228" s="82">
        <v>101</v>
      </c>
      <c r="Z228" s="82">
        <v>62</v>
      </c>
      <c r="AA228" s="82">
        <v>28</v>
      </c>
      <c r="AB228" s="82">
        <v>19</v>
      </c>
      <c r="AC228" s="82">
        <v>8</v>
      </c>
      <c r="AD228" s="82">
        <v>3</v>
      </c>
      <c r="AE228" s="82">
        <v>8030</v>
      </c>
      <c r="AF228" s="82"/>
      <c r="AG228" s="82">
        <v>185</v>
      </c>
      <c r="AH228" s="82">
        <v>2546</v>
      </c>
      <c r="AI228" s="82">
        <v>3419</v>
      </c>
      <c r="AJ228" s="82">
        <v>4204</v>
      </c>
      <c r="AK228" s="82">
        <v>285</v>
      </c>
      <c r="AL228" s="82">
        <v>25034</v>
      </c>
      <c r="AM228" s="82">
        <v>470</v>
      </c>
      <c r="AN228" s="82">
        <v>24555</v>
      </c>
      <c r="AO228" s="82"/>
      <c r="AP228" s="82">
        <v>31852</v>
      </c>
      <c r="AQ228" s="82">
        <v>28329</v>
      </c>
      <c r="AR228" s="82">
        <v>517</v>
      </c>
      <c r="AS228" s="82"/>
      <c r="AT228" s="82">
        <v>78</v>
      </c>
      <c r="AU228" s="82">
        <v>99</v>
      </c>
      <c r="AV228" s="82"/>
      <c r="AW228" s="82">
        <v>5</v>
      </c>
      <c r="AX228" s="82"/>
      <c r="AY228" s="82"/>
      <c r="AZ228" s="82">
        <v>175</v>
      </c>
      <c r="BA228" s="82">
        <v>15</v>
      </c>
      <c r="BB228" s="82">
        <v>1327</v>
      </c>
      <c r="BC228" s="82"/>
      <c r="BD228" s="82"/>
      <c r="BE228" s="82">
        <v>58884</v>
      </c>
      <c r="BF228" s="82">
        <v>1</v>
      </c>
      <c r="BG228" s="82"/>
      <c r="BH228" s="82">
        <v>114</v>
      </c>
      <c r="BI228" s="82"/>
      <c r="BJ228" s="82"/>
      <c r="BK228" s="82">
        <v>35445</v>
      </c>
      <c r="BL228" s="82">
        <v>43</v>
      </c>
      <c r="BM228" s="82">
        <v>4778</v>
      </c>
      <c r="BN228" s="82">
        <v>17484</v>
      </c>
      <c r="BO228" s="82">
        <v>2948</v>
      </c>
      <c r="BP228" s="82"/>
      <c r="BQ228" s="82">
        <v>400</v>
      </c>
      <c r="BR228" s="82">
        <v>1245</v>
      </c>
      <c r="BS228" s="82">
        <v>86</v>
      </c>
      <c r="BT228" s="82">
        <v>2762</v>
      </c>
      <c r="BU228" s="82">
        <v>102</v>
      </c>
      <c r="BV228" s="82">
        <v>1459</v>
      </c>
      <c r="BW228" s="82">
        <v>254</v>
      </c>
      <c r="BX228" s="82">
        <v>647</v>
      </c>
      <c r="BY228" s="82">
        <v>1541</v>
      </c>
      <c r="BZ228" s="82">
        <v>2068</v>
      </c>
      <c r="CA228" s="82">
        <v>1685</v>
      </c>
      <c r="CB228" s="82">
        <v>16591</v>
      </c>
      <c r="CC228" s="82">
        <v>2193</v>
      </c>
      <c r="CD228" s="82">
        <v>1695</v>
      </c>
      <c r="CE228" s="82">
        <v>27</v>
      </c>
      <c r="CF228" s="82">
        <v>1772</v>
      </c>
      <c r="CG228" s="82">
        <v>23</v>
      </c>
      <c r="CH228" s="82">
        <v>10455</v>
      </c>
      <c r="CI228" s="82">
        <v>2165</v>
      </c>
      <c r="CJ228" s="82">
        <v>13521</v>
      </c>
      <c r="CK228" s="82">
        <v>7</v>
      </c>
      <c r="CL228" s="82">
        <v>60698</v>
      </c>
      <c r="CM228" s="82">
        <v>1677</v>
      </c>
      <c r="CN228" s="82">
        <v>50291</v>
      </c>
      <c r="CO228" s="82">
        <v>8590</v>
      </c>
      <c r="CP228" s="82">
        <v>35</v>
      </c>
      <c r="CQ228" s="82">
        <v>105</v>
      </c>
      <c r="CR228" s="82"/>
      <c r="CS228" s="82">
        <v>59954</v>
      </c>
      <c r="CT228" s="82">
        <v>80</v>
      </c>
      <c r="CU228" s="82">
        <v>49</v>
      </c>
      <c r="CV228" s="82">
        <v>574</v>
      </c>
      <c r="CW228" s="82">
        <v>41</v>
      </c>
      <c r="CX228" s="82">
        <v>3495</v>
      </c>
      <c r="CY228" s="82">
        <v>3908</v>
      </c>
      <c r="CZ228" s="82"/>
      <c r="DA228" s="82">
        <v>2829</v>
      </c>
      <c r="DB228" s="82">
        <v>93</v>
      </c>
      <c r="DC228" s="82"/>
      <c r="DD228" s="82"/>
      <c r="DE228" s="82"/>
      <c r="DF228" s="82"/>
      <c r="DG228" s="82"/>
      <c r="DH228" s="82"/>
      <c r="DI228" s="82">
        <v>1550</v>
      </c>
      <c r="DJ228" s="82">
        <v>2931</v>
      </c>
      <c r="DK228" s="82"/>
      <c r="DL228" s="82">
        <v>23</v>
      </c>
      <c r="DM228" s="82">
        <v>313</v>
      </c>
      <c r="DN228" s="82">
        <v>408</v>
      </c>
      <c r="DO228" s="82">
        <v>609</v>
      </c>
      <c r="DP228" s="82">
        <v>36</v>
      </c>
      <c r="DQ228" s="82">
        <v>2518</v>
      </c>
      <c r="DR228" s="82">
        <v>51</v>
      </c>
      <c r="DS228" s="82">
        <v>3445</v>
      </c>
      <c r="DT228" s="82"/>
      <c r="DU228" s="82">
        <v>3605</v>
      </c>
      <c r="DV228" s="82">
        <v>3736</v>
      </c>
      <c r="DW228" s="82">
        <v>61</v>
      </c>
      <c r="DX228" s="82">
        <v>1</v>
      </c>
      <c r="DY228" s="82">
        <v>21</v>
      </c>
      <c r="DZ228" s="82"/>
      <c r="EA228" s="82">
        <v>14</v>
      </c>
      <c r="EB228" s="82">
        <v>160</v>
      </c>
      <c r="EC228" s="82">
        <v>10</v>
      </c>
      <c r="ED228" s="82"/>
      <c r="EE228" s="82">
        <v>9</v>
      </c>
      <c r="EF228" s="82">
        <v>70</v>
      </c>
      <c r="EG228" s="82">
        <v>14</v>
      </c>
      <c r="EH228" s="82">
        <v>13</v>
      </c>
      <c r="EI228" s="82">
        <v>7062</v>
      </c>
      <c r="EJ228" s="82">
        <v>9</v>
      </c>
      <c r="EK228" s="82"/>
      <c r="EL228" s="82"/>
      <c r="EM228" s="82">
        <v>21</v>
      </c>
      <c r="EN228" s="82"/>
      <c r="EO228" s="82"/>
      <c r="EP228" s="82">
        <v>2593</v>
      </c>
      <c r="EQ228" s="82">
        <v>24</v>
      </c>
      <c r="ER228" s="82">
        <v>1956</v>
      </c>
      <c r="ES228" s="82">
        <v>2557</v>
      </c>
      <c r="ET228" s="82">
        <v>273</v>
      </c>
      <c r="EU228" s="82"/>
      <c r="EV228" s="82">
        <v>83</v>
      </c>
      <c r="EW228" s="82">
        <v>1253</v>
      </c>
      <c r="EX228" s="82">
        <v>155</v>
      </c>
      <c r="EY228" s="82">
        <v>20</v>
      </c>
      <c r="EZ228" s="82">
        <v>557</v>
      </c>
      <c r="FA228" s="82">
        <v>28</v>
      </c>
      <c r="FB228" s="82">
        <v>354</v>
      </c>
      <c r="FC228" s="82">
        <v>248</v>
      </c>
      <c r="FD228" s="82">
        <v>1102</v>
      </c>
      <c r="FE228" s="82">
        <v>489</v>
      </c>
      <c r="FF228" s="82">
        <v>188</v>
      </c>
      <c r="FG228" s="82">
        <v>145</v>
      </c>
      <c r="FH228" s="82">
        <v>309</v>
      </c>
      <c r="FI228" s="82">
        <v>1552</v>
      </c>
      <c r="FJ228" s="82">
        <v>266</v>
      </c>
      <c r="FK228" s="82">
        <v>281</v>
      </c>
      <c r="FL228" s="82">
        <v>225</v>
      </c>
      <c r="FM228" s="82">
        <v>27</v>
      </c>
      <c r="FN228" s="82"/>
      <c r="FO228" s="82">
        <v>118</v>
      </c>
      <c r="FP228" s="82">
        <v>3</v>
      </c>
      <c r="FQ228" s="82">
        <v>7403</v>
      </c>
      <c r="FR228" s="82">
        <v>165</v>
      </c>
      <c r="FS228" s="82">
        <v>6133</v>
      </c>
      <c r="FT228" s="82">
        <v>1090</v>
      </c>
      <c r="FU228" s="82">
        <v>3</v>
      </c>
      <c r="FV228" s="82">
        <v>12</v>
      </c>
      <c r="FW228" s="82">
        <v>7305</v>
      </c>
      <c r="FX228" s="82">
        <v>12</v>
      </c>
      <c r="FY228" s="82">
        <v>61</v>
      </c>
      <c r="FZ228" s="82"/>
      <c r="GA228" s="82">
        <v>25</v>
      </c>
      <c r="GB228" s="82"/>
      <c r="GC228" s="82">
        <v>45</v>
      </c>
    </row>
    <row r="229" spans="1:185" x14ac:dyDescent="0.3">
      <c r="A229" s="83">
        <v>106370689</v>
      </c>
      <c r="B229" s="81" t="s">
        <v>588</v>
      </c>
      <c r="C229" s="81" t="s">
        <v>589</v>
      </c>
      <c r="D229" s="81" t="s">
        <v>1101</v>
      </c>
      <c r="E229" s="81" t="s">
        <v>1639</v>
      </c>
      <c r="F229" s="81" t="s">
        <v>2097</v>
      </c>
      <c r="G229" s="81" t="s">
        <v>2098</v>
      </c>
      <c r="H229" s="81" t="s">
        <v>590</v>
      </c>
      <c r="I229" s="81" t="s">
        <v>1040</v>
      </c>
      <c r="J229" s="81"/>
      <c r="K229" s="81" t="s">
        <v>1864</v>
      </c>
      <c r="L229" s="81"/>
      <c r="M229" s="81"/>
      <c r="N229" s="81" t="s">
        <v>970</v>
      </c>
      <c r="O229" s="81" t="s">
        <v>1148</v>
      </c>
      <c r="P229" s="81" t="s">
        <v>1174</v>
      </c>
      <c r="Q229" s="81" t="s">
        <v>1643</v>
      </c>
      <c r="R229" s="81" t="s">
        <v>51</v>
      </c>
      <c r="S229" s="82">
        <v>8810</v>
      </c>
      <c r="T229" s="82">
        <v>6984</v>
      </c>
      <c r="U229" s="82"/>
      <c r="V229" s="82">
        <v>536</v>
      </c>
      <c r="W229" s="82">
        <v>1131</v>
      </c>
      <c r="X229" s="82">
        <v>2949</v>
      </c>
      <c r="Y229" s="82">
        <v>2810</v>
      </c>
      <c r="Z229" s="82">
        <v>2350</v>
      </c>
      <c r="AA229" s="82">
        <v>2209</v>
      </c>
      <c r="AB229" s="82">
        <v>1607</v>
      </c>
      <c r="AC229" s="82">
        <v>1090</v>
      </c>
      <c r="AD229" s="82">
        <v>1065</v>
      </c>
      <c r="AE229" s="82">
        <v>47</v>
      </c>
      <c r="AF229" s="82"/>
      <c r="AG229" s="82">
        <v>26</v>
      </c>
      <c r="AH229" s="82">
        <v>445</v>
      </c>
      <c r="AI229" s="82">
        <v>839</v>
      </c>
      <c r="AJ229" s="82">
        <v>20</v>
      </c>
      <c r="AK229" s="82">
        <v>69</v>
      </c>
      <c r="AL229" s="82">
        <v>3904</v>
      </c>
      <c r="AM229" s="82">
        <v>278</v>
      </c>
      <c r="AN229" s="82">
        <v>10213</v>
      </c>
      <c r="AO229" s="82"/>
      <c r="AP229" s="82">
        <v>6497</v>
      </c>
      <c r="AQ229" s="82">
        <v>9083</v>
      </c>
      <c r="AR229" s="82">
        <v>214</v>
      </c>
      <c r="AS229" s="82"/>
      <c r="AT229" s="82">
        <v>314</v>
      </c>
      <c r="AU229" s="82">
        <v>193</v>
      </c>
      <c r="AV229" s="82">
        <v>1</v>
      </c>
      <c r="AW229" s="82">
        <v>7</v>
      </c>
      <c r="AX229" s="82">
        <v>19</v>
      </c>
      <c r="AY229" s="82"/>
      <c r="AZ229" s="82">
        <v>148</v>
      </c>
      <c r="BA229" s="82">
        <v>169</v>
      </c>
      <c r="BB229" s="82">
        <v>15</v>
      </c>
      <c r="BC229" s="82">
        <v>2</v>
      </c>
      <c r="BD229" s="82">
        <v>42</v>
      </c>
      <c r="BE229" s="82">
        <v>14848</v>
      </c>
      <c r="BF229" s="82">
        <v>31</v>
      </c>
      <c r="BG229" s="82">
        <v>2</v>
      </c>
      <c r="BH229" s="82">
        <v>2</v>
      </c>
      <c r="BI229" s="82"/>
      <c r="BJ229" s="82">
        <v>1</v>
      </c>
      <c r="BK229" s="82">
        <v>6567</v>
      </c>
      <c r="BL229" s="82">
        <v>3106</v>
      </c>
      <c r="BM229" s="82">
        <v>1509</v>
      </c>
      <c r="BN229" s="82">
        <v>3881</v>
      </c>
      <c r="BO229" s="82">
        <v>731</v>
      </c>
      <c r="BP229" s="82"/>
      <c r="BQ229" s="82">
        <v>1</v>
      </c>
      <c r="BR229" s="82">
        <v>1023</v>
      </c>
      <c r="BS229" s="82">
        <v>1</v>
      </c>
      <c r="BT229" s="82">
        <v>1106</v>
      </c>
      <c r="BU229" s="82">
        <v>67</v>
      </c>
      <c r="BV229" s="82">
        <v>219</v>
      </c>
      <c r="BW229" s="82">
        <v>283</v>
      </c>
      <c r="BX229" s="82">
        <v>159</v>
      </c>
      <c r="BY229" s="82">
        <v>891</v>
      </c>
      <c r="BZ229" s="82">
        <v>1047</v>
      </c>
      <c r="CA229" s="82">
        <v>894</v>
      </c>
      <c r="CB229" s="82">
        <v>3640</v>
      </c>
      <c r="CC229" s="82">
        <v>438</v>
      </c>
      <c r="CD229" s="82">
        <v>875</v>
      </c>
      <c r="CE229" s="82">
        <v>44</v>
      </c>
      <c r="CF229" s="82">
        <v>600</v>
      </c>
      <c r="CG229" s="82">
        <v>378</v>
      </c>
      <c r="CH229" s="82">
        <v>1254</v>
      </c>
      <c r="CI229" s="82">
        <v>680</v>
      </c>
      <c r="CJ229" s="82">
        <v>2192</v>
      </c>
      <c r="CK229" s="82">
        <v>2</v>
      </c>
      <c r="CL229" s="82">
        <v>15794</v>
      </c>
      <c r="CM229" s="82">
        <v>288</v>
      </c>
      <c r="CN229" s="82">
        <v>13636</v>
      </c>
      <c r="CO229" s="82">
        <v>1848</v>
      </c>
      <c r="CP229" s="82">
        <v>22</v>
      </c>
      <c r="CQ229" s="82"/>
      <c r="CR229" s="82"/>
      <c r="CS229" s="82">
        <v>14464</v>
      </c>
      <c r="CT229" s="82">
        <v>9</v>
      </c>
      <c r="CU229" s="82">
        <v>543</v>
      </c>
      <c r="CV229" s="82">
        <v>662</v>
      </c>
      <c r="CW229" s="82">
        <v>116</v>
      </c>
      <c r="CX229" s="82">
        <v>785</v>
      </c>
      <c r="CY229" s="82">
        <v>716</v>
      </c>
      <c r="CZ229" s="82"/>
      <c r="DA229" s="82">
        <v>6</v>
      </c>
      <c r="DB229" s="82">
        <v>95</v>
      </c>
      <c r="DC229" s="82">
        <v>129</v>
      </c>
      <c r="DD229" s="82">
        <v>150</v>
      </c>
      <c r="DE229" s="82">
        <v>281</v>
      </c>
      <c r="DF229" s="82">
        <v>268</v>
      </c>
      <c r="DG229" s="82">
        <v>252</v>
      </c>
      <c r="DH229" s="82">
        <v>320</v>
      </c>
      <c r="DI229" s="82"/>
      <c r="DJ229" s="82"/>
      <c r="DK229" s="82"/>
      <c r="DL229" s="82">
        <v>7</v>
      </c>
      <c r="DM229" s="82">
        <v>69</v>
      </c>
      <c r="DN229" s="82">
        <v>44</v>
      </c>
      <c r="DO229" s="82">
        <v>4</v>
      </c>
      <c r="DP229" s="82">
        <v>4</v>
      </c>
      <c r="DQ229" s="82">
        <v>354</v>
      </c>
      <c r="DR229" s="82">
        <v>17</v>
      </c>
      <c r="DS229" s="82">
        <v>1002</v>
      </c>
      <c r="DT229" s="82"/>
      <c r="DU229" s="82">
        <v>634</v>
      </c>
      <c r="DV229" s="82">
        <v>856</v>
      </c>
      <c r="DW229" s="82">
        <v>11</v>
      </c>
      <c r="DX229" s="82"/>
      <c r="DY229" s="82">
        <v>65</v>
      </c>
      <c r="DZ229" s="82">
        <v>56</v>
      </c>
      <c r="EA229" s="82">
        <v>52</v>
      </c>
      <c r="EB229" s="82">
        <v>224</v>
      </c>
      <c r="EC229" s="82">
        <v>50</v>
      </c>
      <c r="ED229" s="82">
        <v>1</v>
      </c>
      <c r="EE229" s="82">
        <v>1</v>
      </c>
      <c r="EF229" s="82">
        <v>4</v>
      </c>
      <c r="EG229" s="82">
        <v>3</v>
      </c>
      <c r="EH229" s="82">
        <v>11</v>
      </c>
      <c r="EI229" s="82">
        <v>867</v>
      </c>
      <c r="EJ229" s="82">
        <v>167</v>
      </c>
      <c r="EK229" s="82"/>
      <c r="EL229" s="82"/>
      <c r="EM229" s="82"/>
      <c r="EN229" s="82"/>
      <c r="EO229" s="82"/>
      <c r="EP229" s="82">
        <v>522</v>
      </c>
      <c r="EQ229" s="82">
        <v>744</v>
      </c>
      <c r="ER229" s="82">
        <v>22</v>
      </c>
      <c r="ES229" s="82">
        <v>194</v>
      </c>
      <c r="ET229" s="82">
        <v>19</v>
      </c>
      <c r="EU229" s="82"/>
      <c r="EV229" s="82">
        <v>117</v>
      </c>
      <c r="EW229" s="82">
        <v>445</v>
      </c>
      <c r="EX229" s="82">
        <v>14</v>
      </c>
      <c r="EY229" s="82">
        <v>4</v>
      </c>
      <c r="EZ229" s="82">
        <v>72</v>
      </c>
      <c r="FA229" s="82">
        <v>1</v>
      </c>
      <c r="FB229" s="82">
        <v>69</v>
      </c>
      <c r="FC229" s="82">
        <v>337</v>
      </c>
      <c r="FD229" s="82">
        <v>132</v>
      </c>
      <c r="FE229" s="82">
        <v>25</v>
      </c>
      <c r="FF229" s="82">
        <v>30</v>
      </c>
      <c r="FG229" s="82">
        <v>28</v>
      </c>
      <c r="FH229" s="82">
        <v>36</v>
      </c>
      <c r="FI229" s="82">
        <v>120</v>
      </c>
      <c r="FJ229" s="82">
        <v>50</v>
      </c>
      <c r="FK229" s="82">
        <v>18</v>
      </c>
      <c r="FL229" s="82"/>
      <c r="FM229" s="82">
        <v>1</v>
      </c>
      <c r="FN229" s="82">
        <v>2</v>
      </c>
      <c r="FO229" s="82"/>
      <c r="FP229" s="82"/>
      <c r="FQ229" s="82">
        <v>1501</v>
      </c>
      <c r="FR229" s="82">
        <v>34</v>
      </c>
      <c r="FS229" s="82">
        <v>1157</v>
      </c>
      <c r="FT229" s="82">
        <v>307</v>
      </c>
      <c r="FU229" s="82">
        <v>3</v>
      </c>
      <c r="FV229" s="82"/>
      <c r="FW229" s="82">
        <v>1414</v>
      </c>
      <c r="FX229" s="82">
        <v>59</v>
      </c>
      <c r="FY229" s="82">
        <v>27</v>
      </c>
      <c r="FZ229" s="82">
        <v>1</v>
      </c>
      <c r="GA229" s="82"/>
      <c r="GB229" s="82"/>
      <c r="GC229" s="82">
        <v>8</v>
      </c>
    </row>
    <row r="230" spans="1:185" x14ac:dyDescent="0.3">
      <c r="A230" s="83">
        <v>106370694</v>
      </c>
      <c r="B230" s="81" t="s">
        <v>591</v>
      </c>
      <c r="C230" s="81" t="s">
        <v>592</v>
      </c>
      <c r="D230" s="81" t="s">
        <v>1101</v>
      </c>
      <c r="E230" s="81" t="s">
        <v>1639</v>
      </c>
      <c r="F230" s="81" t="s">
        <v>2099</v>
      </c>
      <c r="G230" s="81" t="s">
        <v>1639</v>
      </c>
      <c r="H230" s="81" t="s">
        <v>587</v>
      </c>
      <c r="I230" s="81" t="s">
        <v>1040</v>
      </c>
      <c r="J230" s="81" t="s">
        <v>1867</v>
      </c>
      <c r="K230" s="81" t="s">
        <v>1864</v>
      </c>
      <c r="L230" s="81"/>
      <c r="M230" s="81"/>
      <c r="N230" s="81" t="s">
        <v>977</v>
      </c>
      <c r="O230" s="81" t="s">
        <v>1148</v>
      </c>
      <c r="P230" s="81" t="s">
        <v>1173</v>
      </c>
      <c r="Q230" s="81" t="s">
        <v>1642</v>
      </c>
      <c r="R230" s="81" t="s">
        <v>51</v>
      </c>
      <c r="S230" s="82">
        <v>37265</v>
      </c>
      <c r="T230" s="82">
        <v>27079</v>
      </c>
      <c r="U230" s="82"/>
      <c r="V230" s="82">
        <v>265</v>
      </c>
      <c r="W230" s="82">
        <v>2529</v>
      </c>
      <c r="X230" s="82">
        <v>12247</v>
      </c>
      <c r="Y230" s="82">
        <v>12082</v>
      </c>
      <c r="Z230" s="82">
        <v>9143</v>
      </c>
      <c r="AA230" s="82">
        <v>9366</v>
      </c>
      <c r="AB230" s="82">
        <v>8318</v>
      </c>
      <c r="AC230" s="82">
        <v>5334</v>
      </c>
      <c r="AD230" s="82">
        <v>5011</v>
      </c>
      <c r="AE230" s="82">
        <v>49</v>
      </c>
      <c r="AF230" s="82"/>
      <c r="AG230" s="82">
        <v>217</v>
      </c>
      <c r="AH230" s="82">
        <v>5369</v>
      </c>
      <c r="AI230" s="82">
        <v>5556</v>
      </c>
      <c r="AJ230" s="82">
        <v>117</v>
      </c>
      <c r="AK230" s="82">
        <v>369</v>
      </c>
      <c r="AL230" s="82">
        <v>21753</v>
      </c>
      <c r="AM230" s="82">
        <v>2332</v>
      </c>
      <c r="AN230" s="82">
        <v>28631</v>
      </c>
      <c r="AO230" s="82"/>
      <c r="AP230" s="82">
        <v>17587</v>
      </c>
      <c r="AQ230" s="82">
        <v>44754</v>
      </c>
      <c r="AR230" s="82">
        <v>2003</v>
      </c>
      <c r="AS230" s="82"/>
      <c r="AT230" s="82">
        <v>88</v>
      </c>
      <c r="AU230" s="82">
        <v>951</v>
      </c>
      <c r="AV230" s="82">
        <v>11</v>
      </c>
      <c r="AW230" s="82">
        <v>118</v>
      </c>
      <c r="AX230" s="82">
        <v>120</v>
      </c>
      <c r="AY230" s="82"/>
      <c r="AZ230" s="82">
        <v>480</v>
      </c>
      <c r="BA230" s="82">
        <v>100</v>
      </c>
      <c r="BB230" s="82">
        <v>973</v>
      </c>
      <c r="BC230" s="82">
        <v>26</v>
      </c>
      <c r="BD230" s="82">
        <v>102</v>
      </c>
      <c r="BE230" s="82">
        <v>60569</v>
      </c>
      <c r="BF230" s="82">
        <v>755</v>
      </c>
      <c r="BG230" s="82"/>
      <c r="BH230" s="82">
        <v>50</v>
      </c>
      <c r="BI230" s="82"/>
      <c r="BJ230" s="82">
        <v>1</v>
      </c>
      <c r="BK230" s="82">
        <v>21441</v>
      </c>
      <c r="BL230" s="82">
        <v>15568</v>
      </c>
      <c r="BM230" s="82">
        <v>2699</v>
      </c>
      <c r="BN230" s="82">
        <v>21751</v>
      </c>
      <c r="BO230" s="82">
        <v>2885</v>
      </c>
      <c r="BP230" s="82"/>
      <c r="BQ230" s="82">
        <v>2</v>
      </c>
      <c r="BR230" s="82">
        <v>5791</v>
      </c>
      <c r="BS230" s="82">
        <v>13</v>
      </c>
      <c r="BT230" s="82">
        <v>5005</v>
      </c>
      <c r="BU230" s="82">
        <v>273</v>
      </c>
      <c r="BV230" s="82">
        <v>659</v>
      </c>
      <c r="BW230" s="82">
        <v>1080</v>
      </c>
      <c r="BX230" s="82">
        <v>490</v>
      </c>
      <c r="BY230" s="82">
        <v>1721</v>
      </c>
      <c r="BZ230" s="82">
        <v>4195</v>
      </c>
      <c r="CA230" s="82">
        <v>2345</v>
      </c>
      <c r="CB230" s="82">
        <v>13166</v>
      </c>
      <c r="CC230" s="82">
        <v>3062</v>
      </c>
      <c r="CD230" s="82">
        <v>3850</v>
      </c>
      <c r="CE230" s="82">
        <v>334</v>
      </c>
      <c r="CF230" s="82">
        <v>3302</v>
      </c>
      <c r="CG230" s="82">
        <v>2535</v>
      </c>
      <c r="CH230" s="82">
        <v>3916</v>
      </c>
      <c r="CI230" s="82">
        <v>1942</v>
      </c>
      <c r="CJ230" s="82">
        <v>10627</v>
      </c>
      <c r="CK230" s="82">
        <v>36</v>
      </c>
      <c r="CL230" s="82">
        <v>64344</v>
      </c>
      <c r="CM230" s="82">
        <v>3236</v>
      </c>
      <c r="CN230" s="82">
        <v>55712</v>
      </c>
      <c r="CO230" s="82">
        <v>5145</v>
      </c>
      <c r="CP230" s="82">
        <v>251</v>
      </c>
      <c r="CQ230" s="82"/>
      <c r="CR230" s="82"/>
      <c r="CS230" s="82">
        <v>60300</v>
      </c>
      <c r="CT230" s="82">
        <v>36</v>
      </c>
      <c r="CU230" s="82">
        <v>2785</v>
      </c>
      <c r="CV230" s="82">
        <v>906</v>
      </c>
      <c r="CW230" s="82">
        <v>317</v>
      </c>
      <c r="CX230" s="82">
        <v>7634</v>
      </c>
      <c r="CY230" s="82">
        <v>8216</v>
      </c>
      <c r="CZ230" s="82"/>
      <c r="DA230" s="82">
        <v>128</v>
      </c>
      <c r="DB230" s="82">
        <v>932</v>
      </c>
      <c r="DC230" s="82">
        <v>1264</v>
      </c>
      <c r="DD230" s="82">
        <v>1629</v>
      </c>
      <c r="DE230" s="82">
        <v>2604</v>
      </c>
      <c r="DF230" s="82">
        <v>3173</v>
      </c>
      <c r="DG230" s="82">
        <v>3020</v>
      </c>
      <c r="DH230" s="82">
        <v>3100</v>
      </c>
      <c r="DI230" s="82"/>
      <c r="DJ230" s="82"/>
      <c r="DK230" s="82"/>
      <c r="DL230" s="82">
        <v>61</v>
      </c>
      <c r="DM230" s="82">
        <v>1697</v>
      </c>
      <c r="DN230" s="82">
        <v>1039</v>
      </c>
      <c r="DO230" s="82">
        <v>32</v>
      </c>
      <c r="DP230" s="82">
        <v>104</v>
      </c>
      <c r="DQ230" s="82">
        <v>4342</v>
      </c>
      <c r="DR230" s="82">
        <v>550</v>
      </c>
      <c r="DS230" s="82">
        <v>8025</v>
      </c>
      <c r="DT230" s="82"/>
      <c r="DU230" s="82">
        <v>3456</v>
      </c>
      <c r="DV230" s="82">
        <v>11895</v>
      </c>
      <c r="DW230" s="82">
        <v>499</v>
      </c>
      <c r="DX230" s="82"/>
      <c r="DY230" s="82">
        <v>331</v>
      </c>
      <c r="DZ230" s="82">
        <v>357</v>
      </c>
      <c r="EA230" s="82">
        <v>552</v>
      </c>
      <c r="EB230" s="82">
        <v>2454</v>
      </c>
      <c r="EC230" s="82">
        <v>371</v>
      </c>
      <c r="ED230" s="82">
        <v>13</v>
      </c>
      <c r="EE230" s="82">
        <v>35</v>
      </c>
      <c r="EF230" s="82">
        <v>157</v>
      </c>
      <c r="EG230" s="82">
        <v>98</v>
      </c>
      <c r="EH230" s="82">
        <v>61</v>
      </c>
      <c r="EI230" s="82">
        <v>9390</v>
      </c>
      <c r="EJ230" s="82">
        <v>2030</v>
      </c>
      <c r="EK230" s="82">
        <v>1</v>
      </c>
      <c r="EL230" s="82"/>
      <c r="EM230" s="82"/>
      <c r="EN230" s="82"/>
      <c r="EO230" s="82"/>
      <c r="EP230" s="82">
        <v>4043</v>
      </c>
      <c r="EQ230" s="82">
        <v>7766</v>
      </c>
      <c r="ER230" s="82">
        <v>243</v>
      </c>
      <c r="ES230" s="82">
        <v>3622</v>
      </c>
      <c r="ET230" s="82">
        <v>176</v>
      </c>
      <c r="EU230" s="82"/>
      <c r="EV230" s="82">
        <v>2662</v>
      </c>
      <c r="EW230" s="82">
        <v>2145</v>
      </c>
      <c r="EX230" s="82">
        <v>158</v>
      </c>
      <c r="EY230" s="82">
        <v>29</v>
      </c>
      <c r="EZ230" s="82">
        <v>877</v>
      </c>
      <c r="FA230" s="82">
        <v>33</v>
      </c>
      <c r="FB230" s="82">
        <v>704</v>
      </c>
      <c r="FC230" s="82">
        <v>2571</v>
      </c>
      <c r="FD230" s="82">
        <v>2936</v>
      </c>
      <c r="FE230" s="82">
        <v>335</v>
      </c>
      <c r="FF230" s="82">
        <v>401</v>
      </c>
      <c r="FG230" s="82">
        <v>643</v>
      </c>
      <c r="FH230" s="82">
        <v>567</v>
      </c>
      <c r="FI230" s="82">
        <v>1027</v>
      </c>
      <c r="FJ230" s="82">
        <v>381</v>
      </c>
      <c r="FK230" s="82">
        <v>268</v>
      </c>
      <c r="FL230" s="82"/>
      <c r="FM230" s="82">
        <v>48</v>
      </c>
      <c r="FN230" s="82">
        <v>57</v>
      </c>
      <c r="FO230" s="82">
        <v>8</v>
      </c>
      <c r="FP230" s="82"/>
      <c r="FQ230" s="82">
        <v>15850</v>
      </c>
      <c r="FR230" s="82">
        <v>1166</v>
      </c>
      <c r="FS230" s="82">
        <v>13109</v>
      </c>
      <c r="FT230" s="82">
        <v>1493</v>
      </c>
      <c r="FU230" s="82">
        <v>56</v>
      </c>
      <c r="FV230" s="82">
        <v>26</v>
      </c>
      <c r="FW230" s="82">
        <v>14767</v>
      </c>
      <c r="FX230" s="82">
        <v>776</v>
      </c>
      <c r="FY230" s="82">
        <v>222</v>
      </c>
      <c r="FZ230" s="82">
        <v>74</v>
      </c>
      <c r="GA230" s="82">
        <v>9</v>
      </c>
      <c r="GB230" s="82">
        <v>2</v>
      </c>
      <c r="GC230" s="82">
        <v>61</v>
      </c>
    </row>
    <row r="231" spans="1:185" x14ac:dyDescent="0.3">
      <c r="A231" s="83">
        <v>106370714</v>
      </c>
      <c r="B231" s="81" t="s">
        <v>593</v>
      </c>
      <c r="C231" s="81" t="s">
        <v>594</v>
      </c>
      <c r="D231" s="81" t="s">
        <v>1101</v>
      </c>
      <c r="E231" s="81" t="s">
        <v>1639</v>
      </c>
      <c r="F231" s="81" t="s">
        <v>2100</v>
      </c>
      <c r="G231" s="81" t="s">
        <v>2101</v>
      </c>
      <c r="H231" s="81" t="s">
        <v>595</v>
      </c>
      <c r="I231" s="81" t="s">
        <v>1040</v>
      </c>
      <c r="J231" s="81"/>
      <c r="K231" s="81" t="s">
        <v>1864</v>
      </c>
      <c r="L231" s="81"/>
      <c r="M231" s="81"/>
      <c r="N231" s="81" t="s">
        <v>977</v>
      </c>
      <c r="O231" s="81" t="s">
        <v>1153</v>
      </c>
      <c r="P231" s="81" t="s">
        <v>1173</v>
      </c>
      <c r="Q231" s="81" t="s">
        <v>1644</v>
      </c>
      <c r="R231" s="81" t="s">
        <v>51</v>
      </c>
      <c r="S231" s="82">
        <v>39186</v>
      </c>
      <c r="T231" s="82">
        <v>33038</v>
      </c>
      <c r="U231" s="82"/>
      <c r="V231" s="82">
        <v>2100</v>
      </c>
      <c r="W231" s="82">
        <v>4625</v>
      </c>
      <c r="X231" s="82">
        <v>14239</v>
      </c>
      <c r="Y231" s="82">
        <v>13859</v>
      </c>
      <c r="Z231" s="82">
        <v>10150</v>
      </c>
      <c r="AA231" s="82">
        <v>10332</v>
      </c>
      <c r="AB231" s="82">
        <v>8147</v>
      </c>
      <c r="AC231" s="82">
        <v>4528</v>
      </c>
      <c r="AD231" s="82">
        <v>3889</v>
      </c>
      <c r="AE231" s="82">
        <v>355</v>
      </c>
      <c r="AF231" s="82"/>
      <c r="AG231" s="82">
        <v>306</v>
      </c>
      <c r="AH231" s="82">
        <v>1405</v>
      </c>
      <c r="AI231" s="82">
        <v>7623</v>
      </c>
      <c r="AJ231" s="82">
        <v>150</v>
      </c>
      <c r="AK231" s="82">
        <v>274</v>
      </c>
      <c r="AL231" s="82">
        <v>29636</v>
      </c>
      <c r="AM231" s="82">
        <v>2075</v>
      </c>
      <c r="AN231" s="82">
        <v>30755</v>
      </c>
      <c r="AO231" s="82"/>
      <c r="AP231" s="82">
        <v>18075</v>
      </c>
      <c r="AQ231" s="82">
        <v>52164</v>
      </c>
      <c r="AR231" s="82">
        <v>1985</v>
      </c>
      <c r="AS231" s="82"/>
      <c r="AT231" s="82">
        <v>1278</v>
      </c>
      <c r="AU231" s="82">
        <v>3263</v>
      </c>
      <c r="AV231" s="82">
        <v>115</v>
      </c>
      <c r="AW231" s="82">
        <v>303</v>
      </c>
      <c r="AX231" s="82">
        <v>46</v>
      </c>
      <c r="AY231" s="82"/>
      <c r="AZ231" s="82">
        <v>76</v>
      </c>
      <c r="BA231" s="82">
        <v>402</v>
      </c>
      <c r="BB231" s="82">
        <v>1455</v>
      </c>
      <c r="BC231" s="82">
        <v>35</v>
      </c>
      <c r="BD231" s="82">
        <v>247</v>
      </c>
      <c r="BE231" s="82">
        <v>64102</v>
      </c>
      <c r="BF231" s="82">
        <v>851</v>
      </c>
      <c r="BG231" s="82">
        <v>2</v>
      </c>
      <c r="BH231" s="82">
        <v>45</v>
      </c>
      <c r="BI231" s="82"/>
      <c r="BJ231" s="82">
        <v>4</v>
      </c>
      <c r="BK231" s="82">
        <v>37129</v>
      </c>
      <c r="BL231" s="82">
        <v>14745</v>
      </c>
      <c r="BM231" s="82">
        <v>2807</v>
      </c>
      <c r="BN231" s="82">
        <v>14116</v>
      </c>
      <c r="BO231" s="82">
        <v>3427</v>
      </c>
      <c r="BP231" s="82"/>
      <c r="BQ231" s="82">
        <v>20</v>
      </c>
      <c r="BR231" s="82">
        <v>5902</v>
      </c>
      <c r="BS231" s="82">
        <v>8</v>
      </c>
      <c r="BT231" s="82">
        <v>4295</v>
      </c>
      <c r="BU231" s="82">
        <v>247</v>
      </c>
      <c r="BV231" s="82">
        <v>758</v>
      </c>
      <c r="BW231" s="82">
        <v>1126</v>
      </c>
      <c r="BX231" s="82">
        <v>503</v>
      </c>
      <c r="BY231" s="82">
        <v>4103</v>
      </c>
      <c r="BZ231" s="82">
        <v>4396</v>
      </c>
      <c r="CA231" s="82">
        <v>3192</v>
      </c>
      <c r="CB231" s="82">
        <v>12527</v>
      </c>
      <c r="CC231" s="82">
        <v>6006</v>
      </c>
      <c r="CD231" s="82">
        <v>4667</v>
      </c>
      <c r="CE231" s="82">
        <v>230</v>
      </c>
      <c r="CF231" s="82">
        <v>3398</v>
      </c>
      <c r="CG231" s="82">
        <v>2236</v>
      </c>
      <c r="CH231" s="82">
        <v>4654</v>
      </c>
      <c r="CI231" s="82">
        <v>2444</v>
      </c>
      <c r="CJ231" s="82">
        <v>11481</v>
      </c>
      <c r="CK231" s="82">
        <v>31</v>
      </c>
      <c r="CL231" s="82">
        <v>72224</v>
      </c>
      <c r="CM231" s="82">
        <v>4717</v>
      </c>
      <c r="CN231" s="82">
        <v>62442</v>
      </c>
      <c r="CO231" s="82">
        <v>4836</v>
      </c>
      <c r="CP231" s="82">
        <v>229</v>
      </c>
      <c r="CQ231" s="82"/>
      <c r="CR231" s="82"/>
      <c r="CS231" s="82">
        <v>66534</v>
      </c>
      <c r="CT231" s="82">
        <v>11</v>
      </c>
      <c r="CU231" s="82">
        <v>4339</v>
      </c>
      <c r="CV231" s="82">
        <v>786</v>
      </c>
      <c r="CW231" s="82">
        <v>554</v>
      </c>
      <c r="CX231" s="82">
        <v>9739</v>
      </c>
      <c r="CY231" s="82">
        <v>9946</v>
      </c>
      <c r="CZ231" s="82"/>
      <c r="DA231" s="82">
        <v>159</v>
      </c>
      <c r="DB231" s="82">
        <v>1258</v>
      </c>
      <c r="DC231" s="82">
        <v>1719</v>
      </c>
      <c r="DD231" s="82">
        <v>1962</v>
      </c>
      <c r="DE231" s="82">
        <v>3490</v>
      </c>
      <c r="DF231" s="82">
        <v>4275</v>
      </c>
      <c r="DG231" s="82">
        <v>3330</v>
      </c>
      <c r="DH231" s="82">
        <v>3492</v>
      </c>
      <c r="DI231" s="82"/>
      <c r="DJ231" s="82"/>
      <c r="DK231" s="82"/>
      <c r="DL231" s="82">
        <v>86</v>
      </c>
      <c r="DM231" s="82">
        <v>495</v>
      </c>
      <c r="DN231" s="82">
        <v>1619</v>
      </c>
      <c r="DO231" s="82">
        <v>27</v>
      </c>
      <c r="DP231" s="82">
        <v>97</v>
      </c>
      <c r="DQ231" s="82">
        <v>6411</v>
      </c>
      <c r="DR231" s="82">
        <v>486</v>
      </c>
      <c r="DS231" s="82">
        <v>10463</v>
      </c>
      <c r="DT231" s="82">
        <v>1</v>
      </c>
      <c r="DU231" s="82">
        <v>4021</v>
      </c>
      <c r="DV231" s="82">
        <v>15179</v>
      </c>
      <c r="DW231" s="82">
        <v>485</v>
      </c>
      <c r="DX231" s="82"/>
      <c r="DY231" s="82">
        <v>419</v>
      </c>
      <c r="DZ231" s="82">
        <v>656</v>
      </c>
      <c r="EA231" s="82">
        <v>789</v>
      </c>
      <c r="EB231" s="82">
        <v>2021</v>
      </c>
      <c r="EC231" s="82">
        <v>431</v>
      </c>
      <c r="ED231" s="82">
        <v>19</v>
      </c>
      <c r="EE231" s="82">
        <v>62</v>
      </c>
      <c r="EF231" s="82">
        <v>194</v>
      </c>
      <c r="EG231" s="82">
        <v>127</v>
      </c>
      <c r="EH231" s="82">
        <v>109</v>
      </c>
      <c r="EI231" s="82">
        <v>11130</v>
      </c>
      <c r="EJ231" s="82">
        <v>3728</v>
      </c>
      <c r="EK231" s="82"/>
      <c r="EL231" s="82"/>
      <c r="EM231" s="82"/>
      <c r="EN231" s="82"/>
      <c r="EO231" s="82"/>
      <c r="EP231" s="82">
        <v>7526</v>
      </c>
      <c r="EQ231" s="82">
        <v>9496</v>
      </c>
      <c r="ER231" s="82">
        <v>193</v>
      </c>
      <c r="ES231" s="82">
        <v>2219</v>
      </c>
      <c r="ET231" s="82">
        <v>251</v>
      </c>
      <c r="EU231" s="82"/>
      <c r="EV231" s="82">
        <v>3190</v>
      </c>
      <c r="EW231" s="82">
        <v>2407</v>
      </c>
      <c r="EX231" s="82">
        <v>160</v>
      </c>
      <c r="EY231" s="82">
        <v>59</v>
      </c>
      <c r="EZ231" s="82">
        <v>1276</v>
      </c>
      <c r="FA231" s="82">
        <v>18</v>
      </c>
      <c r="FB231" s="82">
        <v>966</v>
      </c>
      <c r="FC231" s="82">
        <v>3130</v>
      </c>
      <c r="FD231" s="82">
        <v>1818</v>
      </c>
      <c r="FE231" s="82">
        <v>1953</v>
      </c>
      <c r="FF231" s="82">
        <v>544</v>
      </c>
      <c r="FG231" s="82">
        <v>487</v>
      </c>
      <c r="FH231" s="82">
        <v>813</v>
      </c>
      <c r="FI231" s="82">
        <v>1786</v>
      </c>
      <c r="FJ231" s="82">
        <v>563</v>
      </c>
      <c r="FK231" s="82">
        <v>351</v>
      </c>
      <c r="FL231" s="82"/>
      <c r="FM231" s="82">
        <v>28</v>
      </c>
      <c r="FN231" s="82">
        <v>128</v>
      </c>
      <c r="FO231" s="82">
        <v>8</v>
      </c>
      <c r="FP231" s="82"/>
      <c r="FQ231" s="82">
        <v>19685</v>
      </c>
      <c r="FR231" s="82">
        <v>996</v>
      </c>
      <c r="FS231" s="82">
        <v>16894</v>
      </c>
      <c r="FT231" s="82">
        <v>1652</v>
      </c>
      <c r="FU231" s="82">
        <v>83</v>
      </c>
      <c r="FV231" s="82">
        <v>60</v>
      </c>
      <c r="FW231" s="82">
        <v>18163</v>
      </c>
      <c r="FX231" s="82">
        <v>1251</v>
      </c>
      <c r="FY231" s="82">
        <v>164</v>
      </c>
      <c r="FZ231" s="82">
        <v>105</v>
      </c>
      <c r="GA231" s="82">
        <v>1</v>
      </c>
      <c r="GB231" s="82">
        <v>1</v>
      </c>
      <c r="GC231" s="82">
        <v>62</v>
      </c>
    </row>
    <row r="232" spans="1:185" x14ac:dyDescent="0.3">
      <c r="A232" s="83">
        <v>106370730</v>
      </c>
      <c r="B232" s="81" t="s">
        <v>596</v>
      </c>
      <c r="C232" s="81" t="s">
        <v>1019</v>
      </c>
      <c r="D232" s="81" t="s">
        <v>1101</v>
      </c>
      <c r="E232" s="81" t="s">
        <v>1639</v>
      </c>
      <c r="F232" s="81" t="s">
        <v>2102</v>
      </c>
      <c r="G232" s="81" t="s">
        <v>1639</v>
      </c>
      <c r="H232" s="81" t="s">
        <v>585</v>
      </c>
      <c r="I232" s="81" t="s">
        <v>1040</v>
      </c>
      <c r="J232" s="81"/>
      <c r="K232" s="81" t="s">
        <v>1864</v>
      </c>
      <c r="L232" s="81"/>
      <c r="M232" s="81"/>
      <c r="N232" s="81" t="s">
        <v>965</v>
      </c>
      <c r="O232" s="81" t="s">
        <v>1148</v>
      </c>
      <c r="P232" s="81" t="s">
        <v>1173</v>
      </c>
      <c r="Q232" s="81" t="s">
        <v>1645</v>
      </c>
      <c r="R232" s="81" t="s">
        <v>51</v>
      </c>
      <c r="S232" s="82">
        <v>54048</v>
      </c>
      <c r="T232" s="82">
        <v>42499</v>
      </c>
      <c r="U232" s="82">
        <v>7</v>
      </c>
      <c r="V232" s="82">
        <v>4254</v>
      </c>
      <c r="W232" s="82">
        <v>5426</v>
      </c>
      <c r="X232" s="82">
        <v>12889</v>
      </c>
      <c r="Y232" s="82">
        <v>13033</v>
      </c>
      <c r="Z232" s="82">
        <v>11469</v>
      </c>
      <c r="AA232" s="82">
        <v>12913</v>
      </c>
      <c r="AB232" s="82">
        <v>13260</v>
      </c>
      <c r="AC232" s="82">
        <v>11376</v>
      </c>
      <c r="AD232" s="82">
        <v>10805</v>
      </c>
      <c r="AE232" s="82">
        <v>1129</v>
      </c>
      <c r="AF232" s="82"/>
      <c r="AG232" s="82">
        <v>244</v>
      </c>
      <c r="AH232" s="82">
        <v>7640</v>
      </c>
      <c r="AI232" s="82">
        <v>8834</v>
      </c>
      <c r="AJ232" s="82">
        <v>1006</v>
      </c>
      <c r="AK232" s="82">
        <v>722</v>
      </c>
      <c r="AL232" s="82">
        <v>27373</v>
      </c>
      <c r="AM232" s="82">
        <v>2397</v>
      </c>
      <c r="AN232" s="82">
        <v>48338</v>
      </c>
      <c r="AO232" s="82"/>
      <c r="AP232" s="82">
        <v>28965</v>
      </c>
      <c r="AQ232" s="82">
        <v>66088</v>
      </c>
      <c r="AR232" s="82">
        <v>1501</v>
      </c>
      <c r="AS232" s="82"/>
      <c r="AT232" s="82">
        <v>530</v>
      </c>
      <c r="AU232" s="82">
        <v>1169</v>
      </c>
      <c r="AV232" s="82">
        <v>48</v>
      </c>
      <c r="AW232" s="82">
        <v>67</v>
      </c>
      <c r="AX232" s="82">
        <v>1994</v>
      </c>
      <c r="AY232" s="82">
        <v>330</v>
      </c>
      <c r="AZ232" s="82">
        <v>56</v>
      </c>
      <c r="BA232" s="82">
        <v>2</v>
      </c>
      <c r="BB232" s="82">
        <v>811</v>
      </c>
      <c r="BC232" s="82">
        <v>12</v>
      </c>
      <c r="BD232" s="82">
        <v>6</v>
      </c>
      <c r="BE232" s="82">
        <v>90763</v>
      </c>
      <c r="BF232" s="82">
        <v>755</v>
      </c>
      <c r="BG232" s="82">
        <v>8</v>
      </c>
      <c r="BH232" s="82"/>
      <c r="BI232" s="82">
        <v>3</v>
      </c>
      <c r="BJ232" s="82"/>
      <c r="BK232" s="82">
        <v>11305</v>
      </c>
      <c r="BL232" s="82">
        <v>27892</v>
      </c>
      <c r="BM232" s="82">
        <v>395</v>
      </c>
      <c r="BN232" s="82">
        <v>53573</v>
      </c>
      <c r="BO232" s="82">
        <v>3389</v>
      </c>
      <c r="BP232" s="82"/>
      <c r="BQ232" s="82">
        <v>130</v>
      </c>
      <c r="BR232" s="82">
        <v>10383</v>
      </c>
      <c r="BS232" s="82">
        <v>24</v>
      </c>
      <c r="BT232" s="82">
        <v>6595</v>
      </c>
      <c r="BU232" s="82">
        <v>541</v>
      </c>
      <c r="BV232" s="82">
        <v>914</v>
      </c>
      <c r="BW232" s="82">
        <v>1635</v>
      </c>
      <c r="BX232" s="82">
        <v>982</v>
      </c>
      <c r="BY232" s="82">
        <v>1606</v>
      </c>
      <c r="BZ232" s="82">
        <v>7010</v>
      </c>
      <c r="CA232" s="82">
        <v>5180</v>
      </c>
      <c r="CB232" s="82">
        <v>15058</v>
      </c>
      <c r="CC232" s="82">
        <v>3446</v>
      </c>
      <c r="CD232" s="82">
        <v>6373</v>
      </c>
      <c r="CE232" s="82">
        <v>427</v>
      </c>
      <c r="CF232" s="82">
        <v>4652</v>
      </c>
      <c r="CG232" s="82">
        <v>2425</v>
      </c>
      <c r="CH232" s="82">
        <v>6868</v>
      </c>
      <c r="CI232" s="82">
        <v>2556</v>
      </c>
      <c r="CJ232" s="82">
        <v>19707</v>
      </c>
      <c r="CK232" s="82">
        <v>42</v>
      </c>
      <c r="CL232" s="82">
        <v>96554</v>
      </c>
      <c r="CM232" s="82">
        <v>994</v>
      </c>
      <c r="CN232" s="82">
        <v>89622</v>
      </c>
      <c r="CO232" s="82">
        <v>5563</v>
      </c>
      <c r="CP232" s="82">
        <v>302</v>
      </c>
      <c r="CQ232" s="82">
        <v>73</v>
      </c>
      <c r="CR232" s="82">
        <v>4</v>
      </c>
      <c r="CS232" s="82">
        <v>95181</v>
      </c>
      <c r="CT232" s="82">
        <v>5</v>
      </c>
      <c r="CU232" s="82">
        <v>919</v>
      </c>
      <c r="CV232" s="82">
        <v>441</v>
      </c>
      <c r="CW232" s="82">
        <v>4</v>
      </c>
      <c r="CX232" s="82">
        <v>6224</v>
      </c>
      <c r="CY232" s="82">
        <v>6239</v>
      </c>
      <c r="CZ232" s="82"/>
      <c r="DA232" s="82">
        <v>149</v>
      </c>
      <c r="DB232" s="82">
        <v>436</v>
      </c>
      <c r="DC232" s="82">
        <v>756</v>
      </c>
      <c r="DD232" s="82">
        <v>1024</v>
      </c>
      <c r="DE232" s="82">
        <v>1646</v>
      </c>
      <c r="DF232" s="82">
        <v>2526</v>
      </c>
      <c r="DG232" s="82">
        <v>2916</v>
      </c>
      <c r="DH232" s="82">
        <v>2841</v>
      </c>
      <c r="DI232" s="82">
        <v>67</v>
      </c>
      <c r="DJ232" s="82">
        <v>102</v>
      </c>
      <c r="DK232" s="82"/>
      <c r="DL232" s="82">
        <v>27</v>
      </c>
      <c r="DM232" s="82">
        <v>944</v>
      </c>
      <c r="DN232" s="82">
        <v>939</v>
      </c>
      <c r="DO232" s="82">
        <v>55</v>
      </c>
      <c r="DP232" s="82">
        <v>127</v>
      </c>
      <c r="DQ232" s="82">
        <v>2937</v>
      </c>
      <c r="DR232" s="82">
        <v>107</v>
      </c>
      <c r="DS232" s="82">
        <v>7327</v>
      </c>
      <c r="DT232" s="82"/>
      <c r="DU232" s="82">
        <v>3132</v>
      </c>
      <c r="DV232" s="82">
        <v>9291</v>
      </c>
      <c r="DW232" s="82">
        <v>40</v>
      </c>
      <c r="DX232" s="82"/>
      <c r="DY232" s="82">
        <v>348</v>
      </c>
      <c r="DZ232" s="82">
        <v>104</v>
      </c>
      <c r="EA232" s="82">
        <v>427</v>
      </c>
      <c r="EB232" s="82">
        <v>4175</v>
      </c>
      <c r="EC232" s="82">
        <v>533</v>
      </c>
      <c r="ED232" s="82">
        <v>2</v>
      </c>
      <c r="EE232" s="82"/>
      <c r="EF232" s="82">
        <v>25</v>
      </c>
      <c r="EG232" s="82">
        <v>15</v>
      </c>
      <c r="EH232" s="82">
        <v>4</v>
      </c>
      <c r="EI232" s="82">
        <v>5776</v>
      </c>
      <c r="EJ232" s="82">
        <v>1032</v>
      </c>
      <c r="EK232" s="82">
        <v>3</v>
      </c>
      <c r="EL232" s="82">
        <v>6</v>
      </c>
      <c r="EM232" s="82">
        <v>5</v>
      </c>
      <c r="EN232" s="82">
        <v>8</v>
      </c>
      <c r="EO232" s="82"/>
      <c r="EP232" s="82">
        <v>768</v>
      </c>
      <c r="EQ232" s="82">
        <v>6986</v>
      </c>
      <c r="ER232" s="82">
        <v>19</v>
      </c>
      <c r="ES232" s="82">
        <v>4565</v>
      </c>
      <c r="ET232" s="82">
        <v>125</v>
      </c>
      <c r="EU232" s="82"/>
      <c r="EV232" s="82">
        <v>1835</v>
      </c>
      <c r="EW232" s="82">
        <v>2122</v>
      </c>
      <c r="EX232" s="82">
        <v>108</v>
      </c>
      <c r="EY232" s="82">
        <v>7</v>
      </c>
      <c r="EZ232" s="82">
        <v>606</v>
      </c>
      <c r="FA232" s="82">
        <v>16</v>
      </c>
      <c r="FB232" s="82">
        <v>515</v>
      </c>
      <c r="FC232" s="82">
        <v>3511</v>
      </c>
      <c r="FD232" s="82">
        <v>1151</v>
      </c>
      <c r="FE232" s="82">
        <v>191</v>
      </c>
      <c r="FF232" s="82">
        <v>384</v>
      </c>
      <c r="FG232" s="82">
        <v>435</v>
      </c>
      <c r="FH232" s="82">
        <v>305</v>
      </c>
      <c r="FI232" s="82">
        <v>663</v>
      </c>
      <c r="FJ232" s="82">
        <v>242</v>
      </c>
      <c r="FK232" s="82">
        <v>208</v>
      </c>
      <c r="FL232" s="82">
        <v>19</v>
      </c>
      <c r="FM232" s="82">
        <v>11</v>
      </c>
      <c r="FN232" s="82">
        <v>126</v>
      </c>
      <c r="FO232" s="82">
        <v>8</v>
      </c>
      <c r="FP232" s="82"/>
      <c r="FQ232" s="82">
        <v>12463</v>
      </c>
      <c r="FR232" s="82">
        <v>206</v>
      </c>
      <c r="FS232" s="82">
        <v>11271</v>
      </c>
      <c r="FT232" s="82">
        <v>967</v>
      </c>
      <c r="FU232" s="82">
        <v>6</v>
      </c>
      <c r="FV232" s="82">
        <v>13</v>
      </c>
      <c r="FW232" s="82">
        <v>12342</v>
      </c>
      <c r="FX232" s="82">
        <v>81</v>
      </c>
      <c r="FY232" s="82">
        <v>39</v>
      </c>
      <c r="FZ232" s="82"/>
      <c r="GA232" s="82"/>
      <c r="GB232" s="82">
        <v>1</v>
      </c>
      <c r="GC232" s="82">
        <v>75</v>
      </c>
    </row>
    <row r="233" spans="1:185" x14ac:dyDescent="0.3">
      <c r="A233" s="83">
        <v>106370744</v>
      </c>
      <c r="B233" s="81" t="s">
        <v>597</v>
      </c>
      <c r="C233" s="81" t="s">
        <v>598</v>
      </c>
      <c r="D233" s="81" t="s">
        <v>1101</v>
      </c>
      <c r="E233" s="81" t="s">
        <v>1639</v>
      </c>
      <c r="F233" s="81" t="s">
        <v>2103</v>
      </c>
      <c r="G233" s="81" t="s">
        <v>1639</v>
      </c>
      <c r="H233" s="81" t="s">
        <v>599</v>
      </c>
      <c r="I233" s="81" t="s">
        <v>1040</v>
      </c>
      <c r="J233" s="81" t="s">
        <v>1866</v>
      </c>
      <c r="K233" s="81" t="s">
        <v>1864</v>
      </c>
      <c r="L233" s="81"/>
      <c r="M233" s="81" t="s">
        <v>58</v>
      </c>
      <c r="N233" s="81" t="s">
        <v>965</v>
      </c>
      <c r="O233" s="81" t="s">
        <v>1148</v>
      </c>
      <c r="P233" s="81" t="s">
        <v>1174</v>
      </c>
      <c r="Q233" s="81" t="s">
        <v>1642</v>
      </c>
      <c r="R233" s="81" t="s">
        <v>51</v>
      </c>
      <c r="S233" s="82">
        <v>41395</v>
      </c>
      <c r="T233" s="82">
        <v>43192</v>
      </c>
      <c r="U233" s="82">
        <v>15</v>
      </c>
      <c r="V233" s="82">
        <v>1802</v>
      </c>
      <c r="W233" s="82">
        <v>3578</v>
      </c>
      <c r="X233" s="82">
        <v>15914</v>
      </c>
      <c r="Y233" s="82">
        <v>15426</v>
      </c>
      <c r="Z233" s="82">
        <v>11768</v>
      </c>
      <c r="AA233" s="82">
        <v>13097</v>
      </c>
      <c r="AB233" s="82">
        <v>11456</v>
      </c>
      <c r="AC233" s="82">
        <v>6450</v>
      </c>
      <c r="AD233" s="82">
        <v>4714</v>
      </c>
      <c r="AE233" s="82">
        <v>396</v>
      </c>
      <c r="AF233" s="82">
        <v>1</v>
      </c>
      <c r="AG233" s="82">
        <v>167</v>
      </c>
      <c r="AH233" s="82">
        <v>3285</v>
      </c>
      <c r="AI233" s="82">
        <v>11050</v>
      </c>
      <c r="AJ233" s="82">
        <v>1532</v>
      </c>
      <c r="AK233" s="82">
        <v>172</v>
      </c>
      <c r="AL233" s="82">
        <v>7375</v>
      </c>
      <c r="AM233" s="82">
        <v>1420</v>
      </c>
      <c r="AN233" s="82">
        <v>59510</v>
      </c>
      <c r="AO233" s="82">
        <v>91</v>
      </c>
      <c r="AP233" s="82">
        <v>39268</v>
      </c>
      <c r="AQ233" s="82">
        <v>44671</v>
      </c>
      <c r="AR233" s="82">
        <v>662</v>
      </c>
      <c r="AS233" s="82">
        <v>1</v>
      </c>
      <c r="AT233" s="82">
        <v>463</v>
      </c>
      <c r="AU233" s="82">
        <v>1196</v>
      </c>
      <c r="AV233" s="82"/>
      <c r="AW233" s="82">
        <v>268</v>
      </c>
      <c r="AX233" s="82">
        <v>16</v>
      </c>
      <c r="AY233" s="82">
        <v>99</v>
      </c>
      <c r="AZ233" s="82">
        <v>1146</v>
      </c>
      <c r="BA233" s="82">
        <v>166</v>
      </c>
      <c r="BB233" s="82">
        <v>577</v>
      </c>
      <c r="BC233" s="82">
        <v>56</v>
      </c>
      <c r="BD233" s="82">
        <v>7</v>
      </c>
      <c r="BE233" s="82">
        <v>80091</v>
      </c>
      <c r="BF233" s="82">
        <v>217</v>
      </c>
      <c r="BG233" s="82"/>
      <c r="BH233" s="82"/>
      <c r="BI233" s="82">
        <v>261</v>
      </c>
      <c r="BJ233" s="82">
        <v>39</v>
      </c>
      <c r="BK233" s="82">
        <v>44181</v>
      </c>
      <c r="BL233" s="82">
        <v>17979</v>
      </c>
      <c r="BM233" s="82">
        <v>3086</v>
      </c>
      <c r="BN233" s="82">
        <v>13296</v>
      </c>
      <c r="BO233" s="82">
        <v>5919</v>
      </c>
      <c r="BP233" s="82">
        <v>141</v>
      </c>
      <c r="BQ233" s="82">
        <v>21</v>
      </c>
      <c r="BR233" s="82">
        <v>5928</v>
      </c>
      <c r="BS233" s="82">
        <v>15</v>
      </c>
      <c r="BT233" s="82">
        <v>3523</v>
      </c>
      <c r="BU233" s="82">
        <v>201</v>
      </c>
      <c r="BV233" s="82">
        <v>745</v>
      </c>
      <c r="BW233" s="82">
        <v>992</v>
      </c>
      <c r="BX233" s="82">
        <v>706</v>
      </c>
      <c r="BY233" s="82">
        <v>3709</v>
      </c>
      <c r="BZ233" s="82">
        <v>4131</v>
      </c>
      <c r="CA233" s="82">
        <v>3534</v>
      </c>
      <c r="CB233" s="82">
        <v>15782</v>
      </c>
      <c r="CC233" s="82">
        <v>7775</v>
      </c>
      <c r="CD233" s="82">
        <v>5775</v>
      </c>
      <c r="CE233" s="82">
        <v>135</v>
      </c>
      <c r="CF233" s="82">
        <v>3641</v>
      </c>
      <c r="CG233" s="82">
        <v>2211</v>
      </c>
      <c r="CH233" s="82">
        <v>6082</v>
      </c>
      <c r="CI233" s="82">
        <v>3640</v>
      </c>
      <c r="CJ233" s="82">
        <v>16039</v>
      </c>
      <c r="CK233" s="82">
        <v>17</v>
      </c>
      <c r="CL233" s="82">
        <v>84602</v>
      </c>
      <c r="CM233" s="82">
        <v>956</v>
      </c>
      <c r="CN233" s="82">
        <v>70195</v>
      </c>
      <c r="CO233" s="82">
        <v>13391</v>
      </c>
      <c r="CP233" s="82">
        <v>13</v>
      </c>
      <c r="CQ233" s="82">
        <v>47</v>
      </c>
      <c r="CR233" s="82">
        <v>2</v>
      </c>
      <c r="CS233" s="82">
        <v>68613</v>
      </c>
      <c r="CT233" s="82">
        <v>156</v>
      </c>
      <c r="CU233" s="82">
        <v>13179</v>
      </c>
      <c r="CV233" s="82">
        <v>1490</v>
      </c>
      <c r="CW233" s="82">
        <v>1162</v>
      </c>
      <c r="CX233" s="82">
        <v>8426</v>
      </c>
      <c r="CY233" s="82">
        <v>10139</v>
      </c>
      <c r="CZ233" s="82">
        <v>1</v>
      </c>
      <c r="DA233" s="82">
        <v>217</v>
      </c>
      <c r="DB233" s="82">
        <v>1462</v>
      </c>
      <c r="DC233" s="82">
        <v>1623</v>
      </c>
      <c r="DD233" s="82">
        <v>1829</v>
      </c>
      <c r="DE233" s="82">
        <v>3026</v>
      </c>
      <c r="DF233" s="82">
        <v>3740</v>
      </c>
      <c r="DG233" s="82">
        <v>3358</v>
      </c>
      <c r="DH233" s="82">
        <v>3254</v>
      </c>
      <c r="DI233" s="82">
        <v>57</v>
      </c>
      <c r="DJ233" s="82"/>
      <c r="DK233" s="82"/>
      <c r="DL233" s="82">
        <v>37</v>
      </c>
      <c r="DM233" s="82">
        <v>1088</v>
      </c>
      <c r="DN233" s="82">
        <v>1901</v>
      </c>
      <c r="DO233" s="82">
        <v>440</v>
      </c>
      <c r="DP233" s="82">
        <v>67</v>
      </c>
      <c r="DQ233" s="82">
        <v>1514</v>
      </c>
      <c r="DR233" s="82">
        <v>238</v>
      </c>
      <c r="DS233" s="82">
        <v>13280</v>
      </c>
      <c r="DT233" s="82">
        <v>1</v>
      </c>
      <c r="DU233" s="82">
        <v>8135</v>
      </c>
      <c r="DV233" s="82">
        <v>10306</v>
      </c>
      <c r="DW233" s="82">
        <v>125</v>
      </c>
      <c r="DX233" s="82"/>
      <c r="DY233" s="82">
        <v>482</v>
      </c>
      <c r="DZ233" s="82">
        <v>1</v>
      </c>
      <c r="EA233" s="82">
        <v>765</v>
      </c>
      <c r="EB233" s="82">
        <v>1827</v>
      </c>
      <c r="EC233" s="82">
        <v>444</v>
      </c>
      <c r="ED233" s="82">
        <v>119</v>
      </c>
      <c r="EE233" s="82">
        <v>79</v>
      </c>
      <c r="EF233" s="82">
        <v>136</v>
      </c>
      <c r="EG233" s="82">
        <v>191</v>
      </c>
      <c r="EH233" s="82">
        <v>11</v>
      </c>
      <c r="EI233" s="82">
        <v>11589</v>
      </c>
      <c r="EJ233" s="82">
        <v>2878</v>
      </c>
      <c r="EK233" s="82">
        <v>7</v>
      </c>
      <c r="EL233" s="82">
        <v>29</v>
      </c>
      <c r="EM233" s="82"/>
      <c r="EN233" s="82">
        <v>1</v>
      </c>
      <c r="EO233" s="82">
        <v>7</v>
      </c>
      <c r="EP233" s="82">
        <v>6407</v>
      </c>
      <c r="EQ233" s="82">
        <v>9309</v>
      </c>
      <c r="ER233" s="82">
        <v>419</v>
      </c>
      <c r="ES233" s="82">
        <v>1727</v>
      </c>
      <c r="ET233" s="82">
        <v>704</v>
      </c>
      <c r="EU233" s="82"/>
      <c r="EV233" s="82">
        <v>2747</v>
      </c>
      <c r="EW233" s="82">
        <v>2431</v>
      </c>
      <c r="EX233" s="82">
        <v>150</v>
      </c>
      <c r="EY233" s="82">
        <v>38</v>
      </c>
      <c r="EZ233" s="82">
        <v>1166</v>
      </c>
      <c r="FA233" s="82">
        <v>21</v>
      </c>
      <c r="FB233" s="82">
        <v>909</v>
      </c>
      <c r="FC233" s="82">
        <v>3117</v>
      </c>
      <c r="FD233" s="82">
        <v>2805</v>
      </c>
      <c r="FE233" s="82">
        <v>1210</v>
      </c>
      <c r="FF233" s="82">
        <v>409</v>
      </c>
      <c r="FG233" s="82">
        <v>471</v>
      </c>
      <c r="FH233" s="82">
        <v>588</v>
      </c>
      <c r="FI233" s="82">
        <v>1314</v>
      </c>
      <c r="FJ233" s="82">
        <v>537</v>
      </c>
      <c r="FK233" s="82">
        <v>298</v>
      </c>
      <c r="FL233" s="82">
        <v>57</v>
      </c>
      <c r="FM233" s="82">
        <v>34</v>
      </c>
      <c r="FN233" s="82">
        <v>249</v>
      </c>
      <c r="FO233" s="82">
        <v>11</v>
      </c>
      <c r="FP233" s="82">
        <v>4</v>
      </c>
      <c r="FQ233" s="82">
        <v>18566</v>
      </c>
      <c r="FR233" s="82">
        <v>421</v>
      </c>
      <c r="FS233" s="82">
        <v>13849</v>
      </c>
      <c r="FT233" s="82">
        <v>4274</v>
      </c>
      <c r="FU233" s="82">
        <v>7</v>
      </c>
      <c r="FV233" s="82">
        <v>15</v>
      </c>
      <c r="FW233" s="82">
        <v>15977</v>
      </c>
      <c r="FX233" s="82">
        <v>2131</v>
      </c>
      <c r="FY233" s="82">
        <v>255</v>
      </c>
      <c r="FZ233" s="82">
        <v>138</v>
      </c>
      <c r="GA233" s="82">
        <v>65</v>
      </c>
      <c r="GB233" s="82"/>
      <c r="GC233" s="82">
        <v>52</v>
      </c>
    </row>
    <row r="234" spans="1:185" x14ac:dyDescent="0.3">
      <c r="A234" s="83">
        <v>106370755</v>
      </c>
      <c r="B234" s="81" t="s">
        <v>1085</v>
      </c>
      <c r="C234" s="81" t="s">
        <v>1086</v>
      </c>
      <c r="D234" s="81" t="s">
        <v>1101</v>
      </c>
      <c r="E234" s="81" t="s">
        <v>1639</v>
      </c>
      <c r="F234" s="81" t="s">
        <v>1646</v>
      </c>
      <c r="G234" s="81" t="s">
        <v>1647</v>
      </c>
      <c r="H234" s="81" t="s">
        <v>1087</v>
      </c>
      <c r="I234" s="81" t="s">
        <v>969</v>
      </c>
      <c r="J234" s="81"/>
      <c r="K234" s="81"/>
      <c r="L234" s="81"/>
      <c r="M234" s="81"/>
      <c r="N234" s="81" t="s">
        <v>963</v>
      </c>
      <c r="O234" s="81" t="s">
        <v>1153</v>
      </c>
      <c r="P234" s="81" t="s">
        <v>1171</v>
      </c>
      <c r="Q234" s="81" t="s">
        <v>1648</v>
      </c>
      <c r="R234" s="81" t="s">
        <v>51</v>
      </c>
      <c r="S234" s="82">
        <v>38790</v>
      </c>
      <c r="T234" s="82">
        <v>32339</v>
      </c>
      <c r="U234" s="82">
        <v>11</v>
      </c>
      <c r="V234" s="82">
        <v>3498</v>
      </c>
      <c r="W234" s="82">
        <v>5497</v>
      </c>
      <c r="X234" s="82">
        <v>12497</v>
      </c>
      <c r="Y234" s="82">
        <v>10838</v>
      </c>
      <c r="Z234" s="82">
        <v>8436</v>
      </c>
      <c r="AA234" s="82">
        <v>9431</v>
      </c>
      <c r="AB234" s="82">
        <v>8085</v>
      </c>
      <c r="AC234" s="82">
        <v>5891</v>
      </c>
      <c r="AD234" s="82">
        <v>6171</v>
      </c>
      <c r="AE234" s="82">
        <v>796</v>
      </c>
      <c r="AF234" s="82"/>
      <c r="AG234" s="82">
        <v>596</v>
      </c>
      <c r="AH234" s="82">
        <v>2235</v>
      </c>
      <c r="AI234" s="82">
        <v>2853</v>
      </c>
      <c r="AJ234" s="82">
        <v>373</v>
      </c>
      <c r="AK234" s="82">
        <v>375</v>
      </c>
      <c r="AL234" s="82">
        <v>14388</v>
      </c>
      <c r="AM234" s="82">
        <v>1222</v>
      </c>
      <c r="AN234" s="82">
        <v>49098</v>
      </c>
      <c r="AO234" s="82"/>
      <c r="AP234" s="82">
        <v>26680</v>
      </c>
      <c r="AQ234" s="82">
        <v>43200</v>
      </c>
      <c r="AR234" s="82">
        <v>1260</v>
      </c>
      <c r="AS234" s="82"/>
      <c r="AT234" s="82">
        <v>1130</v>
      </c>
      <c r="AU234" s="82">
        <v>3224</v>
      </c>
      <c r="AV234" s="82">
        <v>213</v>
      </c>
      <c r="AW234" s="82">
        <v>174</v>
      </c>
      <c r="AX234" s="82">
        <v>409</v>
      </c>
      <c r="AY234" s="82">
        <v>102</v>
      </c>
      <c r="AZ234" s="82">
        <v>25</v>
      </c>
      <c r="BA234" s="82">
        <v>257</v>
      </c>
      <c r="BB234" s="82">
        <v>1479</v>
      </c>
      <c r="BC234" s="82">
        <v>64</v>
      </c>
      <c r="BD234" s="82">
        <v>67</v>
      </c>
      <c r="BE234" s="82">
        <v>62686</v>
      </c>
      <c r="BF234" s="82">
        <v>1310</v>
      </c>
      <c r="BG234" s="82"/>
      <c r="BH234" s="82"/>
      <c r="BI234" s="82"/>
      <c r="BJ234" s="82"/>
      <c r="BK234" s="82">
        <v>27417</v>
      </c>
      <c r="BL234" s="82">
        <v>16583</v>
      </c>
      <c r="BM234" s="82">
        <v>1689</v>
      </c>
      <c r="BN234" s="82">
        <v>21758</v>
      </c>
      <c r="BO234" s="82">
        <v>3693</v>
      </c>
      <c r="BP234" s="82"/>
      <c r="BQ234" s="82">
        <v>54</v>
      </c>
      <c r="BR234" s="82">
        <v>5827</v>
      </c>
      <c r="BS234" s="82">
        <v>19</v>
      </c>
      <c r="BT234" s="82">
        <v>4784</v>
      </c>
      <c r="BU234" s="82">
        <v>338</v>
      </c>
      <c r="BV234" s="82">
        <v>674</v>
      </c>
      <c r="BW234" s="82">
        <v>1076</v>
      </c>
      <c r="BX234" s="82">
        <v>557</v>
      </c>
      <c r="BY234" s="82">
        <v>3232</v>
      </c>
      <c r="BZ234" s="82">
        <v>4841</v>
      </c>
      <c r="CA234" s="82">
        <v>2300</v>
      </c>
      <c r="CB234" s="82">
        <v>15603</v>
      </c>
      <c r="CC234" s="82">
        <v>5201</v>
      </c>
      <c r="CD234" s="82">
        <v>3367</v>
      </c>
      <c r="CE234" s="82">
        <v>295</v>
      </c>
      <c r="CF234" s="82">
        <v>3196</v>
      </c>
      <c r="CG234" s="82">
        <v>2064</v>
      </c>
      <c r="CH234" s="82">
        <v>4700</v>
      </c>
      <c r="CI234" s="82">
        <v>2174</v>
      </c>
      <c r="CJ234" s="82">
        <v>10822</v>
      </c>
      <c r="CK234" s="82">
        <v>16</v>
      </c>
      <c r="CL234" s="82">
        <v>71140</v>
      </c>
      <c r="CM234" s="82">
        <v>817</v>
      </c>
      <c r="CN234" s="82">
        <v>62378</v>
      </c>
      <c r="CO234" s="82">
        <v>7945</v>
      </c>
      <c r="CP234" s="82"/>
      <c r="CQ234" s="82"/>
      <c r="CR234" s="82"/>
      <c r="CS234" s="82">
        <v>68410</v>
      </c>
      <c r="CT234" s="82">
        <v>13</v>
      </c>
      <c r="CU234" s="82">
        <v>2035</v>
      </c>
      <c r="CV234" s="82">
        <v>662</v>
      </c>
      <c r="CW234" s="82">
        <v>20</v>
      </c>
      <c r="CX234" s="82">
        <v>6524</v>
      </c>
      <c r="CY234" s="82">
        <v>7347</v>
      </c>
      <c r="CZ234" s="82">
        <v>2</v>
      </c>
      <c r="DA234" s="82">
        <v>147</v>
      </c>
      <c r="DB234" s="82">
        <v>917</v>
      </c>
      <c r="DC234" s="82">
        <v>1087</v>
      </c>
      <c r="DD234" s="82">
        <v>1284</v>
      </c>
      <c r="DE234" s="82">
        <v>2134</v>
      </c>
      <c r="DF234" s="82">
        <v>2606</v>
      </c>
      <c r="DG234" s="82">
        <v>2585</v>
      </c>
      <c r="DH234" s="82">
        <v>3112</v>
      </c>
      <c r="DI234" s="82">
        <v>1</v>
      </c>
      <c r="DJ234" s="82"/>
      <c r="DK234" s="82"/>
      <c r="DL234" s="82">
        <v>176</v>
      </c>
      <c r="DM234" s="82">
        <v>513</v>
      </c>
      <c r="DN234" s="82">
        <v>402</v>
      </c>
      <c r="DO234" s="82">
        <v>80</v>
      </c>
      <c r="DP234" s="82">
        <v>74</v>
      </c>
      <c r="DQ234" s="82">
        <v>2226</v>
      </c>
      <c r="DR234" s="82">
        <v>113</v>
      </c>
      <c r="DS234" s="82">
        <v>10289</v>
      </c>
      <c r="DT234" s="82"/>
      <c r="DU234" s="82">
        <v>3849</v>
      </c>
      <c r="DV234" s="82">
        <v>9912</v>
      </c>
      <c r="DW234" s="82">
        <v>112</v>
      </c>
      <c r="DX234" s="82"/>
      <c r="DY234" s="82">
        <v>390</v>
      </c>
      <c r="DZ234" s="82">
        <v>320</v>
      </c>
      <c r="EA234" s="82">
        <v>671</v>
      </c>
      <c r="EB234" s="82">
        <v>3213</v>
      </c>
      <c r="EC234" s="82">
        <v>476</v>
      </c>
      <c r="ED234" s="82">
        <v>13</v>
      </c>
      <c r="EE234" s="82">
        <v>13</v>
      </c>
      <c r="EF234" s="82">
        <v>49</v>
      </c>
      <c r="EG234" s="82">
        <v>337</v>
      </c>
      <c r="EH234" s="82">
        <v>150</v>
      </c>
      <c r="EI234" s="82">
        <v>6248</v>
      </c>
      <c r="EJ234" s="82">
        <v>1987</v>
      </c>
      <c r="EK234" s="82">
        <v>4</v>
      </c>
      <c r="EL234" s="82"/>
      <c r="EM234" s="82">
        <v>2</v>
      </c>
      <c r="EN234" s="82"/>
      <c r="EO234" s="82"/>
      <c r="EP234" s="82">
        <v>3502</v>
      </c>
      <c r="EQ234" s="82">
        <v>7241</v>
      </c>
      <c r="ER234" s="82">
        <v>175</v>
      </c>
      <c r="ES234" s="82">
        <v>2717</v>
      </c>
      <c r="ET234" s="82">
        <v>234</v>
      </c>
      <c r="EU234" s="82">
        <v>4</v>
      </c>
      <c r="EV234" s="82">
        <v>2202</v>
      </c>
      <c r="EW234" s="82">
        <v>2066</v>
      </c>
      <c r="EX234" s="82">
        <v>110</v>
      </c>
      <c r="EY234" s="82">
        <v>21</v>
      </c>
      <c r="EZ234" s="82">
        <v>588</v>
      </c>
      <c r="FA234" s="82">
        <v>11</v>
      </c>
      <c r="FB234" s="82">
        <v>836</v>
      </c>
      <c r="FC234" s="82">
        <v>2543</v>
      </c>
      <c r="FD234" s="82">
        <v>2264</v>
      </c>
      <c r="FE234" s="82">
        <v>542</v>
      </c>
      <c r="FF234" s="82">
        <v>335</v>
      </c>
      <c r="FG234" s="82">
        <v>417</v>
      </c>
      <c r="FH234" s="82">
        <v>405</v>
      </c>
      <c r="FI234" s="82">
        <v>905</v>
      </c>
      <c r="FJ234" s="82">
        <v>332</v>
      </c>
      <c r="FK234" s="82">
        <v>196</v>
      </c>
      <c r="FL234" s="82">
        <v>1</v>
      </c>
      <c r="FM234" s="82">
        <v>5</v>
      </c>
      <c r="FN234" s="82">
        <v>90</v>
      </c>
      <c r="FO234" s="82">
        <v>4</v>
      </c>
      <c r="FP234" s="82"/>
      <c r="FQ234" s="82">
        <v>13873</v>
      </c>
      <c r="FR234" s="82">
        <v>250</v>
      </c>
      <c r="FS234" s="82">
        <v>11953</v>
      </c>
      <c r="FT234" s="82">
        <v>1670</v>
      </c>
      <c r="FU234" s="82"/>
      <c r="FV234" s="82"/>
      <c r="FW234" s="82">
        <v>13193</v>
      </c>
      <c r="FX234" s="82">
        <v>553</v>
      </c>
      <c r="FY234" s="82">
        <v>121</v>
      </c>
      <c r="FZ234" s="82">
        <v>2</v>
      </c>
      <c r="GA234" s="82">
        <v>3</v>
      </c>
      <c r="GB234" s="82">
        <v>1</v>
      </c>
      <c r="GC234" s="82"/>
    </row>
    <row r="235" spans="1:185" x14ac:dyDescent="0.3">
      <c r="A235" s="83">
        <v>106370759</v>
      </c>
      <c r="B235" s="81" t="s">
        <v>600</v>
      </c>
      <c r="C235" s="81" t="s">
        <v>601</v>
      </c>
      <c r="D235" s="81" t="s">
        <v>1101</v>
      </c>
      <c r="E235" s="81" t="s">
        <v>1639</v>
      </c>
      <c r="F235" s="81" t="s">
        <v>1649</v>
      </c>
      <c r="G235" s="81" t="s">
        <v>1650</v>
      </c>
      <c r="H235" s="81" t="s">
        <v>602</v>
      </c>
      <c r="I235" s="81" t="s">
        <v>1048</v>
      </c>
      <c r="J235" s="81"/>
      <c r="K235" s="81" t="s">
        <v>1864</v>
      </c>
      <c r="L235" s="81"/>
      <c r="M235" s="81"/>
      <c r="N235" s="81" t="s">
        <v>967</v>
      </c>
      <c r="O235" s="81" t="s">
        <v>1121</v>
      </c>
      <c r="P235" s="81" t="s">
        <v>1173</v>
      </c>
      <c r="Q235" s="81" t="s">
        <v>1651</v>
      </c>
      <c r="R235" s="81" t="s">
        <v>51</v>
      </c>
      <c r="S235" s="82">
        <v>7947</v>
      </c>
      <c r="T235" s="82">
        <v>8270</v>
      </c>
      <c r="U235" s="82">
        <v>1</v>
      </c>
      <c r="V235" s="82">
        <v>496</v>
      </c>
      <c r="W235" s="82">
        <v>1096</v>
      </c>
      <c r="X235" s="82">
        <v>3367</v>
      </c>
      <c r="Y235" s="82">
        <v>3113</v>
      </c>
      <c r="Z235" s="82">
        <v>2380</v>
      </c>
      <c r="AA235" s="82">
        <v>2518</v>
      </c>
      <c r="AB235" s="82">
        <v>1836</v>
      </c>
      <c r="AC235" s="82">
        <v>837</v>
      </c>
      <c r="AD235" s="82">
        <v>502</v>
      </c>
      <c r="AE235" s="82">
        <v>64</v>
      </c>
      <c r="AF235" s="82">
        <v>9</v>
      </c>
      <c r="AG235" s="82">
        <v>40</v>
      </c>
      <c r="AH235" s="82">
        <v>1693</v>
      </c>
      <c r="AI235" s="82">
        <v>3577</v>
      </c>
      <c r="AJ235" s="82">
        <v>1525</v>
      </c>
      <c r="AK235" s="82">
        <v>123</v>
      </c>
      <c r="AL235" s="82">
        <v>2552</v>
      </c>
      <c r="AM235" s="82">
        <v>146</v>
      </c>
      <c r="AN235" s="82">
        <v>6562</v>
      </c>
      <c r="AO235" s="82"/>
      <c r="AP235" s="82">
        <v>6753</v>
      </c>
      <c r="AQ235" s="82">
        <v>8871</v>
      </c>
      <c r="AR235" s="82">
        <v>594</v>
      </c>
      <c r="AS235" s="82"/>
      <c r="AT235" s="82">
        <v>381</v>
      </c>
      <c r="AU235" s="82">
        <v>596</v>
      </c>
      <c r="AV235" s="82">
        <v>68</v>
      </c>
      <c r="AW235" s="82">
        <v>37</v>
      </c>
      <c r="AX235" s="82">
        <v>7</v>
      </c>
      <c r="AY235" s="82">
        <v>1</v>
      </c>
      <c r="AZ235" s="82">
        <v>1</v>
      </c>
      <c r="BA235" s="82">
        <v>9</v>
      </c>
      <c r="BB235" s="82">
        <v>11</v>
      </c>
      <c r="BC235" s="82"/>
      <c r="BD235" s="82"/>
      <c r="BE235" s="82">
        <v>15103</v>
      </c>
      <c r="BF235" s="82">
        <v>4</v>
      </c>
      <c r="BG235" s="82"/>
      <c r="BH235" s="82"/>
      <c r="BI235" s="82"/>
      <c r="BJ235" s="82"/>
      <c r="BK235" s="82">
        <v>9632</v>
      </c>
      <c r="BL235" s="82">
        <v>3148</v>
      </c>
      <c r="BM235" s="82">
        <v>601</v>
      </c>
      <c r="BN235" s="82">
        <v>1720</v>
      </c>
      <c r="BO235" s="82">
        <v>1117</v>
      </c>
      <c r="BP235" s="82"/>
      <c r="BQ235" s="82">
        <v>4</v>
      </c>
      <c r="BR235" s="82">
        <v>743</v>
      </c>
      <c r="BS235" s="82">
        <v>2</v>
      </c>
      <c r="BT235" s="82">
        <v>926</v>
      </c>
      <c r="BU235" s="82">
        <v>73</v>
      </c>
      <c r="BV235" s="82">
        <v>205</v>
      </c>
      <c r="BW235" s="82">
        <v>342</v>
      </c>
      <c r="BX235" s="82">
        <v>140</v>
      </c>
      <c r="BY235" s="82">
        <v>572</v>
      </c>
      <c r="BZ235" s="82">
        <v>906</v>
      </c>
      <c r="CA235" s="82">
        <v>649</v>
      </c>
      <c r="CB235" s="82">
        <v>3391</v>
      </c>
      <c r="CC235" s="82">
        <v>2249</v>
      </c>
      <c r="CD235" s="82">
        <v>976</v>
      </c>
      <c r="CE235" s="82">
        <v>25</v>
      </c>
      <c r="CF235" s="82">
        <v>634</v>
      </c>
      <c r="CG235" s="82">
        <v>264</v>
      </c>
      <c r="CH235" s="82">
        <v>1482</v>
      </c>
      <c r="CI235" s="82">
        <v>688</v>
      </c>
      <c r="CJ235" s="82">
        <v>1944</v>
      </c>
      <c r="CK235" s="82">
        <v>3</v>
      </c>
      <c r="CL235" s="82">
        <v>16218</v>
      </c>
      <c r="CM235" s="82">
        <v>273</v>
      </c>
      <c r="CN235" s="82">
        <v>14277</v>
      </c>
      <c r="CO235" s="82">
        <v>1661</v>
      </c>
      <c r="CP235" s="82">
        <v>7</v>
      </c>
      <c r="CQ235" s="82"/>
      <c r="CR235" s="82"/>
      <c r="CS235" s="82">
        <v>15518</v>
      </c>
      <c r="CT235" s="82">
        <v>7</v>
      </c>
      <c r="CU235" s="82">
        <v>458</v>
      </c>
      <c r="CV235" s="82">
        <v>213</v>
      </c>
      <c r="CW235" s="82">
        <v>22</v>
      </c>
      <c r="CX235" s="82">
        <v>2055</v>
      </c>
      <c r="CY235" s="82">
        <v>2864</v>
      </c>
      <c r="CZ235" s="82"/>
      <c r="DA235" s="82">
        <v>73</v>
      </c>
      <c r="DB235" s="82">
        <v>658</v>
      </c>
      <c r="DC235" s="82">
        <v>777</v>
      </c>
      <c r="DD235" s="82">
        <v>665</v>
      </c>
      <c r="DE235" s="82">
        <v>927</v>
      </c>
      <c r="DF235" s="82">
        <v>861</v>
      </c>
      <c r="DG235" s="82">
        <v>486</v>
      </c>
      <c r="DH235" s="82">
        <v>454</v>
      </c>
      <c r="DI235" s="82">
        <v>14</v>
      </c>
      <c r="DJ235" s="82"/>
      <c r="DK235" s="82">
        <v>4</v>
      </c>
      <c r="DL235" s="82">
        <v>15</v>
      </c>
      <c r="DM235" s="82">
        <v>606</v>
      </c>
      <c r="DN235" s="82">
        <v>918</v>
      </c>
      <c r="DO235" s="82">
        <v>381</v>
      </c>
      <c r="DP235" s="82">
        <v>30</v>
      </c>
      <c r="DQ235" s="82">
        <v>780</v>
      </c>
      <c r="DR235" s="82">
        <v>67</v>
      </c>
      <c r="DS235" s="82">
        <v>2122</v>
      </c>
      <c r="DT235" s="82"/>
      <c r="DU235" s="82">
        <v>1734</v>
      </c>
      <c r="DV235" s="82">
        <v>2929</v>
      </c>
      <c r="DW235" s="82">
        <v>256</v>
      </c>
      <c r="DX235" s="82"/>
      <c r="DY235" s="82">
        <v>187</v>
      </c>
      <c r="DZ235" s="82">
        <v>441</v>
      </c>
      <c r="EA235" s="82">
        <v>116</v>
      </c>
      <c r="EB235" s="82">
        <v>152</v>
      </c>
      <c r="EC235" s="82">
        <v>33</v>
      </c>
      <c r="ED235" s="82">
        <v>76</v>
      </c>
      <c r="EE235" s="82">
        <v>495</v>
      </c>
      <c r="EF235" s="82">
        <v>15</v>
      </c>
      <c r="EG235" s="82">
        <v>29</v>
      </c>
      <c r="EH235" s="82">
        <v>1</v>
      </c>
      <c r="EI235" s="82">
        <v>3007</v>
      </c>
      <c r="EJ235" s="82">
        <v>362</v>
      </c>
      <c r="EK235" s="82"/>
      <c r="EL235" s="82"/>
      <c r="EM235" s="82">
        <v>2</v>
      </c>
      <c r="EN235" s="82"/>
      <c r="EO235" s="82">
        <v>3</v>
      </c>
      <c r="EP235" s="82">
        <v>2358</v>
      </c>
      <c r="EQ235" s="82">
        <v>1596</v>
      </c>
      <c r="ER235" s="82">
        <v>72</v>
      </c>
      <c r="ES235" s="82">
        <v>814</v>
      </c>
      <c r="ET235" s="82">
        <v>79</v>
      </c>
      <c r="EU235" s="82"/>
      <c r="EV235" s="82">
        <v>541</v>
      </c>
      <c r="EW235" s="82">
        <v>424</v>
      </c>
      <c r="EX235" s="82">
        <v>22</v>
      </c>
      <c r="EY235" s="82">
        <v>10</v>
      </c>
      <c r="EZ235" s="82">
        <v>226</v>
      </c>
      <c r="FA235" s="82">
        <v>2</v>
      </c>
      <c r="FB235" s="82">
        <v>238</v>
      </c>
      <c r="FC235" s="82">
        <v>846</v>
      </c>
      <c r="FD235" s="82">
        <v>227</v>
      </c>
      <c r="FE235" s="82">
        <v>1466</v>
      </c>
      <c r="FF235" s="82">
        <v>65</v>
      </c>
      <c r="FG235" s="82">
        <v>24</v>
      </c>
      <c r="FH235" s="82">
        <v>246</v>
      </c>
      <c r="FI235" s="82">
        <v>283</v>
      </c>
      <c r="FJ235" s="82">
        <v>108</v>
      </c>
      <c r="FK235" s="82">
        <v>121</v>
      </c>
      <c r="FL235" s="82">
        <v>13</v>
      </c>
      <c r="FM235" s="82">
        <v>19</v>
      </c>
      <c r="FN235" s="82">
        <v>38</v>
      </c>
      <c r="FO235" s="82"/>
      <c r="FP235" s="82"/>
      <c r="FQ235" s="82">
        <v>4919</v>
      </c>
      <c r="FR235" s="82">
        <v>177</v>
      </c>
      <c r="FS235" s="82">
        <v>4144</v>
      </c>
      <c r="FT235" s="82">
        <v>595</v>
      </c>
      <c r="FU235" s="82">
        <v>3</v>
      </c>
      <c r="FV235" s="82"/>
      <c r="FW235" s="82">
        <v>4229</v>
      </c>
      <c r="FX235" s="82">
        <v>617</v>
      </c>
      <c r="FY235" s="82">
        <v>50</v>
      </c>
      <c r="FZ235" s="82">
        <v>3</v>
      </c>
      <c r="GA235" s="82">
        <v>20</v>
      </c>
      <c r="GB235" s="82"/>
      <c r="GC235" s="82">
        <v>20</v>
      </c>
    </row>
    <row r="236" spans="1:185" x14ac:dyDescent="0.3">
      <c r="A236" s="83">
        <v>106370771</v>
      </c>
      <c r="B236" s="81" t="s">
        <v>603</v>
      </c>
      <c r="C236" s="81" t="s">
        <v>604</v>
      </c>
      <c r="D236" s="81" t="s">
        <v>1101</v>
      </c>
      <c r="E236" s="81" t="s">
        <v>1639</v>
      </c>
      <c r="F236" s="81" t="s">
        <v>2104</v>
      </c>
      <c r="G236" s="81" t="s">
        <v>2105</v>
      </c>
      <c r="H236" s="81" t="s">
        <v>605</v>
      </c>
      <c r="I236" s="81" t="s">
        <v>1040</v>
      </c>
      <c r="J236" s="81" t="s">
        <v>1867</v>
      </c>
      <c r="K236" s="81" t="s">
        <v>1864</v>
      </c>
      <c r="L236" s="81"/>
      <c r="M236" s="81"/>
      <c r="N236" s="81" t="s">
        <v>965</v>
      </c>
      <c r="O236" s="81" t="s">
        <v>1148</v>
      </c>
      <c r="P236" s="81" t="s">
        <v>1174</v>
      </c>
      <c r="Q236" s="81" t="s">
        <v>1652</v>
      </c>
      <c r="R236" s="81" t="s">
        <v>51</v>
      </c>
      <c r="S236" s="82">
        <v>15294</v>
      </c>
      <c r="T236" s="82">
        <v>13022</v>
      </c>
      <c r="U236" s="82">
        <v>6</v>
      </c>
      <c r="V236" s="82">
        <v>368</v>
      </c>
      <c r="W236" s="82">
        <v>1267</v>
      </c>
      <c r="X236" s="82">
        <v>4748</v>
      </c>
      <c r="Y236" s="82">
        <v>4474</v>
      </c>
      <c r="Z236" s="82">
        <v>3684</v>
      </c>
      <c r="AA236" s="82">
        <v>4037</v>
      </c>
      <c r="AB236" s="82">
        <v>3433</v>
      </c>
      <c r="AC236" s="82">
        <v>3120</v>
      </c>
      <c r="AD236" s="82">
        <v>3112</v>
      </c>
      <c r="AE236" s="82">
        <v>79</v>
      </c>
      <c r="AF236" s="82"/>
      <c r="AG236" s="82">
        <v>69</v>
      </c>
      <c r="AH236" s="82">
        <v>2218</v>
      </c>
      <c r="AI236" s="82">
        <v>1400</v>
      </c>
      <c r="AJ236" s="82">
        <v>420</v>
      </c>
      <c r="AK236" s="82">
        <v>60</v>
      </c>
      <c r="AL236" s="82">
        <v>3182</v>
      </c>
      <c r="AM236" s="82">
        <v>610</v>
      </c>
      <c r="AN236" s="82">
        <v>20328</v>
      </c>
      <c r="AO236" s="82">
        <v>35</v>
      </c>
      <c r="AP236" s="82">
        <v>4071</v>
      </c>
      <c r="AQ236" s="82">
        <v>23878</v>
      </c>
      <c r="AR236" s="82">
        <v>371</v>
      </c>
      <c r="AS236" s="82">
        <v>2</v>
      </c>
      <c r="AT236" s="82">
        <v>62</v>
      </c>
      <c r="AU236" s="82">
        <v>141</v>
      </c>
      <c r="AV236" s="82">
        <v>1</v>
      </c>
      <c r="AW236" s="82">
        <v>89</v>
      </c>
      <c r="AX236" s="82">
        <v>2</v>
      </c>
      <c r="AY236" s="82">
        <v>18</v>
      </c>
      <c r="AZ236" s="82">
        <v>437</v>
      </c>
      <c r="BA236" s="82">
        <v>37</v>
      </c>
      <c r="BB236" s="82">
        <v>31</v>
      </c>
      <c r="BC236" s="82">
        <v>5</v>
      </c>
      <c r="BD236" s="82">
        <v>3</v>
      </c>
      <c r="BE236" s="82">
        <v>27384</v>
      </c>
      <c r="BF236" s="82">
        <v>90</v>
      </c>
      <c r="BG236" s="82"/>
      <c r="BH236" s="82"/>
      <c r="BI236" s="82">
        <v>14</v>
      </c>
      <c r="BJ236" s="82">
        <v>8</v>
      </c>
      <c r="BK236" s="82">
        <v>6724</v>
      </c>
      <c r="BL236" s="82">
        <v>7637</v>
      </c>
      <c r="BM236" s="82">
        <v>1336</v>
      </c>
      <c r="BN236" s="82">
        <v>11179</v>
      </c>
      <c r="BO236" s="82">
        <v>1349</v>
      </c>
      <c r="BP236" s="82">
        <v>97</v>
      </c>
      <c r="BQ236" s="82">
        <v>5</v>
      </c>
      <c r="BR236" s="82">
        <v>2607</v>
      </c>
      <c r="BS236" s="82">
        <v>4</v>
      </c>
      <c r="BT236" s="82">
        <v>1419</v>
      </c>
      <c r="BU236" s="82">
        <v>68</v>
      </c>
      <c r="BV236" s="82">
        <v>210</v>
      </c>
      <c r="BW236" s="82">
        <v>350</v>
      </c>
      <c r="BX236" s="82">
        <v>272</v>
      </c>
      <c r="BY236" s="82">
        <v>833</v>
      </c>
      <c r="BZ236" s="82">
        <v>1469</v>
      </c>
      <c r="CA236" s="82">
        <v>1036</v>
      </c>
      <c r="CB236" s="82">
        <v>6556</v>
      </c>
      <c r="CC236" s="82">
        <v>1519</v>
      </c>
      <c r="CD236" s="82">
        <v>1653</v>
      </c>
      <c r="CE236" s="82">
        <v>66</v>
      </c>
      <c r="CF236" s="82">
        <v>1599</v>
      </c>
      <c r="CG236" s="82">
        <v>631</v>
      </c>
      <c r="CH236" s="82">
        <v>1573</v>
      </c>
      <c r="CI236" s="82">
        <v>687</v>
      </c>
      <c r="CJ236" s="82">
        <v>5759</v>
      </c>
      <c r="CK236" s="82">
        <v>6</v>
      </c>
      <c r="CL236" s="82">
        <v>28322</v>
      </c>
      <c r="CM236" s="82">
        <v>689</v>
      </c>
      <c r="CN236" s="82">
        <v>26861</v>
      </c>
      <c r="CO236" s="82">
        <v>747</v>
      </c>
      <c r="CP236" s="82">
        <v>10</v>
      </c>
      <c r="CQ236" s="82">
        <v>15</v>
      </c>
      <c r="CR236" s="82"/>
      <c r="CS236" s="82">
        <v>26073</v>
      </c>
      <c r="CT236" s="82">
        <v>42</v>
      </c>
      <c r="CU236" s="82">
        <v>1300</v>
      </c>
      <c r="CV236" s="82">
        <v>891</v>
      </c>
      <c r="CW236" s="82">
        <v>16</v>
      </c>
      <c r="CX236" s="82">
        <v>4832</v>
      </c>
      <c r="CY236" s="82">
        <v>5202</v>
      </c>
      <c r="CZ236" s="82">
        <v>1</v>
      </c>
      <c r="DA236" s="82">
        <v>110</v>
      </c>
      <c r="DB236" s="82">
        <v>513</v>
      </c>
      <c r="DC236" s="82">
        <v>644</v>
      </c>
      <c r="DD236" s="82">
        <v>688</v>
      </c>
      <c r="DE236" s="82">
        <v>1173</v>
      </c>
      <c r="DF236" s="82">
        <v>1635</v>
      </c>
      <c r="DG236" s="82">
        <v>2113</v>
      </c>
      <c r="DH236" s="82">
        <v>3155</v>
      </c>
      <c r="DI236" s="82">
        <v>4</v>
      </c>
      <c r="DJ236" s="82"/>
      <c r="DK236" s="82"/>
      <c r="DL236" s="82">
        <v>16</v>
      </c>
      <c r="DM236" s="82">
        <v>848</v>
      </c>
      <c r="DN236" s="82">
        <v>316</v>
      </c>
      <c r="DO236" s="82">
        <v>121</v>
      </c>
      <c r="DP236" s="82">
        <v>34</v>
      </c>
      <c r="DQ236" s="82">
        <v>834</v>
      </c>
      <c r="DR236" s="82">
        <v>148</v>
      </c>
      <c r="DS236" s="82">
        <v>7711</v>
      </c>
      <c r="DT236" s="82">
        <v>7</v>
      </c>
      <c r="DU236" s="82">
        <v>1110</v>
      </c>
      <c r="DV236" s="82">
        <v>8790</v>
      </c>
      <c r="DW236" s="82">
        <v>134</v>
      </c>
      <c r="DX236" s="82">
        <v>1</v>
      </c>
      <c r="DY236" s="82">
        <v>233</v>
      </c>
      <c r="DZ236" s="82"/>
      <c r="EA236" s="82">
        <v>400</v>
      </c>
      <c r="EB236" s="82">
        <v>1367</v>
      </c>
      <c r="EC236" s="82">
        <v>268</v>
      </c>
      <c r="ED236" s="82">
        <v>79</v>
      </c>
      <c r="EE236" s="82">
        <v>5</v>
      </c>
      <c r="EF236" s="82">
        <v>50</v>
      </c>
      <c r="EG236" s="82">
        <v>126</v>
      </c>
      <c r="EH236" s="82">
        <v>11</v>
      </c>
      <c r="EI236" s="82">
        <v>6013</v>
      </c>
      <c r="EJ236" s="82">
        <v>1465</v>
      </c>
      <c r="EK236" s="82">
        <v>2</v>
      </c>
      <c r="EL236" s="82">
        <v>15</v>
      </c>
      <c r="EM236" s="82"/>
      <c r="EN236" s="82">
        <v>1</v>
      </c>
      <c r="EO236" s="82"/>
      <c r="EP236" s="82">
        <v>1234</v>
      </c>
      <c r="EQ236" s="82">
        <v>6102</v>
      </c>
      <c r="ER236" s="82">
        <v>264</v>
      </c>
      <c r="ES236" s="82">
        <v>2188</v>
      </c>
      <c r="ET236" s="82">
        <v>247</v>
      </c>
      <c r="EU236" s="82"/>
      <c r="EV236" s="82">
        <v>2180</v>
      </c>
      <c r="EW236" s="82">
        <v>1403</v>
      </c>
      <c r="EX236" s="82">
        <v>80</v>
      </c>
      <c r="EY236" s="82">
        <v>17</v>
      </c>
      <c r="EZ236" s="82">
        <v>376</v>
      </c>
      <c r="FA236" s="82">
        <v>11</v>
      </c>
      <c r="FB236" s="82">
        <v>473</v>
      </c>
      <c r="FC236" s="82">
        <v>1005</v>
      </c>
      <c r="FD236" s="82">
        <v>2340</v>
      </c>
      <c r="FE236" s="82">
        <v>169</v>
      </c>
      <c r="FF236" s="82">
        <v>298</v>
      </c>
      <c r="FG236" s="82">
        <v>283</v>
      </c>
      <c r="FH236" s="82">
        <v>366</v>
      </c>
      <c r="FI236" s="82">
        <v>602</v>
      </c>
      <c r="FJ236" s="82">
        <v>184</v>
      </c>
      <c r="FK236" s="82">
        <v>164</v>
      </c>
      <c r="FL236" s="82">
        <v>4</v>
      </c>
      <c r="FM236" s="82">
        <v>1</v>
      </c>
      <c r="FN236" s="82">
        <v>70</v>
      </c>
      <c r="FO236" s="82">
        <v>6</v>
      </c>
      <c r="FP236" s="82">
        <v>3</v>
      </c>
      <c r="FQ236" s="82">
        <v>10035</v>
      </c>
      <c r="FR236" s="82">
        <v>397</v>
      </c>
      <c r="FS236" s="82">
        <v>9281</v>
      </c>
      <c r="FT236" s="82">
        <v>348</v>
      </c>
      <c r="FU236" s="82">
        <v>4</v>
      </c>
      <c r="FV236" s="82">
        <v>5</v>
      </c>
      <c r="FW236" s="82">
        <v>9535</v>
      </c>
      <c r="FX236" s="82">
        <v>212</v>
      </c>
      <c r="FY236" s="82">
        <v>270</v>
      </c>
      <c r="FZ236" s="82">
        <v>6</v>
      </c>
      <c r="GA236" s="82">
        <v>12</v>
      </c>
      <c r="GB236" s="82"/>
      <c r="GC236" s="82">
        <v>47</v>
      </c>
    </row>
    <row r="237" spans="1:185" x14ac:dyDescent="0.3">
      <c r="A237" s="83">
        <v>106370780</v>
      </c>
      <c r="B237" s="81" t="s">
        <v>606</v>
      </c>
      <c r="C237" s="81" t="s">
        <v>607</v>
      </c>
      <c r="D237" s="81" t="s">
        <v>1101</v>
      </c>
      <c r="E237" s="81" t="s">
        <v>1639</v>
      </c>
      <c r="F237" s="81" t="s">
        <v>2106</v>
      </c>
      <c r="G237" s="81" t="s">
        <v>2107</v>
      </c>
      <c r="H237" s="81" t="s">
        <v>608</v>
      </c>
      <c r="I237" s="81" t="s">
        <v>969</v>
      </c>
      <c r="J237" s="81"/>
      <c r="K237" s="81" t="s">
        <v>1864</v>
      </c>
      <c r="L237" s="81"/>
      <c r="M237" s="81"/>
      <c r="N237" s="81" t="s">
        <v>965</v>
      </c>
      <c r="O237" s="81" t="s">
        <v>1129</v>
      </c>
      <c r="P237" s="81" t="s">
        <v>1175</v>
      </c>
      <c r="Q237" s="81" t="s">
        <v>1653</v>
      </c>
      <c r="R237" s="81" t="s">
        <v>51</v>
      </c>
      <c r="S237" s="82">
        <v>17660</v>
      </c>
      <c r="T237" s="82">
        <v>16604</v>
      </c>
      <c r="U237" s="82"/>
      <c r="V237" s="82">
        <v>1958</v>
      </c>
      <c r="W237" s="82">
        <v>2442</v>
      </c>
      <c r="X237" s="82">
        <v>6418</v>
      </c>
      <c r="Y237" s="82">
        <v>5748</v>
      </c>
      <c r="Z237" s="82">
        <v>4297</v>
      </c>
      <c r="AA237" s="82">
        <v>4352</v>
      </c>
      <c r="AB237" s="82">
        <v>3624</v>
      </c>
      <c r="AC237" s="82">
        <v>2330</v>
      </c>
      <c r="AD237" s="82">
        <v>2706</v>
      </c>
      <c r="AE237" s="82">
        <v>389</v>
      </c>
      <c r="AF237" s="82"/>
      <c r="AG237" s="82">
        <v>73</v>
      </c>
      <c r="AH237" s="82">
        <v>933</v>
      </c>
      <c r="AI237" s="82">
        <v>2373</v>
      </c>
      <c r="AJ237" s="82">
        <v>509</v>
      </c>
      <c r="AK237" s="82">
        <v>514</v>
      </c>
      <c r="AL237" s="82">
        <v>11021</v>
      </c>
      <c r="AM237" s="82">
        <v>93</v>
      </c>
      <c r="AN237" s="82">
        <v>18748</v>
      </c>
      <c r="AO237" s="82"/>
      <c r="AP237" s="82">
        <v>12384</v>
      </c>
      <c r="AQ237" s="82">
        <v>21661</v>
      </c>
      <c r="AR237" s="82">
        <v>219</v>
      </c>
      <c r="AS237" s="82"/>
      <c r="AT237" s="82">
        <v>1210</v>
      </c>
      <c r="AU237" s="82"/>
      <c r="AV237" s="82">
        <v>12</v>
      </c>
      <c r="AW237" s="82">
        <v>113</v>
      </c>
      <c r="AX237" s="82">
        <v>3</v>
      </c>
      <c r="AY237" s="82">
        <v>13</v>
      </c>
      <c r="AZ237" s="82">
        <v>8</v>
      </c>
      <c r="BA237" s="82">
        <v>25</v>
      </c>
      <c r="BB237" s="82">
        <v>81</v>
      </c>
      <c r="BC237" s="82">
        <v>4</v>
      </c>
      <c r="BD237" s="82">
        <v>1</v>
      </c>
      <c r="BE237" s="82">
        <v>32666</v>
      </c>
      <c r="BF237" s="82">
        <v>128</v>
      </c>
      <c r="BG237" s="82"/>
      <c r="BH237" s="82"/>
      <c r="BI237" s="82"/>
      <c r="BJ237" s="82"/>
      <c r="BK237" s="82">
        <v>15478</v>
      </c>
      <c r="BL237" s="82">
        <v>7400</v>
      </c>
      <c r="BM237" s="82">
        <v>1712</v>
      </c>
      <c r="BN237" s="82">
        <v>6407</v>
      </c>
      <c r="BO237" s="82">
        <v>3267</v>
      </c>
      <c r="BP237" s="82"/>
      <c r="BQ237" s="82">
        <v>23</v>
      </c>
      <c r="BR237" s="82">
        <v>2352</v>
      </c>
      <c r="BS237" s="82">
        <v>7</v>
      </c>
      <c r="BT237" s="82">
        <v>1789</v>
      </c>
      <c r="BU237" s="82">
        <v>213</v>
      </c>
      <c r="BV237" s="82">
        <v>433</v>
      </c>
      <c r="BW237" s="82">
        <v>431</v>
      </c>
      <c r="BX237" s="82">
        <v>315</v>
      </c>
      <c r="BY237" s="82">
        <v>1359</v>
      </c>
      <c r="BZ237" s="82">
        <v>2123</v>
      </c>
      <c r="CA237" s="82">
        <v>958</v>
      </c>
      <c r="CB237" s="82">
        <v>7592</v>
      </c>
      <c r="CC237" s="82">
        <v>2000</v>
      </c>
      <c r="CD237" s="82">
        <v>2275</v>
      </c>
      <c r="CE237" s="82">
        <v>101</v>
      </c>
      <c r="CF237" s="82">
        <v>1439</v>
      </c>
      <c r="CG237" s="82">
        <v>903</v>
      </c>
      <c r="CH237" s="82">
        <v>2560</v>
      </c>
      <c r="CI237" s="82">
        <v>1354</v>
      </c>
      <c r="CJ237" s="82">
        <v>6029</v>
      </c>
      <c r="CK237" s="82">
        <v>8</v>
      </c>
      <c r="CL237" s="82">
        <v>34264</v>
      </c>
      <c r="CM237" s="82">
        <v>209</v>
      </c>
      <c r="CN237" s="82">
        <v>30490</v>
      </c>
      <c r="CO237" s="82">
        <v>3496</v>
      </c>
      <c r="CP237" s="82">
        <v>55</v>
      </c>
      <c r="CQ237" s="82">
        <v>14</v>
      </c>
      <c r="CR237" s="82">
        <v>14</v>
      </c>
      <c r="CS237" s="82">
        <v>32409</v>
      </c>
      <c r="CT237" s="82">
        <v>19</v>
      </c>
      <c r="CU237" s="82">
        <v>1154</v>
      </c>
      <c r="CV237" s="82">
        <v>631</v>
      </c>
      <c r="CW237" s="82">
        <v>37</v>
      </c>
      <c r="CX237" s="82">
        <v>2759</v>
      </c>
      <c r="CY237" s="82">
        <v>3324</v>
      </c>
      <c r="CZ237" s="82"/>
      <c r="DA237" s="82">
        <v>35</v>
      </c>
      <c r="DB237" s="82">
        <v>312</v>
      </c>
      <c r="DC237" s="82">
        <v>429</v>
      </c>
      <c r="DD237" s="82">
        <v>513</v>
      </c>
      <c r="DE237" s="82">
        <v>940</v>
      </c>
      <c r="DF237" s="82">
        <v>1208</v>
      </c>
      <c r="DG237" s="82">
        <v>1140</v>
      </c>
      <c r="DH237" s="82">
        <v>1470</v>
      </c>
      <c r="DI237" s="82">
        <v>36</v>
      </c>
      <c r="DJ237" s="82"/>
      <c r="DK237" s="82"/>
      <c r="DL237" s="82">
        <v>11</v>
      </c>
      <c r="DM237" s="82">
        <v>237</v>
      </c>
      <c r="DN237" s="82">
        <v>278</v>
      </c>
      <c r="DO237" s="82">
        <v>67</v>
      </c>
      <c r="DP237" s="82">
        <v>96</v>
      </c>
      <c r="DQ237" s="82">
        <v>1521</v>
      </c>
      <c r="DR237" s="82">
        <v>59</v>
      </c>
      <c r="DS237" s="82">
        <v>3814</v>
      </c>
      <c r="DT237" s="82"/>
      <c r="DU237" s="82">
        <v>1607</v>
      </c>
      <c r="DV237" s="82">
        <v>4396</v>
      </c>
      <c r="DW237" s="82">
        <v>80</v>
      </c>
      <c r="DX237" s="82"/>
      <c r="DY237" s="82">
        <v>219</v>
      </c>
      <c r="DZ237" s="82">
        <v>196</v>
      </c>
      <c r="EA237" s="82">
        <v>386</v>
      </c>
      <c r="EB237" s="82">
        <v>1012</v>
      </c>
      <c r="EC237" s="82">
        <v>171</v>
      </c>
      <c r="ED237" s="82">
        <v>13</v>
      </c>
      <c r="EE237" s="82">
        <v>153</v>
      </c>
      <c r="EF237" s="82">
        <v>11</v>
      </c>
      <c r="EG237" s="82">
        <v>117</v>
      </c>
      <c r="EH237" s="82">
        <v>1</v>
      </c>
      <c r="EI237" s="82">
        <v>3014</v>
      </c>
      <c r="EJ237" s="82">
        <v>784</v>
      </c>
      <c r="EK237" s="82">
        <v>3</v>
      </c>
      <c r="EL237" s="82"/>
      <c r="EM237" s="82"/>
      <c r="EN237" s="82">
        <v>3</v>
      </c>
      <c r="EO237" s="82"/>
      <c r="EP237" s="82">
        <v>1593</v>
      </c>
      <c r="EQ237" s="82">
        <v>3397</v>
      </c>
      <c r="ER237" s="82">
        <v>295</v>
      </c>
      <c r="ES237" s="82">
        <v>688</v>
      </c>
      <c r="ET237" s="82">
        <v>110</v>
      </c>
      <c r="EU237" s="82"/>
      <c r="EV237" s="82">
        <v>1194</v>
      </c>
      <c r="EW237" s="82">
        <v>687</v>
      </c>
      <c r="EX237" s="82">
        <v>48</v>
      </c>
      <c r="EY237" s="82">
        <v>2</v>
      </c>
      <c r="EZ237" s="82">
        <v>294</v>
      </c>
      <c r="FA237" s="82">
        <v>2</v>
      </c>
      <c r="FB237" s="82">
        <v>268</v>
      </c>
      <c r="FC237" s="82">
        <v>1630</v>
      </c>
      <c r="FD237" s="82">
        <v>588</v>
      </c>
      <c r="FE237" s="82">
        <v>120</v>
      </c>
      <c r="FF237" s="82">
        <v>124</v>
      </c>
      <c r="FG237" s="82">
        <v>132</v>
      </c>
      <c r="FH237" s="82">
        <v>177</v>
      </c>
      <c r="FI237" s="82">
        <v>450</v>
      </c>
      <c r="FJ237" s="82">
        <v>144</v>
      </c>
      <c r="FK237" s="82">
        <v>45</v>
      </c>
      <c r="FL237" s="82">
        <v>34</v>
      </c>
      <c r="FM237" s="82">
        <v>16</v>
      </c>
      <c r="FN237" s="82">
        <v>126</v>
      </c>
      <c r="FO237" s="82">
        <v>2</v>
      </c>
      <c r="FP237" s="82"/>
      <c r="FQ237" s="82">
        <v>6083</v>
      </c>
      <c r="FR237" s="82">
        <v>76</v>
      </c>
      <c r="FS237" s="82">
        <v>5292</v>
      </c>
      <c r="FT237" s="82">
        <v>706</v>
      </c>
      <c r="FU237" s="82">
        <v>9</v>
      </c>
      <c r="FV237" s="82"/>
      <c r="FW237" s="82">
        <v>5639</v>
      </c>
      <c r="FX237" s="82">
        <v>363</v>
      </c>
      <c r="FY237" s="82">
        <v>61</v>
      </c>
      <c r="FZ237" s="82">
        <v>17</v>
      </c>
      <c r="GA237" s="82">
        <v>2</v>
      </c>
      <c r="GB237" s="82">
        <v>1</v>
      </c>
      <c r="GC237" s="82">
        <v>40</v>
      </c>
    </row>
    <row r="238" spans="1:185" x14ac:dyDescent="0.3">
      <c r="A238" s="83">
        <v>106370782</v>
      </c>
      <c r="B238" s="81" t="s">
        <v>609</v>
      </c>
      <c r="C238" s="81" t="s">
        <v>1020</v>
      </c>
      <c r="D238" s="81" t="s">
        <v>1101</v>
      </c>
      <c r="E238" s="81" t="s">
        <v>1639</v>
      </c>
      <c r="F238" s="81" t="s">
        <v>2108</v>
      </c>
      <c r="G238" s="81" t="s">
        <v>1639</v>
      </c>
      <c r="H238" s="81" t="s">
        <v>599</v>
      </c>
      <c r="I238" s="81" t="s">
        <v>1050</v>
      </c>
      <c r="J238" s="81" t="s">
        <v>1866</v>
      </c>
      <c r="K238" s="81" t="s">
        <v>1871</v>
      </c>
      <c r="L238" s="81"/>
      <c r="M238" s="81" t="s">
        <v>58</v>
      </c>
      <c r="N238" s="81" t="s">
        <v>965</v>
      </c>
      <c r="O238" s="81" t="s">
        <v>1148</v>
      </c>
      <c r="P238" s="81" t="s">
        <v>1174</v>
      </c>
      <c r="Q238" s="81" t="s">
        <v>1642</v>
      </c>
      <c r="R238" s="81" t="s">
        <v>51</v>
      </c>
      <c r="S238" s="82">
        <v>23898</v>
      </c>
      <c r="T238" s="82">
        <v>27306</v>
      </c>
      <c r="U238" s="82">
        <v>27</v>
      </c>
      <c r="V238" s="82">
        <v>295</v>
      </c>
      <c r="W238" s="82">
        <v>1496</v>
      </c>
      <c r="X238" s="82">
        <v>8404</v>
      </c>
      <c r="Y238" s="82">
        <v>9344</v>
      </c>
      <c r="Z238" s="82">
        <v>7852</v>
      </c>
      <c r="AA238" s="82">
        <v>9558</v>
      </c>
      <c r="AB238" s="82">
        <v>8020</v>
      </c>
      <c r="AC238" s="82">
        <v>3892</v>
      </c>
      <c r="AD238" s="82">
        <v>2300</v>
      </c>
      <c r="AE238" s="82">
        <v>70</v>
      </c>
      <c r="AF238" s="82"/>
      <c r="AG238" s="82">
        <v>97</v>
      </c>
      <c r="AH238" s="82">
        <v>2693</v>
      </c>
      <c r="AI238" s="82">
        <v>7004</v>
      </c>
      <c r="AJ238" s="82">
        <v>2620</v>
      </c>
      <c r="AK238" s="82">
        <v>67</v>
      </c>
      <c r="AL238" s="82">
        <v>13618</v>
      </c>
      <c r="AM238" s="82">
        <v>423</v>
      </c>
      <c r="AN238" s="82">
        <v>24709</v>
      </c>
      <c r="AO238" s="82"/>
      <c r="AP238" s="82">
        <v>13152</v>
      </c>
      <c r="AQ238" s="82">
        <v>37742</v>
      </c>
      <c r="AR238" s="82">
        <v>337</v>
      </c>
      <c r="AS238" s="82"/>
      <c r="AT238" s="82">
        <v>268</v>
      </c>
      <c r="AU238" s="82">
        <v>803</v>
      </c>
      <c r="AV238" s="82">
        <v>2</v>
      </c>
      <c r="AW238" s="82">
        <v>77</v>
      </c>
      <c r="AX238" s="82">
        <v>30</v>
      </c>
      <c r="AY238" s="82">
        <v>8</v>
      </c>
      <c r="AZ238" s="82">
        <v>4</v>
      </c>
      <c r="BA238" s="82">
        <v>483</v>
      </c>
      <c r="BB238" s="82">
        <v>203</v>
      </c>
      <c r="BC238" s="82">
        <v>5</v>
      </c>
      <c r="BD238" s="82">
        <v>6</v>
      </c>
      <c r="BE238" s="82">
        <v>49027</v>
      </c>
      <c r="BF238" s="82">
        <v>315</v>
      </c>
      <c r="BG238" s="82"/>
      <c r="BH238" s="82"/>
      <c r="BI238" s="82"/>
      <c r="BJ238" s="82"/>
      <c r="BK238" s="82">
        <v>21979</v>
      </c>
      <c r="BL238" s="82">
        <v>11408</v>
      </c>
      <c r="BM238" s="82">
        <v>2385</v>
      </c>
      <c r="BN238" s="82">
        <v>8861</v>
      </c>
      <c r="BO238" s="82">
        <v>6598</v>
      </c>
      <c r="BP238" s="82"/>
      <c r="BQ238" s="82">
        <v>6</v>
      </c>
      <c r="BR238" s="82">
        <v>4034</v>
      </c>
      <c r="BS238" s="82">
        <v>23</v>
      </c>
      <c r="BT238" s="82">
        <v>2437</v>
      </c>
      <c r="BU238" s="82">
        <v>231</v>
      </c>
      <c r="BV238" s="82">
        <v>351</v>
      </c>
      <c r="BW238" s="82">
        <v>885</v>
      </c>
      <c r="BX238" s="82">
        <v>723</v>
      </c>
      <c r="BY238" s="82">
        <v>2095</v>
      </c>
      <c r="BZ238" s="82">
        <v>2826</v>
      </c>
      <c r="CA238" s="82">
        <v>1285</v>
      </c>
      <c r="CB238" s="82">
        <v>8363</v>
      </c>
      <c r="CC238" s="82">
        <v>4952</v>
      </c>
      <c r="CD238" s="82">
        <v>4257</v>
      </c>
      <c r="CE238" s="82">
        <v>194</v>
      </c>
      <c r="CF238" s="82">
        <v>2680</v>
      </c>
      <c r="CG238" s="82">
        <v>956</v>
      </c>
      <c r="CH238" s="82">
        <v>2481</v>
      </c>
      <c r="CI238" s="82">
        <v>1886</v>
      </c>
      <c r="CJ238" s="82">
        <v>10541</v>
      </c>
      <c r="CK238" s="82">
        <v>25</v>
      </c>
      <c r="CL238" s="82">
        <v>51231</v>
      </c>
      <c r="CM238" s="82">
        <v>1045</v>
      </c>
      <c r="CN238" s="82">
        <v>46976</v>
      </c>
      <c r="CO238" s="82">
        <v>3068</v>
      </c>
      <c r="CP238" s="82">
        <v>109</v>
      </c>
      <c r="CQ238" s="82">
        <v>33</v>
      </c>
      <c r="CR238" s="82">
        <v>1</v>
      </c>
      <c r="CS238" s="82">
        <v>40970</v>
      </c>
      <c r="CT238" s="82">
        <v>60</v>
      </c>
      <c r="CU238" s="82">
        <v>9110</v>
      </c>
      <c r="CV238" s="82">
        <v>1089</v>
      </c>
      <c r="CW238" s="82">
        <v>1</v>
      </c>
      <c r="CX238" s="82">
        <v>8049</v>
      </c>
      <c r="CY238" s="82">
        <v>10493</v>
      </c>
      <c r="CZ238" s="82"/>
      <c r="DA238" s="82">
        <v>173</v>
      </c>
      <c r="DB238" s="82">
        <v>1398</v>
      </c>
      <c r="DC238" s="82">
        <v>2129</v>
      </c>
      <c r="DD238" s="82">
        <v>2148</v>
      </c>
      <c r="DE238" s="82">
        <v>3697</v>
      </c>
      <c r="DF238" s="82">
        <v>4173</v>
      </c>
      <c r="DG238" s="82">
        <v>2852</v>
      </c>
      <c r="DH238" s="82">
        <v>1903</v>
      </c>
      <c r="DI238" s="82">
        <v>23</v>
      </c>
      <c r="DJ238" s="82">
        <v>46</v>
      </c>
      <c r="DK238" s="82"/>
      <c r="DL238" s="82">
        <v>37</v>
      </c>
      <c r="DM238" s="82">
        <v>1118</v>
      </c>
      <c r="DN238" s="82">
        <v>1806</v>
      </c>
      <c r="DO238" s="82">
        <v>730</v>
      </c>
      <c r="DP238" s="82">
        <v>69</v>
      </c>
      <c r="DQ238" s="82">
        <v>5189</v>
      </c>
      <c r="DR238" s="82">
        <v>123</v>
      </c>
      <c r="DS238" s="82">
        <v>9470</v>
      </c>
      <c r="DT238" s="82"/>
      <c r="DU238" s="82">
        <v>5207</v>
      </c>
      <c r="DV238" s="82">
        <v>13250</v>
      </c>
      <c r="DW238" s="82">
        <v>76</v>
      </c>
      <c r="DX238" s="82">
        <v>9</v>
      </c>
      <c r="DY238" s="82">
        <v>423</v>
      </c>
      <c r="DZ238" s="82">
        <v>769</v>
      </c>
      <c r="EA238" s="82">
        <v>532</v>
      </c>
      <c r="EB238" s="82">
        <v>3601</v>
      </c>
      <c r="EC238" s="82">
        <v>543</v>
      </c>
      <c r="ED238" s="82">
        <v>34</v>
      </c>
      <c r="EE238" s="82">
        <v>121</v>
      </c>
      <c r="EF238" s="82">
        <v>143</v>
      </c>
      <c r="EG238" s="82">
        <v>181</v>
      </c>
      <c r="EH238" s="82">
        <v>55</v>
      </c>
      <c r="EI238" s="82">
        <v>10328</v>
      </c>
      <c r="EJ238" s="82">
        <v>1809</v>
      </c>
      <c r="EK238" s="82">
        <v>3</v>
      </c>
      <c r="EL238" s="82"/>
      <c r="EM238" s="82"/>
      <c r="EN238" s="82"/>
      <c r="EO238" s="82"/>
      <c r="EP238" s="82">
        <v>6657</v>
      </c>
      <c r="EQ238" s="82">
        <v>7514</v>
      </c>
      <c r="ER238" s="82">
        <v>1523</v>
      </c>
      <c r="ES238" s="82">
        <v>2625</v>
      </c>
      <c r="ET238" s="82">
        <v>223</v>
      </c>
      <c r="EU238" s="82"/>
      <c r="EV238" s="82">
        <v>2830</v>
      </c>
      <c r="EW238" s="82">
        <v>2535</v>
      </c>
      <c r="EX238" s="82">
        <v>294</v>
      </c>
      <c r="EY238" s="82">
        <v>21</v>
      </c>
      <c r="EZ238" s="82">
        <v>778</v>
      </c>
      <c r="FA238" s="82">
        <v>59</v>
      </c>
      <c r="FB238" s="82">
        <v>878</v>
      </c>
      <c r="FC238" s="82">
        <v>3063</v>
      </c>
      <c r="FD238" s="82">
        <v>2654</v>
      </c>
      <c r="FE238" s="82">
        <v>1195</v>
      </c>
      <c r="FF238" s="82">
        <v>444</v>
      </c>
      <c r="FG238" s="82">
        <v>1240</v>
      </c>
      <c r="FH238" s="82">
        <v>593</v>
      </c>
      <c r="FI238" s="82">
        <v>985</v>
      </c>
      <c r="FJ238" s="82">
        <v>449</v>
      </c>
      <c r="FK238" s="82">
        <v>271</v>
      </c>
      <c r="FL238" s="82">
        <v>9</v>
      </c>
      <c r="FM238" s="82">
        <v>32</v>
      </c>
      <c r="FN238" s="82">
        <v>191</v>
      </c>
      <c r="FO238" s="82">
        <v>19</v>
      </c>
      <c r="FP238" s="82">
        <v>2</v>
      </c>
      <c r="FQ238" s="82">
        <v>18542</v>
      </c>
      <c r="FR238" s="82">
        <v>654</v>
      </c>
      <c r="FS238" s="82">
        <v>15705</v>
      </c>
      <c r="FT238" s="82">
        <v>2125</v>
      </c>
      <c r="FU238" s="82">
        <v>37</v>
      </c>
      <c r="FV238" s="82">
        <v>21</v>
      </c>
      <c r="FW238" s="82">
        <v>15839</v>
      </c>
      <c r="FX238" s="82">
        <v>2365</v>
      </c>
      <c r="FY238" s="82">
        <v>303</v>
      </c>
      <c r="FZ238" s="82"/>
      <c r="GA238" s="82">
        <v>35</v>
      </c>
      <c r="GB238" s="82"/>
      <c r="GC238" s="82">
        <v>36</v>
      </c>
    </row>
    <row r="239" spans="1:185" x14ac:dyDescent="0.3">
      <c r="A239" s="83">
        <v>106370875</v>
      </c>
      <c r="B239" s="81" t="s">
        <v>610</v>
      </c>
      <c r="C239" s="81" t="s">
        <v>611</v>
      </c>
      <c r="D239" s="81" t="s">
        <v>1101</v>
      </c>
      <c r="E239" s="81" t="s">
        <v>1639</v>
      </c>
      <c r="F239" s="81" t="s">
        <v>2109</v>
      </c>
      <c r="G239" s="81" t="s">
        <v>2110</v>
      </c>
      <c r="H239" s="81" t="s">
        <v>612</v>
      </c>
      <c r="I239" s="81" t="s">
        <v>1040</v>
      </c>
      <c r="J239" s="81"/>
      <c r="K239" s="81" t="s">
        <v>1864</v>
      </c>
      <c r="L239" s="81"/>
      <c r="M239" s="81"/>
      <c r="N239" s="81" t="s">
        <v>965</v>
      </c>
      <c r="O239" s="81" t="s">
        <v>1121</v>
      </c>
      <c r="P239" s="81" t="s">
        <v>1173</v>
      </c>
      <c r="Q239" s="81" t="s">
        <v>1654</v>
      </c>
      <c r="R239" s="81" t="s">
        <v>51</v>
      </c>
      <c r="S239" s="82">
        <v>29851</v>
      </c>
      <c r="T239" s="82">
        <v>22914</v>
      </c>
      <c r="U239" s="82"/>
      <c r="V239" s="82">
        <v>2241</v>
      </c>
      <c r="W239" s="82">
        <v>3849</v>
      </c>
      <c r="X239" s="82">
        <v>10404</v>
      </c>
      <c r="Y239" s="82">
        <v>9397</v>
      </c>
      <c r="Z239" s="82">
        <v>7175</v>
      </c>
      <c r="AA239" s="82">
        <v>6867</v>
      </c>
      <c r="AB239" s="82">
        <v>5819</v>
      </c>
      <c r="AC239" s="82">
        <v>3494</v>
      </c>
      <c r="AD239" s="82">
        <v>3125</v>
      </c>
      <c r="AE239" s="82">
        <v>394</v>
      </c>
      <c r="AF239" s="82"/>
      <c r="AG239" s="82">
        <v>78</v>
      </c>
      <c r="AH239" s="82">
        <v>3502</v>
      </c>
      <c r="AI239" s="82">
        <v>3046</v>
      </c>
      <c r="AJ239" s="82">
        <v>58</v>
      </c>
      <c r="AK239" s="82">
        <v>252</v>
      </c>
      <c r="AL239" s="82">
        <v>29993</v>
      </c>
      <c r="AM239" s="82">
        <v>1302</v>
      </c>
      <c r="AN239" s="82">
        <v>14534</v>
      </c>
      <c r="AO239" s="82"/>
      <c r="AP239" s="82">
        <v>34358</v>
      </c>
      <c r="AQ239" s="82">
        <v>17642</v>
      </c>
      <c r="AR239" s="82">
        <v>765</v>
      </c>
      <c r="AS239" s="82"/>
      <c r="AT239" s="82">
        <v>349</v>
      </c>
      <c r="AU239" s="82">
        <v>902</v>
      </c>
      <c r="AV239" s="82">
        <v>36</v>
      </c>
      <c r="AW239" s="82">
        <v>120</v>
      </c>
      <c r="AX239" s="82">
        <v>9</v>
      </c>
      <c r="AY239" s="82"/>
      <c r="AZ239" s="82">
        <v>930</v>
      </c>
      <c r="BA239" s="82">
        <v>431</v>
      </c>
      <c r="BB239" s="82">
        <v>64</v>
      </c>
      <c r="BC239" s="82">
        <v>5</v>
      </c>
      <c r="BD239" s="82">
        <v>544</v>
      </c>
      <c r="BE239" s="82">
        <v>49263</v>
      </c>
      <c r="BF239" s="82">
        <v>109</v>
      </c>
      <c r="BG239" s="82"/>
      <c r="BH239" s="82">
        <v>2</v>
      </c>
      <c r="BI239" s="82"/>
      <c r="BJ239" s="82">
        <v>1</v>
      </c>
      <c r="BK239" s="82">
        <v>23923</v>
      </c>
      <c r="BL239" s="82">
        <v>10216</v>
      </c>
      <c r="BM239" s="82">
        <v>3596</v>
      </c>
      <c r="BN239" s="82">
        <v>12702</v>
      </c>
      <c r="BO239" s="82">
        <v>2328</v>
      </c>
      <c r="BP239" s="82"/>
      <c r="BQ239" s="82">
        <v>34</v>
      </c>
      <c r="BR239" s="82">
        <v>4287</v>
      </c>
      <c r="BS239" s="82">
        <v>8</v>
      </c>
      <c r="BT239" s="82">
        <v>3457</v>
      </c>
      <c r="BU239" s="82">
        <v>283</v>
      </c>
      <c r="BV239" s="82">
        <v>623</v>
      </c>
      <c r="BW239" s="82">
        <v>839</v>
      </c>
      <c r="BX239" s="82">
        <v>356</v>
      </c>
      <c r="BY239" s="82">
        <v>4654</v>
      </c>
      <c r="BZ239" s="82">
        <v>3228</v>
      </c>
      <c r="CA239" s="82">
        <v>3900</v>
      </c>
      <c r="CB239" s="82">
        <v>8806</v>
      </c>
      <c r="CC239" s="82">
        <v>1410</v>
      </c>
      <c r="CD239" s="82">
        <v>3164</v>
      </c>
      <c r="CE239" s="82">
        <v>162</v>
      </c>
      <c r="CF239" s="82">
        <v>2357</v>
      </c>
      <c r="CG239" s="82">
        <v>1752</v>
      </c>
      <c r="CH239" s="82">
        <v>3862</v>
      </c>
      <c r="CI239" s="82">
        <v>1574</v>
      </c>
      <c r="CJ239" s="82">
        <v>7987</v>
      </c>
      <c r="CK239" s="82">
        <v>22</v>
      </c>
      <c r="CL239" s="82">
        <v>52765</v>
      </c>
      <c r="CM239" s="82">
        <v>741</v>
      </c>
      <c r="CN239" s="82">
        <v>39561</v>
      </c>
      <c r="CO239" s="82">
        <v>12375</v>
      </c>
      <c r="CP239" s="82">
        <v>88</v>
      </c>
      <c r="CQ239" s="82"/>
      <c r="CR239" s="82"/>
      <c r="CS239" s="82">
        <v>50353</v>
      </c>
      <c r="CT239" s="82">
        <v>30</v>
      </c>
      <c r="CU239" s="82">
        <v>955</v>
      </c>
      <c r="CV239" s="82">
        <v>463</v>
      </c>
      <c r="CW239" s="82">
        <v>964</v>
      </c>
      <c r="CX239" s="82">
        <v>5896</v>
      </c>
      <c r="CY239" s="82">
        <v>5885</v>
      </c>
      <c r="CZ239" s="82"/>
      <c r="DA239" s="82">
        <v>60</v>
      </c>
      <c r="DB239" s="82">
        <v>587</v>
      </c>
      <c r="DC239" s="82">
        <v>947</v>
      </c>
      <c r="DD239" s="82">
        <v>1196</v>
      </c>
      <c r="DE239" s="82">
        <v>1853</v>
      </c>
      <c r="DF239" s="82">
        <v>2427</v>
      </c>
      <c r="DG239" s="82">
        <v>2048</v>
      </c>
      <c r="DH239" s="82">
        <v>2663</v>
      </c>
      <c r="DI239" s="82"/>
      <c r="DJ239" s="82"/>
      <c r="DK239" s="82"/>
      <c r="DL239" s="82">
        <v>27</v>
      </c>
      <c r="DM239" s="82">
        <v>1113</v>
      </c>
      <c r="DN239" s="82">
        <v>579</v>
      </c>
      <c r="DO239" s="82">
        <v>6</v>
      </c>
      <c r="DP239" s="82">
        <v>43</v>
      </c>
      <c r="DQ239" s="82">
        <v>6033</v>
      </c>
      <c r="DR239" s="82">
        <v>172</v>
      </c>
      <c r="DS239" s="82">
        <v>3808</v>
      </c>
      <c r="DT239" s="82"/>
      <c r="DU239" s="82">
        <v>7007</v>
      </c>
      <c r="DV239" s="82">
        <v>4671</v>
      </c>
      <c r="DW239" s="82">
        <v>103</v>
      </c>
      <c r="DX239" s="82"/>
      <c r="DY239" s="82">
        <v>429</v>
      </c>
      <c r="DZ239" s="82">
        <v>324</v>
      </c>
      <c r="EA239" s="82">
        <v>548</v>
      </c>
      <c r="EB239" s="82">
        <v>1381</v>
      </c>
      <c r="EC239" s="82">
        <v>254</v>
      </c>
      <c r="ED239" s="82">
        <v>14</v>
      </c>
      <c r="EE239" s="82">
        <v>44</v>
      </c>
      <c r="EF239" s="82">
        <v>27</v>
      </c>
      <c r="EG239" s="82">
        <v>18</v>
      </c>
      <c r="EH239" s="82">
        <v>49</v>
      </c>
      <c r="EI239" s="82">
        <v>7266</v>
      </c>
      <c r="EJ239" s="82">
        <v>1425</v>
      </c>
      <c r="EK239" s="82">
        <v>1</v>
      </c>
      <c r="EL239" s="82"/>
      <c r="EM239" s="82"/>
      <c r="EN239" s="82">
        <v>1</v>
      </c>
      <c r="EO239" s="82"/>
      <c r="EP239" s="82">
        <v>3852</v>
      </c>
      <c r="EQ239" s="82">
        <v>5979</v>
      </c>
      <c r="ER239" s="82">
        <v>158</v>
      </c>
      <c r="ES239" s="82">
        <v>1633</v>
      </c>
      <c r="ET239" s="82">
        <v>159</v>
      </c>
      <c r="EU239" s="82"/>
      <c r="EV239" s="82">
        <v>2245</v>
      </c>
      <c r="EW239" s="82">
        <v>1667</v>
      </c>
      <c r="EX239" s="82">
        <v>118</v>
      </c>
      <c r="EY239" s="82">
        <v>30</v>
      </c>
      <c r="EZ239" s="82">
        <v>731</v>
      </c>
      <c r="FA239" s="82">
        <v>10</v>
      </c>
      <c r="FB239" s="82">
        <v>705</v>
      </c>
      <c r="FC239" s="82">
        <v>2706</v>
      </c>
      <c r="FD239" s="82">
        <v>904</v>
      </c>
      <c r="FE239" s="82">
        <v>138</v>
      </c>
      <c r="FF239" s="82">
        <v>250</v>
      </c>
      <c r="FG239" s="82">
        <v>412</v>
      </c>
      <c r="FH239" s="82">
        <v>312</v>
      </c>
      <c r="FI239" s="82">
        <v>886</v>
      </c>
      <c r="FJ239" s="82">
        <v>262</v>
      </c>
      <c r="FK239" s="82">
        <v>247</v>
      </c>
      <c r="FL239" s="82"/>
      <c r="FM239" s="82">
        <v>21</v>
      </c>
      <c r="FN239" s="82">
        <v>131</v>
      </c>
      <c r="FO239" s="82">
        <v>6</v>
      </c>
      <c r="FP239" s="82"/>
      <c r="FQ239" s="82">
        <v>11781</v>
      </c>
      <c r="FR239" s="82">
        <v>355</v>
      </c>
      <c r="FS239" s="82">
        <v>7022</v>
      </c>
      <c r="FT239" s="82">
        <v>4390</v>
      </c>
      <c r="FU239" s="82">
        <v>14</v>
      </c>
      <c r="FV239" s="82"/>
      <c r="FW239" s="82">
        <v>11152</v>
      </c>
      <c r="FX239" s="82">
        <v>364</v>
      </c>
      <c r="FY239" s="82">
        <v>143</v>
      </c>
      <c r="FZ239" s="82">
        <v>94</v>
      </c>
      <c r="GA239" s="82">
        <v>27</v>
      </c>
      <c r="GB239" s="82">
        <v>1</v>
      </c>
      <c r="GC239" s="82">
        <v>48</v>
      </c>
    </row>
    <row r="240" spans="1:185" x14ac:dyDescent="0.3">
      <c r="A240" s="83">
        <v>106370977</v>
      </c>
      <c r="B240" s="81" t="s">
        <v>613</v>
      </c>
      <c r="C240" s="81" t="s">
        <v>2331</v>
      </c>
      <c r="D240" s="81" t="s">
        <v>1101</v>
      </c>
      <c r="E240" s="81" t="s">
        <v>1639</v>
      </c>
      <c r="F240" s="81" t="s">
        <v>2111</v>
      </c>
      <c r="G240" s="81" t="s">
        <v>2112</v>
      </c>
      <c r="H240" s="81" t="s">
        <v>614</v>
      </c>
      <c r="I240" s="81" t="s">
        <v>969</v>
      </c>
      <c r="J240" s="81"/>
      <c r="K240" s="81" t="s">
        <v>1864</v>
      </c>
      <c r="L240" s="81"/>
      <c r="M240" s="81"/>
      <c r="N240" s="81" t="s">
        <v>967</v>
      </c>
      <c r="O240" s="81" t="s">
        <v>1153</v>
      </c>
      <c r="P240" s="81" t="s">
        <v>1176</v>
      </c>
      <c r="Q240" s="81" t="s">
        <v>1655</v>
      </c>
      <c r="R240" s="81" t="s">
        <v>51</v>
      </c>
      <c r="S240" s="82">
        <v>12906</v>
      </c>
      <c r="T240" s="82">
        <v>10384</v>
      </c>
      <c r="U240" s="82"/>
      <c r="V240" s="82">
        <v>892</v>
      </c>
      <c r="W240" s="82">
        <v>2010</v>
      </c>
      <c r="X240" s="82">
        <v>3558</v>
      </c>
      <c r="Y240" s="82">
        <v>3588</v>
      </c>
      <c r="Z240" s="82">
        <v>2905</v>
      </c>
      <c r="AA240" s="82">
        <v>3089</v>
      </c>
      <c r="AB240" s="82">
        <v>2742</v>
      </c>
      <c r="AC240" s="82">
        <v>2052</v>
      </c>
      <c r="AD240" s="82">
        <v>2332</v>
      </c>
      <c r="AE240" s="82">
        <v>122</v>
      </c>
      <c r="AF240" s="82"/>
      <c r="AG240" s="82">
        <v>131</v>
      </c>
      <c r="AH240" s="82">
        <v>1487</v>
      </c>
      <c r="AI240" s="82">
        <v>923</v>
      </c>
      <c r="AJ240" s="82">
        <v>211</v>
      </c>
      <c r="AK240" s="82">
        <v>110</v>
      </c>
      <c r="AL240" s="82">
        <v>4502</v>
      </c>
      <c r="AM240" s="82">
        <v>91</v>
      </c>
      <c r="AN240" s="82">
        <v>15835</v>
      </c>
      <c r="AO240" s="82"/>
      <c r="AP240" s="82">
        <v>4419</v>
      </c>
      <c r="AQ240" s="82">
        <v>18791</v>
      </c>
      <c r="AR240" s="82">
        <v>80</v>
      </c>
      <c r="AS240" s="82"/>
      <c r="AT240" s="82">
        <v>1131</v>
      </c>
      <c r="AU240" s="82">
        <v>635</v>
      </c>
      <c r="AV240" s="82">
        <v>36</v>
      </c>
      <c r="AW240" s="82">
        <v>49</v>
      </c>
      <c r="AX240" s="82">
        <v>82</v>
      </c>
      <c r="AY240" s="82">
        <v>22</v>
      </c>
      <c r="AZ240" s="82">
        <v>7</v>
      </c>
      <c r="BA240" s="82">
        <v>34</v>
      </c>
      <c r="BB240" s="82">
        <v>580</v>
      </c>
      <c r="BC240" s="82">
        <v>19</v>
      </c>
      <c r="BD240" s="82">
        <v>8</v>
      </c>
      <c r="BE240" s="82">
        <v>20261</v>
      </c>
      <c r="BF240" s="82">
        <v>426</v>
      </c>
      <c r="BG240" s="82"/>
      <c r="BH240" s="82"/>
      <c r="BI240" s="82"/>
      <c r="BJ240" s="82"/>
      <c r="BK240" s="82">
        <v>8008</v>
      </c>
      <c r="BL240" s="82">
        <v>5940</v>
      </c>
      <c r="BM240" s="82">
        <v>1142</v>
      </c>
      <c r="BN240" s="82">
        <v>7269</v>
      </c>
      <c r="BO240" s="82">
        <v>931</v>
      </c>
      <c r="BP240" s="82"/>
      <c r="BQ240" s="82">
        <v>5</v>
      </c>
      <c r="BR240" s="82">
        <v>1893</v>
      </c>
      <c r="BS240" s="82">
        <v>6</v>
      </c>
      <c r="BT240" s="82">
        <v>1513</v>
      </c>
      <c r="BU240" s="82">
        <v>108</v>
      </c>
      <c r="BV240" s="82">
        <v>230</v>
      </c>
      <c r="BW240" s="82">
        <v>322</v>
      </c>
      <c r="BX240" s="82">
        <v>186</v>
      </c>
      <c r="BY240" s="82">
        <v>1136</v>
      </c>
      <c r="BZ240" s="82">
        <v>1506</v>
      </c>
      <c r="CA240" s="82">
        <v>733</v>
      </c>
      <c r="CB240" s="82">
        <v>5160</v>
      </c>
      <c r="CC240" s="82">
        <v>1725</v>
      </c>
      <c r="CD240" s="82">
        <v>1105</v>
      </c>
      <c r="CE240" s="82">
        <v>52</v>
      </c>
      <c r="CF240" s="82">
        <v>1116</v>
      </c>
      <c r="CG240" s="82">
        <v>408</v>
      </c>
      <c r="CH240" s="82">
        <v>1793</v>
      </c>
      <c r="CI240" s="82">
        <v>705</v>
      </c>
      <c r="CJ240" s="82">
        <v>3583</v>
      </c>
      <c r="CK240" s="82">
        <v>5</v>
      </c>
      <c r="CL240" s="82">
        <v>23290</v>
      </c>
      <c r="CM240" s="82">
        <v>757</v>
      </c>
      <c r="CN240" s="82">
        <v>21308</v>
      </c>
      <c r="CO240" s="82">
        <v>1225</v>
      </c>
      <c r="CP240" s="82"/>
      <c r="CQ240" s="82"/>
      <c r="CR240" s="82"/>
      <c r="CS240" s="82">
        <v>22687</v>
      </c>
      <c r="CT240" s="82">
        <v>4</v>
      </c>
      <c r="CU240" s="82">
        <v>284</v>
      </c>
      <c r="CV240" s="82">
        <v>312</v>
      </c>
      <c r="CW240" s="82">
        <v>3</v>
      </c>
      <c r="CX240" s="82">
        <v>1644</v>
      </c>
      <c r="CY240" s="82">
        <v>1544</v>
      </c>
      <c r="CZ240" s="82"/>
      <c r="DA240" s="82">
        <v>25</v>
      </c>
      <c r="DB240" s="82">
        <v>118</v>
      </c>
      <c r="DC240" s="82">
        <v>190</v>
      </c>
      <c r="DD240" s="82">
        <v>228</v>
      </c>
      <c r="DE240" s="82">
        <v>377</v>
      </c>
      <c r="DF240" s="82">
        <v>580</v>
      </c>
      <c r="DG240" s="82">
        <v>722</v>
      </c>
      <c r="DH240" s="82">
        <v>947</v>
      </c>
      <c r="DI240" s="82">
        <v>1</v>
      </c>
      <c r="DJ240" s="82"/>
      <c r="DK240" s="82"/>
      <c r="DL240" s="82">
        <v>26</v>
      </c>
      <c r="DM240" s="82">
        <v>286</v>
      </c>
      <c r="DN240" s="82">
        <v>92</v>
      </c>
      <c r="DO240" s="82">
        <v>12</v>
      </c>
      <c r="DP240" s="82">
        <v>35</v>
      </c>
      <c r="DQ240" s="82">
        <v>401</v>
      </c>
      <c r="DR240" s="82">
        <v>15</v>
      </c>
      <c r="DS240" s="82">
        <v>2321</v>
      </c>
      <c r="DT240" s="82"/>
      <c r="DU240" s="82">
        <v>373</v>
      </c>
      <c r="DV240" s="82">
        <v>2805</v>
      </c>
      <c r="DW240" s="82">
        <v>10</v>
      </c>
      <c r="DX240" s="82"/>
      <c r="DY240" s="82">
        <v>212</v>
      </c>
      <c r="DZ240" s="82">
        <v>68</v>
      </c>
      <c r="EA240" s="82">
        <v>197</v>
      </c>
      <c r="EB240" s="82">
        <v>626</v>
      </c>
      <c r="EC240" s="82">
        <v>114</v>
      </c>
      <c r="ED240" s="82">
        <v>4</v>
      </c>
      <c r="EE240" s="82"/>
      <c r="EF240" s="82">
        <v>18</v>
      </c>
      <c r="EG240" s="82">
        <v>54</v>
      </c>
      <c r="EH240" s="82">
        <v>38</v>
      </c>
      <c r="EI240" s="82">
        <v>1275</v>
      </c>
      <c r="EJ240" s="82">
        <v>582</v>
      </c>
      <c r="EK240" s="82"/>
      <c r="EL240" s="82"/>
      <c r="EM240" s="82"/>
      <c r="EN240" s="82"/>
      <c r="EO240" s="82"/>
      <c r="EP240" s="82">
        <v>624</v>
      </c>
      <c r="EQ240" s="82">
        <v>1968</v>
      </c>
      <c r="ER240" s="82">
        <v>71</v>
      </c>
      <c r="ES240" s="82">
        <v>484</v>
      </c>
      <c r="ET240" s="82">
        <v>41</v>
      </c>
      <c r="EU240" s="82"/>
      <c r="EV240" s="82">
        <v>381</v>
      </c>
      <c r="EW240" s="82">
        <v>500</v>
      </c>
      <c r="EX240" s="82">
        <v>24</v>
      </c>
      <c r="EY240" s="82">
        <v>6</v>
      </c>
      <c r="EZ240" s="82">
        <v>119</v>
      </c>
      <c r="FA240" s="82">
        <v>2</v>
      </c>
      <c r="FB240" s="82">
        <v>189</v>
      </c>
      <c r="FC240" s="82">
        <v>712</v>
      </c>
      <c r="FD240" s="82">
        <v>317</v>
      </c>
      <c r="FE240" s="82">
        <v>219</v>
      </c>
      <c r="FF240" s="82">
        <v>66</v>
      </c>
      <c r="FG240" s="82">
        <v>67</v>
      </c>
      <c r="FH240" s="82">
        <v>152</v>
      </c>
      <c r="FI240" s="82">
        <v>299</v>
      </c>
      <c r="FJ240" s="82">
        <v>73</v>
      </c>
      <c r="FK240" s="82">
        <v>43</v>
      </c>
      <c r="FL240" s="82">
        <v>1</v>
      </c>
      <c r="FM240" s="82">
        <v>1</v>
      </c>
      <c r="FN240" s="82">
        <v>17</v>
      </c>
      <c r="FO240" s="82"/>
      <c r="FP240" s="82"/>
      <c r="FQ240" s="82">
        <v>3188</v>
      </c>
      <c r="FR240" s="82">
        <v>187</v>
      </c>
      <c r="FS240" s="82">
        <v>2849</v>
      </c>
      <c r="FT240" s="82">
        <v>151</v>
      </c>
      <c r="FU240" s="82">
        <v>1</v>
      </c>
      <c r="FV240" s="82"/>
      <c r="FW240" s="82">
        <v>3076</v>
      </c>
      <c r="FX240" s="82">
        <v>69</v>
      </c>
      <c r="FY240" s="82">
        <v>41</v>
      </c>
      <c r="FZ240" s="82">
        <v>1</v>
      </c>
      <c r="GA240" s="82">
        <v>1</v>
      </c>
      <c r="GB240" s="82"/>
      <c r="GC240" s="82">
        <v>24</v>
      </c>
    </row>
    <row r="241" spans="1:185" x14ac:dyDescent="0.3">
      <c r="A241" s="83">
        <v>106371394</v>
      </c>
      <c r="B241" s="81" t="s">
        <v>615</v>
      </c>
      <c r="C241" s="81" t="s">
        <v>616</v>
      </c>
      <c r="D241" s="81" t="s">
        <v>1101</v>
      </c>
      <c r="E241" s="81" t="s">
        <v>1639</v>
      </c>
      <c r="F241" s="81" t="s">
        <v>2113</v>
      </c>
      <c r="G241" s="81" t="s">
        <v>2114</v>
      </c>
      <c r="H241" s="81" t="s">
        <v>617</v>
      </c>
      <c r="I241" s="81" t="s">
        <v>1040</v>
      </c>
      <c r="J241" s="81"/>
      <c r="K241" s="81" t="s">
        <v>1864</v>
      </c>
      <c r="L241" s="81"/>
      <c r="M241" s="81"/>
      <c r="N241" s="81" t="s">
        <v>966</v>
      </c>
      <c r="O241" s="81" t="s">
        <v>1129</v>
      </c>
      <c r="P241" s="81" t="s">
        <v>1175</v>
      </c>
      <c r="Q241" s="81" t="s">
        <v>1656</v>
      </c>
      <c r="R241" s="81" t="s">
        <v>51</v>
      </c>
      <c r="S241" s="82">
        <v>19808</v>
      </c>
      <c r="T241" s="82">
        <v>16236</v>
      </c>
      <c r="U241" s="82">
        <v>6</v>
      </c>
      <c r="V241" s="82">
        <v>1523</v>
      </c>
      <c r="W241" s="82">
        <v>2548</v>
      </c>
      <c r="X241" s="82">
        <v>4932</v>
      </c>
      <c r="Y241" s="82">
        <v>4771</v>
      </c>
      <c r="Z241" s="82">
        <v>4447</v>
      </c>
      <c r="AA241" s="82">
        <v>4841</v>
      </c>
      <c r="AB241" s="82">
        <v>4645</v>
      </c>
      <c r="AC241" s="82">
        <v>4077</v>
      </c>
      <c r="AD241" s="82">
        <v>4008</v>
      </c>
      <c r="AE241" s="82">
        <v>258</v>
      </c>
      <c r="AF241" s="82"/>
      <c r="AG241" s="82">
        <v>67</v>
      </c>
      <c r="AH241" s="82">
        <v>1066</v>
      </c>
      <c r="AI241" s="82">
        <v>1123</v>
      </c>
      <c r="AJ241" s="82">
        <v>364</v>
      </c>
      <c r="AK241" s="82">
        <v>83</v>
      </c>
      <c r="AL241" s="82">
        <v>5080</v>
      </c>
      <c r="AM241" s="82">
        <v>1261</v>
      </c>
      <c r="AN241" s="82">
        <v>26936</v>
      </c>
      <c r="AO241" s="82">
        <v>70</v>
      </c>
      <c r="AP241" s="82">
        <v>7721</v>
      </c>
      <c r="AQ241" s="82">
        <v>27548</v>
      </c>
      <c r="AR241" s="82">
        <v>781</v>
      </c>
      <c r="AS241" s="82"/>
      <c r="AT241" s="82">
        <v>360</v>
      </c>
      <c r="AU241" s="82">
        <v>835</v>
      </c>
      <c r="AV241" s="82"/>
      <c r="AW241" s="82">
        <v>45</v>
      </c>
      <c r="AX241" s="82">
        <v>74</v>
      </c>
      <c r="AY241" s="82">
        <v>53</v>
      </c>
      <c r="AZ241" s="82">
        <v>1116</v>
      </c>
      <c r="BA241" s="82">
        <v>8</v>
      </c>
      <c r="BB241" s="82">
        <v>51</v>
      </c>
      <c r="BC241" s="82">
        <v>13</v>
      </c>
      <c r="BD241" s="82">
        <v>1</v>
      </c>
      <c r="BE241" s="82">
        <v>33288</v>
      </c>
      <c r="BF241" s="82">
        <v>139</v>
      </c>
      <c r="BG241" s="82">
        <v>1</v>
      </c>
      <c r="BH241" s="82"/>
      <c r="BI241" s="82">
        <v>54</v>
      </c>
      <c r="BJ241" s="82">
        <v>12</v>
      </c>
      <c r="BK241" s="82">
        <v>9411</v>
      </c>
      <c r="BL241" s="82">
        <v>10037</v>
      </c>
      <c r="BM241" s="82">
        <v>1173</v>
      </c>
      <c r="BN241" s="82">
        <v>13673</v>
      </c>
      <c r="BO241" s="82">
        <v>1566</v>
      </c>
      <c r="BP241" s="82">
        <v>190</v>
      </c>
      <c r="BQ241" s="82">
        <v>10</v>
      </c>
      <c r="BR241" s="82">
        <v>3471</v>
      </c>
      <c r="BS241" s="82">
        <v>3</v>
      </c>
      <c r="BT241" s="82">
        <v>1971</v>
      </c>
      <c r="BU241" s="82">
        <v>176</v>
      </c>
      <c r="BV241" s="82">
        <v>355</v>
      </c>
      <c r="BW241" s="82">
        <v>360</v>
      </c>
      <c r="BX241" s="82">
        <v>301</v>
      </c>
      <c r="BY241" s="82">
        <v>865</v>
      </c>
      <c r="BZ241" s="82">
        <v>2324</v>
      </c>
      <c r="CA241" s="82">
        <v>1119</v>
      </c>
      <c r="CB241" s="82">
        <v>8245</v>
      </c>
      <c r="CC241" s="82">
        <v>1539</v>
      </c>
      <c r="CD241" s="82">
        <v>2362</v>
      </c>
      <c r="CE241" s="82">
        <v>181</v>
      </c>
      <c r="CF241" s="82">
        <v>1484</v>
      </c>
      <c r="CG241" s="82">
        <v>791</v>
      </c>
      <c r="CH241" s="82">
        <v>2424</v>
      </c>
      <c r="CI241" s="82">
        <v>1130</v>
      </c>
      <c r="CJ241" s="82">
        <v>6919</v>
      </c>
      <c r="CK241" s="82">
        <v>20</v>
      </c>
      <c r="CL241" s="82">
        <v>36050</v>
      </c>
      <c r="CM241" s="82">
        <v>261</v>
      </c>
      <c r="CN241" s="82">
        <v>33615</v>
      </c>
      <c r="CO241" s="82">
        <v>2161</v>
      </c>
      <c r="CP241" s="82">
        <v>5</v>
      </c>
      <c r="CQ241" s="82">
        <v>8</v>
      </c>
      <c r="CR241" s="82"/>
      <c r="CS241" s="82">
        <v>33951</v>
      </c>
      <c r="CT241" s="82">
        <v>26</v>
      </c>
      <c r="CU241" s="82">
        <v>1179</v>
      </c>
      <c r="CV241" s="82">
        <v>877</v>
      </c>
      <c r="CW241" s="82">
        <v>17</v>
      </c>
      <c r="CX241" s="82">
        <v>4648</v>
      </c>
      <c r="CY241" s="82">
        <v>3994</v>
      </c>
      <c r="CZ241" s="82"/>
      <c r="DA241" s="82">
        <v>65</v>
      </c>
      <c r="DB241" s="82">
        <v>351</v>
      </c>
      <c r="DC241" s="82">
        <v>477</v>
      </c>
      <c r="DD241" s="82">
        <v>688</v>
      </c>
      <c r="DE241" s="82">
        <v>1093</v>
      </c>
      <c r="DF241" s="82">
        <v>1413</v>
      </c>
      <c r="DG241" s="82">
        <v>1727</v>
      </c>
      <c r="DH241" s="82">
        <v>2803</v>
      </c>
      <c r="DI241" s="82">
        <v>25</v>
      </c>
      <c r="DJ241" s="82"/>
      <c r="DK241" s="82"/>
      <c r="DL241" s="82">
        <v>28</v>
      </c>
      <c r="DM241" s="82">
        <v>288</v>
      </c>
      <c r="DN241" s="82">
        <v>203</v>
      </c>
      <c r="DO241" s="82">
        <v>79</v>
      </c>
      <c r="DP241" s="82">
        <v>42</v>
      </c>
      <c r="DQ241" s="82">
        <v>866</v>
      </c>
      <c r="DR241" s="82">
        <v>232</v>
      </c>
      <c r="DS241" s="82">
        <v>6900</v>
      </c>
      <c r="DT241" s="82">
        <v>4</v>
      </c>
      <c r="DU241" s="82">
        <v>1434</v>
      </c>
      <c r="DV241" s="82">
        <v>7049</v>
      </c>
      <c r="DW241" s="82">
        <v>159</v>
      </c>
      <c r="DX241" s="82"/>
      <c r="DY241" s="82">
        <v>214</v>
      </c>
      <c r="DZ241" s="82"/>
      <c r="EA241" s="82">
        <v>169</v>
      </c>
      <c r="EB241" s="82">
        <v>1361</v>
      </c>
      <c r="EC241" s="82">
        <v>430</v>
      </c>
      <c r="ED241" s="82">
        <v>71</v>
      </c>
      <c r="EE241" s="82">
        <v>3</v>
      </c>
      <c r="EF241" s="82">
        <v>40</v>
      </c>
      <c r="EG241" s="82">
        <v>54</v>
      </c>
      <c r="EH241" s="82">
        <v>27</v>
      </c>
      <c r="EI241" s="82">
        <v>5098</v>
      </c>
      <c r="EJ241" s="82">
        <v>1151</v>
      </c>
      <c r="EK241" s="82">
        <v>8</v>
      </c>
      <c r="EL241" s="82">
        <v>15</v>
      </c>
      <c r="EM241" s="82"/>
      <c r="EN241" s="82"/>
      <c r="EO241" s="82">
        <v>1</v>
      </c>
      <c r="EP241" s="82">
        <v>1403</v>
      </c>
      <c r="EQ241" s="82">
        <v>5354</v>
      </c>
      <c r="ER241" s="82">
        <v>116</v>
      </c>
      <c r="ES241" s="82">
        <v>1607</v>
      </c>
      <c r="ET241" s="82">
        <v>162</v>
      </c>
      <c r="EU241" s="82"/>
      <c r="EV241" s="82">
        <v>1628</v>
      </c>
      <c r="EW241" s="82">
        <v>1466</v>
      </c>
      <c r="EX241" s="82">
        <v>102</v>
      </c>
      <c r="EY241" s="82">
        <v>27</v>
      </c>
      <c r="EZ241" s="82">
        <v>440</v>
      </c>
      <c r="FA241" s="82">
        <v>16</v>
      </c>
      <c r="FB241" s="82">
        <v>507</v>
      </c>
      <c r="FC241" s="82">
        <v>1156</v>
      </c>
      <c r="FD241" s="82">
        <v>904</v>
      </c>
      <c r="FE241" s="82">
        <v>255</v>
      </c>
      <c r="FF241" s="82">
        <v>274</v>
      </c>
      <c r="FG241" s="82">
        <v>252</v>
      </c>
      <c r="FH241" s="82">
        <v>373</v>
      </c>
      <c r="FI241" s="82">
        <v>638</v>
      </c>
      <c r="FJ241" s="82">
        <v>267</v>
      </c>
      <c r="FK241" s="82">
        <v>204</v>
      </c>
      <c r="FL241" s="82">
        <v>25</v>
      </c>
      <c r="FM241" s="82">
        <v>4</v>
      </c>
      <c r="FN241" s="82">
        <v>97</v>
      </c>
      <c r="FO241" s="82">
        <v>4</v>
      </c>
      <c r="FP241" s="82">
        <v>3</v>
      </c>
      <c r="FQ241" s="82">
        <v>8642</v>
      </c>
      <c r="FR241" s="82">
        <v>101</v>
      </c>
      <c r="FS241" s="82">
        <v>7939</v>
      </c>
      <c r="FT241" s="82">
        <v>599</v>
      </c>
      <c r="FU241" s="82"/>
      <c r="FV241" s="82">
        <v>3</v>
      </c>
      <c r="FW241" s="82">
        <v>8213</v>
      </c>
      <c r="FX241" s="82">
        <v>289</v>
      </c>
      <c r="FY241" s="82">
        <v>135</v>
      </c>
      <c r="FZ241" s="82">
        <v>2</v>
      </c>
      <c r="GA241" s="82">
        <v>3</v>
      </c>
      <c r="GB241" s="82"/>
      <c r="GC241" s="82">
        <v>38</v>
      </c>
    </row>
    <row r="242" spans="1:185" x14ac:dyDescent="0.3">
      <c r="A242" s="83">
        <v>106380857</v>
      </c>
      <c r="B242" s="81" t="s">
        <v>618</v>
      </c>
      <c r="C242" s="81" t="s">
        <v>1021</v>
      </c>
      <c r="D242" s="81" t="s">
        <v>1101</v>
      </c>
      <c r="E242" s="81" t="s">
        <v>1657</v>
      </c>
      <c r="F242" s="81" t="s">
        <v>2115</v>
      </c>
      <c r="G242" s="81" t="s">
        <v>1657</v>
      </c>
      <c r="H242" s="81" t="s">
        <v>619</v>
      </c>
      <c r="I242" s="81" t="s">
        <v>1040</v>
      </c>
      <c r="J242" s="81"/>
      <c r="K242" s="81" t="s">
        <v>1864</v>
      </c>
      <c r="L242" s="81"/>
      <c r="M242" s="81" t="s">
        <v>58</v>
      </c>
      <c r="N242" s="81" t="s">
        <v>967</v>
      </c>
      <c r="O242" s="81" t="s">
        <v>1115</v>
      </c>
      <c r="P242" s="81" t="s">
        <v>1177</v>
      </c>
      <c r="Q242" s="81" t="s">
        <v>1658</v>
      </c>
      <c r="R242" s="81" t="s">
        <v>51</v>
      </c>
      <c r="S242" s="82">
        <v>12580</v>
      </c>
      <c r="T242" s="82">
        <v>13133</v>
      </c>
      <c r="U242" s="82">
        <v>5</v>
      </c>
      <c r="V242" s="82">
        <v>1186</v>
      </c>
      <c r="W242" s="82">
        <v>1084</v>
      </c>
      <c r="X242" s="82">
        <v>4056</v>
      </c>
      <c r="Y242" s="82">
        <v>4741</v>
      </c>
      <c r="Z242" s="82">
        <v>3540</v>
      </c>
      <c r="AA242" s="82">
        <v>3499</v>
      </c>
      <c r="AB242" s="82">
        <v>2897</v>
      </c>
      <c r="AC242" s="82">
        <v>2382</v>
      </c>
      <c r="AD242" s="82">
        <v>2052</v>
      </c>
      <c r="AE242" s="82">
        <v>281</v>
      </c>
      <c r="AF242" s="82"/>
      <c r="AG242" s="82">
        <v>106</v>
      </c>
      <c r="AH242" s="82">
        <v>5220</v>
      </c>
      <c r="AI242" s="82">
        <v>4017</v>
      </c>
      <c r="AJ242" s="82">
        <v>358</v>
      </c>
      <c r="AK242" s="82">
        <v>149</v>
      </c>
      <c r="AL242" s="82">
        <v>5130</v>
      </c>
      <c r="AM242" s="82">
        <v>764</v>
      </c>
      <c r="AN242" s="82">
        <v>9974</v>
      </c>
      <c r="AO242" s="82"/>
      <c r="AP242" s="82">
        <v>4629</v>
      </c>
      <c r="AQ242" s="82">
        <v>20358</v>
      </c>
      <c r="AR242" s="82">
        <v>731</v>
      </c>
      <c r="AS242" s="82"/>
      <c r="AT242" s="82">
        <v>118</v>
      </c>
      <c r="AU242" s="82">
        <v>307</v>
      </c>
      <c r="AV242" s="82">
        <v>1</v>
      </c>
      <c r="AW242" s="82">
        <v>33</v>
      </c>
      <c r="AX242" s="82">
        <v>216</v>
      </c>
      <c r="AY242" s="82">
        <v>16</v>
      </c>
      <c r="AZ242" s="82">
        <v>5</v>
      </c>
      <c r="BA242" s="82"/>
      <c r="BB242" s="82">
        <v>278</v>
      </c>
      <c r="BC242" s="82">
        <v>14</v>
      </c>
      <c r="BD242" s="82">
        <v>3</v>
      </c>
      <c r="BE242" s="82">
        <v>24524</v>
      </c>
      <c r="BF242" s="82">
        <v>203</v>
      </c>
      <c r="BG242" s="82"/>
      <c r="BH242" s="82"/>
      <c r="BI242" s="82"/>
      <c r="BJ242" s="82"/>
      <c r="BK242" s="82">
        <v>2792</v>
      </c>
      <c r="BL242" s="82">
        <v>5553</v>
      </c>
      <c r="BM242" s="82">
        <v>584</v>
      </c>
      <c r="BN242" s="82">
        <v>15459</v>
      </c>
      <c r="BO242" s="82">
        <v>1328</v>
      </c>
      <c r="BP242" s="82">
        <v>2</v>
      </c>
      <c r="BQ242" s="82">
        <v>31</v>
      </c>
      <c r="BR242" s="82">
        <v>2223</v>
      </c>
      <c r="BS242" s="82">
        <v>4</v>
      </c>
      <c r="BT242" s="82">
        <v>1181</v>
      </c>
      <c r="BU242" s="82">
        <v>102</v>
      </c>
      <c r="BV242" s="82">
        <v>226</v>
      </c>
      <c r="BW242" s="82">
        <v>358</v>
      </c>
      <c r="BX242" s="82">
        <v>345</v>
      </c>
      <c r="BY242" s="82">
        <v>914</v>
      </c>
      <c r="BZ242" s="82">
        <v>1242</v>
      </c>
      <c r="CA242" s="82">
        <v>662</v>
      </c>
      <c r="CB242" s="82">
        <v>5826</v>
      </c>
      <c r="CC242" s="82">
        <v>1374</v>
      </c>
      <c r="CD242" s="82">
        <v>1650</v>
      </c>
      <c r="CE242" s="82">
        <v>60</v>
      </c>
      <c r="CF242" s="82">
        <v>1054</v>
      </c>
      <c r="CG242" s="82">
        <v>510</v>
      </c>
      <c r="CH242" s="82">
        <v>1346</v>
      </c>
      <c r="CI242" s="82">
        <v>702</v>
      </c>
      <c r="CJ242" s="82">
        <v>5899</v>
      </c>
      <c r="CK242" s="82">
        <v>9</v>
      </c>
      <c r="CL242" s="82">
        <v>25718</v>
      </c>
      <c r="CM242" s="82">
        <v>1649</v>
      </c>
      <c r="CN242" s="82">
        <v>22381</v>
      </c>
      <c r="CO242" s="82">
        <v>1597</v>
      </c>
      <c r="CP242" s="82">
        <v>1</v>
      </c>
      <c r="CQ242" s="82">
        <v>90</v>
      </c>
      <c r="CR242" s="82">
        <v>8</v>
      </c>
      <c r="CS242" s="82">
        <v>25106</v>
      </c>
      <c r="CT242" s="82"/>
      <c r="CU242" s="82">
        <v>469</v>
      </c>
      <c r="CV242" s="82">
        <v>134</v>
      </c>
      <c r="CW242" s="82">
        <v>1</v>
      </c>
      <c r="CX242" s="82">
        <v>2880</v>
      </c>
      <c r="CY242" s="82">
        <v>2735</v>
      </c>
      <c r="CZ242" s="82"/>
      <c r="DA242" s="82">
        <v>32</v>
      </c>
      <c r="DB242" s="82">
        <v>254</v>
      </c>
      <c r="DC242" s="82">
        <v>842</v>
      </c>
      <c r="DD242" s="82">
        <v>450</v>
      </c>
      <c r="DE242" s="82">
        <v>638</v>
      </c>
      <c r="DF242" s="82">
        <v>889</v>
      </c>
      <c r="DG242" s="82">
        <v>1091</v>
      </c>
      <c r="DH242" s="82">
        <v>1384</v>
      </c>
      <c r="DI242" s="82">
        <v>22</v>
      </c>
      <c r="DJ242" s="82">
        <v>13</v>
      </c>
      <c r="DK242" s="82"/>
      <c r="DL242" s="82">
        <v>20</v>
      </c>
      <c r="DM242" s="82">
        <v>1733</v>
      </c>
      <c r="DN242" s="82">
        <v>673</v>
      </c>
      <c r="DO242" s="82">
        <v>45</v>
      </c>
      <c r="DP242" s="82">
        <v>47</v>
      </c>
      <c r="DQ242" s="82">
        <v>814</v>
      </c>
      <c r="DR242" s="82">
        <v>52</v>
      </c>
      <c r="DS242" s="82">
        <v>2231</v>
      </c>
      <c r="DT242" s="82"/>
      <c r="DU242" s="82">
        <v>786</v>
      </c>
      <c r="DV242" s="82">
        <v>4770</v>
      </c>
      <c r="DW242" s="82">
        <v>59</v>
      </c>
      <c r="DX242" s="82"/>
      <c r="DY242" s="82">
        <v>63</v>
      </c>
      <c r="DZ242" s="82">
        <v>67</v>
      </c>
      <c r="EA242" s="82">
        <v>181</v>
      </c>
      <c r="EB242" s="82">
        <v>1393</v>
      </c>
      <c r="EC242" s="82">
        <v>157</v>
      </c>
      <c r="ED242" s="82">
        <v>4</v>
      </c>
      <c r="EE242" s="82"/>
      <c r="EF242" s="82">
        <v>11</v>
      </c>
      <c r="EG242" s="82">
        <v>33</v>
      </c>
      <c r="EH242" s="82"/>
      <c r="EI242" s="82">
        <v>3205</v>
      </c>
      <c r="EJ242" s="82">
        <v>500</v>
      </c>
      <c r="EK242" s="82"/>
      <c r="EL242" s="82"/>
      <c r="EM242" s="82">
        <v>1</v>
      </c>
      <c r="EN242" s="82"/>
      <c r="EO242" s="82"/>
      <c r="EP242" s="82">
        <v>268</v>
      </c>
      <c r="EQ242" s="82">
        <v>2973</v>
      </c>
      <c r="ER242" s="82">
        <v>16</v>
      </c>
      <c r="ES242" s="82">
        <v>2304</v>
      </c>
      <c r="ET242" s="82">
        <v>54</v>
      </c>
      <c r="EU242" s="82"/>
      <c r="EV242" s="82">
        <v>1034</v>
      </c>
      <c r="EW242" s="82">
        <v>836</v>
      </c>
      <c r="EX242" s="82">
        <v>57</v>
      </c>
      <c r="EY242" s="82">
        <v>4</v>
      </c>
      <c r="EZ242" s="82">
        <v>245</v>
      </c>
      <c r="FA242" s="82">
        <v>3</v>
      </c>
      <c r="FB242" s="82">
        <v>294</v>
      </c>
      <c r="FC242" s="82">
        <v>946</v>
      </c>
      <c r="FD242" s="82">
        <v>331</v>
      </c>
      <c r="FE242" s="82">
        <v>66</v>
      </c>
      <c r="FF242" s="82">
        <v>89</v>
      </c>
      <c r="FG242" s="82">
        <v>143</v>
      </c>
      <c r="FH242" s="82">
        <v>115</v>
      </c>
      <c r="FI242" s="82">
        <v>330</v>
      </c>
      <c r="FJ242" s="82">
        <v>101</v>
      </c>
      <c r="FK242" s="82">
        <v>194</v>
      </c>
      <c r="FL242" s="82">
        <v>12</v>
      </c>
      <c r="FM242" s="82">
        <v>3</v>
      </c>
      <c r="FN242" s="82">
        <v>808</v>
      </c>
      <c r="FO242" s="82">
        <v>4</v>
      </c>
      <c r="FP242" s="82"/>
      <c r="FQ242" s="82">
        <v>5615</v>
      </c>
      <c r="FR242" s="82">
        <v>637</v>
      </c>
      <c r="FS242" s="82">
        <v>4663</v>
      </c>
      <c r="FT242" s="82">
        <v>308</v>
      </c>
      <c r="FU242" s="82"/>
      <c r="FV242" s="82">
        <v>7</v>
      </c>
      <c r="FW242" s="82">
        <v>5522</v>
      </c>
      <c r="FX242" s="82">
        <v>74</v>
      </c>
      <c r="FY242" s="82">
        <v>16</v>
      </c>
      <c r="FZ242" s="82"/>
      <c r="GA242" s="82"/>
      <c r="GB242" s="82">
        <v>3</v>
      </c>
      <c r="GC242" s="82">
        <v>24</v>
      </c>
    </row>
    <row r="243" spans="1:185" x14ac:dyDescent="0.3">
      <c r="A243" s="83">
        <v>106380933</v>
      </c>
      <c r="B243" s="81" t="s">
        <v>620</v>
      </c>
      <c r="C243" s="81" t="s">
        <v>1202</v>
      </c>
      <c r="D243" s="81" t="s">
        <v>1101</v>
      </c>
      <c r="E243" s="81" t="s">
        <v>1657</v>
      </c>
      <c r="F243" s="81" t="s">
        <v>1660</v>
      </c>
      <c r="G243" s="81" t="s">
        <v>1657</v>
      </c>
      <c r="H243" s="81" t="s">
        <v>621</v>
      </c>
      <c r="I243" s="81" t="s">
        <v>1040</v>
      </c>
      <c r="J243" s="81"/>
      <c r="K243" s="81" t="s">
        <v>1864</v>
      </c>
      <c r="L243" s="81"/>
      <c r="M243" s="81"/>
      <c r="N243" s="81" t="s">
        <v>966</v>
      </c>
      <c r="O243" s="81" t="s">
        <v>1115</v>
      </c>
      <c r="P243" s="81" t="s">
        <v>1155</v>
      </c>
      <c r="Q243" s="81" t="s">
        <v>1661</v>
      </c>
      <c r="R243" s="81" t="s">
        <v>51</v>
      </c>
      <c r="S243" s="82">
        <v>3483</v>
      </c>
      <c r="T243" s="82">
        <v>5974</v>
      </c>
      <c r="U243" s="82"/>
      <c r="V243" s="82">
        <v>45</v>
      </c>
      <c r="W243" s="82">
        <v>150</v>
      </c>
      <c r="X243" s="82">
        <v>1329</v>
      </c>
      <c r="Y243" s="82">
        <v>1820</v>
      </c>
      <c r="Z243" s="82">
        <v>1773</v>
      </c>
      <c r="AA243" s="82">
        <v>1607</v>
      </c>
      <c r="AB243" s="82">
        <v>1268</v>
      </c>
      <c r="AC243" s="82">
        <v>847</v>
      </c>
      <c r="AD243" s="82">
        <v>611</v>
      </c>
      <c r="AE243" s="82">
        <v>7</v>
      </c>
      <c r="AF243" s="82"/>
      <c r="AG243" s="82">
        <v>26</v>
      </c>
      <c r="AH243" s="82">
        <v>738</v>
      </c>
      <c r="AI243" s="82">
        <v>1637</v>
      </c>
      <c r="AJ243" s="82">
        <v>186</v>
      </c>
      <c r="AK243" s="82">
        <v>176</v>
      </c>
      <c r="AL243" s="82">
        <v>1119</v>
      </c>
      <c r="AM243" s="82">
        <v>182</v>
      </c>
      <c r="AN243" s="82">
        <v>5393</v>
      </c>
      <c r="AO243" s="82"/>
      <c r="AP243" s="82">
        <v>1162</v>
      </c>
      <c r="AQ243" s="82">
        <v>8074</v>
      </c>
      <c r="AR243" s="82">
        <v>221</v>
      </c>
      <c r="AS243" s="82"/>
      <c r="AT243" s="82">
        <v>234</v>
      </c>
      <c r="AU243" s="82">
        <v>137</v>
      </c>
      <c r="AV243" s="82"/>
      <c r="AW243" s="82">
        <v>4</v>
      </c>
      <c r="AX243" s="82">
        <v>19</v>
      </c>
      <c r="AY243" s="82">
        <v>5</v>
      </c>
      <c r="AZ243" s="82">
        <v>17</v>
      </c>
      <c r="BA243" s="82">
        <v>3</v>
      </c>
      <c r="BB243" s="82">
        <v>99</v>
      </c>
      <c r="BC243" s="82"/>
      <c r="BD243" s="82">
        <v>9</v>
      </c>
      <c r="BE243" s="82">
        <v>8890</v>
      </c>
      <c r="BF243" s="82">
        <v>39</v>
      </c>
      <c r="BG243" s="82">
        <v>1</v>
      </c>
      <c r="BH243" s="82"/>
      <c r="BI243" s="82"/>
      <c r="BJ243" s="82"/>
      <c r="BK243" s="82">
        <v>2992</v>
      </c>
      <c r="BL243" s="82">
        <v>2119</v>
      </c>
      <c r="BM243" s="82">
        <v>344</v>
      </c>
      <c r="BN243" s="82">
        <v>3125</v>
      </c>
      <c r="BO243" s="82">
        <v>877</v>
      </c>
      <c r="BP243" s="82"/>
      <c r="BQ243" s="82"/>
      <c r="BR243" s="82">
        <v>565</v>
      </c>
      <c r="BS243" s="82"/>
      <c r="BT243" s="82">
        <v>485</v>
      </c>
      <c r="BU243" s="82">
        <v>19</v>
      </c>
      <c r="BV243" s="82">
        <v>78</v>
      </c>
      <c r="BW243" s="82">
        <v>104</v>
      </c>
      <c r="BX243" s="82">
        <v>114</v>
      </c>
      <c r="BY243" s="82">
        <v>243</v>
      </c>
      <c r="BZ243" s="82">
        <v>471</v>
      </c>
      <c r="CA243" s="82">
        <v>196</v>
      </c>
      <c r="CB243" s="82">
        <v>2306</v>
      </c>
      <c r="CC243" s="82">
        <v>1255</v>
      </c>
      <c r="CD243" s="82">
        <v>613</v>
      </c>
      <c r="CE243" s="82">
        <v>15</v>
      </c>
      <c r="CF243" s="82">
        <v>367</v>
      </c>
      <c r="CG243" s="82">
        <v>41</v>
      </c>
      <c r="CH243" s="82">
        <v>496</v>
      </c>
      <c r="CI243" s="82">
        <v>436</v>
      </c>
      <c r="CJ243" s="82">
        <v>1653</v>
      </c>
      <c r="CK243" s="82"/>
      <c r="CL243" s="82">
        <v>9457</v>
      </c>
      <c r="CM243" s="82">
        <v>259</v>
      </c>
      <c r="CN243" s="82">
        <v>8879</v>
      </c>
      <c r="CO243" s="82">
        <v>286</v>
      </c>
      <c r="CP243" s="82">
        <v>31</v>
      </c>
      <c r="CQ243" s="82">
        <v>2</v>
      </c>
      <c r="CR243" s="82"/>
      <c r="CS243" s="82">
        <v>7677</v>
      </c>
      <c r="CT243" s="82">
        <v>30</v>
      </c>
      <c r="CU243" s="82">
        <v>1526</v>
      </c>
      <c r="CV243" s="82">
        <v>122</v>
      </c>
      <c r="CW243" s="82">
        <v>102</v>
      </c>
      <c r="CX243" s="82">
        <v>487</v>
      </c>
      <c r="CY243" s="82">
        <v>802</v>
      </c>
      <c r="CZ243" s="82"/>
      <c r="DA243" s="82">
        <v>4</v>
      </c>
      <c r="DB243" s="82">
        <v>57</v>
      </c>
      <c r="DC243" s="82">
        <v>111</v>
      </c>
      <c r="DD243" s="82">
        <v>146</v>
      </c>
      <c r="DE243" s="82">
        <v>215</v>
      </c>
      <c r="DF243" s="82">
        <v>246</v>
      </c>
      <c r="DG243" s="82">
        <v>244</v>
      </c>
      <c r="DH243" s="82">
        <v>266</v>
      </c>
      <c r="DI243" s="82"/>
      <c r="DJ243" s="82"/>
      <c r="DK243" s="82"/>
      <c r="DL243" s="82">
        <v>4</v>
      </c>
      <c r="DM243" s="82">
        <v>143</v>
      </c>
      <c r="DN243" s="82">
        <v>190</v>
      </c>
      <c r="DO243" s="82">
        <v>33</v>
      </c>
      <c r="DP243" s="82">
        <v>36</v>
      </c>
      <c r="DQ243" s="82">
        <v>142</v>
      </c>
      <c r="DR243" s="82">
        <v>17</v>
      </c>
      <c r="DS243" s="82">
        <v>724</v>
      </c>
      <c r="DT243" s="82"/>
      <c r="DU243" s="82">
        <v>147</v>
      </c>
      <c r="DV243" s="82">
        <v>1126</v>
      </c>
      <c r="DW243" s="82">
        <v>16</v>
      </c>
      <c r="DX243" s="82"/>
      <c r="DY243" s="82">
        <v>63</v>
      </c>
      <c r="DZ243" s="82">
        <v>71</v>
      </c>
      <c r="EA243" s="82">
        <v>33</v>
      </c>
      <c r="EB243" s="82">
        <v>274</v>
      </c>
      <c r="EC243" s="82">
        <v>52</v>
      </c>
      <c r="ED243" s="82">
        <v>2</v>
      </c>
      <c r="EE243" s="82"/>
      <c r="EF243" s="82">
        <v>9</v>
      </c>
      <c r="EG243" s="82">
        <v>23</v>
      </c>
      <c r="EH243" s="82">
        <v>12</v>
      </c>
      <c r="EI243" s="82">
        <v>608</v>
      </c>
      <c r="EJ243" s="82">
        <v>142</v>
      </c>
      <c r="EK243" s="82"/>
      <c r="EL243" s="82"/>
      <c r="EM243" s="82"/>
      <c r="EN243" s="82"/>
      <c r="EO243" s="82"/>
      <c r="EP243" s="82">
        <v>282</v>
      </c>
      <c r="EQ243" s="82">
        <v>581</v>
      </c>
      <c r="ER243" s="82">
        <v>49</v>
      </c>
      <c r="ES243" s="82">
        <v>351</v>
      </c>
      <c r="ET243" s="82">
        <v>26</v>
      </c>
      <c r="EU243" s="82"/>
      <c r="EV243" s="82">
        <v>182</v>
      </c>
      <c r="EW243" s="82">
        <v>207</v>
      </c>
      <c r="EX243" s="82">
        <v>27</v>
      </c>
      <c r="EY243" s="82">
        <v>1</v>
      </c>
      <c r="EZ243" s="82">
        <v>59</v>
      </c>
      <c r="FA243" s="82">
        <v>3</v>
      </c>
      <c r="FB243" s="82">
        <v>89</v>
      </c>
      <c r="FC243" s="82">
        <v>228</v>
      </c>
      <c r="FD243" s="82">
        <v>190</v>
      </c>
      <c r="FE243" s="82">
        <v>36</v>
      </c>
      <c r="FF243" s="82">
        <v>43</v>
      </c>
      <c r="FG243" s="82">
        <v>23</v>
      </c>
      <c r="FH243" s="82">
        <v>44</v>
      </c>
      <c r="FI243" s="82">
        <v>73</v>
      </c>
      <c r="FJ243" s="82">
        <v>61</v>
      </c>
      <c r="FK243" s="82">
        <v>20</v>
      </c>
      <c r="FL243" s="82"/>
      <c r="FM243" s="82">
        <v>2</v>
      </c>
      <c r="FN243" s="82"/>
      <c r="FO243" s="82">
        <v>1</v>
      </c>
      <c r="FP243" s="82"/>
      <c r="FQ243" s="82">
        <v>1289</v>
      </c>
      <c r="FR243" s="82">
        <v>88</v>
      </c>
      <c r="FS243" s="82">
        <v>1142</v>
      </c>
      <c r="FT243" s="82">
        <v>58</v>
      </c>
      <c r="FU243" s="82"/>
      <c r="FV243" s="82">
        <v>1</v>
      </c>
      <c r="FW243" s="82">
        <v>1151</v>
      </c>
      <c r="FX243" s="82">
        <v>117</v>
      </c>
      <c r="FY243" s="82">
        <v>16</v>
      </c>
      <c r="FZ243" s="82">
        <v>3</v>
      </c>
      <c r="GA243" s="82">
        <v>2</v>
      </c>
      <c r="GB243" s="82"/>
      <c r="GC243" s="82">
        <v>11</v>
      </c>
    </row>
    <row r="244" spans="1:185" x14ac:dyDescent="0.3">
      <c r="A244" s="83">
        <v>106380939</v>
      </c>
      <c r="B244" s="81" t="s">
        <v>622</v>
      </c>
      <c r="C244" s="81" t="s">
        <v>1022</v>
      </c>
      <c r="D244" s="81" t="s">
        <v>1101</v>
      </c>
      <c r="E244" s="81" t="s">
        <v>1657</v>
      </c>
      <c r="F244" s="81" t="s">
        <v>2116</v>
      </c>
      <c r="G244" s="81" t="s">
        <v>1657</v>
      </c>
      <c r="H244" s="81" t="s">
        <v>623</v>
      </c>
      <c r="I244" s="81" t="s">
        <v>1039</v>
      </c>
      <c r="J244" s="81" t="s">
        <v>1866</v>
      </c>
      <c r="K244" s="81" t="s">
        <v>1871</v>
      </c>
      <c r="L244" s="81"/>
      <c r="M244" s="81" t="s">
        <v>58</v>
      </c>
      <c r="N244" s="81" t="s">
        <v>965</v>
      </c>
      <c r="O244" s="81" t="s">
        <v>1115</v>
      </c>
      <c r="P244" s="81" t="s">
        <v>1155</v>
      </c>
      <c r="Q244" s="81" t="s">
        <v>1662</v>
      </c>
      <c r="R244" s="81" t="s">
        <v>51</v>
      </c>
      <c r="S244" s="82">
        <v>15868</v>
      </c>
      <c r="T244" s="82">
        <v>25837</v>
      </c>
      <c r="U244" s="82">
        <v>15</v>
      </c>
      <c r="V244" s="82">
        <v>1484</v>
      </c>
      <c r="W244" s="82">
        <v>1836</v>
      </c>
      <c r="X244" s="82">
        <v>6708</v>
      </c>
      <c r="Y244" s="82">
        <v>8728</v>
      </c>
      <c r="Z244" s="82">
        <v>7888</v>
      </c>
      <c r="AA244" s="82">
        <v>7232</v>
      </c>
      <c r="AB244" s="82">
        <v>4887</v>
      </c>
      <c r="AC244" s="82">
        <v>1770</v>
      </c>
      <c r="AD244" s="82">
        <v>844</v>
      </c>
      <c r="AE244" s="82">
        <v>338</v>
      </c>
      <c r="AF244" s="82">
        <v>5</v>
      </c>
      <c r="AG244" s="82">
        <v>390</v>
      </c>
      <c r="AH244" s="82">
        <v>3897</v>
      </c>
      <c r="AI244" s="82">
        <v>9680</v>
      </c>
      <c r="AJ244" s="82">
        <v>3305</v>
      </c>
      <c r="AK244" s="82">
        <v>513</v>
      </c>
      <c r="AL244" s="82">
        <v>14097</v>
      </c>
      <c r="AM244" s="82">
        <v>103</v>
      </c>
      <c r="AN244" s="82">
        <v>9735</v>
      </c>
      <c r="AO244" s="82"/>
      <c r="AP244" s="82">
        <v>15015</v>
      </c>
      <c r="AQ244" s="82">
        <v>26639</v>
      </c>
      <c r="AR244" s="82">
        <v>66</v>
      </c>
      <c r="AS244" s="82"/>
      <c r="AT244" s="82">
        <v>74</v>
      </c>
      <c r="AU244" s="82">
        <v>2032</v>
      </c>
      <c r="AV244" s="82">
        <v>1</v>
      </c>
      <c r="AW244" s="82">
        <v>128</v>
      </c>
      <c r="AX244" s="82"/>
      <c r="AY244" s="82"/>
      <c r="AZ244" s="82">
        <v>241</v>
      </c>
      <c r="BA244" s="82">
        <v>1037</v>
      </c>
      <c r="BB244" s="82">
        <v>2097</v>
      </c>
      <c r="BC244" s="82"/>
      <c r="BD244" s="82">
        <v>4</v>
      </c>
      <c r="BE244" s="82">
        <v>35767</v>
      </c>
      <c r="BF244" s="82">
        <v>232</v>
      </c>
      <c r="BG244" s="82">
        <v>1</v>
      </c>
      <c r="BH244" s="82">
        <v>106</v>
      </c>
      <c r="BI244" s="82"/>
      <c r="BJ244" s="82"/>
      <c r="BK244" s="82">
        <v>26479</v>
      </c>
      <c r="BL244" s="82">
        <v>5622</v>
      </c>
      <c r="BM244" s="82">
        <v>1693</v>
      </c>
      <c r="BN244" s="82">
        <v>3680</v>
      </c>
      <c r="BO244" s="82">
        <v>4246</v>
      </c>
      <c r="BP244" s="82"/>
      <c r="BQ244" s="82">
        <v>14</v>
      </c>
      <c r="BR244" s="82">
        <v>2657</v>
      </c>
      <c r="BS244" s="82">
        <v>7</v>
      </c>
      <c r="BT244" s="82">
        <v>1616</v>
      </c>
      <c r="BU244" s="82">
        <v>101</v>
      </c>
      <c r="BV244" s="82">
        <v>334</v>
      </c>
      <c r="BW244" s="82">
        <v>486</v>
      </c>
      <c r="BX244" s="82">
        <v>405</v>
      </c>
      <c r="BY244" s="82">
        <v>2053</v>
      </c>
      <c r="BZ244" s="82">
        <v>1783</v>
      </c>
      <c r="CA244" s="82">
        <v>1248</v>
      </c>
      <c r="CB244" s="82">
        <v>8412</v>
      </c>
      <c r="CC244" s="82">
        <v>4837</v>
      </c>
      <c r="CD244" s="82">
        <v>3204</v>
      </c>
      <c r="CE244" s="82">
        <v>42</v>
      </c>
      <c r="CF244" s="82">
        <v>1743</v>
      </c>
      <c r="CG244" s="82">
        <v>684</v>
      </c>
      <c r="CH244" s="82">
        <v>2035</v>
      </c>
      <c r="CI244" s="82">
        <v>1548</v>
      </c>
      <c r="CJ244" s="82">
        <v>8504</v>
      </c>
      <c r="CK244" s="82">
        <v>7</v>
      </c>
      <c r="CL244" s="82">
        <v>41720</v>
      </c>
      <c r="CM244" s="82">
        <v>2235</v>
      </c>
      <c r="CN244" s="82">
        <v>30822</v>
      </c>
      <c r="CO244" s="82">
        <v>8608</v>
      </c>
      <c r="CP244" s="82">
        <v>48</v>
      </c>
      <c r="CQ244" s="82">
        <v>7</v>
      </c>
      <c r="CR244" s="82"/>
      <c r="CS244" s="82">
        <v>29816</v>
      </c>
      <c r="CT244" s="82">
        <v>120</v>
      </c>
      <c r="CU244" s="82">
        <v>11577</v>
      </c>
      <c r="CV244" s="82">
        <v>207</v>
      </c>
      <c r="CW244" s="82"/>
      <c r="CX244" s="82">
        <v>4434</v>
      </c>
      <c r="CY244" s="82">
        <v>7750</v>
      </c>
      <c r="CZ244" s="82">
        <v>4</v>
      </c>
      <c r="DA244" s="82">
        <v>201</v>
      </c>
      <c r="DB244" s="82">
        <v>1089</v>
      </c>
      <c r="DC244" s="82">
        <v>1700</v>
      </c>
      <c r="DD244" s="82">
        <v>1814</v>
      </c>
      <c r="DE244" s="82">
        <v>2329</v>
      </c>
      <c r="DF244" s="82">
        <v>2347</v>
      </c>
      <c r="DG244" s="82">
        <v>1292</v>
      </c>
      <c r="DH244" s="82">
        <v>1246</v>
      </c>
      <c r="DI244" s="82">
        <v>83</v>
      </c>
      <c r="DJ244" s="82">
        <v>87</v>
      </c>
      <c r="DK244" s="82"/>
      <c r="DL244" s="82">
        <v>67</v>
      </c>
      <c r="DM244" s="82">
        <v>1833</v>
      </c>
      <c r="DN244" s="82">
        <v>2494</v>
      </c>
      <c r="DO244" s="82">
        <v>922</v>
      </c>
      <c r="DP244" s="82">
        <v>209</v>
      </c>
      <c r="DQ244" s="82">
        <v>1952</v>
      </c>
      <c r="DR244" s="82">
        <v>12</v>
      </c>
      <c r="DS244" s="82">
        <v>4699</v>
      </c>
      <c r="DT244" s="82"/>
      <c r="DU244" s="82">
        <v>6008</v>
      </c>
      <c r="DV244" s="82">
        <v>6168</v>
      </c>
      <c r="DW244" s="82">
        <v>12</v>
      </c>
      <c r="DX244" s="82"/>
      <c r="DY244" s="82">
        <v>208</v>
      </c>
      <c r="DZ244" s="82">
        <v>795</v>
      </c>
      <c r="EA244" s="82">
        <v>421</v>
      </c>
      <c r="EB244" s="82">
        <v>345</v>
      </c>
      <c r="EC244" s="82">
        <v>122</v>
      </c>
      <c r="ED244" s="82">
        <v>92</v>
      </c>
      <c r="EE244" s="82">
        <v>117</v>
      </c>
      <c r="EF244" s="82">
        <v>111</v>
      </c>
      <c r="EG244" s="82">
        <v>29</v>
      </c>
      <c r="EH244" s="82">
        <v>108</v>
      </c>
      <c r="EI244" s="82">
        <v>8665</v>
      </c>
      <c r="EJ244" s="82">
        <v>1130</v>
      </c>
      <c r="EK244" s="82">
        <v>5</v>
      </c>
      <c r="EL244" s="82">
        <v>1</v>
      </c>
      <c r="EM244" s="82">
        <v>1</v>
      </c>
      <c r="EN244" s="82">
        <v>38</v>
      </c>
      <c r="EO244" s="82"/>
      <c r="EP244" s="82">
        <v>6714</v>
      </c>
      <c r="EQ244" s="82">
        <v>4135</v>
      </c>
      <c r="ER244" s="82">
        <v>396</v>
      </c>
      <c r="ES244" s="82">
        <v>794</v>
      </c>
      <c r="ET244" s="82">
        <v>149</v>
      </c>
      <c r="EU244" s="82"/>
      <c r="EV244" s="82">
        <v>1721</v>
      </c>
      <c r="EW244" s="82">
        <v>1084</v>
      </c>
      <c r="EX244" s="82">
        <v>132</v>
      </c>
      <c r="EY244" s="82">
        <v>16</v>
      </c>
      <c r="EZ244" s="82">
        <v>527</v>
      </c>
      <c r="FA244" s="82">
        <v>31</v>
      </c>
      <c r="FB244" s="82">
        <v>477</v>
      </c>
      <c r="FC244" s="82">
        <v>1305</v>
      </c>
      <c r="FD244" s="82">
        <v>2740</v>
      </c>
      <c r="FE244" s="82">
        <v>1055</v>
      </c>
      <c r="FF244" s="82">
        <v>331</v>
      </c>
      <c r="FG244" s="82">
        <v>272</v>
      </c>
      <c r="FH244" s="82">
        <v>363</v>
      </c>
      <c r="FI244" s="82">
        <v>800</v>
      </c>
      <c r="FJ244" s="82">
        <v>501</v>
      </c>
      <c r="FK244" s="82">
        <v>411</v>
      </c>
      <c r="FL244" s="82">
        <v>49</v>
      </c>
      <c r="FM244" s="82">
        <v>19</v>
      </c>
      <c r="FN244" s="82">
        <v>347</v>
      </c>
      <c r="FO244" s="82">
        <v>5</v>
      </c>
      <c r="FP244" s="82">
        <v>2</v>
      </c>
      <c r="FQ244" s="82">
        <v>12188</v>
      </c>
      <c r="FR244" s="82">
        <v>1249</v>
      </c>
      <c r="FS244" s="82">
        <v>8755</v>
      </c>
      <c r="FT244" s="82">
        <v>2180</v>
      </c>
      <c r="FU244" s="82">
        <v>4</v>
      </c>
      <c r="FV244" s="82"/>
      <c r="FW244" s="82">
        <v>9296</v>
      </c>
      <c r="FX244" s="82">
        <v>2833</v>
      </c>
      <c r="FY244" s="82">
        <v>51</v>
      </c>
      <c r="FZ244" s="82"/>
      <c r="GA244" s="82">
        <v>8</v>
      </c>
      <c r="GB244" s="82"/>
      <c r="GC244" s="82">
        <v>59</v>
      </c>
    </row>
    <row r="245" spans="1:185" x14ac:dyDescent="0.3">
      <c r="A245" s="83">
        <v>106380960</v>
      </c>
      <c r="B245" s="81" t="s">
        <v>624</v>
      </c>
      <c r="C245" s="81" t="s">
        <v>625</v>
      </c>
      <c r="D245" s="81" t="s">
        <v>1101</v>
      </c>
      <c r="E245" s="81" t="s">
        <v>1657</v>
      </c>
      <c r="F245" s="81" t="s">
        <v>2117</v>
      </c>
      <c r="G245" s="81" t="s">
        <v>1657</v>
      </c>
      <c r="H245" s="81" t="s">
        <v>626</v>
      </c>
      <c r="I245" s="81" t="s">
        <v>1040</v>
      </c>
      <c r="J245" s="81"/>
      <c r="K245" s="81" t="s">
        <v>1864</v>
      </c>
      <c r="L245" s="81"/>
      <c r="M245" s="81"/>
      <c r="N245" s="81" t="s">
        <v>967</v>
      </c>
      <c r="O245" s="81" t="s">
        <v>1115</v>
      </c>
      <c r="P245" s="81" t="s">
        <v>1155</v>
      </c>
      <c r="Q245" s="81" t="s">
        <v>1659</v>
      </c>
      <c r="R245" s="81" t="s">
        <v>51</v>
      </c>
      <c r="S245" s="82">
        <v>6261</v>
      </c>
      <c r="T245" s="82">
        <v>12937</v>
      </c>
      <c r="U245" s="82">
        <v>6</v>
      </c>
      <c r="V245" s="82">
        <v>70</v>
      </c>
      <c r="W245" s="82">
        <v>249</v>
      </c>
      <c r="X245" s="82">
        <v>3016</v>
      </c>
      <c r="Y245" s="82">
        <v>4361</v>
      </c>
      <c r="Z245" s="82">
        <v>3593</v>
      </c>
      <c r="AA245" s="82">
        <v>3672</v>
      </c>
      <c r="AB245" s="82">
        <v>2567</v>
      </c>
      <c r="AC245" s="82">
        <v>952</v>
      </c>
      <c r="AD245" s="82">
        <v>712</v>
      </c>
      <c r="AE245" s="82">
        <v>12</v>
      </c>
      <c r="AF245" s="82"/>
      <c r="AG245" s="82">
        <v>108</v>
      </c>
      <c r="AH245" s="82">
        <v>1417</v>
      </c>
      <c r="AI245" s="82">
        <v>5164</v>
      </c>
      <c r="AJ245" s="82">
        <v>33</v>
      </c>
      <c r="AK245" s="82">
        <v>238</v>
      </c>
      <c r="AL245" s="82">
        <v>605</v>
      </c>
      <c r="AM245" s="82">
        <v>705</v>
      </c>
      <c r="AN245" s="82">
        <v>10934</v>
      </c>
      <c r="AO245" s="82"/>
      <c r="AP245" s="82">
        <v>2815</v>
      </c>
      <c r="AQ245" s="82">
        <v>15917</v>
      </c>
      <c r="AR245" s="82">
        <v>472</v>
      </c>
      <c r="AS245" s="82"/>
      <c r="AT245" s="82">
        <v>29</v>
      </c>
      <c r="AU245" s="82">
        <v>429</v>
      </c>
      <c r="AV245" s="82">
        <v>2</v>
      </c>
      <c r="AW245" s="82">
        <v>6</v>
      </c>
      <c r="AX245" s="82">
        <v>4</v>
      </c>
      <c r="AY245" s="82"/>
      <c r="AZ245" s="82">
        <v>32</v>
      </c>
      <c r="BA245" s="82">
        <v>33</v>
      </c>
      <c r="BB245" s="82">
        <v>15</v>
      </c>
      <c r="BC245" s="82">
        <v>1</v>
      </c>
      <c r="BD245" s="82">
        <v>3</v>
      </c>
      <c r="BE245" s="82">
        <v>18546</v>
      </c>
      <c r="BF245" s="82">
        <v>79</v>
      </c>
      <c r="BG245" s="82">
        <v>25</v>
      </c>
      <c r="BH245" s="82"/>
      <c r="BI245" s="82"/>
      <c r="BJ245" s="82"/>
      <c r="BK245" s="82">
        <v>9320</v>
      </c>
      <c r="BL245" s="82">
        <v>3562</v>
      </c>
      <c r="BM245" s="82">
        <v>935</v>
      </c>
      <c r="BN245" s="82">
        <v>2698</v>
      </c>
      <c r="BO245" s="82">
        <v>2613</v>
      </c>
      <c r="BP245" s="82">
        <v>76</v>
      </c>
      <c r="BQ245" s="82">
        <v>4</v>
      </c>
      <c r="BR245" s="82">
        <v>750</v>
      </c>
      <c r="BS245" s="82">
        <v>2</v>
      </c>
      <c r="BT245" s="82">
        <v>901</v>
      </c>
      <c r="BU245" s="82">
        <v>27</v>
      </c>
      <c r="BV245" s="82">
        <v>159</v>
      </c>
      <c r="BW245" s="82">
        <v>214</v>
      </c>
      <c r="BX245" s="82">
        <v>131</v>
      </c>
      <c r="BY245" s="82">
        <v>847</v>
      </c>
      <c r="BZ245" s="82">
        <v>643</v>
      </c>
      <c r="CA245" s="82">
        <v>415</v>
      </c>
      <c r="CB245" s="82">
        <v>4709</v>
      </c>
      <c r="CC245" s="82">
        <v>3822</v>
      </c>
      <c r="CD245" s="82">
        <v>1118</v>
      </c>
      <c r="CE245" s="82">
        <v>16</v>
      </c>
      <c r="CF245" s="82">
        <v>624</v>
      </c>
      <c r="CG245" s="82">
        <v>70</v>
      </c>
      <c r="CH245" s="82">
        <v>1089</v>
      </c>
      <c r="CI245" s="82">
        <v>1080</v>
      </c>
      <c r="CJ245" s="82">
        <v>2581</v>
      </c>
      <c r="CK245" s="82">
        <v>2</v>
      </c>
      <c r="CL245" s="82">
        <v>19204</v>
      </c>
      <c r="CM245" s="82">
        <v>442</v>
      </c>
      <c r="CN245" s="82">
        <v>18253</v>
      </c>
      <c r="CO245" s="82">
        <v>491</v>
      </c>
      <c r="CP245" s="82">
        <v>9</v>
      </c>
      <c r="CQ245" s="82">
        <v>9</v>
      </c>
      <c r="CR245" s="82">
        <v>64</v>
      </c>
      <c r="CS245" s="82">
        <v>12818</v>
      </c>
      <c r="CT245" s="82">
        <v>85</v>
      </c>
      <c r="CU245" s="82">
        <v>5718</v>
      </c>
      <c r="CV245" s="82">
        <v>414</v>
      </c>
      <c r="CW245" s="82">
        <v>105</v>
      </c>
      <c r="CX245" s="82">
        <v>858</v>
      </c>
      <c r="CY245" s="82">
        <v>1711</v>
      </c>
      <c r="CZ245" s="82"/>
      <c r="DA245" s="82">
        <v>15</v>
      </c>
      <c r="DB245" s="82">
        <v>221</v>
      </c>
      <c r="DC245" s="82">
        <v>321</v>
      </c>
      <c r="DD245" s="82">
        <v>344</v>
      </c>
      <c r="DE245" s="82">
        <v>489</v>
      </c>
      <c r="DF245" s="82">
        <v>487</v>
      </c>
      <c r="DG245" s="82">
        <v>340</v>
      </c>
      <c r="DH245" s="82">
        <v>344</v>
      </c>
      <c r="DI245" s="82"/>
      <c r="DJ245" s="82">
        <v>8</v>
      </c>
      <c r="DK245" s="82"/>
      <c r="DL245" s="82">
        <v>9</v>
      </c>
      <c r="DM245" s="82">
        <v>405</v>
      </c>
      <c r="DN245" s="82">
        <v>581</v>
      </c>
      <c r="DO245" s="82">
        <v>7</v>
      </c>
      <c r="DP245" s="82">
        <v>39</v>
      </c>
      <c r="DQ245" s="82">
        <v>56</v>
      </c>
      <c r="DR245" s="82">
        <v>82</v>
      </c>
      <c r="DS245" s="82">
        <v>1390</v>
      </c>
      <c r="DT245" s="82"/>
      <c r="DU245" s="82">
        <v>232</v>
      </c>
      <c r="DV245" s="82">
        <v>2278</v>
      </c>
      <c r="DW245" s="82">
        <v>59</v>
      </c>
      <c r="DX245" s="82"/>
      <c r="DY245" s="82">
        <v>58</v>
      </c>
      <c r="DZ245" s="82">
        <v>305</v>
      </c>
      <c r="EA245" s="82">
        <v>76</v>
      </c>
      <c r="EB245" s="82">
        <v>255</v>
      </c>
      <c r="EC245" s="82">
        <v>37</v>
      </c>
      <c r="ED245" s="82">
        <v>33</v>
      </c>
      <c r="EE245" s="82">
        <v>17</v>
      </c>
      <c r="EF245" s="82">
        <v>101</v>
      </c>
      <c r="EG245" s="82">
        <v>24</v>
      </c>
      <c r="EH245" s="82">
        <v>19</v>
      </c>
      <c r="EI245" s="82">
        <v>1309</v>
      </c>
      <c r="EJ245" s="82">
        <v>332</v>
      </c>
      <c r="EK245" s="82"/>
      <c r="EL245" s="82">
        <v>2</v>
      </c>
      <c r="EM245" s="82"/>
      <c r="EN245" s="82">
        <v>1</v>
      </c>
      <c r="EO245" s="82"/>
      <c r="EP245" s="82">
        <v>1086</v>
      </c>
      <c r="EQ245" s="82">
        <v>1062</v>
      </c>
      <c r="ER245" s="82">
        <v>33</v>
      </c>
      <c r="ES245" s="82">
        <v>331</v>
      </c>
      <c r="ET245" s="82">
        <v>53</v>
      </c>
      <c r="EU245" s="82">
        <v>4</v>
      </c>
      <c r="EV245" s="82">
        <v>223</v>
      </c>
      <c r="EW245" s="82">
        <v>209</v>
      </c>
      <c r="EX245" s="82">
        <v>19</v>
      </c>
      <c r="EY245" s="82">
        <v>1</v>
      </c>
      <c r="EZ245" s="82">
        <v>87</v>
      </c>
      <c r="FA245" s="82"/>
      <c r="FB245" s="82">
        <v>93</v>
      </c>
      <c r="FC245" s="82">
        <v>614</v>
      </c>
      <c r="FD245" s="82">
        <v>337</v>
      </c>
      <c r="FE245" s="82">
        <v>541</v>
      </c>
      <c r="FF245" s="82">
        <v>35</v>
      </c>
      <c r="FG245" s="82">
        <v>24</v>
      </c>
      <c r="FH245" s="82">
        <v>72</v>
      </c>
      <c r="FI245" s="82">
        <v>219</v>
      </c>
      <c r="FJ245" s="82">
        <v>72</v>
      </c>
      <c r="FK245" s="82">
        <v>15</v>
      </c>
      <c r="FL245" s="82"/>
      <c r="FM245" s="82">
        <v>3</v>
      </c>
      <c r="FN245" s="82">
        <v>5</v>
      </c>
      <c r="FO245" s="82"/>
      <c r="FP245" s="82"/>
      <c r="FQ245" s="82">
        <v>2569</v>
      </c>
      <c r="FR245" s="82">
        <v>217</v>
      </c>
      <c r="FS245" s="82">
        <v>2299</v>
      </c>
      <c r="FT245" s="82">
        <v>49</v>
      </c>
      <c r="FU245" s="82">
        <v>3</v>
      </c>
      <c r="FV245" s="82">
        <v>1</v>
      </c>
      <c r="FW245" s="82">
        <v>1914</v>
      </c>
      <c r="FX245" s="82">
        <v>615</v>
      </c>
      <c r="FY245" s="82">
        <v>28</v>
      </c>
      <c r="FZ245" s="82">
        <v>7</v>
      </c>
      <c r="GA245" s="82">
        <v>5</v>
      </c>
      <c r="GB245" s="82"/>
      <c r="GC245" s="82">
        <v>20</v>
      </c>
    </row>
    <row r="246" spans="1:185" x14ac:dyDescent="0.3">
      <c r="A246" s="83">
        <v>106380965</v>
      </c>
      <c r="B246" s="81" t="s">
        <v>627</v>
      </c>
      <c r="C246" s="81" t="s">
        <v>2332</v>
      </c>
      <c r="D246" s="81" t="s">
        <v>1101</v>
      </c>
      <c r="E246" s="81" t="s">
        <v>1657</v>
      </c>
      <c r="F246" s="81" t="s">
        <v>2118</v>
      </c>
      <c r="G246" s="81" t="s">
        <v>1657</v>
      </c>
      <c r="H246" s="81" t="s">
        <v>621</v>
      </c>
      <c r="I246" s="81" t="s">
        <v>1040</v>
      </c>
      <c r="J246" s="81"/>
      <c r="K246" s="81" t="s">
        <v>1864</v>
      </c>
      <c r="L246" s="81"/>
      <c r="M246" s="81" t="s">
        <v>58</v>
      </c>
      <c r="N246" s="81" t="s">
        <v>967</v>
      </c>
      <c r="O246" s="81" t="s">
        <v>1115</v>
      </c>
      <c r="P246" s="81" t="s">
        <v>1155</v>
      </c>
      <c r="Q246" s="81" t="s">
        <v>1661</v>
      </c>
      <c r="R246" s="81" t="s">
        <v>51</v>
      </c>
      <c r="S246" s="82">
        <v>4307</v>
      </c>
      <c r="T246" s="82">
        <v>5570</v>
      </c>
      <c r="U246" s="82"/>
      <c r="V246" s="82">
        <v>40</v>
      </c>
      <c r="W246" s="82">
        <v>207</v>
      </c>
      <c r="X246" s="82">
        <v>1403</v>
      </c>
      <c r="Y246" s="82">
        <v>1513</v>
      </c>
      <c r="Z246" s="82">
        <v>1425</v>
      </c>
      <c r="AA246" s="82">
        <v>1579</v>
      </c>
      <c r="AB246" s="82">
        <v>1292</v>
      </c>
      <c r="AC246" s="82">
        <v>1161</v>
      </c>
      <c r="AD246" s="82">
        <v>1253</v>
      </c>
      <c r="AE246" s="82">
        <v>4</v>
      </c>
      <c r="AF246" s="82"/>
      <c r="AG246" s="82">
        <v>16</v>
      </c>
      <c r="AH246" s="82">
        <v>1638</v>
      </c>
      <c r="AI246" s="82">
        <v>1891</v>
      </c>
      <c r="AJ246" s="82">
        <v>10</v>
      </c>
      <c r="AK246" s="82">
        <v>42</v>
      </c>
      <c r="AL246" s="82">
        <v>220</v>
      </c>
      <c r="AM246" s="82">
        <v>221</v>
      </c>
      <c r="AN246" s="82">
        <v>5839</v>
      </c>
      <c r="AO246" s="82"/>
      <c r="AP246" s="82">
        <v>932</v>
      </c>
      <c r="AQ246" s="82">
        <v>8810</v>
      </c>
      <c r="AR246" s="82">
        <v>135</v>
      </c>
      <c r="AS246" s="82"/>
      <c r="AT246" s="82">
        <v>28</v>
      </c>
      <c r="AU246" s="82">
        <v>122</v>
      </c>
      <c r="AV246" s="82"/>
      <c r="AW246" s="82">
        <v>12</v>
      </c>
      <c r="AX246" s="82">
        <v>10</v>
      </c>
      <c r="AY246" s="82">
        <v>4</v>
      </c>
      <c r="AZ246" s="82">
        <v>54</v>
      </c>
      <c r="BA246" s="82">
        <v>2</v>
      </c>
      <c r="BB246" s="82">
        <v>95</v>
      </c>
      <c r="BC246" s="82">
        <v>4</v>
      </c>
      <c r="BD246" s="82">
        <v>4</v>
      </c>
      <c r="BE246" s="82">
        <v>9382</v>
      </c>
      <c r="BF246" s="82">
        <v>122</v>
      </c>
      <c r="BG246" s="82">
        <v>23</v>
      </c>
      <c r="BH246" s="82">
        <v>15</v>
      </c>
      <c r="BI246" s="82"/>
      <c r="BJ246" s="82"/>
      <c r="BK246" s="82">
        <v>3325</v>
      </c>
      <c r="BL246" s="82">
        <v>3116</v>
      </c>
      <c r="BM246" s="82">
        <v>130</v>
      </c>
      <c r="BN246" s="82">
        <v>2521</v>
      </c>
      <c r="BO246" s="82">
        <v>774</v>
      </c>
      <c r="BP246" s="82">
        <v>11</v>
      </c>
      <c r="BQ246" s="82"/>
      <c r="BR246" s="82">
        <v>771</v>
      </c>
      <c r="BS246" s="82">
        <v>2</v>
      </c>
      <c r="BT246" s="82">
        <v>404</v>
      </c>
      <c r="BU246" s="82">
        <v>46</v>
      </c>
      <c r="BV246" s="82">
        <v>83</v>
      </c>
      <c r="BW246" s="82">
        <v>126</v>
      </c>
      <c r="BX246" s="82">
        <v>71</v>
      </c>
      <c r="BY246" s="82">
        <v>390</v>
      </c>
      <c r="BZ246" s="82">
        <v>409</v>
      </c>
      <c r="CA246" s="82">
        <v>187</v>
      </c>
      <c r="CB246" s="82">
        <v>1783</v>
      </c>
      <c r="CC246" s="82">
        <v>1469</v>
      </c>
      <c r="CD246" s="82">
        <v>955</v>
      </c>
      <c r="CE246" s="82">
        <v>18</v>
      </c>
      <c r="CF246" s="82">
        <v>374</v>
      </c>
      <c r="CG246" s="82">
        <v>24</v>
      </c>
      <c r="CH246" s="82">
        <v>432</v>
      </c>
      <c r="CI246" s="82">
        <v>330</v>
      </c>
      <c r="CJ246" s="82">
        <v>1999</v>
      </c>
      <c r="CK246" s="82">
        <v>4</v>
      </c>
      <c r="CL246" s="82">
        <v>9877</v>
      </c>
      <c r="CM246" s="82">
        <v>894</v>
      </c>
      <c r="CN246" s="82">
        <v>8760</v>
      </c>
      <c r="CO246" s="82">
        <v>215</v>
      </c>
      <c r="CP246" s="82">
        <v>3</v>
      </c>
      <c r="CQ246" s="82">
        <v>5</v>
      </c>
      <c r="CR246" s="82">
        <v>34</v>
      </c>
      <c r="CS246" s="82">
        <v>7631</v>
      </c>
      <c r="CT246" s="82">
        <v>13</v>
      </c>
      <c r="CU246" s="82">
        <v>2066</v>
      </c>
      <c r="CV246" s="82">
        <v>120</v>
      </c>
      <c r="CW246" s="82">
        <v>13</v>
      </c>
      <c r="CX246" s="82">
        <v>1007</v>
      </c>
      <c r="CY246" s="82">
        <v>1225</v>
      </c>
      <c r="CZ246" s="82"/>
      <c r="DA246" s="82">
        <v>16</v>
      </c>
      <c r="DB246" s="82">
        <v>43</v>
      </c>
      <c r="DC246" s="82">
        <v>104</v>
      </c>
      <c r="DD246" s="82">
        <v>129</v>
      </c>
      <c r="DE246" s="82">
        <v>212</v>
      </c>
      <c r="DF246" s="82">
        <v>401</v>
      </c>
      <c r="DG246" s="82">
        <v>449</v>
      </c>
      <c r="DH246" s="82">
        <v>878</v>
      </c>
      <c r="DI246" s="82"/>
      <c r="DJ246" s="82"/>
      <c r="DK246" s="82"/>
      <c r="DL246" s="82">
        <v>3</v>
      </c>
      <c r="DM246" s="82">
        <v>651</v>
      </c>
      <c r="DN246" s="82">
        <v>268</v>
      </c>
      <c r="DO246" s="82">
        <v>1</v>
      </c>
      <c r="DP246" s="82">
        <v>14</v>
      </c>
      <c r="DQ246" s="82">
        <v>24</v>
      </c>
      <c r="DR246" s="82">
        <v>24</v>
      </c>
      <c r="DS246" s="82">
        <v>1247</v>
      </c>
      <c r="DT246" s="82"/>
      <c r="DU246" s="82">
        <v>127</v>
      </c>
      <c r="DV246" s="82">
        <v>2096</v>
      </c>
      <c r="DW246" s="82">
        <v>9</v>
      </c>
      <c r="DX246" s="82"/>
      <c r="DY246" s="82">
        <v>68</v>
      </c>
      <c r="DZ246" s="82">
        <v>97</v>
      </c>
      <c r="EA246" s="82">
        <v>95</v>
      </c>
      <c r="EB246" s="82">
        <v>529</v>
      </c>
      <c r="EC246" s="82">
        <v>76</v>
      </c>
      <c r="ED246" s="82">
        <v>23</v>
      </c>
      <c r="EE246" s="82"/>
      <c r="EF246" s="82">
        <v>6</v>
      </c>
      <c r="EG246" s="82">
        <v>33</v>
      </c>
      <c r="EH246" s="82">
        <v>36</v>
      </c>
      <c r="EI246" s="82">
        <v>874</v>
      </c>
      <c r="EJ246" s="82">
        <v>390</v>
      </c>
      <c r="EK246" s="82">
        <v>1</v>
      </c>
      <c r="EL246" s="82">
        <v>1</v>
      </c>
      <c r="EM246" s="82"/>
      <c r="EN246" s="82">
        <v>3</v>
      </c>
      <c r="EO246" s="82"/>
      <c r="EP246" s="82">
        <v>394</v>
      </c>
      <c r="EQ246" s="82">
        <v>1552</v>
      </c>
      <c r="ER246" s="82">
        <v>18</v>
      </c>
      <c r="ES246" s="82">
        <v>247</v>
      </c>
      <c r="ET246" s="82">
        <v>16</v>
      </c>
      <c r="EU246" s="82">
        <v>5</v>
      </c>
      <c r="EV246" s="82">
        <v>428</v>
      </c>
      <c r="EW246" s="82">
        <v>238</v>
      </c>
      <c r="EX246" s="82">
        <v>29</v>
      </c>
      <c r="EY246" s="82">
        <v>4</v>
      </c>
      <c r="EZ246" s="82">
        <v>127</v>
      </c>
      <c r="FA246" s="82"/>
      <c r="FB246" s="82">
        <v>90</v>
      </c>
      <c r="FC246" s="82">
        <v>603</v>
      </c>
      <c r="FD246" s="82">
        <v>235</v>
      </c>
      <c r="FE246" s="82">
        <v>89</v>
      </c>
      <c r="FF246" s="82">
        <v>61</v>
      </c>
      <c r="FG246" s="82">
        <v>64</v>
      </c>
      <c r="FH246" s="82">
        <v>67</v>
      </c>
      <c r="FI246" s="82">
        <v>125</v>
      </c>
      <c r="FJ246" s="82">
        <v>35</v>
      </c>
      <c r="FK246" s="82">
        <v>32</v>
      </c>
      <c r="FL246" s="82"/>
      <c r="FM246" s="82">
        <v>4</v>
      </c>
      <c r="FN246" s="82">
        <v>1</v>
      </c>
      <c r="FO246" s="82"/>
      <c r="FP246" s="82"/>
      <c r="FQ246" s="82">
        <v>2232</v>
      </c>
      <c r="FR246" s="82">
        <v>570</v>
      </c>
      <c r="FS246" s="82">
        <v>1631</v>
      </c>
      <c r="FT246" s="82">
        <v>31</v>
      </c>
      <c r="FU246" s="82"/>
      <c r="FV246" s="82"/>
      <c r="FW246" s="82">
        <v>2059</v>
      </c>
      <c r="FX246" s="82">
        <v>156</v>
      </c>
      <c r="FY246" s="82">
        <v>11</v>
      </c>
      <c r="FZ246" s="82"/>
      <c r="GA246" s="82">
        <v>1</v>
      </c>
      <c r="GB246" s="82">
        <v>5</v>
      </c>
      <c r="GC246" s="82">
        <v>12</v>
      </c>
    </row>
    <row r="247" spans="1:185" x14ac:dyDescent="0.3">
      <c r="A247" s="83">
        <v>106381154</v>
      </c>
      <c r="B247" s="81" t="s">
        <v>628</v>
      </c>
      <c r="C247" s="81" t="s">
        <v>629</v>
      </c>
      <c r="D247" s="81" t="s">
        <v>1101</v>
      </c>
      <c r="E247" s="81" t="s">
        <v>1657</v>
      </c>
      <c r="F247" s="81" t="s">
        <v>1663</v>
      </c>
      <c r="G247" s="81" t="s">
        <v>1657</v>
      </c>
      <c r="H247" s="81" t="s">
        <v>630</v>
      </c>
      <c r="I247" s="81" t="s">
        <v>1050</v>
      </c>
      <c r="J247" s="81"/>
      <c r="K247" s="81" t="s">
        <v>1864</v>
      </c>
      <c r="L247" s="81"/>
      <c r="M247" s="81" t="s">
        <v>58</v>
      </c>
      <c r="N247" s="81" t="s">
        <v>977</v>
      </c>
      <c r="O247" s="81" t="s">
        <v>1115</v>
      </c>
      <c r="P247" s="81" t="s">
        <v>1155</v>
      </c>
      <c r="Q247" s="81" t="s">
        <v>1661</v>
      </c>
      <c r="R247" s="81" t="s">
        <v>51</v>
      </c>
      <c r="S247" s="82">
        <v>14792</v>
      </c>
      <c r="T247" s="82">
        <v>16393</v>
      </c>
      <c r="U247" s="82">
        <v>31</v>
      </c>
      <c r="V247" s="82">
        <v>4861</v>
      </c>
      <c r="W247" s="82">
        <v>2989</v>
      </c>
      <c r="X247" s="82">
        <v>4052</v>
      </c>
      <c r="Y247" s="82">
        <v>4663</v>
      </c>
      <c r="Z247" s="82">
        <v>3619</v>
      </c>
      <c r="AA247" s="82">
        <v>3507</v>
      </c>
      <c r="AB247" s="82">
        <v>3149</v>
      </c>
      <c r="AC247" s="82">
        <v>1930</v>
      </c>
      <c r="AD247" s="82">
        <v>1417</v>
      </c>
      <c r="AE247" s="82">
        <v>1028</v>
      </c>
      <c r="AF247" s="82">
        <v>1</v>
      </c>
      <c r="AG247" s="82">
        <v>204</v>
      </c>
      <c r="AH247" s="82">
        <v>5005</v>
      </c>
      <c r="AI247" s="82">
        <v>4936</v>
      </c>
      <c r="AJ247" s="82">
        <v>1552</v>
      </c>
      <c r="AK247" s="82">
        <v>285</v>
      </c>
      <c r="AL247" s="82">
        <v>6092</v>
      </c>
      <c r="AM247" s="82">
        <v>707</v>
      </c>
      <c r="AN247" s="82">
        <v>12435</v>
      </c>
      <c r="AO247" s="82"/>
      <c r="AP247" s="82">
        <v>5547</v>
      </c>
      <c r="AQ247" s="82">
        <v>24871</v>
      </c>
      <c r="AR247" s="82">
        <v>797</v>
      </c>
      <c r="AS247" s="82">
        <v>1</v>
      </c>
      <c r="AT247" s="82">
        <v>271</v>
      </c>
      <c r="AU247" s="82">
        <v>730</v>
      </c>
      <c r="AV247" s="82">
        <v>1</v>
      </c>
      <c r="AW247" s="82">
        <v>45</v>
      </c>
      <c r="AX247" s="82">
        <v>16</v>
      </c>
      <c r="AY247" s="82">
        <v>10</v>
      </c>
      <c r="AZ247" s="82"/>
      <c r="BA247" s="82">
        <v>1</v>
      </c>
      <c r="BB247" s="82">
        <v>601</v>
      </c>
      <c r="BC247" s="82">
        <v>25</v>
      </c>
      <c r="BD247" s="82">
        <v>19</v>
      </c>
      <c r="BE247" s="82">
        <v>29413</v>
      </c>
      <c r="BF247" s="82">
        <v>65</v>
      </c>
      <c r="BG247" s="82">
        <v>1</v>
      </c>
      <c r="BH247" s="82">
        <v>16</v>
      </c>
      <c r="BI247" s="82">
        <v>2</v>
      </c>
      <c r="BJ247" s="82"/>
      <c r="BK247" s="82">
        <v>10874</v>
      </c>
      <c r="BL247" s="82">
        <v>5689</v>
      </c>
      <c r="BM247" s="82">
        <v>362</v>
      </c>
      <c r="BN247" s="82">
        <v>12201</v>
      </c>
      <c r="BO247" s="82">
        <v>2090</v>
      </c>
      <c r="BP247" s="82"/>
      <c r="BQ247" s="82">
        <v>31</v>
      </c>
      <c r="BR247" s="82">
        <v>2441</v>
      </c>
      <c r="BS247" s="82">
        <v>17</v>
      </c>
      <c r="BT247" s="82">
        <v>916</v>
      </c>
      <c r="BU247" s="82">
        <v>116</v>
      </c>
      <c r="BV247" s="82">
        <v>351</v>
      </c>
      <c r="BW247" s="82">
        <v>237</v>
      </c>
      <c r="BX247" s="82">
        <v>497</v>
      </c>
      <c r="BY247" s="82">
        <v>1167</v>
      </c>
      <c r="BZ247" s="82">
        <v>998</v>
      </c>
      <c r="CA247" s="82">
        <v>289</v>
      </c>
      <c r="CB247" s="82">
        <v>5675</v>
      </c>
      <c r="CC247" s="82">
        <v>1948</v>
      </c>
      <c r="CD247" s="82">
        <v>2188</v>
      </c>
      <c r="CE247" s="82">
        <v>47</v>
      </c>
      <c r="CF247" s="82">
        <v>1307</v>
      </c>
      <c r="CG247" s="82">
        <v>136</v>
      </c>
      <c r="CH247" s="82">
        <v>1404</v>
      </c>
      <c r="CI247" s="82">
        <v>865</v>
      </c>
      <c r="CJ247" s="82">
        <v>10577</v>
      </c>
      <c r="CK247" s="82">
        <v>9</v>
      </c>
      <c r="CL247" s="82">
        <v>31216</v>
      </c>
      <c r="CM247" s="82">
        <v>1824</v>
      </c>
      <c r="CN247" s="82">
        <v>28101</v>
      </c>
      <c r="CO247" s="82">
        <v>1235</v>
      </c>
      <c r="CP247" s="82">
        <v>40</v>
      </c>
      <c r="CQ247" s="82">
        <v>16</v>
      </c>
      <c r="CR247" s="82">
        <v>3</v>
      </c>
      <c r="CS247" s="82">
        <v>29645</v>
      </c>
      <c r="CT247" s="82">
        <v>44</v>
      </c>
      <c r="CU247" s="82">
        <v>1027</v>
      </c>
      <c r="CV247" s="82">
        <v>414</v>
      </c>
      <c r="CW247" s="82">
        <v>83</v>
      </c>
      <c r="CX247" s="82">
        <v>4965</v>
      </c>
      <c r="CY247" s="82">
        <v>5428</v>
      </c>
      <c r="CZ247" s="82">
        <v>4</v>
      </c>
      <c r="DA247" s="82">
        <v>590</v>
      </c>
      <c r="DB247" s="82">
        <v>657</v>
      </c>
      <c r="DC247" s="82">
        <v>1008</v>
      </c>
      <c r="DD247" s="82">
        <v>949</v>
      </c>
      <c r="DE247" s="82">
        <v>1398</v>
      </c>
      <c r="DF247" s="82">
        <v>1887</v>
      </c>
      <c r="DG247" s="82">
        <v>1640</v>
      </c>
      <c r="DH247" s="82">
        <v>1547</v>
      </c>
      <c r="DI247" s="82">
        <v>190</v>
      </c>
      <c r="DJ247" s="82">
        <v>531</v>
      </c>
      <c r="DK247" s="82"/>
      <c r="DL247" s="82">
        <v>67</v>
      </c>
      <c r="DM247" s="82">
        <v>2198</v>
      </c>
      <c r="DN247" s="82">
        <v>1296</v>
      </c>
      <c r="DO247" s="82">
        <v>346</v>
      </c>
      <c r="DP247" s="82">
        <v>140</v>
      </c>
      <c r="DQ247" s="82">
        <v>1659</v>
      </c>
      <c r="DR247" s="82">
        <v>111</v>
      </c>
      <c r="DS247" s="82">
        <v>4580</v>
      </c>
      <c r="DT247" s="82"/>
      <c r="DU247" s="82">
        <v>1654</v>
      </c>
      <c r="DV247" s="82">
        <v>8597</v>
      </c>
      <c r="DW247" s="82">
        <v>145</v>
      </c>
      <c r="DX247" s="82">
        <v>1</v>
      </c>
      <c r="DY247" s="82">
        <v>88</v>
      </c>
      <c r="DZ247" s="82">
        <v>166</v>
      </c>
      <c r="EA247" s="82">
        <v>388</v>
      </c>
      <c r="EB247" s="82">
        <v>2128</v>
      </c>
      <c r="EC247" s="82">
        <v>176</v>
      </c>
      <c r="ED247" s="82"/>
      <c r="EE247" s="82">
        <v>1</v>
      </c>
      <c r="EF247" s="82">
        <v>74</v>
      </c>
      <c r="EG247" s="82">
        <v>178</v>
      </c>
      <c r="EH247" s="82">
        <v>60</v>
      </c>
      <c r="EI247" s="82">
        <v>6098</v>
      </c>
      <c r="EJ247" s="82">
        <v>1040</v>
      </c>
      <c r="EK247" s="82"/>
      <c r="EL247" s="82"/>
      <c r="EM247" s="82"/>
      <c r="EN247" s="82"/>
      <c r="EO247" s="82"/>
      <c r="EP247" s="82">
        <v>2547</v>
      </c>
      <c r="EQ247" s="82">
        <v>4605</v>
      </c>
      <c r="ER247" s="82">
        <v>290</v>
      </c>
      <c r="ES247" s="82">
        <v>2892</v>
      </c>
      <c r="ET247" s="82">
        <v>63</v>
      </c>
      <c r="EU247" s="82"/>
      <c r="EV247" s="82">
        <v>1499</v>
      </c>
      <c r="EW247" s="82">
        <v>1390</v>
      </c>
      <c r="EX247" s="82">
        <v>240</v>
      </c>
      <c r="EY247" s="82">
        <v>18</v>
      </c>
      <c r="EZ247" s="82">
        <v>432</v>
      </c>
      <c r="FA247" s="82">
        <v>25</v>
      </c>
      <c r="FB247" s="82">
        <v>501</v>
      </c>
      <c r="FC247" s="82">
        <v>1773</v>
      </c>
      <c r="FD247" s="82">
        <v>1142</v>
      </c>
      <c r="FE247" s="82">
        <v>275</v>
      </c>
      <c r="FF247" s="82">
        <v>362</v>
      </c>
      <c r="FG247" s="82">
        <v>691</v>
      </c>
      <c r="FH247" s="82">
        <v>506</v>
      </c>
      <c r="FI247" s="82">
        <v>711</v>
      </c>
      <c r="FJ247" s="82">
        <v>230</v>
      </c>
      <c r="FK247" s="82">
        <v>260</v>
      </c>
      <c r="FL247" s="82">
        <v>35</v>
      </c>
      <c r="FM247" s="82">
        <v>27</v>
      </c>
      <c r="FN247" s="82">
        <v>226</v>
      </c>
      <c r="FO247" s="82">
        <v>46</v>
      </c>
      <c r="FP247" s="82">
        <v>8</v>
      </c>
      <c r="FQ247" s="82">
        <v>10397</v>
      </c>
      <c r="FR247" s="82">
        <v>1342</v>
      </c>
      <c r="FS247" s="82">
        <v>8479</v>
      </c>
      <c r="FT247" s="82">
        <v>540</v>
      </c>
      <c r="FU247" s="82">
        <v>27</v>
      </c>
      <c r="FV247" s="82">
        <v>9</v>
      </c>
      <c r="FW247" s="82">
        <v>9850</v>
      </c>
      <c r="FX247" s="82">
        <v>410</v>
      </c>
      <c r="FY247" s="82">
        <v>129</v>
      </c>
      <c r="FZ247" s="82">
        <v>1</v>
      </c>
      <c r="GA247" s="82">
        <v>6</v>
      </c>
      <c r="GB247" s="82">
        <v>1</v>
      </c>
      <c r="GC247" s="82">
        <v>33</v>
      </c>
    </row>
    <row r="248" spans="1:185" x14ac:dyDescent="0.3">
      <c r="A248" s="83">
        <v>106382715</v>
      </c>
      <c r="B248" s="81" t="s">
        <v>631</v>
      </c>
      <c r="C248" s="81" t="s">
        <v>632</v>
      </c>
      <c r="D248" s="81" t="s">
        <v>1101</v>
      </c>
      <c r="E248" s="81" t="s">
        <v>1657</v>
      </c>
      <c r="F248" s="81" t="s">
        <v>2119</v>
      </c>
      <c r="G248" s="81" t="s">
        <v>1657</v>
      </c>
      <c r="H248" s="81" t="s">
        <v>633</v>
      </c>
      <c r="I248" s="81" t="s">
        <v>1040</v>
      </c>
      <c r="J248" s="81"/>
      <c r="K248" s="81" t="s">
        <v>1864</v>
      </c>
      <c r="L248" s="81"/>
      <c r="M248" s="81"/>
      <c r="N248" s="81" t="s">
        <v>970</v>
      </c>
      <c r="O248" s="81" t="s">
        <v>1115</v>
      </c>
      <c r="P248" s="81" t="s">
        <v>1155</v>
      </c>
      <c r="Q248" s="81" t="s">
        <v>1664</v>
      </c>
      <c r="R248" s="81" t="s">
        <v>51</v>
      </c>
      <c r="S248" s="82">
        <v>2120</v>
      </c>
      <c r="T248" s="82">
        <v>2173</v>
      </c>
      <c r="U248" s="82">
        <v>1</v>
      </c>
      <c r="V248" s="82">
        <v>31</v>
      </c>
      <c r="W248" s="82">
        <v>73</v>
      </c>
      <c r="X248" s="82">
        <v>276</v>
      </c>
      <c r="Y248" s="82">
        <v>324</v>
      </c>
      <c r="Z248" s="82">
        <v>351</v>
      </c>
      <c r="AA248" s="82">
        <v>608</v>
      </c>
      <c r="AB248" s="82">
        <v>731</v>
      </c>
      <c r="AC248" s="82">
        <v>836</v>
      </c>
      <c r="AD248" s="82">
        <v>1061</v>
      </c>
      <c r="AE248" s="82">
        <v>3</v>
      </c>
      <c r="AF248" s="82"/>
      <c r="AG248" s="82">
        <v>11</v>
      </c>
      <c r="AH248" s="82">
        <v>3462</v>
      </c>
      <c r="AI248" s="82">
        <v>244</v>
      </c>
      <c r="AJ248" s="82">
        <v>6</v>
      </c>
      <c r="AK248" s="82"/>
      <c r="AL248" s="82">
        <v>121</v>
      </c>
      <c r="AM248" s="82">
        <v>99</v>
      </c>
      <c r="AN248" s="82">
        <v>351</v>
      </c>
      <c r="AO248" s="82"/>
      <c r="AP248" s="82">
        <v>223</v>
      </c>
      <c r="AQ248" s="82">
        <v>3890</v>
      </c>
      <c r="AR248" s="82">
        <v>181</v>
      </c>
      <c r="AS248" s="82"/>
      <c r="AT248" s="82">
        <v>71</v>
      </c>
      <c r="AU248" s="82">
        <v>136</v>
      </c>
      <c r="AV248" s="82">
        <v>24</v>
      </c>
      <c r="AW248" s="82">
        <v>7</v>
      </c>
      <c r="AX248" s="82">
        <v>24</v>
      </c>
      <c r="AY248" s="82">
        <v>1</v>
      </c>
      <c r="AZ248" s="82">
        <v>4</v>
      </c>
      <c r="BA248" s="82"/>
      <c r="BB248" s="82">
        <v>2</v>
      </c>
      <c r="BC248" s="82">
        <v>2</v>
      </c>
      <c r="BD248" s="82"/>
      <c r="BE248" s="82">
        <v>4013</v>
      </c>
      <c r="BF248" s="82">
        <v>8</v>
      </c>
      <c r="BG248" s="82">
        <v>2</v>
      </c>
      <c r="BH248" s="82"/>
      <c r="BI248" s="82"/>
      <c r="BJ248" s="82"/>
      <c r="BK248" s="82">
        <v>1057</v>
      </c>
      <c r="BL248" s="82">
        <v>1324</v>
      </c>
      <c r="BM248" s="82">
        <v>46</v>
      </c>
      <c r="BN248" s="82">
        <v>1652</v>
      </c>
      <c r="BO248" s="82">
        <v>215</v>
      </c>
      <c r="BP248" s="82"/>
      <c r="BQ248" s="82"/>
      <c r="BR248" s="82">
        <v>288</v>
      </c>
      <c r="BS248" s="82"/>
      <c r="BT248" s="82">
        <v>307</v>
      </c>
      <c r="BU248" s="82">
        <v>14</v>
      </c>
      <c r="BV248" s="82">
        <v>92</v>
      </c>
      <c r="BW248" s="82">
        <v>59</v>
      </c>
      <c r="BX248" s="82">
        <v>64</v>
      </c>
      <c r="BY248" s="82">
        <v>78</v>
      </c>
      <c r="BZ248" s="82">
        <v>258</v>
      </c>
      <c r="CA248" s="82">
        <v>83</v>
      </c>
      <c r="CB248" s="82">
        <v>784</v>
      </c>
      <c r="CC248" s="82">
        <v>198</v>
      </c>
      <c r="CD248" s="82">
        <v>312</v>
      </c>
      <c r="CE248" s="82">
        <v>20</v>
      </c>
      <c r="CF248" s="82">
        <v>143</v>
      </c>
      <c r="CG248" s="82">
        <v>6</v>
      </c>
      <c r="CH248" s="82">
        <v>395</v>
      </c>
      <c r="CI248" s="82">
        <v>184</v>
      </c>
      <c r="CJ248" s="82">
        <v>1008</v>
      </c>
      <c r="CK248" s="82">
        <v>1</v>
      </c>
      <c r="CL248" s="82">
        <v>4294</v>
      </c>
      <c r="CM248" s="82">
        <v>3122</v>
      </c>
      <c r="CN248" s="82">
        <v>1159</v>
      </c>
      <c r="CO248" s="82">
        <v>8</v>
      </c>
      <c r="CP248" s="82">
        <v>5</v>
      </c>
      <c r="CQ248" s="82"/>
      <c r="CR248" s="82"/>
      <c r="CS248" s="82">
        <v>4179</v>
      </c>
      <c r="CT248" s="82">
        <v>9</v>
      </c>
      <c r="CU248" s="82">
        <v>79</v>
      </c>
      <c r="CV248" s="82">
        <v>23</v>
      </c>
      <c r="CW248" s="82">
        <v>4</v>
      </c>
      <c r="CX248" s="82">
        <v>492</v>
      </c>
      <c r="CY248" s="82">
        <v>609</v>
      </c>
      <c r="CZ248" s="82"/>
      <c r="DA248" s="82">
        <v>2</v>
      </c>
      <c r="DB248" s="82">
        <v>9</v>
      </c>
      <c r="DC248" s="82">
        <v>9</v>
      </c>
      <c r="DD248" s="82">
        <v>32</v>
      </c>
      <c r="DE248" s="82">
        <v>64</v>
      </c>
      <c r="DF248" s="82">
        <v>166</v>
      </c>
      <c r="DG248" s="82">
        <v>213</v>
      </c>
      <c r="DH248" s="82">
        <v>606</v>
      </c>
      <c r="DI248" s="82"/>
      <c r="DJ248" s="82"/>
      <c r="DK248" s="82"/>
      <c r="DL248" s="82"/>
      <c r="DM248" s="82">
        <v>1052</v>
      </c>
      <c r="DN248" s="82">
        <v>14</v>
      </c>
      <c r="DO248" s="82">
        <v>1</v>
      </c>
      <c r="DP248" s="82"/>
      <c r="DQ248" s="82">
        <v>5</v>
      </c>
      <c r="DR248" s="82">
        <v>6</v>
      </c>
      <c r="DS248" s="82">
        <v>23</v>
      </c>
      <c r="DT248" s="82"/>
      <c r="DU248" s="82">
        <v>28</v>
      </c>
      <c r="DV248" s="82">
        <v>1044</v>
      </c>
      <c r="DW248" s="82">
        <v>29</v>
      </c>
      <c r="DX248" s="82"/>
      <c r="DY248" s="82">
        <v>33</v>
      </c>
      <c r="DZ248" s="82">
        <v>17</v>
      </c>
      <c r="EA248" s="82">
        <v>38</v>
      </c>
      <c r="EB248" s="82">
        <v>313</v>
      </c>
      <c r="EC248" s="82">
        <v>12</v>
      </c>
      <c r="ED248" s="82">
        <v>4</v>
      </c>
      <c r="EE248" s="82"/>
      <c r="EF248" s="82">
        <v>1</v>
      </c>
      <c r="EG248" s="82">
        <v>7</v>
      </c>
      <c r="EH248" s="82">
        <v>3</v>
      </c>
      <c r="EI248" s="82">
        <v>550</v>
      </c>
      <c r="EJ248" s="82">
        <v>120</v>
      </c>
      <c r="EK248" s="82">
        <v>3</v>
      </c>
      <c r="EL248" s="82"/>
      <c r="EM248" s="82"/>
      <c r="EN248" s="82"/>
      <c r="EO248" s="82"/>
      <c r="EP248" s="82">
        <v>112</v>
      </c>
      <c r="EQ248" s="82">
        <v>906</v>
      </c>
      <c r="ER248" s="82">
        <v>5</v>
      </c>
      <c r="ES248" s="82">
        <v>78</v>
      </c>
      <c r="ET248" s="82"/>
      <c r="EU248" s="82"/>
      <c r="EV248" s="82">
        <v>189</v>
      </c>
      <c r="EW248" s="82">
        <v>176</v>
      </c>
      <c r="EX248" s="82">
        <v>33</v>
      </c>
      <c r="EY248" s="82">
        <v>2</v>
      </c>
      <c r="EZ248" s="82">
        <v>66</v>
      </c>
      <c r="FA248" s="82"/>
      <c r="FB248" s="82">
        <v>97</v>
      </c>
      <c r="FC248" s="82">
        <v>222</v>
      </c>
      <c r="FD248" s="82">
        <v>75</v>
      </c>
      <c r="FE248" s="82">
        <v>10</v>
      </c>
      <c r="FF248" s="82">
        <v>15</v>
      </c>
      <c r="FG248" s="82">
        <v>54</v>
      </c>
      <c r="FH248" s="82">
        <v>13</v>
      </c>
      <c r="FI248" s="82">
        <v>110</v>
      </c>
      <c r="FJ248" s="82">
        <v>13</v>
      </c>
      <c r="FK248" s="82">
        <v>20</v>
      </c>
      <c r="FL248" s="82"/>
      <c r="FM248" s="82">
        <v>5</v>
      </c>
      <c r="FN248" s="82"/>
      <c r="FO248" s="82"/>
      <c r="FP248" s="82">
        <v>1</v>
      </c>
      <c r="FQ248" s="82">
        <v>1101</v>
      </c>
      <c r="FR248" s="82">
        <v>996</v>
      </c>
      <c r="FS248" s="82">
        <v>105</v>
      </c>
      <c r="FT248" s="82"/>
      <c r="FU248" s="82"/>
      <c r="FV248" s="82"/>
      <c r="FW248" s="82">
        <v>1093</v>
      </c>
      <c r="FX248" s="82">
        <v>6</v>
      </c>
      <c r="FY248" s="82">
        <v>2</v>
      </c>
      <c r="FZ248" s="82"/>
      <c r="GA248" s="82"/>
      <c r="GB248" s="82"/>
      <c r="GC248" s="82">
        <v>7</v>
      </c>
    </row>
    <row r="249" spans="1:185" x14ac:dyDescent="0.3">
      <c r="A249" s="83">
        <v>106384176</v>
      </c>
      <c r="B249" s="81" t="s">
        <v>1665</v>
      </c>
      <c r="C249" s="81" t="s">
        <v>1666</v>
      </c>
      <c r="D249" s="81" t="s">
        <v>1101</v>
      </c>
      <c r="E249" s="81" t="s">
        <v>1657</v>
      </c>
      <c r="F249" s="81" t="s">
        <v>1667</v>
      </c>
      <c r="G249" s="81" t="s">
        <v>1657</v>
      </c>
      <c r="H249" s="81" t="s">
        <v>626</v>
      </c>
      <c r="I249" s="81" t="s">
        <v>1040</v>
      </c>
      <c r="J249" s="81"/>
      <c r="K249" s="81" t="s">
        <v>1864</v>
      </c>
      <c r="L249" s="81"/>
      <c r="M249" s="81"/>
      <c r="N249" s="81" t="s">
        <v>967</v>
      </c>
      <c r="O249" s="81" t="s">
        <v>1115</v>
      </c>
      <c r="P249" s="81" t="s">
        <v>1155</v>
      </c>
      <c r="Q249" s="81" t="s">
        <v>1664</v>
      </c>
      <c r="R249" s="81" t="s">
        <v>51</v>
      </c>
      <c r="S249" s="82">
        <v>9748</v>
      </c>
      <c r="T249" s="82">
        <v>11269</v>
      </c>
      <c r="U249" s="82"/>
      <c r="V249" s="82">
        <v>2072</v>
      </c>
      <c r="W249" s="82">
        <v>1131</v>
      </c>
      <c r="X249" s="82">
        <v>2195</v>
      </c>
      <c r="Y249" s="82">
        <v>3405</v>
      </c>
      <c r="Z249" s="82">
        <v>2551</v>
      </c>
      <c r="AA249" s="82">
        <v>2809</v>
      </c>
      <c r="AB249" s="82">
        <v>2425</v>
      </c>
      <c r="AC249" s="82">
        <v>2016</v>
      </c>
      <c r="AD249" s="82">
        <v>1947</v>
      </c>
      <c r="AE249" s="82">
        <v>466</v>
      </c>
      <c r="AF249" s="82"/>
      <c r="AG249" s="82">
        <v>54</v>
      </c>
      <c r="AH249" s="82">
        <v>4303</v>
      </c>
      <c r="AI249" s="82">
        <v>3059</v>
      </c>
      <c r="AJ249" s="82">
        <v>425</v>
      </c>
      <c r="AK249" s="82">
        <v>380</v>
      </c>
      <c r="AL249" s="82">
        <v>2599</v>
      </c>
      <c r="AM249" s="82">
        <v>153</v>
      </c>
      <c r="AN249" s="82">
        <v>10044</v>
      </c>
      <c r="AO249" s="82"/>
      <c r="AP249" s="82">
        <v>2446</v>
      </c>
      <c r="AQ249" s="82">
        <v>18261</v>
      </c>
      <c r="AR249" s="82">
        <v>310</v>
      </c>
      <c r="AS249" s="82"/>
      <c r="AT249" s="82">
        <v>799</v>
      </c>
      <c r="AU249" s="82">
        <v>352</v>
      </c>
      <c r="AV249" s="82">
        <v>3</v>
      </c>
      <c r="AW249" s="82">
        <v>65</v>
      </c>
      <c r="AX249" s="82">
        <v>44</v>
      </c>
      <c r="AY249" s="82">
        <v>6</v>
      </c>
      <c r="AZ249" s="82">
        <v>6</v>
      </c>
      <c r="BA249" s="82">
        <v>4</v>
      </c>
      <c r="BB249" s="82">
        <v>284</v>
      </c>
      <c r="BC249" s="82">
        <v>1</v>
      </c>
      <c r="BD249" s="82">
        <v>34</v>
      </c>
      <c r="BE249" s="82">
        <v>19296</v>
      </c>
      <c r="BF249" s="82">
        <v>121</v>
      </c>
      <c r="BG249" s="82">
        <v>2</v>
      </c>
      <c r="BH249" s="82"/>
      <c r="BI249" s="82"/>
      <c r="BJ249" s="82"/>
      <c r="BK249" s="82">
        <v>6377</v>
      </c>
      <c r="BL249" s="82">
        <v>4953</v>
      </c>
      <c r="BM249" s="82">
        <v>417</v>
      </c>
      <c r="BN249" s="82">
        <v>8139</v>
      </c>
      <c r="BO249" s="82">
        <v>1131</v>
      </c>
      <c r="BP249" s="82"/>
      <c r="BQ249" s="82">
        <v>42</v>
      </c>
      <c r="BR249" s="82">
        <v>1650</v>
      </c>
      <c r="BS249" s="82">
        <v>5</v>
      </c>
      <c r="BT249" s="82">
        <v>1060</v>
      </c>
      <c r="BU249" s="82">
        <v>57</v>
      </c>
      <c r="BV249" s="82">
        <v>195</v>
      </c>
      <c r="BW249" s="82">
        <v>228</v>
      </c>
      <c r="BX249" s="82">
        <v>225</v>
      </c>
      <c r="BY249" s="82">
        <v>420</v>
      </c>
      <c r="BZ249" s="82">
        <v>1103</v>
      </c>
      <c r="CA249" s="82">
        <v>498</v>
      </c>
      <c r="CB249" s="82">
        <v>4808</v>
      </c>
      <c r="CC249" s="82">
        <v>1908</v>
      </c>
      <c r="CD249" s="82">
        <v>1228</v>
      </c>
      <c r="CE249" s="82">
        <v>39</v>
      </c>
      <c r="CF249" s="82">
        <v>698</v>
      </c>
      <c r="CG249" s="82">
        <v>369</v>
      </c>
      <c r="CH249" s="82">
        <v>1557</v>
      </c>
      <c r="CI249" s="82">
        <v>781</v>
      </c>
      <c r="CJ249" s="82">
        <v>4142</v>
      </c>
      <c r="CK249" s="82">
        <v>4</v>
      </c>
      <c r="CL249" s="82">
        <v>21017</v>
      </c>
      <c r="CM249" s="82">
        <v>2337</v>
      </c>
      <c r="CN249" s="82">
        <v>18097</v>
      </c>
      <c r="CO249" s="82">
        <v>517</v>
      </c>
      <c r="CP249" s="82">
        <v>44</v>
      </c>
      <c r="CQ249" s="82">
        <v>22</v>
      </c>
      <c r="CR249" s="82"/>
      <c r="CS249" s="82">
        <v>17828</v>
      </c>
      <c r="CT249" s="82">
        <v>97</v>
      </c>
      <c r="CU249" s="82">
        <v>2474</v>
      </c>
      <c r="CV249" s="82">
        <v>273</v>
      </c>
      <c r="CW249" s="82">
        <v>345</v>
      </c>
      <c r="CX249" s="82">
        <v>2499</v>
      </c>
      <c r="CY249" s="82">
        <v>2993</v>
      </c>
      <c r="CZ249" s="82"/>
      <c r="DA249" s="82">
        <v>133</v>
      </c>
      <c r="DB249" s="82">
        <v>180</v>
      </c>
      <c r="DC249" s="82">
        <v>384</v>
      </c>
      <c r="DD249" s="82">
        <v>433</v>
      </c>
      <c r="DE249" s="82">
        <v>650</v>
      </c>
      <c r="DF249" s="82">
        <v>1037</v>
      </c>
      <c r="DG249" s="82">
        <v>1031</v>
      </c>
      <c r="DH249" s="82">
        <v>1414</v>
      </c>
      <c r="DI249" s="82">
        <v>115</v>
      </c>
      <c r="DJ249" s="82">
        <v>115</v>
      </c>
      <c r="DK249" s="82"/>
      <c r="DL249" s="82">
        <v>28</v>
      </c>
      <c r="DM249" s="82">
        <v>1391</v>
      </c>
      <c r="DN249" s="82">
        <v>646</v>
      </c>
      <c r="DO249" s="82">
        <v>78</v>
      </c>
      <c r="DP249" s="82">
        <v>189</v>
      </c>
      <c r="DQ249" s="82">
        <v>557</v>
      </c>
      <c r="DR249" s="82">
        <v>39</v>
      </c>
      <c r="DS249" s="82">
        <v>2564</v>
      </c>
      <c r="DT249" s="82"/>
      <c r="DU249" s="82">
        <v>555</v>
      </c>
      <c r="DV249" s="82">
        <v>4874</v>
      </c>
      <c r="DW249" s="82">
        <v>63</v>
      </c>
      <c r="DX249" s="82"/>
      <c r="DY249" s="82">
        <v>175</v>
      </c>
      <c r="DZ249" s="82">
        <v>167</v>
      </c>
      <c r="EA249" s="82">
        <v>276</v>
      </c>
      <c r="EB249" s="82">
        <v>1415</v>
      </c>
      <c r="EC249" s="82">
        <v>194</v>
      </c>
      <c r="ED249" s="82">
        <v>4</v>
      </c>
      <c r="EE249" s="82"/>
      <c r="EF249" s="82">
        <v>25</v>
      </c>
      <c r="EG249" s="82">
        <v>49</v>
      </c>
      <c r="EH249" s="82">
        <v>51</v>
      </c>
      <c r="EI249" s="82">
        <v>2576</v>
      </c>
      <c r="EJ249" s="82">
        <v>558</v>
      </c>
      <c r="EK249" s="82">
        <v>1</v>
      </c>
      <c r="EL249" s="82"/>
      <c r="EM249" s="82"/>
      <c r="EN249" s="82">
        <v>1</v>
      </c>
      <c r="EO249" s="82"/>
      <c r="EP249" s="82">
        <v>1011</v>
      </c>
      <c r="EQ249" s="82">
        <v>2750</v>
      </c>
      <c r="ER249" s="82">
        <v>50</v>
      </c>
      <c r="ES249" s="82">
        <v>1585</v>
      </c>
      <c r="ET249" s="82">
        <v>96</v>
      </c>
      <c r="EU249" s="82"/>
      <c r="EV249" s="82">
        <v>1132</v>
      </c>
      <c r="EW249" s="82">
        <v>956</v>
      </c>
      <c r="EX249" s="82">
        <v>86</v>
      </c>
      <c r="EY249" s="82">
        <v>10</v>
      </c>
      <c r="EZ249" s="82">
        <v>228</v>
      </c>
      <c r="FA249" s="82">
        <v>11</v>
      </c>
      <c r="FB249" s="82">
        <v>287</v>
      </c>
      <c r="FC249" s="82">
        <v>716</v>
      </c>
      <c r="FD249" s="82">
        <v>463</v>
      </c>
      <c r="FE249" s="82">
        <v>190</v>
      </c>
      <c r="FF249" s="82">
        <v>131</v>
      </c>
      <c r="FG249" s="82">
        <v>329</v>
      </c>
      <c r="FH249" s="82">
        <v>162</v>
      </c>
      <c r="FI249" s="82">
        <v>396</v>
      </c>
      <c r="FJ249" s="82">
        <v>83</v>
      </c>
      <c r="FK249" s="82">
        <v>150</v>
      </c>
      <c r="FL249" s="82">
        <v>38</v>
      </c>
      <c r="FM249" s="82">
        <v>19</v>
      </c>
      <c r="FN249" s="82">
        <v>93</v>
      </c>
      <c r="FO249" s="82">
        <v>10</v>
      </c>
      <c r="FP249" s="82">
        <v>2</v>
      </c>
      <c r="FQ249" s="82">
        <v>5492</v>
      </c>
      <c r="FR249" s="82">
        <v>1062</v>
      </c>
      <c r="FS249" s="82">
        <v>4215</v>
      </c>
      <c r="FT249" s="82">
        <v>185</v>
      </c>
      <c r="FU249" s="82">
        <v>25</v>
      </c>
      <c r="FV249" s="82">
        <v>5</v>
      </c>
      <c r="FW249" s="82">
        <v>5138</v>
      </c>
      <c r="FX249" s="82">
        <v>256</v>
      </c>
      <c r="FY249" s="82">
        <v>41</v>
      </c>
      <c r="FZ249" s="82">
        <v>51</v>
      </c>
      <c r="GA249" s="82">
        <v>6</v>
      </c>
      <c r="GB249" s="82"/>
      <c r="GC249" s="82">
        <v>35</v>
      </c>
    </row>
    <row r="250" spans="1:185" x14ac:dyDescent="0.3">
      <c r="A250" s="83">
        <v>106384202</v>
      </c>
      <c r="B250" s="81" t="s">
        <v>1203</v>
      </c>
      <c r="C250" s="81" t="s">
        <v>1204</v>
      </c>
      <c r="D250" s="81" t="s">
        <v>1101</v>
      </c>
      <c r="E250" s="81" t="s">
        <v>1657</v>
      </c>
      <c r="F250" s="81" t="s">
        <v>1668</v>
      </c>
      <c r="G250" s="81" t="s">
        <v>1657</v>
      </c>
      <c r="H250" s="81" t="s">
        <v>623</v>
      </c>
      <c r="I250" s="81" t="s">
        <v>1040</v>
      </c>
      <c r="J250" s="81"/>
      <c r="K250" s="81" t="s">
        <v>1864</v>
      </c>
      <c r="L250" s="81"/>
      <c r="M250" s="81"/>
      <c r="N250" s="81" t="s">
        <v>963</v>
      </c>
      <c r="O250" s="81" t="s">
        <v>1115</v>
      </c>
      <c r="P250" s="81" t="s">
        <v>1155</v>
      </c>
      <c r="Q250" s="81" t="s">
        <v>1662</v>
      </c>
      <c r="R250" s="81" t="s">
        <v>51</v>
      </c>
      <c r="S250" s="82">
        <v>7489</v>
      </c>
      <c r="T250" s="82">
        <v>8549</v>
      </c>
      <c r="U250" s="82"/>
      <c r="V250" s="82">
        <v>654</v>
      </c>
      <c r="W250" s="82">
        <v>752</v>
      </c>
      <c r="X250" s="82">
        <v>2366</v>
      </c>
      <c r="Y250" s="82">
        <v>3074</v>
      </c>
      <c r="Z250" s="82">
        <v>2834</v>
      </c>
      <c r="AA250" s="82">
        <v>2410</v>
      </c>
      <c r="AB250" s="82">
        <v>1840</v>
      </c>
      <c r="AC250" s="82">
        <v>1106</v>
      </c>
      <c r="AD250" s="82">
        <v>875</v>
      </c>
      <c r="AE250" s="82">
        <v>127</v>
      </c>
      <c r="AF250" s="82"/>
      <c r="AG250" s="82">
        <v>37</v>
      </c>
      <c r="AH250" s="82">
        <v>999</v>
      </c>
      <c r="AI250" s="82">
        <v>4074</v>
      </c>
      <c r="AJ250" s="82">
        <v>280</v>
      </c>
      <c r="AK250" s="82">
        <v>706</v>
      </c>
      <c r="AL250" s="82">
        <v>5232</v>
      </c>
      <c r="AM250" s="82">
        <v>49</v>
      </c>
      <c r="AN250" s="82">
        <v>4661</v>
      </c>
      <c r="AO250" s="82"/>
      <c r="AP250" s="82">
        <v>5850</v>
      </c>
      <c r="AQ250" s="82">
        <v>10063</v>
      </c>
      <c r="AR250" s="82">
        <v>125</v>
      </c>
      <c r="AS250" s="82"/>
      <c r="AT250" s="82">
        <v>258</v>
      </c>
      <c r="AU250" s="82">
        <v>278</v>
      </c>
      <c r="AV250" s="82">
        <v>1</v>
      </c>
      <c r="AW250" s="82">
        <v>8</v>
      </c>
      <c r="AX250" s="82">
        <v>18</v>
      </c>
      <c r="AY250" s="82">
        <v>2</v>
      </c>
      <c r="AZ250" s="82">
        <v>12</v>
      </c>
      <c r="BA250" s="82">
        <v>5</v>
      </c>
      <c r="BB250" s="82">
        <v>240</v>
      </c>
      <c r="BC250" s="82">
        <v>3</v>
      </c>
      <c r="BD250" s="82">
        <v>12</v>
      </c>
      <c r="BE250" s="82">
        <v>15141</v>
      </c>
      <c r="BF250" s="82">
        <v>60</v>
      </c>
      <c r="BG250" s="82"/>
      <c r="BH250" s="82"/>
      <c r="BI250" s="82"/>
      <c r="BJ250" s="82"/>
      <c r="BK250" s="82">
        <v>7457</v>
      </c>
      <c r="BL250" s="82">
        <v>2959</v>
      </c>
      <c r="BM250" s="82">
        <v>352</v>
      </c>
      <c r="BN250" s="82">
        <v>3489</v>
      </c>
      <c r="BO250" s="82">
        <v>1781</v>
      </c>
      <c r="BP250" s="82"/>
      <c r="BQ250" s="82">
        <v>9</v>
      </c>
      <c r="BR250" s="82">
        <v>838</v>
      </c>
      <c r="BS250" s="82"/>
      <c r="BT250" s="82">
        <v>690</v>
      </c>
      <c r="BU250" s="82">
        <v>50</v>
      </c>
      <c r="BV250" s="82">
        <v>186</v>
      </c>
      <c r="BW250" s="82">
        <v>192</v>
      </c>
      <c r="BX250" s="82">
        <v>148</v>
      </c>
      <c r="BY250" s="82">
        <v>324</v>
      </c>
      <c r="BZ250" s="82">
        <v>756</v>
      </c>
      <c r="CA250" s="82">
        <v>526</v>
      </c>
      <c r="CB250" s="82">
        <v>2972</v>
      </c>
      <c r="CC250" s="82">
        <v>2498</v>
      </c>
      <c r="CD250" s="82">
        <v>1164</v>
      </c>
      <c r="CE250" s="82">
        <v>18</v>
      </c>
      <c r="CF250" s="82">
        <v>656</v>
      </c>
      <c r="CG250" s="82">
        <v>297</v>
      </c>
      <c r="CH250" s="82">
        <v>1182</v>
      </c>
      <c r="CI250" s="82">
        <v>574</v>
      </c>
      <c r="CJ250" s="82">
        <v>2957</v>
      </c>
      <c r="CK250" s="82">
        <v>1</v>
      </c>
      <c r="CL250" s="82">
        <v>16038</v>
      </c>
      <c r="CM250" s="82">
        <v>451</v>
      </c>
      <c r="CN250" s="82">
        <v>12557</v>
      </c>
      <c r="CO250" s="82">
        <v>3016</v>
      </c>
      <c r="CP250" s="82">
        <v>13</v>
      </c>
      <c r="CQ250" s="82">
        <v>1</v>
      </c>
      <c r="CR250" s="82"/>
      <c r="CS250" s="82">
        <v>13267</v>
      </c>
      <c r="CT250" s="82">
        <v>12</v>
      </c>
      <c r="CU250" s="82">
        <v>2476</v>
      </c>
      <c r="CV250" s="82">
        <v>78</v>
      </c>
      <c r="CW250" s="82">
        <v>205</v>
      </c>
      <c r="CX250" s="82">
        <v>1171</v>
      </c>
      <c r="CY250" s="82">
        <v>1200</v>
      </c>
      <c r="CZ250" s="82"/>
      <c r="DA250" s="82">
        <v>2</v>
      </c>
      <c r="DB250" s="82">
        <v>114</v>
      </c>
      <c r="DC250" s="82">
        <v>160</v>
      </c>
      <c r="DD250" s="82">
        <v>238</v>
      </c>
      <c r="DE250" s="82">
        <v>334</v>
      </c>
      <c r="DF250" s="82">
        <v>438</v>
      </c>
      <c r="DG250" s="82">
        <v>434</v>
      </c>
      <c r="DH250" s="82">
        <v>651</v>
      </c>
      <c r="DI250" s="82"/>
      <c r="DJ250" s="82"/>
      <c r="DK250" s="82"/>
      <c r="DL250" s="82">
        <v>6</v>
      </c>
      <c r="DM250" s="82">
        <v>247</v>
      </c>
      <c r="DN250" s="82">
        <v>472</v>
      </c>
      <c r="DO250" s="82">
        <v>38</v>
      </c>
      <c r="DP250" s="82">
        <v>203</v>
      </c>
      <c r="DQ250" s="82">
        <v>625</v>
      </c>
      <c r="DR250" s="82">
        <v>14</v>
      </c>
      <c r="DS250" s="82">
        <v>766</v>
      </c>
      <c r="DT250" s="82"/>
      <c r="DU250" s="82">
        <v>729</v>
      </c>
      <c r="DV250" s="82">
        <v>1622</v>
      </c>
      <c r="DW250" s="82">
        <v>20</v>
      </c>
      <c r="DX250" s="82"/>
      <c r="DY250" s="82">
        <v>103</v>
      </c>
      <c r="DZ250" s="82">
        <v>135</v>
      </c>
      <c r="EA250" s="82">
        <v>64</v>
      </c>
      <c r="EB250" s="82">
        <v>647</v>
      </c>
      <c r="EC250" s="82">
        <v>85</v>
      </c>
      <c r="ED250" s="82">
        <v>5</v>
      </c>
      <c r="EE250" s="82"/>
      <c r="EF250" s="82">
        <v>10</v>
      </c>
      <c r="EG250" s="82">
        <v>4</v>
      </c>
      <c r="EH250" s="82">
        <v>10</v>
      </c>
      <c r="EI250" s="82">
        <v>1002</v>
      </c>
      <c r="EJ250" s="82">
        <v>306</v>
      </c>
      <c r="EK250" s="82"/>
      <c r="EL250" s="82"/>
      <c r="EM250" s="82"/>
      <c r="EN250" s="82"/>
      <c r="EO250" s="82"/>
      <c r="EP250" s="82">
        <v>690</v>
      </c>
      <c r="EQ250" s="82">
        <v>1127</v>
      </c>
      <c r="ER250" s="82">
        <v>19</v>
      </c>
      <c r="ES250" s="82">
        <v>463</v>
      </c>
      <c r="ET250" s="82">
        <v>72</v>
      </c>
      <c r="EU250" s="82"/>
      <c r="EV250" s="82">
        <v>340</v>
      </c>
      <c r="EW250" s="82">
        <v>370</v>
      </c>
      <c r="EX250" s="82">
        <v>24</v>
      </c>
      <c r="EY250" s="82">
        <v>4</v>
      </c>
      <c r="EZ250" s="82">
        <v>142</v>
      </c>
      <c r="FA250" s="82">
        <v>1</v>
      </c>
      <c r="FB250" s="82">
        <v>176</v>
      </c>
      <c r="FC250" s="82">
        <v>486</v>
      </c>
      <c r="FD250" s="82">
        <v>215</v>
      </c>
      <c r="FE250" s="82">
        <v>60</v>
      </c>
      <c r="FF250" s="82">
        <v>66</v>
      </c>
      <c r="FG250" s="82">
        <v>47</v>
      </c>
      <c r="FH250" s="82">
        <v>70</v>
      </c>
      <c r="FI250" s="82">
        <v>215</v>
      </c>
      <c r="FJ250" s="82">
        <v>82</v>
      </c>
      <c r="FK250" s="82">
        <v>59</v>
      </c>
      <c r="FL250" s="82"/>
      <c r="FM250" s="82">
        <v>1</v>
      </c>
      <c r="FN250" s="82">
        <v>12</v>
      </c>
      <c r="FO250" s="82"/>
      <c r="FP250" s="82">
        <v>1</v>
      </c>
      <c r="FQ250" s="82">
        <v>2371</v>
      </c>
      <c r="FR250" s="82">
        <v>261</v>
      </c>
      <c r="FS250" s="82">
        <v>1678</v>
      </c>
      <c r="FT250" s="82">
        <v>427</v>
      </c>
      <c r="FU250" s="82">
        <v>5</v>
      </c>
      <c r="FV250" s="82"/>
      <c r="FW250" s="82">
        <v>2127</v>
      </c>
      <c r="FX250" s="82">
        <v>226</v>
      </c>
      <c r="FY250" s="82">
        <v>11</v>
      </c>
      <c r="FZ250" s="82">
        <v>5</v>
      </c>
      <c r="GA250" s="82">
        <v>1</v>
      </c>
      <c r="GB250" s="82">
        <v>1</v>
      </c>
      <c r="GC250" s="82">
        <v>16</v>
      </c>
    </row>
    <row r="251" spans="1:185" x14ac:dyDescent="0.3">
      <c r="A251" s="83">
        <v>106390846</v>
      </c>
      <c r="B251" s="81" t="s">
        <v>634</v>
      </c>
      <c r="C251" s="81" t="s">
        <v>635</v>
      </c>
      <c r="D251" s="81" t="s">
        <v>1101</v>
      </c>
      <c r="E251" s="81" t="s">
        <v>1669</v>
      </c>
      <c r="F251" s="81" t="s">
        <v>1670</v>
      </c>
      <c r="G251" s="81" t="s">
        <v>1671</v>
      </c>
      <c r="H251" s="81" t="s">
        <v>636</v>
      </c>
      <c r="I251" s="81" t="s">
        <v>1040</v>
      </c>
      <c r="J251" s="81"/>
      <c r="K251" s="81" t="s">
        <v>1864</v>
      </c>
      <c r="L251" s="81"/>
      <c r="M251" s="81"/>
      <c r="N251" s="81" t="s">
        <v>967</v>
      </c>
      <c r="O251" s="81" t="s">
        <v>1110</v>
      </c>
      <c r="P251" s="81" t="s">
        <v>1178</v>
      </c>
      <c r="Q251" s="81" t="s">
        <v>1672</v>
      </c>
      <c r="R251" s="81" t="s">
        <v>51</v>
      </c>
      <c r="S251" s="82">
        <v>16456</v>
      </c>
      <c r="T251" s="82">
        <v>12588</v>
      </c>
      <c r="U251" s="82">
        <v>1</v>
      </c>
      <c r="V251" s="82">
        <v>2482</v>
      </c>
      <c r="W251" s="82">
        <v>2869</v>
      </c>
      <c r="X251" s="82">
        <v>5676</v>
      </c>
      <c r="Y251" s="82">
        <v>5382</v>
      </c>
      <c r="Z251" s="82">
        <v>4080</v>
      </c>
      <c r="AA251" s="82">
        <v>3822</v>
      </c>
      <c r="AB251" s="82">
        <v>2515</v>
      </c>
      <c r="AC251" s="82">
        <v>1201</v>
      </c>
      <c r="AD251" s="82">
        <v>670</v>
      </c>
      <c r="AE251" s="82">
        <v>348</v>
      </c>
      <c r="AF251" s="82"/>
      <c r="AG251" s="82">
        <v>10</v>
      </c>
      <c r="AH251" s="82">
        <v>1254</v>
      </c>
      <c r="AI251" s="82">
        <v>7356</v>
      </c>
      <c r="AJ251" s="82">
        <v>1239</v>
      </c>
      <c r="AK251" s="82">
        <v>32</v>
      </c>
      <c r="AL251" s="82">
        <v>12538</v>
      </c>
      <c r="AM251" s="82">
        <v>40</v>
      </c>
      <c r="AN251" s="82">
        <v>6576</v>
      </c>
      <c r="AO251" s="82"/>
      <c r="AP251" s="82">
        <v>11147</v>
      </c>
      <c r="AQ251" s="82">
        <v>17711</v>
      </c>
      <c r="AR251" s="82">
        <v>126</v>
      </c>
      <c r="AS251" s="82">
        <v>61</v>
      </c>
      <c r="AT251" s="82">
        <v>481</v>
      </c>
      <c r="AU251" s="82">
        <v>871</v>
      </c>
      <c r="AV251" s="82"/>
      <c r="AW251" s="82">
        <v>50</v>
      </c>
      <c r="AX251" s="82">
        <v>12</v>
      </c>
      <c r="AY251" s="82">
        <v>1</v>
      </c>
      <c r="AZ251" s="82">
        <v>4</v>
      </c>
      <c r="BA251" s="82"/>
      <c r="BB251" s="82">
        <v>40</v>
      </c>
      <c r="BC251" s="82">
        <v>6</v>
      </c>
      <c r="BD251" s="82">
        <v>1</v>
      </c>
      <c r="BE251" s="82">
        <v>27469</v>
      </c>
      <c r="BF251" s="82">
        <v>107</v>
      </c>
      <c r="BG251" s="82"/>
      <c r="BH251" s="82">
        <v>3</v>
      </c>
      <c r="BI251" s="82"/>
      <c r="BJ251" s="82"/>
      <c r="BK251" s="82">
        <v>18223</v>
      </c>
      <c r="BL251" s="82">
        <v>3666</v>
      </c>
      <c r="BM251" s="82">
        <v>686</v>
      </c>
      <c r="BN251" s="82">
        <v>4602</v>
      </c>
      <c r="BO251" s="82">
        <v>1868</v>
      </c>
      <c r="BP251" s="82"/>
      <c r="BQ251" s="82">
        <v>4</v>
      </c>
      <c r="BR251" s="82">
        <v>1278</v>
      </c>
      <c r="BS251" s="82">
        <v>5</v>
      </c>
      <c r="BT251" s="82">
        <v>2128</v>
      </c>
      <c r="BU251" s="82">
        <v>93</v>
      </c>
      <c r="BV251" s="82">
        <v>641</v>
      </c>
      <c r="BW251" s="82">
        <v>376</v>
      </c>
      <c r="BX251" s="82">
        <v>276</v>
      </c>
      <c r="BY251" s="82">
        <v>1692</v>
      </c>
      <c r="BZ251" s="82">
        <v>1948</v>
      </c>
      <c r="CA251" s="82">
        <v>3034</v>
      </c>
      <c r="CB251" s="82">
        <v>5192</v>
      </c>
      <c r="CC251" s="82">
        <v>938</v>
      </c>
      <c r="CD251" s="82">
        <v>1774</v>
      </c>
      <c r="CE251" s="82">
        <v>44</v>
      </c>
      <c r="CF251" s="82">
        <v>910</v>
      </c>
      <c r="CG251" s="82">
        <v>633</v>
      </c>
      <c r="CH251" s="82">
        <v>3916</v>
      </c>
      <c r="CI251" s="82">
        <v>1391</v>
      </c>
      <c r="CJ251" s="82">
        <v>2770</v>
      </c>
      <c r="CK251" s="82">
        <v>2</v>
      </c>
      <c r="CL251" s="82">
        <v>29045</v>
      </c>
      <c r="CM251" s="82">
        <v>226</v>
      </c>
      <c r="CN251" s="82">
        <v>27189</v>
      </c>
      <c r="CO251" s="82">
        <v>1601</v>
      </c>
      <c r="CP251" s="82">
        <v>25</v>
      </c>
      <c r="CQ251" s="82">
        <v>4</v>
      </c>
      <c r="CR251" s="82">
        <v>40</v>
      </c>
      <c r="CS251" s="82">
        <v>27658</v>
      </c>
      <c r="CT251" s="82"/>
      <c r="CU251" s="82">
        <v>1219</v>
      </c>
      <c r="CV251" s="82">
        <v>123</v>
      </c>
      <c r="CW251" s="82">
        <v>5</v>
      </c>
      <c r="CX251" s="82">
        <v>1393</v>
      </c>
      <c r="CY251" s="82">
        <v>1501</v>
      </c>
      <c r="CZ251" s="82"/>
      <c r="DA251" s="82">
        <v>16</v>
      </c>
      <c r="DB251" s="82">
        <v>114</v>
      </c>
      <c r="DC251" s="82">
        <v>276</v>
      </c>
      <c r="DD251" s="82">
        <v>342</v>
      </c>
      <c r="DE251" s="82">
        <v>530</v>
      </c>
      <c r="DF251" s="82">
        <v>673</v>
      </c>
      <c r="DG251" s="82">
        <v>531</v>
      </c>
      <c r="DH251" s="82">
        <v>412</v>
      </c>
      <c r="DI251" s="82"/>
      <c r="DJ251" s="82"/>
      <c r="DK251" s="82"/>
      <c r="DL251" s="82">
        <v>2</v>
      </c>
      <c r="DM251" s="82">
        <v>248</v>
      </c>
      <c r="DN251" s="82">
        <v>555</v>
      </c>
      <c r="DO251" s="82">
        <v>75</v>
      </c>
      <c r="DP251" s="82">
        <v>10</v>
      </c>
      <c r="DQ251" s="82">
        <v>919</v>
      </c>
      <c r="DR251" s="82">
        <v>5</v>
      </c>
      <c r="DS251" s="82">
        <v>1080</v>
      </c>
      <c r="DT251" s="82"/>
      <c r="DU251" s="82">
        <v>757</v>
      </c>
      <c r="DV251" s="82">
        <v>2126</v>
      </c>
      <c r="DW251" s="82">
        <v>7</v>
      </c>
      <c r="DX251" s="82">
        <v>4</v>
      </c>
      <c r="DY251" s="82">
        <v>76</v>
      </c>
      <c r="DZ251" s="82">
        <v>582</v>
      </c>
      <c r="EA251" s="82">
        <v>157</v>
      </c>
      <c r="EB251" s="82">
        <v>712</v>
      </c>
      <c r="EC251" s="82">
        <v>75</v>
      </c>
      <c r="ED251" s="82"/>
      <c r="EE251" s="82">
        <v>2</v>
      </c>
      <c r="EF251" s="82">
        <v>4</v>
      </c>
      <c r="EG251" s="82"/>
      <c r="EH251" s="82">
        <v>1</v>
      </c>
      <c r="EI251" s="82">
        <v>1285</v>
      </c>
      <c r="EJ251" s="82"/>
      <c r="EK251" s="82"/>
      <c r="EL251" s="82"/>
      <c r="EM251" s="82"/>
      <c r="EN251" s="82"/>
      <c r="EO251" s="82"/>
      <c r="EP251" s="82">
        <v>1191</v>
      </c>
      <c r="EQ251" s="82">
        <v>1373</v>
      </c>
      <c r="ER251" s="82">
        <v>52</v>
      </c>
      <c r="ES251" s="82">
        <v>236</v>
      </c>
      <c r="ET251" s="82">
        <v>42</v>
      </c>
      <c r="EU251" s="82"/>
      <c r="EV251" s="82">
        <v>537</v>
      </c>
      <c r="EW251" s="82">
        <v>386</v>
      </c>
      <c r="EX251" s="82">
        <v>23</v>
      </c>
      <c r="EY251" s="82"/>
      <c r="EZ251" s="82">
        <v>202</v>
      </c>
      <c r="FA251" s="82">
        <v>2</v>
      </c>
      <c r="FB251" s="82">
        <v>169</v>
      </c>
      <c r="FC251" s="82">
        <v>793</v>
      </c>
      <c r="FD251" s="82">
        <v>209</v>
      </c>
      <c r="FE251" s="82">
        <v>42</v>
      </c>
      <c r="FF251" s="82">
        <v>33</v>
      </c>
      <c r="FG251" s="82">
        <v>23</v>
      </c>
      <c r="FH251" s="82">
        <v>42</v>
      </c>
      <c r="FI251" s="82">
        <v>303</v>
      </c>
      <c r="FJ251" s="82">
        <v>90</v>
      </c>
      <c r="FK251" s="82">
        <v>34</v>
      </c>
      <c r="FL251" s="82"/>
      <c r="FM251" s="82">
        <v>6</v>
      </c>
      <c r="FN251" s="82"/>
      <c r="FO251" s="82"/>
      <c r="FP251" s="82"/>
      <c r="FQ251" s="82">
        <v>2894</v>
      </c>
      <c r="FR251" s="82">
        <v>99</v>
      </c>
      <c r="FS251" s="82">
        <v>2630</v>
      </c>
      <c r="FT251" s="82">
        <v>159</v>
      </c>
      <c r="FU251" s="82">
        <v>4</v>
      </c>
      <c r="FV251" s="82">
        <v>2</v>
      </c>
      <c r="FW251" s="82">
        <v>2660</v>
      </c>
      <c r="FX251" s="82">
        <v>217</v>
      </c>
      <c r="FY251" s="82">
        <v>12</v>
      </c>
      <c r="FZ251" s="82">
        <v>1</v>
      </c>
      <c r="GA251" s="82"/>
      <c r="GB251" s="82">
        <v>4</v>
      </c>
      <c r="GC251" s="82">
        <v>13</v>
      </c>
    </row>
    <row r="252" spans="1:185" x14ac:dyDescent="0.3">
      <c r="A252" s="83">
        <v>106390923</v>
      </c>
      <c r="B252" s="81" t="s">
        <v>637</v>
      </c>
      <c r="C252" s="81" t="s">
        <v>1055</v>
      </c>
      <c r="D252" s="81" t="s">
        <v>1101</v>
      </c>
      <c r="E252" s="81" t="s">
        <v>1669</v>
      </c>
      <c r="F252" s="81" t="s">
        <v>2120</v>
      </c>
      <c r="G252" s="81" t="s">
        <v>1673</v>
      </c>
      <c r="H252" s="81" t="s">
        <v>1023</v>
      </c>
      <c r="I252" s="81" t="s">
        <v>1040</v>
      </c>
      <c r="J252" s="81"/>
      <c r="K252" s="81" t="s">
        <v>1864</v>
      </c>
      <c r="L252" s="81"/>
      <c r="M252" s="81"/>
      <c r="N252" s="81" t="s">
        <v>966</v>
      </c>
      <c r="O252" s="81" t="s">
        <v>1110</v>
      </c>
      <c r="P252" s="81" t="s">
        <v>1099</v>
      </c>
      <c r="Q252" s="81" t="s">
        <v>1673</v>
      </c>
      <c r="R252" s="81" t="s">
        <v>51</v>
      </c>
      <c r="S252" s="82">
        <v>20487</v>
      </c>
      <c r="T252" s="82">
        <v>17096</v>
      </c>
      <c r="U252" s="82">
        <v>3</v>
      </c>
      <c r="V252" s="82">
        <v>3576</v>
      </c>
      <c r="W252" s="82">
        <v>3372</v>
      </c>
      <c r="X252" s="82">
        <v>5860</v>
      </c>
      <c r="Y252" s="82">
        <v>5849</v>
      </c>
      <c r="Z252" s="82">
        <v>4313</v>
      </c>
      <c r="AA252" s="82">
        <v>4443</v>
      </c>
      <c r="AB252" s="82">
        <v>3827</v>
      </c>
      <c r="AC252" s="82">
        <v>2904</v>
      </c>
      <c r="AD252" s="82">
        <v>2612</v>
      </c>
      <c r="AE252" s="82">
        <v>823</v>
      </c>
      <c r="AF252" s="82">
        <v>7</v>
      </c>
      <c r="AG252" s="82">
        <v>43</v>
      </c>
      <c r="AH252" s="82">
        <v>2921</v>
      </c>
      <c r="AI252" s="82">
        <v>1754</v>
      </c>
      <c r="AJ252" s="82">
        <v>39</v>
      </c>
      <c r="AK252" s="82">
        <v>182</v>
      </c>
      <c r="AL252" s="82">
        <v>1642</v>
      </c>
      <c r="AM252" s="82">
        <v>634</v>
      </c>
      <c r="AN252" s="82">
        <v>30298</v>
      </c>
      <c r="AO252" s="82">
        <v>73</v>
      </c>
      <c r="AP252" s="82">
        <v>13207</v>
      </c>
      <c r="AQ252" s="82">
        <v>23772</v>
      </c>
      <c r="AR252" s="82">
        <v>530</v>
      </c>
      <c r="AS252" s="82">
        <v>77</v>
      </c>
      <c r="AT252" s="82">
        <v>818</v>
      </c>
      <c r="AU252" s="82">
        <v>1022</v>
      </c>
      <c r="AV252" s="82">
        <v>1</v>
      </c>
      <c r="AW252" s="82">
        <v>48</v>
      </c>
      <c r="AX252" s="82">
        <v>18</v>
      </c>
      <c r="AY252" s="82">
        <v>20</v>
      </c>
      <c r="AZ252" s="82">
        <v>115</v>
      </c>
      <c r="BA252" s="82">
        <v>94</v>
      </c>
      <c r="BB252" s="82">
        <v>86</v>
      </c>
      <c r="BC252" s="82">
        <v>4</v>
      </c>
      <c r="BD252" s="82"/>
      <c r="BE252" s="82">
        <v>35120</v>
      </c>
      <c r="BF252" s="82">
        <v>237</v>
      </c>
      <c r="BG252" s="82"/>
      <c r="BH252" s="82">
        <v>3</v>
      </c>
      <c r="BI252" s="82"/>
      <c r="BJ252" s="82"/>
      <c r="BK252" s="82">
        <v>17310</v>
      </c>
      <c r="BL252" s="82">
        <v>8128</v>
      </c>
      <c r="BM252" s="82">
        <v>1330</v>
      </c>
      <c r="BN252" s="82">
        <v>7502</v>
      </c>
      <c r="BO252" s="82">
        <v>3191</v>
      </c>
      <c r="BP252" s="82">
        <v>125</v>
      </c>
      <c r="BQ252" s="82">
        <v>43</v>
      </c>
      <c r="BR252" s="82">
        <v>2581</v>
      </c>
      <c r="BS252" s="82">
        <v>19</v>
      </c>
      <c r="BT252" s="82">
        <v>2593</v>
      </c>
      <c r="BU252" s="82">
        <v>174</v>
      </c>
      <c r="BV252" s="82">
        <v>570</v>
      </c>
      <c r="BW252" s="82">
        <v>936</v>
      </c>
      <c r="BX252" s="82">
        <v>267</v>
      </c>
      <c r="BY252" s="82">
        <v>2750</v>
      </c>
      <c r="BZ252" s="82">
        <v>2444</v>
      </c>
      <c r="CA252" s="82">
        <v>2452</v>
      </c>
      <c r="CB252" s="82">
        <v>6499</v>
      </c>
      <c r="CC252" s="82">
        <v>1473</v>
      </c>
      <c r="CD252" s="82">
        <v>2240</v>
      </c>
      <c r="CE252" s="82">
        <v>214</v>
      </c>
      <c r="CF252" s="82">
        <v>1243</v>
      </c>
      <c r="CG252" s="82">
        <v>1027</v>
      </c>
      <c r="CH252" s="82">
        <v>3674</v>
      </c>
      <c r="CI252" s="82">
        <v>1338</v>
      </c>
      <c r="CJ252" s="82">
        <v>5032</v>
      </c>
      <c r="CK252" s="82">
        <v>17</v>
      </c>
      <c r="CL252" s="82">
        <v>37586</v>
      </c>
      <c r="CM252" s="82">
        <v>655</v>
      </c>
      <c r="CN252" s="82">
        <v>32763</v>
      </c>
      <c r="CO252" s="82">
        <v>4143</v>
      </c>
      <c r="CP252" s="82">
        <v>8</v>
      </c>
      <c r="CQ252" s="82">
        <v>17</v>
      </c>
      <c r="CR252" s="82">
        <v>30</v>
      </c>
      <c r="CS252" s="82">
        <v>35872</v>
      </c>
      <c r="CT252" s="82">
        <v>3</v>
      </c>
      <c r="CU252" s="82">
        <v>884</v>
      </c>
      <c r="CV252" s="82">
        <v>295</v>
      </c>
      <c r="CW252" s="82">
        <v>502</v>
      </c>
      <c r="CX252" s="82">
        <v>2547</v>
      </c>
      <c r="CY252" s="82">
        <v>2699</v>
      </c>
      <c r="CZ252" s="82"/>
      <c r="DA252" s="82">
        <v>61</v>
      </c>
      <c r="DB252" s="82">
        <v>235</v>
      </c>
      <c r="DC252" s="82">
        <v>376</v>
      </c>
      <c r="DD252" s="82">
        <v>471</v>
      </c>
      <c r="DE252" s="82">
        <v>768</v>
      </c>
      <c r="DF252" s="82">
        <v>999</v>
      </c>
      <c r="DG252" s="82">
        <v>1075</v>
      </c>
      <c r="DH252" s="82">
        <v>1194</v>
      </c>
      <c r="DI252" s="82">
        <v>28</v>
      </c>
      <c r="DJ252" s="82">
        <v>39</v>
      </c>
      <c r="DK252" s="82"/>
      <c r="DL252" s="82">
        <v>8</v>
      </c>
      <c r="DM252" s="82">
        <v>318</v>
      </c>
      <c r="DN252" s="82">
        <v>198</v>
      </c>
      <c r="DO252" s="82"/>
      <c r="DP252" s="82">
        <v>52</v>
      </c>
      <c r="DQ252" s="82">
        <v>157</v>
      </c>
      <c r="DR252" s="82">
        <v>43</v>
      </c>
      <c r="DS252" s="82">
        <v>4470</v>
      </c>
      <c r="DT252" s="82"/>
      <c r="DU252" s="82">
        <v>1314</v>
      </c>
      <c r="DV252" s="82">
        <v>3879</v>
      </c>
      <c r="DW252" s="82">
        <v>48</v>
      </c>
      <c r="DX252" s="82">
        <v>5</v>
      </c>
      <c r="DY252" s="82">
        <v>238</v>
      </c>
      <c r="DZ252" s="82">
        <v>144</v>
      </c>
      <c r="EA252" s="82">
        <v>196</v>
      </c>
      <c r="EB252" s="82">
        <v>851</v>
      </c>
      <c r="EC252" s="82">
        <v>199</v>
      </c>
      <c r="ED252" s="82">
        <v>33</v>
      </c>
      <c r="EE252" s="82">
        <v>1</v>
      </c>
      <c r="EF252" s="82">
        <v>7</v>
      </c>
      <c r="EG252" s="82">
        <v>14</v>
      </c>
      <c r="EH252" s="82">
        <v>11</v>
      </c>
      <c r="EI252" s="82">
        <v>2771</v>
      </c>
      <c r="EJ252" s="82">
        <v>780</v>
      </c>
      <c r="EK252" s="82">
        <v>1</v>
      </c>
      <c r="EL252" s="82"/>
      <c r="EM252" s="82"/>
      <c r="EN252" s="82"/>
      <c r="EO252" s="82"/>
      <c r="EP252" s="82">
        <v>1372</v>
      </c>
      <c r="EQ252" s="82">
        <v>3000</v>
      </c>
      <c r="ER252" s="82">
        <v>135</v>
      </c>
      <c r="ES252" s="82">
        <v>654</v>
      </c>
      <c r="ET252" s="82">
        <v>84</v>
      </c>
      <c r="EU252" s="82">
        <v>1</v>
      </c>
      <c r="EV252" s="82">
        <v>720</v>
      </c>
      <c r="EW252" s="82">
        <v>825</v>
      </c>
      <c r="EX252" s="82">
        <v>34</v>
      </c>
      <c r="EY252" s="82">
        <v>4</v>
      </c>
      <c r="EZ252" s="82">
        <v>359</v>
      </c>
      <c r="FA252" s="82">
        <v>5</v>
      </c>
      <c r="FB252" s="82">
        <v>370</v>
      </c>
      <c r="FC252" s="82">
        <v>1433</v>
      </c>
      <c r="FD252" s="82">
        <v>355</v>
      </c>
      <c r="FE252" s="82">
        <v>88</v>
      </c>
      <c r="FF252" s="82">
        <v>74</v>
      </c>
      <c r="FG252" s="82">
        <v>77</v>
      </c>
      <c r="FH252" s="82">
        <v>134</v>
      </c>
      <c r="FI252" s="82">
        <v>485</v>
      </c>
      <c r="FJ252" s="82">
        <v>131</v>
      </c>
      <c r="FK252" s="82">
        <v>89</v>
      </c>
      <c r="FL252" s="82">
        <v>12</v>
      </c>
      <c r="FM252" s="82">
        <v>10</v>
      </c>
      <c r="FN252" s="82">
        <v>40</v>
      </c>
      <c r="FO252" s="82">
        <v>1</v>
      </c>
      <c r="FP252" s="82"/>
      <c r="FQ252" s="82">
        <v>5246</v>
      </c>
      <c r="FR252" s="82">
        <v>103</v>
      </c>
      <c r="FS252" s="82">
        <v>4594</v>
      </c>
      <c r="FT252" s="82">
        <v>547</v>
      </c>
      <c r="FU252" s="82"/>
      <c r="FV252" s="82">
        <v>2</v>
      </c>
      <c r="FW252" s="82">
        <v>5039</v>
      </c>
      <c r="FX252" s="82">
        <v>165</v>
      </c>
      <c r="FY252" s="82">
        <v>33</v>
      </c>
      <c r="FZ252" s="82">
        <v>9</v>
      </c>
      <c r="GA252" s="82"/>
      <c r="GB252" s="82"/>
      <c r="GC252" s="82">
        <v>28</v>
      </c>
    </row>
    <row r="253" spans="1:185" x14ac:dyDescent="0.3">
      <c r="A253" s="83">
        <v>106391010</v>
      </c>
      <c r="B253" s="81" t="s">
        <v>638</v>
      </c>
      <c r="C253" s="81" t="s">
        <v>639</v>
      </c>
      <c r="D253" s="81" t="s">
        <v>1101</v>
      </c>
      <c r="E253" s="81" t="s">
        <v>1669</v>
      </c>
      <c r="F253" s="81" t="s">
        <v>2121</v>
      </c>
      <c r="G253" s="81" t="s">
        <v>2122</v>
      </c>
      <c r="H253" s="81" t="s">
        <v>640</v>
      </c>
      <c r="I253" s="81" t="s">
        <v>1039</v>
      </c>
      <c r="J253" s="81" t="s">
        <v>1870</v>
      </c>
      <c r="K253" s="81" t="s">
        <v>1864</v>
      </c>
      <c r="L253" s="81"/>
      <c r="M253" s="81"/>
      <c r="N253" s="81" t="s">
        <v>966</v>
      </c>
      <c r="O253" s="81" t="s">
        <v>1110</v>
      </c>
      <c r="P253" s="81" t="s">
        <v>1178</v>
      </c>
      <c r="Q253" s="81" t="s">
        <v>1672</v>
      </c>
      <c r="R253" s="81" t="s">
        <v>51</v>
      </c>
      <c r="S253" s="82">
        <v>14928</v>
      </c>
      <c r="T253" s="82">
        <v>18690</v>
      </c>
      <c r="U253" s="82">
        <v>13</v>
      </c>
      <c r="V253" s="82">
        <v>2215</v>
      </c>
      <c r="W253" s="82">
        <v>2796</v>
      </c>
      <c r="X253" s="82">
        <v>6647</v>
      </c>
      <c r="Y253" s="82">
        <v>6705</v>
      </c>
      <c r="Z253" s="82">
        <v>4852</v>
      </c>
      <c r="AA253" s="82">
        <v>4352</v>
      </c>
      <c r="AB253" s="82">
        <v>3201</v>
      </c>
      <c r="AC253" s="82">
        <v>1278</v>
      </c>
      <c r="AD253" s="82">
        <v>973</v>
      </c>
      <c r="AE253" s="82">
        <v>612</v>
      </c>
      <c r="AF253" s="82"/>
      <c r="AG253" s="82">
        <v>262</v>
      </c>
      <c r="AH253" s="82">
        <v>2240</v>
      </c>
      <c r="AI253" s="82">
        <v>6848</v>
      </c>
      <c r="AJ253" s="82">
        <v>652</v>
      </c>
      <c r="AK253" s="82">
        <v>157</v>
      </c>
      <c r="AL253" s="82">
        <v>14315</v>
      </c>
      <c r="AM253" s="82">
        <v>325</v>
      </c>
      <c r="AN253" s="82">
        <v>8832</v>
      </c>
      <c r="AO253" s="82"/>
      <c r="AP253" s="82">
        <v>13957</v>
      </c>
      <c r="AQ253" s="82">
        <v>18702</v>
      </c>
      <c r="AR253" s="82">
        <v>971</v>
      </c>
      <c r="AS253" s="82">
        <v>1</v>
      </c>
      <c r="AT253" s="82">
        <v>224</v>
      </c>
      <c r="AU253" s="82">
        <v>1219</v>
      </c>
      <c r="AV253" s="82">
        <v>35</v>
      </c>
      <c r="AW253" s="82">
        <v>106</v>
      </c>
      <c r="AX253" s="82">
        <v>200</v>
      </c>
      <c r="AY253" s="82">
        <v>35</v>
      </c>
      <c r="AZ253" s="82">
        <v>344</v>
      </c>
      <c r="BA253" s="82">
        <v>3397</v>
      </c>
      <c r="BB253" s="82">
        <v>252</v>
      </c>
      <c r="BC253" s="82">
        <v>25</v>
      </c>
      <c r="BD253" s="82">
        <v>108</v>
      </c>
      <c r="BE253" s="82">
        <v>27404</v>
      </c>
      <c r="BF253" s="82">
        <v>272</v>
      </c>
      <c r="BG253" s="82">
        <v>3</v>
      </c>
      <c r="BH253" s="82">
        <v>7</v>
      </c>
      <c r="BI253" s="82"/>
      <c r="BJ253" s="82"/>
      <c r="BK253" s="82">
        <v>20634</v>
      </c>
      <c r="BL253" s="82">
        <v>3896</v>
      </c>
      <c r="BM253" s="82">
        <v>3030</v>
      </c>
      <c r="BN253" s="82">
        <v>2616</v>
      </c>
      <c r="BO253" s="82">
        <v>3455</v>
      </c>
      <c r="BP253" s="82"/>
      <c r="BQ253" s="82">
        <v>34</v>
      </c>
      <c r="BR253" s="82">
        <v>1633</v>
      </c>
      <c r="BS253" s="82">
        <v>14</v>
      </c>
      <c r="BT253" s="82">
        <v>1565</v>
      </c>
      <c r="BU253" s="82">
        <v>173</v>
      </c>
      <c r="BV253" s="82">
        <v>411</v>
      </c>
      <c r="BW253" s="82">
        <v>610</v>
      </c>
      <c r="BX253" s="82">
        <v>216</v>
      </c>
      <c r="BY253" s="82">
        <v>3766</v>
      </c>
      <c r="BZ253" s="82">
        <v>1718</v>
      </c>
      <c r="CA253" s="82">
        <v>945</v>
      </c>
      <c r="CB253" s="82">
        <v>7868</v>
      </c>
      <c r="CC253" s="82">
        <v>1299</v>
      </c>
      <c r="CD253" s="82">
        <v>2711</v>
      </c>
      <c r="CE253" s="82">
        <v>69</v>
      </c>
      <c r="CF253" s="82">
        <v>1344</v>
      </c>
      <c r="CG253" s="82">
        <v>1075</v>
      </c>
      <c r="CH253" s="82">
        <v>2366</v>
      </c>
      <c r="CI253" s="82">
        <v>1132</v>
      </c>
      <c r="CJ253" s="82">
        <v>4648</v>
      </c>
      <c r="CK253" s="82">
        <v>34</v>
      </c>
      <c r="CL253" s="82">
        <v>33631</v>
      </c>
      <c r="CM253" s="82">
        <v>796</v>
      </c>
      <c r="CN253" s="82">
        <v>28178</v>
      </c>
      <c r="CO253" s="82">
        <v>4651</v>
      </c>
      <c r="CP253" s="82">
        <v>6</v>
      </c>
      <c r="CQ253" s="82"/>
      <c r="CR253" s="82"/>
      <c r="CS253" s="82">
        <v>32698</v>
      </c>
      <c r="CT253" s="82">
        <v>1</v>
      </c>
      <c r="CU253" s="82">
        <v>708</v>
      </c>
      <c r="CV253" s="82">
        <v>172</v>
      </c>
      <c r="CW253" s="82">
        <v>52</v>
      </c>
      <c r="CX253" s="82">
        <v>2479</v>
      </c>
      <c r="CY253" s="82">
        <v>5018</v>
      </c>
      <c r="CZ253" s="82">
        <v>2</v>
      </c>
      <c r="DA253" s="82">
        <v>153</v>
      </c>
      <c r="DB253" s="82">
        <v>718</v>
      </c>
      <c r="DC253" s="82">
        <v>1008</v>
      </c>
      <c r="DD253" s="82">
        <v>1041</v>
      </c>
      <c r="DE253" s="82">
        <v>1375</v>
      </c>
      <c r="DF253" s="82">
        <v>1491</v>
      </c>
      <c r="DG253" s="82">
        <v>850</v>
      </c>
      <c r="DH253" s="82">
        <v>701</v>
      </c>
      <c r="DI253" s="82">
        <v>117</v>
      </c>
      <c r="DJ253" s="82">
        <v>45</v>
      </c>
      <c r="DK253" s="82"/>
      <c r="DL253" s="82">
        <v>82</v>
      </c>
      <c r="DM253" s="82">
        <v>595</v>
      </c>
      <c r="DN253" s="82">
        <v>1321</v>
      </c>
      <c r="DO253" s="82">
        <v>172</v>
      </c>
      <c r="DP253" s="82">
        <v>30</v>
      </c>
      <c r="DQ253" s="82">
        <v>2648</v>
      </c>
      <c r="DR253" s="82">
        <v>62</v>
      </c>
      <c r="DS253" s="82">
        <v>2589</v>
      </c>
      <c r="DT253" s="82"/>
      <c r="DU253" s="82">
        <v>2579</v>
      </c>
      <c r="DV253" s="82">
        <v>4764</v>
      </c>
      <c r="DW253" s="82">
        <v>156</v>
      </c>
      <c r="DX253" s="82"/>
      <c r="DY253" s="82">
        <v>223</v>
      </c>
      <c r="DZ253" s="82">
        <v>388</v>
      </c>
      <c r="EA253" s="82">
        <v>270</v>
      </c>
      <c r="EB253" s="82">
        <v>360</v>
      </c>
      <c r="EC253" s="82">
        <v>84</v>
      </c>
      <c r="ED253" s="82">
        <v>17</v>
      </c>
      <c r="EE253" s="82">
        <v>880</v>
      </c>
      <c r="EF253" s="82">
        <v>28</v>
      </c>
      <c r="EG253" s="82">
        <v>64</v>
      </c>
      <c r="EH253" s="82">
        <v>475</v>
      </c>
      <c r="EI253" s="82">
        <v>3950</v>
      </c>
      <c r="EJ253" s="82">
        <v>753</v>
      </c>
      <c r="EK253" s="82">
        <v>4</v>
      </c>
      <c r="EL253" s="82"/>
      <c r="EM253" s="82">
        <v>1</v>
      </c>
      <c r="EN253" s="82">
        <v>2</v>
      </c>
      <c r="EO253" s="82"/>
      <c r="EP253" s="82">
        <v>3451</v>
      </c>
      <c r="EQ253" s="82">
        <v>1899</v>
      </c>
      <c r="ER253" s="82">
        <v>1710</v>
      </c>
      <c r="ES253" s="82">
        <v>433</v>
      </c>
      <c r="ET253" s="82">
        <v>6</v>
      </c>
      <c r="EU253" s="82"/>
      <c r="EV253" s="82">
        <v>934</v>
      </c>
      <c r="EW253" s="82">
        <v>762</v>
      </c>
      <c r="EX253" s="82">
        <v>109</v>
      </c>
      <c r="EY253" s="82">
        <v>10</v>
      </c>
      <c r="EZ253" s="82">
        <v>453</v>
      </c>
      <c r="FA253" s="82">
        <v>3</v>
      </c>
      <c r="FB253" s="82">
        <v>296</v>
      </c>
      <c r="FC253" s="82">
        <v>1181</v>
      </c>
      <c r="FD253" s="82">
        <v>1680</v>
      </c>
      <c r="FE253" s="82">
        <v>230</v>
      </c>
      <c r="FF253" s="82">
        <v>194</v>
      </c>
      <c r="FG253" s="82">
        <v>135</v>
      </c>
      <c r="FH253" s="82">
        <v>254</v>
      </c>
      <c r="FI253" s="82">
        <v>483</v>
      </c>
      <c r="FJ253" s="82">
        <v>199</v>
      </c>
      <c r="FK253" s="82">
        <v>239</v>
      </c>
      <c r="FL253" s="82">
        <v>81</v>
      </c>
      <c r="FM253" s="82">
        <v>38</v>
      </c>
      <c r="FN253" s="82">
        <v>213</v>
      </c>
      <c r="FO253" s="82">
        <v>3</v>
      </c>
      <c r="FP253" s="82">
        <v>2</v>
      </c>
      <c r="FQ253" s="82">
        <v>7499</v>
      </c>
      <c r="FR253" s="82">
        <v>301</v>
      </c>
      <c r="FS253" s="82">
        <v>6168</v>
      </c>
      <c r="FT253" s="82">
        <v>1026</v>
      </c>
      <c r="FU253" s="82">
        <v>2</v>
      </c>
      <c r="FV253" s="82">
        <v>2</v>
      </c>
      <c r="FW253" s="82">
        <v>7132</v>
      </c>
      <c r="FX253" s="82">
        <v>340</v>
      </c>
      <c r="FY253" s="82">
        <v>25</v>
      </c>
      <c r="FZ253" s="82"/>
      <c r="GA253" s="82">
        <v>2</v>
      </c>
      <c r="GB253" s="82"/>
      <c r="GC253" s="82">
        <v>27</v>
      </c>
    </row>
    <row r="254" spans="1:185" x14ac:dyDescent="0.3">
      <c r="A254" s="83">
        <v>106391042</v>
      </c>
      <c r="B254" s="81" t="s">
        <v>641</v>
      </c>
      <c r="C254" s="81" t="s">
        <v>1024</v>
      </c>
      <c r="D254" s="81" t="s">
        <v>1101</v>
      </c>
      <c r="E254" s="81" t="s">
        <v>1669</v>
      </c>
      <c r="F254" s="81" t="s">
        <v>2123</v>
      </c>
      <c r="G254" s="81" t="s">
        <v>1671</v>
      </c>
      <c r="H254" s="81" t="s">
        <v>642</v>
      </c>
      <c r="I254" s="81" t="s">
        <v>1048</v>
      </c>
      <c r="J254" s="81"/>
      <c r="K254" s="81" t="s">
        <v>1864</v>
      </c>
      <c r="L254" s="81"/>
      <c r="M254" s="81"/>
      <c r="N254" s="81" t="s">
        <v>965</v>
      </c>
      <c r="O254" s="81" t="s">
        <v>1110</v>
      </c>
      <c r="P254" s="81" t="s">
        <v>1178</v>
      </c>
      <c r="Q254" s="81" t="s">
        <v>1674</v>
      </c>
      <c r="R254" s="81" t="s">
        <v>51</v>
      </c>
      <c r="S254" s="82">
        <v>35396</v>
      </c>
      <c r="T254" s="82">
        <v>28224</v>
      </c>
      <c r="U254" s="82">
        <v>2</v>
      </c>
      <c r="V254" s="82">
        <v>5442</v>
      </c>
      <c r="W254" s="82">
        <v>5209</v>
      </c>
      <c r="X254" s="82">
        <v>11740</v>
      </c>
      <c r="Y254" s="82">
        <v>10434</v>
      </c>
      <c r="Z254" s="82">
        <v>7690</v>
      </c>
      <c r="AA254" s="82">
        <v>8113</v>
      </c>
      <c r="AB254" s="82">
        <v>6331</v>
      </c>
      <c r="AC254" s="82">
        <v>4212</v>
      </c>
      <c r="AD254" s="82">
        <v>2944</v>
      </c>
      <c r="AE254" s="82">
        <v>1507</v>
      </c>
      <c r="AF254" s="82"/>
      <c r="AG254" s="82">
        <v>166</v>
      </c>
      <c r="AH254" s="82">
        <v>4774</v>
      </c>
      <c r="AI254" s="82">
        <v>10022</v>
      </c>
      <c r="AJ254" s="82">
        <v>12435</v>
      </c>
      <c r="AK254" s="82">
        <v>226</v>
      </c>
      <c r="AL254" s="82">
        <v>13964</v>
      </c>
      <c r="AM254" s="82">
        <v>668</v>
      </c>
      <c r="AN254" s="82">
        <v>21367</v>
      </c>
      <c r="AO254" s="82"/>
      <c r="AP254" s="82">
        <v>25211</v>
      </c>
      <c r="AQ254" s="82">
        <v>37861</v>
      </c>
      <c r="AR254" s="82">
        <v>550</v>
      </c>
      <c r="AS254" s="82"/>
      <c r="AT254" s="82">
        <v>672</v>
      </c>
      <c r="AU254" s="82">
        <v>1638</v>
      </c>
      <c r="AV254" s="82">
        <v>3</v>
      </c>
      <c r="AW254" s="82">
        <v>204</v>
      </c>
      <c r="AX254" s="82">
        <v>198</v>
      </c>
      <c r="AY254" s="82">
        <v>36</v>
      </c>
      <c r="AZ254" s="82">
        <v>31</v>
      </c>
      <c r="BA254" s="82">
        <v>18</v>
      </c>
      <c r="BB254" s="82">
        <v>877</v>
      </c>
      <c r="BC254" s="82">
        <v>5</v>
      </c>
      <c r="BD254" s="82">
        <v>10</v>
      </c>
      <c r="BE254" s="82">
        <v>59357</v>
      </c>
      <c r="BF254" s="82">
        <v>572</v>
      </c>
      <c r="BG254" s="82">
        <v>1</v>
      </c>
      <c r="BH254" s="82"/>
      <c r="BI254" s="82"/>
      <c r="BJ254" s="82"/>
      <c r="BK254" s="82">
        <v>32393</v>
      </c>
      <c r="BL254" s="82">
        <v>13034</v>
      </c>
      <c r="BM254" s="82">
        <v>620</v>
      </c>
      <c r="BN254" s="82">
        <v>12638</v>
      </c>
      <c r="BO254" s="82">
        <v>4934</v>
      </c>
      <c r="BP254" s="82">
        <v>3</v>
      </c>
      <c r="BQ254" s="82">
        <v>74</v>
      </c>
      <c r="BR254" s="82">
        <v>4769</v>
      </c>
      <c r="BS254" s="82">
        <v>16</v>
      </c>
      <c r="BT254" s="82">
        <v>3943</v>
      </c>
      <c r="BU254" s="82">
        <v>229</v>
      </c>
      <c r="BV254" s="82">
        <v>1031</v>
      </c>
      <c r="BW254" s="82">
        <v>1190</v>
      </c>
      <c r="BX254" s="82">
        <v>500</v>
      </c>
      <c r="BY254" s="82">
        <v>1499</v>
      </c>
      <c r="BZ254" s="82">
        <v>3764</v>
      </c>
      <c r="CA254" s="82">
        <v>2469</v>
      </c>
      <c r="CB254" s="82">
        <v>9489</v>
      </c>
      <c r="CC254" s="82">
        <v>3688</v>
      </c>
      <c r="CD254" s="82">
        <v>4533</v>
      </c>
      <c r="CE254" s="82">
        <v>187</v>
      </c>
      <c r="CF254" s="82">
        <v>2755</v>
      </c>
      <c r="CG254" s="82">
        <v>4619</v>
      </c>
      <c r="CH254" s="82">
        <v>5561</v>
      </c>
      <c r="CI254" s="82">
        <v>2293</v>
      </c>
      <c r="CJ254" s="82">
        <v>10961</v>
      </c>
      <c r="CK254" s="82">
        <v>52</v>
      </c>
      <c r="CL254" s="82">
        <v>63622</v>
      </c>
      <c r="CM254" s="82">
        <v>1184</v>
      </c>
      <c r="CN254" s="82">
        <v>57012</v>
      </c>
      <c r="CO254" s="82">
        <v>5336</v>
      </c>
      <c r="CP254" s="82">
        <v>81</v>
      </c>
      <c r="CQ254" s="82">
        <v>9</v>
      </c>
      <c r="CR254" s="82">
        <v>106</v>
      </c>
      <c r="CS254" s="82">
        <v>61097</v>
      </c>
      <c r="CT254" s="82">
        <v>1</v>
      </c>
      <c r="CU254" s="82">
        <v>2022</v>
      </c>
      <c r="CV254" s="82">
        <v>233</v>
      </c>
      <c r="CW254" s="82">
        <v>163</v>
      </c>
      <c r="CX254" s="82">
        <v>6849</v>
      </c>
      <c r="CY254" s="82">
        <v>6731</v>
      </c>
      <c r="CZ254" s="82"/>
      <c r="DA254" s="82">
        <v>185</v>
      </c>
      <c r="DB254" s="82">
        <v>747</v>
      </c>
      <c r="DC254" s="82">
        <v>1099</v>
      </c>
      <c r="DD254" s="82">
        <v>1235</v>
      </c>
      <c r="DE254" s="82">
        <v>2125</v>
      </c>
      <c r="DF254" s="82">
        <v>2859</v>
      </c>
      <c r="DG254" s="82">
        <v>2725</v>
      </c>
      <c r="DH254" s="82">
        <v>2263</v>
      </c>
      <c r="DI254" s="82">
        <v>238</v>
      </c>
      <c r="DJ254" s="82">
        <v>104</v>
      </c>
      <c r="DK254" s="82"/>
      <c r="DL254" s="82">
        <v>22</v>
      </c>
      <c r="DM254" s="82">
        <v>1117</v>
      </c>
      <c r="DN254" s="82">
        <v>1184</v>
      </c>
      <c r="DO254" s="82">
        <v>5268</v>
      </c>
      <c r="DP254" s="82">
        <v>33</v>
      </c>
      <c r="DQ254" s="82">
        <v>1721</v>
      </c>
      <c r="DR254" s="82">
        <v>149</v>
      </c>
      <c r="DS254" s="82">
        <v>4086</v>
      </c>
      <c r="DT254" s="82"/>
      <c r="DU254" s="82">
        <v>3868</v>
      </c>
      <c r="DV254" s="82">
        <v>9550</v>
      </c>
      <c r="DW254" s="82">
        <v>162</v>
      </c>
      <c r="DX254" s="82"/>
      <c r="DY254" s="82">
        <v>340</v>
      </c>
      <c r="DZ254" s="82">
        <v>622</v>
      </c>
      <c r="EA254" s="82">
        <v>710</v>
      </c>
      <c r="EB254" s="82">
        <v>2648</v>
      </c>
      <c r="EC254" s="82">
        <v>595</v>
      </c>
      <c r="ED254" s="82">
        <v>11</v>
      </c>
      <c r="EE254" s="82">
        <v>24</v>
      </c>
      <c r="EF254" s="82">
        <v>28</v>
      </c>
      <c r="EG254" s="82">
        <v>17</v>
      </c>
      <c r="EH254" s="82">
        <v>55</v>
      </c>
      <c r="EI254" s="82">
        <v>6412</v>
      </c>
      <c r="EJ254" s="82">
        <v>2117</v>
      </c>
      <c r="EK254" s="82">
        <v>1</v>
      </c>
      <c r="EL254" s="82"/>
      <c r="EM254" s="82"/>
      <c r="EN254" s="82"/>
      <c r="EO254" s="82"/>
      <c r="EP254" s="82">
        <v>4021</v>
      </c>
      <c r="EQ254" s="82">
        <v>7276</v>
      </c>
      <c r="ER254" s="82">
        <v>152</v>
      </c>
      <c r="ES254" s="82">
        <v>1938</v>
      </c>
      <c r="ET254" s="82">
        <v>190</v>
      </c>
      <c r="EU254" s="82">
        <v>3</v>
      </c>
      <c r="EV254" s="82">
        <v>2453</v>
      </c>
      <c r="EW254" s="82">
        <v>1359</v>
      </c>
      <c r="EX254" s="82">
        <v>126</v>
      </c>
      <c r="EY254" s="82">
        <v>8</v>
      </c>
      <c r="EZ254" s="82">
        <v>681</v>
      </c>
      <c r="FA254" s="82">
        <v>16</v>
      </c>
      <c r="FB254" s="82">
        <v>767</v>
      </c>
      <c r="FC254" s="82">
        <v>4566</v>
      </c>
      <c r="FD254" s="82">
        <v>765</v>
      </c>
      <c r="FE254" s="82">
        <v>200</v>
      </c>
      <c r="FF254" s="82">
        <v>147</v>
      </c>
      <c r="FG254" s="82">
        <v>283</v>
      </c>
      <c r="FH254" s="82">
        <v>345</v>
      </c>
      <c r="FI254" s="82">
        <v>764</v>
      </c>
      <c r="FJ254" s="82">
        <v>168</v>
      </c>
      <c r="FK254" s="82">
        <v>242</v>
      </c>
      <c r="FL254" s="82">
        <v>154</v>
      </c>
      <c r="FM254" s="82">
        <v>20</v>
      </c>
      <c r="FN254" s="82">
        <v>510</v>
      </c>
      <c r="FO254" s="82">
        <v>6</v>
      </c>
      <c r="FP254" s="82"/>
      <c r="FQ254" s="82">
        <v>13580</v>
      </c>
      <c r="FR254" s="82">
        <v>688</v>
      </c>
      <c r="FS254" s="82">
        <v>11801</v>
      </c>
      <c r="FT254" s="82">
        <v>1064</v>
      </c>
      <c r="FU254" s="82">
        <v>21</v>
      </c>
      <c r="FV254" s="82">
        <v>6</v>
      </c>
      <c r="FW254" s="82">
        <v>12937</v>
      </c>
      <c r="FX254" s="82">
        <v>562</v>
      </c>
      <c r="FY254" s="82">
        <v>42</v>
      </c>
      <c r="FZ254" s="82">
        <v>11</v>
      </c>
      <c r="GA254" s="82"/>
      <c r="GB254" s="82">
        <v>28</v>
      </c>
      <c r="GC254" s="82">
        <v>62</v>
      </c>
    </row>
    <row r="255" spans="1:185" x14ac:dyDescent="0.3">
      <c r="A255" s="83">
        <v>106391056</v>
      </c>
      <c r="B255" s="81" t="s">
        <v>643</v>
      </c>
      <c r="C255" s="81" t="s">
        <v>644</v>
      </c>
      <c r="D255" s="81" t="s">
        <v>1101</v>
      </c>
      <c r="E255" s="81" t="s">
        <v>1669</v>
      </c>
      <c r="F255" s="81" t="s">
        <v>2124</v>
      </c>
      <c r="G255" s="81" t="s">
        <v>1675</v>
      </c>
      <c r="H255" s="81" t="s">
        <v>645</v>
      </c>
      <c r="I255" s="81" t="s">
        <v>1040</v>
      </c>
      <c r="J255" s="81"/>
      <c r="K255" s="81" t="s">
        <v>1864</v>
      </c>
      <c r="L255" s="81"/>
      <c r="M255" s="81"/>
      <c r="N255" s="81" t="s">
        <v>970</v>
      </c>
      <c r="O255" s="81" t="s">
        <v>1110</v>
      </c>
      <c r="P255" s="81" t="s">
        <v>1178</v>
      </c>
      <c r="Q255" s="81" t="s">
        <v>1675</v>
      </c>
      <c r="R255" s="81" t="s">
        <v>51</v>
      </c>
      <c r="S255" s="82">
        <v>12680</v>
      </c>
      <c r="T255" s="82">
        <v>10554</v>
      </c>
      <c r="U255" s="82"/>
      <c r="V255" s="82">
        <v>2312</v>
      </c>
      <c r="W255" s="82">
        <v>2469</v>
      </c>
      <c r="X255" s="82">
        <v>4035</v>
      </c>
      <c r="Y255" s="82">
        <v>3982</v>
      </c>
      <c r="Z255" s="82">
        <v>3178</v>
      </c>
      <c r="AA255" s="82">
        <v>2728</v>
      </c>
      <c r="AB255" s="82">
        <v>2000</v>
      </c>
      <c r="AC255" s="82">
        <v>1255</v>
      </c>
      <c r="AD255" s="82">
        <v>870</v>
      </c>
      <c r="AE255" s="82">
        <v>405</v>
      </c>
      <c r="AF255" s="82"/>
      <c r="AG255" s="82">
        <v>124</v>
      </c>
      <c r="AH255" s="82">
        <v>2302</v>
      </c>
      <c r="AI255" s="82">
        <v>2294</v>
      </c>
      <c r="AJ255" s="82">
        <v>334</v>
      </c>
      <c r="AK255" s="82">
        <v>816</v>
      </c>
      <c r="AL255" s="82">
        <v>9729</v>
      </c>
      <c r="AM255" s="82">
        <v>160</v>
      </c>
      <c r="AN255" s="82">
        <v>7475</v>
      </c>
      <c r="AO255" s="82"/>
      <c r="AP255" s="82">
        <v>9650</v>
      </c>
      <c r="AQ255" s="82">
        <v>13415</v>
      </c>
      <c r="AR255" s="82">
        <v>169</v>
      </c>
      <c r="AS255" s="82"/>
      <c r="AT255" s="82">
        <v>418</v>
      </c>
      <c r="AU255" s="82">
        <v>166</v>
      </c>
      <c r="AV255" s="82">
        <v>9</v>
      </c>
      <c r="AW255" s="82">
        <v>34</v>
      </c>
      <c r="AX255" s="82">
        <v>37</v>
      </c>
      <c r="AY255" s="82">
        <v>7</v>
      </c>
      <c r="AZ255" s="82">
        <v>40</v>
      </c>
      <c r="BA255" s="82">
        <v>138</v>
      </c>
      <c r="BB255" s="82">
        <v>109</v>
      </c>
      <c r="BC255" s="82"/>
      <c r="BD255" s="82">
        <v>12</v>
      </c>
      <c r="BE255" s="82">
        <v>22191</v>
      </c>
      <c r="BF255" s="82">
        <v>70</v>
      </c>
      <c r="BG255" s="82">
        <v>3</v>
      </c>
      <c r="BH255" s="82"/>
      <c r="BI255" s="82"/>
      <c r="BJ255" s="82"/>
      <c r="BK255" s="82">
        <v>10124</v>
      </c>
      <c r="BL255" s="82">
        <v>2997</v>
      </c>
      <c r="BM255" s="82">
        <v>1042</v>
      </c>
      <c r="BN255" s="82">
        <v>7089</v>
      </c>
      <c r="BO255" s="82">
        <v>1982</v>
      </c>
      <c r="BP255" s="82"/>
      <c r="BQ255" s="82">
        <v>12</v>
      </c>
      <c r="BR255" s="82">
        <v>1512</v>
      </c>
      <c r="BS255" s="82">
        <v>9</v>
      </c>
      <c r="BT255" s="82">
        <v>1387</v>
      </c>
      <c r="BU255" s="82">
        <v>57</v>
      </c>
      <c r="BV255" s="82">
        <v>487</v>
      </c>
      <c r="BW255" s="82">
        <v>279</v>
      </c>
      <c r="BX255" s="82">
        <v>243</v>
      </c>
      <c r="BY255" s="82">
        <v>379</v>
      </c>
      <c r="BZ255" s="82">
        <v>1438</v>
      </c>
      <c r="CA255" s="82">
        <v>1413</v>
      </c>
      <c r="CB255" s="82">
        <v>4305</v>
      </c>
      <c r="CC255" s="82">
        <v>924</v>
      </c>
      <c r="CD255" s="82">
        <v>1495</v>
      </c>
      <c r="CE255" s="82">
        <v>46</v>
      </c>
      <c r="CF255" s="82">
        <v>953</v>
      </c>
      <c r="CG255" s="82">
        <v>707</v>
      </c>
      <c r="CH255" s="82">
        <v>2921</v>
      </c>
      <c r="CI255" s="82">
        <v>803</v>
      </c>
      <c r="CJ255" s="82">
        <v>3858</v>
      </c>
      <c r="CK255" s="82">
        <v>6</v>
      </c>
      <c r="CL255" s="82">
        <v>23234</v>
      </c>
      <c r="CM255" s="82">
        <v>1573</v>
      </c>
      <c r="CN255" s="82">
        <v>18737</v>
      </c>
      <c r="CO255" s="82">
        <v>2860</v>
      </c>
      <c r="CP255" s="82">
        <v>37</v>
      </c>
      <c r="CQ255" s="82">
        <v>27</v>
      </c>
      <c r="CR255" s="82"/>
      <c r="CS255" s="82">
        <v>22659</v>
      </c>
      <c r="CT255" s="82">
        <v>2</v>
      </c>
      <c r="CU255" s="82">
        <v>297</v>
      </c>
      <c r="CV255" s="82">
        <v>198</v>
      </c>
      <c r="CW255" s="82">
        <v>78</v>
      </c>
      <c r="CX255" s="82">
        <v>1353</v>
      </c>
      <c r="CY255" s="82">
        <v>1291</v>
      </c>
      <c r="CZ255" s="82"/>
      <c r="DA255" s="82">
        <v>30</v>
      </c>
      <c r="DB255" s="82">
        <v>104</v>
      </c>
      <c r="DC255" s="82">
        <v>210</v>
      </c>
      <c r="DD255" s="82">
        <v>309</v>
      </c>
      <c r="DE255" s="82">
        <v>382</v>
      </c>
      <c r="DF255" s="82">
        <v>545</v>
      </c>
      <c r="DG255" s="82">
        <v>542</v>
      </c>
      <c r="DH255" s="82">
        <v>508</v>
      </c>
      <c r="DI255" s="82">
        <v>4</v>
      </c>
      <c r="DJ255" s="82">
        <v>10</v>
      </c>
      <c r="DK255" s="82"/>
      <c r="DL255" s="82">
        <v>16</v>
      </c>
      <c r="DM255" s="82">
        <v>234</v>
      </c>
      <c r="DN255" s="82">
        <v>209</v>
      </c>
      <c r="DO255" s="82">
        <v>15</v>
      </c>
      <c r="DP255" s="82">
        <v>160</v>
      </c>
      <c r="DQ255" s="82">
        <v>862</v>
      </c>
      <c r="DR255" s="82">
        <v>14</v>
      </c>
      <c r="DS255" s="82">
        <v>1134</v>
      </c>
      <c r="DT255" s="82"/>
      <c r="DU255" s="82">
        <v>831</v>
      </c>
      <c r="DV255" s="82">
        <v>1792</v>
      </c>
      <c r="DW255" s="82">
        <v>21</v>
      </c>
      <c r="DX255" s="82"/>
      <c r="DY255" s="82">
        <v>222</v>
      </c>
      <c r="DZ255" s="82">
        <v>83</v>
      </c>
      <c r="EA255" s="82">
        <v>95</v>
      </c>
      <c r="EB255" s="82">
        <v>392</v>
      </c>
      <c r="EC255" s="82">
        <v>63</v>
      </c>
      <c r="ED255" s="82">
        <v>6</v>
      </c>
      <c r="EE255" s="82">
        <v>1</v>
      </c>
      <c r="EF255" s="82">
        <v>4</v>
      </c>
      <c r="EG255" s="82">
        <v>16</v>
      </c>
      <c r="EH255" s="82">
        <v>18</v>
      </c>
      <c r="EI255" s="82">
        <v>1499</v>
      </c>
      <c r="EJ255" s="82">
        <v>244</v>
      </c>
      <c r="EK255" s="82"/>
      <c r="EL255" s="82"/>
      <c r="EM255" s="82"/>
      <c r="EN255" s="82">
        <v>1</v>
      </c>
      <c r="EO255" s="82"/>
      <c r="EP255" s="82">
        <v>609</v>
      </c>
      <c r="EQ255" s="82">
        <v>1173</v>
      </c>
      <c r="ER255" s="82">
        <v>77</v>
      </c>
      <c r="ES255" s="82">
        <v>692</v>
      </c>
      <c r="ET255" s="82">
        <v>93</v>
      </c>
      <c r="EU255" s="82"/>
      <c r="EV255" s="82">
        <v>381</v>
      </c>
      <c r="EW255" s="82">
        <v>418</v>
      </c>
      <c r="EX255" s="82">
        <v>33</v>
      </c>
      <c r="EY255" s="82">
        <v>3</v>
      </c>
      <c r="EZ255" s="82">
        <v>163</v>
      </c>
      <c r="FA255" s="82"/>
      <c r="FB255" s="82">
        <v>119</v>
      </c>
      <c r="FC255" s="82">
        <v>896</v>
      </c>
      <c r="FD255" s="82">
        <v>140</v>
      </c>
      <c r="FE255" s="82">
        <v>43</v>
      </c>
      <c r="FF255" s="82">
        <v>24</v>
      </c>
      <c r="FG255" s="82">
        <v>34</v>
      </c>
      <c r="FH255" s="82">
        <v>39</v>
      </c>
      <c r="FI255" s="82">
        <v>253</v>
      </c>
      <c r="FJ255" s="82">
        <v>46</v>
      </c>
      <c r="FK255" s="82">
        <v>32</v>
      </c>
      <c r="FL255" s="82">
        <v>1</v>
      </c>
      <c r="FM255" s="82">
        <v>2</v>
      </c>
      <c r="FN255" s="82">
        <v>16</v>
      </c>
      <c r="FO255" s="82">
        <v>1</v>
      </c>
      <c r="FP255" s="82"/>
      <c r="FQ255" s="82">
        <v>2644</v>
      </c>
      <c r="FR255" s="82">
        <v>263</v>
      </c>
      <c r="FS255" s="82">
        <v>2049</v>
      </c>
      <c r="FT255" s="82">
        <v>321</v>
      </c>
      <c r="FU255" s="82">
        <v>6</v>
      </c>
      <c r="FV255" s="82">
        <v>5</v>
      </c>
      <c r="FW255" s="82">
        <v>2577</v>
      </c>
      <c r="FX255" s="82">
        <v>60</v>
      </c>
      <c r="FY255" s="82">
        <v>7</v>
      </c>
      <c r="FZ255" s="82"/>
      <c r="GA255" s="82"/>
      <c r="GB255" s="82"/>
      <c r="GC255" s="82">
        <v>14</v>
      </c>
    </row>
    <row r="256" spans="1:185" x14ac:dyDescent="0.3">
      <c r="A256" s="83">
        <v>106392287</v>
      </c>
      <c r="B256" s="81" t="s">
        <v>646</v>
      </c>
      <c r="C256" s="81" t="s">
        <v>647</v>
      </c>
      <c r="D256" s="81" t="s">
        <v>1101</v>
      </c>
      <c r="E256" s="81" t="s">
        <v>1669</v>
      </c>
      <c r="F256" s="81" t="s">
        <v>1676</v>
      </c>
      <c r="G256" s="81" t="s">
        <v>1677</v>
      </c>
      <c r="H256" s="81" t="s">
        <v>648</v>
      </c>
      <c r="I256" s="81" t="s">
        <v>1041</v>
      </c>
      <c r="J256" s="81"/>
      <c r="K256" s="81" t="s">
        <v>1864</v>
      </c>
      <c r="L256" s="81"/>
      <c r="M256" s="81"/>
      <c r="N256" s="81" t="s">
        <v>970</v>
      </c>
      <c r="O256" s="81" t="s">
        <v>1110</v>
      </c>
      <c r="P256" s="81" t="s">
        <v>1119</v>
      </c>
      <c r="Q256" s="81" t="s">
        <v>1678</v>
      </c>
      <c r="R256" s="81" t="s">
        <v>51</v>
      </c>
      <c r="S256" s="82">
        <v>12635</v>
      </c>
      <c r="T256" s="82">
        <v>9489</v>
      </c>
      <c r="U256" s="82">
        <v>2</v>
      </c>
      <c r="V256" s="82">
        <v>2162</v>
      </c>
      <c r="W256" s="82">
        <v>2339</v>
      </c>
      <c r="X256" s="82">
        <v>3760</v>
      </c>
      <c r="Y256" s="82">
        <v>3654</v>
      </c>
      <c r="Z256" s="82">
        <v>2812</v>
      </c>
      <c r="AA256" s="82">
        <v>2592</v>
      </c>
      <c r="AB256" s="82">
        <v>1927</v>
      </c>
      <c r="AC256" s="82">
        <v>1427</v>
      </c>
      <c r="AD256" s="82">
        <v>1061</v>
      </c>
      <c r="AE256" s="82">
        <v>392</v>
      </c>
      <c r="AF256" s="82"/>
      <c r="AG256" s="82">
        <v>63</v>
      </c>
      <c r="AH256" s="82">
        <v>623</v>
      </c>
      <c r="AI256" s="82">
        <v>1278</v>
      </c>
      <c r="AJ256" s="82">
        <v>17</v>
      </c>
      <c r="AK256" s="82">
        <v>90</v>
      </c>
      <c r="AL256" s="82">
        <v>10083</v>
      </c>
      <c r="AM256" s="82">
        <v>884</v>
      </c>
      <c r="AN256" s="82">
        <v>9088</v>
      </c>
      <c r="AO256" s="82"/>
      <c r="AP256" s="82">
        <v>8404</v>
      </c>
      <c r="AQ256" s="82">
        <v>12815</v>
      </c>
      <c r="AR256" s="82">
        <v>907</v>
      </c>
      <c r="AS256" s="82"/>
      <c r="AT256" s="82">
        <v>324</v>
      </c>
      <c r="AU256" s="82">
        <v>268</v>
      </c>
      <c r="AV256" s="82">
        <v>11</v>
      </c>
      <c r="AW256" s="82">
        <v>25</v>
      </c>
      <c r="AX256" s="82">
        <v>10</v>
      </c>
      <c r="AY256" s="82">
        <v>3</v>
      </c>
      <c r="AZ256" s="82"/>
      <c r="BA256" s="82"/>
      <c r="BB256" s="82">
        <v>45</v>
      </c>
      <c r="BC256" s="82"/>
      <c r="BD256" s="82">
        <v>2</v>
      </c>
      <c r="BE256" s="82">
        <v>21411</v>
      </c>
      <c r="BF256" s="82">
        <v>27</v>
      </c>
      <c r="BG256" s="82"/>
      <c r="BH256" s="82"/>
      <c r="BI256" s="82"/>
      <c r="BJ256" s="82"/>
      <c r="BK256" s="82">
        <v>11371</v>
      </c>
      <c r="BL256" s="82">
        <v>3735</v>
      </c>
      <c r="BM256" s="82">
        <v>719</v>
      </c>
      <c r="BN256" s="82">
        <v>4606</v>
      </c>
      <c r="BO256" s="82">
        <v>1687</v>
      </c>
      <c r="BP256" s="82">
        <v>8</v>
      </c>
      <c r="BQ256" s="82">
        <v>19</v>
      </c>
      <c r="BR256" s="82">
        <v>1156</v>
      </c>
      <c r="BS256" s="82">
        <v>7</v>
      </c>
      <c r="BT256" s="82">
        <v>1467</v>
      </c>
      <c r="BU256" s="82">
        <v>79</v>
      </c>
      <c r="BV256" s="82">
        <v>498</v>
      </c>
      <c r="BW256" s="82">
        <v>419</v>
      </c>
      <c r="BX256" s="82">
        <v>191</v>
      </c>
      <c r="BY256" s="82">
        <v>460</v>
      </c>
      <c r="BZ256" s="82">
        <v>1574</v>
      </c>
      <c r="CA256" s="82">
        <v>1090</v>
      </c>
      <c r="CB256" s="82">
        <v>4163</v>
      </c>
      <c r="CC256" s="82">
        <v>1002</v>
      </c>
      <c r="CD256" s="82">
        <v>1497</v>
      </c>
      <c r="CE256" s="82">
        <v>87</v>
      </c>
      <c r="CF256" s="82">
        <v>738</v>
      </c>
      <c r="CG256" s="82">
        <v>883</v>
      </c>
      <c r="CH256" s="82">
        <v>2656</v>
      </c>
      <c r="CI256" s="82">
        <v>908</v>
      </c>
      <c r="CJ256" s="82">
        <v>3215</v>
      </c>
      <c r="CK256" s="82">
        <v>17</v>
      </c>
      <c r="CL256" s="82">
        <v>22126</v>
      </c>
      <c r="CM256" s="82">
        <v>91</v>
      </c>
      <c r="CN256" s="82">
        <v>21311</v>
      </c>
      <c r="CO256" s="82">
        <v>698</v>
      </c>
      <c r="CP256" s="82">
        <v>16</v>
      </c>
      <c r="CQ256" s="82">
        <v>10</v>
      </c>
      <c r="CR256" s="82">
        <v>2</v>
      </c>
      <c r="CS256" s="82">
        <v>21633</v>
      </c>
      <c r="CT256" s="82"/>
      <c r="CU256" s="82">
        <v>186</v>
      </c>
      <c r="CV256" s="82">
        <v>169</v>
      </c>
      <c r="CW256" s="82">
        <v>136</v>
      </c>
      <c r="CX256" s="82">
        <v>1311</v>
      </c>
      <c r="CY256" s="82">
        <v>1185</v>
      </c>
      <c r="CZ256" s="82"/>
      <c r="DA256" s="82">
        <v>18</v>
      </c>
      <c r="DB256" s="82">
        <v>88</v>
      </c>
      <c r="DC256" s="82">
        <v>149</v>
      </c>
      <c r="DD256" s="82">
        <v>216</v>
      </c>
      <c r="DE256" s="82">
        <v>375</v>
      </c>
      <c r="DF256" s="82">
        <v>512</v>
      </c>
      <c r="DG256" s="82">
        <v>551</v>
      </c>
      <c r="DH256" s="82">
        <v>584</v>
      </c>
      <c r="DI256" s="82"/>
      <c r="DJ256" s="82">
        <v>3</v>
      </c>
      <c r="DK256" s="82"/>
      <c r="DL256" s="82">
        <v>8</v>
      </c>
      <c r="DM256" s="82">
        <v>81</v>
      </c>
      <c r="DN256" s="82">
        <v>127</v>
      </c>
      <c r="DO256" s="82"/>
      <c r="DP256" s="82">
        <v>17</v>
      </c>
      <c r="DQ256" s="82">
        <v>734</v>
      </c>
      <c r="DR256" s="82">
        <v>77</v>
      </c>
      <c r="DS256" s="82">
        <v>1452</v>
      </c>
      <c r="DT256" s="82"/>
      <c r="DU256" s="82">
        <v>598</v>
      </c>
      <c r="DV256" s="82">
        <v>1796</v>
      </c>
      <c r="DW256" s="82">
        <v>102</v>
      </c>
      <c r="DX256" s="82"/>
      <c r="DY256" s="82">
        <v>162</v>
      </c>
      <c r="DZ256" s="82">
        <v>93</v>
      </c>
      <c r="EA256" s="82">
        <v>110</v>
      </c>
      <c r="EB256" s="82">
        <v>415</v>
      </c>
      <c r="EC256" s="82">
        <v>62</v>
      </c>
      <c r="ED256" s="82">
        <v>2</v>
      </c>
      <c r="EE256" s="82"/>
      <c r="EF256" s="82">
        <v>2</v>
      </c>
      <c r="EG256" s="82">
        <v>5</v>
      </c>
      <c r="EH256" s="82">
        <v>12</v>
      </c>
      <c r="EI256" s="82">
        <v>1364</v>
      </c>
      <c r="EJ256" s="82">
        <v>269</v>
      </c>
      <c r="EK256" s="82"/>
      <c r="EL256" s="82"/>
      <c r="EM256" s="82"/>
      <c r="EN256" s="82"/>
      <c r="EO256" s="82"/>
      <c r="EP256" s="82">
        <v>196</v>
      </c>
      <c r="EQ256" s="82">
        <v>1324</v>
      </c>
      <c r="ER256" s="82">
        <v>102</v>
      </c>
      <c r="ES256" s="82">
        <v>808</v>
      </c>
      <c r="ET256" s="82">
        <v>66</v>
      </c>
      <c r="EU256" s="82"/>
      <c r="EV256" s="82">
        <v>446</v>
      </c>
      <c r="EW256" s="82">
        <v>433</v>
      </c>
      <c r="EX256" s="82">
        <v>34</v>
      </c>
      <c r="EY256" s="82">
        <v>2</v>
      </c>
      <c r="EZ256" s="82">
        <v>152</v>
      </c>
      <c r="FA256" s="82">
        <v>5</v>
      </c>
      <c r="FB256" s="82">
        <v>163</v>
      </c>
      <c r="FC256" s="82">
        <v>527</v>
      </c>
      <c r="FD256" s="82">
        <v>177</v>
      </c>
      <c r="FE256" s="82">
        <v>35</v>
      </c>
      <c r="FF256" s="82">
        <v>40</v>
      </c>
      <c r="FG256" s="82">
        <v>70</v>
      </c>
      <c r="FH256" s="82">
        <v>66</v>
      </c>
      <c r="FI256" s="82">
        <v>224</v>
      </c>
      <c r="FJ256" s="82">
        <v>54</v>
      </c>
      <c r="FK256" s="82">
        <v>44</v>
      </c>
      <c r="FL256" s="82"/>
      <c r="FM256" s="82">
        <v>1</v>
      </c>
      <c r="FN256" s="82">
        <v>23</v>
      </c>
      <c r="FO256" s="82"/>
      <c r="FP256" s="82"/>
      <c r="FQ256" s="82">
        <v>2496</v>
      </c>
      <c r="FR256" s="82">
        <v>12</v>
      </c>
      <c r="FS256" s="82">
        <v>2376</v>
      </c>
      <c r="FT256" s="82">
        <v>102</v>
      </c>
      <c r="FU256" s="82">
        <v>1</v>
      </c>
      <c r="FV256" s="82">
        <v>5</v>
      </c>
      <c r="FW256" s="82">
        <v>2396</v>
      </c>
      <c r="FX256" s="82">
        <v>74</v>
      </c>
      <c r="FY256" s="82">
        <v>18</v>
      </c>
      <c r="FZ256" s="82">
        <v>1</v>
      </c>
      <c r="GA256" s="82"/>
      <c r="GB256" s="82">
        <v>7</v>
      </c>
      <c r="GC256" s="82">
        <v>11</v>
      </c>
    </row>
    <row r="257" spans="1:185" x14ac:dyDescent="0.3">
      <c r="A257" s="83">
        <v>106394009</v>
      </c>
      <c r="B257" s="81" t="s">
        <v>649</v>
      </c>
      <c r="C257" s="81" t="s">
        <v>1025</v>
      </c>
      <c r="D257" s="81" t="s">
        <v>1101</v>
      </c>
      <c r="E257" s="81" t="s">
        <v>1669</v>
      </c>
      <c r="F257" s="81" t="s">
        <v>1679</v>
      </c>
      <c r="G257" s="81" t="s">
        <v>1677</v>
      </c>
      <c r="H257" s="81" t="s">
        <v>1026</v>
      </c>
      <c r="I257" s="81" t="s">
        <v>1040</v>
      </c>
      <c r="J257" s="81"/>
      <c r="K257" s="81" t="s">
        <v>1864</v>
      </c>
      <c r="L257" s="81"/>
      <c r="M257" s="81"/>
      <c r="N257" s="81" t="s">
        <v>970</v>
      </c>
      <c r="O257" s="81" t="s">
        <v>1110</v>
      </c>
      <c r="P257" s="81" t="s">
        <v>1119</v>
      </c>
      <c r="Q257" s="81" t="s">
        <v>1678</v>
      </c>
      <c r="R257" s="81" t="s">
        <v>51</v>
      </c>
      <c r="S257" s="82">
        <v>44314</v>
      </c>
      <c r="T257" s="82">
        <v>38413</v>
      </c>
      <c r="U257" s="82">
        <v>9</v>
      </c>
      <c r="V257" s="82">
        <v>6382</v>
      </c>
      <c r="W257" s="82">
        <v>6784</v>
      </c>
      <c r="X257" s="82">
        <v>13458</v>
      </c>
      <c r="Y257" s="82">
        <v>12646</v>
      </c>
      <c r="Z257" s="82">
        <v>11580</v>
      </c>
      <c r="AA257" s="82">
        <v>11234</v>
      </c>
      <c r="AB257" s="82">
        <v>9099</v>
      </c>
      <c r="AC257" s="82">
        <v>5848</v>
      </c>
      <c r="AD257" s="82">
        <v>4351</v>
      </c>
      <c r="AE257" s="82">
        <v>1354</v>
      </c>
      <c r="AF257" s="82"/>
      <c r="AG257" s="82">
        <v>669</v>
      </c>
      <c r="AH257" s="82">
        <v>6455</v>
      </c>
      <c r="AI257" s="82">
        <v>7197</v>
      </c>
      <c r="AJ257" s="82">
        <v>1072</v>
      </c>
      <c r="AK257" s="82">
        <v>850</v>
      </c>
      <c r="AL257" s="82">
        <v>31873</v>
      </c>
      <c r="AM257" s="82">
        <v>1349</v>
      </c>
      <c r="AN257" s="82">
        <v>33271</v>
      </c>
      <c r="AO257" s="82"/>
      <c r="AP257" s="82">
        <v>33333</v>
      </c>
      <c r="AQ257" s="82">
        <v>48475</v>
      </c>
      <c r="AR257" s="82">
        <v>928</v>
      </c>
      <c r="AS257" s="82"/>
      <c r="AT257" s="82">
        <v>1693</v>
      </c>
      <c r="AU257" s="82">
        <v>2067</v>
      </c>
      <c r="AV257" s="82">
        <v>6</v>
      </c>
      <c r="AW257" s="82">
        <v>62</v>
      </c>
      <c r="AX257" s="82">
        <v>272</v>
      </c>
      <c r="AY257" s="82">
        <v>82</v>
      </c>
      <c r="AZ257" s="82">
        <v>30</v>
      </c>
      <c r="BA257" s="82">
        <v>4</v>
      </c>
      <c r="BB257" s="82">
        <v>536</v>
      </c>
      <c r="BC257" s="82">
        <v>23</v>
      </c>
      <c r="BD257" s="82">
        <v>4</v>
      </c>
      <c r="BE257" s="82">
        <v>77592</v>
      </c>
      <c r="BF257" s="82">
        <v>361</v>
      </c>
      <c r="BG257" s="82">
        <v>3</v>
      </c>
      <c r="BH257" s="82"/>
      <c r="BI257" s="82"/>
      <c r="BJ257" s="82">
        <v>1</v>
      </c>
      <c r="BK257" s="82">
        <v>9518</v>
      </c>
      <c r="BL257" s="82">
        <v>14941</v>
      </c>
      <c r="BM257" s="82">
        <v>1440</v>
      </c>
      <c r="BN257" s="82">
        <v>52316</v>
      </c>
      <c r="BO257" s="82">
        <v>4450</v>
      </c>
      <c r="BP257" s="82">
        <v>71</v>
      </c>
      <c r="BQ257" s="82">
        <v>81</v>
      </c>
      <c r="BR257" s="82">
        <v>6799</v>
      </c>
      <c r="BS257" s="82">
        <v>20</v>
      </c>
      <c r="BT257" s="82">
        <v>4158</v>
      </c>
      <c r="BU257" s="82">
        <v>408</v>
      </c>
      <c r="BV257" s="82">
        <v>1388</v>
      </c>
      <c r="BW257" s="82">
        <v>1138</v>
      </c>
      <c r="BX257" s="82">
        <v>872</v>
      </c>
      <c r="BY257" s="82">
        <v>3387</v>
      </c>
      <c r="BZ257" s="82">
        <v>4635</v>
      </c>
      <c r="CA257" s="82">
        <v>4532</v>
      </c>
      <c r="CB257" s="82">
        <v>14476</v>
      </c>
      <c r="CC257" s="82">
        <v>2153</v>
      </c>
      <c r="CD257" s="82">
        <v>6002</v>
      </c>
      <c r="CE257" s="82">
        <v>134</v>
      </c>
      <c r="CF257" s="82">
        <v>3800</v>
      </c>
      <c r="CG257" s="82">
        <v>1770</v>
      </c>
      <c r="CH257" s="82">
        <v>6650</v>
      </c>
      <c r="CI257" s="82">
        <v>2489</v>
      </c>
      <c r="CJ257" s="82">
        <v>17803</v>
      </c>
      <c r="CK257" s="82">
        <v>41</v>
      </c>
      <c r="CL257" s="82">
        <v>82736</v>
      </c>
      <c r="CM257" s="82">
        <v>1004</v>
      </c>
      <c r="CN257" s="82">
        <v>75118</v>
      </c>
      <c r="CO257" s="82">
        <v>6320</v>
      </c>
      <c r="CP257" s="82"/>
      <c r="CQ257" s="82">
        <v>294</v>
      </c>
      <c r="CR257" s="82">
        <v>15</v>
      </c>
      <c r="CS257" s="82">
        <v>82241</v>
      </c>
      <c r="CT257" s="82"/>
      <c r="CU257" s="82">
        <v>274</v>
      </c>
      <c r="CV257" s="82">
        <v>204</v>
      </c>
      <c r="CW257" s="82">
        <v>2</v>
      </c>
      <c r="CX257" s="82">
        <v>3394</v>
      </c>
      <c r="CY257" s="82">
        <v>3738</v>
      </c>
      <c r="CZ257" s="82"/>
      <c r="DA257" s="82">
        <v>89</v>
      </c>
      <c r="DB257" s="82">
        <v>284</v>
      </c>
      <c r="DC257" s="82">
        <v>521</v>
      </c>
      <c r="DD257" s="82">
        <v>742</v>
      </c>
      <c r="DE257" s="82">
        <v>1144</v>
      </c>
      <c r="DF257" s="82">
        <v>1541</v>
      </c>
      <c r="DG257" s="82">
        <v>1497</v>
      </c>
      <c r="DH257" s="82">
        <v>1202</v>
      </c>
      <c r="DI257" s="82">
        <v>53</v>
      </c>
      <c r="DJ257" s="82">
        <v>59</v>
      </c>
      <c r="DK257" s="82"/>
      <c r="DL257" s="82">
        <v>51</v>
      </c>
      <c r="DM257" s="82">
        <v>624</v>
      </c>
      <c r="DN257" s="82">
        <v>654</v>
      </c>
      <c r="DO257" s="82">
        <v>58</v>
      </c>
      <c r="DP257" s="82">
        <v>77</v>
      </c>
      <c r="DQ257" s="82">
        <v>1994</v>
      </c>
      <c r="DR257" s="82">
        <v>22</v>
      </c>
      <c r="DS257" s="82">
        <v>3652</v>
      </c>
      <c r="DT257" s="82"/>
      <c r="DU257" s="82">
        <v>2077</v>
      </c>
      <c r="DV257" s="82">
        <v>5040</v>
      </c>
      <c r="DW257" s="82">
        <v>15</v>
      </c>
      <c r="DX257" s="82"/>
      <c r="DY257" s="82">
        <v>288</v>
      </c>
      <c r="DZ257" s="82">
        <v>123</v>
      </c>
      <c r="EA257" s="82">
        <v>305</v>
      </c>
      <c r="EB257" s="82">
        <v>1303</v>
      </c>
      <c r="EC257" s="82">
        <v>164</v>
      </c>
      <c r="ED257" s="82">
        <v>1</v>
      </c>
      <c r="EE257" s="82"/>
      <c r="EF257" s="82">
        <v>10</v>
      </c>
      <c r="EG257" s="82">
        <v>14</v>
      </c>
      <c r="EH257" s="82">
        <v>2</v>
      </c>
      <c r="EI257" s="82">
        <v>4301</v>
      </c>
      <c r="EJ257" s="82">
        <v>617</v>
      </c>
      <c r="EK257" s="82"/>
      <c r="EL257" s="82"/>
      <c r="EM257" s="82">
        <v>4</v>
      </c>
      <c r="EN257" s="82"/>
      <c r="EO257" s="82"/>
      <c r="EP257" s="82">
        <v>271</v>
      </c>
      <c r="EQ257" s="82">
        <v>3676</v>
      </c>
      <c r="ER257" s="82">
        <v>20</v>
      </c>
      <c r="ES257" s="82">
        <v>3062</v>
      </c>
      <c r="ET257" s="82">
        <v>99</v>
      </c>
      <c r="EU257" s="82">
        <v>4</v>
      </c>
      <c r="EV257" s="82">
        <v>1139</v>
      </c>
      <c r="EW257" s="82">
        <v>1139</v>
      </c>
      <c r="EX257" s="82">
        <v>102</v>
      </c>
      <c r="EY257" s="82">
        <v>1</v>
      </c>
      <c r="EZ257" s="82">
        <v>339</v>
      </c>
      <c r="FA257" s="82">
        <v>3</v>
      </c>
      <c r="FB257" s="82">
        <v>379</v>
      </c>
      <c r="FC257" s="82">
        <v>2252</v>
      </c>
      <c r="FD257" s="82">
        <v>395</v>
      </c>
      <c r="FE257" s="82">
        <v>80</v>
      </c>
      <c r="FF257" s="82">
        <v>83</v>
      </c>
      <c r="FG257" s="82">
        <v>92</v>
      </c>
      <c r="FH257" s="82">
        <v>161</v>
      </c>
      <c r="FI257" s="82">
        <v>585</v>
      </c>
      <c r="FJ257" s="82">
        <v>135</v>
      </c>
      <c r="FK257" s="82">
        <v>134</v>
      </c>
      <c r="FL257" s="82">
        <v>16</v>
      </c>
      <c r="FM257" s="82">
        <v>3</v>
      </c>
      <c r="FN257" s="82">
        <v>90</v>
      </c>
      <c r="FO257" s="82">
        <v>4</v>
      </c>
      <c r="FP257" s="82"/>
      <c r="FQ257" s="82">
        <v>7132</v>
      </c>
      <c r="FR257" s="82">
        <v>127</v>
      </c>
      <c r="FS257" s="82">
        <v>6462</v>
      </c>
      <c r="FT257" s="82">
        <v>536</v>
      </c>
      <c r="FU257" s="82"/>
      <c r="FV257" s="82">
        <v>7</v>
      </c>
      <c r="FW257" s="82">
        <v>7085</v>
      </c>
      <c r="FX257" s="82">
        <v>27</v>
      </c>
      <c r="FY257" s="82">
        <v>19</v>
      </c>
      <c r="FZ257" s="82"/>
      <c r="GA257" s="82"/>
      <c r="GB257" s="82">
        <v>1</v>
      </c>
      <c r="GC257" s="82">
        <v>13</v>
      </c>
    </row>
    <row r="258" spans="1:185" x14ac:dyDescent="0.3">
      <c r="A258" s="83">
        <v>106400466</v>
      </c>
      <c r="B258" s="81" t="s">
        <v>650</v>
      </c>
      <c r="C258" s="81" t="s">
        <v>651</v>
      </c>
      <c r="D258" s="81" t="s">
        <v>1101</v>
      </c>
      <c r="E258" s="81" t="s">
        <v>1680</v>
      </c>
      <c r="F258" s="81" t="s">
        <v>2125</v>
      </c>
      <c r="G258" s="81" t="s">
        <v>2126</v>
      </c>
      <c r="H258" s="81" t="s">
        <v>652</v>
      </c>
      <c r="I258" s="81" t="s">
        <v>1040</v>
      </c>
      <c r="J258" s="81"/>
      <c r="K258" s="81" t="s">
        <v>1864</v>
      </c>
      <c r="L258" s="81"/>
      <c r="M258" s="81"/>
      <c r="N258" s="81" t="s">
        <v>970</v>
      </c>
      <c r="O258" s="81" t="s">
        <v>1155</v>
      </c>
      <c r="P258" s="81" t="s">
        <v>1136</v>
      </c>
      <c r="Q258" s="81" t="s">
        <v>1681</v>
      </c>
      <c r="R258" s="81" t="s">
        <v>75</v>
      </c>
      <c r="S258" s="82">
        <v>10227</v>
      </c>
      <c r="T258" s="82">
        <v>8663</v>
      </c>
      <c r="U258" s="82"/>
      <c r="V258" s="82">
        <v>1204</v>
      </c>
      <c r="W258" s="82">
        <v>1569</v>
      </c>
      <c r="X258" s="82">
        <v>2564</v>
      </c>
      <c r="Y258" s="82">
        <v>2585</v>
      </c>
      <c r="Z258" s="82">
        <v>2189</v>
      </c>
      <c r="AA258" s="82">
        <v>2451</v>
      </c>
      <c r="AB258" s="82">
        <v>2279</v>
      </c>
      <c r="AC258" s="82">
        <v>2125</v>
      </c>
      <c r="AD258" s="82">
        <v>1750</v>
      </c>
      <c r="AE258" s="82">
        <v>174</v>
      </c>
      <c r="AF258" s="82"/>
      <c r="AG258" s="82">
        <v>59</v>
      </c>
      <c r="AH258" s="82">
        <v>259</v>
      </c>
      <c r="AI258" s="82">
        <v>210</v>
      </c>
      <c r="AJ258" s="82">
        <v>182</v>
      </c>
      <c r="AK258" s="82">
        <v>56</v>
      </c>
      <c r="AL258" s="82">
        <v>3961</v>
      </c>
      <c r="AM258" s="82">
        <v>727</v>
      </c>
      <c r="AN258" s="82">
        <v>13436</v>
      </c>
      <c r="AO258" s="82"/>
      <c r="AP258" s="82">
        <v>5614</v>
      </c>
      <c r="AQ258" s="82">
        <v>12836</v>
      </c>
      <c r="AR258" s="82">
        <v>440</v>
      </c>
      <c r="AS258" s="82"/>
      <c r="AT258" s="82">
        <v>605</v>
      </c>
      <c r="AU258" s="82">
        <v>229</v>
      </c>
      <c r="AV258" s="82"/>
      <c r="AW258" s="82">
        <v>15</v>
      </c>
      <c r="AX258" s="82">
        <v>42</v>
      </c>
      <c r="AY258" s="82">
        <v>7</v>
      </c>
      <c r="AZ258" s="82">
        <v>15</v>
      </c>
      <c r="BA258" s="82">
        <v>84</v>
      </c>
      <c r="BB258" s="82">
        <v>264</v>
      </c>
      <c r="BC258" s="82">
        <v>2</v>
      </c>
      <c r="BD258" s="82">
        <v>1</v>
      </c>
      <c r="BE258" s="82">
        <v>17594</v>
      </c>
      <c r="BF258" s="82">
        <v>30</v>
      </c>
      <c r="BG258" s="82">
        <v>2</v>
      </c>
      <c r="BH258" s="82"/>
      <c r="BI258" s="82"/>
      <c r="BJ258" s="82"/>
      <c r="BK258" s="82">
        <v>1315</v>
      </c>
      <c r="BL258" s="82">
        <v>5341</v>
      </c>
      <c r="BM258" s="82">
        <v>608</v>
      </c>
      <c r="BN258" s="82">
        <v>10557</v>
      </c>
      <c r="BO258" s="82">
        <v>1058</v>
      </c>
      <c r="BP258" s="82">
        <v>11</v>
      </c>
      <c r="BQ258" s="82">
        <v>2</v>
      </c>
      <c r="BR258" s="82">
        <v>1375</v>
      </c>
      <c r="BS258" s="82">
        <v>1</v>
      </c>
      <c r="BT258" s="82">
        <v>1230</v>
      </c>
      <c r="BU258" s="82">
        <v>59</v>
      </c>
      <c r="BV258" s="82">
        <v>260</v>
      </c>
      <c r="BW258" s="82">
        <v>252</v>
      </c>
      <c r="BX258" s="82">
        <v>156</v>
      </c>
      <c r="BY258" s="82">
        <v>421</v>
      </c>
      <c r="BZ258" s="82">
        <v>1172</v>
      </c>
      <c r="CA258" s="82">
        <v>643</v>
      </c>
      <c r="CB258" s="82">
        <v>4081</v>
      </c>
      <c r="CC258" s="82">
        <v>916</v>
      </c>
      <c r="CD258" s="82">
        <v>1384</v>
      </c>
      <c r="CE258" s="82">
        <v>46</v>
      </c>
      <c r="CF258" s="82">
        <v>679</v>
      </c>
      <c r="CG258" s="82">
        <v>277</v>
      </c>
      <c r="CH258" s="82">
        <v>1480</v>
      </c>
      <c r="CI258" s="82">
        <v>847</v>
      </c>
      <c r="CJ258" s="82">
        <v>3596</v>
      </c>
      <c r="CK258" s="82">
        <v>13</v>
      </c>
      <c r="CL258" s="82">
        <v>18890</v>
      </c>
      <c r="CM258" s="82">
        <v>33</v>
      </c>
      <c r="CN258" s="82">
        <v>17455</v>
      </c>
      <c r="CO258" s="82">
        <v>1381</v>
      </c>
      <c r="CP258" s="82">
        <v>17</v>
      </c>
      <c r="CQ258" s="82">
        <v>4</v>
      </c>
      <c r="CR258" s="82">
        <v>55</v>
      </c>
      <c r="CS258" s="82">
        <v>18304</v>
      </c>
      <c r="CT258" s="82">
        <v>4</v>
      </c>
      <c r="CU258" s="82">
        <v>295</v>
      </c>
      <c r="CV258" s="82">
        <v>214</v>
      </c>
      <c r="CW258" s="82">
        <v>18</v>
      </c>
      <c r="CX258" s="82">
        <v>873</v>
      </c>
      <c r="CY258" s="82">
        <v>858</v>
      </c>
      <c r="CZ258" s="82"/>
      <c r="DA258" s="82">
        <v>12</v>
      </c>
      <c r="DB258" s="82">
        <v>56</v>
      </c>
      <c r="DC258" s="82">
        <v>121</v>
      </c>
      <c r="DD258" s="82">
        <v>153</v>
      </c>
      <c r="DE258" s="82">
        <v>225</v>
      </c>
      <c r="DF258" s="82">
        <v>305</v>
      </c>
      <c r="DG258" s="82">
        <v>366</v>
      </c>
      <c r="DH258" s="82">
        <v>493</v>
      </c>
      <c r="DI258" s="82"/>
      <c r="DJ258" s="82"/>
      <c r="DK258" s="82"/>
      <c r="DL258" s="82">
        <v>5</v>
      </c>
      <c r="DM258" s="82">
        <v>29</v>
      </c>
      <c r="DN258" s="82">
        <v>12</v>
      </c>
      <c r="DO258" s="82">
        <v>14</v>
      </c>
      <c r="DP258" s="82">
        <v>2</v>
      </c>
      <c r="DQ258" s="82">
        <v>193</v>
      </c>
      <c r="DR258" s="82">
        <v>30</v>
      </c>
      <c r="DS258" s="82">
        <v>1446</v>
      </c>
      <c r="DT258" s="82"/>
      <c r="DU258" s="82">
        <v>281</v>
      </c>
      <c r="DV258" s="82">
        <v>1432</v>
      </c>
      <c r="DW258" s="82">
        <v>18</v>
      </c>
      <c r="DX258" s="82"/>
      <c r="DY258" s="82">
        <v>106</v>
      </c>
      <c r="DZ258" s="82">
        <v>53</v>
      </c>
      <c r="EA258" s="82">
        <v>32</v>
      </c>
      <c r="EB258" s="82">
        <v>389</v>
      </c>
      <c r="EC258" s="82">
        <v>72</v>
      </c>
      <c r="ED258" s="82">
        <v>3</v>
      </c>
      <c r="EE258" s="82"/>
      <c r="EF258" s="82">
        <v>4</v>
      </c>
      <c r="EG258" s="82">
        <v>114</v>
      </c>
      <c r="EH258" s="82">
        <v>6</v>
      </c>
      <c r="EI258" s="82">
        <v>724</v>
      </c>
      <c r="EJ258" s="82">
        <v>228</v>
      </c>
      <c r="EK258" s="82"/>
      <c r="EL258" s="82"/>
      <c r="EM258" s="82"/>
      <c r="EN258" s="82"/>
      <c r="EO258" s="82"/>
      <c r="EP258" s="82">
        <v>325</v>
      </c>
      <c r="EQ258" s="82">
        <v>1068</v>
      </c>
      <c r="ER258" s="82">
        <v>38</v>
      </c>
      <c r="ES258" s="82">
        <v>279</v>
      </c>
      <c r="ET258" s="82">
        <v>19</v>
      </c>
      <c r="EU258" s="82">
        <v>2</v>
      </c>
      <c r="EV258" s="82">
        <v>200</v>
      </c>
      <c r="EW258" s="82">
        <v>332</v>
      </c>
      <c r="EX258" s="82">
        <v>18</v>
      </c>
      <c r="EY258" s="82">
        <v>4</v>
      </c>
      <c r="EZ258" s="82">
        <v>101</v>
      </c>
      <c r="FA258" s="82">
        <v>1</v>
      </c>
      <c r="FB258" s="82">
        <v>123</v>
      </c>
      <c r="FC258" s="82">
        <v>354</v>
      </c>
      <c r="FD258" s="82">
        <v>206</v>
      </c>
      <c r="FE258" s="82">
        <v>59</v>
      </c>
      <c r="FF258" s="82">
        <v>41</v>
      </c>
      <c r="FG258" s="82">
        <v>24</v>
      </c>
      <c r="FH258" s="82">
        <v>72</v>
      </c>
      <c r="FI258" s="82">
        <v>123</v>
      </c>
      <c r="FJ258" s="82">
        <v>30</v>
      </c>
      <c r="FK258" s="82">
        <v>33</v>
      </c>
      <c r="FL258" s="82"/>
      <c r="FM258" s="82">
        <v>7</v>
      </c>
      <c r="FN258" s="82">
        <v>2</v>
      </c>
      <c r="FO258" s="82">
        <v>1</v>
      </c>
      <c r="FP258" s="82"/>
      <c r="FQ258" s="82">
        <v>1731</v>
      </c>
      <c r="FR258" s="82">
        <v>7</v>
      </c>
      <c r="FS258" s="82">
        <v>1647</v>
      </c>
      <c r="FT258" s="82">
        <v>77</v>
      </c>
      <c r="FU258" s="82"/>
      <c r="FV258" s="82"/>
      <c r="FW258" s="82">
        <v>1653</v>
      </c>
      <c r="FX258" s="82">
        <v>67</v>
      </c>
      <c r="FY258" s="82">
        <v>10</v>
      </c>
      <c r="FZ258" s="82"/>
      <c r="GA258" s="82"/>
      <c r="GB258" s="82">
        <v>1</v>
      </c>
      <c r="GC258" s="82">
        <v>14</v>
      </c>
    </row>
    <row r="259" spans="1:185" x14ac:dyDescent="0.3">
      <c r="A259" s="83">
        <v>106400480</v>
      </c>
      <c r="B259" s="81" t="s">
        <v>653</v>
      </c>
      <c r="C259" s="81" t="s">
        <v>654</v>
      </c>
      <c r="D259" s="81" t="s">
        <v>1101</v>
      </c>
      <c r="E259" s="81" t="s">
        <v>1680</v>
      </c>
      <c r="F259" s="81" t="s">
        <v>2127</v>
      </c>
      <c r="G259" s="81" t="s">
        <v>1680</v>
      </c>
      <c r="H259" s="81" t="s">
        <v>655</v>
      </c>
      <c r="I259" s="81" t="s">
        <v>1040</v>
      </c>
      <c r="J259" s="81"/>
      <c r="K259" s="81" t="s">
        <v>1864</v>
      </c>
      <c r="L259" s="81"/>
      <c r="M259" s="81"/>
      <c r="N259" s="81" t="s">
        <v>970</v>
      </c>
      <c r="O259" s="81" t="s">
        <v>1155</v>
      </c>
      <c r="P259" s="81" t="s">
        <v>1136</v>
      </c>
      <c r="Q259" s="81" t="s">
        <v>1680</v>
      </c>
      <c r="R259" s="81" t="s">
        <v>75</v>
      </c>
      <c r="S259" s="82">
        <v>8059</v>
      </c>
      <c r="T259" s="82">
        <v>7411</v>
      </c>
      <c r="U259" s="82"/>
      <c r="V259" s="82">
        <v>486</v>
      </c>
      <c r="W259" s="82">
        <v>811</v>
      </c>
      <c r="X259" s="82">
        <v>2007</v>
      </c>
      <c r="Y259" s="82">
        <v>1839</v>
      </c>
      <c r="Z259" s="82">
        <v>1659</v>
      </c>
      <c r="AA259" s="82">
        <v>1989</v>
      </c>
      <c r="AB259" s="82">
        <v>2363</v>
      </c>
      <c r="AC259" s="82">
        <v>2300</v>
      </c>
      <c r="AD259" s="82">
        <v>1922</v>
      </c>
      <c r="AE259" s="82">
        <v>94</v>
      </c>
      <c r="AF259" s="82"/>
      <c r="AG259" s="82">
        <v>37</v>
      </c>
      <c r="AH259" s="82">
        <v>161</v>
      </c>
      <c r="AI259" s="82">
        <v>283</v>
      </c>
      <c r="AJ259" s="82">
        <v>25</v>
      </c>
      <c r="AK259" s="82">
        <v>22</v>
      </c>
      <c r="AL259" s="82">
        <v>1901</v>
      </c>
      <c r="AM259" s="82">
        <v>1279</v>
      </c>
      <c r="AN259" s="82">
        <v>11762</v>
      </c>
      <c r="AO259" s="82"/>
      <c r="AP259" s="82">
        <v>1953</v>
      </c>
      <c r="AQ259" s="82">
        <v>13026</v>
      </c>
      <c r="AR259" s="82">
        <v>491</v>
      </c>
      <c r="AS259" s="82"/>
      <c r="AT259" s="82">
        <v>137</v>
      </c>
      <c r="AU259" s="82">
        <v>107</v>
      </c>
      <c r="AV259" s="82"/>
      <c r="AW259" s="82">
        <v>31</v>
      </c>
      <c r="AX259" s="82">
        <v>50</v>
      </c>
      <c r="AY259" s="82">
        <v>12</v>
      </c>
      <c r="AZ259" s="82">
        <v>10</v>
      </c>
      <c r="BA259" s="82">
        <v>79</v>
      </c>
      <c r="BB259" s="82">
        <v>396</v>
      </c>
      <c r="BC259" s="82">
        <v>2</v>
      </c>
      <c r="BD259" s="82">
        <v>5</v>
      </c>
      <c r="BE259" s="82">
        <v>14602</v>
      </c>
      <c r="BF259" s="82">
        <v>35</v>
      </c>
      <c r="BG259" s="82">
        <v>4</v>
      </c>
      <c r="BH259" s="82"/>
      <c r="BI259" s="82"/>
      <c r="BJ259" s="82"/>
      <c r="BK259" s="82">
        <v>792</v>
      </c>
      <c r="BL259" s="82">
        <v>5845</v>
      </c>
      <c r="BM259" s="82">
        <v>627</v>
      </c>
      <c r="BN259" s="82">
        <v>7696</v>
      </c>
      <c r="BO259" s="82">
        <v>495</v>
      </c>
      <c r="BP259" s="82">
        <v>15</v>
      </c>
      <c r="BQ259" s="82">
        <v>6</v>
      </c>
      <c r="BR259" s="82">
        <v>1900</v>
      </c>
      <c r="BS259" s="82">
        <v>1</v>
      </c>
      <c r="BT259" s="82">
        <v>995</v>
      </c>
      <c r="BU259" s="82">
        <v>73</v>
      </c>
      <c r="BV259" s="82">
        <v>129</v>
      </c>
      <c r="BW259" s="82">
        <v>217</v>
      </c>
      <c r="BX259" s="82">
        <v>121</v>
      </c>
      <c r="BY259" s="82">
        <v>309</v>
      </c>
      <c r="BZ259" s="82">
        <v>934</v>
      </c>
      <c r="CA259" s="82">
        <v>416</v>
      </c>
      <c r="CB259" s="82">
        <v>2677</v>
      </c>
      <c r="CC259" s="82">
        <v>933</v>
      </c>
      <c r="CD259" s="82">
        <v>1074</v>
      </c>
      <c r="CE259" s="82">
        <v>56</v>
      </c>
      <c r="CF259" s="82">
        <v>560</v>
      </c>
      <c r="CG259" s="82">
        <v>264</v>
      </c>
      <c r="CH259" s="82">
        <v>1044</v>
      </c>
      <c r="CI259" s="82">
        <v>635</v>
      </c>
      <c r="CJ259" s="82">
        <v>3116</v>
      </c>
      <c r="CK259" s="82">
        <v>10</v>
      </c>
      <c r="CL259" s="82">
        <v>15470</v>
      </c>
      <c r="CM259" s="82">
        <v>44</v>
      </c>
      <c r="CN259" s="82">
        <v>14951</v>
      </c>
      <c r="CO259" s="82">
        <v>444</v>
      </c>
      <c r="CP259" s="82">
        <v>28</v>
      </c>
      <c r="CQ259" s="82">
        <v>3</v>
      </c>
      <c r="CR259" s="82">
        <v>61</v>
      </c>
      <c r="CS259" s="82">
        <v>14722</v>
      </c>
      <c r="CT259" s="82">
        <v>2</v>
      </c>
      <c r="CU259" s="82">
        <v>487</v>
      </c>
      <c r="CV259" s="82">
        <v>193</v>
      </c>
      <c r="CW259" s="82">
        <v>5</v>
      </c>
      <c r="CX259" s="82">
        <v>1244</v>
      </c>
      <c r="CY259" s="82">
        <v>1460</v>
      </c>
      <c r="CZ259" s="82">
        <v>1</v>
      </c>
      <c r="DA259" s="82">
        <v>9</v>
      </c>
      <c r="DB259" s="82">
        <v>79</v>
      </c>
      <c r="DC259" s="82">
        <v>123</v>
      </c>
      <c r="DD259" s="82">
        <v>177</v>
      </c>
      <c r="DE259" s="82">
        <v>308</v>
      </c>
      <c r="DF259" s="82">
        <v>570</v>
      </c>
      <c r="DG259" s="82">
        <v>681</v>
      </c>
      <c r="DH259" s="82">
        <v>751</v>
      </c>
      <c r="DI259" s="82">
        <v>6</v>
      </c>
      <c r="DJ259" s="82"/>
      <c r="DK259" s="82">
        <v>1</v>
      </c>
      <c r="DL259" s="82">
        <v>4</v>
      </c>
      <c r="DM259" s="82">
        <v>29</v>
      </c>
      <c r="DN259" s="82">
        <v>29</v>
      </c>
      <c r="DO259" s="82">
        <v>3</v>
      </c>
      <c r="DP259" s="82">
        <v>4</v>
      </c>
      <c r="DQ259" s="82">
        <v>207</v>
      </c>
      <c r="DR259" s="82">
        <v>226</v>
      </c>
      <c r="DS259" s="82">
        <v>2203</v>
      </c>
      <c r="DT259" s="82"/>
      <c r="DU259" s="82">
        <v>194</v>
      </c>
      <c r="DV259" s="82">
        <v>2423</v>
      </c>
      <c r="DW259" s="82">
        <v>88</v>
      </c>
      <c r="DX259" s="82"/>
      <c r="DY259" s="82">
        <v>60</v>
      </c>
      <c r="DZ259" s="82">
        <v>57</v>
      </c>
      <c r="EA259" s="82">
        <v>114</v>
      </c>
      <c r="EB259" s="82">
        <v>601</v>
      </c>
      <c r="EC259" s="82">
        <v>144</v>
      </c>
      <c r="ED259" s="82">
        <v>1</v>
      </c>
      <c r="EE259" s="82">
        <v>13</v>
      </c>
      <c r="EF259" s="82">
        <v>11</v>
      </c>
      <c r="EG259" s="82">
        <v>68</v>
      </c>
      <c r="EH259" s="82">
        <v>11</v>
      </c>
      <c r="EI259" s="82">
        <v>1268</v>
      </c>
      <c r="EJ259" s="82">
        <v>357</v>
      </c>
      <c r="EK259" s="82"/>
      <c r="EL259" s="82"/>
      <c r="EM259" s="82"/>
      <c r="EN259" s="82"/>
      <c r="EO259" s="82"/>
      <c r="EP259" s="82">
        <v>353</v>
      </c>
      <c r="EQ259" s="82">
        <v>1792</v>
      </c>
      <c r="ER259" s="82">
        <v>101</v>
      </c>
      <c r="ES259" s="82">
        <v>442</v>
      </c>
      <c r="ET259" s="82">
        <v>14</v>
      </c>
      <c r="EU259" s="82">
        <v>3</v>
      </c>
      <c r="EV259" s="82">
        <v>657</v>
      </c>
      <c r="EW259" s="82">
        <v>400</v>
      </c>
      <c r="EX259" s="82">
        <v>33</v>
      </c>
      <c r="EY259" s="82">
        <v>7</v>
      </c>
      <c r="EZ259" s="82">
        <v>102</v>
      </c>
      <c r="FA259" s="82">
        <v>1</v>
      </c>
      <c r="FB259" s="82">
        <v>162</v>
      </c>
      <c r="FC259" s="82">
        <v>566</v>
      </c>
      <c r="FD259" s="82">
        <v>232</v>
      </c>
      <c r="FE259" s="82">
        <v>62</v>
      </c>
      <c r="FF259" s="82">
        <v>42</v>
      </c>
      <c r="FG259" s="82">
        <v>99</v>
      </c>
      <c r="FH259" s="82">
        <v>72</v>
      </c>
      <c r="FI259" s="82">
        <v>164</v>
      </c>
      <c r="FJ259" s="82">
        <v>33</v>
      </c>
      <c r="FK259" s="82">
        <v>43</v>
      </c>
      <c r="FL259" s="82">
        <v>6</v>
      </c>
      <c r="FM259" s="82">
        <v>4</v>
      </c>
      <c r="FN259" s="82">
        <v>18</v>
      </c>
      <c r="FO259" s="82">
        <v>2</v>
      </c>
      <c r="FP259" s="82"/>
      <c r="FQ259" s="82">
        <v>2705</v>
      </c>
      <c r="FR259" s="82">
        <v>16</v>
      </c>
      <c r="FS259" s="82">
        <v>2625</v>
      </c>
      <c r="FT259" s="82">
        <v>62</v>
      </c>
      <c r="FU259" s="82">
        <v>2</v>
      </c>
      <c r="FV259" s="82"/>
      <c r="FW259" s="82">
        <v>2574</v>
      </c>
      <c r="FX259" s="82">
        <v>110</v>
      </c>
      <c r="FY259" s="82">
        <v>13</v>
      </c>
      <c r="FZ259" s="82"/>
      <c r="GA259" s="82"/>
      <c r="GB259" s="82">
        <v>8</v>
      </c>
      <c r="GC259" s="82">
        <v>16</v>
      </c>
    </row>
    <row r="260" spans="1:185" x14ac:dyDescent="0.3">
      <c r="A260" s="83">
        <v>106400524</v>
      </c>
      <c r="B260" s="81" t="s">
        <v>656</v>
      </c>
      <c r="C260" s="81" t="s">
        <v>657</v>
      </c>
      <c r="D260" s="81" t="s">
        <v>1101</v>
      </c>
      <c r="E260" s="81" t="s">
        <v>1680</v>
      </c>
      <c r="F260" s="81" t="s">
        <v>2128</v>
      </c>
      <c r="G260" s="81" t="s">
        <v>1680</v>
      </c>
      <c r="H260" s="81" t="s">
        <v>658</v>
      </c>
      <c r="I260" s="81" t="s">
        <v>1041</v>
      </c>
      <c r="J260" s="81" t="s">
        <v>1870</v>
      </c>
      <c r="K260" s="81" t="s">
        <v>1864</v>
      </c>
      <c r="L260" s="81"/>
      <c r="M260" s="81"/>
      <c r="N260" s="81" t="s">
        <v>966</v>
      </c>
      <c r="O260" s="81" t="s">
        <v>1155</v>
      </c>
      <c r="P260" s="81" t="s">
        <v>1136</v>
      </c>
      <c r="Q260" s="81" t="s">
        <v>1680</v>
      </c>
      <c r="R260" s="81" t="s">
        <v>75</v>
      </c>
      <c r="S260" s="82">
        <v>8791</v>
      </c>
      <c r="T260" s="82">
        <v>7758</v>
      </c>
      <c r="U260" s="82">
        <v>3</v>
      </c>
      <c r="V260" s="82">
        <v>1110</v>
      </c>
      <c r="W260" s="82">
        <v>1633</v>
      </c>
      <c r="X260" s="82">
        <v>3470</v>
      </c>
      <c r="Y260" s="82">
        <v>2548</v>
      </c>
      <c r="Z260" s="82">
        <v>1724</v>
      </c>
      <c r="AA260" s="82">
        <v>1797</v>
      </c>
      <c r="AB260" s="82">
        <v>1713</v>
      </c>
      <c r="AC260" s="82">
        <v>1250</v>
      </c>
      <c r="AD260" s="82">
        <v>999</v>
      </c>
      <c r="AE260" s="82">
        <v>308</v>
      </c>
      <c r="AF260" s="82"/>
      <c r="AG260" s="82">
        <v>31</v>
      </c>
      <c r="AH260" s="82">
        <v>251</v>
      </c>
      <c r="AI260" s="82">
        <v>325</v>
      </c>
      <c r="AJ260" s="82">
        <v>2010</v>
      </c>
      <c r="AK260" s="82">
        <v>31</v>
      </c>
      <c r="AL260" s="82">
        <v>2666</v>
      </c>
      <c r="AM260" s="82">
        <v>255</v>
      </c>
      <c r="AN260" s="82">
        <v>10983</v>
      </c>
      <c r="AO260" s="82"/>
      <c r="AP260" s="82">
        <v>3099</v>
      </c>
      <c r="AQ260" s="82">
        <v>13042</v>
      </c>
      <c r="AR260" s="82">
        <v>411</v>
      </c>
      <c r="AS260" s="82"/>
      <c r="AT260" s="82">
        <v>271</v>
      </c>
      <c r="AU260" s="82">
        <v>76</v>
      </c>
      <c r="AV260" s="82">
        <v>15</v>
      </c>
      <c r="AW260" s="82">
        <v>16</v>
      </c>
      <c r="AX260" s="82">
        <v>65</v>
      </c>
      <c r="AY260" s="82">
        <v>4</v>
      </c>
      <c r="AZ260" s="82"/>
      <c r="BA260" s="82"/>
      <c r="BB260" s="82">
        <v>216</v>
      </c>
      <c r="BC260" s="82">
        <v>1</v>
      </c>
      <c r="BD260" s="82">
        <v>2</v>
      </c>
      <c r="BE260" s="82">
        <v>15834</v>
      </c>
      <c r="BF260" s="82">
        <v>49</v>
      </c>
      <c r="BG260" s="82">
        <v>1</v>
      </c>
      <c r="BH260" s="82"/>
      <c r="BI260" s="82">
        <v>2</v>
      </c>
      <c r="BJ260" s="82"/>
      <c r="BK260" s="82">
        <v>5571</v>
      </c>
      <c r="BL260" s="82">
        <v>3344</v>
      </c>
      <c r="BM260" s="82">
        <v>518</v>
      </c>
      <c r="BN260" s="82">
        <v>6180</v>
      </c>
      <c r="BO260" s="82">
        <v>938</v>
      </c>
      <c r="BP260" s="82">
        <v>1</v>
      </c>
      <c r="BQ260" s="82">
        <v>22</v>
      </c>
      <c r="BR260" s="82">
        <v>857</v>
      </c>
      <c r="BS260" s="82">
        <v>11</v>
      </c>
      <c r="BT260" s="82">
        <v>1050</v>
      </c>
      <c r="BU260" s="82">
        <v>70</v>
      </c>
      <c r="BV260" s="82">
        <v>178</v>
      </c>
      <c r="BW260" s="82">
        <v>235</v>
      </c>
      <c r="BX260" s="82">
        <v>122</v>
      </c>
      <c r="BY260" s="82">
        <v>526</v>
      </c>
      <c r="BZ260" s="82">
        <v>921</v>
      </c>
      <c r="CA260" s="82">
        <v>367</v>
      </c>
      <c r="CB260" s="82">
        <v>4085</v>
      </c>
      <c r="CC260" s="82">
        <v>937</v>
      </c>
      <c r="CD260" s="82">
        <v>966</v>
      </c>
      <c r="CE260" s="82">
        <v>56</v>
      </c>
      <c r="CF260" s="82">
        <v>611</v>
      </c>
      <c r="CG260" s="82">
        <v>1010</v>
      </c>
      <c r="CH260" s="82">
        <v>1162</v>
      </c>
      <c r="CI260" s="82">
        <v>647</v>
      </c>
      <c r="CJ260" s="82">
        <v>2716</v>
      </c>
      <c r="CK260" s="82">
        <v>3</v>
      </c>
      <c r="CL260" s="82">
        <v>16552</v>
      </c>
      <c r="CM260" s="82">
        <v>41</v>
      </c>
      <c r="CN260" s="82">
        <v>15962</v>
      </c>
      <c r="CO260" s="82">
        <v>545</v>
      </c>
      <c r="CP260" s="82"/>
      <c r="CQ260" s="82">
        <v>4</v>
      </c>
      <c r="CR260" s="82">
        <v>2</v>
      </c>
      <c r="CS260" s="82">
        <v>15623</v>
      </c>
      <c r="CT260" s="82">
        <v>2</v>
      </c>
      <c r="CU260" s="82">
        <v>513</v>
      </c>
      <c r="CV260" s="82">
        <v>341</v>
      </c>
      <c r="CW260" s="82">
        <v>71</v>
      </c>
      <c r="CX260" s="82">
        <v>1349</v>
      </c>
      <c r="CY260" s="82">
        <v>1406</v>
      </c>
      <c r="CZ260" s="82"/>
      <c r="DA260" s="82">
        <v>67</v>
      </c>
      <c r="DB260" s="82">
        <v>219</v>
      </c>
      <c r="DC260" s="82">
        <v>282</v>
      </c>
      <c r="DD260" s="82">
        <v>224</v>
      </c>
      <c r="DE260" s="82">
        <v>321</v>
      </c>
      <c r="DF260" s="82">
        <v>489</v>
      </c>
      <c r="DG260" s="82">
        <v>446</v>
      </c>
      <c r="DH260" s="82">
        <v>517</v>
      </c>
      <c r="DI260" s="82">
        <v>121</v>
      </c>
      <c r="DJ260" s="82">
        <v>69</v>
      </c>
      <c r="DK260" s="82"/>
      <c r="DL260" s="82">
        <v>8</v>
      </c>
      <c r="DM260" s="82">
        <v>38</v>
      </c>
      <c r="DN260" s="82">
        <v>52</v>
      </c>
      <c r="DO260" s="82">
        <v>481</v>
      </c>
      <c r="DP260" s="82">
        <v>4</v>
      </c>
      <c r="DQ260" s="82">
        <v>310</v>
      </c>
      <c r="DR260" s="82">
        <v>41</v>
      </c>
      <c r="DS260" s="82">
        <v>1821</v>
      </c>
      <c r="DT260" s="82"/>
      <c r="DU260" s="82">
        <v>380</v>
      </c>
      <c r="DV260" s="82">
        <v>2308</v>
      </c>
      <c r="DW260" s="82">
        <v>64</v>
      </c>
      <c r="DX260" s="82">
        <v>3</v>
      </c>
      <c r="DY260" s="82">
        <v>61</v>
      </c>
      <c r="DZ260" s="82">
        <v>68</v>
      </c>
      <c r="EA260" s="82">
        <v>80</v>
      </c>
      <c r="EB260" s="82">
        <v>567</v>
      </c>
      <c r="EC260" s="82">
        <v>91</v>
      </c>
      <c r="ED260" s="82">
        <v>3</v>
      </c>
      <c r="EE260" s="82">
        <v>80</v>
      </c>
      <c r="EF260" s="82">
        <v>41</v>
      </c>
      <c r="EG260" s="82">
        <v>52</v>
      </c>
      <c r="EH260" s="82">
        <v>17</v>
      </c>
      <c r="EI260" s="82">
        <v>1339</v>
      </c>
      <c r="EJ260" s="82">
        <v>347</v>
      </c>
      <c r="EK260" s="82">
        <v>9</v>
      </c>
      <c r="EL260" s="82"/>
      <c r="EM260" s="82"/>
      <c r="EN260" s="82"/>
      <c r="EO260" s="82"/>
      <c r="EP260" s="82">
        <v>617</v>
      </c>
      <c r="EQ260" s="82">
        <v>1253</v>
      </c>
      <c r="ER260" s="82">
        <v>85</v>
      </c>
      <c r="ES260" s="82">
        <v>760</v>
      </c>
      <c r="ET260" s="82">
        <v>40</v>
      </c>
      <c r="EU260" s="82"/>
      <c r="EV260" s="82">
        <v>267</v>
      </c>
      <c r="EW260" s="82">
        <v>389</v>
      </c>
      <c r="EX260" s="82">
        <v>22</v>
      </c>
      <c r="EY260" s="82">
        <v>5</v>
      </c>
      <c r="EZ260" s="82">
        <v>114</v>
      </c>
      <c r="FA260" s="82"/>
      <c r="FB260" s="82">
        <v>111</v>
      </c>
      <c r="FC260" s="82">
        <v>401</v>
      </c>
      <c r="FD260" s="82">
        <v>548</v>
      </c>
      <c r="FE260" s="82">
        <v>93</v>
      </c>
      <c r="FF260" s="82">
        <v>76</v>
      </c>
      <c r="FG260" s="82">
        <v>94</v>
      </c>
      <c r="FH260" s="82">
        <v>89</v>
      </c>
      <c r="FI260" s="82">
        <v>204</v>
      </c>
      <c r="FJ260" s="82">
        <v>42</v>
      </c>
      <c r="FK260" s="82">
        <v>35</v>
      </c>
      <c r="FL260" s="82">
        <v>93</v>
      </c>
      <c r="FM260" s="82"/>
      <c r="FN260" s="82">
        <v>171</v>
      </c>
      <c r="FO260" s="82">
        <v>1</v>
      </c>
      <c r="FP260" s="82"/>
      <c r="FQ260" s="82">
        <v>2755</v>
      </c>
      <c r="FR260" s="82">
        <v>1</v>
      </c>
      <c r="FS260" s="82">
        <v>2676</v>
      </c>
      <c r="FT260" s="82">
        <v>77</v>
      </c>
      <c r="FU260" s="82"/>
      <c r="FV260" s="82">
        <v>1</v>
      </c>
      <c r="FW260" s="82">
        <v>2582</v>
      </c>
      <c r="FX260" s="82">
        <v>138</v>
      </c>
      <c r="FY260" s="82">
        <v>29</v>
      </c>
      <c r="FZ260" s="82">
        <v>2</v>
      </c>
      <c r="GA260" s="82"/>
      <c r="GB260" s="82">
        <v>4</v>
      </c>
      <c r="GC260" s="82">
        <v>11</v>
      </c>
    </row>
    <row r="261" spans="1:185" x14ac:dyDescent="0.3">
      <c r="A261" s="83">
        <v>106400548</v>
      </c>
      <c r="B261" s="81" t="s">
        <v>659</v>
      </c>
      <c r="C261" s="81" t="s">
        <v>2253</v>
      </c>
      <c r="D261" s="81" t="s">
        <v>1101</v>
      </c>
      <c r="E261" s="81" t="s">
        <v>1680</v>
      </c>
      <c r="F261" s="81" t="s">
        <v>2129</v>
      </c>
      <c r="G261" s="81" t="s">
        <v>2130</v>
      </c>
      <c r="H261" s="81" t="s">
        <v>660</v>
      </c>
      <c r="I261" s="81" t="s">
        <v>1041</v>
      </c>
      <c r="J261" s="81"/>
      <c r="K261" s="81" t="s">
        <v>1864</v>
      </c>
      <c r="L261" s="81" t="s">
        <v>974</v>
      </c>
      <c r="M261" s="81"/>
      <c r="N261" s="81" t="s">
        <v>963</v>
      </c>
      <c r="O261" s="81" t="s">
        <v>1155</v>
      </c>
      <c r="P261" s="81" t="s">
        <v>1136</v>
      </c>
      <c r="Q261" s="81" t="s">
        <v>1682</v>
      </c>
      <c r="R261" s="81" t="s">
        <v>51</v>
      </c>
      <c r="S261" s="82">
        <v>12354</v>
      </c>
      <c r="T261" s="82">
        <v>10267</v>
      </c>
      <c r="U261" s="82"/>
      <c r="V261" s="82">
        <v>1730</v>
      </c>
      <c r="W261" s="82">
        <v>2077</v>
      </c>
      <c r="X261" s="82">
        <v>3461</v>
      </c>
      <c r="Y261" s="82">
        <v>3444</v>
      </c>
      <c r="Z261" s="82">
        <v>2559</v>
      </c>
      <c r="AA261" s="82">
        <v>2517</v>
      </c>
      <c r="AB261" s="82">
        <v>2754</v>
      </c>
      <c r="AC261" s="82">
        <v>2015</v>
      </c>
      <c r="AD261" s="82">
        <v>1753</v>
      </c>
      <c r="AE261" s="82">
        <v>311</v>
      </c>
      <c r="AF261" s="82"/>
      <c r="AG261" s="82">
        <v>39</v>
      </c>
      <c r="AH261" s="82">
        <v>119</v>
      </c>
      <c r="AI261" s="82">
        <v>553</v>
      </c>
      <c r="AJ261" s="82">
        <v>485</v>
      </c>
      <c r="AK261" s="82">
        <v>96</v>
      </c>
      <c r="AL261" s="82">
        <v>4554</v>
      </c>
      <c r="AM261" s="82">
        <v>473</v>
      </c>
      <c r="AN261" s="82">
        <v>16302</v>
      </c>
      <c r="AO261" s="82"/>
      <c r="AP261" s="82">
        <v>5414</v>
      </c>
      <c r="AQ261" s="82">
        <v>16516</v>
      </c>
      <c r="AR261" s="82">
        <v>691</v>
      </c>
      <c r="AS261" s="82"/>
      <c r="AT261" s="82">
        <v>463</v>
      </c>
      <c r="AU261" s="82">
        <v>259</v>
      </c>
      <c r="AV261" s="82">
        <v>7</v>
      </c>
      <c r="AW261" s="82">
        <v>20</v>
      </c>
      <c r="AX261" s="82">
        <v>246</v>
      </c>
      <c r="AY261" s="82">
        <v>28</v>
      </c>
      <c r="AZ261" s="82"/>
      <c r="BA261" s="82"/>
      <c r="BB261" s="82">
        <v>418</v>
      </c>
      <c r="BC261" s="82">
        <v>2</v>
      </c>
      <c r="BD261" s="82">
        <v>4</v>
      </c>
      <c r="BE261" s="82">
        <v>21108</v>
      </c>
      <c r="BF261" s="82">
        <v>50</v>
      </c>
      <c r="BG261" s="82">
        <v>1</v>
      </c>
      <c r="BH261" s="82">
        <v>1</v>
      </c>
      <c r="BI261" s="82">
        <v>14</v>
      </c>
      <c r="BJ261" s="82"/>
      <c r="BK261" s="82">
        <v>8468</v>
      </c>
      <c r="BL261" s="82">
        <v>5504</v>
      </c>
      <c r="BM261" s="82">
        <v>1012</v>
      </c>
      <c r="BN261" s="82">
        <v>6076</v>
      </c>
      <c r="BO261" s="82">
        <v>1554</v>
      </c>
      <c r="BP261" s="82">
        <v>7</v>
      </c>
      <c r="BQ261" s="82">
        <v>25</v>
      </c>
      <c r="BR261" s="82">
        <v>1595</v>
      </c>
      <c r="BS261" s="82">
        <v>4</v>
      </c>
      <c r="BT261" s="82">
        <v>1645</v>
      </c>
      <c r="BU261" s="82">
        <v>103</v>
      </c>
      <c r="BV261" s="82">
        <v>295</v>
      </c>
      <c r="BW261" s="82">
        <v>359</v>
      </c>
      <c r="BX261" s="82">
        <v>151</v>
      </c>
      <c r="BY261" s="82">
        <v>311</v>
      </c>
      <c r="BZ261" s="82">
        <v>1355</v>
      </c>
      <c r="CA261" s="82">
        <v>659</v>
      </c>
      <c r="CB261" s="82">
        <v>5098</v>
      </c>
      <c r="CC261" s="82">
        <v>1060</v>
      </c>
      <c r="CD261" s="82">
        <v>1564</v>
      </c>
      <c r="CE261" s="82">
        <v>81</v>
      </c>
      <c r="CF261" s="82">
        <v>942</v>
      </c>
      <c r="CG261" s="82">
        <v>982</v>
      </c>
      <c r="CH261" s="82">
        <v>1714</v>
      </c>
      <c r="CI261" s="82">
        <v>814</v>
      </c>
      <c r="CJ261" s="82">
        <v>3861</v>
      </c>
      <c r="CK261" s="82">
        <v>3</v>
      </c>
      <c r="CL261" s="82">
        <v>22621</v>
      </c>
      <c r="CM261" s="82">
        <v>69</v>
      </c>
      <c r="CN261" s="82">
        <v>20641</v>
      </c>
      <c r="CO261" s="82">
        <v>1868</v>
      </c>
      <c r="CP261" s="82">
        <v>4</v>
      </c>
      <c r="CQ261" s="82">
        <v>39</v>
      </c>
      <c r="CR261" s="82">
        <v>5</v>
      </c>
      <c r="CS261" s="82">
        <v>22019</v>
      </c>
      <c r="CT261" s="82">
        <v>2</v>
      </c>
      <c r="CU261" s="82">
        <v>235</v>
      </c>
      <c r="CV261" s="82">
        <v>200</v>
      </c>
      <c r="CW261" s="82">
        <v>160</v>
      </c>
      <c r="CX261" s="82">
        <v>1561</v>
      </c>
      <c r="CY261" s="82">
        <v>1515</v>
      </c>
      <c r="CZ261" s="82"/>
      <c r="DA261" s="82">
        <v>38</v>
      </c>
      <c r="DB261" s="82">
        <v>173</v>
      </c>
      <c r="DC261" s="82">
        <v>252</v>
      </c>
      <c r="DD261" s="82">
        <v>243</v>
      </c>
      <c r="DE261" s="82">
        <v>406</v>
      </c>
      <c r="DF261" s="82">
        <v>579</v>
      </c>
      <c r="DG261" s="82">
        <v>632</v>
      </c>
      <c r="DH261" s="82">
        <v>694</v>
      </c>
      <c r="DI261" s="82">
        <v>58</v>
      </c>
      <c r="DJ261" s="82">
        <v>1</v>
      </c>
      <c r="DK261" s="82"/>
      <c r="DL261" s="82">
        <v>12</v>
      </c>
      <c r="DM261" s="82">
        <v>15</v>
      </c>
      <c r="DN261" s="82">
        <v>74</v>
      </c>
      <c r="DO261" s="82">
        <v>25</v>
      </c>
      <c r="DP261" s="82">
        <v>10</v>
      </c>
      <c r="DQ261" s="82">
        <v>417</v>
      </c>
      <c r="DR261" s="82">
        <v>43</v>
      </c>
      <c r="DS261" s="82">
        <v>2480</v>
      </c>
      <c r="DT261" s="82"/>
      <c r="DU261" s="82">
        <v>481</v>
      </c>
      <c r="DV261" s="82">
        <v>2539</v>
      </c>
      <c r="DW261" s="82">
        <v>56</v>
      </c>
      <c r="DX261" s="82"/>
      <c r="DY261" s="82">
        <v>106</v>
      </c>
      <c r="DZ261" s="82">
        <v>87</v>
      </c>
      <c r="EA261" s="82">
        <v>89</v>
      </c>
      <c r="EB261" s="82">
        <v>798</v>
      </c>
      <c r="EC261" s="82">
        <v>57</v>
      </c>
      <c r="ED261" s="82">
        <v>1</v>
      </c>
      <c r="EE261" s="82">
        <v>49</v>
      </c>
      <c r="EF261" s="82">
        <v>46</v>
      </c>
      <c r="EG261" s="82">
        <v>37</v>
      </c>
      <c r="EH261" s="82">
        <v>12</v>
      </c>
      <c r="EI261" s="82">
        <v>1401</v>
      </c>
      <c r="EJ261" s="82">
        <v>393</v>
      </c>
      <c r="EK261" s="82"/>
      <c r="EL261" s="82"/>
      <c r="EM261" s="82"/>
      <c r="EN261" s="82"/>
      <c r="EO261" s="82"/>
      <c r="EP261" s="82">
        <v>666</v>
      </c>
      <c r="EQ261" s="82">
        <v>1709</v>
      </c>
      <c r="ER261" s="82">
        <v>154</v>
      </c>
      <c r="ES261" s="82">
        <v>482</v>
      </c>
      <c r="ET261" s="82">
        <v>65</v>
      </c>
      <c r="EU261" s="82"/>
      <c r="EV261" s="82">
        <v>425</v>
      </c>
      <c r="EW261" s="82">
        <v>526</v>
      </c>
      <c r="EX261" s="82">
        <v>14</v>
      </c>
      <c r="EY261" s="82">
        <v>2</v>
      </c>
      <c r="EZ261" s="82">
        <v>190</v>
      </c>
      <c r="FA261" s="82"/>
      <c r="FB261" s="82">
        <v>167</v>
      </c>
      <c r="FC261" s="82">
        <v>518</v>
      </c>
      <c r="FD261" s="82">
        <v>336</v>
      </c>
      <c r="FE261" s="82">
        <v>104</v>
      </c>
      <c r="FF261" s="82">
        <v>64</v>
      </c>
      <c r="FG261" s="82">
        <v>55</v>
      </c>
      <c r="FH261" s="82">
        <v>81</v>
      </c>
      <c r="FI261" s="82">
        <v>277</v>
      </c>
      <c r="FJ261" s="82">
        <v>94</v>
      </c>
      <c r="FK261" s="82">
        <v>58</v>
      </c>
      <c r="FL261" s="82">
        <v>58</v>
      </c>
      <c r="FM261" s="82"/>
      <c r="FN261" s="82">
        <v>106</v>
      </c>
      <c r="FO261" s="82"/>
      <c r="FP261" s="82">
        <v>1</v>
      </c>
      <c r="FQ261" s="82">
        <v>3076</v>
      </c>
      <c r="FR261" s="82">
        <v>12</v>
      </c>
      <c r="FS261" s="82">
        <v>2859</v>
      </c>
      <c r="FT261" s="82">
        <v>202</v>
      </c>
      <c r="FU261" s="82">
        <v>1</v>
      </c>
      <c r="FV261" s="82">
        <v>2</v>
      </c>
      <c r="FW261" s="82">
        <v>2923</v>
      </c>
      <c r="FX261" s="82">
        <v>123</v>
      </c>
      <c r="FY261" s="82">
        <v>25</v>
      </c>
      <c r="FZ261" s="82">
        <v>3</v>
      </c>
      <c r="GA261" s="82">
        <v>1</v>
      </c>
      <c r="GB261" s="82">
        <v>1</v>
      </c>
      <c r="GC261" s="82">
        <v>23</v>
      </c>
    </row>
    <row r="262" spans="1:185" x14ac:dyDescent="0.3">
      <c r="A262" s="83">
        <v>106410782</v>
      </c>
      <c r="B262" s="81" t="s">
        <v>661</v>
      </c>
      <c r="C262" s="81" t="s">
        <v>662</v>
      </c>
      <c r="D262" s="81" t="s">
        <v>1101</v>
      </c>
      <c r="E262" s="81" t="s">
        <v>1683</v>
      </c>
      <c r="F262" s="81" t="s">
        <v>2131</v>
      </c>
      <c r="G262" s="81" t="s">
        <v>1683</v>
      </c>
      <c r="H262" s="81" t="s">
        <v>663</v>
      </c>
      <c r="I262" s="81" t="s">
        <v>1039</v>
      </c>
      <c r="J262" s="81"/>
      <c r="K262" s="81" t="s">
        <v>1864</v>
      </c>
      <c r="L262" s="81"/>
      <c r="M262" s="81"/>
      <c r="N262" s="81" t="s">
        <v>966</v>
      </c>
      <c r="O262" s="81" t="s">
        <v>1178</v>
      </c>
      <c r="P262" s="81" t="s">
        <v>1126</v>
      </c>
      <c r="Q262" s="81" t="s">
        <v>1684</v>
      </c>
      <c r="R262" s="81" t="s">
        <v>51</v>
      </c>
      <c r="S262" s="82">
        <v>11892</v>
      </c>
      <c r="T262" s="82">
        <v>13521</v>
      </c>
      <c r="U262" s="82"/>
      <c r="V262" s="82">
        <v>1058</v>
      </c>
      <c r="W262" s="82">
        <v>1597</v>
      </c>
      <c r="X262" s="82">
        <v>4615</v>
      </c>
      <c r="Y262" s="82">
        <v>5148</v>
      </c>
      <c r="Z262" s="82">
        <v>4588</v>
      </c>
      <c r="AA262" s="82">
        <v>4111</v>
      </c>
      <c r="AB262" s="82">
        <v>2666</v>
      </c>
      <c r="AC262" s="82">
        <v>928</v>
      </c>
      <c r="AD262" s="82">
        <v>488</v>
      </c>
      <c r="AE262" s="82">
        <v>214</v>
      </c>
      <c r="AF262" s="82"/>
      <c r="AG262" s="82">
        <v>141</v>
      </c>
      <c r="AH262" s="82">
        <v>1911</v>
      </c>
      <c r="AI262" s="82">
        <v>1130</v>
      </c>
      <c r="AJ262" s="82">
        <v>24</v>
      </c>
      <c r="AK262" s="82">
        <v>485</v>
      </c>
      <c r="AL262" s="82">
        <v>4827</v>
      </c>
      <c r="AM262" s="82">
        <v>517</v>
      </c>
      <c r="AN262" s="82">
        <v>16378</v>
      </c>
      <c r="AO262" s="82"/>
      <c r="AP262" s="82">
        <v>16521</v>
      </c>
      <c r="AQ262" s="82">
        <v>8814</v>
      </c>
      <c r="AR262" s="82">
        <v>78</v>
      </c>
      <c r="AS262" s="82"/>
      <c r="AT262" s="82">
        <v>253</v>
      </c>
      <c r="AU262" s="82">
        <v>268</v>
      </c>
      <c r="AV262" s="82"/>
      <c r="AW262" s="82">
        <v>3</v>
      </c>
      <c r="AX262" s="82">
        <v>2</v>
      </c>
      <c r="AY262" s="82"/>
      <c r="AZ262" s="82">
        <v>390</v>
      </c>
      <c r="BA262" s="82">
        <v>479</v>
      </c>
      <c r="BB262" s="82">
        <v>625</v>
      </c>
      <c r="BC262" s="82"/>
      <c r="BD262" s="82">
        <v>4</v>
      </c>
      <c r="BE262" s="82">
        <v>23213</v>
      </c>
      <c r="BF262" s="82">
        <v>120</v>
      </c>
      <c r="BG262" s="82"/>
      <c r="BH262" s="82">
        <v>56</v>
      </c>
      <c r="BI262" s="82"/>
      <c r="BJ262" s="82"/>
      <c r="BK262" s="82">
        <v>18937</v>
      </c>
      <c r="BL262" s="82">
        <v>2195</v>
      </c>
      <c r="BM262" s="82">
        <v>1438</v>
      </c>
      <c r="BN262" s="82">
        <v>1177</v>
      </c>
      <c r="BO262" s="82">
        <v>1666</v>
      </c>
      <c r="BP262" s="82"/>
      <c r="BQ262" s="82">
        <v>7</v>
      </c>
      <c r="BR262" s="82">
        <v>1292</v>
      </c>
      <c r="BS262" s="82">
        <v>5</v>
      </c>
      <c r="BT262" s="82">
        <v>1442</v>
      </c>
      <c r="BU262" s="82">
        <v>49</v>
      </c>
      <c r="BV262" s="82">
        <v>490</v>
      </c>
      <c r="BW262" s="82">
        <v>462</v>
      </c>
      <c r="BX262" s="82">
        <v>366</v>
      </c>
      <c r="BY262" s="82">
        <v>1680</v>
      </c>
      <c r="BZ262" s="82">
        <v>1518</v>
      </c>
      <c r="CA262" s="82">
        <v>1643</v>
      </c>
      <c r="CB262" s="82">
        <v>3162</v>
      </c>
      <c r="CC262" s="82">
        <v>1745</v>
      </c>
      <c r="CD262" s="82">
        <v>2131</v>
      </c>
      <c r="CE262" s="82">
        <v>39</v>
      </c>
      <c r="CF262" s="82">
        <v>974</v>
      </c>
      <c r="CG262" s="82">
        <v>720</v>
      </c>
      <c r="CH262" s="82">
        <v>2217</v>
      </c>
      <c r="CI262" s="82">
        <v>1240</v>
      </c>
      <c r="CJ262" s="82">
        <v>4203</v>
      </c>
      <c r="CK262" s="82">
        <v>28</v>
      </c>
      <c r="CL262" s="82">
        <v>25413</v>
      </c>
      <c r="CM262" s="82">
        <v>1601</v>
      </c>
      <c r="CN262" s="82">
        <v>11342</v>
      </c>
      <c r="CO262" s="82">
        <v>12434</v>
      </c>
      <c r="CP262" s="82">
        <v>36</v>
      </c>
      <c r="CQ262" s="82"/>
      <c r="CR262" s="82">
        <v>1</v>
      </c>
      <c r="CS262" s="82">
        <v>24075</v>
      </c>
      <c r="CT262" s="82">
        <v>3</v>
      </c>
      <c r="CU262" s="82">
        <v>1168</v>
      </c>
      <c r="CV262" s="82">
        <v>124</v>
      </c>
      <c r="CW262" s="82">
        <v>42</v>
      </c>
      <c r="CX262" s="82">
        <v>732</v>
      </c>
      <c r="CY262" s="82">
        <v>1101</v>
      </c>
      <c r="CZ262" s="82"/>
      <c r="DA262" s="82">
        <v>13</v>
      </c>
      <c r="DB262" s="82">
        <v>150</v>
      </c>
      <c r="DC262" s="82">
        <v>223</v>
      </c>
      <c r="DD262" s="82">
        <v>313</v>
      </c>
      <c r="DE262" s="82">
        <v>372</v>
      </c>
      <c r="DF262" s="82">
        <v>373</v>
      </c>
      <c r="DG262" s="82">
        <v>226</v>
      </c>
      <c r="DH262" s="82">
        <v>163</v>
      </c>
      <c r="DI262" s="82"/>
      <c r="DJ262" s="82"/>
      <c r="DK262" s="82"/>
      <c r="DL262" s="82">
        <v>11</v>
      </c>
      <c r="DM262" s="82">
        <v>238</v>
      </c>
      <c r="DN262" s="82">
        <v>91</v>
      </c>
      <c r="DO262" s="82"/>
      <c r="DP262" s="82">
        <v>68</v>
      </c>
      <c r="DQ262" s="82">
        <v>249</v>
      </c>
      <c r="DR262" s="82">
        <v>47</v>
      </c>
      <c r="DS262" s="82">
        <v>1129</v>
      </c>
      <c r="DT262" s="82"/>
      <c r="DU262" s="82">
        <v>883</v>
      </c>
      <c r="DV262" s="82">
        <v>950</v>
      </c>
      <c r="DW262" s="82"/>
      <c r="DX262" s="82"/>
      <c r="DY262" s="82">
        <v>106</v>
      </c>
      <c r="DZ262" s="82">
        <v>76</v>
      </c>
      <c r="EA262" s="82">
        <v>44</v>
      </c>
      <c r="EB262" s="82">
        <v>60</v>
      </c>
      <c r="EC262" s="82">
        <v>22</v>
      </c>
      <c r="ED262" s="82">
        <v>1</v>
      </c>
      <c r="EE262" s="82">
        <v>30</v>
      </c>
      <c r="EF262" s="82">
        <v>68</v>
      </c>
      <c r="EG262" s="82">
        <v>3</v>
      </c>
      <c r="EH262" s="82">
        <v>75</v>
      </c>
      <c r="EI262" s="82">
        <v>1138</v>
      </c>
      <c r="EJ262" s="82">
        <v>209</v>
      </c>
      <c r="EK262" s="82"/>
      <c r="EL262" s="82"/>
      <c r="EM262" s="82"/>
      <c r="EN262" s="82"/>
      <c r="EO262" s="82">
        <v>1</v>
      </c>
      <c r="EP262" s="82">
        <v>1090</v>
      </c>
      <c r="EQ262" s="82">
        <v>574</v>
      </c>
      <c r="ER262" s="82">
        <v>15</v>
      </c>
      <c r="ES262" s="82">
        <v>64</v>
      </c>
      <c r="ET262" s="82">
        <v>90</v>
      </c>
      <c r="EU262" s="82"/>
      <c r="EV262" s="82">
        <v>195</v>
      </c>
      <c r="EW262" s="82">
        <v>234</v>
      </c>
      <c r="EX262" s="82">
        <v>15</v>
      </c>
      <c r="EY262" s="82">
        <v>2</v>
      </c>
      <c r="EZ262" s="82">
        <v>119</v>
      </c>
      <c r="FA262" s="82"/>
      <c r="FB262" s="82">
        <v>136</v>
      </c>
      <c r="FC262" s="82">
        <v>365</v>
      </c>
      <c r="FD262" s="82">
        <v>100</v>
      </c>
      <c r="FE262" s="82">
        <v>266</v>
      </c>
      <c r="FF262" s="82">
        <v>44</v>
      </c>
      <c r="FG262" s="82">
        <v>34</v>
      </c>
      <c r="FH262" s="82">
        <v>57</v>
      </c>
      <c r="FI262" s="82">
        <v>168</v>
      </c>
      <c r="FJ262" s="82">
        <v>67</v>
      </c>
      <c r="FK262" s="82">
        <v>26</v>
      </c>
      <c r="FL262" s="82"/>
      <c r="FM262" s="82">
        <v>1</v>
      </c>
      <c r="FN262" s="82">
        <v>4</v>
      </c>
      <c r="FO262" s="82"/>
      <c r="FP262" s="82"/>
      <c r="FQ262" s="82">
        <v>1833</v>
      </c>
      <c r="FR262" s="82">
        <v>134</v>
      </c>
      <c r="FS262" s="82">
        <v>1004</v>
      </c>
      <c r="FT262" s="82">
        <v>694</v>
      </c>
      <c r="FU262" s="82">
        <v>1</v>
      </c>
      <c r="FV262" s="82"/>
      <c r="FW262" s="82">
        <v>1670</v>
      </c>
      <c r="FX262" s="82">
        <v>152</v>
      </c>
      <c r="FY262" s="82">
        <v>7</v>
      </c>
      <c r="FZ262" s="82">
        <v>4</v>
      </c>
      <c r="GA262" s="82"/>
      <c r="GB262" s="82"/>
      <c r="GC262" s="82">
        <v>15</v>
      </c>
    </row>
    <row r="263" spans="1:185" x14ac:dyDescent="0.3">
      <c r="A263" s="83">
        <v>106410806</v>
      </c>
      <c r="B263" s="81" t="s">
        <v>665</v>
      </c>
      <c r="C263" s="81" t="s">
        <v>1027</v>
      </c>
      <c r="D263" s="81" t="s">
        <v>1101</v>
      </c>
      <c r="E263" s="81" t="s">
        <v>1683</v>
      </c>
      <c r="F263" s="81" t="s">
        <v>2132</v>
      </c>
      <c r="G263" s="81" t="s">
        <v>2133</v>
      </c>
      <c r="H263" s="81" t="s">
        <v>666</v>
      </c>
      <c r="I263" s="81" t="s">
        <v>1040</v>
      </c>
      <c r="J263" s="81"/>
      <c r="K263" s="81" t="s">
        <v>1864</v>
      </c>
      <c r="L263" s="81"/>
      <c r="M263" s="81"/>
      <c r="N263" s="81" t="s">
        <v>963</v>
      </c>
      <c r="O263" s="81" t="s">
        <v>1178</v>
      </c>
      <c r="P263" s="81" t="s">
        <v>1177</v>
      </c>
      <c r="Q263" s="81" t="s">
        <v>1685</v>
      </c>
      <c r="R263" s="81" t="s">
        <v>51</v>
      </c>
      <c r="S263" s="82">
        <v>14441</v>
      </c>
      <c r="T263" s="82">
        <v>14099</v>
      </c>
      <c r="U263" s="82">
        <v>2</v>
      </c>
      <c r="V263" s="82">
        <v>1625</v>
      </c>
      <c r="W263" s="82">
        <v>1647</v>
      </c>
      <c r="X263" s="82">
        <v>3698</v>
      </c>
      <c r="Y263" s="82">
        <v>3938</v>
      </c>
      <c r="Z263" s="82">
        <v>3552</v>
      </c>
      <c r="AA263" s="82">
        <v>4007</v>
      </c>
      <c r="AB263" s="82">
        <v>3647</v>
      </c>
      <c r="AC263" s="82">
        <v>2979</v>
      </c>
      <c r="AD263" s="82">
        <v>3162</v>
      </c>
      <c r="AE263" s="82">
        <v>287</v>
      </c>
      <c r="AF263" s="82"/>
      <c r="AG263" s="82">
        <v>99</v>
      </c>
      <c r="AH263" s="82">
        <v>7809</v>
      </c>
      <c r="AI263" s="82">
        <v>2001</v>
      </c>
      <c r="AJ263" s="82">
        <v>363</v>
      </c>
      <c r="AK263" s="82">
        <v>665</v>
      </c>
      <c r="AL263" s="82">
        <v>8142</v>
      </c>
      <c r="AM263" s="82">
        <v>579</v>
      </c>
      <c r="AN263" s="82">
        <v>8884</v>
      </c>
      <c r="AO263" s="82"/>
      <c r="AP263" s="82">
        <v>8033</v>
      </c>
      <c r="AQ263" s="82">
        <v>20005</v>
      </c>
      <c r="AR263" s="82">
        <v>504</v>
      </c>
      <c r="AS263" s="82"/>
      <c r="AT263" s="82">
        <v>319</v>
      </c>
      <c r="AU263" s="82">
        <v>188</v>
      </c>
      <c r="AV263" s="82">
        <v>6</v>
      </c>
      <c r="AW263" s="82">
        <v>21</v>
      </c>
      <c r="AX263" s="82">
        <v>191</v>
      </c>
      <c r="AY263" s="82">
        <v>38</v>
      </c>
      <c r="AZ263" s="82">
        <v>28</v>
      </c>
      <c r="BA263" s="82">
        <v>54</v>
      </c>
      <c r="BB263" s="82">
        <v>149</v>
      </c>
      <c r="BC263" s="82">
        <v>8</v>
      </c>
      <c r="BD263" s="82">
        <v>4</v>
      </c>
      <c r="BE263" s="82">
        <v>27386</v>
      </c>
      <c r="BF263" s="82">
        <v>147</v>
      </c>
      <c r="BG263" s="82">
        <v>3</v>
      </c>
      <c r="BH263" s="82"/>
      <c r="BI263" s="82"/>
      <c r="BJ263" s="82"/>
      <c r="BK263" s="82">
        <v>3164</v>
      </c>
      <c r="BL263" s="82">
        <v>7177</v>
      </c>
      <c r="BM263" s="82">
        <v>619</v>
      </c>
      <c r="BN263" s="82">
        <v>15692</v>
      </c>
      <c r="BO263" s="82">
        <v>1890</v>
      </c>
      <c r="BP263" s="82"/>
      <c r="BQ263" s="82">
        <v>16</v>
      </c>
      <c r="BR263" s="82">
        <v>2714</v>
      </c>
      <c r="BS263" s="82">
        <v>1</v>
      </c>
      <c r="BT263" s="82">
        <v>1631</v>
      </c>
      <c r="BU263" s="82">
        <v>103</v>
      </c>
      <c r="BV263" s="82">
        <v>414</v>
      </c>
      <c r="BW263" s="82">
        <v>484</v>
      </c>
      <c r="BX263" s="82">
        <v>392</v>
      </c>
      <c r="BY263" s="82">
        <v>723</v>
      </c>
      <c r="BZ263" s="82">
        <v>1645</v>
      </c>
      <c r="CA263" s="82">
        <v>921</v>
      </c>
      <c r="CB263" s="82">
        <v>5968</v>
      </c>
      <c r="CC263" s="82">
        <v>1277</v>
      </c>
      <c r="CD263" s="82">
        <v>1813</v>
      </c>
      <c r="CE263" s="82">
        <v>43</v>
      </c>
      <c r="CF263" s="82">
        <v>1267</v>
      </c>
      <c r="CG263" s="82">
        <v>360</v>
      </c>
      <c r="CH263" s="82">
        <v>2149</v>
      </c>
      <c r="CI263" s="82">
        <v>771</v>
      </c>
      <c r="CJ263" s="82">
        <v>5848</v>
      </c>
      <c r="CK263" s="82">
        <v>2</v>
      </c>
      <c r="CL263" s="82">
        <v>28542</v>
      </c>
      <c r="CM263" s="82">
        <v>1339</v>
      </c>
      <c r="CN263" s="82">
        <v>24476</v>
      </c>
      <c r="CO263" s="82">
        <v>2615</v>
      </c>
      <c r="CP263" s="82">
        <v>1</v>
      </c>
      <c r="CQ263" s="82">
        <v>111</v>
      </c>
      <c r="CR263" s="82">
        <v>10</v>
      </c>
      <c r="CS263" s="82">
        <v>27809</v>
      </c>
      <c r="CT263" s="82">
        <v>6</v>
      </c>
      <c r="CU263" s="82">
        <v>578</v>
      </c>
      <c r="CV263" s="82">
        <v>137</v>
      </c>
      <c r="CW263" s="82">
        <v>2</v>
      </c>
      <c r="CX263" s="82">
        <v>1958</v>
      </c>
      <c r="CY263" s="82">
        <v>2258</v>
      </c>
      <c r="CZ263" s="82"/>
      <c r="DA263" s="82">
        <v>11</v>
      </c>
      <c r="DB263" s="82">
        <v>96</v>
      </c>
      <c r="DC263" s="82">
        <v>191</v>
      </c>
      <c r="DD263" s="82">
        <v>298</v>
      </c>
      <c r="DE263" s="82">
        <v>536</v>
      </c>
      <c r="DF263" s="82">
        <v>794</v>
      </c>
      <c r="DG263" s="82">
        <v>940</v>
      </c>
      <c r="DH263" s="82">
        <v>1350</v>
      </c>
      <c r="DI263" s="82"/>
      <c r="DJ263" s="82"/>
      <c r="DK263" s="82"/>
      <c r="DL263" s="82">
        <v>17</v>
      </c>
      <c r="DM263" s="82">
        <v>1379</v>
      </c>
      <c r="DN263" s="82">
        <v>298</v>
      </c>
      <c r="DO263" s="82">
        <v>41</v>
      </c>
      <c r="DP263" s="82">
        <v>83</v>
      </c>
      <c r="DQ263" s="82">
        <v>824</v>
      </c>
      <c r="DR263" s="82">
        <v>32</v>
      </c>
      <c r="DS263" s="82">
        <v>1542</v>
      </c>
      <c r="DT263" s="82"/>
      <c r="DU263" s="82">
        <v>866</v>
      </c>
      <c r="DV263" s="82">
        <v>3318</v>
      </c>
      <c r="DW263" s="82">
        <v>32</v>
      </c>
      <c r="DX263" s="82"/>
      <c r="DY263" s="82">
        <v>198</v>
      </c>
      <c r="DZ263" s="82">
        <v>35</v>
      </c>
      <c r="EA263" s="82">
        <v>174</v>
      </c>
      <c r="EB263" s="82">
        <v>1134</v>
      </c>
      <c r="EC263" s="82">
        <v>203</v>
      </c>
      <c r="ED263" s="82">
        <v>9</v>
      </c>
      <c r="EE263" s="82"/>
      <c r="EF263" s="82">
        <v>6</v>
      </c>
      <c r="EG263" s="82">
        <v>29</v>
      </c>
      <c r="EH263" s="82">
        <v>4</v>
      </c>
      <c r="EI263" s="82">
        <v>2056</v>
      </c>
      <c r="EJ263" s="82">
        <v>367</v>
      </c>
      <c r="EK263" s="82"/>
      <c r="EL263" s="82"/>
      <c r="EM263" s="82">
        <v>1</v>
      </c>
      <c r="EN263" s="82"/>
      <c r="EO263" s="82"/>
      <c r="EP263" s="82">
        <v>206</v>
      </c>
      <c r="EQ263" s="82">
        <v>2591</v>
      </c>
      <c r="ER263" s="82">
        <v>8</v>
      </c>
      <c r="ES263" s="82">
        <v>1351</v>
      </c>
      <c r="ET263" s="82">
        <v>60</v>
      </c>
      <c r="EU263" s="82"/>
      <c r="EV263" s="82">
        <v>873</v>
      </c>
      <c r="EW263" s="82">
        <v>627</v>
      </c>
      <c r="EX263" s="82">
        <v>26</v>
      </c>
      <c r="EY263" s="82">
        <v>3</v>
      </c>
      <c r="EZ263" s="82">
        <v>161</v>
      </c>
      <c r="FA263" s="82">
        <v>4</v>
      </c>
      <c r="FB263" s="82">
        <v>208</v>
      </c>
      <c r="FC263" s="82">
        <v>1230</v>
      </c>
      <c r="FD263" s="82">
        <v>266</v>
      </c>
      <c r="FE263" s="82">
        <v>58</v>
      </c>
      <c r="FF263" s="82">
        <v>59</v>
      </c>
      <c r="FG263" s="82">
        <v>97</v>
      </c>
      <c r="FH263" s="82">
        <v>67</v>
      </c>
      <c r="FI263" s="82">
        <v>314</v>
      </c>
      <c r="FJ263" s="82">
        <v>72</v>
      </c>
      <c r="FK263" s="82">
        <v>133</v>
      </c>
      <c r="FL263" s="82"/>
      <c r="FM263" s="82">
        <v>5</v>
      </c>
      <c r="FN263" s="82">
        <v>12</v>
      </c>
      <c r="FO263" s="82">
        <v>1</v>
      </c>
      <c r="FP263" s="82"/>
      <c r="FQ263" s="82">
        <v>4216</v>
      </c>
      <c r="FR263" s="82">
        <v>319</v>
      </c>
      <c r="FS263" s="82">
        <v>3574</v>
      </c>
      <c r="FT263" s="82">
        <v>318</v>
      </c>
      <c r="FU263" s="82"/>
      <c r="FV263" s="82">
        <v>5</v>
      </c>
      <c r="FW263" s="82">
        <v>4161</v>
      </c>
      <c r="FX263" s="82">
        <v>44</v>
      </c>
      <c r="FY263" s="82">
        <v>11</v>
      </c>
      <c r="FZ263" s="82"/>
      <c r="GA263" s="82"/>
      <c r="GB263" s="82"/>
      <c r="GC263" s="82">
        <v>19</v>
      </c>
    </row>
    <row r="264" spans="1:185" x14ac:dyDescent="0.3">
      <c r="A264" s="83">
        <v>106410817</v>
      </c>
      <c r="B264" s="81" t="s">
        <v>667</v>
      </c>
      <c r="C264" s="81" t="s">
        <v>2333</v>
      </c>
      <c r="D264" s="81" t="s">
        <v>1101</v>
      </c>
      <c r="E264" s="81" t="s">
        <v>1683</v>
      </c>
      <c r="F264" s="81" t="s">
        <v>2134</v>
      </c>
      <c r="G264" s="81" t="s">
        <v>2135</v>
      </c>
      <c r="H264" s="81" t="s">
        <v>668</v>
      </c>
      <c r="I264" s="81" t="s">
        <v>1048</v>
      </c>
      <c r="J264" s="81"/>
      <c r="K264" s="81" t="s">
        <v>1864</v>
      </c>
      <c r="L264" s="81"/>
      <c r="M264" s="81"/>
      <c r="N264" s="81" t="s">
        <v>965</v>
      </c>
      <c r="O264" s="81" t="s">
        <v>1115</v>
      </c>
      <c r="P264" s="81" t="s">
        <v>1177</v>
      </c>
      <c r="Q264" s="81" t="s">
        <v>1686</v>
      </c>
      <c r="R264" s="81" t="s">
        <v>51</v>
      </c>
      <c r="S264" s="82">
        <v>6883</v>
      </c>
      <c r="T264" s="82">
        <v>6644</v>
      </c>
      <c r="U264" s="82"/>
      <c r="V264" s="82">
        <v>506</v>
      </c>
      <c r="W264" s="82">
        <v>831</v>
      </c>
      <c r="X264" s="82">
        <v>2236</v>
      </c>
      <c r="Y264" s="82">
        <v>1968</v>
      </c>
      <c r="Z264" s="82">
        <v>1851</v>
      </c>
      <c r="AA264" s="82">
        <v>1825</v>
      </c>
      <c r="AB264" s="82">
        <v>1815</v>
      </c>
      <c r="AC264" s="82">
        <v>1313</v>
      </c>
      <c r="AD264" s="82">
        <v>1121</v>
      </c>
      <c r="AE264" s="82">
        <v>61</v>
      </c>
      <c r="AF264" s="82"/>
      <c r="AG264" s="82">
        <v>89</v>
      </c>
      <c r="AH264" s="82">
        <v>4339</v>
      </c>
      <c r="AI264" s="82">
        <v>1080</v>
      </c>
      <c r="AJ264" s="82">
        <v>153</v>
      </c>
      <c r="AK264" s="82">
        <v>10</v>
      </c>
      <c r="AL264" s="82">
        <v>872</v>
      </c>
      <c r="AM264" s="82">
        <v>215</v>
      </c>
      <c r="AN264" s="82">
        <v>6769</v>
      </c>
      <c r="AO264" s="82"/>
      <c r="AP264" s="82">
        <v>3661</v>
      </c>
      <c r="AQ264" s="82">
        <v>9704</v>
      </c>
      <c r="AR264" s="82">
        <v>162</v>
      </c>
      <c r="AS264" s="82"/>
      <c r="AT264" s="82">
        <v>157</v>
      </c>
      <c r="AU264" s="82">
        <v>135</v>
      </c>
      <c r="AV264" s="82">
        <v>5</v>
      </c>
      <c r="AW264" s="82">
        <v>47</v>
      </c>
      <c r="AX264" s="82">
        <v>2</v>
      </c>
      <c r="AY264" s="82"/>
      <c r="AZ264" s="82"/>
      <c r="BA264" s="82">
        <v>32</v>
      </c>
      <c r="BB264" s="82">
        <v>2</v>
      </c>
      <c r="BC264" s="82">
        <v>1</v>
      </c>
      <c r="BD264" s="82">
        <v>7</v>
      </c>
      <c r="BE264" s="82">
        <v>13012</v>
      </c>
      <c r="BF264" s="82">
        <v>123</v>
      </c>
      <c r="BG264" s="82">
        <v>4</v>
      </c>
      <c r="BH264" s="82"/>
      <c r="BI264" s="82"/>
      <c r="BJ264" s="82"/>
      <c r="BK264" s="82">
        <v>4085</v>
      </c>
      <c r="BL264" s="82">
        <v>2549</v>
      </c>
      <c r="BM264" s="82">
        <v>563</v>
      </c>
      <c r="BN264" s="82">
        <v>5203</v>
      </c>
      <c r="BO264" s="82">
        <v>1127</v>
      </c>
      <c r="BP264" s="82"/>
      <c r="BQ264" s="82">
        <v>2</v>
      </c>
      <c r="BR264" s="82">
        <v>902</v>
      </c>
      <c r="BS264" s="82"/>
      <c r="BT264" s="82">
        <v>669</v>
      </c>
      <c r="BU264" s="82">
        <v>76</v>
      </c>
      <c r="BV264" s="82">
        <v>192</v>
      </c>
      <c r="BW264" s="82">
        <v>139</v>
      </c>
      <c r="BX264" s="82">
        <v>132</v>
      </c>
      <c r="BY264" s="82">
        <v>1469</v>
      </c>
      <c r="BZ264" s="82">
        <v>775</v>
      </c>
      <c r="CA264" s="82">
        <v>784</v>
      </c>
      <c r="CB264" s="82">
        <v>2112</v>
      </c>
      <c r="CC264" s="82">
        <v>726</v>
      </c>
      <c r="CD264" s="82">
        <v>983</v>
      </c>
      <c r="CE264" s="82">
        <v>13</v>
      </c>
      <c r="CF264" s="82">
        <v>428</v>
      </c>
      <c r="CG264" s="82">
        <v>134</v>
      </c>
      <c r="CH264" s="82">
        <v>1071</v>
      </c>
      <c r="CI264" s="82">
        <v>436</v>
      </c>
      <c r="CJ264" s="82">
        <v>2474</v>
      </c>
      <c r="CK264" s="82">
        <v>10</v>
      </c>
      <c r="CL264" s="82">
        <v>13527</v>
      </c>
      <c r="CM264" s="82">
        <v>1902</v>
      </c>
      <c r="CN264" s="82">
        <v>10116</v>
      </c>
      <c r="CO264" s="82">
        <v>1461</v>
      </c>
      <c r="CP264" s="82">
        <v>47</v>
      </c>
      <c r="CQ264" s="82">
        <v>1</v>
      </c>
      <c r="CR264" s="82"/>
      <c r="CS264" s="82">
        <v>12765</v>
      </c>
      <c r="CT264" s="82">
        <v>6</v>
      </c>
      <c r="CU264" s="82">
        <v>480</v>
      </c>
      <c r="CV264" s="82">
        <v>133</v>
      </c>
      <c r="CW264" s="82">
        <v>143</v>
      </c>
      <c r="CX264" s="82">
        <v>1369</v>
      </c>
      <c r="CY264" s="82">
        <v>1464</v>
      </c>
      <c r="CZ264" s="82"/>
      <c r="DA264" s="82">
        <v>6</v>
      </c>
      <c r="DB264" s="82">
        <v>57</v>
      </c>
      <c r="DC264" s="82">
        <v>132</v>
      </c>
      <c r="DD264" s="82">
        <v>171</v>
      </c>
      <c r="DE264" s="82">
        <v>330</v>
      </c>
      <c r="DF264" s="82">
        <v>542</v>
      </c>
      <c r="DG264" s="82">
        <v>704</v>
      </c>
      <c r="DH264" s="82">
        <v>891</v>
      </c>
      <c r="DI264" s="82"/>
      <c r="DJ264" s="82"/>
      <c r="DK264" s="82"/>
      <c r="DL264" s="82">
        <v>9</v>
      </c>
      <c r="DM264" s="82">
        <v>1260</v>
      </c>
      <c r="DN264" s="82">
        <v>144</v>
      </c>
      <c r="DO264" s="82">
        <v>45</v>
      </c>
      <c r="DP264" s="82">
        <v>2</v>
      </c>
      <c r="DQ264" s="82">
        <v>119</v>
      </c>
      <c r="DR264" s="82">
        <v>50</v>
      </c>
      <c r="DS264" s="82">
        <v>1204</v>
      </c>
      <c r="DT264" s="82"/>
      <c r="DU264" s="82">
        <v>438</v>
      </c>
      <c r="DV264" s="82">
        <v>2347</v>
      </c>
      <c r="DW264" s="82">
        <v>48</v>
      </c>
      <c r="DX264" s="82"/>
      <c r="DY264" s="82">
        <v>82</v>
      </c>
      <c r="DZ264" s="82">
        <v>60</v>
      </c>
      <c r="EA264" s="82">
        <v>169</v>
      </c>
      <c r="EB264" s="82">
        <v>327</v>
      </c>
      <c r="EC264" s="82">
        <v>76</v>
      </c>
      <c r="ED264" s="82"/>
      <c r="EE264" s="82">
        <v>25</v>
      </c>
      <c r="EF264" s="82">
        <v>5</v>
      </c>
      <c r="EG264" s="82">
        <v>12</v>
      </c>
      <c r="EH264" s="82">
        <v>23</v>
      </c>
      <c r="EI264" s="82">
        <v>1424</v>
      </c>
      <c r="EJ264" s="82">
        <v>624</v>
      </c>
      <c r="EK264" s="82"/>
      <c r="EL264" s="82"/>
      <c r="EM264" s="82"/>
      <c r="EN264" s="82">
        <v>6</v>
      </c>
      <c r="EO264" s="82"/>
      <c r="EP264" s="82">
        <v>662</v>
      </c>
      <c r="EQ264" s="82">
        <v>1484</v>
      </c>
      <c r="ER264" s="82">
        <v>96</v>
      </c>
      <c r="ES264" s="82">
        <v>551</v>
      </c>
      <c r="ET264" s="82">
        <v>39</v>
      </c>
      <c r="EU264" s="82">
        <v>1</v>
      </c>
      <c r="EV264" s="82">
        <v>649</v>
      </c>
      <c r="EW264" s="82">
        <v>388</v>
      </c>
      <c r="EX264" s="82">
        <v>19</v>
      </c>
      <c r="EY264" s="82">
        <v>11</v>
      </c>
      <c r="EZ264" s="82">
        <v>147</v>
      </c>
      <c r="FA264" s="82"/>
      <c r="FB264" s="82">
        <v>177</v>
      </c>
      <c r="FC264" s="82">
        <v>524</v>
      </c>
      <c r="FD264" s="82">
        <v>210</v>
      </c>
      <c r="FE264" s="82">
        <v>62</v>
      </c>
      <c r="FF264" s="82">
        <v>49</v>
      </c>
      <c r="FG264" s="82">
        <v>76</v>
      </c>
      <c r="FH264" s="82">
        <v>94</v>
      </c>
      <c r="FI264" s="82">
        <v>287</v>
      </c>
      <c r="FJ264" s="82">
        <v>55</v>
      </c>
      <c r="FK264" s="82">
        <v>76</v>
      </c>
      <c r="FL264" s="82"/>
      <c r="FM264" s="82">
        <v>8</v>
      </c>
      <c r="FN264" s="82"/>
      <c r="FO264" s="82">
        <v>1</v>
      </c>
      <c r="FP264" s="82"/>
      <c r="FQ264" s="82">
        <v>2833</v>
      </c>
      <c r="FR264" s="82">
        <v>809</v>
      </c>
      <c r="FS264" s="82">
        <v>1817</v>
      </c>
      <c r="FT264" s="82">
        <v>202</v>
      </c>
      <c r="FU264" s="82">
        <v>3</v>
      </c>
      <c r="FV264" s="82">
        <v>2</v>
      </c>
      <c r="FW264" s="82">
        <v>2795</v>
      </c>
      <c r="FX264" s="82">
        <v>16</v>
      </c>
      <c r="FY264" s="82">
        <v>14</v>
      </c>
      <c r="FZ264" s="82">
        <v>8</v>
      </c>
      <c r="GA264" s="82"/>
      <c r="GB264" s="82"/>
      <c r="GC264" s="82">
        <v>18</v>
      </c>
    </row>
    <row r="265" spans="1:185" x14ac:dyDescent="0.3">
      <c r="A265" s="83">
        <v>106410828</v>
      </c>
      <c r="B265" s="81" t="s">
        <v>669</v>
      </c>
      <c r="C265" s="81" t="s">
        <v>2334</v>
      </c>
      <c r="D265" s="81" t="s">
        <v>1101</v>
      </c>
      <c r="E265" s="81" t="s">
        <v>1683</v>
      </c>
      <c r="F265" s="81" t="s">
        <v>2136</v>
      </c>
      <c r="G265" s="81" t="s">
        <v>2137</v>
      </c>
      <c r="H265" s="81" t="s">
        <v>670</v>
      </c>
      <c r="I265" s="81" t="s">
        <v>1048</v>
      </c>
      <c r="J265" s="81"/>
      <c r="K265" s="81" t="s">
        <v>1868</v>
      </c>
      <c r="L265" s="81" t="s">
        <v>974</v>
      </c>
      <c r="M265" s="81"/>
      <c r="N265" s="81" t="s">
        <v>963</v>
      </c>
      <c r="O265" s="81" t="s">
        <v>1178</v>
      </c>
      <c r="P265" s="81" t="s">
        <v>1126</v>
      </c>
      <c r="Q265" s="81" t="s">
        <v>1687</v>
      </c>
      <c r="R265" s="81" t="s">
        <v>75</v>
      </c>
      <c r="S265" s="82">
        <v>571</v>
      </c>
      <c r="T265" s="82">
        <v>585</v>
      </c>
      <c r="U265" s="82"/>
      <c r="V265" s="82">
        <v>121</v>
      </c>
      <c r="W265" s="82">
        <v>141</v>
      </c>
      <c r="X265" s="82">
        <v>153</v>
      </c>
      <c r="Y265" s="82">
        <v>152</v>
      </c>
      <c r="Z265" s="82">
        <v>158</v>
      </c>
      <c r="AA265" s="82">
        <v>168</v>
      </c>
      <c r="AB265" s="82">
        <v>121</v>
      </c>
      <c r="AC265" s="82">
        <v>91</v>
      </c>
      <c r="AD265" s="82">
        <v>41</v>
      </c>
      <c r="AE265" s="82">
        <v>10</v>
      </c>
      <c r="AF265" s="82"/>
      <c r="AG265" s="82">
        <v>7</v>
      </c>
      <c r="AH265" s="82">
        <v>44</v>
      </c>
      <c r="AI265" s="82">
        <v>8</v>
      </c>
      <c r="AJ265" s="82">
        <v>13</v>
      </c>
      <c r="AK265" s="82"/>
      <c r="AL265" s="82">
        <v>188</v>
      </c>
      <c r="AM265" s="82">
        <v>21</v>
      </c>
      <c r="AN265" s="82">
        <v>874</v>
      </c>
      <c r="AO265" s="82">
        <v>1</v>
      </c>
      <c r="AP265" s="82">
        <v>420</v>
      </c>
      <c r="AQ265" s="82">
        <v>735</v>
      </c>
      <c r="AR265" s="82">
        <v>1</v>
      </c>
      <c r="AS265" s="82"/>
      <c r="AT265" s="82">
        <v>41</v>
      </c>
      <c r="AU265" s="82">
        <v>39</v>
      </c>
      <c r="AV265" s="82"/>
      <c r="AW265" s="82"/>
      <c r="AX265" s="82"/>
      <c r="AY265" s="82"/>
      <c r="AZ265" s="82">
        <v>1</v>
      </c>
      <c r="BA265" s="82"/>
      <c r="BB265" s="82"/>
      <c r="BC265" s="82"/>
      <c r="BD265" s="82"/>
      <c r="BE265" s="82">
        <v>1066</v>
      </c>
      <c r="BF265" s="82">
        <v>3</v>
      </c>
      <c r="BG265" s="82">
        <v>6</v>
      </c>
      <c r="BH265" s="82"/>
      <c r="BI265" s="82"/>
      <c r="BJ265" s="82"/>
      <c r="BK265" s="82">
        <v>392</v>
      </c>
      <c r="BL265" s="82">
        <v>171</v>
      </c>
      <c r="BM265" s="82">
        <v>40</v>
      </c>
      <c r="BN265" s="82">
        <v>460</v>
      </c>
      <c r="BO265" s="82">
        <v>93</v>
      </c>
      <c r="BP265" s="82"/>
      <c r="BQ265" s="82"/>
      <c r="BR265" s="82">
        <v>57</v>
      </c>
      <c r="BS265" s="82"/>
      <c r="BT265" s="82">
        <v>42</v>
      </c>
      <c r="BU265" s="82"/>
      <c r="BV265" s="82">
        <v>57</v>
      </c>
      <c r="BW265" s="82">
        <v>5</v>
      </c>
      <c r="BX265" s="82">
        <v>19</v>
      </c>
      <c r="BY265" s="82">
        <v>24</v>
      </c>
      <c r="BZ265" s="82">
        <v>59</v>
      </c>
      <c r="CA265" s="82">
        <v>43</v>
      </c>
      <c r="CB265" s="82">
        <v>394</v>
      </c>
      <c r="CC265" s="82">
        <v>23</v>
      </c>
      <c r="CD265" s="82">
        <v>50</v>
      </c>
      <c r="CE265" s="82"/>
      <c r="CF265" s="82">
        <v>26</v>
      </c>
      <c r="CG265" s="82">
        <v>10</v>
      </c>
      <c r="CH265" s="82">
        <v>98</v>
      </c>
      <c r="CI265" s="82">
        <v>91</v>
      </c>
      <c r="CJ265" s="82">
        <v>158</v>
      </c>
      <c r="CK265" s="82"/>
      <c r="CL265" s="82">
        <v>1156</v>
      </c>
      <c r="CM265" s="82">
        <v>12</v>
      </c>
      <c r="CN265" s="82">
        <v>860</v>
      </c>
      <c r="CO265" s="82">
        <v>283</v>
      </c>
      <c r="CP265" s="82">
        <v>1</v>
      </c>
      <c r="CQ265" s="82"/>
      <c r="CR265" s="82"/>
      <c r="CS265" s="82">
        <v>1119</v>
      </c>
      <c r="CT265" s="82"/>
      <c r="CU265" s="82"/>
      <c r="CV265" s="82">
        <v>25</v>
      </c>
      <c r="CW265" s="82">
        <v>12</v>
      </c>
      <c r="CX265" s="82"/>
      <c r="CY265" s="82"/>
      <c r="CZ265" s="82"/>
      <c r="DA265" s="82"/>
      <c r="DB265" s="82"/>
      <c r="DC265" s="82"/>
      <c r="DD265" s="82"/>
      <c r="DE265" s="82"/>
      <c r="DF265" s="82"/>
      <c r="DG265" s="82"/>
      <c r="DH265" s="82"/>
      <c r="DI265" s="82"/>
      <c r="DJ265" s="82"/>
      <c r="DK265" s="82"/>
      <c r="DL265" s="82"/>
      <c r="DM265" s="82"/>
      <c r="DN265" s="82"/>
      <c r="DO265" s="82"/>
      <c r="DP265" s="82"/>
      <c r="DQ265" s="82"/>
      <c r="DR265" s="82"/>
      <c r="DS265" s="82"/>
      <c r="DT265" s="82"/>
      <c r="DU265" s="82"/>
      <c r="DV265" s="82"/>
      <c r="DW265" s="82"/>
      <c r="DX265" s="82"/>
      <c r="DY265" s="82"/>
      <c r="DZ265" s="82"/>
      <c r="EA265" s="82"/>
      <c r="EB265" s="82"/>
      <c r="EC265" s="82"/>
      <c r="ED265" s="82"/>
      <c r="EE265" s="82"/>
      <c r="EF265" s="82"/>
      <c r="EG265" s="82"/>
      <c r="EH265" s="82"/>
      <c r="EI265" s="82"/>
      <c r="EJ265" s="82"/>
      <c r="EK265" s="82"/>
      <c r="EL265" s="82"/>
      <c r="EM265" s="82"/>
      <c r="EN265" s="82"/>
      <c r="EO265" s="82"/>
      <c r="EP265" s="82"/>
      <c r="EQ265" s="82"/>
      <c r="ER265" s="82"/>
      <c r="ES265" s="82"/>
      <c r="ET265" s="82"/>
      <c r="EU265" s="82"/>
      <c r="EV265" s="82"/>
      <c r="EW265" s="82"/>
      <c r="EX265" s="82"/>
      <c r="EY265" s="82"/>
      <c r="EZ265" s="82"/>
      <c r="FA265" s="82"/>
      <c r="FB265" s="82"/>
      <c r="FC265" s="82"/>
      <c r="FD265" s="82"/>
      <c r="FE265" s="82"/>
      <c r="FF265" s="82"/>
      <c r="FG265" s="82"/>
      <c r="FH265" s="82"/>
      <c r="FI265" s="82"/>
      <c r="FJ265" s="82"/>
      <c r="FK265" s="82"/>
      <c r="FL265" s="82"/>
      <c r="FM265" s="82"/>
      <c r="FN265" s="82"/>
      <c r="FO265" s="82"/>
      <c r="FP265" s="82"/>
      <c r="FQ265" s="82"/>
      <c r="FR265" s="82"/>
      <c r="FS265" s="82"/>
      <c r="FT265" s="82"/>
      <c r="FU265" s="82"/>
      <c r="FV265" s="82"/>
      <c r="FW265" s="82"/>
      <c r="FX265" s="82"/>
      <c r="FY265" s="82"/>
      <c r="FZ265" s="82"/>
      <c r="GA265" s="82"/>
      <c r="GB265" s="82"/>
      <c r="GC265" s="82">
        <v>7</v>
      </c>
    </row>
    <row r="266" spans="1:185" x14ac:dyDescent="0.3">
      <c r="A266" s="83">
        <v>106410852</v>
      </c>
      <c r="B266" s="81" t="s">
        <v>671</v>
      </c>
      <c r="C266" s="81" t="s">
        <v>672</v>
      </c>
      <c r="D266" s="81" t="s">
        <v>1101</v>
      </c>
      <c r="E266" s="81" t="s">
        <v>1683</v>
      </c>
      <c r="F266" s="81" t="s">
        <v>1688</v>
      </c>
      <c r="G266" s="81" t="s">
        <v>1689</v>
      </c>
      <c r="H266" s="81" t="s">
        <v>673</v>
      </c>
      <c r="I266" s="81" t="s">
        <v>1040</v>
      </c>
      <c r="J266" s="81"/>
      <c r="K266" s="81" t="s">
        <v>1864</v>
      </c>
      <c r="L266" s="81"/>
      <c r="M266" s="81"/>
      <c r="N266" s="81" t="s">
        <v>967</v>
      </c>
      <c r="O266" s="81" t="s">
        <v>1178</v>
      </c>
      <c r="P266" s="81" t="s">
        <v>1126</v>
      </c>
      <c r="Q266" s="81" t="s">
        <v>1684</v>
      </c>
      <c r="R266" s="81" t="s">
        <v>51</v>
      </c>
      <c r="S266" s="82">
        <v>17742</v>
      </c>
      <c r="T266" s="82">
        <v>16724</v>
      </c>
      <c r="U266" s="82"/>
      <c r="V266" s="82">
        <v>1992</v>
      </c>
      <c r="W266" s="82">
        <v>2591</v>
      </c>
      <c r="X266" s="82">
        <v>4448</v>
      </c>
      <c r="Y266" s="82">
        <v>5153</v>
      </c>
      <c r="Z266" s="82">
        <v>4378</v>
      </c>
      <c r="AA266" s="82">
        <v>4463</v>
      </c>
      <c r="AB266" s="82">
        <v>4081</v>
      </c>
      <c r="AC266" s="82">
        <v>3273</v>
      </c>
      <c r="AD266" s="82">
        <v>3762</v>
      </c>
      <c r="AE266" s="82">
        <v>325</v>
      </c>
      <c r="AF266" s="82"/>
      <c r="AG266" s="82">
        <v>47</v>
      </c>
      <c r="AH266" s="82">
        <v>4025</v>
      </c>
      <c r="AI266" s="82">
        <v>1942</v>
      </c>
      <c r="AJ266" s="82">
        <v>680</v>
      </c>
      <c r="AK266" s="82">
        <v>2399</v>
      </c>
      <c r="AL266" s="82">
        <v>4995</v>
      </c>
      <c r="AM266" s="82">
        <v>451</v>
      </c>
      <c r="AN266" s="82">
        <v>19927</v>
      </c>
      <c r="AO266" s="82"/>
      <c r="AP266" s="82">
        <v>8921</v>
      </c>
      <c r="AQ266" s="82">
        <v>24932</v>
      </c>
      <c r="AR266" s="82">
        <v>613</v>
      </c>
      <c r="AS266" s="82"/>
      <c r="AT266" s="82">
        <v>284</v>
      </c>
      <c r="AU266" s="82">
        <v>287</v>
      </c>
      <c r="AV266" s="82">
        <v>11</v>
      </c>
      <c r="AW266" s="82">
        <v>84</v>
      </c>
      <c r="AX266" s="82">
        <v>25</v>
      </c>
      <c r="AY266" s="82">
        <v>22</v>
      </c>
      <c r="AZ266" s="82">
        <v>6</v>
      </c>
      <c r="BA266" s="82">
        <v>54</v>
      </c>
      <c r="BB266" s="82">
        <v>311</v>
      </c>
      <c r="BC266" s="82">
        <v>3</v>
      </c>
      <c r="BD266" s="82">
        <v>85</v>
      </c>
      <c r="BE266" s="82">
        <v>33073</v>
      </c>
      <c r="BF266" s="82">
        <v>221</v>
      </c>
      <c r="BG266" s="82"/>
      <c r="BH266" s="82"/>
      <c r="BI266" s="82"/>
      <c r="BJ266" s="82"/>
      <c r="BK266" s="82">
        <v>9321</v>
      </c>
      <c r="BL266" s="82">
        <v>9478</v>
      </c>
      <c r="BM266" s="82">
        <v>1154</v>
      </c>
      <c r="BN266" s="82">
        <v>12683</v>
      </c>
      <c r="BO266" s="82">
        <v>1830</v>
      </c>
      <c r="BP266" s="82"/>
      <c r="BQ266" s="82">
        <v>22</v>
      </c>
      <c r="BR266" s="82">
        <v>2542</v>
      </c>
      <c r="BS266" s="82">
        <v>5</v>
      </c>
      <c r="BT266" s="82">
        <v>1755</v>
      </c>
      <c r="BU266" s="82">
        <v>122</v>
      </c>
      <c r="BV266" s="82">
        <v>437</v>
      </c>
      <c r="BW266" s="82">
        <v>398</v>
      </c>
      <c r="BX266" s="82">
        <v>274</v>
      </c>
      <c r="BY266" s="82">
        <v>1496</v>
      </c>
      <c r="BZ266" s="82">
        <v>1952</v>
      </c>
      <c r="CA266" s="82">
        <v>1357</v>
      </c>
      <c r="CB266" s="82">
        <v>6722</v>
      </c>
      <c r="CC266" s="82">
        <v>3110</v>
      </c>
      <c r="CD266" s="82">
        <v>2008</v>
      </c>
      <c r="CE266" s="82">
        <v>82</v>
      </c>
      <c r="CF266" s="82">
        <v>1428</v>
      </c>
      <c r="CG266" s="82">
        <v>475</v>
      </c>
      <c r="CH266" s="82">
        <v>2658</v>
      </c>
      <c r="CI266" s="82">
        <v>1024</v>
      </c>
      <c r="CJ266" s="82">
        <v>6592</v>
      </c>
      <c r="CK266" s="82">
        <v>7</v>
      </c>
      <c r="CL266" s="82">
        <v>34466</v>
      </c>
      <c r="CM266" s="82">
        <v>1397</v>
      </c>
      <c r="CN266" s="82">
        <v>30709</v>
      </c>
      <c r="CO266" s="82">
        <v>2269</v>
      </c>
      <c r="CP266" s="82">
        <v>74</v>
      </c>
      <c r="CQ266" s="82">
        <v>17</v>
      </c>
      <c r="CR266" s="82"/>
      <c r="CS266" s="82">
        <v>31383</v>
      </c>
      <c r="CT266" s="82">
        <v>88</v>
      </c>
      <c r="CU266" s="82">
        <v>2160</v>
      </c>
      <c r="CV266" s="82">
        <v>606</v>
      </c>
      <c r="CW266" s="82">
        <v>229</v>
      </c>
      <c r="CX266" s="82">
        <v>3677</v>
      </c>
      <c r="CY266" s="82">
        <v>3512</v>
      </c>
      <c r="CZ266" s="82"/>
      <c r="DA266" s="82">
        <v>256</v>
      </c>
      <c r="DB266" s="82">
        <v>348</v>
      </c>
      <c r="DC266" s="82">
        <v>455</v>
      </c>
      <c r="DD266" s="82">
        <v>460</v>
      </c>
      <c r="DE266" s="82">
        <v>909</v>
      </c>
      <c r="DF266" s="82">
        <v>1109</v>
      </c>
      <c r="DG266" s="82">
        <v>1364</v>
      </c>
      <c r="DH266" s="82">
        <v>2279</v>
      </c>
      <c r="DI266" s="82">
        <v>7</v>
      </c>
      <c r="DJ266" s="82">
        <v>2</v>
      </c>
      <c r="DK266" s="82"/>
      <c r="DL266" s="82">
        <v>18</v>
      </c>
      <c r="DM266" s="82">
        <v>977</v>
      </c>
      <c r="DN266" s="82">
        <v>264</v>
      </c>
      <c r="DO266" s="82">
        <v>106</v>
      </c>
      <c r="DP266" s="82">
        <v>565</v>
      </c>
      <c r="DQ266" s="82">
        <v>571</v>
      </c>
      <c r="DR266" s="82">
        <v>71</v>
      </c>
      <c r="DS266" s="82">
        <v>4617</v>
      </c>
      <c r="DT266" s="82"/>
      <c r="DU266" s="82">
        <v>1141</v>
      </c>
      <c r="DV266" s="82">
        <v>5937</v>
      </c>
      <c r="DW266" s="82">
        <v>111</v>
      </c>
      <c r="DX266" s="82"/>
      <c r="DY266" s="82">
        <v>153</v>
      </c>
      <c r="DZ266" s="82">
        <v>112</v>
      </c>
      <c r="EA266" s="82">
        <v>303</v>
      </c>
      <c r="EB266" s="82">
        <v>1742</v>
      </c>
      <c r="EC266" s="82">
        <v>332</v>
      </c>
      <c r="ED266" s="82">
        <v>3</v>
      </c>
      <c r="EE266" s="82">
        <v>1</v>
      </c>
      <c r="EF266" s="82">
        <v>43</v>
      </c>
      <c r="EG266" s="82">
        <v>63</v>
      </c>
      <c r="EH266" s="82">
        <v>80</v>
      </c>
      <c r="EI266" s="82">
        <v>3414</v>
      </c>
      <c r="EJ266" s="82">
        <v>943</v>
      </c>
      <c r="EK266" s="82"/>
      <c r="EL266" s="82"/>
      <c r="EM266" s="82"/>
      <c r="EN266" s="82"/>
      <c r="EO266" s="82"/>
      <c r="EP266" s="82">
        <v>929</v>
      </c>
      <c r="EQ266" s="82">
        <v>4422</v>
      </c>
      <c r="ER266" s="82">
        <v>77</v>
      </c>
      <c r="ES266" s="82">
        <v>1620</v>
      </c>
      <c r="ET266" s="82">
        <v>141</v>
      </c>
      <c r="EU266" s="82"/>
      <c r="EV266" s="82">
        <v>1305</v>
      </c>
      <c r="EW266" s="82">
        <v>933</v>
      </c>
      <c r="EX266" s="82">
        <v>116</v>
      </c>
      <c r="EY266" s="82">
        <v>14</v>
      </c>
      <c r="EZ266" s="82">
        <v>252</v>
      </c>
      <c r="FA266" s="82">
        <v>9</v>
      </c>
      <c r="FB266" s="82">
        <v>333</v>
      </c>
      <c r="FC266" s="82">
        <v>1561</v>
      </c>
      <c r="FD266" s="82">
        <v>648</v>
      </c>
      <c r="FE266" s="82">
        <v>877</v>
      </c>
      <c r="FF266" s="82">
        <v>127</v>
      </c>
      <c r="FG266" s="82">
        <v>188</v>
      </c>
      <c r="FH266" s="82">
        <v>199</v>
      </c>
      <c r="FI266" s="82">
        <v>337</v>
      </c>
      <c r="FJ266" s="82">
        <v>101</v>
      </c>
      <c r="FK266" s="82">
        <v>113</v>
      </c>
      <c r="FL266" s="82">
        <v>7</v>
      </c>
      <c r="FM266" s="82">
        <v>19</v>
      </c>
      <c r="FN266" s="82">
        <v>46</v>
      </c>
      <c r="FO266" s="82">
        <v>4</v>
      </c>
      <c r="FP266" s="82"/>
      <c r="FQ266" s="82">
        <v>7189</v>
      </c>
      <c r="FR266" s="82">
        <v>490</v>
      </c>
      <c r="FS266" s="82">
        <v>6333</v>
      </c>
      <c r="FT266" s="82">
        <v>340</v>
      </c>
      <c r="FU266" s="82">
        <v>24</v>
      </c>
      <c r="FV266" s="82">
        <v>2</v>
      </c>
      <c r="FW266" s="82">
        <v>6872</v>
      </c>
      <c r="FX266" s="82">
        <v>199</v>
      </c>
      <c r="FY266" s="82">
        <v>93</v>
      </c>
      <c r="FZ266" s="82">
        <v>19</v>
      </c>
      <c r="GA266" s="82">
        <v>6</v>
      </c>
      <c r="GB266" s="82"/>
      <c r="GC266" s="82">
        <v>26</v>
      </c>
    </row>
    <row r="267" spans="1:185" x14ac:dyDescent="0.3">
      <c r="A267" s="83">
        <v>106410891</v>
      </c>
      <c r="B267" s="81" t="s">
        <v>674</v>
      </c>
      <c r="C267" s="81" t="s">
        <v>675</v>
      </c>
      <c r="D267" s="81" t="s">
        <v>1101</v>
      </c>
      <c r="E267" s="81" t="s">
        <v>1683</v>
      </c>
      <c r="F267" s="81" t="s">
        <v>2138</v>
      </c>
      <c r="G267" s="81" t="s">
        <v>1692</v>
      </c>
      <c r="H267" s="81" t="s">
        <v>676</v>
      </c>
      <c r="I267" s="81" t="s">
        <v>1040</v>
      </c>
      <c r="J267" s="81"/>
      <c r="K267" s="81" t="s">
        <v>1864</v>
      </c>
      <c r="L267" s="81"/>
      <c r="M267" s="81"/>
      <c r="N267" s="81" t="s">
        <v>967</v>
      </c>
      <c r="O267" s="81" t="s">
        <v>1178</v>
      </c>
      <c r="P267" s="81" t="s">
        <v>1126</v>
      </c>
      <c r="Q267" s="81" t="s">
        <v>1690</v>
      </c>
      <c r="R267" s="81" t="s">
        <v>51</v>
      </c>
      <c r="S267" s="82">
        <v>6649</v>
      </c>
      <c r="T267" s="82">
        <v>5472</v>
      </c>
      <c r="U267" s="82"/>
      <c r="V267" s="82">
        <v>646</v>
      </c>
      <c r="W267" s="82">
        <v>883</v>
      </c>
      <c r="X267" s="82">
        <v>1444</v>
      </c>
      <c r="Y267" s="82">
        <v>1610</v>
      </c>
      <c r="Z267" s="82">
        <v>1502</v>
      </c>
      <c r="AA267" s="82">
        <v>1714</v>
      </c>
      <c r="AB267" s="82">
        <v>1481</v>
      </c>
      <c r="AC267" s="82">
        <v>1237</v>
      </c>
      <c r="AD267" s="82">
        <v>1528</v>
      </c>
      <c r="AE267" s="82">
        <v>76</v>
      </c>
      <c r="AF267" s="82"/>
      <c r="AG267" s="82">
        <v>16</v>
      </c>
      <c r="AH267" s="82">
        <v>952</v>
      </c>
      <c r="AI267" s="82">
        <v>456</v>
      </c>
      <c r="AJ267" s="82">
        <v>64</v>
      </c>
      <c r="AK267" s="82">
        <v>88</v>
      </c>
      <c r="AL267" s="82">
        <v>3232</v>
      </c>
      <c r="AM267" s="82">
        <v>363</v>
      </c>
      <c r="AN267" s="82">
        <v>6950</v>
      </c>
      <c r="AO267" s="82"/>
      <c r="AP267" s="82">
        <v>3210</v>
      </c>
      <c r="AQ267" s="82">
        <v>8848</v>
      </c>
      <c r="AR267" s="82">
        <v>63</v>
      </c>
      <c r="AS267" s="82"/>
      <c r="AT267" s="82">
        <v>34</v>
      </c>
      <c r="AU267" s="82">
        <v>51</v>
      </c>
      <c r="AV267" s="82">
        <v>6</v>
      </c>
      <c r="AW267" s="82">
        <v>19</v>
      </c>
      <c r="AX267" s="82">
        <v>37</v>
      </c>
      <c r="AY267" s="82">
        <v>3</v>
      </c>
      <c r="AZ267" s="82">
        <v>17</v>
      </c>
      <c r="BA267" s="82">
        <v>5</v>
      </c>
      <c r="BB267" s="82">
        <v>24</v>
      </c>
      <c r="BC267" s="82"/>
      <c r="BD267" s="82">
        <v>2</v>
      </c>
      <c r="BE267" s="82">
        <v>11889</v>
      </c>
      <c r="BF267" s="82">
        <v>30</v>
      </c>
      <c r="BG267" s="82">
        <v>4</v>
      </c>
      <c r="BH267" s="82"/>
      <c r="BI267" s="82"/>
      <c r="BJ267" s="82"/>
      <c r="BK267" s="82">
        <v>3108</v>
      </c>
      <c r="BL267" s="82">
        <v>3323</v>
      </c>
      <c r="BM267" s="82">
        <v>155</v>
      </c>
      <c r="BN267" s="82">
        <v>4918</v>
      </c>
      <c r="BO267" s="82">
        <v>614</v>
      </c>
      <c r="BP267" s="82">
        <v>3</v>
      </c>
      <c r="BQ267" s="82">
        <v>7</v>
      </c>
      <c r="BR267" s="82">
        <v>995</v>
      </c>
      <c r="BS267" s="82">
        <v>3</v>
      </c>
      <c r="BT267" s="82">
        <v>875</v>
      </c>
      <c r="BU267" s="82">
        <v>24</v>
      </c>
      <c r="BV267" s="82">
        <v>241</v>
      </c>
      <c r="BW267" s="82">
        <v>111</v>
      </c>
      <c r="BX267" s="82">
        <v>135</v>
      </c>
      <c r="BY267" s="82">
        <v>203</v>
      </c>
      <c r="BZ267" s="82">
        <v>776</v>
      </c>
      <c r="CA267" s="82">
        <v>345</v>
      </c>
      <c r="CB267" s="82">
        <v>2839</v>
      </c>
      <c r="CC267" s="82">
        <v>352</v>
      </c>
      <c r="CD267" s="82">
        <v>719</v>
      </c>
      <c r="CE267" s="82">
        <v>32</v>
      </c>
      <c r="CF267" s="82">
        <v>456</v>
      </c>
      <c r="CG267" s="82">
        <v>218</v>
      </c>
      <c r="CH267" s="82">
        <v>1139</v>
      </c>
      <c r="CI267" s="82">
        <v>391</v>
      </c>
      <c r="CJ267" s="82">
        <v>2255</v>
      </c>
      <c r="CK267" s="82">
        <v>5</v>
      </c>
      <c r="CL267" s="82">
        <v>12121</v>
      </c>
      <c r="CM267" s="82">
        <v>69</v>
      </c>
      <c r="CN267" s="82">
        <v>10787</v>
      </c>
      <c r="CO267" s="82">
        <v>1253</v>
      </c>
      <c r="CP267" s="82">
        <v>6</v>
      </c>
      <c r="CQ267" s="82">
        <v>6</v>
      </c>
      <c r="CR267" s="82">
        <v>29</v>
      </c>
      <c r="CS267" s="82">
        <v>11768</v>
      </c>
      <c r="CT267" s="82">
        <v>2</v>
      </c>
      <c r="CU267" s="82">
        <v>168</v>
      </c>
      <c r="CV267" s="82">
        <v>148</v>
      </c>
      <c r="CW267" s="82">
        <v>6</v>
      </c>
      <c r="CX267" s="82">
        <v>1079</v>
      </c>
      <c r="CY267" s="82">
        <v>964</v>
      </c>
      <c r="CZ267" s="82"/>
      <c r="DA267" s="82">
        <v>6</v>
      </c>
      <c r="DB267" s="82">
        <v>32</v>
      </c>
      <c r="DC267" s="82">
        <v>79</v>
      </c>
      <c r="DD267" s="82">
        <v>132</v>
      </c>
      <c r="DE267" s="82">
        <v>226</v>
      </c>
      <c r="DF267" s="82">
        <v>334</v>
      </c>
      <c r="DG267" s="82">
        <v>456</v>
      </c>
      <c r="DH267" s="82">
        <v>774</v>
      </c>
      <c r="DI267" s="82">
        <v>4</v>
      </c>
      <c r="DJ267" s="82"/>
      <c r="DK267" s="82"/>
      <c r="DL267" s="82">
        <v>5</v>
      </c>
      <c r="DM267" s="82">
        <v>151</v>
      </c>
      <c r="DN267" s="82">
        <v>47</v>
      </c>
      <c r="DO267" s="82">
        <v>5</v>
      </c>
      <c r="DP267" s="82">
        <v>24</v>
      </c>
      <c r="DQ267" s="82">
        <v>262</v>
      </c>
      <c r="DR267" s="82">
        <v>29</v>
      </c>
      <c r="DS267" s="82">
        <v>1520</v>
      </c>
      <c r="DT267" s="82"/>
      <c r="DU267" s="82">
        <v>245</v>
      </c>
      <c r="DV267" s="82">
        <v>1787</v>
      </c>
      <c r="DW267" s="82">
        <v>11</v>
      </c>
      <c r="DX267" s="82"/>
      <c r="DY267" s="82">
        <v>33</v>
      </c>
      <c r="DZ267" s="82">
        <v>15</v>
      </c>
      <c r="EA267" s="82">
        <v>75</v>
      </c>
      <c r="EB267" s="82">
        <v>426</v>
      </c>
      <c r="EC267" s="82">
        <v>84</v>
      </c>
      <c r="ED267" s="82">
        <v>5</v>
      </c>
      <c r="EE267" s="82"/>
      <c r="EF267" s="82">
        <v>2</v>
      </c>
      <c r="EG267" s="82">
        <v>14</v>
      </c>
      <c r="EH267" s="82">
        <v>19</v>
      </c>
      <c r="EI267" s="82">
        <v>1105</v>
      </c>
      <c r="EJ267" s="82">
        <v>263</v>
      </c>
      <c r="EK267" s="82"/>
      <c r="EL267" s="82">
        <v>1</v>
      </c>
      <c r="EM267" s="82"/>
      <c r="EN267" s="82">
        <v>1</v>
      </c>
      <c r="EO267" s="82"/>
      <c r="EP267" s="82">
        <v>183</v>
      </c>
      <c r="EQ267" s="82">
        <v>1394</v>
      </c>
      <c r="ER267" s="82">
        <v>4</v>
      </c>
      <c r="ES267" s="82">
        <v>446</v>
      </c>
      <c r="ET267" s="82">
        <v>14</v>
      </c>
      <c r="EU267" s="82">
        <v>2</v>
      </c>
      <c r="EV267" s="82">
        <v>444</v>
      </c>
      <c r="EW267" s="82">
        <v>333</v>
      </c>
      <c r="EX267" s="82">
        <v>15</v>
      </c>
      <c r="EY267" s="82">
        <v>4</v>
      </c>
      <c r="EZ267" s="82">
        <v>105</v>
      </c>
      <c r="FA267" s="82">
        <v>1</v>
      </c>
      <c r="FB267" s="82">
        <v>102</v>
      </c>
      <c r="FC267" s="82">
        <v>326</v>
      </c>
      <c r="FD267" s="82">
        <v>264</v>
      </c>
      <c r="FE267" s="82">
        <v>23</v>
      </c>
      <c r="FF267" s="82">
        <v>39</v>
      </c>
      <c r="FG267" s="82">
        <v>49</v>
      </c>
      <c r="FH267" s="82">
        <v>55</v>
      </c>
      <c r="FI267" s="82">
        <v>177</v>
      </c>
      <c r="FJ267" s="82">
        <v>46</v>
      </c>
      <c r="FK267" s="82">
        <v>34</v>
      </c>
      <c r="FL267" s="82">
        <v>4</v>
      </c>
      <c r="FM267" s="82">
        <v>4</v>
      </c>
      <c r="FN267" s="82">
        <v>17</v>
      </c>
      <c r="FO267" s="82">
        <v>1</v>
      </c>
      <c r="FP267" s="82"/>
      <c r="FQ267" s="82">
        <v>2043</v>
      </c>
      <c r="FR267" s="82">
        <v>27</v>
      </c>
      <c r="FS267" s="82">
        <v>1892</v>
      </c>
      <c r="FT267" s="82">
        <v>123</v>
      </c>
      <c r="FU267" s="82">
        <v>1</v>
      </c>
      <c r="FV267" s="82"/>
      <c r="FW267" s="82">
        <v>2007</v>
      </c>
      <c r="FX267" s="82">
        <v>20</v>
      </c>
      <c r="FY267" s="82">
        <v>14</v>
      </c>
      <c r="FZ267" s="82"/>
      <c r="GA267" s="82">
        <v>1</v>
      </c>
      <c r="GB267" s="82">
        <v>1</v>
      </c>
      <c r="GC267" s="82">
        <v>17</v>
      </c>
    </row>
    <row r="268" spans="1:185" x14ac:dyDescent="0.3">
      <c r="A268" s="83">
        <v>106414139</v>
      </c>
      <c r="B268" s="81" t="s">
        <v>940</v>
      </c>
      <c r="C268" s="81" t="s">
        <v>1028</v>
      </c>
      <c r="D268" s="81" t="s">
        <v>1101</v>
      </c>
      <c r="E268" s="81" t="s">
        <v>1683</v>
      </c>
      <c r="F268" s="81" t="s">
        <v>1691</v>
      </c>
      <c r="G268" s="81" t="s">
        <v>1692</v>
      </c>
      <c r="H268" s="81" t="s">
        <v>664</v>
      </c>
      <c r="I268" s="81" t="s">
        <v>1040</v>
      </c>
      <c r="J268" s="81"/>
      <c r="K268" s="81" t="s">
        <v>1864</v>
      </c>
      <c r="L268" s="81"/>
      <c r="M268" s="81"/>
      <c r="N268" s="81" t="s">
        <v>966</v>
      </c>
      <c r="O268" s="81" t="s">
        <v>1178</v>
      </c>
      <c r="P268" s="81" t="s">
        <v>1126</v>
      </c>
      <c r="Q268" s="81" t="s">
        <v>1693</v>
      </c>
      <c r="R268" s="81" t="s">
        <v>51</v>
      </c>
      <c r="S268" s="82">
        <v>12480</v>
      </c>
      <c r="T268" s="82">
        <v>12181</v>
      </c>
      <c r="U268" s="82">
        <v>1</v>
      </c>
      <c r="V268" s="82">
        <v>1443</v>
      </c>
      <c r="W268" s="82">
        <v>1670</v>
      </c>
      <c r="X268" s="82">
        <v>3345</v>
      </c>
      <c r="Y268" s="82">
        <v>3656</v>
      </c>
      <c r="Z268" s="82">
        <v>3204</v>
      </c>
      <c r="AA268" s="82">
        <v>3380</v>
      </c>
      <c r="AB268" s="82">
        <v>2864</v>
      </c>
      <c r="AC268" s="82">
        <v>2303</v>
      </c>
      <c r="AD268" s="82">
        <v>2476</v>
      </c>
      <c r="AE268" s="82">
        <v>320</v>
      </c>
      <c r="AF268" s="82">
        <v>1</v>
      </c>
      <c r="AG268" s="82">
        <v>73</v>
      </c>
      <c r="AH268" s="82">
        <v>2867</v>
      </c>
      <c r="AI268" s="82">
        <v>1469</v>
      </c>
      <c r="AJ268" s="82">
        <v>284</v>
      </c>
      <c r="AK268" s="82">
        <v>571</v>
      </c>
      <c r="AL268" s="82">
        <v>7835</v>
      </c>
      <c r="AM268" s="82">
        <v>797</v>
      </c>
      <c r="AN268" s="82">
        <v>10766</v>
      </c>
      <c r="AO268" s="82"/>
      <c r="AP268" s="82">
        <v>7832</v>
      </c>
      <c r="AQ268" s="82">
        <v>15902</v>
      </c>
      <c r="AR268" s="82">
        <v>928</v>
      </c>
      <c r="AS268" s="82"/>
      <c r="AT268" s="82">
        <v>148</v>
      </c>
      <c r="AU268" s="82">
        <v>382</v>
      </c>
      <c r="AV268" s="82">
        <v>6</v>
      </c>
      <c r="AW268" s="82">
        <v>21</v>
      </c>
      <c r="AX268" s="82">
        <v>300</v>
      </c>
      <c r="AY268" s="82">
        <v>29</v>
      </c>
      <c r="AZ268" s="82">
        <v>14</v>
      </c>
      <c r="BA268" s="82">
        <v>50</v>
      </c>
      <c r="BB268" s="82">
        <v>154</v>
      </c>
      <c r="BC268" s="82">
        <v>8</v>
      </c>
      <c r="BD268" s="82">
        <v>6</v>
      </c>
      <c r="BE268" s="82">
        <v>23410</v>
      </c>
      <c r="BF268" s="82">
        <v>134</v>
      </c>
      <c r="BG268" s="82"/>
      <c r="BH268" s="82"/>
      <c r="BI268" s="82"/>
      <c r="BJ268" s="82"/>
      <c r="BK268" s="82">
        <v>2845</v>
      </c>
      <c r="BL268" s="82">
        <v>5744</v>
      </c>
      <c r="BM268" s="82">
        <v>630</v>
      </c>
      <c r="BN268" s="82">
        <v>13744</v>
      </c>
      <c r="BO268" s="82">
        <v>1698</v>
      </c>
      <c r="BP268" s="82">
        <v>1</v>
      </c>
      <c r="BQ268" s="82">
        <v>16</v>
      </c>
      <c r="BR268" s="82">
        <v>2124</v>
      </c>
      <c r="BS268" s="82">
        <v>3</v>
      </c>
      <c r="BT268" s="82">
        <v>1134</v>
      </c>
      <c r="BU268" s="82">
        <v>69</v>
      </c>
      <c r="BV268" s="82">
        <v>331</v>
      </c>
      <c r="BW268" s="82">
        <v>314</v>
      </c>
      <c r="BX268" s="82">
        <v>340</v>
      </c>
      <c r="BY268" s="82">
        <v>937</v>
      </c>
      <c r="BZ268" s="82">
        <v>1159</v>
      </c>
      <c r="CA268" s="82">
        <v>778</v>
      </c>
      <c r="CB268" s="82">
        <v>5650</v>
      </c>
      <c r="CC268" s="82">
        <v>997</v>
      </c>
      <c r="CD268" s="82">
        <v>1570</v>
      </c>
      <c r="CE268" s="82">
        <v>58</v>
      </c>
      <c r="CF268" s="82">
        <v>1150</v>
      </c>
      <c r="CG268" s="82">
        <v>412</v>
      </c>
      <c r="CH268" s="82">
        <v>1614</v>
      </c>
      <c r="CI268" s="82">
        <v>735</v>
      </c>
      <c r="CJ268" s="82">
        <v>5263</v>
      </c>
      <c r="CK268" s="82">
        <v>8</v>
      </c>
      <c r="CL268" s="82">
        <v>24662</v>
      </c>
      <c r="CM268" s="82">
        <v>431</v>
      </c>
      <c r="CN268" s="82">
        <v>21476</v>
      </c>
      <c r="CO268" s="82">
        <v>2683</v>
      </c>
      <c r="CP268" s="82"/>
      <c r="CQ268" s="82">
        <v>72</v>
      </c>
      <c r="CR268" s="82">
        <v>5</v>
      </c>
      <c r="CS268" s="82">
        <v>23988</v>
      </c>
      <c r="CT268" s="82">
        <v>1</v>
      </c>
      <c r="CU268" s="82">
        <v>537</v>
      </c>
      <c r="CV268" s="82">
        <v>126</v>
      </c>
      <c r="CW268" s="82">
        <v>5</v>
      </c>
      <c r="CX268" s="82">
        <v>1429</v>
      </c>
      <c r="CY268" s="82">
        <v>1506</v>
      </c>
      <c r="CZ268" s="82"/>
      <c r="DA268" s="82">
        <v>22</v>
      </c>
      <c r="DB268" s="82">
        <v>93</v>
      </c>
      <c r="DC268" s="82">
        <v>170</v>
      </c>
      <c r="DD268" s="82">
        <v>221</v>
      </c>
      <c r="DE268" s="82">
        <v>391</v>
      </c>
      <c r="DF268" s="82">
        <v>515</v>
      </c>
      <c r="DG268" s="82">
        <v>593</v>
      </c>
      <c r="DH268" s="82">
        <v>928</v>
      </c>
      <c r="DI268" s="82">
        <v>2</v>
      </c>
      <c r="DJ268" s="82"/>
      <c r="DK268" s="82"/>
      <c r="DL268" s="82">
        <v>6</v>
      </c>
      <c r="DM268" s="82">
        <v>391</v>
      </c>
      <c r="DN268" s="82">
        <v>177</v>
      </c>
      <c r="DO268" s="82">
        <v>19</v>
      </c>
      <c r="DP268" s="82">
        <v>73</v>
      </c>
      <c r="DQ268" s="82">
        <v>546</v>
      </c>
      <c r="DR268" s="82">
        <v>55</v>
      </c>
      <c r="DS268" s="82">
        <v>1668</v>
      </c>
      <c r="DT268" s="82"/>
      <c r="DU268" s="82">
        <v>577</v>
      </c>
      <c r="DV268" s="82">
        <v>2268</v>
      </c>
      <c r="DW268" s="82">
        <v>90</v>
      </c>
      <c r="DX268" s="82"/>
      <c r="DY268" s="82">
        <v>117</v>
      </c>
      <c r="DZ268" s="82">
        <v>48</v>
      </c>
      <c r="EA268" s="82">
        <v>115</v>
      </c>
      <c r="EB268" s="82">
        <v>876</v>
      </c>
      <c r="EC268" s="82">
        <v>175</v>
      </c>
      <c r="ED268" s="82"/>
      <c r="EE268" s="82">
        <v>1</v>
      </c>
      <c r="EF268" s="82">
        <v>7</v>
      </c>
      <c r="EG268" s="82">
        <v>30</v>
      </c>
      <c r="EH268" s="82"/>
      <c r="EI268" s="82">
        <v>1320</v>
      </c>
      <c r="EJ268" s="82">
        <v>245</v>
      </c>
      <c r="EK268" s="82"/>
      <c r="EL268" s="82"/>
      <c r="EM268" s="82">
        <v>1</v>
      </c>
      <c r="EN268" s="82"/>
      <c r="EO268" s="82"/>
      <c r="EP268" s="82">
        <v>153</v>
      </c>
      <c r="EQ268" s="82">
        <v>1721</v>
      </c>
      <c r="ER268" s="82">
        <v>5</v>
      </c>
      <c r="ES268" s="82">
        <v>987</v>
      </c>
      <c r="ET268" s="82">
        <v>69</v>
      </c>
      <c r="EU268" s="82"/>
      <c r="EV268" s="82">
        <v>645</v>
      </c>
      <c r="EW268" s="82">
        <v>459</v>
      </c>
      <c r="EX268" s="82">
        <v>16</v>
      </c>
      <c r="EY268" s="82">
        <v>1</v>
      </c>
      <c r="EZ268" s="82">
        <v>117</v>
      </c>
      <c r="FA268" s="82"/>
      <c r="FB268" s="82">
        <v>117</v>
      </c>
      <c r="FC268" s="82">
        <v>710</v>
      </c>
      <c r="FD268" s="82">
        <v>247</v>
      </c>
      <c r="FE268" s="82">
        <v>59</v>
      </c>
      <c r="FF268" s="82">
        <v>77</v>
      </c>
      <c r="FG268" s="82">
        <v>67</v>
      </c>
      <c r="FH268" s="82">
        <v>84</v>
      </c>
      <c r="FI268" s="82">
        <v>172</v>
      </c>
      <c r="FJ268" s="82">
        <v>53</v>
      </c>
      <c r="FK268" s="82">
        <v>66</v>
      </c>
      <c r="FL268" s="82">
        <v>1</v>
      </c>
      <c r="FM268" s="82">
        <v>4</v>
      </c>
      <c r="FN268" s="82">
        <v>39</v>
      </c>
      <c r="FO268" s="82">
        <v>1</v>
      </c>
      <c r="FP268" s="82"/>
      <c r="FQ268" s="82">
        <v>2935</v>
      </c>
      <c r="FR268" s="82">
        <v>83</v>
      </c>
      <c r="FS268" s="82">
        <v>2601</v>
      </c>
      <c r="FT268" s="82">
        <v>250</v>
      </c>
      <c r="FU268" s="82"/>
      <c r="FV268" s="82">
        <v>1</v>
      </c>
      <c r="FW268" s="82">
        <v>2869</v>
      </c>
      <c r="FX268" s="82">
        <v>54</v>
      </c>
      <c r="FY268" s="82">
        <v>12</v>
      </c>
      <c r="FZ268" s="82"/>
      <c r="GA268" s="82"/>
      <c r="GB268" s="82"/>
      <c r="GC268" s="82">
        <v>24</v>
      </c>
    </row>
    <row r="269" spans="1:185" x14ac:dyDescent="0.3">
      <c r="A269" s="83">
        <v>106420483</v>
      </c>
      <c r="B269" s="81" t="s">
        <v>677</v>
      </c>
      <c r="C269" s="81" t="s">
        <v>678</v>
      </c>
      <c r="D269" s="81" t="s">
        <v>1101</v>
      </c>
      <c r="E269" s="81" t="s">
        <v>1694</v>
      </c>
      <c r="F269" s="81" t="s">
        <v>2139</v>
      </c>
      <c r="G269" s="81" t="s">
        <v>1694</v>
      </c>
      <c r="H269" s="81" t="s">
        <v>679</v>
      </c>
      <c r="I269" s="81" t="s">
        <v>1040</v>
      </c>
      <c r="J269" s="81"/>
      <c r="K269" s="81" t="s">
        <v>1864</v>
      </c>
      <c r="L269" s="81"/>
      <c r="M269" s="81"/>
      <c r="N269" s="81" t="s">
        <v>970</v>
      </c>
      <c r="O269" s="81" t="s">
        <v>1177</v>
      </c>
      <c r="P269" s="81" t="s">
        <v>1157</v>
      </c>
      <c r="Q269" s="81" t="s">
        <v>1695</v>
      </c>
      <c r="R269" s="81" t="s">
        <v>51</v>
      </c>
      <c r="S269" s="82">
        <v>8213</v>
      </c>
      <c r="T269" s="82">
        <v>7750</v>
      </c>
      <c r="U269" s="82">
        <v>5</v>
      </c>
      <c r="V269" s="82">
        <v>907</v>
      </c>
      <c r="W269" s="82">
        <v>1680</v>
      </c>
      <c r="X269" s="82">
        <v>3504</v>
      </c>
      <c r="Y269" s="82">
        <v>1966</v>
      </c>
      <c r="Z269" s="82">
        <v>1481</v>
      </c>
      <c r="AA269" s="82">
        <v>1846</v>
      </c>
      <c r="AB269" s="82">
        <v>1723</v>
      </c>
      <c r="AC269" s="82">
        <v>1351</v>
      </c>
      <c r="AD269" s="82">
        <v>1374</v>
      </c>
      <c r="AE269" s="82">
        <v>136</v>
      </c>
      <c r="AF269" s="82"/>
      <c r="AG269" s="82">
        <v>57</v>
      </c>
      <c r="AH269" s="82">
        <v>723</v>
      </c>
      <c r="AI269" s="82">
        <v>425</v>
      </c>
      <c r="AJ269" s="82">
        <v>125</v>
      </c>
      <c r="AK269" s="82">
        <v>41</v>
      </c>
      <c r="AL269" s="82">
        <v>611</v>
      </c>
      <c r="AM269" s="82">
        <v>146</v>
      </c>
      <c r="AN269" s="82">
        <v>13719</v>
      </c>
      <c r="AO269" s="82">
        <v>121</v>
      </c>
      <c r="AP269" s="82">
        <v>5257</v>
      </c>
      <c r="AQ269" s="82">
        <v>10361</v>
      </c>
      <c r="AR269" s="82">
        <v>337</v>
      </c>
      <c r="AS269" s="82">
        <v>13</v>
      </c>
      <c r="AT269" s="82">
        <v>328</v>
      </c>
      <c r="AU269" s="82"/>
      <c r="AV269" s="82"/>
      <c r="AW269" s="82">
        <v>2</v>
      </c>
      <c r="AX269" s="82">
        <v>8</v>
      </c>
      <c r="AY269" s="82">
        <v>5</v>
      </c>
      <c r="AZ269" s="82">
        <v>860</v>
      </c>
      <c r="BA269" s="82">
        <v>95</v>
      </c>
      <c r="BB269" s="82">
        <v>10</v>
      </c>
      <c r="BC269" s="82">
        <v>6</v>
      </c>
      <c r="BD269" s="82">
        <v>3</v>
      </c>
      <c r="BE269" s="82">
        <v>14622</v>
      </c>
      <c r="BF269" s="82">
        <v>29</v>
      </c>
      <c r="BG269" s="82"/>
      <c r="BH269" s="82"/>
      <c r="BI269" s="82"/>
      <c r="BJ269" s="82"/>
      <c r="BK269" s="82">
        <v>4602</v>
      </c>
      <c r="BL269" s="82">
        <v>9690</v>
      </c>
      <c r="BM269" s="82">
        <v>532</v>
      </c>
      <c r="BN269" s="82">
        <v>228</v>
      </c>
      <c r="BO269" s="82">
        <v>916</v>
      </c>
      <c r="BP269" s="82"/>
      <c r="BQ269" s="82">
        <v>2</v>
      </c>
      <c r="BR269" s="82">
        <v>927</v>
      </c>
      <c r="BS269" s="82">
        <v>3</v>
      </c>
      <c r="BT269" s="82">
        <v>1008</v>
      </c>
      <c r="BU269" s="82">
        <v>57</v>
      </c>
      <c r="BV269" s="82">
        <v>219</v>
      </c>
      <c r="BW269" s="82">
        <v>185</v>
      </c>
      <c r="BX269" s="82">
        <v>179</v>
      </c>
      <c r="BY269" s="82">
        <v>742</v>
      </c>
      <c r="BZ269" s="82">
        <v>921</v>
      </c>
      <c r="CA269" s="82">
        <v>554</v>
      </c>
      <c r="CB269" s="82">
        <v>3987</v>
      </c>
      <c r="CC269" s="82">
        <v>920</v>
      </c>
      <c r="CD269" s="82">
        <v>928</v>
      </c>
      <c r="CE269" s="82">
        <v>23</v>
      </c>
      <c r="CF269" s="82">
        <v>611</v>
      </c>
      <c r="CG269" s="82">
        <v>251</v>
      </c>
      <c r="CH269" s="82">
        <v>1362</v>
      </c>
      <c r="CI269" s="82">
        <v>628</v>
      </c>
      <c r="CJ269" s="82">
        <v>2454</v>
      </c>
      <c r="CK269" s="82">
        <v>7</v>
      </c>
      <c r="CL269" s="82">
        <v>15968</v>
      </c>
      <c r="CM269" s="82">
        <v>165</v>
      </c>
      <c r="CN269" s="82">
        <v>14165</v>
      </c>
      <c r="CO269" s="82">
        <v>1629</v>
      </c>
      <c r="CP269" s="82">
        <v>8</v>
      </c>
      <c r="CQ269" s="82">
        <v>1</v>
      </c>
      <c r="CR269" s="82"/>
      <c r="CS269" s="82">
        <v>15031</v>
      </c>
      <c r="CT269" s="82">
        <v>7</v>
      </c>
      <c r="CU269" s="82">
        <v>611</v>
      </c>
      <c r="CV269" s="82">
        <v>273</v>
      </c>
      <c r="CW269" s="82">
        <v>46</v>
      </c>
      <c r="CX269" s="82">
        <v>276</v>
      </c>
      <c r="CY269" s="82">
        <v>233</v>
      </c>
      <c r="CZ269" s="82"/>
      <c r="DA269" s="82">
        <v>4</v>
      </c>
      <c r="DB269" s="82">
        <v>28</v>
      </c>
      <c r="DC269" s="82">
        <v>25</v>
      </c>
      <c r="DD269" s="82">
        <v>38</v>
      </c>
      <c r="DE269" s="82">
        <v>59</v>
      </c>
      <c r="DF269" s="82">
        <v>90</v>
      </c>
      <c r="DG269" s="82">
        <v>83</v>
      </c>
      <c r="DH269" s="82">
        <v>182</v>
      </c>
      <c r="DI269" s="82"/>
      <c r="DJ269" s="82"/>
      <c r="DK269" s="82"/>
      <c r="DL269" s="82">
        <v>5</v>
      </c>
      <c r="DM269" s="82">
        <v>12</v>
      </c>
      <c r="DN269" s="82">
        <v>5</v>
      </c>
      <c r="DO269" s="82">
        <v>4</v>
      </c>
      <c r="DP269" s="82"/>
      <c r="DQ269" s="82">
        <v>49</v>
      </c>
      <c r="DR269" s="82">
        <v>3</v>
      </c>
      <c r="DS269" s="82">
        <v>429</v>
      </c>
      <c r="DT269" s="82">
        <v>2</v>
      </c>
      <c r="DU269" s="82">
        <v>93</v>
      </c>
      <c r="DV269" s="82">
        <v>405</v>
      </c>
      <c r="DW269" s="82">
        <v>11</v>
      </c>
      <c r="DX269" s="82"/>
      <c r="DY269" s="82">
        <v>29</v>
      </c>
      <c r="DZ269" s="82"/>
      <c r="EA269" s="82">
        <v>5</v>
      </c>
      <c r="EB269" s="82">
        <v>70</v>
      </c>
      <c r="EC269" s="82">
        <v>14</v>
      </c>
      <c r="ED269" s="82"/>
      <c r="EE269" s="82">
        <v>1</v>
      </c>
      <c r="EF269" s="82"/>
      <c r="EG269" s="82">
        <v>22</v>
      </c>
      <c r="EH269" s="82">
        <v>2</v>
      </c>
      <c r="EI269" s="82">
        <v>272</v>
      </c>
      <c r="EJ269" s="82">
        <v>94</v>
      </c>
      <c r="EK269" s="82"/>
      <c r="EL269" s="82"/>
      <c r="EM269" s="82"/>
      <c r="EN269" s="82"/>
      <c r="EO269" s="82"/>
      <c r="EP269" s="82">
        <v>80</v>
      </c>
      <c r="EQ269" s="82">
        <v>272</v>
      </c>
      <c r="ER269" s="82">
        <v>20</v>
      </c>
      <c r="ES269" s="82">
        <v>128</v>
      </c>
      <c r="ET269" s="82">
        <v>9</v>
      </c>
      <c r="EU269" s="82"/>
      <c r="EV269" s="82">
        <v>29</v>
      </c>
      <c r="EW269" s="82">
        <v>67</v>
      </c>
      <c r="EX269" s="82">
        <v>5</v>
      </c>
      <c r="EY269" s="82"/>
      <c r="EZ269" s="82">
        <v>28</v>
      </c>
      <c r="FA269" s="82"/>
      <c r="FB269" s="82">
        <v>45</v>
      </c>
      <c r="FC269" s="82">
        <v>78</v>
      </c>
      <c r="FD269" s="82">
        <v>126</v>
      </c>
      <c r="FE269" s="82">
        <v>11</v>
      </c>
      <c r="FF269" s="82">
        <v>27</v>
      </c>
      <c r="FG269" s="82"/>
      <c r="FH269" s="82">
        <v>7</v>
      </c>
      <c r="FI269" s="82">
        <v>52</v>
      </c>
      <c r="FJ269" s="82">
        <v>21</v>
      </c>
      <c r="FK269" s="82">
        <v>11</v>
      </c>
      <c r="FL269" s="82"/>
      <c r="FM269" s="82"/>
      <c r="FN269" s="82">
        <v>1</v>
      </c>
      <c r="FO269" s="82">
        <v>1</v>
      </c>
      <c r="FP269" s="82"/>
      <c r="FQ269" s="82">
        <v>509</v>
      </c>
      <c r="FR269" s="82">
        <v>5</v>
      </c>
      <c r="FS269" s="82">
        <v>474</v>
      </c>
      <c r="FT269" s="82">
        <v>29</v>
      </c>
      <c r="FU269" s="82">
        <v>1</v>
      </c>
      <c r="FV269" s="82"/>
      <c r="FW269" s="82">
        <v>483</v>
      </c>
      <c r="FX269" s="82">
        <v>19</v>
      </c>
      <c r="FY269" s="82">
        <v>6</v>
      </c>
      <c r="FZ269" s="82">
        <v>1</v>
      </c>
      <c r="GA269" s="82"/>
      <c r="GB269" s="82"/>
      <c r="GC269" s="82">
        <v>23</v>
      </c>
    </row>
    <row r="270" spans="1:185" x14ac:dyDescent="0.3">
      <c r="A270" s="83">
        <v>106420491</v>
      </c>
      <c r="B270" s="81" t="s">
        <v>680</v>
      </c>
      <c r="C270" s="81" t="s">
        <v>681</v>
      </c>
      <c r="D270" s="81" t="s">
        <v>1101</v>
      </c>
      <c r="E270" s="81" t="s">
        <v>1694</v>
      </c>
      <c r="F270" s="81" t="s">
        <v>1696</v>
      </c>
      <c r="G270" s="81" t="s">
        <v>1697</v>
      </c>
      <c r="H270" s="81" t="s">
        <v>682</v>
      </c>
      <c r="I270" s="81" t="s">
        <v>969</v>
      </c>
      <c r="J270" s="81"/>
      <c r="K270" s="81" t="s">
        <v>1864</v>
      </c>
      <c r="L270" s="81" t="s">
        <v>974</v>
      </c>
      <c r="M270" s="81"/>
      <c r="N270" s="81" t="s">
        <v>970</v>
      </c>
      <c r="O270" s="81" t="s">
        <v>1177</v>
      </c>
      <c r="P270" s="81" t="s">
        <v>1136</v>
      </c>
      <c r="Q270" s="81" t="s">
        <v>1698</v>
      </c>
      <c r="R270" s="81" t="s">
        <v>75</v>
      </c>
      <c r="S270" s="82">
        <v>9148</v>
      </c>
      <c r="T270" s="82">
        <v>7596</v>
      </c>
      <c r="U270" s="82">
        <v>1</v>
      </c>
      <c r="V270" s="82">
        <v>1488</v>
      </c>
      <c r="W270" s="82">
        <v>1482</v>
      </c>
      <c r="X270" s="82">
        <v>3084</v>
      </c>
      <c r="Y270" s="82">
        <v>2867</v>
      </c>
      <c r="Z270" s="82">
        <v>2002</v>
      </c>
      <c r="AA270" s="82">
        <v>1950</v>
      </c>
      <c r="AB270" s="82">
        <v>1443</v>
      </c>
      <c r="AC270" s="82">
        <v>1012</v>
      </c>
      <c r="AD270" s="82">
        <v>1099</v>
      </c>
      <c r="AE270" s="82">
        <v>318</v>
      </c>
      <c r="AF270" s="82"/>
      <c r="AG270" s="82">
        <v>123</v>
      </c>
      <c r="AH270" s="82">
        <v>222</v>
      </c>
      <c r="AI270" s="82">
        <v>1062</v>
      </c>
      <c r="AJ270" s="82">
        <v>300</v>
      </c>
      <c r="AK270" s="82">
        <v>26</v>
      </c>
      <c r="AL270" s="82">
        <v>7014</v>
      </c>
      <c r="AM270" s="82">
        <v>451</v>
      </c>
      <c r="AN270" s="82">
        <v>7547</v>
      </c>
      <c r="AO270" s="82"/>
      <c r="AP270" s="82">
        <v>7621</v>
      </c>
      <c r="AQ270" s="82">
        <v>8395</v>
      </c>
      <c r="AR270" s="82">
        <v>729</v>
      </c>
      <c r="AS270" s="82"/>
      <c r="AT270" s="82">
        <v>471</v>
      </c>
      <c r="AU270" s="82">
        <v>374</v>
      </c>
      <c r="AV270" s="82">
        <v>1</v>
      </c>
      <c r="AW270" s="82">
        <v>15</v>
      </c>
      <c r="AX270" s="82">
        <v>67</v>
      </c>
      <c r="AY270" s="82">
        <v>11</v>
      </c>
      <c r="AZ270" s="82">
        <v>1</v>
      </c>
      <c r="BA270" s="82">
        <v>110</v>
      </c>
      <c r="BB270" s="82">
        <v>118</v>
      </c>
      <c r="BC270" s="82">
        <v>6</v>
      </c>
      <c r="BD270" s="82">
        <v>5</v>
      </c>
      <c r="BE270" s="82">
        <v>15530</v>
      </c>
      <c r="BF270" s="82">
        <v>36</v>
      </c>
      <c r="BG270" s="82"/>
      <c r="BH270" s="82"/>
      <c r="BI270" s="82"/>
      <c r="BJ270" s="82"/>
      <c r="BK270" s="82">
        <v>8160</v>
      </c>
      <c r="BL270" s="82">
        <v>3427</v>
      </c>
      <c r="BM270" s="82">
        <v>1196</v>
      </c>
      <c r="BN270" s="82">
        <v>2920</v>
      </c>
      <c r="BO270" s="82">
        <v>1042</v>
      </c>
      <c r="BP270" s="82"/>
      <c r="BQ270" s="82">
        <v>4</v>
      </c>
      <c r="BR270" s="82">
        <v>1237</v>
      </c>
      <c r="BS270" s="82">
        <v>1</v>
      </c>
      <c r="BT270" s="82">
        <v>1021</v>
      </c>
      <c r="BU270" s="82">
        <v>62</v>
      </c>
      <c r="BV270" s="82">
        <v>268</v>
      </c>
      <c r="BW270" s="82">
        <v>263</v>
      </c>
      <c r="BX270" s="82">
        <v>144</v>
      </c>
      <c r="BY270" s="82">
        <v>1032</v>
      </c>
      <c r="BZ270" s="82">
        <v>899</v>
      </c>
      <c r="CA270" s="82">
        <v>436</v>
      </c>
      <c r="CB270" s="82">
        <v>3103</v>
      </c>
      <c r="CC270" s="82">
        <v>837</v>
      </c>
      <c r="CD270" s="82">
        <v>983</v>
      </c>
      <c r="CE270" s="82">
        <v>36</v>
      </c>
      <c r="CF270" s="82">
        <v>734</v>
      </c>
      <c r="CG270" s="82">
        <v>523</v>
      </c>
      <c r="CH270" s="82">
        <v>1389</v>
      </c>
      <c r="CI270" s="82">
        <v>779</v>
      </c>
      <c r="CJ270" s="82">
        <v>2993</v>
      </c>
      <c r="CK270" s="82">
        <v>1</v>
      </c>
      <c r="CL270" s="82">
        <v>16745</v>
      </c>
      <c r="CM270" s="82">
        <v>26</v>
      </c>
      <c r="CN270" s="82">
        <v>15021</v>
      </c>
      <c r="CO270" s="82">
        <v>1686</v>
      </c>
      <c r="CP270" s="82">
        <v>12</v>
      </c>
      <c r="CQ270" s="82"/>
      <c r="CR270" s="82"/>
      <c r="CS270" s="82">
        <v>16019</v>
      </c>
      <c r="CT270" s="82">
        <v>7</v>
      </c>
      <c r="CU270" s="82">
        <v>578</v>
      </c>
      <c r="CV270" s="82">
        <v>137</v>
      </c>
      <c r="CW270" s="82">
        <v>4</v>
      </c>
      <c r="CX270" s="82">
        <v>860</v>
      </c>
      <c r="CY270" s="82">
        <v>794</v>
      </c>
      <c r="CZ270" s="82"/>
      <c r="DA270" s="82">
        <v>29</v>
      </c>
      <c r="DB270" s="82">
        <v>110</v>
      </c>
      <c r="DC270" s="82">
        <v>156</v>
      </c>
      <c r="DD270" s="82">
        <v>170</v>
      </c>
      <c r="DE270" s="82">
        <v>213</v>
      </c>
      <c r="DF270" s="82">
        <v>269</v>
      </c>
      <c r="DG270" s="82">
        <v>285</v>
      </c>
      <c r="DH270" s="82">
        <v>404</v>
      </c>
      <c r="DI270" s="82">
        <v>9</v>
      </c>
      <c r="DJ270" s="82">
        <v>9</v>
      </c>
      <c r="DK270" s="82"/>
      <c r="DL270" s="82">
        <v>12</v>
      </c>
      <c r="DM270" s="82">
        <v>24</v>
      </c>
      <c r="DN270" s="82">
        <v>91</v>
      </c>
      <c r="DO270" s="82">
        <v>26</v>
      </c>
      <c r="DP270" s="82">
        <v>3</v>
      </c>
      <c r="DQ270" s="82">
        <v>460</v>
      </c>
      <c r="DR270" s="82">
        <v>94</v>
      </c>
      <c r="DS270" s="82">
        <v>944</v>
      </c>
      <c r="DT270" s="82"/>
      <c r="DU270" s="82">
        <v>481</v>
      </c>
      <c r="DV270" s="82">
        <v>1038</v>
      </c>
      <c r="DW270" s="82">
        <v>135</v>
      </c>
      <c r="DX270" s="82"/>
      <c r="DY270" s="82">
        <v>92</v>
      </c>
      <c r="DZ270" s="82">
        <v>64</v>
      </c>
      <c r="EA270" s="82">
        <v>40</v>
      </c>
      <c r="EB270" s="82">
        <v>390</v>
      </c>
      <c r="EC270" s="82">
        <v>38</v>
      </c>
      <c r="ED270" s="82"/>
      <c r="EE270" s="82">
        <v>98</v>
      </c>
      <c r="EF270" s="82">
        <v>14</v>
      </c>
      <c r="EG270" s="82">
        <v>7</v>
      </c>
      <c r="EH270" s="82"/>
      <c r="EI270" s="82">
        <v>613</v>
      </c>
      <c r="EJ270" s="82">
        <v>297</v>
      </c>
      <c r="EK270" s="82">
        <v>1</v>
      </c>
      <c r="EL270" s="82"/>
      <c r="EM270" s="82"/>
      <c r="EN270" s="82"/>
      <c r="EO270" s="82"/>
      <c r="EP270" s="82">
        <v>440</v>
      </c>
      <c r="EQ270" s="82">
        <v>861</v>
      </c>
      <c r="ER270" s="82">
        <v>140</v>
      </c>
      <c r="ES270" s="82">
        <v>185</v>
      </c>
      <c r="ET270" s="82">
        <v>28</v>
      </c>
      <c r="EU270" s="82"/>
      <c r="EV270" s="82">
        <v>217</v>
      </c>
      <c r="EW270" s="82">
        <v>323</v>
      </c>
      <c r="EX270" s="82">
        <v>20</v>
      </c>
      <c r="EY270" s="82">
        <v>4</v>
      </c>
      <c r="EZ270" s="82">
        <v>108</v>
      </c>
      <c r="FA270" s="82">
        <v>1</v>
      </c>
      <c r="FB270" s="82">
        <v>86</v>
      </c>
      <c r="FC270" s="82">
        <v>266</v>
      </c>
      <c r="FD270" s="82">
        <v>139</v>
      </c>
      <c r="FE270" s="82">
        <v>47</v>
      </c>
      <c r="FF270" s="82">
        <v>29</v>
      </c>
      <c r="FG270" s="82">
        <v>30</v>
      </c>
      <c r="FH270" s="82">
        <v>51</v>
      </c>
      <c r="FI270" s="82">
        <v>170</v>
      </c>
      <c r="FJ270" s="82">
        <v>70</v>
      </c>
      <c r="FK270" s="82">
        <v>65</v>
      </c>
      <c r="FL270" s="82">
        <v>4</v>
      </c>
      <c r="FM270" s="82">
        <v>4</v>
      </c>
      <c r="FN270" s="82">
        <v>19</v>
      </c>
      <c r="FO270" s="82"/>
      <c r="FP270" s="82">
        <v>1</v>
      </c>
      <c r="FQ270" s="82">
        <v>1654</v>
      </c>
      <c r="FR270" s="82">
        <v>1</v>
      </c>
      <c r="FS270" s="82">
        <v>1518</v>
      </c>
      <c r="FT270" s="82">
        <v>135</v>
      </c>
      <c r="FU270" s="82"/>
      <c r="FV270" s="82"/>
      <c r="FW270" s="82">
        <v>1589</v>
      </c>
      <c r="FX270" s="82">
        <v>60</v>
      </c>
      <c r="FY270" s="82">
        <v>5</v>
      </c>
      <c r="FZ270" s="82"/>
      <c r="GA270" s="82"/>
      <c r="GB270" s="82"/>
      <c r="GC270" s="82">
        <v>10</v>
      </c>
    </row>
    <row r="271" spans="1:185" x14ac:dyDescent="0.3">
      <c r="A271" s="83">
        <v>106420493</v>
      </c>
      <c r="B271" s="81" t="s">
        <v>683</v>
      </c>
      <c r="C271" s="81" t="s">
        <v>684</v>
      </c>
      <c r="D271" s="81" t="s">
        <v>1101</v>
      </c>
      <c r="E271" s="81" t="s">
        <v>1694</v>
      </c>
      <c r="F271" s="81" t="s">
        <v>2140</v>
      </c>
      <c r="G271" s="81" t="s">
        <v>2141</v>
      </c>
      <c r="H271" s="81" t="s">
        <v>685</v>
      </c>
      <c r="I271" s="81" t="s">
        <v>1040</v>
      </c>
      <c r="J271" s="81" t="s">
        <v>1870</v>
      </c>
      <c r="K271" s="81" t="s">
        <v>1864</v>
      </c>
      <c r="L271" s="81"/>
      <c r="M271" s="81"/>
      <c r="N271" s="81" t="s">
        <v>965</v>
      </c>
      <c r="O271" s="81" t="s">
        <v>1177</v>
      </c>
      <c r="P271" s="81" t="s">
        <v>1136</v>
      </c>
      <c r="Q271" s="81" t="s">
        <v>1699</v>
      </c>
      <c r="R271" s="81" t="s">
        <v>51</v>
      </c>
      <c r="S271" s="82">
        <v>23411</v>
      </c>
      <c r="T271" s="82">
        <v>19733</v>
      </c>
      <c r="U271" s="82">
        <v>1</v>
      </c>
      <c r="V271" s="82">
        <v>5230</v>
      </c>
      <c r="W271" s="82">
        <v>4746</v>
      </c>
      <c r="X271" s="82">
        <v>7377</v>
      </c>
      <c r="Y271" s="82">
        <v>6568</v>
      </c>
      <c r="Z271" s="82">
        <v>4660</v>
      </c>
      <c r="AA271" s="82">
        <v>4225</v>
      </c>
      <c r="AB271" s="82">
        <v>3549</v>
      </c>
      <c r="AC271" s="82">
        <v>2620</v>
      </c>
      <c r="AD271" s="82">
        <v>2674</v>
      </c>
      <c r="AE271" s="82">
        <v>1496</v>
      </c>
      <c r="AF271" s="82"/>
      <c r="AG271" s="82">
        <v>58</v>
      </c>
      <c r="AH271" s="82">
        <v>741</v>
      </c>
      <c r="AI271" s="82">
        <v>781</v>
      </c>
      <c r="AJ271" s="82">
        <v>149</v>
      </c>
      <c r="AK271" s="82">
        <v>84</v>
      </c>
      <c r="AL271" s="82">
        <v>14950</v>
      </c>
      <c r="AM271" s="82">
        <v>1252</v>
      </c>
      <c r="AN271" s="82">
        <v>25130</v>
      </c>
      <c r="AO271" s="82"/>
      <c r="AP271" s="82">
        <v>27141</v>
      </c>
      <c r="AQ271" s="82">
        <v>15501</v>
      </c>
      <c r="AR271" s="82">
        <v>503</v>
      </c>
      <c r="AS271" s="82"/>
      <c r="AT271" s="82">
        <v>264</v>
      </c>
      <c r="AU271" s="82">
        <v>441</v>
      </c>
      <c r="AV271" s="82">
        <v>2</v>
      </c>
      <c r="AW271" s="82">
        <v>61</v>
      </c>
      <c r="AX271" s="82">
        <v>47</v>
      </c>
      <c r="AY271" s="82">
        <v>22</v>
      </c>
      <c r="AZ271" s="82">
        <v>21</v>
      </c>
      <c r="BA271" s="82">
        <v>481</v>
      </c>
      <c r="BB271" s="82">
        <v>391</v>
      </c>
      <c r="BC271" s="82">
        <v>2</v>
      </c>
      <c r="BD271" s="82">
        <v>8</v>
      </c>
      <c r="BE271" s="82">
        <v>41324</v>
      </c>
      <c r="BF271" s="82">
        <v>70</v>
      </c>
      <c r="BG271" s="82">
        <v>11</v>
      </c>
      <c r="BH271" s="82"/>
      <c r="BI271" s="82"/>
      <c r="BJ271" s="82"/>
      <c r="BK271" s="82">
        <v>4637</v>
      </c>
      <c r="BL271" s="82">
        <v>7921</v>
      </c>
      <c r="BM271" s="82">
        <v>1391</v>
      </c>
      <c r="BN271" s="82">
        <v>25997</v>
      </c>
      <c r="BO271" s="82">
        <v>2821</v>
      </c>
      <c r="BP271" s="82">
        <v>378</v>
      </c>
      <c r="BQ271" s="82">
        <v>113</v>
      </c>
      <c r="BR271" s="82">
        <v>2312</v>
      </c>
      <c r="BS271" s="82">
        <v>16</v>
      </c>
      <c r="BT271" s="82">
        <v>2608</v>
      </c>
      <c r="BU271" s="82">
        <v>103</v>
      </c>
      <c r="BV271" s="82">
        <v>685</v>
      </c>
      <c r="BW271" s="82">
        <v>536</v>
      </c>
      <c r="BX271" s="82">
        <v>347</v>
      </c>
      <c r="BY271" s="82">
        <v>1097</v>
      </c>
      <c r="BZ271" s="82">
        <v>2429</v>
      </c>
      <c r="CA271" s="82">
        <v>2675</v>
      </c>
      <c r="CB271" s="82">
        <v>8065</v>
      </c>
      <c r="CC271" s="82">
        <v>2152</v>
      </c>
      <c r="CD271" s="82">
        <v>2444</v>
      </c>
      <c r="CE271" s="82">
        <v>122</v>
      </c>
      <c r="CF271" s="82">
        <v>1758</v>
      </c>
      <c r="CG271" s="82">
        <v>1893</v>
      </c>
      <c r="CH271" s="82">
        <v>4290</v>
      </c>
      <c r="CI271" s="82">
        <v>1615</v>
      </c>
      <c r="CJ271" s="82">
        <v>7866</v>
      </c>
      <c r="CK271" s="82">
        <v>19</v>
      </c>
      <c r="CL271" s="82">
        <v>43145</v>
      </c>
      <c r="CM271" s="82">
        <v>103</v>
      </c>
      <c r="CN271" s="82">
        <v>31106</v>
      </c>
      <c r="CO271" s="82">
        <v>11587</v>
      </c>
      <c r="CP271" s="82">
        <v>52</v>
      </c>
      <c r="CQ271" s="82">
        <v>297</v>
      </c>
      <c r="CR271" s="82">
        <v>96</v>
      </c>
      <c r="CS271" s="82">
        <v>42319</v>
      </c>
      <c r="CT271" s="82"/>
      <c r="CU271" s="82">
        <v>525</v>
      </c>
      <c r="CV271" s="82">
        <v>204</v>
      </c>
      <c r="CW271" s="82">
        <v>1</v>
      </c>
      <c r="CX271" s="82">
        <v>3309</v>
      </c>
      <c r="CY271" s="82">
        <v>3578</v>
      </c>
      <c r="CZ271" s="82"/>
      <c r="DA271" s="82">
        <v>163</v>
      </c>
      <c r="DB271" s="82">
        <v>409</v>
      </c>
      <c r="DC271" s="82">
        <v>596</v>
      </c>
      <c r="DD271" s="82">
        <v>574</v>
      </c>
      <c r="DE271" s="82">
        <v>967</v>
      </c>
      <c r="DF271" s="82">
        <v>1221</v>
      </c>
      <c r="DG271" s="82">
        <v>1242</v>
      </c>
      <c r="DH271" s="82">
        <v>1526</v>
      </c>
      <c r="DI271" s="82">
        <v>112</v>
      </c>
      <c r="DJ271" s="82">
        <v>77</v>
      </c>
      <c r="DK271" s="82"/>
      <c r="DL271" s="82">
        <v>12</v>
      </c>
      <c r="DM271" s="82">
        <v>223</v>
      </c>
      <c r="DN271" s="82">
        <v>107</v>
      </c>
      <c r="DO271" s="82">
        <v>33</v>
      </c>
      <c r="DP271" s="82">
        <v>12</v>
      </c>
      <c r="DQ271" s="82">
        <v>1429</v>
      </c>
      <c r="DR271" s="82">
        <v>198</v>
      </c>
      <c r="DS271" s="82">
        <v>4873</v>
      </c>
      <c r="DT271" s="82"/>
      <c r="DU271" s="82">
        <v>3029</v>
      </c>
      <c r="DV271" s="82">
        <v>3742</v>
      </c>
      <c r="DW271" s="82">
        <v>116</v>
      </c>
      <c r="DX271" s="82"/>
      <c r="DY271" s="82">
        <v>133</v>
      </c>
      <c r="DZ271" s="82">
        <v>124</v>
      </c>
      <c r="EA271" s="82">
        <v>309</v>
      </c>
      <c r="EB271" s="82">
        <v>1305</v>
      </c>
      <c r="EC271" s="82">
        <v>229</v>
      </c>
      <c r="ED271" s="82">
        <v>2</v>
      </c>
      <c r="EE271" s="82">
        <v>5</v>
      </c>
      <c r="EF271" s="82">
        <v>17</v>
      </c>
      <c r="EG271" s="82">
        <v>157</v>
      </c>
      <c r="EH271" s="82">
        <v>38</v>
      </c>
      <c r="EI271" s="82">
        <v>3720</v>
      </c>
      <c r="EJ271" s="82">
        <v>846</v>
      </c>
      <c r="EK271" s="82">
        <v>1</v>
      </c>
      <c r="EL271" s="82"/>
      <c r="EM271" s="82"/>
      <c r="EN271" s="82">
        <v>1</v>
      </c>
      <c r="EO271" s="82"/>
      <c r="EP271" s="82">
        <v>2029</v>
      </c>
      <c r="EQ271" s="82">
        <v>3538</v>
      </c>
      <c r="ER271" s="82">
        <v>210</v>
      </c>
      <c r="ES271" s="82">
        <v>938</v>
      </c>
      <c r="ET271" s="82">
        <v>160</v>
      </c>
      <c r="EU271" s="82">
        <v>12</v>
      </c>
      <c r="EV271" s="82">
        <v>1067</v>
      </c>
      <c r="EW271" s="82">
        <v>1058</v>
      </c>
      <c r="EX271" s="82">
        <v>74</v>
      </c>
      <c r="EY271" s="82">
        <v>7</v>
      </c>
      <c r="EZ271" s="82">
        <v>410</v>
      </c>
      <c r="FA271" s="82">
        <v>3</v>
      </c>
      <c r="FB271" s="82">
        <v>409</v>
      </c>
      <c r="FC271" s="82">
        <v>1649</v>
      </c>
      <c r="FD271" s="82">
        <v>745</v>
      </c>
      <c r="FE271" s="82">
        <v>157</v>
      </c>
      <c r="FF271" s="82">
        <v>165</v>
      </c>
      <c r="FG271" s="82">
        <v>152</v>
      </c>
      <c r="FH271" s="82">
        <v>149</v>
      </c>
      <c r="FI271" s="82">
        <v>468</v>
      </c>
      <c r="FJ271" s="82">
        <v>71</v>
      </c>
      <c r="FK271" s="82">
        <v>123</v>
      </c>
      <c r="FL271" s="82">
        <v>40</v>
      </c>
      <c r="FM271" s="82">
        <v>10</v>
      </c>
      <c r="FN271" s="82">
        <v>126</v>
      </c>
      <c r="FO271" s="82">
        <v>4</v>
      </c>
      <c r="FP271" s="82"/>
      <c r="FQ271" s="82">
        <v>6887</v>
      </c>
      <c r="FR271" s="82">
        <v>23</v>
      </c>
      <c r="FS271" s="82">
        <v>5348</v>
      </c>
      <c r="FT271" s="82">
        <v>1457</v>
      </c>
      <c r="FU271" s="82">
        <v>17</v>
      </c>
      <c r="FV271" s="82">
        <v>42</v>
      </c>
      <c r="FW271" s="82">
        <v>6671</v>
      </c>
      <c r="FX271" s="82">
        <v>187</v>
      </c>
      <c r="FY271" s="82">
        <v>28</v>
      </c>
      <c r="FZ271" s="82">
        <v>1</v>
      </c>
      <c r="GA271" s="82"/>
      <c r="GB271" s="82"/>
      <c r="GC271" s="82">
        <v>32</v>
      </c>
    </row>
    <row r="272" spans="1:185" x14ac:dyDescent="0.3">
      <c r="A272" s="83">
        <v>106420514</v>
      </c>
      <c r="B272" s="81" t="s">
        <v>686</v>
      </c>
      <c r="C272" s="81" t="s">
        <v>687</v>
      </c>
      <c r="D272" s="81" t="s">
        <v>1101</v>
      </c>
      <c r="E272" s="81" t="s">
        <v>1694</v>
      </c>
      <c r="F272" s="81" t="s">
        <v>1700</v>
      </c>
      <c r="G272" s="81" t="s">
        <v>1694</v>
      </c>
      <c r="H272" s="81" t="s">
        <v>1179</v>
      </c>
      <c r="I272" s="81" t="s">
        <v>1040</v>
      </c>
      <c r="J272" s="81" t="s">
        <v>1872</v>
      </c>
      <c r="K272" s="81" t="s">
        <v>1864</v>
      </c>
      <c r="L272" s="81"/>
      <c r="M272" s="81"/>
      <c r="N272" s="81" t="s">
        <v>965</v>
      </c>
      <c r="O272" s="81" t="s">
        <v>1177</v>
      </c>
      <c r="P272" s="81" t="s">
        <v>1157</v>
      </c>
      <c r="Q272" s="81" t="s">
        <v>1701</v>
      </c>
      <c r="R272" s="81" t="s">
        <v>51</v>
      </c>
      <c r="S272" s="82">
        <v>15432</v>
      </c>
      <c r="T272" s="82">
        <v>15491</v>
      </c>
      <c r="U272" s="82">
        <v>12</v>
      </c>
      <c r="V272" s="82">
        <v>1700</v>
      </c>
      <c r="W272" s="82">
        <v>2486</v>
      </c>
      <c r="X272" s="82">
        <v>4634</v>
      </c>
      <c r="Y272" s="82">
        <v>4711</v>
      </c>
      <c r="Z272" s="82">
        <v>3705</v>
      </c>
      <c r="AA272" s="82">
        <v>4121</v>
      </c>
      <c r="AB272" s="82">
        <v>3642</v>
      </c>
      <c r="AC272" s="82">
        <v>2867</v>
      </c>
      <c r="AD272" s="82">
        <v>2594</v>
      </c>
      <c r="AE272" s="82">
        <v>475</v>
      </c>
      <c r="AF272" s="82"/>
      <c r="AG272" s="82">
        <v>100</v>
      </c>
      <c r="AH272" s="82">
        <v>523</v>
      </c>
      <c r="AI272" s="82">
        <v>834</v>
      </c>
      <c r="AJ272" s="82">
        <v>358</v>
      </c>
      <c r="AK272" s="82">
        <v>50</v>
      </c>
      <c r="AL272" s="82">
        <v>1466</v>
      </c>
      <c r="AM272" s="82">
        <v>683</v>
      </c>
      <c r="AN272" s="82">
        <v>26808</v>
      </c>
      <c r="AO272" s="82">
        <v>113</v>
      </c>
      <c r="AP272" s="82">
        <v>10534</v>
      </c>
      <c r="AQ272" s="82">
        <v>19025</v>
      </c>
      <c r="AR272" s="82">
        <v>1355</v>
      </c>
      <c r="AS272" s="82">
        <v>21</v>
      </c>
      <c r="AT272" s="82">
        <v>64</v>
      </c>
      <c r="AU272" s="82"/>
      <c r="AV272" s="82">
        <v>1</v>
      </c>
      <c r="AW272" s="82">
        <v>44</v>
      </c>
      <c r="AX272" s="82">
        <v>61</v>
      </c>
      <c r="AY272" s="82">
        <v>23</v>
      </c>
      <c r="AZ272" s="82">
        <v>363</v>
      </c>
      <c r="BA272" s="82">
        <v>157</v>
      </c>
      <c r="BB272" s="82">
        <v>156</v>
      </c>
      <c r="BC272" s="82">
        <v>15</v>
      </c>
      <c r="BD272" s="82">
        <v>10</v>
      </c>
      <c r="BE272" s="82">
        <v>29896</v>
      </c>
      <c r="BF272" s="82">
        <v>145</v>
      </c>
      <c r="BG272" s="82"/>
      <c r="BH272" s="82"/>
      <c r="BI272" s="82"/>
      <c r="BJ272" s="82"/>
      <c r="BK272" s="82">
        <v>10897</v>
      </c>
      <c r="BL272" s="82">
        <v>16488</v>
      </c>
      <c r="BM272" s="82">
        <v>906</v>
      </c>
      <c r="BN272" s="82">
        <v>384</v>
      </c>
      <c r="BO272" s="82">
        <v>2260</v>
      </c>
      <c r="BP272" s="82"/>
      <c r="BQ272" s="82">
        <v>32</v>
      </c>
      <c r="BR272" s="82">
        <v>2132</v>
      </c>
      <c r="BS272" s="82">
        <v>15</v>
      </c>
      <c r="BT272" s="82">
        <v>1737</v>
      </c>
      <c r="BU272" s="82">
        <v>114</v>
      </c>
      <c r="BV272" s="82">
        <v>356</v>
      </c>
      <c r="BW272" s="82">
        <v>439</v>
      </c>
      <c r="BX272" s="82">
        <v>261</v>
      </c>
      <c r="BY272" s="82">
        <v>2034</v>
      </c>
      <c r="BZ272" s="82">
        <v>1420</v>
      </c>
      <c r="CA272" s="82">
        <v>1091</v>
      </c>
      <c r="CB272" s="82">
        <v>6059</v>
      </c>
      <c r="CC272" s="82">
        <v>3327</v>
      </c>
      <c r="CD272" s="82">
        <v>1594</v>
      </c>
      <c r="CE272" s="82">
        <v>135</v>
      </c>
      <c r="CF272" s="82">
        <v>1444</v>
      </c>
      <c r="CG272" s="82">
        <v>630</v>
      </c>
      <c r="CH272" s="82">
        <v>2111</v>
      </c>
      <c r="CI272" s="82">
        <v>931</v>
      </c>
      <c r="CJ272" s="82">
        <v>5055</v>
      </c>
      <c r="CK272" s="82">
        <v>18</v>
      </c>
      <c r="CL272" s="82">
        <v>30935</v>
      </c>
      <c r="CM272" s="82">
        <v>197</v>
      </c>
      <c r="CN272" s="82">
        <v>26355</v>
      </c>
      <c r="CO272" s="82">
        <v>4364</v>
      </c>
      <c r="CP272" s="82">
        <v>14</v>
      </c>
      <c r="CQ272" s="82">
        <v>5</v>
      </c>
      <c r="CR272" s="82">
        <v>1</v>
      </c>
      <c r="CS272" s="82">
        <v>27871</v>
      </c>
      <c r="CT272" s="82">
        <v>24</v>
      </c>
      <c r="CU272" s="82">
        <v>2418</v>
      </c>
      <c r="CV272" s="82">
        <v>536</v>
      </c>
      <c r="CW272" s="82">
        <v>85</v>
      </c>
      <c r="CX272" s="82">
        <v>4145</v>
      </c>
      <c r="CY272" s="82">
        <v>4883</v>
      </c>
      <c r="CZ272" s="82">
        <v>1</v>
      </c>
      <c r="DA272" s="82">
        <v>250</v>
      </c>
      <c r="DB272" s="82">
        <v>538</v>
      </c>
      <c r="DC272" s="82">
        <v>640</v>
      </c>
      <c r="DD272" s="82">
        <v>741</v>
      </c>
      <c r="DE272" s="82">
        <v>1275</v>
      </c>
      <c r="DF272" s="82">
        <v>1667</v>
      </c>
      <c r="DG272" s="82">
        <v>1564</v>
      </c>
      <c r="DH272" s="82">
        <v>2120</v>
      </c>
      <c r="DI272" s="82">
        <v>75</v>
      </c>
      <c r="DJ272" s="82">
        <v>159</v>
      </c>
      <c r="DK272" s="82"/>
      <c r="DL272" s="82">
        <v>38</v>
      </c>
      <c r="DM272" s="82">
        <v>189</v>
      </c>
      <c r="DN272" s="82">
        <v>212</v>
      </c>
      <c r="DO272" s="82">
        <v>150</v>
      </c>
      <c r="DP272" s="82">
        <v>12</v>
      </c>
      <c r="DQ272" s="82">
        <v>1215</v>
      </c>
      <c r="DR272" s="82">
        <v>187</v>
      </c>
      <c r="DS272" s="82">
        <v>7017</v>
      </c>
      <c r="DT272" s="82">
        <v>9</v>
      </c>
      <c r="DU272" s="82">
        <v>2254</v>
      </c>
      <c r="DV272" s="82">
        <v>6386</v>
      </c>
      <c r="DW272" s="82">
        <v>383</v>
      </c>
      <c r="DX272" s="82">
        <v>6</v>
      </c>
      <c r="DY272" s="82">
        <v>70</v>
      </c>
      <c r="DZ272" s="82"/>
      <c r="EA272" s="82">
        <v>313</v>
      </c>
      <c r="EB272" s="82">
        <v>983</v>
      </c>
      <c r="EC272" s="82">
        <v>254</v>
      </c>
      <c r="ED272" s="82">
        <v>58</v>
      </c>
      <c r="EE272" s="82">
        <v>29</v>
      </c>
      <c r="EF272" s="82">
        <v>30</v>
      </c>
      <c r="EG272" s="82">
        <v>483</v>
      </c>
      <c r="EH272" s="82">
        <v>23</v>
      </c>
      <c r="EI272" s="82">
        <v>5717</v>
      </c>
      <c r="EJ272" s="82">
        <v>1062</v>
      </c>
      <c r="EK272" s="82">
        <v>6</v>
      </c>
      <c r="EL272" s="82">
        <v>1</v>
      </c>
      <c r="EM272" s="82"/>
      <c r="EN272" s="82"/>
      <c r="EO272" s="82"/>
      <c r="EP272" s="82">
        <v>1828</v>
      </c>
      <c r="EQ272" s="82">
        <v>4158</v>
      </c>
      <c r="ER272" s="82">
        <v>310</v>
      </c>
      <c r="ES272" s="82">
        <v>2546</v>
      </c>
      <c r="ET272" s="82">
        <v>187</v>
      </c>
      <c r="EU272" s="82"/>
      <c r="EV272" s="82">
        <v>1597</v>
      </c>
      <c r="EW272" s="82">
        <v>1430</v>
      </c>
      <c r="EX272" s="82">
        <v>75</v>
      </c>
      <c r="EY272" s="82">
        <v>17</v>
      </c>
      <c r="EZ272" s="82">
        <v>311</v>
      </c>
      <c r="FA272" s="82">
        <v>8</v>
      </c>
      <c r="FB272" s="82">
        <v>351</v>
      </c>
      <c r="FC272" s="82">
        <v>1238</v>
      </c>
      <c r="FD272" s="82">
        <v>1270</v>
      </c>
      <c r="FE272" s="82">
        <v>1055</v>
      </c>
      <c r="FF272" s="82">
        <v>200</v>
      </c>
      <c r="FG272" s="82">
        <v>329</v>
      </c>
      <c r="FH272" s="82">
        <v>268</v>
      </c>
      <c r="FI272" s="82">
        <v>482</v>
      </c>
      <c r="FJ272" s="82">
        <v>97</v>
      </c>
      <c r="FK272" s="82">
        <v>208</v>
      </c>
      <c r="FL272" s="82">
        <v>15</v>
      </c>
      <c r="FM272" s="82">
        <v>24</v>
      </c>
      <c r="FN272" s="82">
        <v>44</v>
      </c>
      <c r="FO272" s="82">
        <v>10</v>
      </c>
      <c r="FP272" s="82"/>
      <c r="FQ272" s="82">
        <v>9029</v>
      </c>
      <c r="FR272" s="82">
        <v>69</v>
      </c>
      <c r="FS272" s="82">
        <v>7906</v>
      </c>
      <c r="FT272" s="82">
        <v>1046</v>
      </c>
      <c r="FU272" s="82">
        <v>2</v>
      </c>
      <c r="FV272" s="82">
        <v>6</v>
      </c>
      <c r="FW272" s="82">
        <v>8452</v>
      </c>
      <c r="FX272" s="82">
        <v>477</v>
      </c>
      <c r="FY272" s="82">
        <v>90</v>
      </c>
      <c r="FZ272" s="82">
        <v>8</v>
      </c>
      <c r="GA272" s="82">
        <v>2</v>
      </c>
      <c r="GB272" s="82"/>
      <c r="GC272" s="82">
        <v>44</v>
      </c>
    </row>
    <row r="273" spans="1:185" x14ac:dyDescent="0.3">
      <c r="A273" s="83">
        <v>106420522</v>
      </c>
      <c r="B273" s="81" t="s">
        <v>688</v>
      </c>
      <c r="C273" s="81" t="s">
        <v>689</v>
      </c>
      <c r="D273" s="81" t="s">
        <v>1101</v>
      </c>
      <c r="E273" s="81" t="s">
        <v>1694</v>
      </c>
      <c r="F273" s="81" t="s">
        <v>1702</v>
      </c>
      <c r="G273" s="81" t="s">
        <v>1703</v>
      </c>
      <c r="H273" s="81" t="s">
        <v>690</v>
      </c>
      <c r="I273" s="81" t="s">
        <v>1040</v>
      </c>
      <c r="J273" s="81"/>
      <c r="K273" s="81" t="s">
        <v>1868</v>
      </c>
      <c r="L273" s="81" t="s">
        <v>974</v>
      </c>
      <c r="M273" s="81"/>
      <c r="N273" s="81" t="s">
        <v>976</v>
      </c>
      <c r="O273" s="81" t="s">
        <v>1177</v>
      </c>
      <c r="P273" s="81" t="s">
        <v>1157</v>
      </c>
      <c r="Q273" s="81" t="s">
        <v>1704</v>
      </c>
      <c r="R273" s="81" t="s">
        <v>75</v>
      </c>
      <c r="S273" s="82">
        <v>4081</v>
      </c>
      <c r="T273" s="82">
        <v>3615</v>
      </c>
      <c r="U273" s="82">
        <v>1</v>
      </c>
      <c r="V273" s="82">
        <v>473</v>
      </c>
      <c r="W273" s="82">
        <v>589</v>
      </c>
      <c r="X273" s="82">
        <v>781</v>
      </c>
      <c r="Y273" s="82">
        <v>879</v>
      </c>
      <c r="Z273" s="82">
        <v>775</v>
      </c>
      <c r="AA273" s="82">
        <v>915</v>
      </c>
      <c r="AB273" s="82">
        <v>1028</v>
      </c>
      <c r="AC273" s="82">
        <v>1105</v>
      </c>
      <c r="AD273" s="82">
        <v>1075</v>
      </c>
      <c r="AE273" s="82">
        <v>77</v>
      </c>
      <c r="AF273" s="82"/>
      <c r="AG273" s="82">
        <v>79</v>
      </c>
      <c r="AH273" s="82">
        <v>79</v>
      </c>
      <c r="AI273" s="82">
        <v>81</v>
      </c>
      <c r="AJ273" s="82">
        <v>43</v>
      </c>
      <c r="AK273" s="82">
        <v>4</v>
      </c>
      <c r="AL273" s="82">
        <v>239</v>
      </c>
      <c r="AM273" s="82">
        <v>113</v>
      </c>
      <c r="AN273" s="82">
        <v>7047</v>
      </c>
      <c r="AO273" s="82">
        <v>12</v>
      </c>
      <c r="AP273" s="82">
        <v>1896</v>
      </c>
      <c r="AQ273" s="82">
        <v>5592</v>
      </c>
      <c r="AR273" s="82">
        <v>208</v>
      </c>
      <c r="AS273" s="82">
        <v>1</v>
      </c>
      <c r="AT273" s="82">
        <v>308</v>
      </c>
      <c r="AU273" s="82"/>
      <c r="AV273" s="82"/>
      <c r="AW273" s="82">
        <v>7</v>
      </c>
      <c r="AX273" s="82">
        <v>4</v>
      </c>
      <c r="AY273" s="82">
        <v>6</v>
      </c>
      <c r="AZ273" s="82">
        <v>749</v>
      </c>
      <c r="BA273" s="82">
        <v>21</v>
      </c>
      <c r="BB273" s="82">
        <v>1</v>
      </c>
      <c r="BC273" s="82"/>
      <c r="BD273" s="82">
        <v>2</v>
      </c>
      <c r="BE273" s="82">
        <v>6590</v>
      </c>
      <c r="BF273" s="82">
        <v>9</v>
      </c>
      <c r="BG273" s="82"/>
      <c r="BH273" s="82"/>
      <c r="BI273" s="82"/>
      <c r="BJ273" s="82"/>
      <c r="BK273" s="82">
        <v>1875</v>
      </c>
      <c r="BL273" s="82">
        <v>5006</v>
      </c>
      <c r="BM273" s="82">
        <v>293</v>
      </c>
      <c r="BN273" s="82">
        <v>78</v>
      </c>
      <c r="BO273" s="82">
        <v>445</v>
      </c>
      <c r="BP273" s="82"/>
      <c r="BQ273" s="82">
        <v>4</v>
      </c>
      <c r="BR273" s="82">
        <v>578</v>
      </c>
      <c r="BS273" s="82"/>
      <c r="BT273" s="82">
        <v>568</v>
      </c>
      <c r="BU273" s="82">
        <v>25</v>
      </c>
      <c r="BV273" s="82">
        <v>105</v>
      </c>
      <c r="BW273" s="82">
        <v>116</v>
      </c>
      <c r="BX273" s="82">
        <v>72</v>
      </c>
      <c r="BY273" s="82">
        <v>307</v>
      </c>
      <c r="BZ273" s="82">
        <v>432</v>
      </c>
      <c r="CA273" s="82">
        <v>261</v>
      </c>
      <c r="CB273" s="82">
        <v>2087</v>
      </c>
      <c r="CC273" s="82">
        <v>286</v>
      </c>
      <c r="CD273" s="82">
        <v>425</v>
      </c>
      <c r="CE273" s="82">
        <v>12</v>
      </c>
      <c r="CF273" s="82">
        <v>271</v>
      </c>
      <c r="CG273" s="82">
        <v>85</v>
      </c>
      <c r="CH273" s="82">
        <v>558</v>
      </c>
      <c r="CI273" s="82">
        <v>289</v>
      </c>
      <c r="CJ273" s="82">
        <v>1212</v>
      </c>
      <c r="CK273" s="82">
        <v>4</v>
      </c>
      <c r="CL273" s="82">
        <v>7697</v>
      </c>
      <c r="CM273" s="82">
        <v>35</v>
      </c>
      <c r="CN273" s="82">
        <v>7038</v>
      </c>
      <c r="CO273" s="82">
        <v>624</v>
      </c>
      <c r="CP273" s="82"/>
      <c r="CQ273" s="82"/>
      <c r="CR273" s="82">
        <v>1</v>
      </c>
      <c r="CS273" s="82">
        <v>7517</v>
      </c>
      <c r="CT273" s="82">
        <v>4</v>
      </c>
      <c r="CU273" s="82">
        <v>47</v>
      </c>
      <c r="CV273" s="82">
        <v>116</v>
      </c>
      <c r="CW273" s="82">
        <v>12</v>
      </c>
      <c r="CX273" s="82">
        <v>52</v>
      </c>
      <c r="CY273" s="82">
        <v>33</v>
      </c>
      <c r="CZ273" s="82"/>
      <c r="DA273" s="82"/>
      <c r="DB273" s="82"/>
      <c r="DC273" s="82">
        <v>1</v>
      </c>
      <c r="DD273" s="82">
        <v>3</v>
      </c>
      <c r="DE273" s="82">
        <v>2</v>
      </c>
      <c r="DF273" s="82">
        <v>8</v>
      </c>
      <c r="DG273" s="82">
        <v>14</v>
      </c>
      <c r="DH273" s="82">
        <v>57</v>
      </c>
      <c r="DI273" s="82"/>
      <c r="DJ273" s="82"/>
      <c r="DK273" s="82"/>
      <c r="DL273" s="82">
        <v>1</v>
      </c>
      <c r="DM273" s="82"/>
      <c r="DN273" s="82"/>
      <c r="DO273" s="82">
        <v>1</v>
      </c>
      <c r="DP273" s="82"/>
      <c r="DQ273" s="82">
        <v>3</v>
      </c>
      <c r="DR273" s="82"/>
      <c r="DS273" s="82">
        <v>80</v>
      </c>
      <c r="DT273" s="82"/>
      <c r="DU273" s="82">
        <v>2</v>
      </c>
      <c r="DV273" s="82">
        <v>82</v>
      </c>
      <c r="DW273" s="82">
        <v>1</v>
      </c>
      <c r="DX273" s="82"/>
      <c r="DY273" s="82">
        <v>5</v>
      </c>
      <c r="DZ273" s="82"/>
      <c r="EA273" s="82">
        <v>4</v>
      </c>
      <c r="EB273" s="82">
        <v>6</v>
      </c>
      <c r="EC273" s="82">
        <v>4</v>
      </c>
      <c r="ED273" s="82">
        <v>1</v>
      </c>
      <c r="EE273" s="82"/>
      <c r="EF273" s="82"/>
      <c r="EG273" s="82">
        <v>3</v>
      </c>
      <c r="EH273" s="82"/>
      <c r="EI273" s="82">
        <v>48</v>
      </c>
      <c r="EJ273" s="82">
        <v>14</v>
      </c>
      <c r="EK273" s="82"/>
      <c r="EL273" s="82"/>
      <c r="EM273" s="82"/>
      <c r="EN273" s="82"/>
      <c r="EO273" s="82"/>
      <c r="EP273" s="82">
        <v>2</v>
      </c>
      <c r="EQ273" s="82">
        <v>67</v>
      </c>
      <c r="ER273" s="82">
        <v>1</v>
      </c>
      <c r="ES273" s="82">
        <v>13</v>
      </c>
      <c r="ET273" s="82">
        <v>2</v>
      </c>
      <c r="EU273" s="82"/>
      <c r="EV273" s="82">
        <v>10</v>
      </c>
      <c r="EW273" s="82">
        <v>10</v>
      </c>
      <c r="EX273" s="82">
        <v>1</v>
      </c>
      <c r="EY273" s="82">
        <v>1</v>
      </c>
      <c r="EZ273" s="82">
        <v>4</v>
      </c>
      <c r="FA273" s="82"/>
      <c r="FB273" s="82">
        <v>6</v>
      </c>
      <c r="FC273" s="82">
        <v>13</v>
      </c>
      <c r="FD273" s="82">
        <v>8</v>
      </c>
      <c r="FE273" s="82">
        <v>1</v>
      </c>
      <c r="FF273" s="82">
        <v>4</v>
      </c>
      <c r="FG273" s="82">
        <v>1</v>
      </c>
      <c r="FH273" s="82"/>
      <c r="FI273" s="82">
        <v>19</v>
      </c>
      <c r="FJ273" s="82">
        <v>5</v>
      </c>
      <c r="FK273" s="82">
        <v>2</v>
      </c>
      <c r="FL273" s="82"/>
      <c r="FM273" s="82"/>
      <c r="FN273" s="82"/>
      <c r="FO273" s="82"/>
      <c r="FP273" s="82"/>
      <c r="FQ273" s="82">
        <v>85</v>
      </c>
      <c r="FR273" s="82"/>
      <c r="FS273" s="82">
        <v>83</v>
      </c>
      <c r="FT273" s="82">
        <v>2</v>
      </c>
      <c r="FU273" s="82"/>
      <c r="FV273" s="82"/>
      <c r="FW273" s="82">
        <v>85</v>
      </c>
      <c r="FX273" s="82"/>
      <c r="FY273" s="82"/>
      <c r="FZ273" s="82"/>
      <c r="GA273" s="82"/>
      <c r="GB273" s="82"/>
      <c r="GC273" s="82">
        <v>8</v>
      </c>
    </row>
    <row r="274" spans="1:185" x14ac:dyDescent="0.3">
      <c r="A274" s="83">
        <v>106430705</v>
      </c>
      <c r="B274" s="81" t="s">
        <v>691</v>
      </c>
      <c r="C274" s="81" t="s">
        <v>2261</v>
      </c>
      <c r="D274" s="81" t="s">
        <v>1101</v>
      </c>
      <c r="E274" s="81" t="s">
        <v>1705</v>
      </c>
      <c r="F274" s="81" t="s">
        <v>2142</v>
      </c>
      <c r="G274" s="81" t="s">
        <v>2143</v>
      </c>
      <c r="H274" s="81" t="s">
        <v>692</v>
      </c>
      <c r="I274" s="81" t="s">
        <v>1041</v>
      </c>
      <c r="J274" s="81" t="s">
        <v>1867</v>
      </c>
      <c r="K274" s="81" t="s">
        <v>1864</v>
      </c>
      <c r="L274" s="81"/>
      <c r="M274" s="81"/>
      <c r="N274" s="81" t="s">
        <v>967</v>
      </c>
      <c r="O274" s="81" t="s">
        <v>1102</v>
      </c>
      <c r="P274" s="81" t="s">
        <v>1144</v>
      </c>
      <c r="Q274" s="81" t="s">
        <v>1706</v>
      </c>
      <c r="R274" s="81" t="s">
        <v>51</v>
      </c>
      <c r="S274" s="82">
        <v>27306</v>
      </c>
      <c r="T274" s="82">
        <v>26226</v>
      </c>
      <c r="U274" s="82">
        <v>2</v>
      </c>
      <c r="V274" s="82">
        <v>4757</v>
      </c>
      <c r="W274" s="82">
        <v>5494</v>
      </c>
      <c r="X274" s="82">
        <v>9557</v>
      </c>
      <c r="Y274" s="82">
        <v>9082</v>
      </c>
      <c r="Z274" s="82">
        <v>7874</v>
      </c>
      <c r="AA274" s="82">
        <v>6979</v>
      </c>
      <c r="AB274" s="82">
        <v>4458</v>
      </c>
      <c r="AC274" s="82">
        <v>2648</v>
      </c>
      <c r="AD274" s="82">
        <v>1945</v>
      </c>
      <c r="AE274" s="82">
        <v>740</v>
      </c>
      <c r="AF274" s="82"/>
      <c r="AG274" s="82">
        <v>10</v>
      </c>
      <c r="AH274" s="82">
        <v>10501</v>
      </c>
      <c r="AI274" s="82">
        <v>2534</v>
      </c>
      <c r="AJ274" s="82">
        <v>1107</v>
      </c>
      <c r="AK274" s="82">
        <v>103</v>
      </c>
      <c r="AL274" s="82">
        <v>493</v>
      </c>
      <c r="AM274" s="82">
        <v>1</v>
      </c>
      <c r="AN274" s="82">
        <v>38785</v>
      </c>
      <c r="AO274" s="82"/>
      <c r="AP274" s="82">
        <v>31728</v>
      </c>
      <c r="AQ274" s="82">
        <v>21688</v>
      </c>
      <c r="AR274" s="82">
        <v>118</v>
      </c>
      <c r="AS274" s="82"/>
      <c r="AT274" s="82">
        <v>817</v>
      </c>
      <c r="AU274" s="82">
        <v>2444</v>
      </c>
      <c r="AV274" s="82">
        <v>2</v>
      </c>
      <c r="AW274" s="82">
        <v>240</v>
      </c>
      <c r="AX274" s="82">
        <v>16</v>
      </c>
      <c r="AY274" s="82">
        <v>5</v>
      </c>
      <c r="AZ274" s="82">
        <v>2</v>
      </c>
      <c r="BA274" s="82">
        <v>257</v>
      </c>
      <c r="BB274" s="82">
        <v>161</v>
      </c>
      <c r="BC274" s="82">
        <v>2</v>
      </c>
      <c r="BD274" s="82">
        <v>10</v>
      </c>
      <c r="BE274" s="82">
        <v>49486</v>
      </c>
      <c r="BF274" s="82">
        <v>83</v>
      </c>
      <c r="BG274" s="82">
        <v>6</v>
      </c>
      <c r="BH274" s="82">
        <v>3</v>
      </c>
      <c r="BI274" s="82"/>
      <c r="BJ274" s="82"/>
      <c r="BK274" s="82">
        <v>28721</v>
      </c>
      <c r="BL274" s="82">
        <v>7560</v>
      </c>
      <c r="BM274" s="82">
        <v>2075</v>
      </c>
      <c r="BN274" s="82">
        <v>7611</v>
      </c>
      <c r="BO274" s="82">
        <v>7567</v>
      </c>
      <c r="BP274" s="82"/>
      <c r="BQ274" s="82">
        <v>37</v>
      </c>
      <c r="BR274" s="82">
        <v>3017</v>
      </c>
      <c r="BS274" s="82">
        <v>5</v>
      </c>
      <c r="BT274" s="82">
        <v>3510</v>
      </c>
      <c r="BU274" s="82">
        <v>209</v>
      </c>
      <c r="BV274" s="82">
        <v>1134</v>
      </c>
      <c r="BW274" s="82">
        <v>691</v>
      </c>
      <c r="BX274" s="82">
        <v>544</v>
      </c>
      <c r="BY274" s="82">
        <v>2091</v>
      </c>
      <c r="BZ274" s="82">
        <v>3241</v>
      </c>
      <c r="CA274" s="82">
        <v>3102</v>
      </c>
      <c r="CB274" s="82">
        <v>10614</v>
      </c>
      <c r="CC274" s="82">
        <v>2559</v>
      </c>
      <c r="CD274" s="82">
        <v>3484</v>
      </c>
      <c r="CE274" s="82">
        <v>112</v>
      </c>
      <c r="CF274" s="82">
        <v>2213</v>
      </c>
      <c r="CG274" s="82">
        <v>1261</v>
      </c>
      <c r="CH274" s="82">
        <v>5885</v>
      </c>
      <c r="CI274" s="82">
        <v>1914</v>
      </c>
      <c r="CJ274" s="82">
        <v>7885</v>
      </c>
      <c r="CK274" s="82">
        <v>26</v>
      </c>
      <c r="CL274" s="82">
        <v>53534</v>
      </c>
      <c r="CM274" s="82">
        <v>2976</v>
      </c>
      <c r="CN274" s="82">
        <v>41057</v>
      </c>
      <c r="CO274" s="82">
        <v>9477</v>
      </c>
      <c r="CP274" s="82">
        <v>19</v>
      </c>
      <c r="CQ274" s="82">
        <v>5</v>
      </c>
      <c r="CR274" s="82">
        <v>21</v>
      </c>
      <c r="CS274" s="82">
        <v>51659</v>
      </c>
      <c r="CT274" s="82">
        <v>24</v>
      </c>
      <c r="CU274" s="82">
        <v>1448</v>
      </c>
      <c r="CV274" s="82">
        <v>380</v>
      </c>
      <c r="CW274" s="82">
        <v>2</v>
      </c>
      <c r="CX274" s="82">
        <v>4962</v>
      </c>
      <c r="CY274" s="82">
        <v>5903</v>
      </c>
      <c r="CZ274" s="82">
        <v>1</v>
      </c>
      <c r="DA274" s="82">
        <v>122</v>
      </c>
      <c r="DB274" s="82">
        <v>669</v>
      </c>
      <c r="DC274" s="82">
        <v>880</v>
      </c>
      <c r="DD274" s="82">
        <v>1042</v>
      </c>
      <c r="DE274" s="82">
        <v>1710</v>
      </c>
      <c r="DF274" s="82">
        <v>2021</v>
      </c>
      <c r="DG274" s="82">
        <v>2028</v>
      </c>
      <c r="DH274" s="82">
        <v>2393</v>
      </c>
      <c r="DI274" s="82">
        <v>1</v>
      </c>
      <c r="DJ274" s="82"/>
      <c r="DK274" s="82"/>
      <c r="DL274" s="82">
        <v>1</v>
      </c>
      <c r="DM274" s="82">
        <v>3904</v>
      </c>
      <c r="DN274" s="82">
        <v>375</v>
      </c>
      <c r="DO274" s="82">
        <v>217</v>
      </c>
      <c r="DP274" s="82">
        <v>22</v>
      </c>
      <c r="DQ274" s="82">
        <v>91</v>
      </c>
      <c r="DR274" s="82">
        <v>2</v>
      </c>
      <c r="DS274" s="82">
        <v>6254</v>
      </c>
      <c r="DT274" s="82"/>
      <c r="DU274" s="82">
        <v>4104</v>
      </c>
      <c r="DV274" s="82">
        <v>6743</v>
      </c>
      <c r="DW274" s="82">
        <v>19</v>
      </c>
      <c r="DX274" s="82"/>
      <c r="DY274" s="82">
        <v>440</v>
      </c>
      <c r="DZ274" s="82">
        <v>443</v>
      </c>
      <c r="EA274" s="82">
        <v>424</v>
      </c>
      <c r="EB274" s="82">
        <v>1706</v>
      </c>
      <c r="EC274" s="82">
        <v>451</v>
      </c>
      <c r="ED274" s="82"/>
      <c r="EE274" s="82">
        <v>16</v>
      </c>
      <c r="EF274" s="82">
        <v>15</v>
      </c>
      <c r="EG274" s="82">
        <v>127</v>
      </c>
      <c r="EH274" s="82">
        <v>37</v>
      </c>
      <c r="EI274" s="82">
        <v>5639</v>
      </c>
      <c r="EJ274" s="82">
        <v>1565</v>
      </c>
      <c r="EK274" s="82"/>
      <c r="EL274" s="82">
        <v>2</v>
      </c>
      <c r="EM274" s="82"/>
      <c r="EN274" s="82">
        <v>1</v>
      </c>
      <c r="EO274" s="82"/>
      <c r="EP274" s="82">
        <v>3218</v>
      </c>
      <c r="EQ274" s="82">
        <v>5393</v>
      </c>
      <c r="ER274" s="82">
        <v>298</v>
      </c>
      <c r="ES274" s="82">
        <v>1583</v>
      </c>
      <c r="ET274" s="82">
        <v>367</v>
      </c>
      <c r="EU274" s="82">
        <v>7</v>
      </c>
      <c r="EV274" s="82">
        <v>2108</v>
      </c>
      <c r="EW274" s="82">
        <v>1317</v>
      </c>
      <c r="EX274" s="82">
        <v>199</v>
      </c>
      <c r="EY274" s="82">
        <v>24</v>
      </c>
      <c r="EZ274" s="82">
        <v>578</v>
      </c>
      <c r="FA274" s="82">
        <v>23</v>
      </c>
      <c r="FB274" s="82">
        <v>623</v>
      </c>
      <c r="FC274" s="82">
        <v>2378</v>
      </c>
      <c r="FD274" s="82">
        <v>1504</v>
      </c>
      <c r="FE274" s="82">
        <v>190</v>
      </c>
      <c r="FF274" s="82">
        <v>145</v>
      </c>
      <c r="FG274" s="82">
        <v>215</v>
      </c>
      <c r="FH274" s="82">
        <v>355</v>
      </c>
      <c r="FI274" s="82">
        <v>654</v>
      </c>
      <c r="FJ274" s="82">
        <v>111</v>
      </c>
      <c r="FK274" s="82">
        <v>207</v>
      </c>
      <c r="FL274" s="82">
        <v>1</v>
      </c>
      <c r="FM274" s="82">
        <v>13</v>
      </c>
      <c r="FN274" s="82">
        <v>216</v>
      </c>
      <c r="FO274" s="82">
        <v>4</v>
      </c>
      <c r="FP274" s="82">
        <v>1</v>
      </c>
      <c r="FQ274" s="82">
        <v>10866</v>
      </c>
      <c r="FR274" s="82">
        <v>1779</v>
      </c>
      <c r="FS274" s="82">
        <v>7717</v>
      </c>
      <c r="FT274" s="82">
        <v>1354</v>
      </c>
      <c r="FU274" s="82">
        <v>1</v>
      </c>
      <c r="FV274" s="82">
        <v>15</v>
      </c>
      <c r="FW274" s="82">
        <v>10248</v>
      </c>
      <c r="FX274" s="82">
        <v>527</v>
      </c>
      <c r="FY274" s="82">
        <v>80</v>
      </c>
      <c r="FZ274" s="82">
        <v>5</v>
      </c>
      <c r="GA274" s="82">
        <v>6</v>
      </c>
      <c r="GB274" s="82"/>
      <c r="GC274" s="82">
        <v>42</v>
      </c>
    </row>
    <row r="275" spans="1:185" x14ac:dyDescent="0.3">
      <c r="A275" s="83">
        <v>106430763</v>
      </c>
      <c r="B275" s="81" t="s">
        <v>693</v>
      </c>
      <c r="C275" s="81" t="s">
        <v>1707</v>
      </c>
      <c r="D275" s="81" t="s">
        <v>1101</v>
      </c>
      <c r="E275" s="81" t="s">
        <v>1705</v>
      </c>
      <c r="F275" s="81" t="s">
        <v>2144</v>
      </c>
      <c r="G275" s="81" t="s">
        <v>2145</v>
      </c>
      <c r="H275" s="81" t="s">
        <v>694</v>
      </c>
      <c r="I275" s="81" t="s">
        <v>1040</v>
      </c>
      <c r="J275" s="81"/>
      <c r="K275" s="81" t="s">
        <v>1864</v>
      </c>
      <c r="L275" s="81"/>
      <c r="M275" s="81"/>
      <c r="N275" s="81" t="s">
        <v>965</v>
      </c>
      <c r="O275" s="81" t="s">
        <v>1178</v>
      </c>
      <c r="P275" s="81" t="s">
        <v>1141</v>
      </c>
      <c r="Q275" s="81" t="s">
        <v>1708</v>
      </c>
      <c r="R275" s="81" t="s">
        <v>51</v>
      </c>
      <c r="S275" s="82">
        <v>20382</v>
      </c>
      <c r="T275" s="82">
        <v>18032</v>
      </c>
      <c r="U275" s="82">
        <v>3</v>
      </c>
      <c r="V275" s="82">
        <v>2557</v>
      </c>
      <c r="W275" s="82">
        <v>3028</v>
      </c>
      <c r="X275" s="82">
        <v>5152</v>
      </c>
      <c r="Y275" s="82">
        <v>6036</v>
      </c>
      <c r="Z275" s="82">
        <v>4937</v>
      </c>
      <c r="AA275" s="82">
        <v>4985</v>
      </c>
      <c r="AB275" s="82">
        <v>4091</v>
      </c>
      <c r="AC275" s="82">
        <v>3226</v>
      </c>
      <c r="AD275" s="82">
        <v>3799</v>
      </c>
      <c r="AE275" s="82">
        <v>606</v>
      </c>
      <c r="AF275" s="82"/>
      <c r="AG275" s="82">
        <v>47</v>
      </c>
      <c r="AH275" s="82">
        <v>8143</v>
      </c>
      <c r="AI275" s="82">
        <v>1355</v>
      </c>
      <c r="AJ275" s="82">
        <v>603</v>
      </c>
      <c r="AK275" s="82">
        <v>134</v>
      </c>
      <c r="AL275" s="82">
        <v>11533</v>
      </c>
      <c r="AM275" s="82">
        <v>30</v>
      </c>
      <c r="AN275" s="82">
        <v>16572</v>
      </c>
      <c r="AO275" s="82"/>
      <c r="AP275" s="82">
        <v>8551</v>
      </c>
      <c r="AQ275" s="82">
        <v>29292</v>
      </c>
      <c r="AR275" s="82">
        <v>574</v>
      </c>
      <c r="AS275" s="82"/>
      <c r="AT275" s="82">
        <v>568</v>
      </c>
      <c r="AU275" s="82">
        <v>578</v>
      </c>
      <c r="AV275" s="82">
        <v>10</v>
      </c>
      <c r="AW275" s="82">
        <v>81</v>
      </c>
      <c r="AX275" s="82">
        <v>209</v>
      </c>
      <c r="AY275" s="82">
        <v>29</v>
      </c>
      <c r="AZ275" s="82">
        <v>1</v>
      </c>
      <c r="BA275" s="82">
        <v>44</v>
      </c>
      <c r="BB275" s="82">
        <v>232</v>
      </c>
      <c r="BC275" s="82">
        <v>12</v>
      </c>
      <c r="BD275" s="82">
        <v>34</v>
      </c>
      <c r="BE275" s="82">
        <v>36322</v>
      </c>
      <c r="BF275" s="82">
        <v>297</v>
      </c>
      <c r="BG275" s="82"/>
      <c r="BH275" s="82"/>
      <c r="BI275" s="82"/>
      <c r="BJ275" s="82"/>
      <c r="BK275" s="82">
        <v>7569</v>
      </c>
      <c r="BL275" s="82">
        <v>8604</v>
      </c>
      <c r="BM275" s="82">
        <v>1392</v>
      </c>
      <c r="BN275" s="82">
        <v>18202</v>
      </c>
      <c r="BO275" s="82">
        <v>2650</v>
      </c>
      <c r="BP275" s="82"/>
      <c r="BQ275" s="82">
        <v>63</v>
      </c>
      <c r="BR275" s="82">
        <v>3053</v>
      </c>
      <c r="BS275" s="82">
        <v>6</v>
      </c>
      <c r="BT275" s="82">
        <v>2174</v>
      </c>
      <c r="BU275" s="82">
        <v>118</v>
      </c>
      <c r="BV275" s="82">
        <v>565</v>
      </c>
      <c r="BW275" s="82">
        <v>603</v>
      </c>
      <c r="BX275" s="82">
        <v>349</v>
      </c>
      <c r="BY275" s="82">
        <v>1302</v>
      </c>
      <c r="BZ275" s="82">
        <v>2602</v>
      </c>
      <c r="CA275" s="82">
        <v>1672</v>
      </c>
      <c r="CB275" s="82">
        <v>7836</v>
      </c>
      <c r="CC275" s="82">
        <v>2032</v>
      </c>
      <c r="CD275" s="82">
        <v>2132</v>
      </c>
      <c r="CE275" s="82">
        <v>91</v>
      </c>
      <c r="CF275" s="82">
        <v>1643</v>
      </c>
      <c r="CG275" s="82">
        <v>778</v>
      </c>
      <c r="CH275" s="82">
        <v>2548</v>
      </c>
      <c r="CI275" s="82">
        <v>1089</v>
      </c>
      <c r="CJ275" s="82">
        <v>7754</v>
      </c>
      <c r="CK275" s="82">
        <v>7</v>
      </c>
      <c r="CL275" s="82">
        <v>38417</v>
      </c>
      <c r="CM275" s="82">
        <v>1794</v>
      </c>
      <c r="CN275" s="82">
        <v>33097</v>
      </c>
      <c r="CO275" s="82">
        <v>3427</v>
      </c>
      <c r="CP275" s="82">
        <v>66</v>
      </c>
      <c r="CQ275" s="82">
        <v>33</v>
      </c>
      <c r="CR275" s="82"/>
      <c r="CS275" s="82">
        <v>36584</v>
      </c>
      <c r="CT275" s="82">
        <v>72</v>
      </c>
      <c r="CU275" s="82">
        <v>1348</v>
      </c>
      <c r="CV275" s="82">
        <v>404</v>
      </c>
      <c r="CW275" s="82">
        <v>9</v>
      </c>
      <c r="CX275" s="82">
        <v>5919</v>
      </c>
      <c r="CY275" s="82">
        <v>4859</v>
      </c>
      <c r="CZ275" s="82"/>
      <c r="DA275" s="82">
        <v>109</v>
      </c>
      <c r="DB275" s="82">
        <v>717</v>
      </c>
      <c r="DC275" s="82">
        <v>1472</v>
      </c>
      <c r="DD275" s="82">
        <v>794</v>
      </c>
      <c r="DE275" s="82">
        <v>1159</v>
      </c>
      <c r="DF275" s="82">
        <v>1612</v>
      </c>
      <c r="DG275" s="82">
        <v>1791</v>
      </c>
      <c r="DH275" s="82">
        <v>3112</v>
      </c>
      <c r="DI275" s="82">
        <v>9</v>
      </c>
      <c r="DJ275" s="82">
        <v>3</v>
      </c>
      <c r="DK275" s="82"/>
      <c r="DL275" s="82">
        <v>9</v>
      </c>
      <c r="DM275" s="82">
        <v>2663</v>
      </c>
      <c r="DN275" s="82">
        <v>273</v>
      </c>
      <c r="DO275" s="82">
        <v>203</v>
      </c>
      <c r="DP275" s="82">
        <v>36</v>
      </c>
      <c r="DQ275" s="82">
        <v>1862</v>
      </c>
      <c r="DR275" s="82"/>
      <c r="DS275" s="82">
        <v>5732</v>
      </c>
      <c r="DT275" s="82"/>
      <c r="DU275" s="82">
        <v>1316</v>
      </c>
      <c r="DV275" s="82">
        <v>9311</v>
      </c>
      <c r="DW275" s="82">
        <v>151</v>
      </c>
      <c r="DX275" s="82"/>
      <c r="DY275" s="82">
        <v>158</v>
      </c>
      <c r="DZ275" s="82">
        <v>250</v>
      </c>
      <c r="EA275" s="82">
        <v>309</v>
      </c>
      <c r="EB275" s="82">
        <v>1978</v>
      </c>
      <c r="EC275" s="82">
        <v>409</v>
      </c>
      <c r="ED275" s="82"/>
      <c r="EE275" s="82">
        <v>1</v>
      </c>
      <c r="EF275" s="82">
        <v>28</v>
      </c>
      <c r="EG275" s="82">
        <v>212</v>
      </c>
      <c r="EH275" s="82">
        <v>95</v>
      </c>
      <c r="EI275" s="82">
        <v>5758</v>
      </c>
      <c r="EJ275" s="82">
        <v>1578</v>
      </c>
      <c r="EK275" s="82">
        <v>1</v>
      </c>
      <c r="EL275" s="82"/>
      <c r="EM275" s="82"/>
      <c r="EN275" s="82">
        <v>1</v>
      </c>
      <c r="EO275" s="82"/>
      <c r="EP275" s="82">
        <v>1072</v>
      </c>
      <c r="EQ275" s="82">
        <v>5058</v>
      </c>
      <c r="ER275" s="82">
        <v>1420</v>
      </c>
      <c r="ES275" s="82">
        <v>3228</v>
      </c>
      <c r="ET275" s="82"/>
      <c r="EU275" s="82"/>
      <c r="EV275" s="82">
        <v>1692</v>
      </c>
      <c r="EW275" s="82">
        <v>1412</v>
      </c>
      <c r="EX275" s="82">
        <v>118</v>
      </c>
      <c r="EY275" s="82">
        <v>15</v>
      </c>
      <c r="EZ275" s="82">
        <v>474</v>
      </c>
      <c r="FA275" s="82">
        <v>8</v>
      </c>
      <c r="FB275" s="82">
        <v>560</v>
      </c>
      <c r="FC275" s="82">
        <v>1496</v>
      </c>
      <c r="FD275" s="82">
        <v>919</v>
      </c>
      <c r="FE275" s="82">
        <v>930</v>
      </c>
      <c r="FF275" s="82">
        <v>232</v>
      </c>
      <c r="FG275" s="82">
        <v>346</v>
      </c>
      <c r="FH275" s="82">
        <v>316</v>
      </c>
      <c r="FI275" s="82">
        <v>764</v>
      </c>
      <c r="FJ275" s="82">
        <v>224</v>
      </c>
      <c r="FK275" s="82">
        <v>127</v>
      </c>
      <c r="FL275" s="82">
        <v>8</v>
      </c>
      <c r="FM275" s="82">
        <v>3</v>
      </c>
      <c r="FN275" s="82">
        <v>1130</v>
      </c>
      <c r="FO275" s="82">
        <v>4</v>
      </c>
      <c r="FP275" s="82"/>
      <c r="FQ275" s="82">
        <v>10778</v>
      </c>
      <c r="FR275" s="82">
        <v>958</v>
      </c>
      <c r="FS275" s="82">
        <v>9298</v>
      </c>
      <c r="FT275" s="82">
        <v>493</v>
      </c>
      <c r="FU275" s="82">
        <v>9</v>
      </c>
      <c r="FV275" s="82">
        <v>20</v>
      </c>
      <c r="FW275" s="82">
        <v>10303</v>
      </c>
      <c r="FX275" s="82">
        <v>358</v>
      </c>
      <c r="FY275" s="82">
        <v>94</v>
      </c>
      <c r="FZ275" s="82">
        <v>1</v>
      </c>
      <c r="GA275" s="82">
        <v>21</v>
      </c>
      <c r="GB275" s="82">
        <v>1</v>
      </c>
      <c r="GC275" s="82">
        <v>28</v>
      </c>
    </row>
    <row r="276" spans="1:185" x14ac:dyDescent="0.3">
      <c r="A276" s="83">
        <v>106430779</v>
      </c>
      <c r="B276" s="81" t="s">
        <v>695</v>
      </c>
      <c r="C276" s="81" t="s">
        <v>696</v>
      </c>
      <c r="D276" s="81" t="s">
        <v>1101</v>
      </c>
      <c r="E276" s="81" t="s">
        <v>1705</v>
      </c>
      <c r="F276" s="81" t="s">
        <v>2146</v>
      </c>
      <c r="G276" s="81" t="s">
        <v>2143</v>
      </c>
      <c r="H276" s="81" t="s">
        <v>697</v>
      </c>
      <c r="I276" s="81" t="s">
        <v>1041</v>
      </c>
      <c r="J276" s="81"/>
      <c r="K276" s="81" t="s">
        <v>1864</v>
      </c>
      <c r="L276" s="81"/>
      <c r="M276" s="81"/>
      <c r="N276" s="81" t="s">
        <v>965</v>
      </c>
      <c r="O276" s="81" t="s">
        <v>1102</v>
      </c>
      <c r="P276" s="81" t="s">
        <v>1167</v>
      </c>
      <c r="Q276" s="81" t="s">
        <v>1709</v>
      </c>
      <c r="R276" s="81" t="s">
        <v>51</v>
      </c>
      <c r="S276" s="82">
        <v>20261</v>
      </c>
      <c r="T276" s="82">
        <v>15552</v>
      </c>
      <c r="U276" s="82">
        <v>2</v>
      </c>
      <c r="V276" s="82">
        <v>2670</v>
      </c>
      <c r="W276" s="82">
        <v>2884</v>
      </c>
      <c r="X276" s="82">
        <v>4675</v>
      </c>
      <c r="Y276" s="82">
        <v>6053</v>
      </c>
      <c r="Z276" s="82">
        <v>4685</v>
      </c>
      <c r="AA276" s="82">
        <v>4733</v>
      </c>
      <c r="AB276" s="82">
        <v>3613</v>
      </c>
      <c r="AC276" s="82">
        <v>2984</v>
      </c>
      <c r="AD276" s="82">
        <v>3013</v>
      </c>
      <c r="AE276" s="82">
        <v>505</v>
      </c>
      <c r="AF276" s="82"/>
      <c r="AG276" s="82">
        <v>60</v>
      </c>
      <c r="AH276" s="82">
        <v>5152</v>
      </c>
      <c r="AI276" s="82">
        <v>1271</v>
      </c>
      <c r="AJ276" s="82">
        <v>2043</v>
      </c>
      <c r="AK276" s="82">
        <v>65</v>
      </c>
      <c r="AL276" s="82">
        <v>5381</v>
      </c>
      <c r="AM276" s="82">
        <v>110</v>
      </c>
      <c r="AN276" s="82">
        <v>21733</v>
      </c>
      <c r="AO276" s="82"/>
      <c r="AP276" s="82">
        <v>8211</v>
      </c>
      <c r="AQ276" s="82">
        <v>27449</v>
      </c>
      <c r="AR276" s="82">
        <v>155</v>
      </c>
      <c r="AS276" s="82"/>
      <c r="AT276" s="82">
        <v>415</v>
      </c>
      <c r="AU276" s="82">
        <v>400</v>
      </c>
      <c r="AV276" s="82"/>
      <c r="AW276" s="82">
        <v>87</v>
      </c>
      <c r="AX276" s="82">
        <v>49</v>
      </c>
      <c r="AY276" s="82">
        <v>12</v>
      </c>
      <c r="AZ276" s="82">
        <v>6</v>
      </c>
      <c r="BA276" s="82">
        <v>13</v>
      </c>
      <c r="BB276" s="82">
        <v>290</v>
      </c>
      <c r="BC276" s="82"/>
      <c r="BD276" s="82">
        <v>1</v>
      </c>
      <c r="BE276" s="82">
        <v>34415</v>
      </c>
      <c r="BF276" s="82">
        <v>73</v>
      </c>
      <c r="BG276" s="82">
        <v>2</v>
      </c>
      <c r="BH276" s="82">
        <v>52</v>
      </c>
      <c r="BI276" s="82"/>
      <c r="BJ276" s="82"/>
      <c r="BK276" s="82">
        <v>8467</v>
      </c>
      <c r="BL276" s="82">
        <v>8032</v>
      </c>
      <c r="BM276" s="82">
        <v>917</v>
      </c>
      <c r="BN276" s="82">
        <v>16377</v>
      </c>
      <c r="BO276" s="82">
        <v>2022</v>
      </c>
      <c r="BP276" s="82"/>
      <c r="BQ276" s="82">
        <v>31</v>
      </c>
      <c r="BR276" s="82">
        <v>2984</v>
      </c>
      <c r="BS276" s="82">
        <v>6</v>
      </c>
      <c r="BT276" s="82">
        <v>2138</v>
      </c>
      <c r="BU276" s="82">
        <v>163</v>
      </c>
      <c r="BV276" s="82">
        <v>448</v>
      </c>
      <c r="BW276" s="82">
        <v>483</v>
      </c>
      <c r="BX276" s="82">
        <v>291</v>
      </c>
      <c r="BY276" s="82">
        <v>908</v>
      </c>
      <c r="BZ276" s="82">
        <v>2238</v>
      </c>
      <c r="CA276" s="82">
        <v>1382</v>
      </c>
      <c r="CB276" s="82">
        <v>7303</v>
      </c>
      <c r="CC276" s="82">
        <v>1785</v>
      </c>
      <c r="CD276" s="82">
        <v>2140</v>
      </c>
      <c r="CE276" s="82">
        <v>138</v>
      </c>
      <c r="CF276" s="82">
        <v>1564</v>
      </c>
      <c r="CG276" s="82">
        <v>2054</v>
      </c>
      <c r="CH276" s="82">
        <v>2408</v>
      </c>
      <c r="CI276" s="82">
        <v>936</v>
      </c>
      <c r="CJ276" s="82">
        <v>6386</v>
      </c>
      <c r="CK276" s="82">
        <v>29</v>
      </c>
      <c r="CL276" s="82">
        <v>35815</v>
      </c>
      <c r="CM276" s="82">
        <v>448</v>
      </c>
      <c r="CN276" s="82">
        <v>34755</v>
      </c>
      <c r="CO276" s="82">
        <v>574</v>
      </c>
      <c r="CP276" s="82">
        <v>28</v>
      </c>
      <c r="CQ276" s="82">
        <v>10</v>
      </c>
      <c r="CR276" s="82">
        <v>13</v>
      </c>
      <c r="CS276" s="82">
        <v>35022</v>
      </c>
      <c r="CT276" s="82">
        <v>16</v>
      </c>
      <c r="CU276" s="82">
        <v>288</v>
      </c>
      <c r="CV276" s="82">
        <v>450</v>
      </c>
      <c r="CW276" s="82">
        <v>26</v>
      </c>
      <c r="CX276" s="82">
        <v>6182</v>
      </c>
      <c r="CY276" s="82">
        <v>4234</v>
      </c>
      <c r="CZ276" s="82">
        <v>2</v>
      </c>
      <c r="DA276" s="82">
        <v>158</v>
      </c>
      <c r="DB276" s="82">
        <v>580</v>
      </c>
      <c r="DC276" s="82">
        <v>1718</v>
      </c>
      <c r="DD276" s="82">
        <v>738</v>
      </c>
      <c r="DE276" s="82">
        <v>1047</v>
      </c>
      <c r="DF276" s="82">
        <v>1428</v>
      </c>
      <c r="DG276" s="82">
        <v>1807</v>
      </c>
      <c r="DH276" s="82">
        <v>2785</v>
      </c>
      <c r="DI276" s="82">
        <v>52</v>
      </c>
      <c r="DJ276" s="82">
        <v>105</v>
      </c>
      <c r="DK276" s="82"/>
      <c r="DL276" s="82">
        <v>10</v>
      </c>
      <c r="DM276" s="82">
        <v>1997</v>
      </c>
      <c r="DN276" s="82">
        <v>269</v>
      </c>
      <c r="DO276" s="82">
        <v>428</v>
      </c>
      <c r="DP276" s="82">
        <v>45</v>
      </c>
      <c r="DQ276" s="82">
        <v>1030</v>
      </c>
      <c r="DR276" s="82">
        <v>15</v>
      </c>
      <c r="DS276" s="82">
        <v>6623</v>
      </c>
      <c r="DT276" s="82">
        <v>1</v>
      </c>
      <c r="DU276" s="82">
        <v>1476</v>
      </c>
      <c r="DV276" s="82">
        <v>8906</v>
      </c>
      <c r="DW276" s="82">
        <v>36</v>
      </c>
      <c r="DX276" s="82"/>
      <c r="DY276" s="82">
        <v>189</v>
      </c>
      <c r="DZ276" s="82">
        <v>197</v>
      </c>
      <c r="EA276" s="82">
        <v>283</v>
      </c>
      <c r="EB276" s="82">
        <v>1651</v>
      </c>
      <c r="EC276" s="82">
        <v>413</v>
      </c>
      <c r="ED276" s="82"/>
      <c r="EE276" s="82">
        <v>1</v>
      </c>
      <c r="EF276" s="82">
        <v>26</v>
      </c>
      <c r="EG276" s="82">
        <v>328</v>
      </c>
      <c r="EH276" s="82">
        <v>43</v>
      </c>
      <c r="EI276" s="82">
        <v>5852</v>
      </c>
      <c r="EJ276" s="82">
        <v>1431</v>
      </c>
      <c r="EK276" s="82">
        <v>4</v>
      </c>
      <c r="EL276" s="82"/>
      <c r="EM276" s="82"/>
      <c r="EN276" s="82"/>
      <c r="EO276" s="82"/>
      <c r="EP276" s="82">
        <v>1082</v>
      </c>
      <c r="EQ276" s="82">
        <v>5330</v>
      </c>
      <c r="ER276" s="82">
        <v>119</v>
      </c>
      <c r="ES276" s="82">
        <v>3707</v>
      </c>
      <c r="ET276" s="82">
        <v>162</v>
      </c>
      <c r="EU276" s="82">
        <v>18</v>
      </c>
      <c r="EV276" s="82">
        <v>2018</v>
      </c>
      <c r="EW276" s="82">
        <v>1235</v>
      </c>
      <c r="EX276" s="82">
        <v>184</v>
      </c>
      <c r="EY276" s="82">
        <v>13</v>
      </c>
      <c r="EZ276" s="82">
        <v>428</v>
      </c>
      <c r="FA276" s="82">
        <v>12</v>
      </c>
      <c r="FB276" s="82">
        <v>424</v>
      </c>
      <c r="FC276" s="82">
        <v>1343</v>
      </c>
      <c r="FD276" s="82">
        <v>863</v>
      </c>
      <c r="FE276" s="82">
        <v>162</v>
      </c>
      <c r="FF276" s="82">
        <v>195</v>
      </c>
      <c r="FG276" s="82">
        <v>343</v>
      </c>
      <c r="FH276" s="82">
        <v>373</v>
      </c>
      <c r="FI276" s="82">
        <v>628</v>
      </c>
      <c r="FJ276" s="82">
        <v>136</v>
      </c>
      <c r="FK276" s="82">
        <v>236</v>
      </c>
      <c r="FL276" s="82">
        <v>15</v>
      </c>
      <c r="FM276" s="82">
        <v>26</v>
      </c>
      <c r="FN276" s="82">
        <v>1770</v>
      </c>
      <c r="FO276" s="82">
        <v>14</v>
      </c>
      <c r="FP276" s="82"/>
      <c r="FQ276" s="82">
        <v>10418</v>
      </c>
      <c r="FR276" s="82">
        <v>351</v>
      </c>
      <c r="FS276" s="82">
        <v>9853</v>
      </c>
      <c r="FT276" s="82">
        <v>196</v>
      </c>
      <c r="FU276" s="82">
        <v>10</v>
      </c>
      <c r="FV276" s="82">
        <v>8</v>
      </c>
      <c r="FW276" s="82">
        <v>10157</v>
      </c>
      <c r="FX276" s="82">
        <v>100</v>
      </c>
      <c r="FY276" s="82">
        <v>149</v>
      </c>
      <c r="FZ276" s="82">
        <v>8</v>
      </c>
      <c r="GA276" s="82">
        <v>4</v>
      </c>
      <c r="GB276" s="82"/>
      <c r="GC276" s="82">
        <v>30</v>
      </c>
    </row>
    <row r="277" spans="1:185" x14ac:dyDescent="0.3">
      <c r="A277" s="83">
        <v>106430837</v>
      </c>
      <c r="B277" s="81" t="s">
        <v>698</v>
      </c>
      <c r="C277" s="81" t="s">
        <v>1029</v>
      </c>
      <c r="D277" s="81" t="s">
        <v>1101</v>
      </c>
      <c r="E277" s="81" t="s">
        <v>1705</v>
      </c>
      <c r="F277" s="81" t="s">
        <v>2147</v>
      </c>
      <c r="G277" s="81" t="s">
        <v>2143</v>
      </c>
      <c r="H277" s="81" t="s">
        <v>699</v>
      </c>
      <c r="I277" s="81" t="s">
        <v>1039</v>
      </c>
      <c r="J277" s="81"/>
      <c r="K277" s="81" t="s">
        <v>1864</v>
      </c>
      <c r="L277" s="81"/>
      <c r="M277" s="81"/>
      <c r="N277" s="81" t="s">
        <v>965</v>
      </c>
      <c r="O277" s="81" t="s">
        <v>1103</v>
      </c>
      <c r="P277" s="81" t="s">
        <v>1167</v>
      </c>
      <c r="Q277" s="81" t="s">
        <v>1710</v>
      </c>
      <c r="R277" s="81" t="s">
        <v>51</v>
      </c>
      <c r="S277" s="82">
        <v>17151</v>
      </c>
      <c r="T277" s="82">
        <v>14841</v>
      </c>
      <c r="U277" s="82">
        <v>8</v>
      </c>
      <c r="V277" s="82">
        <v>2660</v>
      </c>
      <c r="W277" s="82">
        <v>2932</v>
      </c>
      <c r="X277" s="82">
        <v>5772</v>
      </c>
      <c r="Y277" s="82">
        <v>5736</v>
      </c>
      <c r="Z277" s="82">
        <v>4545</v>
      </c>
      <c r="AA277" s="82">
        <v>4143</v>
      </c>
      <c r="AB277" s="82">
        <v>2972</v>
      </c>
      <c r="AC277" s="82">
        <v>1482</v>
      </c>
      <c r="AD277" s="82">
        <v>1282</v>
      </c>
      <c r="AE277" s="82">
        <v>475</v>
      </c>
      <c r="AF277" s="82">
        <v>1</v>
      </c>
      <c r="AG277" s="82">
        <v>86</v>
      </c>
      <c r="AH277" s="82">
        <v>3878</v>
      </c>
      <c r="AI277" s="82">
        <v>1858</v>
      </c>
      <c r="AJ277" s="82">
        <v>470</v>
      </c>
      <c r="AK277" s="82">
        <v>117</v>
      </c>
      <c r="AL277" s="82">
        <v>369</v>
      </c>
      <c r="AM277" s="82">
        <v>232</v>
      </c>
      <c r="AN277" s="82">
        <v>24989</v>
      </c>
      <c r="AO277" s="82">
        <v>1</v>
      </c>
      <c r="AP277" s="82">
        <v>18567</v>
      </c>
      <c r="AQ277" s="82">
        <v>13239</v>
      </c>
      <c r="AR277" s="82">
        <v>194</v>
      </c>
      <c r="AS277" s="82"/>
      <c r="AT277" s="82">
        <v>56</v>
      </c>
      <c r="AU277" s="82">
        <v>350</v>
      </c>
      <c r="AV277" s="82"/>
      <c r="AW277" s="82">
        <v>42</v>
      </c>
      <c r="AX277" s="82">
        <v>9</v>
      </c>
      <c r="AY277" s="82">
        <v>8</v>
      </c>
      <c r="AZ277" s="82">
        <v>211</v>
      </c>
      <c r="BA277" s="82">
        <v>66</v>
      </c>
      <c r="BB277" s="82">
        <v>139</v>
      </c>
      <c r="BC277" s="82">
        <v>16</v>
      </c>
      <c r="BD277" s="82">
        <v>23</v>
      </c>
      <c r="BE277" s="82">
        <v>31028</v>
      </c>
      <c r="BF277" s="82">
        <v>45</v>
      </c>
      <c r="BG277" s="82">
        <v>2</v>
      </c>
      <c r="BH277" s="82">
        <v>1</v>
      </c>
      <c r="BI277" s="82">
        <v>4</v>
      </c>
      <c r="BJ277" s="82"/>
      <c r="BK277" s="82">
        <v>15543</v>
      </c>
      <c r="BL277" s="82">
        <v>3651</v>
      </c>
      <c r="BM277" s="82">
        <v>1296</v>
      </c>
      <c r="BN277" s="82">
        <v>9303</v>
      </c>
      <c r="BO277" s="82">
        <v>2179</v>
      </c>
      <c r="BP277" s="82">
        <v>28</v>
      </c>
      <c r="BQ277" s="82">
        <v>21</v>
      </c>
      <c r="BR277" s="82">
        <v>1788</v>
      </c>
      <c r="BS277" s="82">
        <v>4</v>
      </c>
      <c r="BT277" s="82">
        <v>2035</v>
      </c>
      <c r="BU277" s="82">
        <v>77</v>
      </c>
      <c r="BV277" s="82">
        <v>682</v>
      </c>
      <c r="BW277" s="82">
        <v>369</v>
      </c>
      <c r="BX277" s="82">
        <v>351</v>
      </c>
      <c r="BY277" s="82">
        <v>1146</v>
      </c>
      <c r="BZ277" s="82">
        <v>2194</v>
      </c>
      <c r="CA277" s="82">
        <v>1937</v>
      </c>
      <c r="CB277" s="82">
        <v>6064</v>
      </c>
      <c r="CC277" s="82">
        <v>1539</v>
      </c>
      <c r="CD277" s="82">
        <v>2100</v>
      </c>
      <c r="CE277" s="82">
        <v>55</v>
      </c>
      <c r="CF277" s="82">
        <v>1296</v>
      </c>
      <c r="CG277" s="82">
        <v>759</v>
      </c>
      <c r="CH277" s="82">
        <v>3100</v>
      </c>
      <c r="CI277" s="82">
        <v>1402</v>
      </c>
      <c r="CJ277" s="82">
        <v>5070</v>
      </c>
      <c r="CK277" s="82">
        <v>11</v>
      </c>
      <c r="CL277" s="82">
        <v>32000</v>
      </c>
      <c r="CM277" s="82">
        <v>1382</v>
      </c>
      <c r="CN277" s="82">
        <v>24609</v>
      </c>
      <c r="CO277" s="82">
        <v>5909</v>
      </c>
      <c r="CP277" s="82">
        <v>97</v>
      </c>
      <c r="CQ277" s="82">
        <v>3</v>
      </c>
      <c r="CR277" s="82">
        <v>4</v>
      </c>
      <c r="CS277" s="82">
        <v>31043</v>
      </c>
      <c r="CT277" s="82"/>
      <c r="CU277" s="82">
        <v>629</v>
      </c>
      <c r="CV277" s="82">
        <v>324</v>
      </c>
      <c r="CW277" s="82"/>
      <c r="CX277" s="82">
        <v>3227</v>
      </c>
      <c r="CY277" s="82">
        <v>3261</v>
      </c>
      <c r="CZ277" s="82"/>
      <c r="DA277" s="82">
        <v>78</v>
      </c>
      <c r="DB277" s="82">
        <v>375</v>
      </c>
      <c r="DC277" s="82">
        <v>640</v>
      </c>
      <c r="DD277" s="82">
        <v>685</v>
      </c>
      <c r="DE277" s="82">
        <v>1098</v>
      </c>
      <c r="DF277" s="82">
        <v>1236</v>
      </c>
      <c r="DG277" s="82">
        <v>942</v>
      </c>
      <c r="DH277" s="82">
        <v>1377</v>
      </c>
      <c r="DI277" s="82">
        <v>20</v>
      </c>
      <c r="DJ277" s="82">
        <v>37</v>
      </c>
      <c r="DK277" s="82"/>
      <c r="DL277" s="82">
        <v>17</v>
      </c>
      <c r="DM277" s="82">
        <v>1294</v>
      </c>
      <c r="DN277" s="82">
        <v>377</v>
      </c>
      <c r="DO277" s="82">
        <v>84</v>
      </c>
      <c r="DP277" s="82">
        <v>44</v>
      </c>
      <c r="DQ277" s="82">
        <v>59</v>
      </c>
      <c r="DR277" s="82">
        <v>51</v>
      </c>
      <c r="DS277" s="82">
        <v>4562</v>
      </c>
      <c r="DT277" s="82"/>
      <c r="DU277" s="82">
        <v>2594</v>
      </c>
      <c r="DV277" s="82">
        <v>3869</v>
      </c>
      <c r="DW277" s="82">
        <v>25</v>
      </c>
      <c r="DX277" s="82"/>
      <c r="DY277" s="82">
        <v>82</v>
      </c>
      <c r="DZ277" s="82">
        <v>271</v>
      </c>
      <c r="EA277" s="82">
        <v>266</v>
      </c>
      <c r="EB277" s="82">
        <v>771</v>
      </c>
      <c r="EC277" s="82">
        <v>144</v>
      </c>
      <c r="ED277" s="82">
        <v>18</v>
      </c>
      <c r="EE277" s="82">
        <v>4</v>
      </c>
      <c r="EF277" s="82">
        <v>4</v>
      </c>
      <c r="EG277" s="82">
        <v>17</v>
      </c>
      <c r="EH277" s="82">
        <v>7</v>
      </c>
      <c r="EI277" s="82">
        <v>3865</v>
      </c>
      <c r="EJ277" s="82">
        <v>1033</v>
      </c>
      <c r="EK277" s="82"/>
      <c r="EL277" s="82"/>
      <c r="EM277" s="82">
        <v>6</v>
      </c>
      <c r="EN277" s="82"/>
      <c r="EO277" s="82"/>
      <c r="EP277" s="82">
        <v>2700</v>
      </c>
      <c r="EQ277" s="82">
        <v>2429</v>
      </c>
      <c r="ER277" s="82">
        <v>158</v>
      </c>
      <c r="ES277" s="82">
        <v>802</v>
      </c>
      <c r="ET277" s="82">
        <v>395</v>
      </c>
      <c r="EU277" s="82">
        <v>4</v>
      </c>
      <c r="EV277" s="82">
        <v>1175</v>
      </c>
      <c r="EW277" s="82">
        <v>953</v>
      </c>
      <c r="EX277" s="82">
        <v>58</v>
      </c>
      <c r="EY277" s="82">
        <v>12</v>
      </c>
      <c r="EZ277" s="82">
        <v>405</v>
      </c>
      <c r="FA277" s="82">
        <v>3</v>
      </c>
      <c r="FB277" s="82">
        <v>366</v>
      </c>
      <c r="FC277" s="82">
        <v>1324</v>
      </c>
      <c r="FD277" s="82">
        <v>526</v>
      </c>
      <c r="FE277" s="82">
        <v>152</v>
      </c>
      <c r="FF277" s="82">
        <v>128</v>
      </c>
      <c r="FG277" s="82">
        <v>144</v>
      </c>
      <c r="FH277" s="82">
        <v>190</v>
      </c>
      <c r="FI277" s="82">
        <v>448</v>
      </c>
      <c r="FJ277" s="82">
        <v>179</v>
      </c>
      <c r="FK277" s="82">
        <v>169</v>
      </c>
      <c r="FL277" s="82">
        <v>6</v>
      </c>
      <c r="FM277" s="82">
        <v>1</v>
      </c>
      <c r="FN277" s="82">
        <v>241</v>
      </c>
      <c r="FO277" s="82">
        <v>5</v>
      </c>
      <c r="FP277" s="82">
        <v>3</v>
      </c>
      <c r="FQ277" s="82">
        <v>6488</v>
      </c>
      <c r="FR277" s="82">
        <v>940</v>
      </c>
      <c r="FS277" s="82">
        <v>4592</v>
      </c>
      <c r="FT277" s="82">
        <v>936</v>
      </c>
      <c r="FU277" s="82">
        <v>15</v>
      </c>
      <c r="FV277" s="82">
        <v>5</v>
      </c>
      <c r="FW277" s="82">
        <v>5975</v>
      </c>
      <c r="FX277" s="82">
        <v>473</v>
      </c>
      <c r="FY277" s="82">
        <v>40</v>
      </c>
      <c r="FZ277" s="82"/>
      <c r="GA277" s="82"/>
      <c r="GB277" s="82"/>
      <c r="GC277" s="82">
        <v>25</v>
      </c>
    </row>
    <row r="278" spans="1:185" x14ac:dyDescent="0.3">
      <c r="A278" s="83">
        <v>106430883</v>
      </c>
      <c r="B278" s="81" t="s">
        <v>700</v>
      </c>
      <c r="C278" s="81" t="s">
        <v>701</v>
      </c>
      <c r="D278" s="81" t="s">
        <v>1101</v>
      </c>
      <c r="E278" s="81" t="s">
        <v>1705</v>
      </c>
      <c r="F278" s="81" t="s">
        <v>2148</v>
      </c>
      <c r="G278" s="81" t="s">
        <v>2143</v>
      </c>
      <c r="H278" s="81" t="s">
        <v>699</v>
      </c>
      <c r="I278" s="81" t="s">
        <v>1039</v>
      </c>
      <c r="J278" s="81" t="s">
        <v>1873</v>
      </c>
      <c r="K278" s="81" t="s">
        <v>1871</v>
      </c>
      <c r="L278" s="81"/>
      <c r="M278" s="81" t="s">
        <v>58</v>
      </c>
      <c r="N278" s="81" t="s">
        <v>977</v>
      </c>
      <c r="O278" s="81" t="s">
        <v>1102</v>
      </c>
      <c r="P278" s="81" t="s">
        <v>1167</v>
      </c>
      <c r="Q278" s="81" t="s">
        <v>1710</v>
      </c>
      <c r="R278" s="81" t="s">
        <v>51</v>
      </c>
      <c r="S278" s="82">
        <v>22304</v>
      </c>
      <c r="T278" s="82">
        <v>26597</v>
      </c>
      <c r="U278" s="82">
        <v>17</v>
      </c>
      <c r="V278" s="82">
        <v>1497</v>
      </c>
      <c r="W278" s="82">
        <v>2958</v>
      </c>
      <c r="X278" s="82">
        <v>8758</v>
      </c>
      <c r="Y278" s="82">
        <v>9677</v>
      </c>
      <c r="Z278" s="82">
        <v>7955</v>
      </c>
      <c r="AA278" s="82">
        <v>8502</v>
      </c>
      <c r="AB278" s="82">
        <v>6067</v>
      </c>
      <c r="AC278" s="82">
        <v>2067</v>
      </c>
      <c r="AD278" s="82">
        <v>956</v>
      </c>
      <c r="AE278" s="82">
        <v>481</v>
      </c>
      <c r="AF278" s="82"/>
      <c r="AG278" s="82">
        <v>168</v>
      </c>
      <c r="AH278" s="82">
        <v>7277</v>
      </c>
      <c r="AI278" s="82">
        <v>4008</v>
      </c>
      <c r="AJ278" s="82">
        <v>882</v>
      </c>
      <c r="AK278" s="82">
        <v>288</v>
      </c>
      <c r="AL278" s="82">
        <v>793</v>
      </c>
      <c r="AM278" s="82">
        <v>398</v>
      </c>
      <c r="AN278" s="82">
        <v>35104</v>
      </c>
      <c r="AO278" s="82"/>
      <c r="AP278" s="82">
        <v>23754</v>
      </c>
      <c r="AQ278" s="82">
        <v>24703</v>
      </c>
      <c r="AR278" s="82">
        <v>461</v>
      </c>
      <c r="AS278" s="82"/>
      <c r="AT278" s="82">
        <v>118</v>
      </c>
      <c r="AU278" s="82">
        <v>2990</v>
      </c>
      <c r="AV278" s="82">
        <v>1</v>
      </c>
      <c r="AW278" s="82">
        <v>111</v>
      </c>
      <c r="AX278" s="82">
        <v>15</v>
      </c>
      <c r="AY278" s="82">
        <v>4</v>
      </c>
      <c r="AZ278" s="82">
        <v>336</v>
      </c>
      <c r="BA278" s="82">
        <v>978</v>
      </c>
      <c r="BB278" s="82">
        <v>2670</v>
      </c>
      <c r="BC278" s="82">
        <v>8</v>
      </c>
      <c r="BD278" s="82">
        <v>379</v>
      </c>
      <c r="BE278" s="82">
        <v>41050</v>
      </c>
      <c r="BF278" s="82">
        <v>251</v>
      </c>
      <c r="BG278" s="82">
        <v>5</v>
      </c>
      <c r="BH278" s="82">
        <v>1</v>
      </c>
      <c r="BI278" s="82"/>
      <c r="BJ278" s="82">
        <v>1</v>
      </c>
      <c r="BK278" s="82">
        <v>24451</v>
      </c>
      <c r="BL278" s="82">
        <v>4623</v>
      </c>
      <c r="BM278" s="82">
        <v>4359</v>
      </c>
      <c r="BN278" s="82">
        <v>10776</v>
      </c>
      <c r="BO278" s="82">
        <v>4709</v>
      </c>
      <c r="BP278" s="82"/>
      <c r="BQ278" s="82">
        <v>46</v>
      </c>
      <c r="BR278" s="82">
        <v>3727</v>
      </c>
      <c r="BS278" s="82">
        <v>14</v>
      </c>
      <c r="BT278" s="82">
        <v>2318</v>
      </c>
      <c r="BU278" s="82">
        <v>127</v>
      </c>
      <c r="BV278" s="82">
        <v>701</v>
      </c>
      <c r="BW278" s="82">
        <v>651</v>
      </c>
      <c r="BX278" s="82">
        <v>852</v>
      </c>
      <c r="BY278" s="82">
        <v>1713</v>
      </c>
      <c r="BZ278" s="82">
        <v>2613</v>
      </c>
      <c r="CA278" s="82">
        <v>1817</v>
      </c>
      <c r="CB278" s="82">
        <v>7609</v>
      </c>
      <c r="CC278" s="82">
        <v>3255</v>
      </c>
      <c r="CD278" s="82">
        <v>5282</v>
      </c>
      <c r="CE278" s="82">
        <v>124</v>
      </c>
      <c r="CF278" s="82">
        <v>1877</v>
      </c>
      <c r="CG278" s="82">
        <v>1239</v>
      </c>
      <c r="CH278" s="82">
        <v>2456</v>
      </c>
      <c r="CI278" s="82">
        <v>1729</v>
      </c>
      <c r="CJ278" s="82">
        <v>10740</v>
      </c>
      <c r="CK278" s="82">
        <v>28</v>
      </c>
      <c r="CL278" s="82">
        <v>48918</v>
      </c>
      <c r="CM278" s="82">
        <v>3379</v>
      </c>
      <c r="CN278" s="82">
        <v>35847</v>
      </c>
      <c r="CO278" s="82">
        <v>9487</v>
      </c>
      <c r="CP278" s="82">
        <v>191</v>
      </c>
      <c r="CQ278" s="82">
        <v>14</v>
      </c>
      <c r="CR278" s="82"/>
      <c r="CS278" s="82">
        <v>48362</v>
      </c>
      <c r="CT278" s="82">
        <v>1</v>
      </c>
      <c r="CU278" s="82">
        <v>299</v>
      </c>
      <c r="CV278" s="82">
        <v>256</v>
      </c>
      <c r="CW278" s="82"/>
      <c r="CX278" s="82">
        <v>4686</v>
      </c>
      <c r="CY278" s="82">
        <v>6821</v>
      </c>
      <c r="CZ278" s="82">
        <v>4</v>
      </c>
      <c r="DA278" s="82">
        <v>347</v>
      </c>
      <c r="DB278" s="82">
        <v>860</v>
      </c>
      <c r="DC278" s="82">
        <v>1315</v>
      </c>
      <c r="DD278" s="82">
        <v>1530</v>
      </c>
      <c r="DE278" s="82">
        <v>2389</v>
      </c>
      <c r="DF278" s="82">
        <v>2473</v>
      </c>
      <c r="DG278" s="82">
        <v>1336</v>
      </c>
      <c r="DH278" s="82">
        <v>973</v>
      </c>
      <c r="DI278" s="82">
        <v>71</v>
      </c>
      <c r="DJ278" s="82">
        <v>217</v>
      </c>
      <c r="DK278" s="82"/>
      <c r="DL278" s="82">
        <v>22</v>
      </c>
      <c r="DM278" s="82">
        <v>2289</v>
      </c>
      <c r="DN278" s="82">
        <v>689</v>
      </c>
      <c r="DO278" s="82">
        <v>176</v>
      </c>
      <c r="DP278" s="82">
        <v>80</v>
      </c>
      <c r="DQ278" s="82">
        <v>4565</v>
      </c>
      <c r="DR278" s="82">
        <v>68</v>
      </c>
      <c r="DS278" s="82">
        <v>3622</v>
      </c>
      <c r="DT278" s="82"/>
      <c r="DU278" s="82">
        <v>4787</v>
      </c>
      <c r="DV278" s="82">
        <v>6609</v>
      </c>
      <c r="DW278" s="82">
        <v>115</v>
      </c>
      <c r="DX278" s="82"/>
      <c r="DY278" s="82">
        <v>197</v>
      </c>
      <c r="DZ278" s="82">
        <v>504</v>
      </c>
      <c r="EA278" s="82">
        <v>327</v>
      </c>
      <c r="EB278" s="82">
        <v>476</v>
      </c>
      <c r="EC278" s="82">
        <v>183</v>
      </c>
      <c r="ED278" s="82">
        <v>74</v>
      </c>
      <c r="EE278" s="82">
        <v>101</v>
      </c>
      <c r="EF278" s="82">
        <v>113</v>
      </c>
      <c r="EG278" s="82">
        <v>160</v>
      </c>
      <c r="EH278" s="82">
        <v>112</v>
      </c>
      <c r="EI278" s="82">
        <v>7701</v>
      </c>
      <c r="EJ278" s="82">
        <v>1491</v>
      </c>
      <c r="EK278" s="82">
        <v>1</v>
      </c>
      <c r="EL278" s="82">
        <v>1</v>
      </c>
      <c r="EM278" s="82">
        <v>70</v>
      </c>
      <c r="EN278" s="82"/>
      <c r="EO278" s="82"/>
      <c r="EP278" s="82">
        <v>6526</v>
      </c>
      <c r="EQ278" s="82">
        <v>2311</v>
      </c>
      <c r="ER278" s="82">
        <v>723</v>
      </c>
      <c r="ES278" s="82">
        <v>1186</v>
      </c>
      <c r="ET278" s="82">
        <v>765</v>
      </c>
      <c r="EU278" s="82"/>
      <c r="EV278" s="82">
        <v>1547</v>
      </c>
      <c r="EW278" s="82">
        <v>1443</v>
      </c>
      <c r="EX278" s="82">
        <v>101</v>
      </c>
      <c r="EY278" s="82">
        <v>29</v>
      </c>
      <c r="EZ278" s="82">
        <v>732</v>
      </c>
      <c r="FA278" s="82">
        <v>32</v>
      </c>
      <c r="FB278" s="82">
        <v>518</v>
      </c>
      <c r="FC278" s="82">
        <v>1834</v>
      </c>
      <c r="FD278" s="82">
        <v>2177</v>
      </c>
      <c r="FE278" s="82">
        <v>879</v>
      </c>
      <c r="FF278" s="82">
        <v>195</v>
      </c>
      <c r="FG278" s="82">
        <v>368</v>
      </c>
      <c r="FH278" s="82">
        <v>400</v>
      </c>
      <c r="FI278" s="82">
        <v>573</v>
      </c>
      <c r="FJ278" s="82">
        <v>275</v>
      </c>
      <c r="FK278" s="82">
        <v>234</v>
      </c>
      <c r="FL278" s="82">
        <v>18</v>
      </c>
      <c r="FM278" s="82">
        <v>28</v>
      </c>
      <c r="FN278" s="82">
        <v>106</v>
      </c>
      <c r="FO278" s="82">
        <v>12</v>
      </c>
      <c r="FP278" s="82">
        <v>10</v>
      </c>
      <c r="FQ278" s="82">
        <v>11511</v>
      </c>
      <c r="FR278" s="82">
        <v>1502</v>
      </c>
      <c r="FS278" s="82">
        <v>7848</v>
      </c>
      <c r="FT278" s="82">
        <v>2114</v>
      </c>
      <c r="FU278" s="82">
        <v>38</v>
      </c>
      <c r="FV278" s="82">
        <v>9</v>
      </c>
      <c r="FW278" s="82">
        <v>10592</v>
      </c>
      <c r="FX278" s="82">
        <v>867</v>
      </c>
      <c r="FY278" s="82">
        <v>52</v>
      </c>
      <c r="FZ278" s="82"/>
      <c r="GA278" s="82"/>
      <c r="GB278" s="82"/>
      <c r="GC278" s="82">
        <v>24</v>
      </c>
    </row>
    <row r="279" spans="1:185" x14ac:dyDescent="0.3">
      <c r="A279" s="83">
        <v>106430905</v>
      </c>
      <c r="B279" s="81" t="s">
        <v>702</v>
      </c>
      <c r="C279" s="81" t="s">
        <v>1030</v>
      </c>
      <c r="D279" s="81" t="s">
        <v>1101</v>
      </c>
      <c r="E279" s="81" t="s">
        <v>1705</v>
      </c>
      <c r="F279" s="81" t="s">
        <v>2149</v>
      </c>
      <c r="G279" s="81" t="s">
        <v>2150</v>
      </c>
      <c r="H279" s="81" t="s">
        <v>703</v>
      </c>
      <c r="I279" s="81" t="s">
        <v>1040</v>
      </c>
      <c r="J279" s="81" t="s">
        <v>1874</v>
      </c>
      <c r="K279" s="81" t="s">
        <v>1864</v>
      </c>
      <c r="L279" s="81"/>
      <c r="M279" s="81" t="s">
        <v>58</v>
      </c>
      <c r="N279" s="81" t="s">
        <v>967</v>
      </c>
      <c r="O279" s="81" t="s">
        <v>1178</v>
      </c>
      <c r="P279" s="81" t="s">
        <v>1141</v>
      </c>
      <c r="Q279" s="81" t="s">
        <v>1708</v>
      </c>
      <c r="R279" s="81" t="s">
        <v>51</v>
      </c>
      <c r="S279" s="82">
        <v>31356</v>
      </c>
      <c r="T279" s="82">
        <v>29563</v>
      </c>
      <c r="U279" s="82">
        <v>11</v>
      </c>
      <c r="V279" s="82">
        <v>7535</v>
      </c>
      <c r="W279" s="82">
        <v>7538</v>
      </c>
      <c r="X279" s="82">
        <v>10076</v>
      </c>
      <c r="Y279" s="82">
        <v>9868</v>
      </c>
      <c r="Z279" s="82">
        <v>7573</v>
      </c>
      <c r="AA279" s="82">
        <v>6652</v>
      </c>
      <c r="AB279" s="82">
        <v>4624</v>
      </c>
      <c r="AC279" s="82">
        <v>2857</v>
      </c>
      <c r="AD279" s="82">
        <v>2171</v>
      </c>
      <c r="AE279" s="82">
        <v>2036</v>
      </c>
      <c r="AF279" s="82"/>
      <c r="AG279" s="82">
        <v>103</v>
      </c>
      <c r="AH279" s="82">
        <v>7237</v>
      </c>
      <c r="AI279" s="82">
        <v>3058</v>
      </c>
      <c r="AJ279" s="82">
        <v>1050</v>
      </c>
      <c r="AK279" s="82">
        <v>1254</v>
      </c>
      <c r="AL279" s="82">
        <v>27404</v>
      </c>
      <c r="AM279" s="82">
        <v>445</v>
      </c>
      <c r="AN279" s="82">
        <v>20379</v>
      </c>
      <c r="AO279" s="82"/>
      <c r="AP279" s="82">
        <v>22218</v>
      </c>
      <c r="AQ279" s="82">
        <v>38292</v>
      </c>
      <c r="AR279" s="82">
        <v>420</v>
      </c>
      <c r="AS279" s="82"/>
      <c r="AT279" s="82">
        <v>193</v>
      </c>
      <c r="AU279" s="82"/>
      <c r="AV279" s="82">
        <v>2687</v>
      </c>
      <c r="AW279" s="82">
        <v>67</v>
      </c>
      <c r="AX279" s="82">
        <v>26</v>
      </c>
      <c r="AY279" s="82">
        <v>25</v>
      </c>
      <c r="AZ279" s="82">
        <v>76</v>
      </c>
      <c r="BA279" s="82">
        <v>25</v>
      </c>
      <c r="BB279" s="82">
        <v>175</v>
      </c>
      <c r="BC279" s="82">
        <v>6</v>
      </c>
      <c r="BD279" s="82"/>
      <c r="BE279" s="82">
        <v>57498</v>
      </c>
      <c r="BF279" s="82">
        <v>151</v>
      </c>
      <c r="BG279" s="82"/>
      <c r="BH279" s="82">
        <v>1</v>
      </c>
      <c r="BI279" s="82"/>
      <c r="BJ279" s="82"/>
      <c r="BK279" s="82">
        <v>19828</v>
      </c>
      <c r="BL279" s="82">
        <v>7255</v>
      </c>
      <c r="BM279" s="82">
        <v>1781</v>
      </c>
      <c r="BN279" s="82">
        <v>26263</v>
      </c>
      <c r="BO279" s="82">
        <v>5803</v>
      </c>
      <c r="BP279" s="82"/>
      <c r="BQ279" s="82">
        <v>185</v>
      </c>
      <c r="BR279" s="82">
        <v>2970</v>
      </c>
      <c r="BS279" s="82">
        <v>41</v>
      </c>
      <c r="BT279" s="82">
        <v>2328</v>
      </c>
      <c r="BU279" s="82">
        <v>298</v>
      </c>
      <c r="BV279" s="82">
        <v>732</v>
      </c>
      <c r="BW279" s="82">
        <v>590</v>
      </c>
      <c r="BX279" s="82">
        <v>757</v>
      </c>
      <c r="BY279" s="82">
        <v>10439</v>
      </c>
      <c r="BZ279" s="82">
        <v>2355</v>
      </c>
      <c r="CA279" s="82">
        <v>4339</v>
      </c>
      <c r="CB279" s="82">
        <v>8140</v>
      </c>
      <c r="CC279" s="82">
        <v>1757</v>
      </c>
      <c r="CD279" s="82">
        <v>3729</v>
      </c>
      <c r="CE279" s="82">
        <v>139</v>
      </c>
      <c r="CF279" s="82">
        <v>2510</v>
      </c>
      <c r="CG279" s="82">
        <v>1409</v>
      </c>
      <c r="CH279" s="82">
        <v>4027</v>
      </c>
      <c r="CI279" s="82">
        <v>1313</v>
      </c>
      <c r="CJ279" s="82">
        <v>12822</v>
      </c>
      <c r="CK279" s="82">
        <v>50</v>
      </c>
      <c r="CL279" s="82">
        <v>60930</v>
      </c>
      <c r="CM279" s="82">
        <v>1508</v>
      </c>
      <c r="CN279" s="82">
        <v>48882</v>
      </c>
      <c r="CO279" s="82">
        <v>10533</v>
      </c>
      <c r="CP279" s="82">
        <v>7</v>
      </c>
      <c r="CQ279" s="82"/>
      <c r="CR279" s="82"/>
      <c r="CS279" s="82">
        <v>58527</v>
      </c>
      <c r="CT279" s="82">
        <v>62</v>
      </c>
      <c r="CU279" s="82">
        <v>1414</v>
      </c>
      <c r="CV279" s="82">
        <v>915</v>
      </c>
      <c r="CW279" s="82">
        <v>12</v>
      </c>
      <c r="CX279" s="82">
        <v>6571</v>
      </c>
      <c r="CY279" s="82">
        <v>6880</v>
      </c>
      <c r="CZ279" s="82"/>
      <c r="DA279" s="82">
        <v>142</v>
      </c>
      <c r="DB279" s="82">
        <v>893</v>
      </c>
      <c r="DC279" s="82">
        <v>1224</v>
      </c>
      <c r="DD279" s="82">
        <v>1500</v>
      </c>
      <c r="DE279" s="82">
        <v>2142</v>
      </c>
      <c r="DF279" s="82">
        <v>2541</v>
      </c>
      <c r="DG279" s="82">
        <v>2475</v>
      </c>
      <c r="DH279" s="82">
        <v>2534</v>
      </c>
      <c r="DI279" s="82"/>
      <c r="DJ279" s="82"/>
      <c r="DK279" s="82"/>
      <c r="DL279" s="82">
        <v>34</v>
      </c>
      <c r="DM279" s="82">
        <v>2134</v>
      </c>
      <c r="DN279" s="82">
        <v>867</v>
      </c>
      <c r="DO279" s="82">
        <v>236</v>
      </c>
      <c r="DP279" s="82">
        <v>268</v>
      </c>
      <c r="DQ279" s="82">
        <v>3420</v>
      </c>
      <c r="DR279" s="82">
        <v>68</v>
      </c>
      <c r="DS279" s="82">
        <v>6423</v>
      </c>
      <c r="DT279" s="82">
        <v>1</v>
      </c>
      <c r="DU279" s="82">
        <v>2758</v>
      </c>
      <c r="DV279" s="82">
        <v>10579</v>
      </c>
      <c r="DW279" s="82">
        <v>107</v>
      </c>
      <c r="DX279" s="82">
        <v>7</v>
      </c>
      <c r="DY279" s="82">
        <v>197</v>
      </c>
      <c r="DZ279" s="82"/>
      <c r="EA279" s="82">
        <v>429</v>
      </c>
      <c r="EB279" s="82">
        <v>3130</v>
      </c>
      <c r="EC279" s="82">
        <v>479</v>
      </c>
      <c r="ED279" s="82"/>
      <c r="EE279" s="82">
        <v>5</v>
      </c>
      <c r="EF279" s="82">
        <v>57</v>
      </c>
      <c r="EG279" s="82">
        <v>211</v>
      </c>
      <c r="EH279" s="82">
        <v>5</v>
      </c>
      <c r="EI279" s="82">
        <v>7485</v>
      </c>
      <c r="EJ279" s="82">
        <v>1432</v>
      </c>
      <c r="EK279" s="82">
        <v>9</v>
      </c>
      <c r="EL279" s="82">
        <v>4</v>
      </c>
      <c r="EM279" s="82">
        <v>8</v>
      </c>
      <c r="EN279" s="82"/>
      <c r="EO279" s="82"/>
      <c r="EP279" s="82">
        <v>2647</v>
      </c>
      <c r="EQ279" s="82">
        <v>6585</v>
      </c>
      <c r="ER279" s="82">
        <v>395</v>
      </c>
      <c r="ES279" s="82">
        <v>3422</v>
      </c>
      <c r="ET279" s="82">
        <v>402</v>
      </c>
      <c r="EU279" s="82"/>
      <c r="EV279" s="82">
        <v>2023</v>
      </c>
      <c r="EW279" s="82">
        <v>1979</v>
      </c>
      <c r="EX279" s="82">
        <v>235</v>
      </c>
      <c r="EY279" s="82">
        <v>15</v>
      </c>
      <c r="EZ279" s="82">
        <v>541</v>
      </c>
      <c r="FA279" s="82">
        <v>33</v>
      </c>
      <c r="FB279" s="82">
        <v>607</v>
      </c>
      <c r="FC279" s="82">
        <v>1784</v>
      </c>
      <c r="FD279" s="82">
        <v>2421</v>
      </c>
      <c r="FE279" s="82">
        <v>700</v>
      </c>
      <c r="FF279" s="82">
        <v>328</v>
      </c>
      <c r="FG279" s="82">
        <v>1047</v>
      </c>
      <c r="FH279" s="82">
        <v>469</v>
      </c>
      <c r="FI279" s="82">
        <v>673</v>
      </c>
      <c r="FJ279" s="82">
        <v>228</v>
      </c>
      <c r="FK279" s="82">
        <v>253</v>
      </c>
      <c r="FL279" s="82"/>
      <c r="FM279" s="82">
        <v>19</v>
      </c>
      <c r="FN279" s="82">
        <v>68</v>
      </c>
      <c r="FO279" s="82">
        <v>27</v>
      </c>
      <c r="FP279" s="82">
        <v>1</v>
      </c>
      <c r="FQ279" s="82">
        <v>13451</v>
      </c>
      <c r="FR279" s="82">
        <v>1110</v>
      </c>
      <c r="FS279" s="82">
        <v>10968</v>
      </c>
      <c r="FT279" s="82">
        <v>1367</v>
      </c>
      <c r="FU279" s="82">
        <v>6</v>
      </c>
      <c r="FV279" s="82"/>
      <c r="FW279" s="82">
        <v>12700</v>
      </c>
      <c r="FX279" s="82">
        <v>505</v>
      </c>
      <c r="FY279" s="82">
        <v>235</v>
      </c>
      <c r="FZ279" s="82">
        <v>3</v>
      </c>
      <c r="GA279" s="82">
        <v>7</v>
      </c>
      <c r="GB279" s="82">
        <v>1</v>
      </c>
      <c r="GC279" s="82">
        <v>46</v>
      </c>
    </row>
    <row r="280" spans="1:185" x14ac:dyDescent="0.3">
      <c r="A280" s="83">
        <v>106431506</v>
      </c>
      <c r="B280" s="81" t="s">
        <v>704</v>
      </c>
      <c r="C280" s="81" t="s">
        <v>1031</v>
      </c>
      <c r="D280" s="81" t="s">
        <v>1101</v>
      </c>
      <c r="E280" s="81" t="s">
        <v>1705</v>
      </c>
      <c r="F280" s="81" t="s">
        <v>2151</v>
      </c>
      <c r="G280" s="81" t="s">
        <v>2143</v>
      </c>
      <c r="H280" s="81" t="s">
        <v>705</v>
      </c>
      <c r="I280" s="81" t="s">
        <v>1040</v>
      </c>
      <c r="J280" s="81"/>
      <c r="K280" s="81" t="s">
        <v>1864</v>
      </c>
      <c r="L280" s="81"/>
      <c r="M280" s="81"/>
      <c r="N280" s="81" t="s">
        <v>967</v>
      </c>
      <c r="O280" s="81" t="s">
        <v>1155</v>
      </c>
      <c r="P280" s="81" t="s">
        <v>1156</v>
      </c>
      <c r="Q280" s="81" t="s">
        <v>1711</v>
      </c>
      <c r="R280" s="81" t="s">
        <v>51</v>
      </c>
      <c r="S280" s="82">
        <v>25878</v>
      </c>
      <c r="T280" s="82">
        <v>23568</v>
      </c>
      <c r="U280" s="82">
        <v>5</v>
      </c>
      <c r="V280" s="82">
        <v>3430</v>
      </c>
      <c r="W280" s="82">
        <v>3572</v>
      </c>
      <c r="X280" s="82">
        <v>7523</v>
      </c>
      <c r="Y280" s="82">
        <v>7307</v>
      </c>
      <c r="Z280" s="82">
        <v>6472</v>
      </c>
      <c r="AA280" s="82">
        <v>6819</v>
      </c>
      <c r="AB280" s="82">
        <v>5264</v>
      </c>
      <c r="AC280" s="82">
        <v>4353</v>
      </c>
      <c r="AD280" s="82">
        <v>3956</v>
      </c>
      <c r="AE280" s="82">
        <v>755</v>
      </c>
      <c r="AF280" s="82"/>
      <c r="AG280" s="82">
        <v>268</v>
      </c>
      <c r="AH280" s="82">
        <v>6641</v>
      </c>
      <c r="AI280" s="82">
        <v>2499</v>
      </c>
      <c r="AJ280" s="82">
        <v>470</v>
      </c>
      <c r="AK280" s="82">
        <v>427</v>
      </c>
      <c r="AL280" s="82">
        <v>20186</v>
      </c>
      <c r="AM280" s="82">
        <v>1212</v>
      </c>
      <c r="AN280" s="82">
        <v>17748</v>
      </c>
      <c r="AO280" s="82"/>
      <c r="AP280" s="82">
        <v>20706</v>
      </c>
      <c r="AQ280" s="82">
        <v>27540</v>
      </c>
      <c r="AR280" s="82">
        <v>1205</v>
      </c>
      <c r="AS280" s="82"/>
      <c r="AT280" s="82">
        <v>461</v>
      </c>
      <c r="AU280" s="82">
        <v>1245</v>
      </c>
      <c r="AV280" s="82">
        <v>6</v>
      </c>
      <c r="AW280" s="82">
        <v>129</v>
      </c>
      <c r="AX280" s="82">
        <v>220</v>
      </c>
      <c r="AY280" s="82">
        <v>52</v>
      </c>
      <c r="AZ280" s="82">
        <v>58</v>
      </c>
      <c r="BA280" s="82">
        <v>13</v>
      </c>
      <c r="BB280" s="82">
        <v>452</v>
      </c>
      <c r="BC280" s="82">
        <v>12</v>
      </c>
      <c r="BD280" s="82">
        <v>8</v>
      </c>
      <c r="BE280" s="82">
        <v>46529</v>
      </c>
      <c r="BF280" s="82">
        <v>204</v>
      </c>
      <c r="BG280" s="82">
        <v>62</v>
      </c>
      <c r="BH280" s="82"/>
      <c r="BI280" s="82"/>
      <c r="BJ280" s="82"/>
      <c r="BK280" s="82">
        <v>6830</v>
      </c>
      <c r="BL280" s="82">
        <v>10694</v>
      </c>
      <c r="BM280" s="82">
        <v>777</v>
      </c>
      <c r="BN280" s="82">
        <v>28218</v>
      </c>
      <c r="BO280" s="82">
        <v>2931</v>
      </c>
      <c r="BP280" s="82">
        <v>1</v>
      </c>
      <c r="BQ280" s="82">
        <v>33</v>
      </c>
      <c r="BR280" s="82">
        <v>4538</v>
      </c>
      <c r="BS280" s="82">
        <v>15</v>
      </c>
      <c r="BT280" s="82">
        <v>2830</v>
      </c>
      <c r="BU280" s="82">
        <v>153</v>
      </c>
      <c r="BV280" s="82">
        <v>743</v>
      </c>
      <c r="BW280" s="82">
        <v>707</v>
      </c>
      <c r="BX280" s="82">
        <v>535</v>
      </c>
      <c r="BY280" s="82">
        <v>1529</v>
      </c>
      <c r="BZ280" s="82">
        <v>2774</v>
      </c>
      <c r="CA280" s="82">
        <v>1915</v>
      </c>
      <c r="CB280" s="82">
        <v>10071</v>
      </c>
      <c r="CC280" s="82">
        <v>1902</v>
      </c>
      <c r="CD280" s="82">
        <v>3073</v>
      </c>
      <c r="CE280" s="82">
        <v>79</v>
      </c>
      <c r="CF280" s="82">
        <v>2271</v>
      </c>
      <c r="CG280" s="82">
        <v>848</v>
      </c>
      <c r="CH280" s="82">
        <v>3443</v>
      </c>
      <c r="CI280" s="82">
        <v>1462</v>
      </c>
      <c r="CJ280" s="82">
        <v>10519</v>
      </c>
      <c r="CK280" s="82">
        <v>11</v>
      </c>
      <c r="CL280" s="82">
        <v>49451</v>
      </c>
      <c r="CM280" s="82">
        <v>1159</v>
      </c>
      <c r="CN280" s="82">
        <v>44123</v>
      </c>
      <c r="CO280" s="82">
        <v>4079</v>
      </c>
      <c r="CP280" s="82">
        <v>1</v>
      </c>
      <c r="CQ280" s="82">
        <v>89</v>
      </c>
      <c r="CR280" s="82">
        <v>5</v>
      </c>
      <c r="CS280" s="82">
        <v>48548</v>
      </c>
      <c r="CT280" s="82"/>
      <c r="CU280" s="82">
        <v>745</v>
      </c>
      <c r="CV280" s="82">
        <v>144</v>
      </c>
      <c r="CW280" s="82">
        <v>9</v>
      </c>
      <c r="CX280" s="82">
        <v>2931</v>
      </c>
      <c r="CY280" s="82">
        <v>3307</v>
      </c>
      <c r="CZ280" s="82"/>
      <c r="DA280" s="82">
        <v>28</v>
      </c>
      <c r="DB280" s="82">
        <v>212</v>
      </c>
      <c r="DC280" s="82">
        <v>364</v>
      </c>
      <c r="DD280" s="82">
        <v>516</v>
      </c>
      <c r="DE280" s="82">
        <v>979</v>
      </c>
      <c r="DF280" s="82">
        <v>1176</v>
      </c>
      <c r="DG280" s="82">
        <v>1379</v>
      </c>
      <c r="DH280" s="82">
        <v>1578</v>
      </c>
      <c r="DI280" s="82">
        <v>5</v>
      </c>
      <c r="DJ280" s="82">
        <v>1</v>
      </c>
      <c r="DK280" s="82"/>
      <c r="DL280" s="82">
        <v>34</v>
      </c>
      <c r="DM280" s="82">
        <v>921</v>
      </c>
      <c r="DN280" s="82">
        <v>231</v>
      </c>
      <c r="DO280" s="82">
        <v>40</v>
      </c>
      <c r="DP280" s="82">
        <v>64</v>
      </c>
      <c r="DQ280" s="82">
        <v>1762</v>
      </c>
      <c r="DR280" s="82">
        <v>49</v>
      </c>
      <c r="DS280" s="82">
        <v>3137</v>
      </c>
      <c r="DT280" s="82"/>
      <c r="DU280" s="82">
        <v>1820</v>
      </c>
      <c r="DV280" s="82">
        <v>4350</v>
      </c>
      <c r="DW280" s="82">
        <v>68</v>
      </c>
      <c r="DX280" s="82"/>
      <c r="DY280" s="82">
        <v>275</v>
      </c>
      <c r="DZ280" s="82">
        <v>69</v>
      </c>
      <c r="EA280" s="82">
        <v>264</v>
      </c>
      <c r="EB280" s="82">
        <v>1452</v>
      </c>
      <c r="EC280" s="82">
        <v>190</v>
      </c>
      <c r="ED280" s="82">
        <v>4</v>
      </c>
      <c r="EE280" s="82"/>
      <c r="EF280" s="82">
        <v>17</v>
      </c>
      <c r="EG280" s="82">
        <v>14</v>
      </c>
      <c r="EH280" s="82">
        <v>4</v>
      </c>
      <c r="EI280" s="82">
        <v>3432</v>
      </c>
      <c r="EJ280" s="82">
        <v>511</v>
      </c>
      <c r="EK280" s="82"/>
      <c r="EL280" s="82"/>
      <c r="EM280" s="82">
        <v>1</v>
      </c>
      <c r="EN280" s="82">
        <v>5</v>
      </c>
      <c r="EO280" s="82"/>
      <c r="EP280" s="82">
        <v>322</v>
      </c>
      <c r="EQ280" s="82">
        <v>3531</v>
      </c>
      <c r="ER280" s="82">
        <v>25</v>
      </c>
      <c r="ES280" s="82">
        <v>2257</v>
      </c>
      <c r="ET280" s="82">
        <v>103</v>
      </c>
      <c r="EU280" s="82"/>
      <c r="EV280" s="82">
        <v>1231</v>
      </c>
      <c r="EW280" s="82">
        <v>890</v>
      </c>
      <c r="EX280" s="82">
        <v>85</v>
      </c>
      <c r="EY280" s="82">
        <v>3</v>
      </c>
      <c r="EZ280" s="82">
        <v>225</v>
      </c>
      <c r="FA280" s="82">
        <v>5</v>
      </c>
      <c r="FB280" s="82">
        <v>295</v>
      </c>
      <c r="FC280" s="82">
        <v>1932</v>
      </c>
      <c r="FD280" s="82">
        <v>444</v>
      </c>
      <c r="FE280" s="82">
        <v>118</v>
      </c>
      <c r="FF280" s="82">
        <v>78</v>
      </c>
      <c r="FG280" s="82">
        <v>101</v>
      </c>
      <c r="FH280" s="82">
        <v>136</v>
      </c>
      <c r="FI280" s="82">
        <v>387</v>
      </c>
      <c r="FJ280" s="82">
        <v>63</v>
      </c>
      <c r="FK280" s="82">
        <v>182</v>
      </c>
      <c r="FL280" s="82">
        <v>5</v>
      </c>
      <c r="FM280" s="82"/>
      <c r="FN280" s="82">
        <v>55</v>
      </c>
      <c r="FO280" s="82">
        <v>3</v>
      </c>
      <c r="FP280" s="82"/>
      <c r="FQ280" s="82">
        <v>6238</v>
      </c>
      <c r="FR280" s="82">
        <v>269</v>
      </c>
      <c r="FS280" s="82">
        <v>5504</v>
      </c>
      <c r="FT280" s="82">
        <v>448</v>
      </c>
      <c r="FU280" s="82">
        <v>1</v>
      </c>
      <c r="FV280" s="82">
        <v>16</v>
      </c>
      <c r="FW280" s="82">
        <v>6154</v>
      </c>
      <c r="FX280" s="82">
        <v>67</v>
      </c>
      <c r="FY280" s="82">
        <v>17</v>
      </c>
      <c r="FZ280" s="82"/>
      <c r="GA280" s="82"/>
      <c r="GB280" s="82"/>
      <c r="GC280" s="82">
        <v>29</v>
      </c>
    </row>
    <row r="281" spans="1:185" x14ac:dyDescent="0.3">
      <c r="A281" s="83">
        <v>106434138</v>
      </c>
      <c r="B281" s="81" t="s">
        <v>706</v>
      </c>
      <c r="C281" s="81" t="s">
        <v>707</v>
      </c>
      <c r="D281" s="81" t="s">
        <v>1101</v>
      </c>
      <c r="E281" s="81" t="s">
        <v>1705</v>
      </c>
      <c r="F281" s="81" t="s">
        <v>2152</v>
      </c>
      <c r="G281" s="81" t="s">
        <v>2153</v>
      </c>
      <c r="H281" s="81" t="s">
        <v>708</v>
      </c>
      <c r="I281" s="81" t="s">
        <v>1039</v>
      </c>
      <c r="J281" s="81"/>
      <c r="K281" s="81" t="s">
        <v>1864</v>
      </c>
      <c r="L281" s="81"/>
      <c r="M281" s="81"/>
      <c r="N281" s="81" t="s">
        <v>970</v>
      </c>
      <c r="O281" s="81" t="s">
        <v>1155</v>
      </c>
      <c r="P281" s="81" t="s">
        <v>1133</v>
      </c>
      <c r="Q281" s="81" t="s">
        <v>1712</v>
      </c>
      <c r="R281" s="81" t="s">
        <v>75</v>
      </c>
      <c r="S281" s="82">
        <v>12723</v>
      </c>
      <c r="T281" s="82">
        <v>10870</v>
      </c>
      <c r="U281" s="82">
        <v>2</v>
      </c>
      <c r="V281" s="82">
        <v>2304</v>
      </c>
      <c r="W281" s="82">
        <v>2589</v>
      </c>
      <c r="X281" s="82">
        <v>3832</v>
      </c>
      <c r="Y281" s="82">
        <v>3727</v>
      </c>
      <c r="Z281" s="82">
        <v>3135</v>
      </c>
      <c r="AA281" s="82">
        <v>3029</v>
      </c>
      <c r="AB281" s="82">
        <v>2135</v>
      </c>
      <c r="AC281" s="82">
        <v>1416</v>
      </c>
      <c r="AD281" s="82">
        <v>1019</v>
      </c>
      <c r="AE281" s="82">
        <v>409</v>
      </c>
      <c r="AF281" s="82"/>
      <c r="AG281" s="82">
        <v>53</v>
      </c>
      <c r="AH281" s="82">
        <v>739</v>
      </c>
      <c r="AI281" s="82">
        <v>542</v>
      </c>
      <c r="AJ281" s="82">
        <v>232</v>
      </c>
      <c r="AK281" s="82">
        <v>72</v>
      </c>
      <c r="AL281" s="82">
        <v>370</v>
      </c>
      <c r="AM281" s="82">
        <v>136</v>
      </c>
      <c r="AN281" s="82">
        <v>21451</v>
      </c>
      <c r="AO281" s="82"/>
      <c r="AP281" s="82">
        <v>15399</v>
      </c>
      <c r="AQ281" s="82">
        <v>8069</v>
      </c>
      <c r="AR281" s="82">
        <v>127</v>
      </c>
      <c r="AS281" s="82"/>
      <c r="AT281" s="82">
        <v>46</v>
      </c>
      <c r="AU281" s="82">
        <v>191</v>
      </c>
      <c r="AV281" s="82"/>
      <c r="AW281" s="82">
        <v>53</v>
      </c>
      <c r="AX281" s="82">
        <v>4</v>
      </c>
      <c r="AY281" s="82">
        <v>4</v>
      </c>
      <c r="AZ281" s="82">
        <v>530</v>
      </c>
      <c r="BA281" s="82">
        <v>95</v>
      </c>
      <c r="BB281" s="82">
        <v>75</v>
      </c>
      <c r="BC281" s="82">
        <v>7</v>
      </c>
      <c r="BD281" s="82">
        <v>11</v>
      </c>
      <c r="BE281" s="82">
        <v>22517</v>
      </c>
      <c r="BF281" s="82">
        <v>50</v>
      </c>
      <c r="BG281" s="82">
        <v>3</v>
      </c>
      <c r="BH281" s="82">
        <v>1</v>
      </c>
      <c r="BI281" s="82">
        <v>7</v>
      </c>
      <c r="BJ281" s="82">
        <v>1</v>
      </c>
      <c r="BK281" s="82">
        <v>10290</v>
      </c>
      <c r="BL281" s="82">
        <v>2844</v>
      </c>
      <c r="BM281" s="82">
        <v>1026</v>
      </c>
      <c r="BN281" s="82">
        <v>7778</v>
      </c>
      <c r="BO281" s="82">
        <v>1657</v>
      </c>
      <c r="BP281" s="82"/>
      <c r="BQ281" s="82">
        <v>11</v>
      </c>
      <c r="BR281" s="82">
        <v>1380</v>
      </c>
      <c r="BS281" s="82">
        <v>3</v>
      </c>
      <c r="BT281" s="82">
        <v>1504</v>
      </c>
      <c r="BU281" s="82">
        <v>36</v>
      </c>
      <c r="BV281" s="82">
        <v>484</v>
      </c>
      <c r="BW281" s="82">
        <v>285</v>
      </c>
      <c r="BX281" s="82">
        <v>205</v>
      </c>
      <c r="BY281" s="82">
        <v>1359</v>
      </c>
      <c r="BZ281" s="82">
        <v>1392</v>
      </c>
      <c r="CA281" s="82">
        <v>1338</v>
      </c>
      <c r="CB281" s="82">
        <v>4860</v>
      </c>
      <c r="CC281" s="82">
        <v>869</v>
      </c>
      <c r="CD281" s="82">
        <v>1189</v>
      </c>
      <c r="CE281" s="82">
        <v>25</v>
      </c>
      <c r="CF281" s="82">
        <v>984</v>
      </c>
      <c r="CG281" s="82">
        <v>576</v>
      </c>
      <c r="CH281" s="82">
        <v>2671</v>
      </c>
      <c r="CI281" s="82">
        <v>967</v>
      </c>
      <c r="CJ281" s="82">
        <v>3456</v>
      </c>
      <c r="CK281" s="82">
        <v>1</v>
      </c>
      <c r="CL281" s="82">
        <v>23595</v>
      </c>
      <c r="CM281" s="82">
        <v>192</v>
      </c>
      <c r="CN281" s="82">
        <v>18682</v>
      </c>
      <c r="CO281" s="82">
        <v>4683</v>
      </c>
      <c r="CP281" s="82">
        <v>34</v>
      </c>
      <c r="CQ281" s="82">
        <v>4</v>
      </c>
      <c r="CR281" s="82">
        <v>1</v>
      </c>
      <c r="CS281" s="82">
        <v>23273</v>
      </c>
      <c r="CT281" s="82"/>
      <c r="CU281" s="82">
        <v>96</v>
      </c>
      <c r="CV281" s="82">
        <v>225</v>
      </c>
      <c r="CW281" s="82"/>
      <c r="CX281" s="82">
        <v>1313</v>
      </c>
      <c r="CY281" s="82">
        <v>1250</v>
      </c>
      <c r="CZ281" s="82"/>
      <c r="DA281" s="82">
        <v>39</v>
      </c>
      <c r="DB281" s="82">
        <v>156</v>
      </c>
      <c r="DC281" s="82">
        <v>214</v>
      </c>
      <c r="DD281" s="82">
        <v>305</v>
      </c>
      <c r="DE281" s="82">
        <v>391</v>
      </c>
      <c r="DF281" s="82">
        <v>475</v>
      </c>
      <c r="DG281" s="82">
        <v>443</v>
      </c>
      <c r="DH281" s="82">
        <v>520</v>
      </c>
      <c r="DI281" s="82">
        <v>12</v>
      </c>
      <c r="DJ281" s="82">
        <v>8</v>
      </c>
      <c r="DK281" s="82"/>
      <c r="DL281" s="82">
        <v>4</v>
      </c>
      <c r="DM281" s="82">
        <v>134</v>
      </c>
      <c r="DN281" s="82">
        <v>51</v>
      </c>
      <c r="DO281" s="82">
        <v>29</v>
      </c>
      <c r="DP281" s="82">
        <v>7</v>
      </c>
      <c r="DQ281" s="82">
        <v>32</v>
      </c>
      <c r="DR281" s="82">
        <v>10</v>
      </c>
      <c r="DS281" s="82">
        <v>2296</v>
      </c>
      <c r="DT281" s="82"/>
      <c r="DU281" s="82">
        <v>1274</v>
      </c>
      <c r="DV281" s="82">
        <v>1280</v>
      </c>
      <c r="DW281" s="82">
        <v>9</v>
      </c>
      <c r="DX281" s="82"/>
      <c r="DY281" s="82">
        <v>82</v>
      </c>
      <c r="DZ281" s="82">
        <v>105</v>
      </c>
      <c r="EA281" s="82">
        <v>98</v>
      </c>
      <c r="EB281" s="82">
        <v>265</v>
      </c>
      <c r="EC281" s="82">
        <v>87</v>
      </c>
      <c r="ED281" s="82">
        <v>19</v>
      </c>
      <c r="EE281" s="82">
        <v>1</v>
      </c>
      <c r="EF281" s="82">
        <v>3</v>
      </c>
      <c r="EG281" s="82">
        <v>8</v>
      </c>
      <c r="EH281" s="82"/>
      <c r="EI281" s="82">
        <v>1551</v>
      </c>
      <c r="EJ281" s="82">
        <v>334</v>
      </c>
      <c r="EK281" s="82"/>
      <c r="EL281" s="82"/>
      <c r="EM281" s="82">
        <v>7</v>
      </c>
      <c r="EN281" s="82">
        <v>3</v>
      </c>
      <c r="EO281" s="82"/>
      <c r="EP281" s="82">
        <v>936</v>
      </c>
      <c r="EQ281" s="82">
        <v>943</v>
      </c>
      <c r="ER281" s="82">
        <v>71</v>
      </c>
      <c r="ES281" s="82">
        <v>402</v>
      </c>
      <c r="ET281" s="82">
        <v>211</v>
      </c>
      <c r="EU281" s="82"/>
      <c r="EV281" s="82">
        <v>319</v>
      </c>
      <c r="EW281" s="82">
        <v>532</v>
      </c>
      <c r="EX281" s="82">
        <v>17</v>
      </c>
      <c r="EY281" s="82">
        <v>5</v>
      </c>
      <c r="EZ281" s="82">
        <v>155</v>
      </c>
      <c r="FA281" s="82">
        <v>4</v>
      </c>
      <c r="FB281" s="82">
        <v>153</v>
      </c>
      <c r="FC281" s="82">
        <v>628</v>
      </c>
      <c r="FD281" s="82">
        <v>168</v>
      </c>
      <c r="FE281" s="82">
        <v>58</v>
      </c>
      <c r="FF281" s="82">
        <v>23</v>
      </c>
      <c r="FG281" s="82">
        <v>27</v>
      </c>
      <c r="FH281" s="82">
        <v>58</v>
      </c>
      <c r="FI281" s="82">
        <v>246</v>
      </c>
      <c r="FJ281" s="82">
        <v>69</v>
      </c>
      <c r="FK281" s="82">
        <v>48</v>
      </c>
      <c r="FL281" s="82">
        <v>3</v>
      </c>
      <c r="FM281" s="82">
        <v>1</v>
      </c>
      <c r="FN281" s="82">
        <v>49</v>
      </c>
      <c r="FO281" s="82"/>
      <c r="FP281" s="82"/>
      <c r="FQ281" s="82">
        <v>2563</v>
      </c>
      <c r="FR281" s="82">
        <v>89</v>
      </c>
      <c r="FS281" s="82">
        <v>1988</v>
      </c>
      <c r="FT281" s="82">
        <v>484</v>
      </c>
      <c r="FU281" s="82">
        <v>1</v>
      </c>
      <c r="FV281" s="82">
        <v>1</v>
      </c>
      <c r="FW281" s="82">
        <v>2430</v>
      </c>
      <c r="FX281" s="82">
        <v>111</v>
      </c>
      <c r="FY281" s="82">
        <v>22</v>
      </c>
      <c r="FZ281" s="82"/>
      <c r="GA281" s="82"/>
      <c r="GB281" s="82"/>
      <c r="GC281" s="82">
        <v>8</v>
      </c>
    </row>
    <row r="282" spans="1:185" x14ac:dyDescent="0.3">
      <c r="A282" s="83">
        <v>106434153</v>
      </c>
      <c r="B282" s="81" t="s">
        <v>709</v>
      </c>
      <c r="C282" s="81" t="s">
        <v>1032</v>
      </c>
      <c r="D282" s="81" t="s">
        <v>1101</v>
      </c>
      <c r="E282" s="81" t="s">
        <v>1705</v>
      </c>
      <c r="F282" s="81" t="s">
        <v>2154</v>
      </c>
      <c r="G282" s="81" t="s">
        <v>1705</v>
      </c>
      <c r="H282" s="81" t="s">
        <v>710</v>
      </c>
      <c r="I282" s="81" t="s">
        <v>1040</v>
      </c>
      <c r="J282" s="81"/>
      <c r="K282" s="81" t="s">
        <v>1864</v>
      </c>
      <c r="L282" s="81"/>
      <c r="M282" s="81"/>
      <c r="N282" s="81" t="s">
        <v>965</v>
      </c>
      <c r="O282" s="81" t="s">
        <v>1103</v>
      </c>
      <c r="P282" s="81" t="s">
        <v>1108</v>
      </c>
      <c r="Q282" s="81" t="s">
        <v>1713</v>
      </c>
      <c r="R282" s="81" t="s">
        <v>51</v>
      </c>
      <c r="S282" s="82">
        <v>27603</v>
      </c>
      <c r="T282" s="82">
        <v>24903</v>
      </c>
      <c r="U282" s="82">
        <v>5</v>
      </c>
      <c r="V282" s="82">
        <v>3762</v>
      </c>
      <c r="W282" s="82">
        <v>3410</v>
      </c>
      <c r="X282" s="82">
        <v>7084</v>
      </c>
      <c r="Y282" s="82">
        <v>7793</v>
      </c>
      <c r="Z282" s="82">
        <v>6538</v>
      </c>
      <c r="AA282" s="82">
        <v>6652</v>
      </c>
      <c r="AB282" s="82">
        <v>6120</v>
      </c>
      <c r="AC282" s="82">
        <v>4919</v>
      </c>
      <c r="AD282" s="82">
        <v>5366</v>
      </c>
      <c r="AE282" s="82">
        <v>867</v>
      </c>
      <c r="AF282" s="82"/>
      <c r="AG282" s="82">
        <v>180</v>
      </c>
      <c r="AH282" s="82">
        <v>12081</v>
      </c>
      <c r="AI282" s="82">
        <v>2312</v>
      </c>
      <c r="AJ282" s="82">
        <v>595</v>
      </c>
      <c r="AK282" s="82">
        <v>690</v>
      </c>
      <c r="AL282" s="82">
        <v>14725</v>
      </c>
      <c r="AM282" s="82">
        <v>724</v>
      </c>
      <c r="AN282" s="82">
        <v>21204</v>
      </c>
      <c r="AO282" s="82"/>
      <c r="AP282" s="82">
        <v>14791</v>
      </c>
      <c r="AQ282" s="82">
        <v>37002</v>
      </c>
      <c r="AR282" s="82">
        <v>718</v>
      </c>
      <c r="AS282" s="82"/>
      <c r="AT282" s="82">
        <v>199</v>
      </c>
      <c r="AU282" s="82">
        <v>924</v>
      </c>
      <c r="AV282" s="82">
        <v>3</v>
      </c>
      <c r="AW282" s="82">
        <v>120</v>
      </c>
      <c r="AX282" s="82">
        <v>751</v>
      </c>
      <c r="AY282" s="82">
        <v>62</v>
      </c>
      <c r="AZ282" s="82">
        <v>29</v>
      </c>
      <c r="BA282" s="82">
        <v>2</v>
      </c>
      <c r="BB282" s="82">
        <v>569</v>
      </c>
      <c r="BC282" s="82">
        <v>11</v>
      </c>
      <c r="BD282" s="82">
        <v>3</v>
      </c>
      <c r="BE282" s="82">
        <v>49317</v>
      </c>
      <c r="BF282" s="82">
        <v>516</v>
      </c>
      <c r="BG282" s="82">
        <v>4</v>
      </c>
      <c r="BH282" s="82"/>
      <c r="BI282" s="82"/>
      <c r="BJ282" s="82">
        <v>1</v>
      </c>
      <c r="BK282" s="82">
        <v>4500</v>
      </c>
      <c r="BL282" s="82">
        <v>12411</v>
      </c>
      <c r="BM282" s="82">
        <v>1095</v>
      </c>
      <c r="BN282" s="82">
        <v>32471</v>
      </c>
      <c r="BO282" s="82">
        <v>2034</v>
      </c>
      <c r="BP282" s="82"/>
      <c r="BQ282" s="82">
        <v>40</v>
      </c>
      <c r="BR282" s="82">
        <v>5066</v>
      </c>
      <c r="BS282" s="82">
        <v>16</v>
      </c>
      <c r="BT282" s="82">
        <v>2689</v>
      </c>
      <c r="BU282" s="82">
        <v>216</v>
      </c>
      <c r="BV282" s="82">
        <v>598</v>
      </c>
      <c r="BW282" s="82">
        <v>912</v>
      </c>
      <c r="BX282" s="82">
        <v>724</v>
      </c>
      <c r="BY282" s="82">
        <v>1139</v>
      </c>
      <c r="BZ282" s="82">
        <v>2913</v>
      </c>
      <c r="CA282" s="82">
        <v>1530</v>
      </c>
      <c r="CB282" s="82">
        <v>11603</v>
      </c>
      <c r="CC282" s="82">
        <v>1708</v>
      </c>
      <c r="CD282" s="82">
        <v>3038</v>
      </c>
      <c r="CE282" s="82">
        <v>138</v>
      </c>
      <c r="CF282" s="82">
        <v>2257</v>
      </c>
      <c r="CG282" s="82">
        <v>901</v>
      </c>
      <c r="CH282" s="82">
        <v>3221</v>
      </c>
      <c r="CI282" s="82">
        <v>1431</v>
      </c>
      <c r="CJ282" s="82">
        <v>12357</v>
      </c>
      <c r="CK282" s="82">
        <v>14</v>
      </c>
      <c r="CL282" s="82">
        <v>52511</v>
      </c>
      <c r="CM282" s="82">
        <v>1920</v>
      </c>
      <c r="CN282" s="82">
        <v>47417</v>
      </c>
      <c r="CO282" s="82">
        <v>3026</v>
      </c>
      <c r="CP282" s="82"/>
      <c r="CQ282" s="82">
        <v>148</v>
      </c>
      <c r="CR282" s="82">
        <v>10</v>
      </c>
      <c r="CS282" s="82">
        <v>51907</v>
      </c>
      <c r="CT282" s="82">
        <v>6</v>
      </c>
      <c r="CU282" s="82">
        <v>375</v>
      </c>
      <c r="CV282" s="82">
        <v>207</v>
      </c>
      <c r="CW282" s="82">
        <v>6</v>
      </c>
      <c r="CX282" s="82">
        <v>3862</v>
      </c>
      <c r="CY282" s="82">
        <v>4075</v>
      </c>
      <c r="CZ282" s="82"/>
      <c r="DA282" s="82">
        <v>134</v>
      </c>
      <c r="DB282" s="82">
        <v>236</v>
      </c>
      <c r="DC282" s="82">
        <v>433</v>
      </c>
      <c r="DD282" s="82">
        <v>547</v>
      </c>
      <c r="DE282" s="82">
        <v>994</v>
      </c>
      <c r="DF282" s="82">
        <v>1392</v>
      </c>
      <c r="DG282" s="82">
        <v>1643</v>
      </c>
      <c r="DH282" s="82">
        <v>2393</v>
      </c>
      <c r="DI282" s="82">
        <v>65</v>
      </c>
      <c r="DJ282" s="82">
        <v>100</v>
      </c>
      <c r="DK282" s="82"/>
      <c r="DL282" s="82">
        <v>10</v>
      </c>
      <c r="DM282" s="82">
        <v>1808</v>
      </c>
      <c r="DN282" s="82">
        <v>283</v>
      </c>
      <c r="DO282" s="82">
        <v>62</v>
      </c>
      <c r="DP282" s="82">
        <v>144</v>
      </c>
      <c r="DQ282" s="82">
        <v>1535</v>
      </c>
      <c r="DR282" s="82">
        <v>21</v>
      </c>
      <c r="DS282" s="82">
        <v>4074</v>
      </c>
      <c r="DT282" s="82"/>
      <c r="DU282" s="82">
        <v>1583</v>
      </c>
      <c r="DV282" s="82">
        <v>6329</v>
      </c>
      <c r="DW282" s="82">
        <v>25</v>
      </c>
      <c r="DX282" s="82"/>
      <c r="DY282" s="82">
        <v>112</v>
      </c>
      <c r="DZ282" s="82">
        <v>60</v>
      </c>
      <c r="EA282" s="82">
        <v>431</v>
      </c>
      <c r="EB282" s="82">
        <v>2836</v>
      </c>
      <c r="EC282" s="82">
        <v>256</v>
      </c>
      <c r="ED282" s="82">
        <v>4</v>
      </c>
      <c r="EE282" s="82">
        <v>1</v>
      </c>
      <c r="EF282" s="82">
        <v>20</v>
      </c>
      <c r="EG282" s="82">
        <v>22</v>
      </c>
      <c r="EH282" s="82"/>
      <c r="EI282" s="82">
        <v>3300</v>
      </c>
      <c r="EJ282" s="82">
        <v>891</v>
      </c>
      <c r="EK282" s="82"/>
      <c r="EL282" s="82"/>
      <c r="EM282" s="82">
        <v>4</v>
      </c>
      <c r="EN282" s="82"/>
      <c r="EO282" s="82"/>
      <c r="EP282" s="82">
        <v>303</v>
      </c>
      <c r="EQ282" s="82">
        <v>4720</v>
      </c>
      <c r="ER282" s="82">
        <v>31</v>
      </c>
      <c r="ES282" s="82">
        <v>2778</v>
      </c>
      <c r="ET282" s="82">
        <v>105</v>
      </c>
      <c r="EU282" s="82"/>
      <c r="EV282" s="82">
        <v>1631</v>
      </c>
      <c r="EW282" s="82">
        <v>1220</v>
      </c>
      <c r="EX282" s="82">
        <v>109</v>
      </c>
      <c r="EY282" s="82">
        <v>1</v>
      </c>
      <c r="EZ282" s="82">
        <v>345</v>
      </c>
      <c r="FA282" s="82">
        <v>2</v>
      </c>
      <c r="FB282" s="82">
        <v>373</v>
      </c>
      <c r="FC282" s="82">
        <v>2165</v>
      </c>
      <c r="FD282" s="82">
        <v>545</v>
      </c>
      <c r="FE282" s="82">
        <v>119</v>
      </c>
      <c r="FF282" s="82">
        <v>94</v>
      </c>
      <c r="FG282" s="82">
        <v>191</v>
      </c>
      <c r="FH282" s="82">
        <v>149</v>
      </c>
      <c r="FI282" s="82">
        <v>510</v>
      </c>
      <c r="FJ282" s="82">
        <v>125</v>
      </c>
      <c r="FK282" s="82">
        <v>217</v>
      </c>
      <c r="FL282" s="82">
        <v>20</v>
      </c>
      <c r="FM282" s="82">
        <v>16</v>
      </c>
      <c r="FN282" s="82">
        <v>97</v>
      </c>
      <c r="FO282" s="82">
        <v>8</v>
      </c>
      <c r="FP282" s="82"/>
      <c r="FQ282" s="82">
        <v>7937</v>
      </c>
      <c r="FR282" s="82">
        <v>464</v>
      </c>
      <c r="FS282" s="82">
        <v>7087</v>
      </c>
      <c r="FT282" s="82">
        <v>378</v>
      </c>
      <c r="FU282" s="82"/>
      <c r="FV282" s="82">
        <v>8</v>
      </c>
      <c r="FW282" s="82">
        <v>7846</v>
      </c>
      <c r="FX282" s="82">
        <v>56</v>
      </c>
      <c r="FY282" s="82">
        <v>33</v>
      </c>
      <c r="FZ282" s="82">
        <v>2</v>
      </c>
      <c r="GA282" s="82"/>
      <c r="GB282" s="82"/>
      <c r="GC282" s="82">
        <v>32</v>
      </c>
    </row>
    <row r="283" spans="1:185" x14ac:dyDescent="0.3">
      <c r="A283" s="83">
        <v>106434218</v>
      </c>
      <c r="B283" s="81" t="s">
        <v>2255</v>
      </c>
      <c r="C283" s="81" t="s">
        <v>2256</v>
      </c>
      <c r="D283" s="81" t="s">
        <v>2254</v>
      </c>
      <c r="E283" s="81" t="s">
        <v>1705</v>
      </c>
      <c r="F283" s="81" t="s">
        <v>2257</v>
      </c>
      <c r="G283" s="81" t="s">
        <v>1705</v>
      </c>
      <c r="H283" s="81" t="s">
        <v>710</v>
      </c>
      <c r="I283" s="81" t="s">
        <v>1040</v>
      </c>
      <c r="J283" s="81"/>
      <c r="K283" s="81"/>
      <c r="L283" s="81"/>
      <c r="M283" s="81"/>
      <c r="N283" s="81" t="s">
        <v>976</v>
      </c>
      <c r="O283" s="81" t="s">
        <v>1103</v>
      </c>
      <c r="P283" s="81" t="s">
        <v>1108</v>
      </c>
      <c r="Q283" s="81" t="s">
        <v>2258</v>
      </c>
      <c r="R283" s="81" t="s">
        <v>51</v>
      </c>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c r="AV283" s="82"/>
      <c r="AW283" s="82"/>
      <c r="AX283" s="82"/>
      <c r="AY283" s="82"/>
      <c r="AZ283" s="82"/>
      <c r="BA283" s="82"/>
      <c r="BB283" s="82"/>
      <c r="BC283" s="82"/>
      <c r="BD283" s="82"/>
      <c r="BE283" s="82"/>
      <c r="BF283" s="82"/>
      <c r="BG283" s="82"/>
      <c r="BH283" s="82"/>
      <c r="BI283" s="82"/>
      <c r="BJ283" s="82"/>
      <c r="BK283" s="82"/>
      <c r="BL283" s="82"/>
      <c r="BM283" s="82"/>
      <c r="BN283" s="82"/>
      <c r="BO283" s="82"/>
      <c r="BP283" s="82"/>
      <c r="BQ283" s="82"/>
      <c r="BR283" s="82"/>
      <c r="BS283" s="82"/>
      <c r="BT283" s="82"/>
      <c r="BU283" s="82"/>
      <c r="BV283" s="82"/>
      <c r="BW283" s="82"/>
      <c r="BX283" s="82"/>
      <c r="BY283" s="82"/>
      <c r="BZ283" s="82"/>
      <c r="CA283" s="82"/>
      <c r="CB283" s="82"/>
      <c r="CC283" s="82"/>
      <c r="CD283" s="82"/>
      <c r="CE283" s="82"/>
      <c r="CF283" s="82"/>
      <c r="CG283" s="82"/>
      <c r="CH283" s="82"/>
      <c r="CI283" s="82"/>
      <c r="CJ283" s="82"/>
      <c r="CK283" s="82"/>
      <c r="CL283" s="82"/>
      <c r="CM283" s="82"/>
      <c r="CN283" s="82"/>
      <c r="CO283" s="82"/>
      <c r="CP283" s="82"/>
      <c r="CQ283" s="82"/>
      <c r="CR283" s="82"/>
      <c r="CS283" s="82"/>
      <c r="CT283" s="82"/>
      <c r="CU283" s="82"/>
      <c r="CV283" s="82"/>
      <c r="CW283" s="82"/>
      <c r="CX283" s="82">
        <v>2</v>
      </c>
      <c r="CY283" s="82">
        <v>1</v>
      </c>
      <c r="CZ283" s="82"/>
      <c r="DA283" s="82"/>
      <c r="DB283" s="82">
        <v>2</v>
      </c>
      <c r="DC283" s="82"/>
      <c r="DD283" s="82"/>
      <c r="DE283" s="82">
        <v>1</v>
      </c>
      <c r="DF283" s="82"/>
      <c r="DG283" s="82"/>
      <c r="DH283" s="82"/>
      <c r="DI283" s="82"/>
      <c r="DJ283" s="82"/>
      <c r="DK283" s="82"/>
      <c r="DL283" s="82"/>
      <c r="DM283" s="82">
        <v>1</v>
      </c>
      <c r="DN283" s="82">
        <v>1</v>
      </c>
      <c r="DO283" s="82"/>
      <c r="DP283" s="82"/>
      <c r="DQ283" s="82"/>
      <c r="DR283" s="82"/>
      <c r="DS283" s="82">
        <v>1</v>
      </c>
      <c r="DT283" s="82"/>
      <c r="DU283" s="82"/>
      <c r="DV283" s="82">
        <v>3</v>
      </c>
      <c r="DW283" s="82"/>
      <c r="DX283" s="82"/>
      <c r="DY283" s="82"/>
      <c r="DZ283" s="82"/>
      <c r="EA283" s="82"/>
      <c r="EB283" s="82"/>
      <c r="EC283" s="82"/>
      <c r="ED283" s="82"/>
      <c r="EE283" s="82"/>
      <c r="EF283" s="82"/>
      <c r="EG283" s="82"/>
      <c r="EH283" s="82"/>
      <c r="EI283" s="82">
        <v>3</v>
      </c>
      <c r="EJ283" s="82"/>
      <c r="EK283" s="82"/>
      <c r="EL283" s="82"/>
      <c r="EM283" s="82"/>
      <c r="EN283" s="82"/>
      <c r="EO283" s="82"/>
      <c r="EP283" s="82"/>
      <c r="EQ283" s="82"/>
      <c r="ER283" s="82"/>
      <c r="ES283" s="82">
        <v>3</v>
      </c>
      <c r="ET283" s="82"/>
      <c r="EU283" s="82"/>
      <c r="EV283" s="82"/>
      <c r="EW283" s="82"/>
      <c r="EX283" s="82"/>
      <c r="EY283" s="82"/>
      <c r="EZ283" s="82"/>
      <c r="FA283" s="82"/>
      <c r="FB283" s="82"/>
      <c r="FC283" s="82"/>
      <c r="FD283" s="82"/>
      <c r="FE283" s="82">
        <v>3</v>
      </c>
      <c r="FF283" s="82"/>
      <c r="FG283" s="82"/>
      <c r="FH283" s="82"/>
      <c r="FI283" s="82"/>
      <c r="FJ283" s="82"/>
      <c r="FK283" s="82"/>
      <c r="FL283" s="82"/>
      <c r="FM283" s="82"/>
      <c r="FN283" s="82"/>
      <c r="FO283" s="82"/>
      <c r="FP283" s="82"/>
      <c r="FQ283" s="82">
        <v>3</v>
      </c>
      <c r="FR283" s="82"/>
      <c r="FS283" s="82">
        <v>3</v>
      </c>
      <c r="FT283" s="82"/>
      <c r="FU283" s="82"/>
      <c r="FV283" s="82"/>
      <c r="FW283" s="82">
        <v>3</v>
      </c>
      <c r="FX283" s="82"/>
      <c r="FY283" s="82"/>
      <c r="FZ283" s="82"/>
      <c r="GA283" s="82"/>
      <c r="GB283" s="82"/>
      <c r="GC283" s="82">
        <v>0</v>
      </c>
    </row>
    <row r="284" spans="1:185" x14ac:dyDescent="0.3">
      <c r="A284" s="83">
        <v>106440755</v>
      </c>
      <c r="B284" s="81" t="s">
        <v>711</v>
      </c>
      <c r="C284" s="81" t="s">
        <v>906</v>
      </c>
      <c r="D284" s="81" t="s">
        <v>1101</v>
      </c>
      <c r="E284" s="81" t="s">
        <v>1714</v>
      </c>
      <c r="F284" s="81" t="s">
        <v>2155</v>
      </c>
      <c r="G284" s="81" t="s">
        <v>1714</v>
      </c>
      <c r="H284" s="81" t="s">
        <v>712</v>
      </c>
      <c r="I284" s="81" t="s">
        <v>1040</v>
      </c>
      <c r="J284" s="81"/>
      <c r="K284" s="81" t="s">
        <v>1864</v>
      </c>
      <c r="L284" s="81"/>
      <c r="M284" s="81"/>
      <c r="N284" s="81" t="s">
        <v>967</v>
      </c>
      <c r="O284" s="81" t="s">
        <v>1155</v>
      </c>
      <c r="P284" s="81" t="s">
        <v>1156</v>
      </c>
      <c r="Q284" s="81" t="s">
        <v>1715</v>
      </c>
      <c r="R284" s="81" t="s">
        <v>51</v>
      </c>
      <c r="S284" s="82">
        <v>16077</v>
      </c>
      <c r="T284" s="82">
        <v>15628</v>
      </c>
      <c r="U284" s="82">
        <v>6</v>
      </c>
      <c r="V284" s="82">
        <v>1547</v>
      </c>
      <c r="W284" s="82">
        <v>2434</v>
      </c>
      <c r="X284" s="82">
        <v>5085</v>
      </c>
      <c r="Y284" s="82">
        <v>4785</v>
      </c>
      <c r="Z284" s="82">
        <v>3979</v>
      </c>
      <c r="AA284" s="82">
        <v>4080</v>
      </c>
      <c r="AB284" s="82">
        <v>4223</v>
      </c>
      <c r="AC284" s="82">
        <v>3037</v>
      </c>
      <c r="AD284" s="82">
        <v>2173</v>
      </c>
      <c r="AE284" s="82">
        <v>368</v>
      </c>
      <c r="AF284" s="82"/>
      <c r="AG284" s="82">
        <v>22</v>
      </c>
      <c r="AH284" s="82">
        <v>515</v>
      </c>
      <c r="AI284" s="82">
        <v>673</v>
      </c>
      <c r="AJ284" s="82">
        <v>37</v>
      </c>
      <c r="AK284" s="82"/>
      <c r="AL284" s="82">
        <v>3143</v>
      </c>
      <c r="AM284" s="82">
        <v>374</v>
      </c>
      <c r="AN284" s="82">
        <v>26947</v>
      </c>
      <c r="AO284" s="82"/>
      <c r="AP284" s="82">
        <v>7766</v>
      </c>
      <c r="AQ284" s="82">
        <v>21645</v>
      </c>
      <c r="AR284" s="82">
        <v>2300</v>
      </c>
      <c r="AS284" s="82"/>
      <c r="AT284" s="82">
        <v>379</v>
      </c>
      <c r="AU284" s="82">
        <v>783</v>
      </c>
      <c r="AV284" s="82">
        <v>9</v>
      </c>
      <c r="AW284" s="82">
        <v>42</v>
      </c>
      <c r="AX284" s="82">
        <v>119</v>
      </c>
      <c r="AY284" s="82">
        <v>7</v>
      </c>
      <c r="AZ284" s="82">
        <v>14</v>
      </c>
      <c r="BA284" s="82">
        <v>628</v>
      </c>
      <c r="BB284" s="82">
        <v>599</v>
      </c>
      <c r="BC284" s="82">
        <v>15</v>
      </c>
      <c r="BD284" s="82">
        <v>11</v>
      </c>
      <c r="BE284" s="82">
        <v>28840</v>
      </c>
      <c r="BF284" s="82">
        <v>243</v>
      </c>
      <c r="BG284" s="82">
        <v>22</v>
      </c>
      <c r="BH284" s="82"/>
      <c r="BI284" s="82"/>
      <c r="BJ284" s="82"/>
      <c r="BK284" s="82">
        <v>11795</v>
      </c>
      <c r="BL284" s="82">
        <v>8008</v>
      </c>
      <c r="BM284" s="82">
        <v>743</v>
      </c>
      <c r="BN284" s="82">
        <v>8958</v>
      </c>
      <c r="BO284" s="82">
        <v>2206</v>
      </c>
      <c r="BP284" s="82">
        <v>1</v>
      </c>
      <c r="BQ284" s="82">
        <v>19</v>
      </c>
      <c r="BR284" s="82">
        <v>2718</v>
      </c>
      <c r="BS284" s="82">
        <v>11</v>
      </c>
      <c r="BT284" s="82">
        <v>2167</v>
      </c>
      <c r="BU284" s="82">
        <v>105</v>
      </c>
      <c r="BV284" s="82">
        <v>373</v>
      </c>
      <c r="BW284" s="82">
        <v>472</v>
      </c>
      <c r="BX284" s="82">
        <v>280</v>
      </c>
      <c r="BY284" s="82">
        <v>883</v>
      </c>
      <c r="BZ284" s="82">
        <v>1711</v>
      </c>
      <c r="CA284" s="82">
        <v>1003</v>
      </c>
      <c r="CB284" s="82">
        <v>6759</v>
      </c>
      <c r="CC284" s="82">
        <v>1960</v>
      </c>
      <c r="CD284" s="82">
        <v>2045</v>
      </c>
      <c r="CE284" s="82">
        <v>89</v>
      </c>
      <c r="CF284" s="82">
        <v>1260</v>
      </c>
      <c r="CG284" s="82">
        <v>558</v>
      </c>
      <c r="CH284" s="82">
        <v>2150</v>
      </c>
      <c r="CI284" s="82">
        <v>1232</v>
      </c>
      <c r="CJ284" s="82">
        <v>5877</v>
      </c>
      <c r="CK284" s="82">
        <v>39</v>
      </c>
      <c r="CL284" s="82">
        <v>31711</v>
      </c>
      <c r="CM284" s="82">
        <v>79</v>
      </c>
      <c r="CN284" s="82">
        <v>28761</v>
      </c>
      <c r="CO284" s="82">
        <v>2871</v>
      </c>
      <c r="CP284" s="82"/>
      <c r="CQ284" s="82"/>
      <c r="CR284" s="82">
        <v>94</v>
      </c>
      <c r="CS284" s="82">
        <v>29042</v>
      </c>
      <c r="CT284" s="82">
        <v>7</v>
      </c>
      <c r="CU284" s="82">
        <v>2131</v>
      </c>
      <c r="CV284" s="82">
        <v>360</v>
      </c>
      <c r="CW284" s="82">
        <v>77</v>
      </c>
      <c r="CX284" s="82">
        <v>3153</v>
      </c>
      <c r="CY284" s="82">
        <v>3636</v>
      </c>
      <c r="CZ284" s="82"/>
      <c r="DA284" s="82">
        <v>58</v>
      </c>
      <c r="DB284" s="82">
        <v>255</v>
      </c>
      <c r="DC284" s="82">
        <v>407</v>
      </c>
      <c r="DD284" s="82">
        <v>514</v>
      </c>
      <c r="DE284" s="82">
        <v>925</v>
      </c>
      <c r="DF284" s="82">
        <v>1481</v>
      </c>
      <c r="DG284" s="82">
        <v>1499</v>
      </c>
      <c r="DH284" s="82">
        <v>1560</v>
      </c>
      <c r="DI284" s="82">
        <v>49</v>
      </c>
      <c r="DJ284" s="82">
        <v>41</v>
      </c>
      <c r="DK284" s="82"/>
      <c r="DL284" s="82">
        <v>2</v>
      </c>
      <c r="DM284" s="82">
        <v>117</v>
      </c>
      <c r="DN284" s="82">
        <v>108</v>
      </c>
      <c r="DO284" s="82">
        <v>9</v>
      </c>
      <c r="DP284" s="82"/>
      <c r="DQ284" s="82">
        <v>434</v>
      </c>
      <c r="DR284" s="82">
        <v>46</v>
      </c>
      <c r="DS284" s="82">
        <v>6073</v>
      </c>
      <c r="DT284" s="82"/>
      <c r="DU284" s="82">
        <v>1166</v>
      </c>
      <c r="DV284" s="82">
        <v>5275</v>
      </c>
      <c r="DW284" s="82">
        <v>348</v>
      </c>
      <c r="DX284" s="82"/>
      <c r="DY284" s="82">
        <v>120</v>
      </c>
      <c r="DZ284" s="82">
        <v>227</v>
      </c>
      <c r="EA284" s="82">
        <v>232</v>
      </c>
      <c r="EB284" s="82">
        <v>1364</v>
      </c>
      <c r="EC284" s="82">
        <v>243</v>
      </c>
      <c r="ED284" s="82">
        <v>2</v>
      </c>
      <c r="EE284" s="82">
        <v>11</v>
      </c>
      <c r="EF284" s="82">
        <v>65</v>
      </c>
      <c r="EG284" s="82">
        <v>344</v>
      </c>
      <c r="EH284" s="82">
        <v>39</v>
      </c>
      <c r="EI284" s="82">
        <v>3177</v>
      </c>
      <c r="EJ284" s="82">
        <v>955</v>
      </c>
      <c r="EK284" s="82">
        <v>5</v>
      </c>
      <c r="EL284" s="82"/>
      <c r="EM284" s="82"/>
      <c r="EN284" s="82">
        <v>5</v>
      </c>
      <c r="EO284" s="82"/>
      <c r="EP284" s="82">
        <v>1480</v>
      </c>
      <c r="EQ284" s="82">
        <v>4031</v>
      </c>
      <c r="ER284" s="82">
        <v>123</v>
      </c>
      <c r="ES284" s="82">
        <v>1096</v>
      </c>
      <c r="ET284" s="82">
        <v>58</v>
      </c>
      <c r="EU284" s="82">
        <v>1</v>
      </c>
      <c r="EV284" s="82">
        <v>1273</v>
      </c>
      <c r="EW284" s="82">
        <v>858</v>
      </c>
      <c r="EX284" s="82">
        <v>82</v>
      </c>
      <c r="EY284" s="82">
        <v>16</v>
      </c>
      <c r="EZ284" s="82">
        <v>279</v>
      </c>
      <c r="FA284" s="82">
        <v>5</v>
      </c>
      <c r="FB284" s="82">
        <v>376</v>
      </c>
      <c r="FC284" s="82">
        <v>1437</v>
      </c>
      <c r="FD284" s="82">
        <v>744</v>
      </c>
      <c r="FE284" s="82">
        <v>313</v>
      </c>
      <c r="FF284" s="82">
        <v>180</v>
      </c>
      <c r="FG284" s="82">
        <v>183</v>
      </c>
      <c r="FH284" s="82">
        <v>223</v>
      </c>
      <c r="FI284" s="82">
        <v>457</v>
      </c>
      <c r="FJ284" s="82">
        <v>172</v>
      </c>
      <c r="FK284" s="82">
        <v>125</v>
      </c>
      <c r="FL284" s="82">
        <v>20</v>
      </c>
      <c r="FM284" s="82">
        <v>2</v>
      </c>
      <c r="FN284" s="82">
        <v>41</v>
      </c>
      <c r="FO284" s="82">
        <v>3</v>
      </c>
      <c r="FP284" s="82"/>
      <c r="FQ284" s="82">
        <v>6789</v>
      </c>
      <c r="FR284" s="82">
        <v>31</v>
      </c>
      <c r="FS284" s="82">
        <v>6176</v>
      </c>
      <c r="FT284" s="82">
        <v>582</v>
      </c>
      <c r="FU284" s="82"/>
      <c r="FV284" s="82"/>
      <c r="FW284" s="82">
        <v>6176</v>
      </c>
      <c r="FX284" s="82">
        <v>570</v>
      </c>
      <c r="FY284" s="82">
        <v>36</v>
      </c>
      <c r="FZ284" s="82">
        <v>6</v>
      </c>
      <c r="GA284" s="82"/>
      <c r="GB284" s="82">
        <v>1</v>
      </c>
      <c r="GC284" s="82">
        <v>24</v>
      </c>
    </row>
    <row r="285" spans="1:185" x14ac:dyDescent="0.3">
      <c r="A285" s="83">
        <v>106444013</v>
      </c>
      <c r="B285" s="81" t="s">
        <v>713</v>
      </c>
      <c r="C285" s="81" t="s">
        <v>714</v>
      </c>
      <c r="D285" s="81" t="s">
        <v>1101</v>
      </c>
      <c r="E285" s="81" t="s">
        <v>1714</v>
      </c>
      <c r="F285" s="81" t="s">
        <v>2156</v>
      </c>
      <c r="G285" s="81" t="s">
        <v>2157</v>
      </c>
      <c r="H285" s="81" t="s">
        <v>715</v>
      </c>
      <c r="I285" s="81" t="s">
        <v>1041</v>
      </c>
      <c r="J285" s="81"/>
      <c r="K285" s="81" t="s">
        <v>1864</v>
      </c>
      <c r="L285" s="81"/>
      <c r="M285" s="81"/>
      <c r="N285" s="81" t="s">
        <v>963</v>
      </c>
      <c r="O285" s="81" t="s">
        <v>1155</v>
      </c>
      <c r="P285" s="81" t="s">
        <v>1133</v>
      </c>
      <c r="Q285" s="81" t="s">
        <v>1716</v>
      </c>
      <c r="R285" s="81" t="s">
        <v>51</v>
      </c>
      <c r="S285" s="82">
        <v>12164</v>
      </c>
      <c r="T285" s="82">
        <v>10964</v>
      </c>
      <c r="U285" s="82">
        <v>1</v>
      </c>
      <c r="V285" s="82">
        <v>2648</v>
      </c>
      <c r="W285" s="82">
        <v>2674</v>
      </c>
      <c r="X285" s="82">
        <v>3738</v>
      </c>
      <c r="Y285" s="82">
        <v>3667</v>
      </c>
      <c r="Z285" s="82">
        <v>2947</v>
      </c>
      <c r="AA285" s="82">
        <v>2611</v>
      </c>
      <c r="AB285" s="82">
        <v>2083</v>
      </c>
      <c r="AC285" s="82">
        <v>1278</v>
      </c>
      <c r="AD285" s="82">
        <v>943</v>
      </c>
      <c r="AE285" s="82">
        <v>540</v>
      </c>
      <c r="AF285" s="82"/>
      <c r="AG285" s="82">
        <v>6</v>
      </c>
      <c r="AH285" s="82">
        <v>122</v>
      </c>
      <c r="AI285" s="82">
        <v>203</v>
      </c>
      <c r="AJ285" s="82">
        <v>4</v>
      </c>
      <c r="AK285" s="82">
        <v>36</v>
      </c>
      <c r="AL285" s="82">
        <v>181</v>
      </c>
      <c r="AM285" s="82">
        <v>239</v>
      </c>
      <c r="AN285" s="82">
        <v>22338</v>
      </c>
      <c r="AO285" s="82"/>
      <c r="AP285" s="82">
        <v>15933</v>
      </c>
      <c r="AQ285" s="82">
        <v>7156</v>
      </c>
      <c r="AR285" s="82">
        <v>40</v>
      </c>
      <c r="AS285" s="82"/>
      <c r="AT285" s="82">
        <v>279</v>
      </c>
      <c r="AU285" s="82">
        <v>566</v>
      </c>
      <c r="AV285" s="82">
        <v>16</v>
      </c>
      <c r="AW285" s="82">
        <v>27</v>
      </c>
      <c r="AX285" s="82">
        <v>25</v>
      </c>
      <c r="AY285" s="82">
        <v>6</v>
      </c>
      <c r="AZ285" s="82">
        <v>73</v>
      </c>
      <c r="BA285" s="82">
        <v>116</v>
      </c>
      <c r="BB285" s="82">
        <v>171</v>
      </c>
      <c r="BC285" s="82">
        <v>14</v>
      </c>
      <c r="BD285" s="82"/>
      <c r="BE285" s="82">
        <v>21687</v>
      </c>
      <c r="BF285" s="82">
        <v>148</v>
      </c>
      <c r="BG285" s="82">
        <v>1</v>
      </c>
      <c r="BH285" s="82"/>
      <c r="BI285" s="82"/>
      <c r="BJ285" s="82"/>
      <c r="BK285" s="82">
        <v>13281</v>
      </c>
      <c r="BL285" s="82">
        <v>3162</v>
      </c>
      <c r="BM285" s="82">
        <v>325</v>
      </c>
      <c r="BN285" s="82">
        <v>5165</v>
      </c>
      <c r="BO285" s="82">
        <v>1196</v>
      </c>
      <c r="BP285" s="82"/>
      <c r="BQ285" s="82">
        <v>18</v>
      </c>
      <c r="BR285" s="82">
        <v>1313</v>
      </c>
      <c r="BS285" s="82">
        <v>10</v>
      </c>
      <c r="BT285" s="82">
        <v>1674</v>
      </c>
      <c r="BU285" s="82">
        <v>78</v>
      </c>
      <c r="BV285" s="82">
        <v>604</v>
      </c>
      <c r="BW285" s="82">
        <v>367</v>
      </c>
      <c r="BX285" s="82">
        <v>192</v>
      </c>
      <c r="BY285" s="82">
        <v>550</v>
      </c>
      <c r="BZ285" s="82">
        <v>1324</v>
      </c>
      <c r="CA285" s="82">
        <v>930</v>
      </c>
      <c r="CB285" s="82">
        <v>4150</v>
      </c>
      <c r="CC285" s="82">
        <v>1214</v>
      </c>
      <c r="CD285" s="82">
        <v>1502</v>
      </c>
      <c r="CE285" s="82">
        <v>42</v>
      </c>
      <c r="CF285" s="82">
        <v>1114</v>
      </c>
      <c r="CG285" s="82">
        <v>707</v>
      </c>
      <c r="CH285" s="82">
        <v>2433</v>
      </c>
      <c r="CI285" s="82">
        <v>1051</v>
      </c>
      <c r="CJ285" s="82">
        <v>3854</v>
      </c>
      <c r="CK285" s="82">
        <v>2</v>
      </c>
      <c r="CL285" s="82">
        <v>23129</v>
      </c>
      <c r="CM285" s="82">
        <v>14</v>
      </c>
      <c r="CN285" s="82">
        <v>14360</v>
      </c>
      <c r="CO285" s="82">
        <v>8691</v>
      </c>
      <c r="CP285" s="82">
        <v>64</v>
      </c>
      <c r="CQ285" s="82"/>
      <c r="CR285" s="82"/>
      <c r="CS285" s="82">
        <v>22263</v>
      </c>
      <c r="CT285" s="82"/>
      <c r="CU285" s="82">
        <v>596</v>
      </c>
      <c r="CV285" s="82">
        <v>103</v>
      </c>
      <c r="CW285" s="82">
        <v>167</v>
      </c>
      <c r="CX285" s="82">
        <v>1066</v>
      </c>
      <c r="CY285" s="82">
        <v>1143</v>
      </c>
      <c r="CZ285" s="82"/>
      <c r="DA285" s="82">
        <v>38</v>
      </c>
      <c r="DB285" s="82">
        <v>134</v>
      </c>
      <c r="DC285" s="82">
        <v>202</v>
      </c>
      <c r="DD285" s="82">
        <v>212</v>
      </c>
      <c r="DE285" s="82">
        <v>315</v>
      </c>
      <c r="DF285" s="82">
        <v>402</v>
      </c>
      <c r="DG285" s="82">
        <v>365</v>
      </c>
      <c r="DH285" s="82">
        <v>463</v>
      </c>
      <c r="DI285" s="82">
        <v>40</v>
      </c>
      <c r="DJ285" s="82">
        <v>38</v>
      </c>
      <c r="DK285" s="82"/>
      <c r="DL285" s="82"/>
      <c r="DM285" s="82">
        <v>28</v>
      </c>
      <c r="DN285" s="82">
        <v>11</v>
      </c>
      <c r="DO285" s="82"/>
      <c r="DP285" s="82">
        <v>5</v>
      </c>
      <c r="DQ285" s="82">
        <v>135</v>
      </c>
      <c r="DR285" s="82">
        <v>20</v>
      </c>
      <c r="DS285" s="82">
        <v>2010</v>
      </c>
      <c r="DT285" s="82"/>
      <c r="DU285" s="82">
        <v>1213</v>
      </c>
      <c r="DV285" s="82">
        <v>989</v>
      </c>
      <c r="DW285" s="82">
        <v>7</v>
      </c>
      <c r="DX285" s="82"/>
      <c r="DY285" s="82">
        <v>81</v>
      </c>
      <c r="DZ285" s="82">
        <v>62</v>
      </c>
      <c r="EA285" s="82">
        <v>81</v>
      </c>
      <c r="EB285" s="82">
        <v>378</v>
      </c>
      <c r="EC285" s="82">
        <v>44</v>
      </c>
      <c r="ED285" s="82">
        <v>1</v>
      </c>
      <c r="EE285" s="82"/>
      <c r="EF285" s="82">
        <v>10</v>
      </c>
      <c r="EG285" s="82">
        <v>12</v>
      </c>
      <c r="EH285" s="82">
        <v>1</v>
      </c>
      <c r="EI285" s="82">
        <v>1228</v>
      </c>
      <c r="EJ285" s="82">
        <v>311</v>
      </c>
      <c r="EK285" s="82"/>
      <c r="EL285" s="82"/>
      <c r="EM285" s="82"/>
      <c r="EN285" s="82"/>
      <c r="EO285" s="82"/>
      <c r="EP285" s="82">
        <v>926</v>
      </c>
      <c r="EQ285" s="82">
        <v>944</v>
      </c>
      <c r="ER285" s="82">
        <v>7</v>
      </c>
      <c r="ES285" s="82">
        <v>307</v>
      </c>
      <c r="ET285" s="82">
        <v>25</v>
      </c>
      <c r="EU285" s="82"/>
      <c r="EV285" s="82">
        <v>235</v>
      </c>
      <c r="EW285" s="82">
        <v>415</v>
      </c>
      <c r="EX285" s="82">
        <v>21</v>
      </c>
      <c r="EY285" s="82"/>
      <c r="EZ285" s="82">
        <v>131</v>
      </c>
      <c r="FA285" s="82"/>
      <c r="FB285" s="82">
        <v>148</v>
      </c>
      <c r="FC285" s="82">
        <v>563</v>
      </c>
      <c r="FD285" s="82">
        <v>136</v>
      </c>
      <c r="FE285" s="82">
        <v>53</v>
      </c>
      <c r="FF285" s="82">
        <v>34</v>
      </c>
      <c r="FG285" s="82">
        <v>14</v>
      </c>
      <c r="FH285" s="82">
        <v>49</v>
      </c>
      <c r="FI285" s="82">
        <v>209</v>
      </c>
      <c r="FJ285" s="82">
        <v>60</v>
      </c>
      <c r="FK285" s="82">
        <v>30</v>
      </c>
      <c r="FL285" s="82">
        <v>26</v>
      </c>
      <c r="FM285" s="82">
        <v>3</v>
      </c>
      <c r="FN285" s="82">
        <v>81</v>
      </c>
      <c r="FO285" s="82">
        <v>1</v>
      </c>
      <c r="FP285" s="82"/>
      <c r="FQ285" s="82">
        <v>2209</v>
      </c>
      <c r="FR285" s="82">
        <v>5</v>
      </c>
      <c r="FS285" s="82">
        <v>1394</v>
      </c>
      <c r="FT285" s="82">
        <v>806</v>
      </c>
      <c r="FU285" s="82">
        <v>4</v>
      </c>
      <c r="FV285" s="82"/>
      <c r="FW285" s="82">
        <v>2099</v>
      </c>
      <c r="FX285" s="82">
        <v>108</v>
      </c>
      <c r="FY285" s="82">
        <v>2</v>
      </c>
      <c r="FZ285" s="82"/>
      <c r="GA285" s="82"/>
      <c r="GB285" s="82"/>
      <c r="GC285" s="82">
        <v>16</v>
      </c>
    </row>
    <row r="286" spans="1:185" x14ac:dyDescent="0.3">
      <c r="A286" s="83">
        <v>106450936</v>
      </c>
      <c r="B286" s="81" t="s">
        <v>716</v>
      </c>
      <c r="C286" s="81" t="s">
        <v>717</v>
      </c>
      <c r="D286" s="81" t="s">
        <v>1101</v>
      </c>
      <c r="E286" s="81" t="s">
        <v>1717</v>
      </c>
      <c r="F286" s="81" t="s">
        <v>2158</v>
      </c>
      <c r="G286" s="81" t="s">
        <v>1718</v>
      </c>
      <c r="H286" s="81" t="s">
        <v>718</v>
      </c>
      <c r="I286" s="81" t="s">
        <v>969</v>
      </c>
      <c r="J286" s="81"/>
      <c r="K286" s="81" t="s">
        <v>1868</v>
      </c>
      <c r="L286" s="81" t="s">
        <v>974</v>
      </c>
      <c r="M286" s="81"/>
      <c r="N286" s="81" t="s">
        <v>963</v>
      </c>
      <c r="O286" s="81" t="s">
        <v>1117</v>
      </c>
      <c r="P286" s="81" t="s">
        <v>1117</v>
      </c>
      <c r="Q286" s="81" t="s">
        <v>1719</v>
      </c>
      <c r="R286" s="81" t="s">
        <v>127</v>
      </c>
      <c r="S286" s="82">
        <v>1837</v>
      </c>
      <c r="T286" s="82">
        <v>1709</v>
      </c>
      <c r="U286" s="82"/>
      <c r="V286" s="82">
        <v>272</v>
      </c>
      <c r="W286" s="82">
        <v>307</v>
      </c>
      <c r="X286" s="82">
        <v>375</v>
      </c>
      <c r="Y286" s="82">
        <v>436</v>
      </c>
      <c r="Z286" s="82">
        <v>421</v>
      </c>
      <c r="AA286" s="82">
        <v>456</v>
      </c>
      <c r="AB286" s="82">
        <v>495</v>
      </c>
      <c r="AC286" s="82">
        <v>436</v>
      </c>
      <c r="AD286" s="82">
        <v>303</v>
      </c>
      <c r="AE286" s="82">
        <v>45</v>
      </c>
      <c r="AF286" s="82"/>
      <c r="AG286" s="82">
        <v>233</v>
      </c>
      <c r="AH286" s="82">
        <v>7</v>
      </c>
      <c r="AI286" s="82">
        <v>20</v>
      </c>
      <c r="AJ286" s="82"/>
      <c r="AK286" s="82">
        <v>7</v>
      </c>
      <c r="AL286" s="82">
        <v>165</v>
      </c>
      <c r="AM286" s="82">
        <v>4</v>
      </c>
      <c r="AN286" s="82">
        <v>3110</v>
      </c>
      <c r="AO286" s="82"/>
      <c r="AP286" s="82">
        <v>396</v>
      </c>
      <c r="AQ286" s="82">
        <v>3141</v>
      </c>
      <c r="AR286" s="82">
        <v>9</v>
      </c>
      <c r="AS286" s="82"/>
      <c r="AT286" s="82">
        <v>191</v>
      </c>
      <c r="AU286" s="82">
        <v>45</v>
      </c>
      <c r="AV286" s="82"/>
      <c r="AW286" s="82">
        <v>5</v>
      </c>
      <c r="AX286" s="82"/>
      <c r="AY286" s="82">
        <v>1</v>
      </c>
      <c r="AZ286" s="82">
        <v>29</v>
      </c>
      <c r="BA286" s="82"/>
      <c r="BB286" s="82">
        <v>1</v>
      </c>
      <c r="BC286" s="82"/>
      <c r="BD286" s="82"/>
      <c r="BE286" s="82">
        <v>3165</v>
      </c>
      <c r="BF286" s="82">
        <v>5</v>
      </c>
      <c r="BG286" s="82">
        <v>96</v>
      </c>
      <c r="BH286" s="82">
        <v>8</v>
      </c>
      <c r="BI286" s="82"/>
      <c r="BJ286" s="82"/>
      <c r="BK286" s="82">
        <v>1388</v>
      </c>
      <c r="BL286" s="82">
        <v>1101</v>
      </c>
      <c r="BM286" s="82">
        <v>117</v>
      </c>
      <c r="BN286" s="82">
        <v>818</v>
      </c>
      <c r="BO286" s="82">
        <v>122</v>
      </c>
      <c r="BP286" s="82"/>
      <c r="BQ286" s="82">
        <v>3</v>
      </c>
      <c r="BR286" s="82">
        <v>241</v>
      </c>
      <c r="BS286" s="82">
        <v>2</v>
      </c>
      <c r="BT286" s="82">
        <v>276</v>
      </c>
      <c r="BU286" s="82">
        <v>19</v>
      </c>
      <c r="BV286" s="82">
        <v>41</v>
      </c>
      <c r="BW286" s="82">
        <v>95</v>
      </c>
      <c r="BX286" s="82">
        <v>34</v>
      </c>
      <c r="BY286" s="82">
        <v>112</v>
      </c>
      <c r="BZ286" s="82">
        <v>185</v>
      </c>
      <c r="CA286" s="82">
        <v>101</v>
      </c>
      <c r="CB286" s="82">
        <v>873</v>
      </c>
      <c r="CC286" s="82">
        <v>88</v>
      </c>
      <c r="CD286" s="82">
        <v>259</v>
      </c>
      <c r="CE286" s="82">
        <v>24</v>
      </c>
      <c r="CF286" s="82">
        <v>118</v>
      </c>
      <c r="CG286" s="82">
        <v>61</v>
      </c>
      <c r="CH286" s="82">
        <v>302</v>
      </c>
      <c r="CI286" s="82">
        <v>177</v>
      </c>
      <c r="CJ286" s="82">
        <v>530</v>
      </c>
      <c r="CK286" s="82">
        <v>5</v>
      </c>
      <c r="CL286" s="82">
        <v>3546</v>
      </c>
      <c r="CM286" s="82">
        <v>2</v>
      </c>
      <c r="CN286" s="82">
        <v>3378</v>
      </c>
      <c r="CO286" s="82">
        <v>165</v>
      </c>
      <c r="CP286" s="82"/>
      <c r="CQ286" s="82">
        <v>1</v>
      </c>
      <c r="CR286" s="82"/>
      <c r="CS286" s="82">
        <v>3440</v>
      </c>
      <c r="CT286" s="82"/>
      <c r="CU286" s="82">
        <v>28</v>
      </c>
      <c r="CV286" s="82">
        <v>74</v>
      </c>
      <c r="CW286" s="82">
        <v>4</v>
      </c>
      <c r="CX286" s="82">
        <v>83</v>
      </c>
      <c r="CY286" s="82">
        <v>65</v>
      </c>
      <c r="CZ286" s="82"/>
      <c r="DA286" s="82"/>
      <c r="DB286" s="82">
        <v>5</v>
      </c>
      <c r="DC286" s="82">
        <v>4</v>
      </c>
      <c r="DD286" s="82">
        <v>12</v>
      </c>
      <c r="DE286" s="82">
        <v>11</v>
      </c>
      <c r="DF286" s="82">
        <v>37</v>
      </c>
      <c r="DG286" s="82">
        <v>28</v>
      </c>
      <c r="DH286" s="82">
        <v>49</v>
      </c>
      <c r="DI286" s="82">
        <v>2</v>
      </c>
      <c r="DJ286" s="82"/>
      <c r="DK286" s="82"/>
      <c r="DL286" s="82">
        <v>7</v>
      </c>
      <c r="DM286" s="82">
        <v>2</v>
      </c>
      <c r="DN286" s="82"/>
      <c r="DO286" s="82"/>
      <c r="DP286" s="82"/>
      <c r="DQ286" s="82">
        <v>3</v>
      </c>
      <c r="DR286" s="82"/>
      <c r="DS286" s="82">
        <v>136</v>
      </c>
      <c r="DT286" s="82"/>
      <c r="DU286" s="82">
        <v>11</v>
      </c>
      <c r="DV286" s="82">
        <v>137</v>
      </c>
      <c r="DW286" s="82"/>
      <c r="DX286" s="82"/>
      <c r="DY286" s="82">
        <v>11</v>
      </c>
      <c r="DZ286" s="82">
        <v>4</v>
      </c>
      <c r="EA286" s="82">
        <v>12</v>
      </c>
      <c r="EB286" s="82"/>
      <c r="EC286" s="82"/>
      <c r="ED286" s="82">
        <v>1</v>
      </c>
      <c r="EE286" s="82"/>
      <c r="EF286" s="82"/>
      <c r="EG286" s="82"/>
      <c r="EH286" s="82"/>
      <c r="EI286" s="82">
        <v>85</v>
      </c>
      <c r="EJ286" s="82">
        <v>34</v>
      </c>
      <c r="EK286" s="82">
        <v>1</v>
      </c>
      <c r="EL286" s="82"/>
      <c r="EM286" s="82"/>
      <c r="EN286" s="82"/>
      <c r="EO286" s="82"/>
      <c r="EP286" s="82">
        <v>34</v>
      </c>
      <c r="EQ286" s="82">
        <v>95</v>
      </c>
      <c r="ER286" s="82">
        <v>3</v>
      </c>
      <c r="ES286" s="82">
        <v>15</v>
      </c>
      <c r="ET286" s="82">
        <v>1</v>
      </c>
      <c r="EU286" s="82"/>
      <c r="EV286" s="82">
        <v>13</v>
      </c>
      <c r="EW286" s="82">
        <v>16</v>
      </c>
      <c r="EX286" s="82">
        <v>5</v>
      </c>
      <c r="EY286" s="82"/>
      <c r="EZ286" s="82">
        <v>10</v>
      </c>
      <c r="FA286" s="82"/>
      <c r="FB286" s="82">
        <v>19</v>
      </c>
      <c r="FC286" s="82">
        <v>9</v>
      </c>
      <c r="FD286" s="82">
        <v>5</v>
      </c>
      <c r="FE286" s="82">
        <v>3</v>
      </c>
      <c r="FF286" s="82">
        <v>2</v>
      </c>
      <c r="FG286" s="82">
        <v>1</v>
      </c>
      <c r="FH286" s="82">
        <v>5</v>
      </c>
      <c r="FI286" s="82">
        <v>34</v>
      </c>
      <c r="FJ286" s="82">
        <v>8</v>
      </c>
      <c r="FK286" s="82">
        <v>16</v>
      </c>
      <c r="FL286" s="82">
        <v>1</v>
      </c>
      <c r="FM286" s="82"/>
      <c r="FN286" s="82"/>
      <c r="FO286" s="82"/>
      <c r="FP286" s="82">
        <v>1</v>
      </c>
      <c r="FQ286" s="82">
        <v>148</v>
      </c>
      <c r="FR286" s="82"/>
      <c r="FS286" s="82">
        <v>147</v>
      </c>
      <c r="FT286" s="82">
        <v>1</v>
      </c>
      <c r="FU286" s="82"/>
      <c r="FV286" s="82"/>
      <c r="FW286" s="82">
        <v>140</v>
      </c>
      <c r="FX286" s="82">
        <v>4</v>
      </c>
      <c r="FY286" s="82">
        <v>4</v>
      </c>
      <c r="FZ286" s="82"/>
      <c r="GA286" s="82"/>
      <c r="GB286" s="82"/>
      <c r="GC286" s="82">
        <v>4</v>
      </c>
    </row>
    <row r="287" spans="1:185" x14ac:dyDescent="0.3">
      <c r="A287" s="83">
        <v>106450940</v>
      </c>
      <c r="B287" s="81" t="s">
        <v>719</v>
      </c>
      <c r="C287" s="81" t="s">
        <v>720</v>
      </c>
      <c r="D287" s="81" t="s">
        <v>1101</v>
      </c>
      <c r="E287" s="81" t="s">
        <v>1717</v>
      </c>
      <c r="F287" s="81" t="s">
        <v>1720</v>
      </c>
      <c r="G287" s="81" t="s">
        <v>1721</v>
      </c>
      <c r="H287" s="81" t="s">
        <v>721</v>
      </c>
      <c r="I287" s="81" t="s">
        <v>1048</v>
      </c>
      <c r="J287" s="81"/>
      <c r="K287" s="81" t="s">
        <v>1864</v>
      </c>
      <c r="L287" s="81"/>
      <c r="M287" s="81"/>
      <c r="N287" s="81" t="s">
        <v>967</v>
      </c>
      <c r="O287" s="81" t="s">
        <v>1117</v>
      </c>
      <c r="P287" s="81" t="s">
        <v>1117</v>
      </c>
      <c r="Q287" s="81" t="s">
        <v>1721</v>
      </c>
      <c r="R287" s="81" t="s">
        <v>51</v>
      </c>
      <c r="S287" s="82">
        <v>14193</v>
      </c>
      <c r="T287" s="82">
        <v>13541</v>
      </c>
      <c r="U287" s="82"/>
      <c r="V287" s="82">
        <v>1114</v>
      </c>
      <c r="W287" s="82">
        <v>2026</v>
      </c>
      <c r="X287" s="82">
        <v>4355</v>
      </c>
      <c r="Y287" s="82">
        <v>4997</v>
      </c>
      <c r="Z287" s="82">
        <v>3898</v>
      </c>
      <c r="AA287" s="82">
        <v>3867</v>
      </c>
      <c r="AB287" s="82">
        <v>3486</v>
      </c>
      <c r="AC287" s="82">
        <v>2239</v>
      </c>
      <c r="AD287" s="82">
        <v>1649</v>
      </c>
      <c r="AE287" s="82">
        <v>103</v>
      </c>
      <c r="AF287" s="82"/>
      <c r="AG287" s="82">
        <v>983</v>
      </c>
      <c r="AH287" s="82">
        <v>396</v>
      </c>
      <c r="AI287" s="82">
        <v>712</v>
      </c>
      <c r="AJ287" s="82">
        <v>157</v>
      </c>
      <c r="AK287" s="82">
        <v>38</v>
      </c>
      <c r="AL287" s="82">
        <v>1308</v>
      </c>
      <c r="AM287" s="82">
        <v>259</v>
      </c>
      <c r="AN287" s="82">
        <v>23881</v>
      </c>
      <c r="AO287" s="82"/>
      <c r="AP287" s="82">
        <v>1505</v>
      </c>
      <c r="AQ287" s="82">
        <v>25796</v>
      </c>
      <c r="AR287" s="82">
        <v>433</v>
      </c>
      <c r="AS287" s="82"/>
      <c r="AT287" s="82">
        <v>254</v>
      </c>
      <c r="AU287" s="82">
        <v>505</v>
      </c>
      <c r="AV287" s="82"/>
      <c r="AW287" s="82">
        <v>44</v>
      </c>
      <c r="AX287" s="82">
        <v>13</v>
      </c>
      <c r="AY287" s="82">
        <v>3</v>
      </c>
      <c r="AZ287" s="82"/>
      <c r="BA287" s="82">
        <v>304</v>
      </c>
      <c r="BB287" s="82">
        <v>532</v>
      </c>
      <c r="BC287" s="82"/>
      <c r="BD287" s="82"/>
      <c r="BE287" s="82">
        <v>26040</v>
      </c>
      <c r="BF287" s="82">
        <v>39</v>
      </c>
      <c r="BG287" s="82"/>
      <c r="BH287" s="82"/>
      <c r="BI287" s="82"/>
      <c r="BJ287" s="82"/>
      <c r="BK287" s="82">
        <v>13384</v>
      </c>
      <c r="BL287" s="82">
        <v>8245</v>
      </c>
      <c r="BM287" s="82">
        <v>665</v>
      </c>
      <c r="BN287" s="82">
        <v>3966</v>
      </c>
      <c r="BO287" s="82">
        <v>1474</v>
      </c>
      <c r="BP287" s="82"/>
      <c r="BQ287" s="82"/>
      <c r="BR287" s="82">
        <v>1810</v>
      </c>
      <c r="BS287" s="82">
        <v>5</v>
      </c>
      <c r="BT287" s="82">
        <v>1985</v>
      </c>
      <c r="BU287" s="82">
        <v>73</v>
      </c>
      <c r="BV287" s="82">
        <v>392</v>
      </c>
      <c r="BW287" s="82">
        <v>485</v>
      </c>
      <c r="BX287" s="82">
        <v>223</v>
      </c>
      <c r="BY287" s="82">
        <v>545</v>
      </c>
      <c r="BZ287" s="82">
        <v>1594</v>
      </c>
      <c r="CA287" s="82">
        <v>823</v>
      </c>
      <c r="CB287" s="82">
        <v>5703</v>
      </c>
      <c r="CC287" s="82">
        <v>2032</v>
      </c>
      <c r="CD287" s="82">
        <v>2123</v>
      </c>
      <c r="CE287" s="82">
        <v>45</v>
      </c>
      <c r="CF287" s="82">
        <v>1092</v>
      </c>
      <c r="CG287" s="82">
        <v>243</v>
      </c>
      <c r="CH287" s="82">
        <v>2409</v>
      </c>
      <c r="CI287" s="82">
        <v>1792</v>
      </c>
      <c r="CJ287" s="82">
        <v>4356</v>
      </c>
      <c r="CK287" s="82">
        <v>4</v>
      </c>
      <c r="CL287" s="82">
        <v>27734</v>
      </c>
      <c r="CM287" s="82">
        <v>37</v>
      </c>
      <c r="CN287" s="82">
        <v>27545</v>
      </c>
      <c r="CO287" s="82">
        <v>126</v>
      </c>
      <c r="CP287" s="82">
        <v>19</v>
      </c>
      <c r="CQ287" s="82">
        <v>7</v>
      </c>
      <c r="CR287" s="82">
        <v>7</v>
      </c>
      <c r="CS287" s="82">
        <v>24430</v>
      </c>
      <c r="CT287" s="82">
        <v>3</v>
      </c>
      <c r="CU287" s="82">
        <v>2858</v>
      </c>
      <c r="CV287" s="82">
        <v>426</v>
      </c>
      <c r="CW287" s="82">
        <v>10</v>
      </c>
      <c r="CX287" s="82">
        <v>2761</v>
      </c>
      <c r="CY287" s="82">
        <v>3059</v>
      </c>
      <c r="CZ287" s="82"/>
      <c r="DA287" s="82">
        <v>36</v>
      </c>
      <c r="DB287" s="82">
        <v>216</v>
      </c>
      <c r="DC287" s="82">
        <v>334</v>
      </c>
      <c r="DD287" s="82">
        <v>416</v>
      </c>
      <c r="DE287" s="82">
        <v>987</v>
      </c>
      <c r="DF287" s="82">
        <v>1327</v>
      </c>
      <c r="DG287" s="82">
        <v>1343</v>
      </c>
      <c r="DH287" s="82">
        <v>1160</v>
      </c>
      <c r="DI287" s="82"/>
      <c r="DJ287" s="82">
        <v>1</v>
      </c>
      <c r="DK287" s="82"/>
      <c r="DL287" s="82">
        <v>182</v>
      </c>
      <c r="DM287" s="82">
        <v>62</v>
      </c>
      <c r="DN287" s="82">
        <v>63</v>
      </c>
      <c r="DO287" s="82">
        <v>11</v>
      </c>
      <c r="DP287" s="82">
        <v>13</v>
      </c>
      <c r="DQ287" s="82">
        <v>224</v>
      </c>
      <c r="DR287" s="82">
        <v>35</v>
      </c>
      <c r="DS287" s="82">
        <v>5230</v>
      </c>
      <c r="DT287" s="82"/>
      <c r="DU287" s="82">
        <v>210</v>
      </c>
      <c r="DV287" s="82">
        <v>5552</v>
      </c>
      <c r="DW287" s="82">
        <v>58</v>
      </c>
      <c r="DX287" s="82"/>
      <c r="DY287" s="82">
        <v>189</v>
      </c>
      <c r="DZ287" s="82">
        <v>292</v>
      </c>
      <c r="EA287" s="82">
        <v>224</v>
      </c>
      <c r="EB287" s="82">
        <v>979</v>
      </c>
      <c r="EC287" s="82">
        <v>65</v>
      </c>
      <c r="ED287" s="82"/>
      <c r="EE287" s="82">
        <v>22</v>
      </c>
      <c r="EF287" s="82">
        <v>23</v>
      </c>
      <c r="EG287" s="82"/>
      <c r="EH287" s="82"/>
      <c r="EI287" s="82">
        <v>3373</v>
      </c>
      <c r="EJ287" s="82">
        <v>649</v>
      </c>
      <c r="EK287" s="82"/>
      <c r="EL287" s="82"/>
      <c r="EM287" s="82">
        <v>4</v>
      </c>
      <c r="EN287" s="82"/>
      <c r="EO287" s="82"/>
      <c r="EP287" s="82">
        <v>1439</v>
      </c>
      <c r="EQ287" s="82">
        <v>3696</v>
      </c>
      <c r="ER287" s="82">
        <v>59</v>
      </c>
      <c r="ES287" s="82">
        <v>577</v>
      </c>
      <c r="ET287" s="82">
        <v>49</v>
      </c>
      <c r="EU287" s="82"/>
      <c r="EV287" s="82">
        <v>1430</v>
      </c>
      <c r="EW287" s="82">
        <v>1000</v>
      </c>
      <c r="EX287" s="82">
        <v>48</v>
      </c>
      <c r="EY287" s="82">
        <v>7</v>
      </c>
      <c r="EZ287" s="82">
        <v>238</v>
      </c>
      <c r="FA287" s="82">
        <v>6</v>
      </c>
      <c r="FB287" s="82">
        <v>365</v>
      </c>
      <c r="FC287" s="82">
        <v>806</v>
      </c>
      <c r="FD287" s="82">
        <v>464</v>
      </c>
      <c r="FE287" s="82">
        <v>189</v>
      </c>
      <c r="FF287" s="82">
        <v>125</v>
      </c>
      <c r="FG287" s="82">
        <v>81</v>
      </c>
      <c r="FH287" s="82">
        <v>226</v>
      </c>
      <c r="FI287" s="82">
        <v>539</v>
      </c>
      <c r="FJ287" s="82">
        <v>179</v>
      </c>
      <c r="FK287" s="82">
        <v>113</v>
      </c>
      <c r="FL287" s="82"/>
      <c r="FM287" s="82">
        <v>1</v>
      </c>
      <c r="FN287" s="82">
        <v>2</v>
      </c>
      <c r="FO287" s="82"/>
      <c r="FP287" s="82">
        <v>1</v>
      </c>
      <c r="FQ287" s="82">
        <v>5820</v>
      </c>
      <c r="FR287" s="82">
        <v>5</v>
      </c>
      <c r="FS287" s="82">
        <v>5784</v>
      </c>
      <c r="FT287" s="82">
        <v>28</v>
      </c>
      <c r="FU287" s="82">
        <v>2</v>
      </c>
      <c r="FV287" s="82">
        <v>1</v>
      </c>
      <c r="FW287" s="82">
        <v>5437</v>
      </c>
      <c r="FX287" s="82">
        <v>324</v>
      </c>
      <c r="FY287" s="82">
        <v>56</v>
      </c>
      <c r="FZ287" s="82">
        <v>1</v>
      </c>
      <c r="GA287" s="82">
        <v>2</v>
      </c>
      <c r="GB287" s="82"/>
      <c r="GC287" s="82">
        <v>36</v>
      </c>
    </row>
    <row r="288" spans="1:185" x14ac:dyDescent="0.3">
      <c r="A288" s="83">
        <v>106450949</v>
      </c>
      <c r="B288" s="81" t="s">
        <v>722</v>
      </c>
      <c r="C288" s="81" t="s">
        <v>723</v>
      </c>
      <c r="D288" s="81" t="s">
        <v>1101</v>
      </c>
      <c r="E288" s="81" t="s">
        <v>1717</v>
      </c>
      <c r="F288" s="81" t="s">
        <v>2159</v>
      </c>
      <c r="G288" s="81" t="s">
        <v>1721</v>
      </c>
      <c r="H288" s="81" t="s">
        <v>721</v>
      </c>
      <c r="I288" s="81" t="s">
        <v>1040</v>
      </c>
      <c r="J288" s="81" t="s">
        <v>1867</v>
      </c>
      <c r="K288" s="81" t="s">
        <v>1864</v>
      </c>
      <c r="L288" s="81"/>
      <c r="M288" s="81"/>
      <c r="N288" s="81" t="s">
        <v>967</v>
      </c>
      <c r="O288" s="81" t="s">
        <v>1117</v>
      </c>
      <c r="P288" s="81" t="s">
        <v>1117</v>
      </c>
      <c r="Q288" s="81" t="s">
        <v>1721</v>
      </c>
      <c r="R288" s="81" t="s">
        <v>51</v>
      </c>
      <c r="S288" s="82">
        <v>18568</v>
      </c>
      <c r="T288" s="82">
        <v>16671</v>
      </c>
      <c r="U288" s="82">
        <v>2</v>
      </c>
      <c r="V288" s="82">
        <v>3078</v>
      </c>
      <c r="W288" s="82">
        <v>2770</v>
      </c>
      <c r="X288" s="82">
        <v>5250</v>
      </c>
      <c r="Y288" s="82">
        <v>5521</v>
      </c>
      <c r="Z288" s="82">
        <v>3851</v>
      </c>
      <c r="AA288" s="82">
        <v>4202</v>
      </c>
      <c r="AB288" s="82">
        <v>4073</v>
      </c>
      <c r="AC288" s="82">
        <v>3121</v>
      </c>
      <c r="AD288" s="82">
        <v>2572</v>
      </c>
      <c r="AE288" s="82">
        <v>803</v>
      </c>
      <c r="AF288" s="82"/>
      <c r="AG288" s="82">
        <v>547</v>
      </c>
      <c r="AH288" s="82">
        <v>628</v>
      </c>
      <c r="AI288" s="82">
        <v>730</v>
      </c>
      <c r="AJ288" s="82">
        <v>891</v>
      </c>
      <c r="AK288" s="82">
        <v>85</v>
      </c>
      <c r="AL288" s="82">
        <v>2293</v>
      </c>
      <c r="AM288" s="82">
        <v>418</v>
      </c>
      <c r="AN288" s="82">
        <v>29649</v>
      </c>
      <c r="AO288" s="82"/>
      <c r="AP288" s="82">
        <v>2420</v>
      </c>
      <c r="AQ288" s="82">
        <v>32618</v>
      </c>
      <c r="AR288" s="82">
        <v>203</v>
      </c>
      <c r="AS288" s="82"/>
      <c r="AT288" s="82">
        <v>259</v>
      </c>
      <c r="AU288" s="82">
        <v>1862</v>
      </c>
      <c r="AV288" s="82">
        <v>14</v>
      </c>
      <c r="AW288" s="82">
        <v>128</v>
      </c>
      <c r="AX288" s="82">
        <v>180</v>
      </c>
      <c r="AY288" s="82">
        <v>30</v>
      </c>
      <c r="AZ288" s="82">
        <v>8</v>
      </c>
      <c r="BA288" s="82">
        <v>52</v>
      </c>
      <c r="BB288" s="82">
        <v>205</v>
      </c>
      <c r="BC288" s="82">
        <v>5</v>
      </c>
      <c r="BD288" s="82">
        <v>113</v>
      </c>
      <c r="BE288" s="82">
        <v>32184</v>
      </c>
      <c r="BF288" s="82">
        <v>201</v>
      </c>
      <c r="BG288" s="82"/>
      <c r="BH288" s="82"/>
      <c r="BI288" s="82"/>
      <c r="BJ288" s="82"/>
      <c r="BK288" s="82">
        <v>15495</v>
      </c>
      <c r="BL288" s="82">
        <v>9171</v>
      </c>
      <c r="BM288" s="82">
        <v>1894</v>
      </c>
      <c r="BN288" s="82">
        <v>7074</v>
      </c>
      <c r="BO288" s="82">
        <v>1593</v>
      </c>
      <c r="BP288" s="82">
        <v>14</v>
      </c>
      <c r="BQ288" s="82">
        <v>41</v>
      </c>
      <c r="BR288" s="82">
        <v>2638</v>
      </c>
      <c r="BS288" s="82">
        <v>4</v>
      </c>
      <c r="BT288" s="82">
        <v>2333</v>
      </c>
      <c r="BU288" s="82">
        <v>144</v>
      </c>
      <c r="BV288" s="82">
        <v>493</v>
      </c>
      <c r="BW288" s="82">
        <v>461</v>
      </c>
      <c r="BX288" s="82">
        <v>274</v>
      </c>
      <c r="BY288" s="82">
        <v>978</v>
      </c>
      <c r="BZ288" s="82">
        <v>2064</v>
      </c>
      <c r="CA288" s="82">
        <v>1069</v>
      </c>
      <c r="CB288" s="82">
        <v>7366</v>
      </c>
      <c r="CC288" s="82">
        <v>1480</v>
      </c>
      <c r="CD288" s="82">
        <v>2345</v>
      </c>
      <c r="CE288" s="82">
        <v>100</v>
      </c>
      <c r="CF288" s="82">
        <v>1488</v>
      </c>
      <c r="CG288" s="82">
        <v>1075</v>
      </c>
      <c r="CH288" s="82">
        <v>2990</v>
      </c>
      <c r="CI288" s="82">
        <v>1794</v>
      </c>
      <c r="CJ288" s="82">
        <v>6073</v>
      </c>
      <c r="CK288" s="82">
        <v>31</v>
      </c>
      <c r="CL288" s="82">
        <v>35241</v>
      </c>
      <c r="CM288" s="82">
        <v>132</v>
      </c>
      <c r="CN288" s="82">
        <v>34726</v>
      </c>
      <c r="CO288" s="82">
        <v>321</v>
      </c>
      <c r="CP288" s="82">
        <v>53</v>
      </c>
      <c r="CQ288" s="82">
        <v>9</v>
      </c>
      <c r="CR288" s="82">
        <v>97</v>
      </c>
      <c r="CS288" s="82">
        <v>32866</v>
      </c>
      <c r="CT288" s="82">
        <v>5</v>
      </c>
      <c r="CU288" s="82">
        <v>1754</v>
      </c>
      <c r="CV288" s="82">
        <v>493</v>
      </c>
      <c r="CW288" s="82">
        <v>26</v>
      </c>
      <c r="CX288" s="82">
        <v>4055</v>
      </c>
      <c r="CY288" s="82">
        <v>4582</v>
      </c>
      <c r="CZ288" s="82"/>
      <c r="DA288" s="82">
        <v>136</v>
      </c>
      <c r="DB288" s="82">
        <v>348</v>
      </c>
      <c r="DC288" s="82">
        <v>630</v>
      </c>
      <c r="DD288" s="82">
        <v>619</v>
      </c>
      <c r="DE288" s="82">
        <v>1214</v>
      </c>
      <c r="DF288" s="82">
        <v>1833</v>
      </c>
      <c r="DG288" s="82">
        <v>1922</v>
      </c>
      <c r="DH288" s="82">
        <v>1754</v>
      </c>
      <c r="DI288" s="82">
        <v>79</v>
      </c>
      <c r="DJ288" s="82">
        <v>102</v>
      </c>
      <c r="DK288" s="82"/>
      <c r="DL288" s="82">
        <v>135</v>
      </c>
      <c r="DM288" s="82">
        <v>151</v>
      </c>
      <c r="DN288" s="82">
        <v>107</v>
      </c>
      <c r="DO288" s="82">
        <v>125</v>
      </c>
      <c r="DP288" s="82">
        <v>22</v>
      </c>
      <c r="DQ288" s="82">
        <v>404</v>
      </c>
      <c r="DR288" s="82">
        <v>117</v>
      </c>
      <c r="DS288" s="82">
        <v>7576</v>
      </c>
      <c r="DT288" s="82"/>
      <c r="DU288" s="82">
        <v>365</v>
      </c>
      <c r="DV288" s="82">
        <v>8213</v>
      </c>
      <c r="DW288" s="82">
        <v>59</v>
      </c>
      <c r="DX288" s="82"/>
      <c r="DY288" s="82">
        <v>305</v>
      </c>
      <c r="DZ288" s="82">
        <v>271</v>
      </c>
      <c r="EA288" s="82">
        <v>541</v>
      </c>
      <c r="EB288" s="82">
        <v>1852</v>
      </c>
      <c r="EC288" s="82">
        <v>203</v>
      </c>
      <c r="ED288" s="82">
        <v>7</v>
      </c>
      <c r="EE288" s="82">
        <v>15</v>
      </c>
      <c r="EF288" s="82">
        <v>39</v>
      </c>
      <c r="EG288" s="82">
        <v>90</v>
      </c>
      <c r="EH288" s="82">
        <v>41</v>
      </c>
      <c r="EI288" s="82">
        <v>4062</v>
      </c>
      <c r="EJ288" s="82">
        <v>1208</v>
      </c>
      <c r="EK288" s="82"/>
      <c r="EL288" s="82"/>
      <c r="EM288" s="82">
        <v>1</v>
      </c>
      <c r="EN288" s="82">
        <v>2</v>
      </c>
      <c r="EO288" s="82"/>
      <c r="EP288" s="82">
        <v>1987</v>
      </c>
      <c r="EQ288" s="82">
        <v>4909</v>
      </c>
      <c r="ER288" s="82">
        <v>589</v>
      </c>
      <c r="ES288" s="82">
        <v>1022</v>
      </c>
      <c r="ET288" s="82">
        <v>129</v>
      </c>
      <c r="EU288" s="82">
        <v>1</v>
      </c>
      <c r="EV288" s="82">
        <v>1632</v>
      </c>
      <c r="EW288" s="82">
        <v>886</v>
      </c>
      <c r="EX288" s="82">
        <v>76</v>
      </c>
      <c r="EY288" s="82">
        <v>9</v>
      </c>
      <c r="EZ288" s="82">
        <v>413</v>
      </c>
      <c r="FA288" s="82">
        <v>9</v>
      </c>
      <c r="FB288" s="82">
        <v>412</v>
      </c>
      <c r="FC288" s="82">
        <v>1578</v>
      </c>
      <c r="FD288" s="82">
        <v>1553</v>
      </c>
      <c r="FE288" s="82">
        <v>189</v>
      </c>
      <c r="FF288" s="82">
        <v>175</v>
      </c>
      <c r="FG288" s="82">
        <v>245</v>
      </c>
      <c r="FH288" s="82">
        <v>297</v>
      </c>
      <c r="FI288" s="82">
        <v>734</v>
      </c>
      <c r="FJ288" s="82">
        <v>166</v>
      </c>
      <c r="FK288" s="82">
        <v>133</v>
      </c>
      <c r="FL288" s="82">
        <v>29</v>
      </c>
      <c r="FM288" s="82">
        <v>7</v>
      </c>
      <c r="FN288" s="82">
        <v>92</v>
      </c>
      <c r="FO288" s="82">
        <v>2</v>
      </c>
      <c r="FP288" s="82"/>
      <c r="FQ288" s="82">
        <v>8637</v>
      </c>
      <c r="FR288" s="82">
        <v>52</v>
      </c>
      <c r="FS288" s="82">
        <v>8494</v>
      </c>
      <c r="FT288" s="82">
        <v>74</v>
      </c>
      <c r="FU288" s="82">
        <v>16</v>
      </c>
      <c r="FV288" s="82">
        <v>1</v>
      </c>
      <c r="FW288" s="82">
        <v>8094</v>
      </c>
      <c r="FX288" s="82">
        <v>419</v>
      </c>
      <c r="FY288" s="82">
        <v>110</v>
      </c>
      <c r="FZ288" s="82">
        <v>4</v>
      </c>
      <c r="GA288" s="82"/>
      <c r="GB288" s="82">
        <v>10</v>
      </c>
      <c r="GC288" s="82">
        <v>26</v>
      </c>
    </row>
    <row r="289" spans="1:185" x14ac:dyDescent="0.3">
      <c r="A289" s="83">
        <v>106470871</v>
      </c>
      <c r="B289" s="81" t="s">
        <v>724</v>
      </c>
      <c r="C289" s="81" t="s">
        <v>725</v>
      </c>
      <c r="D289" s="81" t="s">
        <v>1101</v>
      </c>
      <c r="E289" s="81" t="s">
        <v>1722</v>
      </c>
      <c r="F289" s="81" t="s">
        <v>1723</v>
      </c>
      <c r="G289" s="81" t="s">
        <v>1724</v>
      </c>
      <c r="H289" s="81" t="s">
        <v>726</v>
      </c>
      <c r="I289" s="81" t="s">
        <v>1040</v>
      </c>
      <c r="J289" s="81" t="s">
        <v>1870</v>
      </c>
      <c r="K289" s="81" t="s">
        <v>1864</v>
      </c>
      <c r="L289" s="81" t="s">
        <v>974</v>
      </c>
      <c r="M289" s="81"/>
      <c r="N289" s="81" t="s">
        <v>976</v>
      </c>
      <c r="O289" s="81" t="s">
        <v>1117</v>
      </c>
      <c r="P289" s="81" t="s">
        <v>1117</v>
      </c>
      <c r="Q289" s="81" t="s">
        <v>1725</v>
      </c>
      <c r="R289" s="81" t="s">
        <v>75</v>
      </c>
      <c r="S289" s="82">
        <v>3854</v>
      </c>
      <c r="T289" s="82">
        <v>3945</v>
      </c>
      <c r="U289" s="82"/>
      <c r="V289" s="82">
        <v>421</v>
      </c>
      <c r="W289" s="82">
        <v>580</v>
      </c>
      <c r="X289" s="82">
        <v>1137</v>
      </c>
      <c r="Y289" s="82">
        <v>1069</v>
      </c>
      <c r="Z289" s="82">
        <v>856</v>
      </c>
      <c r="AA289" s="82">
        <v>1018</v>
      </c>
      <c r="AB289" s="82">
        <v>1119</v>
      </c>
      <c r="AC289" s="82">
        <v>961</v>
      </c>
      <c r="AD289" s="82">
        <v>562</v>
      </c>
      <c r="AE289" s="82">
        <v>76</v>
      </c>
      <c r="AF289" s="82"/>
      <c r="AG289" s="82">
        <v>37</v>
      </c>
      <c r="AH289" s="82">
        <v>105</v>
      </c>
      <c r="AI289" s="82">
        <v>256</v>
      </c>
      <c r="AJ289" s="82">
        <v>23</v>
      </c>
      <c r="AK289" s="82">
        <v>8</v>
      </c>
      <c r="AL289" s="82">
        <v>792</v>
      </c>
      <c r="AM289" s="82">
        <v>112</v>
      </c>
      <c r="AN289" s="82">
        <v>6466</v>
      </c>
      <c r="AO289" s="82"/>
      <c r="AP289" s="82">
        <v>411</v>
      </c>
      <c r="AQ289" s="82">
        <v>6884</v>
      </c>
      <c r="AR289" s="82">
        <v>504</v>
      </c>
      <c r="AS289" s="82"/>
      <c r="AT289" s="82">
        <v>261</v>
      </c>
      <c r="AU289" s="82">
        <v>97</v>
      </c>
      <c r="AV289" s="82">
        <v>2</v>
      </c>
      <c r="AW289" s="82">
        <v>16</v>
      </c>
      <c r="AX289" s="82">
        <v>15</v>
      </c>
      <c r="AY289" s="82">
        <v>7</v>
      </c>
      <c r="AZ289" s="82">
        <v>1</v>
      </c>
      <c r="BA289" s="82">
        <v>41</v>
      </c>
      <c r="BB289" s="82">
        <v>27</v>
      </c>
      <c r="BC289" s="82"/>
      <c r="BD289" s="82">
        <v>1</v>
      </c>
      <c r="BE289" s="82">
        <v>7314</v>
      </c>
      <c r="BF289" s="82">
        <v>17</v>
      </c>
      <c r="BG289" s="82"/>
      <c r="BH289" s="82"/>
      <c r="BI289" s="82"/>
      <c r="BJ289" s="82"/>
      <c r="BK289" s="82">
        <v>3200</v>
      </c>
      <c r="BL289" s="82">
        <v>2473</v>
      </c>
      <c r="BM289" s="82">
        <v>382</v>
      </c>
      <c r="BN289" s="82">
        <v>1436</v>
      </c>
      <c r="BO289" s="82">
        <v>307</v>
      </c>
      <c r="BP289" s="82">
        <v>1</v>
      </c>
      <c r="BQ289" s="82">
        <v>7</v>
      </c>
      <c r="BR289" s="82">
        <v>602</v>
      </c>
      <c r="BS289" s="82">
        <v>2</v>
      </c>
      <c r="BT289" s="82">
        <v>595</v>
      </c>
      <c r="BU289" s="82">
        <v>17</v>
      </c>
      <c r="BV289" s="82">
        <v>106</v>
      </c>
      <c r="BW289" s="82">
        <v>124</v>
      </c>
      <c r="BX289" s="82">
        <v>50</v>
      </c>
      <c r="BY289" s="82">
        <v>138</v>
      </c>
      <c r="BZ289" s="82">
        <v>432</v>
      </c>
      <c r="CA289" s="82">
        <v>124</v>
      </c>
      <c r="CB289" s="82">
        <v>2092</v>
      </c>
      <c r="CC289" s="82">
        <v>361</v>
      </c>
      <c r="CD289" s="82">
        <v>545</v>
      </c>
      <c r="CE289" s="82">
        <v>21</v>
      </c>
      <c r="CF289" s="82">
        <v>269</v>
      </c>
      <c r="CG289" s="82">
        <v>104</v>
      </c>
      <c r="CH289" s="82">
        <v>544</v>
      </c>
      <c r="CI289" s="82">
        <v>372</v>
      </c>
      <c r="CJ289" s="82">
        <v>1291</v>
      </c>
      <c r="CK289" s="82">
        <v>3</v>
      </c>
      <c r="CL289" s="82">
        <v>7799</v>
      </c>
      <c r="CM289" s="82">
        <v>28</v>
      </c>
      <c r="CN289" s="82">
        <v>7696</v>
      </c>
      <c r="CO289" s="82">
        <v>50</v>
      </c>
      <c r="CP289" s="82">
        <v>24</v>
      </c>
      <c r="CQ289" s="82">
        <v>1</v>
      </c>
      <c r="CR289" s="82">
        <v>12</v>
      </c>
      <c r="CS289" s="82">
        <v>7306</v>
      </c>
      <c r="CT289" s="82">
        <v>2</v>
      </c>
      <c r="CU289" s="82">
        <v>221</v>
      </c>
      <c r="CV289" s="82">
        <v>246</v>
      </c>
      <c r="CW289" s="82">
        <v>12</v>
      </c>
      <c r="CX289" s="82">
        <v>280</v>
      </c>
      <c r="CY289" s="82">
        <v>294</v>
      </c>
      <c r="CZ289" s="82"/>
      <c r="DA289" s="82">
        <v>11</v>
      </c>
      <c r="DB289" s="82">
        <v>23</v>
      </c>
      <c r="DC289" s="82">
        <v>36</v>
      </c>
      <c r="DD289" s="82">
        <v>30</v>
      </c>
      <c r="DE289" s="82">
        <v>65</v>
      </c>
      <c r="DF289" s="82">
        <v>114</v>
      </c>
      <c r="DG289" s="82">
        <v>158</v>
      </c>
      <c r="DH289" s="82">
        <v>128</v>
      </c>
      <c r="DI289" s="82">
        <v>3</v>
      </c>
      <c r="DJ289" s="82">
        <v>6</v>
      </c>
      <c r="DK289" s="82"/>
      <c r="DL289" s="82">
        <v>1</v>
      </c>
      <c r="DM289" s="82">
        <v>4</v>
      </c>
      <c r="DN289" s="82">
        <v>12</v>
      </c>
      <c r="DO289" s="82">
        <v>2</v>
      </c>
      <c r="DP289" s="82">
        <v>1</v>
      </c>
      <c r="DQ289" s="82">
        <v>35</v>
      </c>
      <c r="DR289" s="82">
        <v>2</v>
      </c>
      <c r="DS289" s="82">
        <v>517</v>
      </c>
      <c r="DT289" s="82"/>
      <c r="DU289" s="82">
        <v>12</v>
      </c>
      <c r="DV289" s="82">
        <v>542</v>
      </c>
      <c r="DW289" s="82">
        <v>20</v>
      </c>
      <c r="DX289" s="82"/>
      <c r="DY289" s="82">
        <v>32</v>
      </c>
      <c r="DZ289" s="82">
        <v>7</v>
      </c>
      <c r="EA289" s="82">
        <v>23</v>
      </c>
      <c r="EB289" s="82">
        <v>63</v>
      </c>
      <c r="EC289" s="82">
        <v>12</v>
      </c>
      <c r="ED289" s="82"/>
      <c r="EE289" s="82"/>
      <c r="EF289" s="82">
        <v>2</v>
      </c>
      <c r="EG289" s="82"/>
      <c r="EH289" s="82">
        <v>2</v>
      </c>
      <c r="EI289" s="82">
        <v>341</v>
      </c>
      <c r="EJ289" s="82">
        <v>92</v>
      </c>
      <c r="EK289" s="82"/>
      <c r="EL289" s="82"/>
      <c r="EM289" s="82"/>
      <c r="EN289" s="82"/>
      <c r="EO289" s="82"/>
      <c r="EP289" s="82">
        <v>109</v>
      </c>
      <c r="EQ289" s="82">
        <v>384</v>
      </c>
      <c r="ER289" s="82">
        <v>14</v>
      </c>
      <c r="ES289" s="82">
        <v>59</v>
      </c>
      <c r="ET289" s="82">
        <v>8</v>
      </c>
      <c r="EU289" s="82"/>
      <c r="EV289" s="82">
        <v>65</v>
      </c>
      <c r="EW289" s="82">
        <v>104</v>
      </c>
      <c r="EX289" s="82">
        <v>6</v>
      </c>
      <c r="EY289" s="82">
        <v>1</v>
      </c>
      <c r="EZ289" s="82">
        <v>29</v>
      </c>
      <c r="FA289" s="82"/>
      <c r="FB289" s="82">
        <v>21</v>
      </c>
      <c r="FC289" s="82">
        <v>104</v>
      </c>
      <c r="FD289" s="82">
        <v>82</v>
      </c>
      <c r="FE289" s="82">
        <v>14</v>
      </c>
      <c r="FF289" s="82">
        <v>7</v>
      </c>
      <c r="FG289" s="82">
        <v>8</v>
      </c>
      <c r="FH289" s="82">
        <v>14</v>
      </c>
      <c r="FI289" s="82">
        <v>85</v>
      </c>
      <c r="FJ289" s="82">
        <v>18</v>
      </c>
      <c r="FK289" s="82">
        <v>12</v>
      </c>
      <c r="FL289" s="82"/>
      <c r="FM289" s="82"/>
      <c r="FN289" s="82">
        <v>4</v>
      </c>
      <c r="FO289" s="82"/>
      <c r="FP289" s="82"/>
      <c r="FQ289" s="82">
        <v>574</v>
      </c>
      <c r="FR289" s="82"/>
      <c r="FS289" s="82">
        <v>570</v>
      </c>
      <c r="FT289" s="82">
        <v>3</v>
      </c>
      <c r="FU289" s="82">
        <v>1</v>
      </c>
      <c r="FV289" s="82"/>
      <c r="FW289" s="82">
        <v>546</v>
      </c>
      <c r="FX289" s="82">
        <v>18</v>
      </c>
      <c r="FY289" s="82">
        <v>10</v>
      </c>
      <c r="FZ289" s="82"/>
      <c r="GA289" s="82"/>
      <c r="GB289" s="82"/>
      <c r="GC289" s="82">
        <v>8</v>
      </c>
    </row>
    <row r="290" spans="1:185" x14ac:dyDescent="0.3">
      <c r="A290" s="83">
        <v>106474007</v>
      </c>
      <c r="B290" s="81" t="s">
        <v>727</v>
      </c>
      <c r="C290" s="81" t="s">
        <v>728</v>
      </c>
      <c r="D290" s="81" t="s">
        <v>1101</v>
      </c>
      <c r="E290" s="81" t="s">
        <v>1722</v>
      </c>
      <c r="F290" s="81" t="s">
        <v>1726</v>
      </c>
      <c r="G290" s="81" t="s">
        <v>1727</v>
      </c>
      <c r="H290" s="81" t="s">
        <v>729</v>
      </c>
      <c r="I290" s="81" t="s">
        <v>1040</v>
      </c>
      <c r="J290" s="81" t="s">
        <v>1869</v>
      </c>
      <c r="K290" s="81" t="s">
        <v>1864</v>
      </c>
      <c r="L290" s="81" t="s">
        <v>974</v>
      </c>
      <c r="M290" s="81"/>
      <c r="N290" s="81" t="s">
        <v>976</v>
      </c>
      <c r="O290" s="81" t="s">
        <v>1117</v>
      </c>
      <c r="P290" s="81" t="s">
        <v>1117</v>
      </c>
      <c r="Q290" s="81" t="s">
        <v>1728</v>
      </c>
      <c r="R290" s="81" t="s">
        <v>75</v>
      </c>
      <c r="S290" s="82">
        <v>5029</v>
      </c>
      <c r="T290" s="82">
        <v>4745</v>
      </c>
      <c r="U290" s="82"/>
      <c r="V290" s="82">
        <v>689</v>
      </c>
      <c r="W290" s="82">
        <v>861</v>
      </c>
      <c r="X290" s="82">
        <v>1309</v>
      </c>
      <c r="Y290" s="82">
        <v>1570</v>
      </c>
      <c r="Z290" s="82">
        <v>1061</v>
      </c>
      <c r="AA290" s="82">
        <v>1333</v>
      </c>
      <c r="AB290" s="82">
        <v>1193</v>
      </c>
      <c r="AC290" s="82">
        <v>972</v>
      </c>
      <c r="AD290" s="82">
        <v>645</v>
      </c>
      <c r="AE290" s="82">
        <v>141</v>
      </c>
      <c r="AF290" s="82"/>
      <c r="AG290" s="82">
        <v>556</v>
      </c>
      <c r="AH290" s="82">
        <v>202</v>
      </c>
      <c r="AI290" s="82">
        <v>200</v>
      </c>
      <c r="AJ290" s="82">
        <v>74</v>
      </c>
      <c r="AK290" s="82">
        <v>10</v>
      </c>
      <c r="AL290" s="82">
        <v>316</v>
      </c>
      <c r="AM290" s="82">
        <v>365</v>
      </c>
      <c r="AN290" s="82">
        <v>8051</v>
      </c>
      <c r="AO290" s="82"/>
      <c r="AP290" s="82">
        <v>724</v>
      </c>
      <c r="AQ290" s="82">
        <v>8726</v>
      </c>
      <c r="AR290" s="82">
        <v>324</v>
      </c>
      <c r="AS290" s="82"/>
      <c r="AT290" s="82">
        <v>339</v>
      </c>
      <c r="AU290" s="82">
        <v>372</v>
      </c>
      <c r="AV290" s="82"/>
      <c r="AW290" s="82">
        <v>10</v>
      </c>
      <c r="AX290" s="82">
        <v>2</v>
      </c>
      <c r="AY290" s="82">
        <v>12</v>
      </c>
      <c r="AZ290" s="82">
        <v>14</v>
      </c>
      <c r="BA290" s="82">
        <v>104</v>
      </c>
      <c r="BB290" s="82">
        <v>42</v>
      </c>
      <c r="BC290" s="82">
        <v>1</v>
      </c>
      <c r="BD290" s="82"/>
      <c r="BE290" s="82">
        <v>8877</v>
      </c>
      <c r="BF290" s="82">
        <v>1</v>
      </c>
      <c r="BG290" s="82"/>
      <c r="BH290" s="82"/>
      <c r="BI290" s="82"/>
      <c r="BJ290" s="82"/>
      <c r="BK290" s="82">
        <v>4593</v>
      </c>
      <c r="BL290" s="82">
        <v>2847</v>
      </c>
      <c r="BM290" s="82">
        <v>349</v>
      </c>
      <c r="BN290" s="82">
        <v>1393</v>
      </c>
      <c r="BO290" s="82">
        <v>592</v>
      </c>
      <c r="BP290" s="82"/>
      <c r="BQ290" s="82">
        <v>10</v>
      </c>
      <c r="BR290" s="82">
        <v>707</v>
      </c>
      <c r="BS290" s="82">
        <v>1</v>
      </c>
      <c r="BT290" s="82">
        <v>898</v>
      </c>
      <c r="BU290" s="82">
        <v>36</v>
      </c>
      <c r="BV290" s="82">
        <v>136</v>
      </c>
      <c r="BW290" s="82">
        <v>181</v>
      </c>
      <c r="BX290" s="82">
        <v>62</v>
      </c>
      <c r="BY290" s="82">
        <v>216</v>
      </c>
      <c r="BZ290" s="82">
        <v>703</v>
      </c>
      <c r="CA290" s="82">
        <v>230</v>
      </c>
      <c r="CB290" s="82">
        <v>2360</v>
      </c>
      <c r="CC290" s="82">
        <v>477</v>
      </c>
      <c r="CD290" s="82">
        <v>497</v>
      </c>
      <c r="CE290" s="82">
        <v>29</v>
      </c>
      <c r="CF290" s="82">
        <v>342</v>
      </c>
      <c r="CG290" s="82">
        <v>188</v>
      </c>
      <c r="CH290" s="82">
        <v>990</v>
      </c>
      <c r="CI290" s="82">
        <v>488</v>
      </c>
      <c r="CJ290" s="82">
        <v>1217</v>
      </c>
      <c r="CK290" s="82">
        <v>6</v>
      </c>
      <c r="CL290" s="82">
        <v>9774</v>
      </c>
      <c r="CM290" s="82">
        <v>32</v>
      </c>
      <c r="CN290" s="82">
        <v>9667</v>
      </c>
      <c r="CO290" s="82">
        <v>53</v>
      </c>
      <c r="CP290" s="82">
        <v>22</v>
      </c>
      <c r="CQ290" s="82"/>
      <c r="CR290" s="82"/>
      <c r="CS290" s="82">
        <v>9176</v>
      </c>
      <c r="CT290" s="82">
        <v>2</v>
      </c>
      <c r="CU290" s="82">
        <v>206</v>
      </c>
      <c r="CV290" s="82">
        <v>338</v>
      </c>
      <c r="CW290" s="82">
        <v>52</v>
      </c>
      <c r="CX290" s="82">
        <v>461</v>
      </c>
      <c r="CY290" s="82">
        <v>480</v>
      </c>
      <c r="CZ290" s="82"/>
      <c r="DA290" s="82">
        <v>14</v>
      </c>
      <c r="DB290" s="82">
        <v>68</v>
      </c>
      <c r="DC290" s="82">
        <v>80</v>
      </c>
      <c r="DD290" s="82">
        <v>77</v>
      </c>
      <c r="DE290" s="82">
        <v>140</v>
      </c>
      <c r="DF290" s="82">
        <v>191</v>
      </c>
      <c r="DG290" s="82">
        <v>175</v>
      </c>
      <c r="DH290" s="82">
        <v>190</v>
      </c>
      <c r="DI290" s="82">
        <v>2</v>
      </c>
      <c r="DJ290" s="82">
        <v>4</v>
      </c>
      <c r="DK290" s="82"/>
      <c r="DL290" s="82">
        <v>49</v>
      </c>
      <c r="DM290" s="82">
        <v>25</v>
      </c>
      <c r="DN290" s="82">
        <v>10</v>
      </c>
      <c r="DO290" s="82">
        <v>4</v>
      </c>
      <c r="DP290" s="82"/>
      <c r="DQ290" s="82">
        <v>16</v>
      </c>
      <c r="DR290" s="82">
        <v>22</v>
      </c>
      <c r="DS290" s="82">
        <v>815</v>
      </c>
      <c r="DT290" s="82"/>
      <c r="DU290" s="82">
        <v>37</v>
      </c>
      <c r="DV290" s="82">
        <v>892</v>
      </c>
      <c r="DW290" s="82">
        <v>12</v>
      </c>
      <c r="DX290" s="82"/>
      <c r="DY290" s="82">
        <v>53</v>
      </c>
      <c r="DZ290" s="82">
        <v>38</v>
      </c>
      <c r="EA290" s="82">
        <v>28</v>
      </c>
      <c r="EB290" s="82">
        <v>2</v>
      </c>
      <c r="EC290" s="82">
        <v>24</v>
      </c>
      <c r="ED290" s="82">
        <v>9</v>
      </c>
      <c r="EE290" s="82">
        <v>1</v>
      </c>
      <c r="EF290" s="82">
        <v>1</v>
      </c>
      <c r="EG290" s="82">
        <v>4</v>
      </c>
      <c r="EH290" s="82"/>
      <c r="EI290" s="82">
        <v>699</v>
      </c>
      <c r="EJ290" s="82">
        <v>82</v>
      </c>
      <c r="EK290" s="82"/>
      <c r="EL290" s="82"/>
      <c r="EM290" s="82"/>
      <c r="EN290" s="82"/>
      <c r="EO290" s="82"/>
      <c r="EP290" s="82">
        <v>280</v>
      </c>
      <c r="EQ290" s="82">
        <v>517</v>
      </c>
      <c r="ER290" s="82">
        <v>60</v>
      </c>
      <c r="ES290" s="82">
        <v>71</v>
      </c>
      <c r="ET290" s="82">
        <v>13</v>
      </c>
      <c r="EU290" s="82"/>
      <c r="EV290" s="82">
        <v>147</v>
      </c>
      <c r="EW290" s="82">
        <v>130</v>
      </c>
      <c r="EX290" s="82">
        <v>7</v>
      </c>
      <c r="EY290" s="82"/>
      <c r="EZ290" s="82">
        <v>75</v>
      </c>
      <c r="FA290" s="82"/>
      <c r="FB290" s="82">
        <v>39</v>
      </c>
      <c r="FC290" s="82">
        <v>118</v>
      </c>
      <c r="FD290" s="82">
        <v>96</v>
      </c>
      <c r="FE290" s="82">
        <v>36</v>
      </c>
      <c r="FF290" s="82">
        <v>23</v>
      </c>
      <c r="FG290" s="82">
        <v>8</v>
      </c>
      <c r="FH290" s="82">
        <v>30</v>
      </c>
      <c r="FI290" s="82">
        <v>147</v>
      </c>
      <c r="FJ290" s="82">
        <v>37</v>
      </c>
      <c r="FK290" s="82">
        <v>26</v>
      </c>
      <c r="FL290" s="82"/>
      <c r="FM290" s="82">
        <v>1</v>
      </c>
      <c r="FN290" s="82">
        <v>21</v>
      </c>
      <c r="FO290" s="82"/>
      <c r="FP290" s="82"/>
      <c r="FQ290" s="82">
        <v>941</v>
      </c>
      <c r="FR290" s="82">
        <v>8</v>
      </c>
      <c r="FS290" s="82">
        <v>928</v>
      </c>
      <c r="FT290" s="82">
        <v>4</v>
      </c>
      <c r="FU290" s="82">
        <v>1</v>
      </c>
      <c r="FV290" s="82"/>
      <c r="FW290" s="82">
        <v>900</v>
      </c>
      <c r="FX290" s="82">
        <v>18</v>
      </c>
      <c r="FY290" s="82">
        <v>23</v>
      </c>
      <c r="FZ290" s="82"/>
      <c r="GA290" s="82"/>
      <c r="GB290" s="82"/>
      <c r="GC290" s="82">
        <v>7</v>
      </c>
    </row>
    <row r="291" spans="1:185" x14ac:dyDescent="0.3">
      <c r="A291" s="83">
        <v>106480989</v>
      </c>
      <c r="B291" s="81" t="s">
        <v>730</v>
      </c>
      <c r="C291" s="81" t="s">
        <v>1056</v>
      </c>
      <c r="D291" s="81" t="s">
        <v>1101</v>
      </c>
      <c r="E291" s="81" t="s">
        <v>1729</v>
      </c>
      <c r="F291" s="81" t="s">
        <v>1730</v>
      </c>
      <c r="G291" s="81" t="s">
        <v>1731</v>
      </c>
      <c r="H291" s="81" t="s">
        <v>731</v>
      </c>
      <c r="I291" s="81" t="s">
        <v>1040</v>
      </c>
      <c r="J291" s="81"/>
      <c r="K291" s="81" t="s">
        <v>1864</v>
      </c>
      <c r="L291" s="81"/>
      <c r="M291" s="81"/>
      <c r="N291" s="81" t="s">
        <v>967</v>
      </c>
      <c r="O291" s="81" t="s">
        <v>1112</v>
      </c>
      <c r="P291" s="81" t="s">
        <v>1114</v>
      </c>
      <c r="Q291" s="81" t="s">
        <v>1731</v>
      </c>
      <c r="R291" s="81" t="s">
        <v>51</v>
      </c>
      <c r="S291" s="82">
        <v>25582</v>
      </c>
      <c r="T291" s="82">
        <v>21348</v>
      </c>
      <c r="U291" s="82">
        <v>8</v>
      </c>
      <c r="V291" s="82">
        <v>3299</v>
      </c>
      <c r="W291" s="82">
        <v>3532</v>
      </c>
      <c r="X291" s="82">
        <v>6894</v>
      </c>
      <c r="Y291" s="82">
        <v>6751</v>
      </c>
      <c r="Z291" s="82">
        <v>5601</v>
      </c>
      <c r="AA291" s="82">
        <v>6133</v>
      </c>
      <c r="AB291" s="82">
        <v>5704</v>
      </c>
      <c r="AC291" s="82">
        <v>4562</v>
      </c>
      <c r="AD291" s="82">
        <v>3805</v>
      </c>
      <c r="AE291" s="82">
        <v>657</v>
      </c>
      <c r="AF291" s="82"/>
      <c r="AG291" s="82">
        <v>210</v>
      </c>
      <c r="AH291" s="82">
        <v>5341</v>
      </c>
      <c r="AI291" s="82">
        <v>12537</v>
      </c>
      <c r="AJ291" s="82">
        <v>949</v>
      </c>
      <c r="AK291" s="82">
        <v>558</v>
      </c>
      <c r="AL291" s="82">
        <v>9751</v>
      </c>
      <c r="AM291" s="82">
        <v>1278</v>
      </c>
      <c r="AN291" s="82">
        <v>16314</v>
      </c>
      <c r="AO291" s="82"/>
      <c r="AP291" s="82">
        <v>9669</v>
      </c>
      <c r="AQ291" s="82">
        <v>36081</v>
      </c>
      <c r="AR291" s="82">
        <v>1188</v>
      </c>
      <c r="AS291" s="82"/>
      <c r="AT291" s="82">
        <v>226</v>
      </c>
      <c r="AU291" s="82">
        <v>1803</v>
      </c>
      <c r="AV291" s="82">
        <v>112</v>
      </c>
      <c r="AW291" s="82">
        <v>137</v>
      </c>
      <c r="AX291" s="82">
        <v>594</v>
      </c>
      <c r="AY291" s="82">
        <v>77</v>
      </c>
      <c r="AZ291" s="82">
        <v>9</v>
      </c>
      <c r="BA291" s="82">
        <v>136</v>
      </c>
      <c r="BB291" s="82">
        <v>400</v>
      </c>
      <c r="BC291" s="82">
        <v>13</v>
      </c>
      <c r="BD291" s="82">
        <v>1</v>
      </c>
      <c r="BE291" s="82">
        <v>43220</v>
      </c>
      <c r="BF291" s="82">
        <v>210</v>
      </c>
      <c r="BG291" s="82"/>
      <c r="BH291" s="82"/>
      <c r="BI291" s="82"/>
      <c r="BJ291" s="82"/>
      <c r="BK291" s="82">
        <v>10982</v>
      </c>
      <c r="BL291" s="82">
        <v>11211</v>
      </c>
      <c r="BM291" s="82">
        <v>947</v>
      </c>
      <c r="BN291" s="82">
        <v>19901</v>
      </c>
      <c r="BO291" s="82">
        <v>3897</v>
      </c>
      <c r="BP291" s="82"/>
      <c r="BQ291" s="82">
        <v>31</v>
      </c>
      <c r="BR291" s="82">
        <v>4204</v>
      </c>
      <c r="BS291" s="82">
        <v>10</v>
      </c>
      <c r="BT291" s="82">
        <v>2651</v>
      </c>
      <c r="BU291" s="82">
        <v>219</v>
      </c>
      <c r="BV291" s="82">
        <v>719</v>
      </c>
      <c r="BW291" s="82">
        <v>949</v>
      </c>
      <c r="BX291" s="82">
        <v>561</v>
      </c>
      <c r="BY291" s="82">
        <v>1680</v>
      </c>
      <c r="BZ291" s="82">
        <v>2381</v>
      </c>
      <c r="CA291" s="82">
        <v>1348</v>
      </c>
      <c r="CB291" s="82">
        <v>9827</v>
      </c>
      <c r="CC291" s="82">
        <v>1798</v>
      </c>
      <c r="CD291" s="82">
        <v>3006</v>
      </c>
      <c r="CE291" s="82">
        <v>87</v>
      </c>
      <c r="CF291" s="82">
        <v>2168</v>
      </c>
      <c r="CG291" s="82">
        <v>800</v>
      </c>
      <c r="CH291" s="82">
        <v>3820</v>
      </c>
      <c r="CI291" s="82">
        <v>1591</v>
      </c>
      <c r="CJ291" s="82">
        <v>9077</v>
      </c>
      <c r="CK291" s="82">
        <v>11</v>
      </c>
      <c r="CL291" s="82">
        <v>46938</v>
      </c>
      <c r="CM291" s="82">
        <v>684</v>
      </c>
      <c r="CN291" s="82">
        <v>43439</v>
      </c>
      <c r="CO291" s="82">
        <v>2660</v>
      </c>
      <c r="CP291" s="82"/>
      <c r="CQ291" s="82">
        <v>155</v>
      </c>
      <c r="CR291" s="82">
        <v>19</v>
      </c>
      <c r="CS291" s="82">
        <v>46100</v>
      </c>
      <c r="CT291" s="82"/>
      <c r="CU291" s="82">
        <v>645</v>
      </c>
      <c r="CV291" s="82">
        <v>165</v>
      </c>
      <c r="CW291" s="82">
        <v>9</v>
      </c>
      <c r="CX291" s="82">
        <v>2158</v>
      </c>
      <c r="CY291" s="82">
        <v>2118</v>
      </c>
      <c r="CZ291" s="82">
        <v>1</v>
      </c>
      <c r="DA291" s="82">
        <v>22</v>
      </c>
      <c r="DB291" s="82">
        <v>147</v>
      </c>
      <c r="DC291" s="82">
        <v>215</v>
      </c>
      <c r="DD291" s="82">
        <v>344</v>
      </c>
      <c r="DE291" s="82">
        <v>609</v>
      </c>
      <c r="DF291" s="82">
        <v>891</v>
      </c>
      <c r="DG291" s="82">
        <v>1069</v>
      </c>
      <c r="DH291" s="82">
        <v>975</v>
      </c>
      <c r="DI291" s="82">
        <v>4</v>
      </c>
      <c r="DJ291" s="82">
        <v>1</v>
      </c>
      <c r="DK291" s="82"/>
      <c r="DL291" s="82">
        <v>15</v>
      </c>
      <c r="DM291" s="82">
        <v>692</v>
      </c>
      <c r="DN291" s="82">
        <v>849</v>
      </c>
      <c r="DO291" s="82">
        <v>61</v>
      </c>
      <c r="DP291" s="82">
        <v>57</v>
      </c>
      <c r="DQ291" s="82">
        <v>523</v>
      </c>
      <c r="DR291" s="82">
        <v>13</v>
      </c>
      <c r="DS291" s="82">
        <v>2067</v>
      </c>
      <c r="DT291" s="82"/>
      <c r="DU291" s="82">
        <v>547</v>
      </c>
      <c r="DV291" s="82">
        <v>3718</v>
      </c>
      <c r="DW291" s="82">
        <v>12</v>
      </c>
      <c r="DX291" s="82"/>
      <c r="DY291" s="82">
        <v>135</v>
      </c>
      <c r="DZ291" s="82">
        <v>66</v>
      </c>
      <c r="EA291" s="82">
        <v>245</v>
      </c>
      <c r="EB291" s="82">
        <v>1276</v>
      </c>
      <c r="EC291" s="82">
        <v>148</v>
      </c>
      <c r="ED291" s="82">
        <v>4</v>
      </c>
      <c r="EE291" s="82">
        <v>3</v>
      </c>
      <c r="EF291" s="82">
        <v>7</v>
      </c>
      <c r="EG291" s="82">
        <v>37</v>
      </c>
      <c r="EH291" s="82"/>
      <c r="EI291" s="82">
        <v>1991</v>
      </c>
      <c r="EJ291" s="82">
        <v>362</v>
      </c>
      <c r="EK291" s="82"/>
      <c r="EL291" s="82"/>
      <c r="EM291" s="82">
        <v>3</v>
      </c>
      <c r="EN291" s="82"/>
      <c r="EO291" s="82"/>
      <c r="EP291" s="82">
        <v>392</v>
      </c>
      <c r="EQ291" s="82">
        <v>2608</v>
      </c>
      <c r="ER291" s="82">
        <v>7</v>
      </c>
      <c r="ES291" s="82">
        <v>1131</v>
      </c>
      <c r="ET291" s="82">
        <v>139</v>
      </c>
      <c r="EU291" s="82"/>
      <c r="EV291" s="82">
        <v>875</v>
      </c>
      <c r="EW291" s="82">
        <v>611</v>
      </c>
      <c r="EX291" s="82">
        <v>58</v>
      </c>
      <c r="EY291" s="82">
        <v>2</v>
      </c>
      <c r="EZ291" s="82">
        <v>163</v>
      </c>
      <c r="FA291" s="82"/>
      <c r="FB291" s="82">
        <v>214</v>
      </c>
      <c r="FC291" s="82">
        <v>1331</v>
      </c>
      <c r="FD291" s="82">
        <v>330</v>
      </c>
      <c r="FE291" s="82">
        <v>52</v>
      </c>
      <c r="FF291" s="82">
        <v>52</v>
      </c>
      <c r="FG291" s="82">
        <v>93</v>
      </c>
      <c r="FH291" s="82">
        <v>80</v>
      </c>
      <c r="FI291" s="82">
        <v>239</v>
      </c>
      <c r="FJ291" s="82">
        <v>59</v>
      </c>
      <c r="FK291" s="82">
        <v>80</v>
      </c>
      <c r="FL291" s="82">
        <v>4</v>
      </c>
      <c r="FM291" s="82">
        <v>4</v>
      </c>
      <c r="FN291" s="82">
        <v>28</v>
      </c>
      <c r="FO291" s="82">
        <v>2</v>
      </c>
      <c r="FP291" s="82"/>
      <c r="FQ291" s="82">
        <v>4277</v>
      </c>
      <c r="FR291" s="82">
        <v>80</v>
      </c>
      <c r="FS291" s="82">
        <v>3987</v>
      </c>
      <c r="FT291" s="82">
        <v>209</v>
      </c>
      <c r="FU291" s="82"/>
      <c r="FV291" s="82">
        <v>1</v>
      </c>
      <c r="FW291" s="82">
        <v>4182</v>
      </c>
      <c r="FX291" s="82">
        <v>77</v>
      </c>
      <c r="FY291" s="82">
        <v>18</v>
      </c>
      <c r="FZ291" s="82"/>
      <c r="GA291" s="82"/>
      <c r="GB291" s="82"/>
      <c r="GC291" s="82">
        <v>52</v>
      </c>
    </row>
    <row r="292" spans="1:185" x14ac:dyDescent="0.3">
      <c r="A292" s="83">
        <v>106481094</v>
      </c>
      <c r="B292" s="81" t="s">
        <v>732</v>
      </c>
      <c r="C292" s="81" t="s">
        <v>733</v>
      </c>
      <c r="D292" s="81" t="s">
        <v>1101</v>
      </c>
      <c r="E292" s="81" t="s">
        <v>1729</v>
      </c>
      <c r="F292" s="81" t="s">
        <v>1732</v>
      </c>
      <c r="G292" s="81" t="s">
        <v>1731</v>
      </c>
      <c r="H292" s="81" t="s">
        <v>731</v>
      </c>
      <c r="I292" s="81" t="s">
        <v>1040</v>
      </c>
      <c r="J292" s="81"/>
      <c r="K292" s="81" t="s">
        <v>1864</v>
      </c>
      <c r="L292" s="81"/>
      <c r="M292" s="81"/>
      <c r="N292" s="81" t="s">
        <v>963</v>
      </c>
      <c r="O292" s="81" t="s">
        <v>1112</v>
      </c>
      <c r="P292" s="81" t="s">
        <v>1114</v>
      </c>
      <c r="Q292" s="81" t="s">
        <v>1731</v>
      </c>
      <c r="R292" s="81" t="s">
        <v>51</v>
      </c>
      <c r="S292" s="82">
        <v>11877</v>
      </c>
      <c r="T292" s="82">
        <v>10015</v>
      </c>
      <c r="U292" s="82"/>
      <c r="V292" s="82">
        <v>1447</v>
      </c>
      <c r="W292" s="82">
        <v>1529</v>
      </c>
      <c r="X292" s="82">
        <v>3517</v>
      </c>
      <c r="Y292" s="82">
        <v>3698</v>
      </c>
      <c r="Z292" s="82">
        <v>2981</v>
      </c>
      <c r="AA292" s="82">
        <v>3358</v>
      </c>
      <c r="AB292" s="82">
        <v>2809</v>
      </c>
      <c r="AC292" s="82">
        <v>1395</v>
      </c>
      <c r="AD292" s="82">
        <v>864</v>
      </c>
      <c r="AE292" s="82">
        <v>294</v>
      </c>
      <c r="AF292" s="82"/>
      <c r="AG292" s="82">
        <v>59</v>
      </c>
      <c r="AH292" s="82">
        <v>1088</v>
      </c>
      <c r="AI292" s="82">
        <v>7158</v>
      </c>
      <c r="AJ292" s="82">
        <v>722</v>
      </c>
      <c r="AK292" s="82">
        <v>1331</v>
      </c>
      <c r="AL292" s="82">
        <v>4296</v>
      </c>
      <c r="AM292" s="82">
        <v>98</v>
      </c>
      <c r="AN292" s="82">
        <v>7140</v>
      </c>
      <c r="AO292" s="82"/>
      <c r="AP292" s="82">
        <v>5722</v>
      </c>
      <c r="AQ292" s="82">
        <v>15894</v>
      </c>
      <c r="AR292" s="82">
        <v>276</v>
      </c>
      <c r="AS292" s="82"/>
      <c r="AT292" s="82">
        <v>373</v>
      </c>
      <c r="AU292" s="82">
        <v>242</v>
      </c>
      <c r="AV292" s="82">
        <v>29</v>
      </c>
      <c r="AW292" s="82">
        <v>21</v>
      </c>
      <c r="AX292" s="82">
        <v>88</v>
      </c>
      <c r="AY292" s="82">
        <v>11</v>
      </c>
      <c r="AZ292" s="82">
        <v>14</v>
      </c>
      <c r="BA292" s="82">
        <v>65</v>
      </c>
      <c r="BB292" s="82">
        <v>264</v>
      </c>
      <c r="BC292" s="82">
        <v>1</v>
      </c>
      <c r="BD292" s="82">
        <v>55</v>
      </c>
      <c r="BE292" s="82">
        <v>20628</v>
      </c>
      <c r="BF292" s="82">
        <v>101</v>
      </c>
      <c r="BG292" s="82"/>
      <c r="BH292" s="82"/>
      <c r="BI292" s="82"/>
      <c r="BJ292" s="82"/>
      <c r="BK292" s="82">
        <v>11494</v>
      </c>
      <c r="BL292" s="82">
        <v>4485</v>
      </c>
      <c r="BM292" s="82">
        <v>612</v>
      </c>
      <c r="BN292" s="82">
        <v>3182</v>
      </c>
      <c r="BO292" s="82">
        <v>2119</v>
      </c>
      <c r="BP292" s="82"/>
      <c r="BQ292" s="82">
        <v>19</v>
      </c>
      <c r="BR292" s="82">
        <v>1377</v>
      </c>
      <c r="BS292" s="82"/>
      <c r="BT292" s="82">
        <v>1296</v>
      </c>
      <c r="BU292" s="82">
        <v>124</v>
      </c>
      <c r="BV292" s="82">
        <v>386</v>
      </c>
      <c r="BW292" s="82">
        <v>305</v>
      </c>
      <c r="BX292" s="82">
        <v>259</v>
      </c>
      <c r="BY292" s="82">
        <v>425</v>
      </c>
      <c r="BZ292" s="82">
        <v>1247</v>
      </c>
      <c r="CA292" s="82">
        <v>703</v>
      </c>
      <c r="CB292" s="82">
        <v>4110</v>
      </c>
      <c r="CC292" s="82">
        <v>867</v>
      </c>
      <c r="CD292" s="82">
        <v>1633</v>
      </c>
      <c r="CE292" s="82">
        <v>45</v>
      </c>
      <c r="CF292" s="82">
        <v>988</v>
      </c>
      <c r="CG292" s="82">
        <v>660</v>
      </c>
      <c r="CH292" s="82">
        <v>2065</v>
      </c>
      <c r="CI292" s="82">
        <v>1017</v>
      </c>
      <c r="CJ292" s="82">
        <v>4366</v>
      </c>
      <c r="CK292" s="82"/>
      <c r="CL292" s="82">
        <v>21892</v>
      </c>
      <c r="CM292" s="82">
        <v>610</v>
      </c>
      <c r="CN292" s="82">
        <v>18964</v>
      </c>
      <c r="CO292" s="82">
        <v>2276</v>
      </c>
      <c r="CP292" s="82">
        <v>26</v>
      </c>
      <c r="CQ292" s="82">
        <v>16</v>
      </c>
      <c r="CR292" s="82"/>
      <c r="CS292" s="82">
        <v>20939</v>
      </c>
      <c r="CT292" s="82">
        <v>4</v>
      </c>
      <c r="CU292" s="82">
        <v>583</v>
      </c>
      <c r="CV292" s="82">
        <v>173</v>
      </c>
      <c r="CW292" s="82">
        <v>193</v>
      </c>
      <c r="CX292" s="82">
        <v>1395</v>
      </c>
      <c r="CY292" s="82">
        <v>1422</v>
      </c>
      <c r="CZ292" s="82"/>
      <c r="DA292" s="82">
        <v>10</v>
      </c>
      <c r="DB292" s="82">
        <v>118</v>
      </c>
      <c r="DC292" s="82">
        <v>195</v>
      </c>
      <c r="DD292" s="82">
        <v>298</v>
      </c>
      <c r="DE292" s="82">
        <v>535</v>
      </c>
      <c r="DF292" s="82">
        <v>679</v>
      </c>
      <c r="DG292" s="82">
        <v>528</v>
      </c>
      <c r="DH292" s="82">
        <v>453</v>
      </c>
      <c r="DI292" s="82">
        <v>1</v>
      </c>
      <c r="DJ292" s="82"/>
      <c r="DK292" s="82"/>
      <c r="DL292" s="82">
        <v>9</v>
      </c>
      <c r="DM292" s="82">
        <v>187</v>
      </c>
      <c r="DN292" s="82">
        <v>717</v>
      </c>
      <c r="DO292" s="82">
        <v>69</v>
      </c>
      <c r="DP292" s="82">
        <v>352</v>
      </c>
      <c r="DQ292" s="82">
        <v>368</v>
      </c>
      <c r="DR292" s="82">
        <v>15</v>
      </c>
      <c r="DS292" s="82">
        <v>1100</v>
      </c>
      <c r="DT292" s="82"/>
      <c r="DU292" s="82">
        <v>523</v>
      </c>
      <c r="DV292" s="82">
        <v>2271</v>
      </c>
      <c r="DW292" s="82">
        <v>23</v>
      </c>
      <c r="DX292" s="82"/>
      <c r="DY292" s="82">
        <v>133</v>
      </c>
      <c r="DZ292" s="82">
        <v>109</v>
      </c>
      <c r="EA292" s="82">
        <v>99</v>
      </c>
      <c r="EB292" s="82">
        <v>703</v>
      </c>
      <c r="EC292" s="82">
        <v>106</v>
      </c>
      <c r="ED292" s="82">
        <v>6</v>
      </c>
      <c r="EE292" s="82"/>
      <c r="EF292" s="82">
        <v>8</v>
      </c>
      <c r="EG292" s="82">
        <v>4</v>
      </c>
      <c r="EH292" s="82">
        <v>26</v>
      </c>
      <c r="EI292" s="82">
        <v>1285</v>
      </c>
      <c r="EJ292" s="82">
        <v>337</v>
      </c>
      <c r="EK292" s="82"/>
      <c r="EL292" s="82"/>
      <c r="EM292" s="82"/>
      <c r="EN292" s="82">
        <v>1</v>
      </c>
      <c r="EO292" s="82"/>
      <c r="EP292" s="82">
        <v>954</v>
      </c>
      <c r="EQ292" s="82">
        <v>1464</v>
      </c>
      <c r="ER292" s="82">
        <v>67</v>
      </c>
      <c r="ES292" s="82">
        <v>287</v>
      </c>
      <c r="ET292" s="82">
        <v>45</v>
      </c>
      <c r="EU292" s="82"/>
      <c r="EV292" s="82">
        <v>484</v>
      </c>
      <c r="EW292" s="82">
        <v>375</v>
      </c>
      <c r="EX292" s="82">
        <v>45</v>
      </c>
      <c r="EY292" s="82">
        <v>3</v>
      </c>
      <c r="EZ292" s="82">
        <v>167</v>
      </c>
      <c r="FA292" s="82">
        <v>2</v>
      </c>
      <c r="FB292" s="82">
        <v>138</v>
      </c>
      <c r="FC292" s="82">
        <v>800</v>
      </c>
      <c r="FD292" s="82">
        <v>234</v>
      </c>
      <c r="FE292" s="82">
        <v>58</v>
      </c>
      <c r="FF292" s="82">
        <v>20</v>
      </c>
      <c r="FG292" s="82">
        <v>53</v>
      </c>
      <c r="FH292" s="82">
        <v>65</v>
      </c>
      <c r="FI292" s="82">
        <v>230</v>
      </c>
      <c r="FJ292" s="82">
        <v>63</v>
      </c>
      <c r="FK292" s="82">
        <v>59</v>
      </c>
      <c r="FL292" s="82">
        <v>1</v>
      </c>
      <c r="FM292" s="82">
        <v>4</v>
      </c>
      <c r="FN292" s="82">
        <v>15</v>
      </c>
      <c r="FO292" s="82">
        <v>1</v>
      </c>
      <c r="FP292" s="82"/>
      <c r="FQ292" s="82">
        <v>2817</v>
      </c>
      <c r="FR292" s="82">
        <v>163</v>
      </c>
      <c r="FS292" s="82">
        <v>2415</v>
      </c>
      <c r="FT292" s="82">
        <v>236</v>
      </c>
      <c r="FU292" s="82">
        <v>2</v>
      </c>
      <c r="FV292" s="82">
        <v>1</v>
      </c>
      <c r="FW292" s="82">
        <v>2648</v>
      </c>
      <c r="FX292" s="82">
        <v>148</v>
      </c>
      <c r="FY292" s="82">
        <v>13</v>
      </c>
      <c r="FZ292" s="82">
        <v>8</v>
      </c>
      <c r="GA292" s="82"/>
      <c r="GB292" s="82"/>
      <c r="GC292" s="82">
        <v>13</v>
      </c>
    </row>
    <row r="293" spans="1:185" x14ac:dyDescent="0.3">
      <c r="A293" s="83">
        <v>106481357</v>
      </c>
      <c r="B293" s="81" t="s">
        <v>734</v>
      </c>
      <c r="C293" s="81" t="s">
        <v>1733</v>
      </c>
      <c r="D293" s="81" t="s">
        <v>1101</v>
      </c>
      <c r="E293" s="81" t="s">
        <v>1729</v>
      </c>
      <c r="F293" s="81" t="s">
        <v>2160</v>
      </c>
      <c r="G293" s="81" t="s">
        <v>1734</v>
      </c>
      <c r="H293" s="81" t="s">
        <v>735</v>
      </c>
      <c r="I293" s="81" t="s">
        <v>1040</v>
      </c>
      <c r="J293" s="81" t="s">
        <v>1870</v>
      </c>
      <c r="K293" s="81" t="s">
        <v>1864</v>
      </c>
      <c r="L293" s="81"/>
      <c r="M293" s="81"/>
      <c r="N293" s="81" t="s">
        <v>966</v>
      </c>
      <c r="O293" s="81" t="s">
        <v>1112</v>
      </c>
      <c r="P293" s="81" t="s">
        <v>1115</v>
      </c>
      <c r="Q293" s="81" t="s">
        <v>1734</v>
      </c>
      <c r="R293" s="81" t="s">
        <v>51</v>
      </c>
      <c r="S293" s="82">
        <v>25121</v>
      </c>
      <c r="T293" s="82">
        <v>22255</v>
      </c>
      <c r="U293" s="82">
        <v>2</v>
      </c>
      <c r="V293" s="82">
        <v>3282</v>
      </c>
      <c r="W293" s="82">
        <v>3467</v>
      </c>
      <c r="X293" s="82">
        <v>7951</v>
      </c>
      <c r="Y293" s="82">
        <v>8535</v>
      </c>
      <c r="Z293" s="82">
        <v>6317</v>
      </c>
      <c r="AA293" s="82">
        <v>6555</v>
      </c>
      <c r="AB293" s="82">
        <v>4888</v>
      </c>
      <c r="AC293" s="82">
        <v>3011</v>
      </c>
      <c r="AD293" s="82">
        <v>2612</v>
      </c>
      <c r="AE293" s="82">
        <v>760</v>
      </c>
      <c r="AF293" s="82"/>
      <c r="AG293" s="82">
        <v>120</v>
      </c>
      <c r="AH293" s="82">
        <v>2304</v>
      </c>
      <c r="AI293" s="82">
        <v>11000</v>
      </c>
      <c r="AJ293" s="82">
        <v>596</v>
      </c>
      <c r="AK293" s="82">
        <v>517</v>
      </c>
      <c r="AL293" s="82">
        <v>2406</v>
      </c>
      <c r="AM293" s="82">
        <v>218</v>
      </c>
      <c r="AN293" s="82">
        <v>30217</v>
      </c>
      <c r="AO293" s="82"/>
      <c r="AP293" s="82">
        <v>12634</v>
      </c>
      <c r="AQ293" s="82">
        <v>34386</v>
      </c>
      <c r="AR293" s="82">
        <v>358</v>
      </c>
      <c r="AS293" s="82"/>
      <c r="AT293" s="82">
        <v>404</v>
      </c>
      <c r="AU293" s="82">
        <v>1805</v>
      </c>
      <c r="AV293" s="82">
        <v>110</v>
      </c>
      <c r="AW293" s="82">
        <v>114</v>
      </c>
      <c r="AX293" s="82">
        <v>387</v>
      </c>
      <c r="AY293" s="82">
        <v>19</v>
      </c>
      <c r="AZ293" s="82">
        <v>187</v>
      </c>
      <c r="BA293" s="82">
        <v>930</v>
      </c>
      <c r="BB293" s="82">
        <v>230</v>
      </c>
      <c r="BC293" s="82">
        <v>7</v>
      </c>
      <c r="BD293" s="82">
        <v>102</v>
      </c>
      <c r="BE293" s="82">
        <v>42642</v>
      </c>
      <c r="BF293" s="82">
        <v>304</v>
      </c>
      <c r="BG293" s="82">
        <v>1</v>
      </c>
      <c r="BH293" s="82">
        <v>135</v>
      </c>
      <c r="BI293" s="82"/>
      <c r="BJ293" s="82">
        <v>1</v>
      </c>
      <c r="BK293" s="82">
        <v>25016</v>
      </c>
      <c r="BL293" s="82">
        <v>9803</v>
      </c>
      <c r="BM293" s="82">
        <v>2171</v>
      </c>
      <c r="BN293" s="82">
        <v>7581</v>
      </c>
      <c r="BO293" s="82">
        <v>2807</v>
      </c>
      <c r="BP293" s="82"/>
      <c r="BQ293" s="82">
        <v>69</v>
      </c>
      <c r="BR293" s="82">
        <v>3477</v>
      </c>
      <c r="BS293" s="82">
        <v>10</v>
      </c>
      <c r="BT293" s="82">
        <v>3032</v>
      </c>
      <c r="BU293" s="82">
        <v>304</v>
      </c>
      <c r="BV293" s="82">
        <v>654</v>
      </c>
      <c r="BW293" s="82">
        <v>872</v>
      </c>
      <c r="BX293" s="82">
        <v>459</v>
      </c>
      <c r="BY293" s="82">
        <v>1020</v>
      </c>
      <c r="BZ293" s="82">
        <v>3033</v>
      </c>
      <c r="CA293" s="82">
        <v>1943</v>
      </c>
      <c r="CB293" s="82">
        <v>9240</v>
      </c>
      <c r="CC293" s="82">
        <v>2649</v>
      </c>
      <c r="CD293" s="82">
        <v>3082</v>
      </c>
      <c r="CE293" s="82">
        <v>99</v>
      </c>
      <c r="CF293" s="82">
        <v>2317</v>
      </c>
      <c r="CG293" s="82">
        <v>1271</v>
      </c>
      <c r="CH293" s="82">
        <v>4055</v>
      </c>
      <c r="CI293" s="82">
        <v>2145</v>
      </c>
      <c r="CJ293" s="82">
        <v>7632</v>
      </c>
      <c r="CK293" s="82">
        <v>15</v>
      </c>
      <c r="CL293" s="82">
        <v>47378</v>
      </c>
      <c r="CM293" s="82">
        <v>920</v>
      </c>
      <c r="CN293" s="82">
        <v>41972</v>
      </c>
      <c r="CO293" s="82">
        <v>4458</v>
      </c>
      <c r="CP293" s="82">
        <v>22</v>
      </c>
      <c r="CQ293" s="82">
        <v>6</v>
      </c>
      <c r="CR293" s="82">
        <v>2</v>
      </c>
      <c r="CS293" s="82">
        <v>44725</v>
      </c>
      <c r="CT293" s="82">
        <v>8</v>
      </c>
      <c r="CU293" s="82">
        <v>2063</v>
      </c>
      <c r="CV293" s="82">
        <v>457</v>
      </c>
      <c r="CW293" s="82">
        <v>123</v>
      </c>
      <c r="CX293" s="82">
        <v>3510</v>
      </c>
      <c r="CY293" s="82">
        <v>3638</v>
      </c>
      <c r="CZ293" s="82"/>
      <c r="DA293" s="82">
        <v>55</v>
      </c>
      <c r="DB293" s="82">
        <v>360</v>
      </c>
      <c r="DC293" s="82">
        <v>607</v>
      </c>
      <c r="DD293" s="82">
        <v>686</v>
      </c>
      <c r="DE293" s="82">
        <v>1088</v>
      </c>
      <c r="DF293" s="82">
        <v>1472</v>
      </c>
      <c r="DG293" s="82">
        <v>1279</v>
      </c>
      <c r="DH293" s="82">
        <v>1576</v>
      </c>
      <c r="DI293" s="82">
        <v>23</v>
      </c>
      <c r="DJ293" s="82">
        <v>2</v>
      </c>
      <c r="DK293" s="82"/>
      <c r="DL293" s="82">
        <v>17</v>
      </c>
      <c r="DM293" s="82">
        <v>589</v>
      </c>
      <c r="DN293" s="82">
        <v>1373</v>
      </c>
      <c r="DO293" s="82">
        <v>46</v>
      </c>
      <c r="DP293" s="82">
        <v>122</v>
      </c>
      <c r="DQ293" s="82">
        <v>257</v>
      </c>
      <c r="DR293" s="82">
        <v>28</v>
      </c>
      <c r="DS293" s="82">
        <v>4716</v>
      </c>
      <c r="DT293" s="82"/>
      <c r="DU293" s="82">
        <v>1161</v>
      </c>
      <c r="DV293" s="82">
        <v>5921</v>
      </c>
      <c r="DW293" s="82">
        <v>66</v>
      </c>
      <c r="DX293" s="82"/>
      <c r="DY293" s="82">
        <v>222</v>
      </c>
      <c r="DZ293" s="82">
        <v>214</v>
      </c>
      <c r="EA293" s="82">
        <v>333</v>
      </c>
      <c r="EB293" s="82">
        <v>2162</v>
      </c>
      <c r="EC293" s="82">
        <v>137</v>
      </c>
      <c r="ED293" s="82">
        <v>30</v>
      </c>
      <c r="EE293" s="82">
        <v>84</v>
      </c>
      <c r="EF293" s="82">
        <v>9</v>
      </c>
      <c r="EG293" s="82">
        <v>33</v>
      </c>
      <c r="EH293" s="82">
        <v>5</v>
      </c>
      <c r="EI293" s="82">
        <v>3046</v>
      </c>
      <c r="EJ293" s="82">
        <v>869</v>
      </c>
      <c r="EK293" s="82">
        <v>1</v>
      </c>
      <c r="EL293" s="82">
        <v>1</v>
      </c>
      <c r="EM293" s="82">
        <v>2</v>
      </c>
      <c r="EN293" s="82"/>
      <c r="EO293" s="82"/>
      <c r="EP293" s="82">
        <v>2272</v>
      </c>
      <c r="EQ293" s="82">
        <v>3863</v>
      </c>
      <c r="ER293" s="82">
        <v>187</v>
      </c>
      <c r="ES293" s="82">
        <v>738</v>
      </c>
      <c r="ET293" s="82">
        <v>88</v>
      </c>
      <c r="EU293" s="82"/>
      <c r="EV293" s="82">
        <v>1377</v>
      </c>
      <c r="EW293" s="82">
        <v>930</v>
      </c>
      <c r="EX293" s="82">
        <v>98</v>
      </c>
      <c r="EY293" s="82">
        <v>8</v>
      </c>
      <c r="EZ293" s="82">
        <v>329</v>
      </c>
      <c r="FA293" s="82">
        <v>5</v>
      </c>
      <c r="FB293" s="82">
        <v>419</v>
      </c>
      <c r="FC293" s="82">
        <v>1427</v>
      </c>
      <c r="FD293" s="82">
        <v>889</v>
      </c>
      <c r="FE293" s="82">
        <v>79</v>
      </c>
      <c r="FF293" s="82">
        <v>156</v>
      </c>
      <c r="FG293" s="82">
        <v>114</v>
      </c>
      <c r="FH293" s="82">
        <v>233</v>
      </c>
      <c r="FI293" s="82">
        <v>689</v>
      </c>
      <c r="FJ293" s="82">
        <v>217</v>
      </c>
      <c r="FK293" s="82">
        <v>79</v>
      </c>
      <c r="FL293" s="82">
        <v>19</v>
      </c>
      <c r="FM293" s="82">
        <v>7</v>
      </c>
      <c r="FN293" s="82">
        <v>68</v>
      </c>
      <c r="FO293" s="82"/>
      <c r="FP293" s="82">
        <v>5</v>
      </c>
      <c r="FQ293" s="82">
        <v>7148</v>
      </c>
      <c r="FR293" s="82">
        <v>312</v>
      </c>
      <c r="FS293" s="82">
        <v>6370</v>
      </c>
      <c r="FT293" s="82">
        <v>460</v>
      </c>
      <c r="FU293" s="82">
        <v>6</v>
      </c>
      <c r="FV293" s="82"/>
      <c r="FW293" s="82">
        <v>6873</v>
      </c>
      <c r="FX293" s="82">
        <v>209</v>
      </c>
      <c r="FY293" s="82">
        <v>53</v>
      </c>
      <c r="FZ293" s="82">
        <v>13</v>
      </c>
      <c r="GA293" s="82"/>
      <c r="GB293" s="82"/>
      <c r="GC293" s="82">
        <v>29</v>
      </c>
    </row>
    <row r="294" spans="1:185" x14ac:dyDescent="0.3">
      <c r="A294" s="83">
        <v>106484044</v>
      </c>
      <c r="B294" s="81" t="s">
        <v>736</v>
      </c>
      <c r="C294" s="81" t="s">
        <v>737</v>
      </c>
      <c r="D294" s="81" t="s">
        <v>1101</v>
      </c>
      <c r="E294" s="81" t="s">
        <v>1729</v>
      </c>
      <c r="F294" s="81" t="s">
        <v>2161</v>
      </c>
      <c r="G294" s="81" t="s">
        <v>1735</v>
      </c>
      <c r="H294" s="81" t="s">
        <v>738</v>
      </c>
      <c r="I294" s="81" t="s">
        <v>1040</v>
      </c>
      <c r="J294" s="81" t="s">
        <v>1867</v>
      </c>
      <c r="K294" s="81" t="s">
        <v>1864</v>
      </c>
      <c r="L294" s="81"/>
      <c r="M294" s="81"/>
      <c r="N294" s="81" t="s">
        <v>963</v>
      </c>
      <c r="O294" s="81" t="s">
        <v>1112</v>
      </c>
      <c r="P294" s="81" t="s">
        <v>1115</v>
      </c>
      <c r="Q294" s="81" t="s">
        <v>1735</v>
      </c>
      <c r="R294" s="81" t="s">
        <v>51</v>
      </c>
      <c r="S294" s="82">
        <v>21742</v>
      </c>
      <c r="T294" s="82">
        <v>17695</v>
      </c>
      <c r="U294" s="82">
        <v>4</v>
      </c>
      <c r="V294" s="82">
        <v>2897</v>
      </c>
      <c r="W294" s="82">
        <v>3370</v>
      </c>
      <c r="X294" s="82">
        <v>5672</v>
      </c>
      <c r="Y294" s="82">
        <v>5354</v>
      </c>
      <c r="Z294" s="82">
        <v>4813</v>
      </c>
      <c r="AA294" s="82">
        <v>5095</v>
      </c>
      <c r="AB294" s="82">
        <v>4685</v>
      </c>
      <c r="AC294" s="82">
        <v>3814</v>
      </c>
      <c r="AD294" s="82">
        <v>3208</v>
      </c>
      <c r="AE294" s="82">
        <v>533</v>
      </c>
      <c r="AF294" s="82"/>
      <c r="AG294" s="82">
        <v>216</v>
      </c>
      <c r="AH294" s="82">
        <v>3080</v>
      </c>
      <c r="AI294" s="82">
        <v>5630</v>
      </c>
      <c r="AJ294" s="82">
        <v>1308</v>
      </c>
      <c r="AK294" s="82">
        <v>428</v>
      </c>
      <c r="AL294" s="82">
        <v>8335</v>
      </c>
      <c r="AM294" s="82">
        <v>361</v>
      </c>
      <c r="AN294" s="82">
        <v>20083</v>
      </c>
      <c r="AO294" s="82"/>
      <c r="AP294" s="82">
        <v>9094</v>
      </c>
      <c r="AQ294" s="82">
        <v>30088</v>
      </c>
      <c r="AR294" s="82">
        <v>259</v>
      </c>
      <c r="AS294" s="82"/>
      <c r="AT294" s="82">
        <v>277</v>
      </c>
      <c r="AU294" s="82">
        <v>1409</v>
      </c>
      <c r="AV294" s="82">
        <v>58</v>
      </c>
      <c r="AW294" s="82">
        <v>51</v>
      </c>
      <c r="AX294" s="82">
        <v>298</v>
      </c>
      <c r="AY294" s="82">
        <v>60</v>
      </c>
      <c r="AZ294" s="82">
        <v>15</v>
      </c>
      <c r="BA294" s="82">
        <v>75</v>
      </c>
      <c r="BB294" s="82">
        <v>408</v>
      </c>
      <c r="BC294" s="82">
        <v>9</v>
      </c>
      <c r="BD294" s="82">
        <v>4</v>
      </c>
      <c r="BE294" s="82">
        <v>36559</v>
      </c>
      <c r="BF294" s="82">
        <v>216</v>
      </c>
      <c r="BG294" s="82">
        <v>2</v>
      </c>
      <c r="BH294" s="82"/>
      <c r="BI294" s="82"/>
      <c r="BJ294" s="82"/>
      <c r="BK294" s="82">
        <v>5633</v>
      </c>
      <c r="BL294" s="82">
        <v>9442</v>
      </c>
      <c r="BM294" s="82">
        <v>1020</v>
      </c>
      <c r="BN294" s="82">
        <v>21461</v>
      </c>
      <c r="BO294" s="82">
        <v>1885</v>
      </c>
      <c r="BP294" s="82"/>
      <c r="BQ294" s="82">
        <v>35</v>
      </c>
      <c r="BR294" s="82">
        <v>3424</v>
      </c>
      <c r="BS294" s="82">
        <v>5</v>
      </c>
      <c r="BT294" s="82">
        <v>2027</v>
      </c>
      <c r="BU294" s="82">
        <v>134</v>
      </c>
      <c r="BV294" s="82">
        <v>567</v>
      </c>
      <c r="BW294" s="82">
        <v>675</v>
      </c>
      <c r="BX294" s="82">
        <v>435</v>
      </c>
      <c r="BY294" s="82">
        <v>1015</v>
      </c>
      <c r="BZ294" s="82">
        <v>2244</v>
      </c>
      <c r="CA294" s="82">
        <v>1120</v>
      </c>
      <c r="CB294" s="82">
        <v>9233</v>
      </c>
      <c r="CC294" s="82">
        <v>1475</v>
      </c>
      <c r="CD294" s="82">
        <v>2430</v>
      </c>
      <c r="CE294" s="82">
        <v>71</v>
      </c>
      <c r="CF294" s="82">
        <v>1786</v>
      </c>
      <c r="CG294" s="82">
        <v>634</v>
      </c>
      <c r="CH294" s="82">
        <v>3065</v>
      </c>
      <c r="CI294" s="82">
        <v>1241</v>
      </c>
      <c r="CJ294" s="82">
        <v>7822</v>
      </c>
      <c r="CK294" s="82">
        <v>3</v>
      </c>
      <c r="CL294" s="82">
        <v>39441</v>
      </c>
      <c r="CM294" s="82">
        <v>320</v>
      </c>
      <c r="CN294" s="82">
        <v>37618</v>
      </c>
      <c r="CO294" s="82">
        <v>1421</v>
      </c>
      <c r="CP294" s="82">
        <v>4</v>
      </c>
      <c r="CQ294" s="82">
        <v>78</v>
      </c>
      <c r="CR294" s="82">
        <v>15</v>
      </c>
      <c r="CS294" s="82">
        <v>39140</v>
      </c>
      <c r="CT294" s="82">
        <v>1</v>
      </c>
      <c r="CU294" s="82">
        <v>159</v>
      </c>
      <c r="CV294" s="82">
        <v>123</v>
      </c>
      <c r="CW294" s="82">
        <v>3</v>
      </c>
      <c r="CX294" s="82">
        <v>1754</v>
      </c>
      <c r="CY294" s="82">
        <v>1881</v>
      </c>
      <c r="CZ294" s="82"/>
      <c r="DA294" s="82">
        <v>38</v>
      </c>
      <c r="DB294" s="82">
        <v>159</v>
      </c>
      <c r="DC294" s="82">
        <v>216</v>
      </c>
      <c r="DD294" s="82">
        <v>316</v>
      </c>
      <c r="DE294" s="82">
        <v>526</v>
      </c>
      <c r="DF294" s="82">
        <v>778</v>
      </c>
      <c r="DG294" s="82">
        <v>774</v>
      </c>
      <c r="DH294" s="82">
        <v>828</v>
      </c>
      <c r="DI294" s="82"/>
      <c r="DJ294" s="82"/>
      <c r="DK294" s="82"/>
      <c r="DL294" s="82">
        <v>26</v>
      </c>
      <c r="DM294" s="82">
        <v>264</v>
      </c>
      <c r="DN294" s="82">
        <v>472</v>
      </c>
      <c r="DO294" s="82">
        <v>51</v>
      </c>
      <c r="DP294" s="82">
        <v>44</v>
      </c>
      <c r="DQ294" s="82">
        <v>536</v>
      </c>
      <c r="DR294" s="82">
        <v>23</v>
      </c>
      <c r="DS294" s="82">
        <v>2219</v>
      </c>
      <c r="DT294" s="82"/>
      <c r="DU294" s="82">
        <v>566</v>
      </c>
      <c r="DV294" s="82">
        <v>3051</v>
      </c>
      <c r="DW294" s="82">
        <v>18</v>
      </c>
      <c r="DX294" s="82"/>
      <c r="DY294" s="82">
        <v>190</v>
      </c>
      <c r="DZ294" s="82">
        <v>53</v>
      </c>
      <c r="EA294" s="82">
        <v>217</v>
      </c>
      <c r="EB294" s="82">
        <v>646</v>
      </c>
      <c r="EC294" s="82">
        <v>102</v>
      </c>
      <c r="ED294" s="82">
        <v>7</v>
      </c>
      <c r="EE294" s="82">
        <v>9</v>
      </c>
      <c r="EF294" s="82">
        <v>12</v>
      </c>
      <c r="EG294" s="82">
        <v>33</v>
      </c>
      <c r="EH294" s="82">
        <v>1</v>
      </c>
      <c r="EI294" s="82">
        <v>1976</v>
      </c>
      <c r="EJ294" s="82">
        <v>381</v>
      </c>
      <c r="EK294" s="82"/>
      <c r="EL294" s="82"/>
      <c r="EM294" s="82">
        <v>8</v>
      </c>
      <c r="EN294" s="82"/>
      <c r="EO294" s="82"/>
      <c r="EP294" s="82">
        <v>232</v>
      </c>
      <c r="EQ294" s="82">
        <v>2110</v>
      </c>
      <c r="ER294" s="82">
        <v>37</v>
      </c>
      <c r="ES294" s="82">
        <v>1167</v>
      </c>
      <c r="ET294" s="82">
        <v>89</v>
      </c>
      <c r="EU294" s="82"/>
      <c r="EV294" s="82">
        <v>585</v>
      </c>
      <c r="EW294" s="82">
        <v>543</v>
      </c>
      <c r="EX294" s="82">
        <v>26</v>
      </c>
      <c r="EY294" s="82">
        <v>2</v>
      </c>
      <c r="EZ294" s="82">
        <v>124</v>
      </c>
      <c r="FA294" s="82">
        <v>1</v>
      </c>
      <c r="FB294" s="82">
        <v>214</v>
      </c>
      <c r="FC294" s="82">
        <v>996</v>
      </c>
      <c r="FD294" s="82">
        <v>522</v>
      </c>
      <c r="FE294" s="82">
        <v>46</v>
      </c>
      <c r="FF294" s="82">
        <v>56</v>
      </c>
      <c r="FG294" s="82">
        <v>67</v>
      </c>
      <c r="FH294" s="82">
        <v>47</v>
      </c>
      <c r="FI294" s="82">
        <v>227</v>
      </c>
      <c r="FJ294" s="82">
        <v>85</v>
      </c>
      <c r="FK294" s="82">
        <v>63</v>
      </c>
      <c r="FL294" s="82"/>
      <c r="FM294" s="82"/>
      <c r="FN294" s="82">
        <v>31</v>
      </c>
      <c r="FO294" s="82"/>
      <c r="FP294" s="82"/>
      <c r="FQ294" s="82">
        <v>3635</v>
      </c>
      <c r="FR294" s="82">
        <v>32</v>
      </c>
      <c r="FS294" s="82">
        <v>3455</v>
      </c>
      <c r="FT294" s="82">
        <v>146</v>
      </c>
      <c r="FU294" s="82"/>
      <c r="FV294" s="82">
        <v>2</v>
      </c>
      <c r="FW294" s="82">
        <v>3598</v>
      </c>
      <c r="FX294" s="82">
        <v>20</v>
      </c>
      <c r="FY294" s="82">
        <v>16</v>
      </c>
      <c r="FZ294" s="82">
        <v>1</v>
      </c>
      <c r="GA294" s="82"/>
      <c r="GB294" s="82"/>
      <c r="GC294" s="82">
        <v>27</v>
      </c>
    </row>
    <row r="295" spans="1:185" x14ac:dyDescent="0.3">
      <c r="A295" s="83">
        <v>106490964</v>
      </c>
      <c r="B295" s="81" t="s">
        <v>739</v>
      </c>
      <c r="C295" s="81" t="s">
        <v>2335</v>
      </c>
      <c r="D295" s="81" t="s">
        <v>1101</v>
      </c>
      <c r="E295" s="81" t="s">
        <v>1736</v>
      </c>
      <c r="F295" s="81" t="s">
        <v>2162</v>
      </c>
      <c r="G295" s="81" t="s">
        <v>2163</v>
      </c>
      <c r="H295" s="81" t="s">
        <v>740</v>
      </c>
      <c r="I295" s="81" t="s">
        <v>1048</v>
      </c>
      <c r="J295" s="81"/>
      <c r="K295" s="81" t="s">
        <v>1864</v>
      </c>
      <c r="L295" s="81" t="s">
        <v>974</v>
      </c>
      <c r="M295" s="81"/>
      <c r="N295" s="81" t="s">
        <v>976</v>
      </c>
      <c r="O295" s="81" t="s">
        <v>1116</v>
      </c>
      <c r="P295" s="81" t="s">
        <v>1116</v>
      </c>
      <c r="Q295" s="81" t="s">
        <v>1737</v>
      </c>
      <c r="R295" s="81" t="s">
        <v>75</v>
      </c>
      <c r="S295" s="82">
        <v>2745</v>
      </c>
      <c r="T295" s="82">
        <v>2690</v>
      </c>
      <c r="U295" s="82">
        <v>3</v>
      </c>
      <c r="V295" s="82">
        <v>372</v>
      </c>
      <c r="W295" s="82">
        <v>505</v>
      </c>
      <c r="X295" s="82">
        <v>721</v>
      </c>
      <c r="Y295" s="82">
        <v>839</v>
      </c>
      <c r="Z295" s="82">
        <v>623</v>
      </c>
      <c r="AA295" s="82">
        <v>779</v>
      </c>
      <c r="AB295" s="82">
        <v>652</v>
      </c>
      <c r="AC295" s="82">
        <v>531</v>
      </c>
      <c r="AD295" s="82">
        <v>350</v>
      </c>
      <c r="AE295" s="82">
        <v>66</v>
      </c>
      <c r="AF295" s="82"/>
      <c r="AG295" s="82">
        <v>35</v>
      </c>
      <c r="AH295" s="82">
        <v>23</v>
      </c>
      <c r="AI295" s="82">
        <v>37</v>
      </c>
      <c r="AJ295" s="82">
        <v>5</v>
      </c>
      <c r="AK295" s="82">
        <v>13</v>
      </c>
      <c r="AL295" s="82">
        <v>1217</v>
      </c>
      <c r="AM295" s="82">
        <v>1</v>
      </c>
      <c r="AN295" s="82">
        <v>4107</v>
      </c>
      <c r="AO295" s="82"/>
      <c r="AP295" s="82">
        <v>1892</v>
      </c>
      <c r="AQ295" s="82">
        <v>3413</v>
      </c>
      <c r="AR295" s="82">
        <v>133</v>
      </c>
      <c r="AS295" s="82"/>
      <c r="AT295" s="82">
        <v>182</v>
      </c>
      <c r="AU295" s="82">
        <v>48</v>
      </c>
      <c r="AV295" s="82"/>
      <c r="AW295" s="82">
        <v>6</v>
      </c>
      <c r="AX295" s="82">
        <v>2</v>
      </c>
      <c r="AY295" s="82"/>
      <c r="AZ295" s="82">
        <v>25</v>
      </c>
      <c r="BA295" s="82">
        <v>2</v>
      </c>
      <c r="BB295" s="82">
        <v>44</v>
      </c>
      <c r="BC295" s="82"/>
      <c r="BD295" s="82"/>
      <c r="BE295" s="82">
        <v>5123</v>
      </c>
      <c r="BF295" s="82">
        <v>6</v>
      </c>
      <c r="BG295" s="82"/>
      <c r="BH295" s="82"/>
      <c r="BI295" s="82"/>
      <c r="BJ295" s="82"/>
      <c r="BK295" s="82">
        <v>2126</v>
      </c>
      <c r="BL295" s="82">
        <v>1549</v>
      </c>
      <c r="BM295" s="82">
        <v>210</v>
      </c>
      <c r="BN295" s="82">
        <v>1169</v>
      </c>
      <c r="BO295" s="82">
        <v>384</v>
      </c>
      <c r="BP295" s="82"/>
      <c r="BQ295" s="82">
        <v>2</v>
      </c>
      <c r="BR295" s="82">
        <v>295</v>
      </c>
      <c r="BS295" s="82"/>
      <c r="BT295" s="82">
        <v>395</v>
      </c>
      <c r="BU295" s="82">
        <v>33</v>
      </c>
      <c r="BV295" s="82">
        <v>155</v>
      </c>
      <c r="BW295" s="82">
        <v>146</v>
      </c>
      <c r="BX295" s="82">
        <v>48</v>
      </c>
      <c r="BY295" s="82">
        <v>40</v>
      </c>
      <c r="BZ295" s="82">
        <v>327</v>
      </c>
      <c r="CA295" s="82">
        <v>187</v>
      </c>
      <c r="CB295" s="82">
        <v>1488</v>
      </c>
      <c r="CC295" s="82">
        <v>253</v>
      </c>
      <c r="CD295" s="82">
        <v>423</v>
      </c>
      <c r="CE295" s="82">
        <v>11</v>
      </c>
      <c r="CF295" s="82">
        <v>245</v>
      </c>
      <c r="CG295" s="82">
        <v>65</v>
      </c>
      <c r="CH295" s="82">
        <v>434</v>
      </c>
      <c r="CI295" s="82">
        <v>286</v>
      </c>
      <c r="CJ295" s="82">
        <v>600</v>
      </c>
      <c r="CK295" s="82">
        <v>5</v>
      </c>
      <c r="CL295" s="82">
        <v>5438</v>
      </c>
      <c r="CM295" s="82"/>
      <c r="CN295" s="82">
        <v>4326</v>
      </c>
      <c r="CO295" s="82">
        <v>1106</v>
      </c>
      <c r="CP295" s="82">
        <v>6</v>
      </c>
      <c r="CQ295" s="82"/>
      <c r="CR295" s="82"/>
      <c r="CS295" s="82">
        <v>5283</v>
      </c>
      <c r="CT295" s="82"/>
      <c r="CU295" s="82">
        <v>78</v>
      </c>
      <c r="CV295" s="82">
        <v>64</v>
      </c>
      <c r="CW295" s="82">
        <v>13</v>
      </c>
      <c r="CX295" s="82">
        <v>214</v>
      </c>
      <c r="CY295" s="82">
        <v>256</v>
      </c>
      <c r="CZ295" s="82"/>
      <c r="DA295" s="82">
        <v>2</v>
      </c>
      <c r="DB295" s="82">
        <v>22</v>
      </c>
      <c r="DC295" s="82">
        <v>48</v>
      </c>
      <c r="DD295" s="82">
        <v>27</v>
      </c>
      <c r="DE295" s="82">
        <v>66</v>
      </c>
      <c r="DF295" s="82">
        <v>83</v>
      </c>
      <c r="DG295" s="82">
        <v>113</v>
      </c>
      <c r="DH295" s="82">
        <v>109</v>
      </c>
      <c r="DI295" s="82"/>
      <c r="DJ295" s="82"/>
      <c r="DK295" s="82"/>
      <c r="DL295" s="82">
        <v>4</v>
      </c>
      <c r="DM295" s="82">
        <v>1</v>
      </c>
      <c r="DN295" s="82">
        <v>3</v>
      </c>
      <c r="DO295" s="82"/>
      <c r="DP295" s="82"/>
      <c r="DQ295" s="82">
        <v>82</v>
      </c>
      <c r="DR295" s="82"/>
      <c r="DS295" s="82">
        <v>380</v>
      </c>
      <c r="DT295" s="82"/>
      <c r="DU295" s="82">
        <v>106</v>
      </c>
      <c r="DV295" s="82">
        <v>353</v>
      </c>
      <c r="DW295" s="82">
        <v>11</v>
      </c>
      <c r="DX295" s="82"/>
      <c r="DY295" s="82">
        <v>32</v>
      </c>
      <c r="DZ295" s="82">
        <v>22</v>
      </c>
      <c r="EA295" s="82">
        <v>17</v>
      </c>
      <c r="EB295" s="82">
        <v>33</v>
      </c>
      <c r="EC295" s="82">
        <v>14</v>
      </c>
      <c r="ED295" s="82">
        <v>3</v>
      </c>
      <c r="EE295" s="82"/>
      <c r="EF295" s="82"/>
      <c r="EG295" s="82">
        <v>2</v>
      </c>
      <c r="EH295" s="82"/>
      <c r="EI295" s="82">
        <v>280</v>
      </c>
      <c r="EJ295" s="82">
        <v>67</v>
      </c>
      <c r="EK295" s="82"/>
      <c r="EL295" s="82"/>
      <c r="EM295" s="82"/>
      <c r="EN295" s="82"/>
      <c r="EO295" s="82"/>
      <c r="EP295" s="82">
        <v>127</v>
      </c>
      <c r="EQ295" s="82">
        <v>264</v>
      </c>
      <c r="ER295" s="82">
        <v>10</v>
      </c>
      <c r="ES295" s="82">
        <v>62</v>
      </c>
      <c r="ET295" s="82">
        <v>7</v>
      </c>
      <c r="EU295" s="82"/>
      <c r="EV295" s="82">
        <v>57</v>
      </c>
      <c r="EW295" s="82">
        <v>72</v>
      </c>
      <c r="EX295" s="82">
        <v>1</v>
      </c>
      <c r="EY295" s="82"/>
      <c r="EZ295" s="82">
        <v>39</v>
      </c>
      <c r="FA295" s="82"/>
      <c r="FB295" s="82">
        <v>17</v>
      </c>
      <c r="FC295" s="82">
        <v>90</v>
      </c>
      <c r="FD295" s="82">
        <v>51</v>
      </c>
      <c r="FE295" s="82">
        <v>20</v>
      </c>
      <c r="FF295" s="82">
        <v>15</v>
      </c>
      <c r="FG295" s="82">
        <v>2</v>
      </c>
      <c r="FH295" s="82">
        <v>20</v>
      </c>
      <c r="FI295" s="82">
        <v>64</v>
      </c>
      <c r="FJ295" s="82">
        <v>14</v>
      </c>
      <c r="FK295" s="82">
        <v>8</v>
      </c>
      <c r="FL295" s="82"/>
      <c r="FM295" s="82"/>
      <c r="FN295" s="82"/>
      <c r="FO295" s="82"/>
      <c r="FP295" s="82"/>
      <c r="FQ295" s="82">
        <v>470</v>
      </c>
      <c r="FR295" s="82"/>
      <c r="FS295" s="82">
        <v>397</v>
      </c>
      <c r="FT295" s="82">
        <v>72</v>
      </c>
      <c r="FU295" s="82">
        <v>1</v>
      </c>
      <c r="FV295" s="82"/>
      <c r="FW295" s="82">
        <v>442</v>
      </c>
      <c r="FX295" s="82">
        <v>19</v>
      </c>
      <c r="FY295" s="82">
        <v>9</v>
      </c>
      <c r="FZ295" s="82"/>
      <c r="GA295" s="82"/>
      <c r="GB295" s="82"/>
      <c r="GC295" s="82">
        <v>8</v>
      </c>
    </row>
    <row r="296" spans="1:185" x14ac:dyDescent="0.3">
      <c r="A296" s="83">
        <v>106491001</v>
      </c>
      <c r="B296" s="81" t="s">
        <v>741</v>
      </c>
      <c r="C296" s="81" t="s">
        <v>743</v>
      </c>
      <c r="D296" s="81" t="s">
        <v>1101</v>
      </c>
      <c r="E296" s="81" t="s">
        <v>1736</v>
      </c>
      <c r="F296" s="81" t="s">
        <v>2164</v>
      </c>
      <c r="G296" s="81" t="s">
        <v>1738</v>
      </c>
      <c r="H296" s="81" t="s">
        <v>744</v>
      </c>
      <c r="I296" s="81" t="s">
        <v>1048</v>
      </c>
      <c r="J296" s="81"/>
      <c r="K296" s="81" t="s">
        <v>1864</v>
      </c>
      <c r="L296" s="81"/>
      <c r="M296" s="81"/>
      <c r="N296" s="81" t="s">
        <v>970</v>
      </c>
      <c r="O296" s="81" t="s">
        <v>1112</v>
      </c>
      <c r="P296" s="81" t="s">
        <v>1103</v>
      </c>
      <c r="Q296" s="81" t="s">
        <v>1738</v>
      </c>
      <c r="R296" s="81" t="s">
        <v>51</v>
      </c>
      <c r="S296" s="82">
        <v>6823</v>
      </c>
      <c r="T296" s="82">
        <v>6451</v>
      </c>
      <c r="U296" s="82"/>
      <c r="V296" s="82">
        <v>878</v>
      </c>
      <c r="W296" s="82">
        <v>1075</v>
      </c>
      <c r="X296" s="82">
        <v>1766</v>
      </c>
      <c r="Y296" s="82">
        <v>1807</v>
      </c>
      <c r="Z296" s="82">
        <v>1625</v>
      </c>
      <c r="AA296" s="82">
        <v>1693</v>
      </c>
      <c r="AB296" s="82">
        <v>1638</v>
      </c>
      <c r="AC296" s="82">
        <v>1385</v>
      </c>
      <c r="AD296" s="82">
        <v>1244</v>
      </c>
      <c r="AE296" s="82">
        <v>163</v>
      </c>
      <c r="AF296" s="82"/>
      <c r="AG296" s="82">
        <v>17</v>
      </c>
      <c r="AH296" s="82">
        <v>261</v>
      </c>
      <c r="AI296" s="82">
        <v>348</v>
      </c>
      <c r="AJ296" s="82">
        <v>15</v>
      </c>
      <c r="AK296" s="82">
        <v>22</v>
      </c>
      <c r="AL296" s="82">
        <v>540</v>
      </c>
      <c r="AM296" s="82">
        <v>43</v>
      </c>
      <c r="AN296" s="82">
        <v>12028</v>
      </c>
      <c r="AO296" s="82"/>
      <c r="AP296" s="82">
        <v>3136</v>
      </c>
      <c r="AQ296" s="82">
        <v>10004</v>
      </c>
      <c r="AR296" s="82">
        <v>134</v>
      </c>
      <c r="AS296" s="82"/>
      <c r="AT296" s="82">
        <v>872</v>
      </c>
      <c r="AU296" s="82">
        <v>130</v>
      </c>
      <c r="AV296" s="82">
        <v>1</v>
      </c>
      <c r="AW296" s="82">
        <v>27</v>
      </c>
      <c r="AX296" s="82">
        <v>44</v>
      </c>
      <c r="AY296" s="82">
        <v>7</v>
      </c>
      <c r="AZ296" s="82">
        <v>43</v>
      </c>
      <c r="BA296" s="82">
        <v>27</v>
      </c>
      <c r="BB296" s="82">
        <v>132</v>
      </c>
      <c r="BC296" s="82"/>
      <c r="BD296" s="82">
        <v>16</v>
      </c>
      <c r="BE296" s="82">
        <v>11886</v>
      </c>
      <c r="BF296" s="82">
        <v>89</v>
      </c>
      <c r="BG296" s="82"/>
      <c r="BH296" s="82"/>
      <c r="BI296" s="82"/>
      <c r="BJ296" s="82"/>
      <c r="BK296" s="82">
        <v>4799</v>
      </c>
      <c r="BL296" s="82">
        <v>3728</v>
      </c>
      <c r="BM296" s="82">
        <v>764</v>
      </c>
      <c r="BN296" s="82">
        <v>2936</v>
      </c>
      <c r="BO296" s="82">
        <v>1047</v>
      </c>
      <c r="BP296" s="82"/>
      <c r="BQ296" s="82">
        <v>21</v>
      </c>
      <c r="BR296" s="82">
        <v>975</v>
      </c>
      <c r="BS296" s="82">
        <v>3</v>
      </c>
      <c r="BT296" s="82">
        <v>1057</v>
      </c>
      <c r="BU296" s="82">
        <v>85</v>
      </c>
      <c r="BV296" s="82">
        <v>226</v>
      </c>
      <c r="BW296" s="82">
        <v>320</v>
      </c>
      <c r="BX296" s="82">
        <v>99</v>
      </c>
      <c r="BY296" s="82">
        <v>154</v>
      </c>
      <c r="BZ296" s="82">
        <v>798</v>
      </c>
      <c r="CA296" s="82">
        <v>399</v>
      </c>
      <c r="CB296" s="82">
        <v>3486</v>
      </c>
      <c r="CC296" s="82">
        <v>957</v>
      </c>
      <c r="CD296" s="82">
        <v>725</v>
      </c>
      <c r="CE296" s="82">
        <v>59</v>
      </c>
      <c r="CF296" s="82">
        <v>609</v>
      </c>
      <c r="CG296" s="82">
        <v>184</v>
      </c>
      <c r="CH296" s="82">
        <v>929</v>
      </c>
      <c r="CI296" s="82">
        <v>539</v>
      </c>
      <c r="CJ296" s="82">
        <v>1645</v>
      </c>
      <c r="CK296" s="82">
        <v>4</v>
      </c>
      <c r="CL296" s="82">
        <v>13274</v>
      </c>
      <c r="CM296" s="82">
        <v>113</v>
      </c>
      <c r="CN296" s="82">
        <v>11623</v>
      </c>
      <c r="CO296" s="82">
        <v>1525</v>
      </c>
      <c r="CP296" s="82">
        <v>3</v>
      </c>
      <c r="CQ296" s="82">
        <v>10</v>
      </c>
      <c r="CR296" s="82"/>
      <c r="CS296" s="82">
        <v>12350</v>
      </c>
      <c r="CT296" s="82">
        <v>4</v>
      </c>
      <c r="CU296" s="82">
        <v>730</v>
      </c>
      <c r="CV296" s="82">
        <v>181</v>
      </c>
      <c r="CW296" s="82">
        <v>9</v>
      </c>
      <c r="CX296" s="82">
        <v>731</v>
      </c>
      <c r="CY296" s="82">
        <v>727</v>
      </c>
      <c r="CZ296" s="82"/>
      <c r="DA296" s="82">
        <v>10</v>
      </c>
      <c r="DB296" s="82">
        <v>63</v>
      </c>
      <c r="DC296" s="82">
        <v>113</v>
      </c>
      <c r="DD296" s="82">
        <v>133</v>
      </c>
      <c r="DE296" s="82">
        <v>207</v>
      </c>
      <c r="DF296" s="82">
        <v>293</v>
      </c>
      <c r="DG296" s="82">
        <v>310</v>
      </c>
      <c r="DH296" s="82">
        <v>328</v>
      </c>
      <c r="DI296" s="82">
        <v>1</v>
      </c>
      <c r="DJ296" s="82"/>
      <c r="DK296" s="82"/>
      <c r="DL296" s="82"/>
      <c r="DM296" s="82">
        <v>32</v>
      </c>
      <c r="DN296" s="82">
        <v>33</v>
      </c>
      <c r="DO296" s="82">
        <v>2</v>
      </c>
      <c r="DP296" s="82">
        <v>2</v>
      </c>
      <c r="DQ296" s="82">
        <v>32</v>
      </c>
      <c r="DR296" s="82">
        <v>4</v>
      </c>
      <c r="DS296" s="82">
        <v>1353</v>
      </c>
      <c r="DT296" s="82"/>
      <c r="DU296" s="82">
        <v>187</v>
      </c>
      <c r="DV296" s="82">
        <v>1259</v>
      </c>
      <c r="DW296" s="82">
        <v>12</v>
      </c>
      <c r="DX296" s="82"/>
      <c r="DY296" s="82">
        <v>103</v>
      </c>
      <c r="DZ296" s="82">
        <v>70</v>
      </c>
      <c r="EA296" s="82">
        <v>79</v>
      </c>
      <c r="EB296" s="82">
        <v>241</v>
      </c>
      <c r="EC296" s="82">
        <v>27</v>
      </c>
      <c r="ED296" s="82">
        <v>4</v>
      </c>
      <c r="EE296" s="82"/>
      <c r="EF296" s="82"/>
      <c r="EG296" s="82">
        <v>11</v>
      </c>
      <c r="EH296" s="82">
        <v>8</v>
      </c>
      <c r="EI296" s="82">
        <v>658</v>
      </c>
      <c r="EJ296" s="82">
        <v>257</v>
      </c>
      <c r="EK296" s="82"/>
      <c r="EL296" s="82"/>
      <c r="EM296" s="82"/>
      <c r="EN296" s="82"/>
      <c r="EO296" s="82"/>
      <c r="EP296" s="82">
        <v>386</v>
      </c>
      <c r="EQ296" s="82">
        <v>863</v>
      </c>
      <c r="ER296" s="82">
        <v>31</v>
      </c>
      <c r="ES296" s="82">
        <v>161</v>
      </c>
      <c r="ET296" s="82">
        <v>17</v>
      </c>
      <c r="EU296" s="82"/>
      <c r="EV296" s="82">
        <v>201</v>
      </c>
      <c r="EW296" s="82">
        <v>194</v>
      </c>
      <c r="EX296" s="82">
        <v>11</v>
      </c>
      <c r="EY296" s="82">
        <v>2</v>
      </c>
      <c r="EZ296" s="82">
        <v>89</v>
      </c>
      <c r="FA296" s="82"/>
      <c r="FB296" s="82">
        <v>103</v>
      </c>
      <c r="FC296" s="82">
        <v>284</v>
      </c>
      <c r="FD296" s="82">
        <v>165</v>
      </c>
      <c r="FE296" s="82">
        <v>75</v>
      </c>
      <c r="FF296" s="82">
        <v>48</v>
      </c>
      <c r="FG296" s="82">
        <v>21</v>
      </c>
      <c r="FH296" s="82">
        <v>42</v>
      </c>
      <c r="FI296" s="82">
        <v>144</v>
      </c>
      <c r="FJ296" s="82">
        <v>48</v>
      </c>
      <c r="FK296" s="82">
        <v>19</v>
      </c>
      <c r="FL296" s="82">
        <v>1</v>
      </c>
      <c r="FM296" s="82">
        <v>2</v>
      </c>
      <c r="FN296" s="82">
        <v>8</v>
      </c>
      <c r="FO296" s="82">
        <v>1</v>
      </c>
      <c r="FP296" s="82"/>
      <c r="FQ296" s="82">
        <v>1458</v>
      </c>
      <c r="FR296" s="82">
        <v>12</v>
      </c>
      <c r="FS296" s="82">
        <v>1313</v>
      </c>
      <c r="FT296" s="82">
        <v>129</v>
      </c>
      <c r="FU296" s="82">
        <v>2</v>
      </c>
      <c r="FV296" s="82">
        <v>2</v>
      </c>
      <c r="FW296" s="82">
        <v>1338</v>
      </c>
      <c r="FX296" s="82">
        <v>112</v>
      </c>
      <c r="FY296" s="82">
        <v>8</v>
      </c>
      <c r="FZ296" s="82"/>
      <c r="GA296" s="82"/>
      <c r="GB296" s="82"/>
      <c r="GC296" s="82">
        <v>15</v>
      </c>
    </row>
    <row r="297" spans="1:185" x14ac:dyDescent="0.3">
      <c r="A297" s="83">
        <v>106491064</v>
      </c>
      <c r="B297" s="81" t="s">
        <v>745</v>
      </c>
      <c r="C297" s="81" t="s">
        <v>2336</v>
      </c>
      <c r="D297" s="81" t="s">
        <v>1101</v>
      </c>
      <c r="E297" s="81" t="s">
        <v>1736</v>
      </c>
      <c r="F297" s="81" t="s">
        <v>1739</v>
      </c>
      <c r="G297" s="81" t="s">
        <v>1740</v>
      </c>
      <c r="H297" s="81" t="s">
        <v>746</v>
      </c>
      <c r="I297" s="81" t="s">
        <v>1048</v>
      </c>
      <c r="J297" s="81" t="s">
        <v>1867</v>
      </c>
      <c r="K297" s="81" t="s">
        <v>1864</v>
      </c>
      <c r="L297" s="81"/>
      <c r="M297" s="81"/>
      <c r="N297" s="81" t="s">
        <v>967</v>
      </c>
      <c r="O297" s="81" t="s">
        <v>1116</v>
      </c>
      <c r="P297" s="81" t="s">
        <v>1103</v>
      </c>
      <c r="Q297" s="81" t="s">
        <v>1740</v>
      </c>
      <c r="R297" s="81" t="s">
        <v>51</v>
      </c>
      <c r="S297" s="82">
        <v>13826</v>
      </c>
      <c r="T297" s="82">
        <v>15117</v>
      </c>
      <c r="U297" s="82">
        <v>5</v>
      </c>
      <c r="V297" s="82">
        <v>1552</v>
      </c>
      <c r="W297" s="82">
        <v>1927</v>
      </c>
      <c r="X297" s="82">
        <v>4034</v>
      </c>
      <c r="Y297" s="82">
        <v>4555</v>
      </c>
      <c r="Z297" s="82">
        <v>3831</v>
      </c>
      <c r="AA297" s="82">
        <v>4117</v>
      </c>
      <c r="AB297" s="82">
        <v>3575</v>
      </c>
      <c r="AC297" s="82">
        <v>2628</v>
      </c>
      <c r="AD297" s="82">
        <v>2366</v>
      </c>
      <c r="AE297" s="82">
        <v>363</v>
      </c>
      <c r="AF297" s="82"/>
      <c r="AG297" s="82">
        <v>95</v>
      </c>
      <c r="AH297" s="82">
        <v>487</v>
      </c>
      <c r="AI297" s="82">
        <v>1225</v>
      </c>
      <c r="AJ297" s="82">
        <v>30</v>
      </c>
      <c r="AK297" s="82">
        <v>88</v>
      </c>
      <c r="AL297" s="82">
        <v>81</v>
      </c>
      <c r="AM297" s="82">
        <v>64</v>
      </c>
      <c r="AN297" s="82">
        <v>26878</v>
      </c>
      <c r="AO297" s="82"/>
      <c r="AP297" s="82">
        <v>7017</v>
      </c>
      <c r="AQ297" s="82">
        <v>21773</v>
      </c>
      <c r="AR297" s="82">
        <v>158</v>
      </c>
      <c r="AS297" s="82"/>
      <c r="AT297" s="82">
        <v>569</v>
      </c>
      <c r="AU297" s="82">
        <v>379</v>
      </c>
      <c r="AV297" s="82">
        <v>7</v>
      </c>
      <c r="AW297" s="82">
        <v>101</v>
      </c>
      <c r="AX297" s="82">
        <v>55</v>
      </c>
      <c r="AY297" s="82">
        <v>15</v>
      </c>
      <c r="AZ297" s="82">
        <v>102</v>
      </c>
      <c r="BA297" s="82">
        <v>196</v>
      </c>
      <c r="BB297" s="82">
        <v>473</v>
      </c>
      <c r="BC297" s="82">
        <v>3</v>
      </c>
      <c r="BD297" s="82">
        <v>35</v>
      </c>
      <c r="BE297" s="82">
        <v>26846</v>
      </c>
      <c r="BF297" s="82">
        <v>167</v>
      </c>
      <c r="BG297" s="82"/>
      <c r="BH297" s="82"/>
      <c r="BI297" s="82"/>
      <c r="BJ297" s="82"/>
      <c r="BK297" s="82">
        <v>12544</v>
      </c>
      <c r="BL297" s="82">
        <v>8291</v>
      </c>
      <c r="BM297" s="82">
        <v>1175</v>
      </c>
      <c r="BN297" s="82">
        <v>3961</v>
      </c>
      <c r="BO297" s="82">
        <v>2977</v>
      </c>
      <c r="BP297" s="82"/>
      <c r="BQ297" s="82">
        <v>21</v>
      </c>
      <c r="BR297" s="82">
        <v>1874</v>
      </c>
      <c r="BS297" s="82">
        <v>8</v>
      </c>
      <c r="BT297" s="82">
        <v>1900</v>
      </c>
      <c r="BU297" s="82">
        <v>99</v>
      </c>
      <c r="BV297" s="82">
        <v>392</v>
      </c>
      <c r="BW297" s="82">
        <v>485</v>
      </c>
      <c r="BX297" s="82">
        <v>222</v>
      </c>
      <c r="BY297" s="82">
        <v>660</v>
      </c>
      <c r="BZ297" s="82">
        <v>1590</v>
      </c>
      <c r="CA297" s="82">
        <v>968</v>
      </c>
      <c r="CB297" s="82">
        <v>7362</v>
      </c>
      <c r="CC297" s="82">
        <v>2942</v>
      </c>
      <c r="CD297" s="82">
        <v>1492</v>
      </c>
      <c r="CE297" s="82">
        <v>107</v>
      </c>
      <c r="CF297" s="82">
        <v>1254</v>
      </c>
      <c r="CG297" s="82">
        <v>403</v>
      </c>
      <c r="CH297" s="82">
        <v>2148</v>
      </c>
      <c r="CI297" s="82">
        <v>1243</v>
      </c>
      <c r="CJ297" s="82">
        <v>3769</v>
      </c>
      <c r="CK297" s="82">
        <v>9</v>
      </c>
      <c r="CL297" s="82">
        <v>28948</v>
      </c>
      <c r="CM297" s="82">
        <v>168</v>
      </c>
      <c r="CN297" s="82">
        <v>25773</v>
      </c>
      <c r="CO297" s="82">
        <v>2992</v>
      </c>
      <c r="CP297" s="82">
        <v>3</v>
      </c>
      <c r="CQ297" s="82">
        <v>12</v>
      </c>
      <c r="CR297" s="82"/>
      <c r="CS297" s="82">
        <v>25402</v>
      </c>
      <c r="CT297" s="82">
        <v>5</v>
      </c>
      <c r="CU297" s="82">
        <v>3167</v>
      </c>
      <c r="CV297" s="82">
        <v>334</v>
      </c>
      <c r="CW297" s="82">
        <v>40</v>
      </c>
      <c r="CX297" s="82">
        <v>3108</v>
      </c>
      <c r="CY297" s="82">
        <v>4047</v>
      </c>
      <c r="CZ297" s="82"/>
      <c r="DA297" s="82">
        <v>87</v>
      </c>
      <c r="DB297" s="82">
        <v>292</v>
      </c>
      <c r="DC297" s="82">
        <v>500</v>
      </c>
      <c r="DD297" s="82">
        <v>618</v>
      </c>
      <c r="DE297" s="82">
        <v>1085</v>
      </c>
      <c r="DF297" s="82">
        <v>1406</v>
      </c>
      <c r="DG297" s="82">
        <v>1505</v>
      </c>
      <c r="DH297" s="82">
        <v>1570</v>
      </c>
      <c r="DI297" s="82">
        <v>34</v>
      </c>
      <c r="DJ297" s="82">
        <v>58</v>
      </c>
      <c r="DK297" s="82"/>
      <c r="DL297" s="82">
        <v>29</v>
      </c>
      <c r="DM297" s="82">
        <v>164</v>
      </c>
      <c r="DN297" s="82">
        <v>187</v>
      </c>
      <c r="DO297" s="82">
        <v>7</v>
      </c>
      <c r="DP297" s="82">
        <v>24</v>
      </c>
      <c r="DQ297" s="82">
        <v>24</v>
      </c>
      <c r="DR297" s="82">
        <v>7</v>
      </c>
      <c r="DS297" s="82">
        <v>6713</v>
      </c>
      <c r="DT297" s="82"/>
      <c r="DU297" s="82">
        <v>1038</v>
      </c>
      <c r="DV297" s="82">
        <v>6094</v>
      </c>
      <c r="DW297" s="82">
        <v>23</v>
      </c>
      <c r="DX297" s="82"/>
      <c r="DY297" s="82">
        <v>293</v>
      </c>
      <c r="DZ297" s="82">
        <v>342</v>
      </c>
      <c r="EA297" s="82">
        <v>419</v>
      </c>
      <c r="EB297" s="82">
        <v>1107</v>
      </c>
      <c r="EC297" s="82">
        <v>156</v>
      </c>
      <c r="ED297" s="82">
        <v>16</v>
      </c>
      <c r="EE297" s="82">
        <v>14</v>
      </c>
      <c r="EF297" s="82">
        <v>29</v>
      </c>
      <c r="EG297" s="82">
        <v>130</v>
      </c>
      <c r="EH297" s="82">
        <v>71</v>
      </c>
      <c r="EI297" s="82">
        <v>3412</v>
      </c>
      <c r="EJ297" s="82">
        <v>1154</v>
      </c>
      <c r="EK297" s="82">
        <v>12</v>
      </c>
      <c r="EL297" s="82"/>
      <c r="EM297" s="82"/>
      <c r="EN297" s="82"/>
      <c r="EO297" s="82"/>
      <c r="EP297" s="82">
        <v>2109</v>
      </c>
      <c r="EQ297" s="82">
        <v>4011</v>
      </c>
      <c r="ER297" s="82">
        <v>184</v>
      </c>
      <c r="ES297" s="82">
        <v>772</v>
      </c>
      <c r="ET297" s="82">
        <v>79</v>
      </c>
      <c r="EU297" s="82"/>
      <c r="EV297" s="82">
        <v>1230</v>
      </c>
      <c r="EW297" s="82">
        <v>850</v>
      </c>
      <c r="EX297" s="82">
        <v>68</v>
      </c>
      <c r="EY297" s="82"/>
      <c r="EZ297" s="82">
        <v>341</v>
      </c>
      <c r="FA297" s="82">
        <v>4</v>
      </c>
      <c r="FB297" s="82">
        <v>438</v>
      </c>
      <c r="FC297" s="82">
        <v>957</v>
      </c>
      <c r="FD297" s="82">
        <v>1614</v>
      </c>
      <c r="FE297" s="82">
        <v>219</v>
      </c>
      <c r="FF297" s="82">
        <v>190</v>
      </c>
      <c r="FG297" s="82">
        <v>225</v>
      </c>
      <c r="FH297" s="82">
        <v>158</v>
      </c>
      <c r="FI297" s="82">
        <v>511</v>
      </c>
      <c r="FJ297" s="82">
        <v>213</v>
      </c>
      <c r="FK297" s="82">
        <v>78</v>
      </c>
      <c r="FL297" s="82">
        <v>2</v>
      </c>
      <c r="FM297" s="82">
        <v>29</v>
      </c>
      <c r="FN297" s="82">
        <v>24</v>
      </c>
      <c r="FO297" s="82">
        <v>4</v>
      </c>
      <c r="FP297" s="82"/>
      <c r="FQ297" s="82">
        <v>7155</v>
      </c>
      <c r="FR297" s="82">
        <v>59</v>
      </c>
      <c r="FS297" s="82">
        <v>6548</v>
      </c>
      <c r="FT297" s="82">
        <v>536</v>
      </c>
      <c r="FU297" s="82">
        <v>7</v>
      </c>
      <c r="FV297" s="82">
        <v>5</v>
      </c>
      <c r="FW297" s="82">
        <v>6454</v>
      </c>
      <c r="FX297" s="82">
        <v>646</v>
      </c>
      <c r="FY297" s="82">
        <v>50</v>
      </c>
      <c r="FZ297" s="82">
        <v>4</v>
      </c>
      <c r="GA297" s="82">
        <v>1</v>
      </c>
      <c r="GB297" s="82"/>
      <c r="GC297" s="82">
        <v>33</v>
      </c>
    </row>
    <row r="298" spans="1:185" x14ac:dyDescent="0.3">
      <c r="A298" s="83">
        <v>106491076</v>
      </c>
      <c r="B298" s="81" t="s">
        <v>747</v>
      </c>
      <c r="C298" s="81" t="s">
        <v>748</v>
      </c>
      <c r="D298" s="81" t="s">
        <v>1101</v>
      </c>
      <c r="E298" s="81" t="s">
        <v>1736</v>
      </c>
      <c r="F298" s="81" t="s">
        <v>2165</v>
      </c>
      <c r="G298" s="81" t="s">
        <v>1736</v>
      </c>
      <c r="H298" s="81" t="s">
        <v>742</v>
      </c>
      <c r="I298" s="81" t="s">
        <v>969</v>
      </c>
      <c r="J298" s="81"/>
      <c r="K298" s="81" t="s">
        <v>1864</v>
      </c>
      <c r="L298" s="81"/>
      <c r="M298" s="81"/>
      <c r="N298" s="81" t="s">
        <v>970</v>
      </c>
      <c r="O298" s="81" t="s">
        <v>1112</v>
      </c>
      <c r="P298" s="81" t="s">
        <v>1103</v>
      </c>
      <c r="Q298" s="81" t="s">
        <v>1741</v>
      </c>
      <c r="R298" s="81" t="s">
        <v>51</v>
      </c>
      <c r="S298" s="82">
        <v>3727</v>
      </c>
      <c r="T298" s="82">
        <v>3183</v>
      </c>
      <c r="U298" s="82">
        <v>3</v>
      </c>
      <c r="V298" s="82">
        <v>432</v>
      </c>
      <c r="W298" s="82">
        <v>516</v>
      </c>
      <c r="X298" s="82">
        <v>751</v>
      </c>
      <c r="Y298" s="82">
        <v>802</v>
      </c>
      <c r="Z298" s="82">
        <v>649</v>
      </c>
      <c r="AA298" s="82">
        <v>834</v>
      </c>
      <c r="AB298" s="82">
        <v>871</v>
      </c>
      <c r="AC298" s="82">
        <v>1053</v>
      </c>
      <c r="AD298" s="82">
        <v>953</v>
      </c>
      <c r="AE298" s="82">
        <v>52</v>
      </c>
      <c r="AF298" s="82"/>
      <c r="AG298" s="82">
        <v>30</v>
      </c>
      <c r="AH298" s="82">
        <v>53</v>
      </c>
      <c r="AI298" s="82">
        <v>47</v>
      </c>
      <c r="AJ298" s="82">
        <v>13</v>
      </c>
      <c r="AK298" s="82">
        <v>35</v>
      </c>
      <c r="AL298" s="82">
        <v>958</v>
      </c>
      <c r="AM298" s="82">
        <v>1</v>
      </c>
      <c r="AN298" s="82">
        <v>5776</v>
      </c>
      <c r="AO298" s="82"/>
      <c r="AP298" s="82">
        <v>1762</v>
      </c>
      <c r="AQ298" s="82">
        <v>4563</v>
      </c>
      <c r="AR298" s="82">
        <v>588</v>
      </c>
      <c r="AS298" s="82"/>
      <c r="AT298" s="82">
        <v>503</v>
      </c>
      <c r="AU298" s="82">
        <v>87</v>
      </c>
      <c r="AV298" s="82"/>
      <c r="AW298" s="82">
        <v>10</v>
      </c>
      <c r="AX298" s="82">
        <v>1</v>
      </c>
      <c r="AY298" s="82">
        <v>7</v>
      </c>
      <c r="AZ298" s="82"/>
      <c r="BA298" s="82">
        <v>38</v>
      </c>
      <c r="BB298" s="82">
        <v>61</v>
      </c>
      <c r="BC298" s="82">
        <v>1</v>
      </c>
      <c r="BD298" s="82"/>
      <c r="BE298" s="82">
        <v>6111</v>
      </c>
      <c r="BF298" s="82">
        <v>86</v>
      </c>
      <c r="BG298" s="82"/>
      <c r="BH298" s="82">
        <v>8</v>
      </c>
      <c r="BI298" s="82"/>
      <c r="BJ298" s="82"/>
      <c r="BK298" s="82">
        <v>2359</v>
      </c>
      <c r="BL298" s="82">
        <v>2421</v>
      </c>
      <c r="BM298" s="82">
        <v>214</v>
      </c>
      <c r="BN298" s="82">
        <v>1606</v>
      </c>
      <c r="BO298" s="82">
        <v>313</v>
      </c>
      <c r="BP298" s="82"/>
      <c r="BQ298" s="82">
        <v>5</v>
      </c>
      <c r="BR298" s="82">
        <v>583</v>
      </c>
      <c r="BS298" s="82"/>
      <c r="BT298" s="82">
        <v>479</v>
      </c>
      <c r="BU298" s="82">
        <v>28</v>
      </c>
      <c r="BV298" s="82">
        <v>91</v>
      </c>
      <c r="BW298" s="82">
        <v>116</v>
      </c>
      <c r="BX298" s="82">
        <v>65</v>
      </c>
      <c r="BY298" s="82">
        <v>64</v>
      </c>
      <c r="BZ298" s="82">
        <v>427</v>
      </c>
      <c r="CA298" s="82">
        <v>152</v>
      </c>
      <c r="CB298" s="82">
        <v>1850</v>
      </c>
      <c r="CC298" s="82">
        <v>294</v>
      </c>
      <c r="CD298" s="82">
        <v>471</v>
      </c>
      <c r="CE298" s="82">
        <v>23</v>
      </c>
      <c r="CF298" s="82">
        <v>275</v>
      </c>
      <c r="CG298" s="82">
        <v>82</v>
      </c>
      <c r="CH298" s="82">
        <v>458</v>
      </c>
      <c r="CI298" s="82">
        <v>249</v>
      </c>
      <c r="CJ298" s="82">
        <v>1200</v>
      </c>
      <c r="CK298" s="82">
        <v>1</v>
      </c>
      <c r="CL298" s="82">
        <v>6913</v>
      </c>
      <c r="CM298" s="82">
        <v>20</v>
      </c>
      <c r="CN298" s="82">
        <v>5788</v>
      </c>
      <c r="CO298" s="82">
        <v>1098</v>
      </c>
      <c r="CP298" s="82">
        <v>6</v>
      </c>
      <c r="CQ298" s="82">
        <v>1</v>
      </c>
      <c r="CR298" s="82"/>
      <c r="CS298" s="82">
        <v>6758</v>
      </c>
      <c r="CT298" s="82">
        <v>2</v>
      </c>
      <c r="CU298" s="82">
        <v>53</v>
      </c>
      <c r="CV298" s="82">
        <v>96</v>
      </c>
      <c r="CW298" s="82">
        <v>4</v>
      </c>
      <c r="CX298" s="82">
        <v>344</v>
      </c>
      <c r="CY298" s="82">
        <v>274</v>
      </c>
      <c r="CZ298" s="82"/>
      <c r="DA298" s="82">
        <v>3</v>
      </c>
      <c r="DB298" s="82">
        <v>13</v>
      </c>
      <c r="DC298" s="82">
        <v>26</v>
      </c>
      <c r="DD298" s="82">
        <v>19</v>
      </c>
      <c r="DE298" s="82">
        <v>72</v>
      </c>
      <c r="DF298" s="82">
        <v>113</v>
      </c>
      <c r="DG298" s="82">
        <v>125</v>
      </c>
      <c r="DH298" s="82">
        <v>247</v>
      </c>
      <c r="DI298" s="82"/>
      <c r="DJ298" s="82"/>
      <c r="DK298" s="82"/>
      <c r="DL298" s="82">
        <v>6</v>
      </c>
      <c r="DM298" s="82">
        <v>1</v>
      </c>
      <c r="DN298" s="82">
        <v>2</v>
      </c>
      <c r="DO298" s="82">
        <v>1</v>
      </c>
      <c r="DP298" s="82"/>
      <c r="DQ298" s="82">
        <v>39</v>
      </c>
      <c r="DR298" s="82">
        <v>3</v>
      </c>
      <c r="DS298" s="82">
        <v>566</v>
      </c>
      <c r="DT298" s="82"/>
      <c r="DU298" s="82">
        <v>73</v>
      </c>
      <c r="DV298" s="82">
        <v>517</v>
      </c>
      <c r="DW298" s="82">
        <v>28</v>
      </c>
      <c r="DX298" s="82"/>
      <c r="DY298" s="82">
        <v>48</v>
      </c>
      <c r="DZ298" s="82">
        <v>7</v>
      </c>
      <c r="EA298" s="82">
        <v>28</v>
      </c>
      <c r="EB298" s="82">
        <v>128</v>
      </c>
      <c r="EC298" s="82">
        <v>19</v>
      </c>
      <c r="ED298" s="82"/>
      <c r="EE298" s="82"/>
      <c r="EF298" s="82">
        <v>1</v>
      </c>
      <c r="EG298" s="82">
        <v>4</v>
      </c>
      <c r="EH298" s="82">
        <v>2</v>
      </c>
      <c r="EI298" s="82">
        <v>238</v>
      </c>
      <c r="EJ298" s="82">
        <v>143</v>
      </c>
      <c r="EK298" s="82"/>
      <c r="EL298" s="82"/>
      <c r="EM298" s="82"/>
      <c r="EN298" s="82"/>
      <c r="EO298" s="82"/>
      <c r="EP298" s="82">
        <v>109</v>
      </c>
      <c r="EQ298" s="82">
        <v>333</v>
      </c>
      <c r="ER298" s="82">
        <v>12</v>
      </c>
      <c r="ES298" s="82">
        <v>158</v>
      </c>
      <c r="ET298" s="82">
        <v>6</v>
      </c>
      <c r="EU298" s="82"/>
      <c r="EV298" s="82">
        <v>79</v>
      </c>
      <c r="EW298" s="82">
        <v>74</v>
      </c>
      <c r="EX298" s="82">
        <v>3</v>
      </c>
      <c r="EY298" s="82">
        <v>1</v>
      </c>
      <c r="EZ298" s="82">
        <v>20</v>
      </c>
      <c r="FA298" s="82">
        <v>1</v>
      </c>
      <c r="FB298" s="82">
        <v>51</v>
      </c>
      <c r="FC298" s="82">
        <v>178</v>
      </c>
      <c r="FD298" s="82">
        <v>73</v>
      </c>
      <c r="FE298" s="82">
        <v>28</v>
      </c>
      <c r="FF298" s="82">
        <v>6</v>
      </c>
      <c r="FG298" s="82">
        <v>1</v>
      </c>
      <c r="FH298" s="82">
        <v>13</v>
      </c>
      <c r="FI298" s="82">
        <v>59</v>
      </c>
      <c r="FJ298" s="82">
        <v>12</v>
      </c>
      <c r="FK298" s="82">
        <v>5</v>
      </c>
      <c r="FL298" s="82"/>
      <c r="FM298" s="82">
        <v>14</v>
      </c>
      <c r="FN298" s="82"/>
      <c r="FO298" s="82"/>
      <c r="FP298" s="82"/>
      <c r="FQ298" s="82">
        <v>618</v>
      </c>
      <c r="FR298" s="82">
        <v>1</v>
      </c>
      <c r="FS298" s="82">
        <v>560</v>
      </c>
      <c r="FT298" s="82">
        <v>57</v>
      </c>
      <c r="FU298" s="82"/>
      <c r="FV298" s="82"/>
      <c r="FW298" s="82">
        <v>603</v>
      </c>
      <c r="FX298" s="82">
        <v>10</v>
      </c>
      <c r="FY298" s="82">
        <v>5</v>
      </c>
      <c r="FZ298" s="82"/>
      <c r="GA298" s="82"/>
      <c r="GB298" s="82"/>
      <c r="GC298" s="82">
        <v>9</v>
      </c>
    </row>
    <row r="299" spans="1:185" x14ac:dyDescent="0.3">
      <c r="A299" s="83">
        <v>106494019</v>
      </c>
      <c r="B299" s="81" t="s">
        <v>749</v>
      </c>
      <c r="C299" s="81" t="s">
        <v>1033</v>
      </c>
      <c r="D299" s="81" t="s">
        <v>1101</v>
      </c>
      <c r="E299" s="81" t="s">
        <v>1736</v>
      </c>
      <c r="F299" s="81" t="s">
        <v>2166</v>
      </c>
      <c r="G299" s="81" t="s">
        <v>1740</v>
      </c>
      <c r="H299" s="81" t="s">
        <v>750</v>
      </c>
      <c r="I299" s="81" t="s">
        <v>1040</v>
      </c>
      <c r="J299" s="81"/>
      <c r="K299" s="81" t="s">
        <v>1864</v>
      </c>
      <c r="L299" s="81"/>
      <c r="M299" s="81" t="s">
        <v>58</v>
      </c>
      <c r="N299" s="81" t="s">
        <v>966</v>
      </c>
      <c r="O299" s="81" t="s">
        <v>1116</v>
      </c>
      <c r="P299" s="81" t="s">
        <v>1116</v>
      </c>
      <c r="Q299" s="81" t="s">
        <v>1740</v>
      </c>
      <c r="R299" s="81" t="s">
        <v>51</v>
      </c>
      <c r="S299" s="82">
        <v>23494</v>
      </c>
      <c r="T299" s="82">
        <v>21356</v>
      </c>
      <c r="U299" s="82">
        <v>4</v>
      </c>
      <c r="V299" s="82">
        <v>2691</v>
      </c>
      <c r="W299" s="82">
        <v>3750</v>
      </c>
      <c r="X299" s="82">
        <v>6115</v>
      </c>
      <c r="Y299" s="82">
        <v>6065</v>
      </c>
      <c r="Z299" s="82">
        <v>5106</v>
      </c>
      <c r="AA299" s="82">
        <v>5741</v>
      </c>
      <c r="AB299" s="82">
        <v>5733</v>
      </c>
      <c r="AC299" s="82">
        <v>5075</v>
      </c>
      <c r="AD299" s="82">
        <v>4018</v>
      </c>
      <c r="AE299" s="82">
        <v>560</v>
      </c>
      <c r="AF299" s="82"/>
      <c r="AG299" s="82">
        <v>345</v>
      </c>
      <c r="AH299" s="82">
        <v>1328</v>
      </c>
      <c r="AI299" s="82">
        <v>1399</v>
      </c>
      <c r="AJ299" s="82">
        <v>662</v>
      </c>
      <c r="AK299" s="82">
        <v>227</v>
      </c>
      <c r="AL299" s="82">
        <v>9835</v>
      </c>
      <c r="AM299" s="82">
        <v>1102</v>
      </c>
      <c r="AN299" s="82">
        <v>29956</v>
      </c>
      <c r="AO299" s="82"/>
      <c r="AP299" s="82">
        <v>10583</v>
      </c>
      <c r="AQ299" s="82">
        <v>32999</v>
      </c>
      <c r="AR299" s="82">
        <v>1272</v>
      </c>
      <c r="AS299" s="82"/>
      <c r="AT299" s="82">
        <v>325</v>
      </c>
      <c r="AU299" s="82">
        <v>610</v>
      </c>
      <c r="AV299" s="82">
        <v>6</v>
      </c>
      <c r="AW299" s="82">
        <v>32</v>
      </c>
      <c r="AX299" s="82">
        <v>209</v>
      </c>
      <c r="AY299" s="82">
        <v>61</v>
      </c>
      <c r="AZ299" s="82">
        <v>39</v>
      </c>
      <c r="BA299" s="82">
        <v>65</v>
      </c>
      <c r="BB299" s="82">
        <v>853</v>
      </c>
      <c r="BC299" s="82">
        <v>11</v>
      </c>
      <c r="BD299" s="82">
        <v>2</v>
      </c>
      <c r="BE299" s="82">
        <v>42387</v>
      </c>
      <c r="BF299" s="82">
        <v>251</v>
      </c>
      <c r="BG299" s="82"/>
      <c r="BH299" s="82"/>
      <c r="BI299" s="82">
        <v>1</v>
      </c>
      <c r="BJ299" s="82">
        <v>2</v>
      </c>
      <c r="BK299" s="82">
        <v>6625</v>
      </c>
      <c r="BL299" s="82">
        <v>12374</v>
      </c>
      <c r="BM299" s="82">
        <v>1341</v>
      </c>
      <c r="BN299" s="82">
        <v>22287</v>
      </c>
      <c r="BO299" s="82">
        <v>2226</v>
      </c>
      <c r="BP299" s="82">
        <v>1</v>
      </c>
      <c r="BQ299" s="82">
        <v>38</v>
      </c>
      <c r="BR299" s="82">
        <v>3703</v>
      </c>
      <c r="BS299" s="82">
        <v>7</v>
      </c>
      <c r="BT299" s="82">
        <v>2262</v>
      </c>
      <c r="BU299" s="82">
        <v>127</v>
      </c>
      <c r="BV299" s="82">
        <v>639</v>
      </c>
      <c r="BW299" s="82">
        <v>598</v>
      </c>
      <c r="BX299" s="82">
        <v>483</v>
      </c>
      <c r="BY299" s="82">
        <v>1452</v>
      </c>
      <c r="BZ299" s="82">
        <v>2370</v>
      </c>
      <c r="CA299" s="82">
        <v>1057</v>
      </c>
      <c r="CB299" s="82">
        <v>10907</v>
      </c>
      <c r="CC299" s="82">
        <v>2192</v>
      </c>
      <c r="CD299" s="82">
        <v>3029</v>
      </c>
      <c r="CE299" s="82">
        <v>89</v>
      </c>
      <c r="CF299" s="82">
        <v>1989</v>
      </c>
      <c r="CG299" s="82">
        <v>626</v>
      </c>
      <c r="CH299" s="82">
        <v>2721</v>
      </c>
      <c r="CI299" s="82">
        <v>1470</v>
      </c>
      <c r="CJ299" s="82">
        <v>9088</v>
      </c>
      <c r="CK299" s="82">
        <v>7</v>
      </c>
      <c r="CL299" s="82">
        <v>44854</v>
      </c>
      <c r="CM299" s="82">
        <v>394</v>
      </c>
      <c r="CN299" s="82">
        <v>40844</v>
      </c>
      <c r="CO299" s="82">
        <v>3531</v>
      </c>
      <c r="CP299" s="82"/>
      <c r="CQ299" s="82">
        <v>85</v>
      </c>
      <c r="CR299" s="82">
        <v>14</v>
      </c>
      <c r="CS299" s="82">
        <v>44072</v>
      </c>
      <c r="CT299" s="82">
        <v>2</v>
      </c>
      <c r="CU299" s="82">
        <v>630</v>
      </c>
      <c r="CV299" s="82">
        <v>132</v>
      </c>
      <c r="CW299" s="82">
        <v>4</v>
      </c>
      <c r="CX299" s="82">
        <v>3075</v>
      </c>
      <c r="CY299" s="82">
        <v>2939</v>
      </c>
      <c r="CZ299" s="82">
        <v>1</v>
      </c>
      <c r="DA299" s="82">
        <v>67</v>
      </c>
      <c r="DB299" s="82">
        <v>212</v>
      </c>
      <c r="DC299" s="82">
        <v>337</v>
      </c>
      <c r="DD299" s="82">
        <v>406</v>
      </c>
      <c r="DE299" s="82">
        <v>760</v>
      </c>
      <c r="DF299" s="82">
        <v>1241</v>
      </c>
      <c r="DG299" s="82">
        <v>1460</v>
      </c>
      <c r="DH299" s="82">
        <v>1490</v>
      </c>
      <c r="DI299" s="82">
        <v>11</v>
      </c>
      <c r="DJ299" s="82">
        <v>31</v>
      </c>
      <c r="DK299" s="82"/>
      <c r="DL299" s="82">
        <v>52</v>
      </c>
      <c r="DM299" s="82">
        <v>188</v>
      </c>
      <c r="DN299" s="82">
        <v>114</v>
      </c>
      <c r="DO299" s="82">
        <v>55</v>
      </c>
      <c r="DP299" s="82">
        <v>28</v>
      </c>
      <c r="DQ299" s="82">
        <v>808</v>
      </c>
      <c r="DR299" s="82">
        <v>48</v>
      </c>
      <c r="DS299" s="82">
        <v>4722</v>
      </c>
      <c r="DT299" s="82"/>
      <c r="DU299" s="82">
        <v>846</v>
      </c>
      <c r="DV299" s="82">
        <v>5120</v>
      </c>
      <c r="DW299" s="82">
        <v>49</v>
      </c>
      <c r="DX299" s="82"/>
      <c r="DY299" s="82">
        <v>250</v>
      </c>
      <c r="DZ299" s="82">
        <v>80</v>
      </c>
      <c r="EA299" s="82">
        <v>193</v>
      </c>
      <c r="EB299" s="82">
        <v>893</v>
      </c>
      <c r="EC299" s="82">
        <v>260</v>
      </c>
      <c r="ED299" s="82">
        <v>10</v>
      </c>
      <c r="EE299" s="82"/>
      <c r="EF299" s="82">
        <v>17</v>
      </c>
      <c r="EG299" s="82">
        <v>9</v>
      </c>
      <c r="EH299" s="82">
        <v>4</v>
      </c>
      <c r="EI299" s="82">
        <v>3872</v>
      </c>
      <c r="EJ299" s="82">
        <v>425</v>
      </c>
      <c r="EK299" s="82">
        <v>1</v>
      </c>
      <c r="EL299" s="82">
        <v>1</v>
      </c>
      <c r="EM299" s="82"/>
      <c r="EN299" s="82"/>
      <c r="EO299" s="82"/>
      <c r="EP299" s="82">
        <v>264</v>
      </c>
      <c r="EQ299" s="82">
        <v>3771</v>
      </c>
      <c r="ER299" s="82">
        <v>17</v>
      </c>
      <c r="ES299" s="82">
        <v>1883</v>
      </c>
      <c r="ET299" s="82">
        <v>80</v>
      </c>
      <c r="EU299" s="82"/>
      <c r="EV299" s="82">
        <v>956</v>
      </c>
      <c r="EW299" s="82">
        <v>1060</v>
      </c>
      <c r="EX299" s="82">
        <v>67</v>
      </c>
      <c r="EY299" s="82">
        <v>6</v>
      </c>
      <c r="EZ299" s="82">
        <v>249</v>
      </c>
      <c r="FA299" s="82">
        <v>4</v>
      </c>
      <c r="FB299" s="82">
        <v>281</v>
      </c>
      <c r="FC299" s="82">
        <v>1487</v>
      </c>
      <c r="FD299" s="82">
        <v>495</v>
      </c>
      <c r="FE299" s="82">
        <v>161</v>
      </c>
      <c r="FF299" s="82">
        <v>92</v>
      </c>
      <c r="FG299" s="82">
        <v>153</v>
      </c>
      <c r="FH299" s="82">
        <v>154</v>
      </c>
      <c r="FI299" s="82">
        <v>439</v>
      </c>
      <c r="FJ299" s="82">
        <v>154</v>
      </c>
      <c r="FK299" s="82">
        <v>190</v>
      </c>
      <c r="FL299" s="82">
        <v>4</v>
      </c>
      <c r="FM299" s="82">
        <v>3</v>
      </c>
      <c r="FN299" s="82">
        <v>60</v>
      </c>
      <c r="FO299" s="82"/>
      <c r="FP299" s="82"/>
      <c r="FQ299" s="82">
        <v>6015</v>
      </c>
      <c r="FR299" s="82">
        <v>74</v>
      </c>
      <c r="FS299" s="82">
        <v>5581</v>
      </c>
      <c r="FT299" s="82">
        <v>357</v>
      </c>
      <c r="FU299" s="82"/>
      <c r="FV299" s="82">
        <v>3</v>
      </c>
      <c r="FW299" s="82">
        <v>5917</v>
      </c>
      <c r="FX299" s="82">
        <v>83</v>
      </c>
      <c r="FY299" s="82">
        <v>15</v>
      </c>
      <c r="FZ299" s="82"/>
      <c r="GA299" s="82"/>
      <c r="GB299" s="82"/>
      <c r="GC299" s="82">
        <v>30</v>
      </c>
    </row>
    <row r="300" spans="1:185" x14ac:dyDescent="0.3">
      <c r="A300" s="83">
        <v>106494106</v>
      </c>
      <c r="B300" s="81" t="s">
        <v>908</v>
      </c>
      <c r="C300" s="81" t="s">
        <v>907</v>
      </c>
      <c r="D300" s="81" t="s">
        <v>1101</v>
      </c>
      <c r="E300" s="81" t="s">
        <v>1736</v>
      </c>
      <c r="F300" s="81" t="s">
        <v>1742</v>
      </c>
      <c r="G300" s="81" t="s">
        <v>1740</v>
      </c>
      <c r="H300" s="81" t="s">
        <v>750</v>
      </c>
      <c r="I300" s="81" t="s">
        <v>1040</v>
      </c>
      <c r="J300" s="81"/>
      <c r="K300" s="81" t="s">
        <v>1864</v>
      </c>
      <c r="L300" s="81"/>
      <c r="M300" s="81"/>
      <c r="N300" s="81" t="s">
        <v>970</v>
      </c>
      <c r="O300" s="81" t="s">
        <v>1116</v>
      </c>
      <c r="P300" s="81" t="s">
        <v>1116</v>
      </c>
      <c r="Q300" s="81" t="s">
        <v>1740</v>
      </c>
      <c r="R300" s="81" t="s">
        <v>51</v>
      </c>
      <c r="S300" s="82">
        <v>14027</v>
      </c>
      <c r="T300" s="82">
        <v>12537</v>
      </c>
      <c r="U300" s="82"/>
      <c r="V300" s="82">
        <v>1707</v>
      </c>
      <c r="W300" s="82">
        <v>2048</v>
      </c>
      <c r="X300" s="82">
        <v>4028</v>
      </c>
      <c r="Y300" s="82">
        <v>4225</v>
      </c>
      <c r="Z300" s="82">
        <v>3339</v>
      </c>
      <c r="AA300" s="82">
        <v>3683</v>
      </c>
      <c r="AB300" s="82">
        <v>3262</v>
      </c>
      <c r="AC300" s="82">
        <v>2418</v>
      </c>
      <c r="AD300" s="82">
        <v>1381</v>
      </c>
      <c r="AE300" s="82">
        <v>473</v>
      </c>
      <c r="AF300" s="82"/>
      <c r="AG300" s="82">
        <v>382</v>
      </c>
      <c r="AH300" s="82">
        <v>508</v>
      </c>
      <c r="AI300" s="82">
        <v>770</v>
      </c>
      <c r="AJ300" s="82">
        <v>461</v>
      </c>
      <c r="AK300" s="82">
        <v>108</v>
      </c>
      <c r="AL300" s="82">
        <v>6595</v>
      </c>
      <c r="AM300" s="82">
        <v>520</v>
      </c>
      <c r="AN300" s="82">
        <v>17220</v>
      </c>
      <c r="AO300" s="82"/>
      <c r="AP300" s="82">
        <v>8073</v>
      </c>
      <c r="AQ300" s="82">
        <v>17562</v>
      </c>
      <c r="AR300" s="82">
        <v>929</v>
      </c>
      <c r="AS300" s="82"/>
      <c r="AT300" s="82">
        <v>904</v>
      </c>
      <c r="AU300" s="82">
        <v>300</v>
      </c>
      <c r="AV300" s="82">
        <v>20</v>
      </c>
      <c r="AW300" s="82">
        <v>24</v>
      </c>
      <c r="AX300" s="82">
        <v>21</v>
      </c>
      <c r="AY300" s="82">
        <v>8</v>
      </c>
      <c r="AZ300" s="82">
        <v>14</v>
      </c>
      <c r="BA300" s="82">
        <v>342</v>
      </c>
      <c r="BB300" s="82">
        <v>867</v>
      </c>
      <c r="BC300" s="82">
        <v>7</v>
      </c>
      <c r="BD300" s="82">
        <v>38</v>
      </c>
      <c r="BE300" s="82">
        <v>23942</v>
      </c>
      <c r="BF300" s="82">
        <v>76</v>
      </c>
      <c r="BG300" s="82">
        <v>1</v>
      </c>
      <c r="BH300" s="82"/>
      <c r="BI300" s="82"/>
      <c r="BJ300" s="82"/>
      <c r="BK300" s="82">
        <v>10102</v>
      </c>
      <c r="BL300" s="82">
        <v>5502</v>
      </c>
      <c r="BM300" s="82">
        <v>1520</v>
      </c>
      <c r="BN300" s="82">
        <v>7399</v>
      </c>
      <c r="BO300" s="82">
        <v>2041</v>
      </c>
      <c r="BP300" s="82"/>
      <c r="BQ300" s="82">
        <v>23</v>
      </c>
      <c r="BR300" s="82">
        <v>1992</v>
      </c>
      <c r="BS300" s="82">
        <v>5</v>
      </c>
      <c r="BT300" s="82">
        <v>1677</v>
      </c>
      <c r="BU300" s="82">
        <v>74</v>
      </c>
      <c r="BV300" s="82">
        <v>306</v>
      </c>
      <c r="BW300" s="82">
        <v>360</v>
      </c>
      <c r="BX300" s="82">
        <v>223</v>
      </c>
      <c r="BY300" s="82">
        <v>679</v>
      </c>
      <c r="BZ300" s="82">
        <v>1765</v>
      </c>
      <c r="CA300" s="82">
        <v>919</v>
      </c>
      <c r="CB300" s="82">
        <v>5149</v>
      </c>
      <c r="CC300" s="82">
        <v>1826</v>
      </c>
      <c r="CD300" s="82">
        <v>1632</v>
      </c>
      <c r="CE300" s="82">
        <v>89</v>
      </c>
      <c r="CF300" s="82">
        <v>999</v>
      </c>
      <c r="CG300" s="82">
        <v>653</v>
      </c>
      <c r="CH300" s="82">
        <v>2231</v>
      </c>
      <c r="CI300" s="82">
        <v>1139</v>
      </c>
      <c r="CJ300" s="82">
        <v>4813</v>
      </c>
      <c r="CK300" s="82">
        <v>10</v>
      </c>
      <c r="CL300" s="82">
        <v>26564</v>
      </c>
      <c r="CM300" s="82">
        <v>185</v>
      </c>
      <c r="CN300" s="82">
        <v>22823</v>
      </c>
      <c r="CO300" s="82">
        <v>3481</v>
      </c>
      <c r="CP300" s="82">
        <v>34</v>
      </c>
      <c r="CQ300" s="82">
        <v>41</v>
      </c>
      <c r="CR300" s="82"/>
      <c r="CS300" s="82">
        <v>24921</v>
      </c>
      <c r="CT300" s="82">
        <v>4</v>
      </c>
      <c r="CU300" s="82">
        <v>1072</v>
      </c>
      <c r="CV300" s="82">
        <v>206</v>
      </c>
      <c r="CW300" s="82">
        <v>361</v>
      </c>
      <c r="CX300" s="82">
        <v>1799</v>
      </c>
      <c r="CY300" s="82">
        <v>1908</v>
      </c>
      <c r="CZ300" s="82"/>
      <c r="DA300" s="82">
        <v>19</v>
      </c>
      <c r="DB300" s="82">
        <v>165</v>
      </c>
      <c r="DC300" s="82">
        <v>261</v>
      </c>
      <c r="DD300" s="82">
        <v>318</v>
      </c>
      <c r="DE300" s="82">
        <v>599</v>
      </c>
      <c r="DF300" s="82">
        <v>833</v>
      </c>
      <c r="DG300" s="82">
        <v>842</v>
      </c>
      <c r="DH300" s="82">
        <v>653</v>
      </c>
      <c r="DI300" s="82">
        <v>17</v>
      </c>
      <c r="DJ300" s="82"/>
      <c r="DK300" s="82"/>
      <c r="DL300" s="82">
        <v>82</v>
      </c>
      <c r="DM300" s="82">
        <v>100</v>
      </c>
      <c r="DN300" s="82">
        <v>69</v>
      </c>
      <c r="DO300" s="82">
        <v>54</v>
      </c>
      <c r="DP300" s="82">
        <v>11</v>
      </c>
      <c r="DQ300" s="82">
        <v>518</v>
      </c>
      <c r="DR300" s="82">
        <v>58</v>
      </c>
      <c r="DS300" s="82">
        <v>2815</v>
      </c>
      <c r="DT300" s="82"/>
      <c r="DU300" s="82">
        <v>643</v>
      </c>
      <c r="DV300" s="82">
        <v>2918</v>
      </c>
      <c r="DW300" s="82">
        <v>146</v>
      </c>
      <c r="DX300" s="82"/>
      <c r="DY300" s="82">
        <v>132</v>
      </c>
      <c r="DZ300" s="82">
        <v>78</v>
      </c>
      <c r="EA300" s="82">
        <v>119</v>
      </c>
      <c r="EB300" s="82">
        <v>951</v>
      </c>
      <c r="EC300" s="82">
        <v>108</v>
      </c>
      <c r="ED300" s="82">
        <v>2</v>
      </c>
      <c r="EE300" s="82">
        <v>19</v>
      </c>
      <c r="EF300" s="82">
        <v>17</v>
      </c>
      <c r="EG300" s="82">
        <v>18</v>
      </c>
      <c r="EH300" s="82">
        <v>18</v>
      </c>
      <c r="EI300" s="82">
        <v>1844</v>
      </c>
      <c r="EJ300" s="82">
        <v>399</v>
      </c>
      <c r="EK300" s="82"/>
      <c r="EL300" s="82"/>
      <c r="EM300" s="82"/>
      <c r="EN300" s="82">
        <v>2</v>
      </c>
      <c r="EO300" s="82"/>
      <c r="EP300" s="82">
        <v>867</v>
      </c>
      <c r="EQ300" s="82">
        <v>1853</v>
      </c>
      <c r="ER300" s="82">
        <v>125</v>
      </c>
      <c r="ES300" s="82">
        <v>762</v>
      </c>
      <c r="ET300" s="82">
        <v>100</v>
      </c>
      <c r="EU300" s="82"/>
      <c r="EV300" s="82">
        <v>689</v>
      </c>
      <c r="EW300" s="82">
        <v>686</v>
      </c>
      <c r="EX300" s="82">
        <v>46</v>
      </c>
      <c r="EY300" s="82">
        <v>4</v>
      </c>
      <c r="EZ300" s="82">
        <v>191</v>
      </c>
      <c r="FA300" s="82">
        <v>3</v>
      </c>
      <c r="FB300" s="82">
        <v>181</v>
      </c>
      <c r="FC300" s="82">
        <v>847</v>
      </c>
      <c r="FD300" s="82">
        <v>315</v>
      </c>
      <c r="FE300" s="82">
        <v>74</v>
      </c>
      <c r="FF300" s="82">
        <v>69</v>
      </c>
      <c r="FG300" s="82">
        <v>86</v>
      </c>
      <c r="FH300" s="82">
        <v>78</v>
      </c>
      <c r="FI300" s="82">
        <v>191</v>
      </c>
      <c r="FJ300" s="82">
        <v>85</v>
      </c>
      <c r="FK300" s="82">
        <v>75</v>
      </c>
      <c r="FL300" s="82">
        <v>16</v>
      </c>
      <c r="FM300" s="82">
        <v>4</v>
      </c>
      <c r="FN300" s="82">
        <v>65</v>
      </c>
      <c r="FO300" s="82">
        <v>2</v>
      </c>
      <c r="FP300" s="82"/>
      <c r="FQ300" s="82">
        <v>3707</v>
      </c>
      <c r="FR300" s="82">
        <v>29</v>
      </c>
      <c r="FS300" s="82">
        <v>3335</v>
      </c>
      <c r="FT300" s="82">
        <v>329</v>
      </c>
      <c r="FU300" s="82">
        <v>3</v>
      </c>
      <c r="FV300" s="82">
        <v>11</v>
      </c>
      <c r="FW300" s="82">
        <v>3459</v>
      </c>
      <c r="FX300" s="82">
        <v>215</v>
      </c>
      <c r="FY300" s="82">
        <v>15</v>
      </c>
      <c r="FZ300" s="82">
        <v>18</v>
      </c>
      <c r="GA300" s="82"/>
      <c r="GB300" s="82"/>
      <c r="GC300" s="82">
        <v>15</v>
      </c>
    </row>
    <row r="301" spans="1:185" x14ac:dyDescent="0.3">
      <c r="A301" s="83">
        <v>106500852</v>
      </c>
      <c r="B301" s="81" t="s">
        <v>751</v>
      </c>
      <c r="C301" s="81" t="s">
        <v>752</v>
      </c>
      <c r="D301" s="81" t="s">
        <v>1101</v>
      </c>
      <c r="E301" s="81" t="s">
        <v>1743</v>
      </c>
      <c r="F301" s="81" t="s">
        <v>2167</v>
      </c>
      <c r="G301" s="81" t="s">
        <v>2168</v>
      </c>
      <c r="H301" s="81" t="s">
        <v>753</v>
      </c>
      <c r="I301" s="81" t="s">
        <v>1041</v>
      </c>
      <c r="J301" s="81" t="s">
        <v>1867</v>
      </c>
      <c r="K301" s="81" t="s">
        <v>1864</v>
      </c>
      <c r="L301" s="81"/>
      <c r="M301" s="81"/>
      <c r="N301" s="81" t="s">
        <v>965</v>
      </c>
      <c r="O301" s="81" t="s">
        <v>1110</v>
      </c>
      <c r="P301" s="81" t="s">
        <v>1128</v>
      </c>
      <c r="Q301" s="81" t="s">
        <v>1744</v>
      </c>
      <c r="R301" s="81" t="s">
        <v>51</v>
      </c>
      <c r="S301" s="82">
        <v>37789</v>
      </c>
      <c r="T301" s="82">
        <v>32346</v>
      </c>
      <c r="U301" s="82">
        <v>1</v>
      </c>
      <c r="V301" s="82">
        <v>5823</v>
      </c>
      <c r="W301" s="82">
        <v>6484</v>
      </c>
      <c r="X301" s="82">
        <v>13685</v>
      </c>
      <c r="Y301" s="82">
        <v>12846</v>
      </c>
      <c r="Z301" s="82">
        <v>9202</v>
      </c>
      <c r="AA301" s="82">
        <v>8734</v>
      </c>
      <c r="AB301" s="82">
        <v>6399</v>
      </c>
      <c r="AC301" s="82">
        <v>3234</v>
      </c>
      <c r="AD301" s="82">
        <v>2212</v>
      </c>
      <c r="AE301" s="82">
        <v>1515</v>
      </c>
      <c r="AF301" s="82">
        <v>2</v>
      </c>
      <c r="AG301" s="82">
        <v>92</v>
      </c>
      <c r="AH301" s="82">
        <v>1064</v>
      </c>
      <c r="AI301" s="82">
        <v>4210</v>
      </c>
      <c r="AJ301" s="82">
        <v>494</v>
      </c>
      <c r="AK301" s="82">
        <v>439</v>
      </c>
      <c r="AL301" s="82">
        <v>18655</v>
      </c>
      <c r="AM301" s="82">
        <v>1469</v>
      </c>
      <c r="AN301" s="82">
        <v>43713</v>
      </c>
      <c r="AO301" s="82"/>
      <c r="AP301" s="82">
        <v>30143</v>
      </c>
      <c r="AQ301" s="82">
        <v>37960</v>
      </c>
      <c r="AR301" s="82">
        <v>2033</v>
      </c>
      <c r="AS301" s="82"/>
      <c r="AT301" s="82">
        <v>404</v>
      </c>
      <c r="AU301" s="82">
        <v>2495</v>
      </c>
      <c r="AV301" s="82">
        <v>7</v>
      </c>
      <c r="AW301" s="82">
        <v>140</v>
      </c>
      <c r="AX301" s="82">
        <v>24</v>
      </c>
      <c r="AY301" s="82">
        <v>17</v>
      </c>
      <c r="AZ301" s="82"/>
      <c r="BA301" s="82"/>
      <c r="BB301" s="82">
        <v>3259</v>
      </c>
      <c r="BC301" s="82">
        <v>20</v>
      </c>
      <c r="BD301" s="82">
        <v>2</v>
      </c>
      <c r="BE301" s="82">
        <v>63460</v>
      </c>
      <c r="BF301" s="82">
        <v>296</v>
      </c>
      <c r="BG301" s="82"/>
      <c r="BH301" s="82"/>
      <c r="BI301" s="82">
        <v>12</v>
      </c>
      <c r="BJ301" s="82"/>
      <c r="BK301" s="82">
        <v>46832</v>
      </c>
      <c r="BL301" s="82">
        <v>9872</v>
      </c>
      <c r="BM301" s="82">
        <v>1283</v>
      </c>
      <c r="BN301" s="82">
        <v>8371</v>
      </c>
      <c r="BO301" s="82">
        <v>3686</v>
      </c>
      <c r="BP301" s="82">
        <v>92</v>
      </c>
      <c r="BQ301" s="82">
        <v>117</v>
      </c>
      <c r="BR301" s="82">
        <v>3932</v>
      </c>
      <c r="BS301" s="82">
        <v>19</v>
      </c>
      <c r="BT301" s="82">
        <v>4081</v>
      </c>
      <c r="BU301" s="82">
        <v>250</v>
      </c>
      <c r="BV301" s="82">
        <v>1222</v>
      </c>
      <c r="BW301" s="82">
        <v>895</v>
      </c>
      <c r="BX301" s="82">
        <v>507</v>
      </c>
      <c r="BY301" s="82">
        <v>2831</v>
      </c>
      <c r="BZ301" s="82">
        <v>3967</v>
      </c>
      <c r="CA301" s="82">
        <v>2445</v>
      </c>
      <c r="CB301" s="82">
        <v>11383</v>
      </c>
      <c r="CC301" s="82">
        <v>5226</v>
      </c>
      <c r="CD301" s="82">
        <v>5407</v>
      </c>
      <c r="CE301" s="82">
        <v>153</v>
      </c>
      <c r="CF301" s="82">
        <v>2726</v>
      </c>
      <c r="CG301" s="82">
        <v>5015</v>
      </c>
      <c r="CH301" s="82">
        <v>5975</v>
      </c>
      <c r="CI301" s="82">
        <v>2674</v>
      </c>
      <c r="CJ301" s="82">
        <v>11301</v>
      </c>
      <c r="CK301" s="82">
        <v>10</v>
      </c>
      <c r="CL301" s="82">
        <v>70136</v>
      </c>
      <c r="CM301" s="82">
        <v>405</v>
      </c>
      <c r="CN301" s="82">
        <v>63180</v>
      </c>
      <c r="CO301" s="82">
        <v>6506</v>
      </c>
      <c r="CP301" s="82">
        <v>6</v>
      </c>
      <c r="CQ301" s="82">
        <v>39</v>
      </c>
      <c r="CR301" s="82">
        <v>16</v>
      </c>
      <c r="CS301" s="82">
        <v>66307</v>
      </c>
      <c r="CT301" s="82">
        <v>2</v>
      </c>
      <c r="CU301" s="82">
        <v>2208</v>
      </c>
      <c r="CV301" s="82">
        <v>263</v>
      </c>
      <c r="CW301" s="82">
        <v>1340</v>
      </c>
      <c r="CX301" s="82">
        <v>5834</v>
      </c>
      <c r="CY301" s="82">
        <v>7083</v>
      </c>
      <c r="CZ301" s="82"/>
      <c r="DA301" s="82">
        <v>174</v>
      </c>
      <c r="DB301" s="82">
        <v>786</v>
      </c>
      <c r="DC301" s="82">
        <v>1105</v>
      </c>
      <c r="DD301" s="82">
        <v>1405</v>
      </c>
      <c r="DE301" s="82">
        <v>2162</v>
      </c>
      <c r="DF301" s="82">
        <v>2843</v>
      </c>
      <c r="DG301" s="82">
        <v>2362</v>
      </c>
      <c r="DH301" s="82">
        <v>1828</v>
      </c>
      <c r="DI301" s="82">
        <v>125</v>
      </c>
      <c r="DJ301" s="82">
        <v>127</v>
      </c>
      <c r="DK301" s="82"/>
      <c r="DL301" s="82">
        <v>10</v>
      </c>
      <c r="DM301" s="82">
        <v>315</v>
      </c>
      <c r="DN301" s="82">
        <v>571</v>
      </c>
      <c r="DO301" s="82">
        <v>64</v>
      </c>
      <c r="DP301" s="82">
        <v>111</v>
      </c>
      <c r="DQ301" s="82">
        <v>2826</v>
      </c>
      <c r="DR301" s="82">
        <v>307</v>
      </c>
      <c r="DS301" s="82">
        <v>8713</v>
      </c>
      <c r="DT301" s="82"/>
      <c r="DU301" s="82">
        <v>3880</v>
      </c>
      <c r="DV301" s="82">
        <v>8609</v>
      </c>
      <c r="DW301" s="82">
        <v>428</v>
      </c>
      <c r="DX301" s="82"/>
      <c r="DY301" s="82">
        <v>292</v>
      </c>
      <c r="DZ301" s="82">
        <v>452</v>
      </c>
      <c r="EA301" s="82">
        <v>702</v>
      </c>
      <c r="EB301" s="82">
        <v>1136</v>
      </c>
      <c r="EC301" s="82">
        <v>307</v>
      </c>
      <c r="ED301" s="82">
        <v>7</v>
      </c>
      <c r="EE301" s="82">
        <v>54</v>
      </c>
      <c r="EF301" s="82">
        <v>96</v>
      </c>
      <c r="EG301" s="82">
        <v>174</v>
      </c>
      <c r="EH301" s="82">
        <v>60</v>
      </c>
      <c r="EI301" s="82">
        <v>8036</v>
      </c>
      <c r="EJ301" s="82">
        <v>1589</v>
      </c>
      <c r="EK301" s="82">
        <v>11</v>
      </c>
      <c r="EL301" s="82"/>
      <c r="EM301" s="82">
        <v>1</v>
      </c>
      <c r="EN301" s="82"/>
      <c r="EO301" s="82"/>
      <c r="EP301" s="82">
        <v>4839</v>
      </c>
      <c r="EQ301" s="82">
        <v>5225</v>
      </c>
      <c r="ER301" s="82">
        <v>432</v>
      </c>
      <c r="ES301" s="82">
        <v>2240</v>
      </c>
      <c r="ET301" s="82">
        <v>181</v>
      </c>
      <c r="EU301" s="82"/>
      <c r="EV301" s="82">
        <v>2490</v>
      </c>
      <c r="EW301" s="82">
        <v>1543</v>
      </c>
      <c r="EX301" s="82">
        <v>125</v>
      </c>
      <c r="EY301" s="82">
        <v>17</v>
      </c>
      <c r="EZ301" s="82">
        <v>647</v>
      </c>
      <c r="FA301" s="82">
        <v>9</v>
      </c>
      <c r="FB301" s="82">
        <v>845</v>
      </c>
      <c r="FC301" s="82">
        <v>1998</v>
      </c>
      <c r="FD301" s="82">
        <v>2020</v>
      </c>
      <c r="FE301" s="82">
        <v>504</v>
      </c>
      <c r="FF301" s="82">
        <v>217</v>
      </c>
      <c r="FG301" s="82">
        <v>346</v>
      </c>
      <c r="FH301" s="82">
        <v>480</v>
      </c>
      <c r="FI301" s="82">
        <v>1069</v>
      </c>
      <c r="FJ301" s="82">
        <v>264</v>
      </c>
      <c r="FK301" s="82">
        <v>145</v>
      </c>
      <c r="FL301" s="82">
        <v>48</v>
      </c>
      <c r="FM301" s="82">
        <v>5</v>
      </c>
      <c r="FN301" s="82">
        <v>139</v>
      </c>
      <c r="FO301" s="82">
        <v>6</v>
      </c>
      <c r="FP301" s="82"/>
      <c r="FQ301" s="82">
        <v>12917</v>
      </c>
      <c r="FR301" s="82">
        <v>71</v>
      </c>
      <c r="FS301" s="82">
        <v>11794</v>
      </c>
      <c r="FT301" s="82">
        <v>1024</v>
      </c>
      <c r="FU301" s="82">
        <v>12</v>
      </c>
      <c r="FV301" s="82">
        <v>16</v>
      </c>
      <c r="FW301" s="82">
        <v>12149</v>
      </c>
      <c r="FX301" s="82">
        <v>675</v>
      </c>
      <c r="FY301" s="82">
        <v>57</v>
      </c>
      <c r="FZ301" s="82">
        <v>13</v>
      </c>
      <c r="GA301" s="82">
        <v>1</v>
      </c>
      <c r="GB301" s="82">
        <v>22</v>
      </c>
      <c r="GC301" s="82">
        <v>33</v>
      </c>
    </row>
    <row r="302" spans="1:185" x14ac:dyDescent="0.3">
      <c r="A302" s="83">
        <v>106500867</v>
      </c>
      <c r="B302" s="81" t="s">
        <v>754</v>
      </c>
      <c r="C302" s="81" t="s">
        <v>909</v>
      </c>
      <c r="D302" s="81" t="s">
        <v>1101</v>
      </c>
      <c r="E302" s="81" t="s">
        <v>1743</v>
      </c>
      <c r="F302" s="81" t="s">
        <v>1745</v>
      </c>
      <c r="G302" s="81" t="s">
        <v>1746</v>
      </c>
      <c r="H302" s="81" t="s">
        <v>755</v>
      </c>
      <c r="I302" s="81" t="s">
        <v>1041</v>
      </c>
      <c r="J302" s="81"/>
      <c r="K302" s="81" t="s">
        <v>1864</v>
      </c>
      <c r="L302" s="81"/>
      <c r="M302" s="81"/>
      <c r="N302" s="81" t="s">
        <v>967</v>
      </c>
      <c r="O302" s="81" t="s">
        <v>1109</v>
      </c>
      <c r="P302" s="81" t="s">
        <v>1119</v>
      </c>
      <c r="Q302" s="81" t="s">
        <v>1747</v>
      </c>
      <c r="R302" s="81" t="s">
        <v>51</v>
      </c>
      <c r="S302" s="82">
        <v>23472</v>
      </c>
      <c r="T302" s="82">
        <v>19162</v>
      </c>
      <c r="U302" s="82"/>
      <c r="V302" s="82">
        <v>4289</v>
      </c>
      <c r="W302" s="82">
        <v>4509</v>
      </c>
      <c r="X302" s="82">
        <v>7854</v>
      </c>
      <c r="Y302" s="82">
        <v>6723</v>
      </c>
      <c r="Z302" s="82">
        <v>5514</v>
      </c>
      <c r="AA302" s="82">
        <v>5042</v>
      </c>
      <c r="AB302" s="82">
        <v>3559</v>
      </c>
      <c r="AC302" s="82">
        <v>2372</v>
      </c>
      <c r="AD302" s="82">
        <v>1900</v>
      </c>
      <c r="AE302" s="82">
        <v>872</v>
      </c>
      <c r="AF302" s="82"/>
      <c r="AG302" s="82">
        <v>61</v>
      </c>
      <c r="AH302" s="82">
        <v>326</v>
      </c>
      <c r="AI302" s="82">
        <v>1306</v>
      </c>
      <c r="AJ302" s="82">
        <v>206</v>
      </c>
      <c r="AK302" s="82">
        <v>57</v>
      </c>
      <c r="AL302" s="82">
        <v>25905</v>
      </c>
      <c r="AM302" s="82">
        <v>376</v>
      </c>
      <c r="AN302" s="82">
        <v>14397</v>
      </c>
      <c r="AO302" s="82"/>
      <c r="AP302" s="82">
        <v>22547</v>
      </c>
      <c r="AQ302" s="82">
        <v>20042</v>
      </c>
      <c r="AR302" s="82">
        <v>45</v>
      </c>
      <c r="AS302" s="82"/>
      <c r="AT302" s="82"/>
      <c r="AU302" s="82">
        <v>997</v>
      </c>
      <c r="AV302" s="82">
        <v>883</v>
      </c>
      <c r="AW302" s="82">
        <v>99</v>
      </c>
      <c r="AX302" s="82">
        <v>392</v>
      </c>
      <c r="AY302" s="82">
        <v>10</v>
      </c>
      <c r="AZ302" s="82"/>
      <c r="BA302" s="82">
        <v>7</v>
      </c>
      <c r="BB302" s="82"/>
      <c r="BC302" s="82"/>
      <c r="BD302" s="82">
        <v>1</v>
      </c>
      <c r="BE302" s="82">
        <v>40245</v>
      </c>
      <c r="BF302" s="82"/>
      <c r="BG302" s="82"/>
      <c r="BH302" s="82"/>
      <c r="BI302" s="82"/>
      <c r="BJ302" s="82"/>
      <c r="BK302" s="82">
        <v>24481</v>
      </c>
      <c r="BL302" s="82">
        <v>6724</v>
      </c>
      <c r="BM302" s="82">
        <v>1035</v>
      </c>
      <c r="BN302" s="82">
        <v>6611</v>
      </c>
      <c r="BO302" s="82">
        <v>3783</v>
      </c>
      <c r="BP302" s="82"/>
      <c r="BQ302" s="82">
        <v>38</v>
      </c>
      <c r="BR302" s="82">
        <v>2813</v>
      </c>
      <c r="BS302" s="82">
        <v>4</v>
      </c>
      <c r="BT302" s="82">
        <v>2700</v>
      </c>
      <c r="BU302" s="82">
        <v>157</v>
      </c>
      <c r="BV302" s="82">
        <v>850</v>
      </c>
      <c r="BW302" s="82">
        <v>555</v>
      </c>
      <c r="BX302" s="82">
        <v>286</v>
      </c>
      <c r="BY302" s="82">
        <v>1452</v>
      </c>
      <c r="BZ302" s="82">
        <v>2636</v>
      </c>
      <c r="CA302" s="82">
        <v>3269</v>
      </c>
      <c r="CB302" s="82">
        <v>7327</v>
      </c>
      <c r="CC302" s="82">
        <v>1550</v>
      </c>
      <c r="CD302" s="82">
        <v>2532</v>
      </c>
      <c r="CE302" s="82">
        <v>80</v>
      </c>
      <c r="CF302" s="82">
        <v>1793</v>
      </c>
      <c r="CG302" s="82">
        <v>1469</v>
      </c>
      <c r="CH302" s="82">
        <v>4456</v>
      </c>
      <c r="CI302" s="82">
        <v>1321</v>
      </c>
      <c r="CJ302" s="82">
        <v>7330</v>
      </c>
      <c r="CK302" s="82">
        <v>16</v>
      </c>
      <c r="CL302" s="82">
        <v>42634</v>
      </c>
      <c r="CM302" s="82">
        <v>734</v>
      </c>
      <c r="CN302" s="82">
        <v>34304</v>
      </c>
      <c r="CO302" s="82">
        <v>7111</v>
      </c>
      <c r="CP302" s="82"/>
      <c r="CQ302" s="82">
        <v>485</v>
      </c>
      <c r="CR302" s="82">
        <v>88</v>
      </c>
      <c r="CS302" s="82">
        <v>41432</v>
      </c>
      <c r="CT302" s="82">
        <v>2</v>
      </c>
      <c r="CU302" s="82">
        <v>873</v>
      </c>
      <c r="CV302" s="82">
        <v>201</v>
      </c>
      <c r="CW302" s="82">
        <v>38</v>
      </c>
      <c r="CX302" s="82">
        <v>3333</v>
      </c>
      <c r="CY302" s="82">
        <v>3396</v>
      </c>
      <c r="CZ302" s="82"/>
      <c r="DA302" s="82">
        <v>115</v>
      </c>
      <c r="DB302" s="82">
        <v>356</v>
      </c>
      <c r="DC302" s="82">
        <v>513</v>
      </c>
      <c r="DD302" s="82">
        <v>638</v>
      </c>
      <c r="DE302" s="82">
        <v>1107</v>
      </c>
      <c r="DF302" s="82">
        <v>1403</v>
      </c>
      <c r="DG302" s="82">
        <v>1203</v>
      </c>
      <c r="DH302" s="82">
        <v>1266</v>
      </c>
      <c r="DI302" s="82">
        <v>81</v>
      </c>
      <c r="DJ302" s="82">
        <v>47</v>
      </c>
      <c r="DK302" s="82"/>
      <c r="DL302" s="82">
        <v>10</v>
      </c>
      <c r="DM302" s="82">
        <v>83</v>
      </c>
      <c r="DN302" s="82">
        <v>176</v>
      </c>
      <c r="DO302" s="82">
        <v>56</v>
      </c>
      <c r="DP302" s="82">
        <v>13</v>
      </c>
      <c r="DQ302" s="82">
        <v>3223</v>
      </c>
      <c r="DR302" s="82">
        <v>63</v>
      </c>
      <c r="DS302" s="82">
        <v>3105</v>
      </c>
      <c r="DT302" s="82"/>
      <c r="DU302" s="82">
        <v>2488</v>
      </c>
      <c r="DV302" s="82">
        <v>4233</v>
      </c>
      <c r="DW302" s="82">
        <v>8</v>
      </c>
      <c r="DX302" s="82"/>
      <c r="DY302" s="82">
        <v>33</v>
      </c>
      <c r="DZ302" s="82">
        <v>924</v>
      </c>
      <c r="EA302" s="82">
        <v>308</v>
      </c>
      <c r="EB302" s="82">
        <v>1186</v>
      </c>
      <c r="EC302" s="82">
        <v>140</v>
      </c>
      <c r="ED302" s="82"/>
      <c r="EE302" s="82">
        <v>1</v>
      </c>
      <c r="EF302" s="82"/>
      <c r="EG302" s="82"/>
      <c r="EH302" s="82">
        <v>20</v>
      </c>
      <c r="EI302" s="82">
        <v>3864</v>
      </c>
      <c r="EJ302" s="82"/>
      <c r="EK302" s="82">
        <v>253</v>
      </c>
      <c r="EL302" s="82"/>
      <c r="EM302" s="82"/>
      <c r="EN302" s="82"/>
      <c r="EO302" s="82"/>
      <c r="EP302" s="82">
        <v>2365</v>
      </c>
      <c r="EQ302" s="82">
        <v>3275</v>
      </c>
      <c r="ER302" s="82">
        <v>60</v>
      </c>
      <c r="ES302" s="82">
        <v>912</v>
      </c>
      <c r="ET302" s="82">
        <v>117</v>
      </c>
      <c r="EU302" s="82"/>
      <c r="EV302" s="82">
        <v>1477</v>
      </c>
      <c r="EW302" s="82">
        <v>1067</v>
      </c>
      <c r="EX302" s="82">
        <v>38</v>
      </c>
      <c r="EY302" s="82">
        <v>4</v>
      </c>
      <c r="EZ302" s="82">
        <v>330</v>
      </c>
      <c r="FA302" s="82">
        <v>3</v>
      </c>
      <c r="FB302" s="82">
        <v>344</v>
      </c>
      <c r="FC302" s="82">
        <v>1446</v>
      </c>
      <c r="FD302" s="82">
        <v>515</v>
      </c>
      <c r="FE302" s="82">
        <v>61</v>
      </c>
      <c r="FF302" s="82">
        <v>80</v>
      </c>
      <c r="FG302" s="82">
        <v>162</v>
      </c>
      <c r="FH302" s="82">
        <v>105</v>
      </c>
      <c r="FI302" s="82">
        <v>629</v>
      </c>
      <c r="FJ302" s="82">
        <v>132</v>
      </c>
      <c r="FK302" s="82">
        <v>110</v>
      </c>
      <c r="FL302" s="82">
        <v>63</v>
      </c>
      <c r="FM302" s="82">
        <v>4</v>
      </c>
      <c r="FN302" s="82">
        <v>152</v>
      </c>
      <c r="FO302" s="82">
        <v>5</v>
      </c>
      <c r="FP302" s="82">
        <v>2</v>
      </c>
      <c r="FQ302" s="82">
        <v>6729</v>
      </c>
      <c r="FR302" s="82">
        <v>302</v>
      </c>
      <c r="FS302" s="82">
        <v>5142</v>
      </c>
      <c r="FT302" s="82">
        <v>1103</v>
      </c>
      <c r="FU302" s="82"/>
      <c r="FV302" s="82">
        <v>182</v>
      </c>
      <c r="FW302" s="82">
        <v>6528</v>
      </c>
      <c r="FX302" s="82">
        <v>165</v>
      </c>
      <c r="FY302" s="82">
        <v>24</v>
      </c>
      <c r="FZ302" s="82"/>
      <c r="GA302" s="82"/>
      <c r="GB302" s="82">
        <v>12</v>
      </c>
      <c r="GC302" s="82">
        <v>32</v>
      </c>
    </row>
    <row r="303" spans="1:185" x14ac:dyDescent="0.3">
      <c r="A303" s="83">
        <v>106500939</v>
      </c>
      <c r="B303" s="81" t="s">
        <v>756</v>
      </c>
      <c r="C303" s="81" t="s">
        <v>1057</v>
      </c>
      <c r="D303" s="81" t="s">
        <v>1101</v>
      </c>
      <c r="E303" s="81" t="s">
        <v>1743</v>
      </c>
      <c r="F303" s="81" t="s">
        <v>2169</v>
      </c>
      <c r="G303" s="81" t="s">
        <v>2168</v>
      </c>
      <c r="H303" s="81" t="s">
        <v>757</v>
      </c>
      <c r="I303" s="81" t="s">
        <v>1040</v>
      </c>
      <c r="J303" s="81" t="s">
        <v>1867</v>
      </c>
      <c r="K303" s="81" t="s">
        <v>1864</v>
      </c>
      <c r="L303" s="81"/>
      <c r="M303" s="81"/>
      <c r="N303" s="81" t="s">
        <v>965</v>
      </c>
      <c r="O303" s="81" t="s">
        <v>1110</v>
      </c>
      <c r="P303" s="81" t="s">
        <v>1119</v>
      </c>
      <c r="Q303" s="81" t="s">
        <v>1748</v>
      </c>
      <c r="R303" s="81" t="s">
        <v>51</v>
      </c>
      <c r="S303" s="82">
        <v>32817</v>
      </c>
      <c r="T303" s="82">
        <v>25830</v>
      </c>
      <c r="U303" s="82"/>
      <c r="V303" s="82">
        <v>4936</v>
      </c>
      <c r="W303" s="82">
        <v>5176</v>
      </c>
      <c r="X303" s="82">
        <v>10387</v>
      </c>
      <c r="Y303" s="82">
        <v>9732</v>
      </c>
      <c r="Z303" s="82">
        <v>7465</v>
      </c>
      <c r="AA303" s="82">
        <v>7331</v>
      </c>
      <c r="AB303" s="82">
        <v>5600</v>
      </c>
      <c r="AC303" s="82">
        <v>3770</v>
      </c>
      <c r="AD303" s="82">
        <v>3267</v>
      </c>
      <c r="AE303" s="82">
        <v>983</v>
      </c>
      <c r="AF303" s="82"/>
      <c r="AG303" s="82">
        <v>238</v>
      </c>
      <c r="AH303" s="82">
        <v>1329</v>
      </c>
      <c r="AI303" s="82">
        <v>3431</v>
      </c>
      <c r="AJ303" s="82">
        <v>493</v>
      </c>
      <c r="AK303" s="82">
        <v>506</v>
      </c>
      <c r="AL303" s="82">
        <v>20850</v>
      </c>
      <c r="AM303" s="82">
        <v>592</v>
      </c>
      <c r="AN303" s="82">
        <v>31208</v>
      </c>
      <c r="AO303" s="82"/>
      <c r="AP303" s="82">
        <v>24168</v>
      </c>
      <c r="AQ303" s="82">
        <v>33646</v>
      </c>
      <c r="AR303" s="82">
        <v>833</v>
      </c>
      <c r="AS303" s="82"/>
      <c r="AT303" s="82">
        <v>458</v>
      </c>
      <c r="AU303" s="82">
        <v>1696</v>
      </c>
      <c r="AV303" s="82">
        <v>21</v>
      </c>
      <c r="AW303" s="82">
        <v>109</v>
      </c>
      <c r="AX303" s="82">
        <v>39</v>
      </c>
      <c r="AY303" s="82">
        <v>15</v>
      </c>
      <c r="AZ303" s="82">
        <v>3</v>
      </c>
      <c r="BA303" s="82">
        <v>29</v>
      </c>
      <c r="BB303" s="82">
        <v>399</v>
      </c>
      <c r="BC303" s="82">
        <v>15</v>
      </c>
      <c r="BD303" s="82">
        <v>114</v>
      </c>
      <c r="BE303" s="82">
        <v>55372</v>
      </c>
      <c r="BF303" s="82">
        <v>377</v>
      </c>
      <c r="BG303" s="82"/>
      <c r="BH303" s="82"/>
      <c r="BI303" s="82"/>
      <c r="BJ303" s="82"/>
      <c r="BK303" s="82">
        <v>28311</v>
      </c>
      <c r="BL303" s="82">
        <v>11537</v>
      </c>
      <c r="BM303" s="82">
        <v>2301</v>
      </c>
      <c r="BN303" s="82">
        <v>13558</v>
      </c>
      <c r="BO303" s="82">
        <v>2940</v>
      </c>
      <c r="BP303" s="82"/>
      <c r="BQ303" s="82">
        <v>40</v>
      </c>
      <c r="BR303" s="82">
        <v>3683</v>
      </c>
      <c r="BS303" s="82">
        <v>19</v>
      </c>
      <c r="BT303" s="82">
        <v>3379</v>
      </c>
      <c r="BU303" s="82">
        <v>194</v>
      </c>
      <c r="BV303" s="82">
        <v>1001</v>
      </c>
      <c r="BW303" s="82">
        <v>890</v>
      </c>
      <c r="BX303" s="82">
        <v>439</v>
      </c>
      <c r="BY303" s="82">
        <v>1601</v>
      </c>
      <c r="BZ303" s="82">
        <v>3524</v>
      </c>
      <c r="CA303" s="82">
        <v>4291</v>
      </c>
      <c r="CB303" s="82">
        <v>10654</v>
      </c>
      <c r="CC303" s="82">
        <v>1864</v>
      </c>
      <c r="CD303" s="82">
        <v>3973</v>
      </c>
      <c r="CE303" s="82">
        <v>135</v>
      </c>
      <c r="CF303" s="82">
        <v>2600</v>
      </c>
      <c r="CG303" s="82">
        <v>1580</v>
      </c>
      <c r="CH303" s="82">
        <v>5925</v>
      </c>
      <c r="CI303" s="82">
        <v>2171</v>
      </c>
      <c r="CJ303" s="82">
        <v>10676</v>
      </c>
      <c r="CK303" s="82">
        <v>8</v>
      </c>
      <c r="CL303" s="82">
        <v>58647</v>
      </c>
      <c r="CM303" s="82">
        <v>742</v>
      </c>
      <c r="CN303" s="82">
        <v>52745</v>
      </c>
      <c r="CO303" s="82">
        <v>4815</v>
      </c>
      <c r="CP303" s="82">
        <v>76</v>
      </c>
      <c r="CQ303" s="82">
        <v>269</v>
      </c>
      <c r="CR303" s="82"/>
      <c r="CS303" s="82">
        <v>56401</v>
      </c>
      <c r="CT303" s="82">
        <v>6</v>
      </c>
      <c r="CU303" s="82">
        <v>1615</v>
      </c>
      <c r="CV303" s="82">
        <v>269</v>
      </c>
      <c r="CW303" s="82">
        <v>356</v>
      </c>
      <c r="CX303" s="82">
        <v>6715</v>
      </c>
      <c r="CY303" s="82">
        <v>6955</v>
      </c>
      <c r="CZ303" s="82"/>
      <c r="DA303" s="82">
        <v>181</v>
      </c>
      <c r="DB303" s="82">
        <v>684</v>
      </c>
      <c r="DC303" s="82">
        <v>1044</v>
      </c>
      <c r="DD303" s="82">
        <v>1350</v>
      </c>
      <c r="DE303" s="82">
        <v>2248</v>
      </c>
      <c r="DF303" s="82">
        <v>2650</v>
      </c>
      <c r="DG303" s="82">
        <v>2653</v>
      </c>
      <c r="DH303" s="82">
        <v>2744</v>
      </c>
      <c r="DI303" s="82">
        <v>48</v>
      </c>
      <c r="DJ303" s="82">
        <v>68</v>
      </c>
      <c r="DK303" s="82"/>
      <c r="DL303" s="82">
        <v>68</v>
      </c>
      <c r="DM303" s="82">
        <v>321</v>
      </c>
      <c r="DN303" s="82">
        <v>609</v>
      </c>
      <c r="DO303" s="82">
        <v>66</v>
      </c>
      <c r="DP303" s="82">
        <v>139</v>
      </c>
      <c r="DQ303" s="82">
        <v>3653</v>
      </c>
      <c r="DR303" s="82">
        <v>120</v>
      </c>
      <c r="DS303" s="82">
        <v>8694</v>
      </c>
      <c r="DT303" s="82"/>
      <c r="DU303" s="82">
        <v>3902</v>
      </c>
      <c r="DV303" s="82">
        <v>9577</v>
      </c>
      <c r="DW303" s="82">
        <v>191</v>
      </c>
      <c r="DX303" s="82"/>
      <c r="DY303" s="82">
        <v>299</v>
      </c>
      <c r="DZ303" s="82">
        <v>454</v>
      </c>
      <c r="EA303" s="82">
        <v>567</v>
      </c>
      <c r="EB303" s="82">
        <v>3697</v>
      </c>
      <c r="EC303" s="82">
        <v>406</v>
      </c>
      <c r="ED303" s="82">
        <v>5</v>
      </c>
      <c r="EE303" s="82">
        <v>7</v>
      </c>
      <c r="EF303" s="82">
        <v>41</v>
      </c>
      <c r="EG303" s="82">
        <v>164</v>
      </c>
      <c r="EH303" s="82">
        <v>78</v>
      </c>
      <c r="EI303" s="82">
        <v>6482</v>
      </c>
      <c r="EJ303" s="82">
        <v>1469</v>
      </c>
      <c r="EK303" s="82"/>
      <c r="EL303" s="82"/>
      <c r="EM303" s="82"/>
      <c r="EN303" s="82">
        <v>1</v>
      </c>
      <c r="EO303" s="82"/>
      <c r="EP303" s="82">
        <v>3495</v>
      </c>
      <c r="EQ303" s="82">
        <v>7325</v>
      </c>
      <c r="ER303" s="82">
        <v>433</v>
      </c>
      <c r="ES303" s="82">
        <v>2111</v>
      </c>
      <c r="ET303" s="82">
        <v>306</v>
      </c>
      <c r="EU303" s="82"/>
      <c r="EV303" s="82">
        <v>2264</v>
      </c>
      <c r="EW303" s="82">
        <v>2047</v>
      </c>
      <c r="EX303" s="82">
        <v>154</v>
      </c>
      <c r="EY303" s="82">
        <v>15</v>
      </c>
      <c r="EZ303" s="82">
        <v>718</v>
      </c>
      <c r="FA303" s="82">
        <v>10</v>
      </c>
      <c r="FB303" s="82">
        <v>721</v>
      </c>
      <c r="FC303" s="82">
        <v>3001</v>
      </c>
      <c r="FD303" s="82">
        <v>1923</v>
      </c>
      <c r="FE303" s="82">
        <v>173</v>
      </c>
      <c r="FF303" s="82">
        <v>223</v>
      </c>
      <c r="FG303" s="82">
        <v>276</v>
      </c>
      <c r="FH303" s="82">
        <v>458</v>
      </c>
      <c r="FI303" s="82">
        <v>1032</v>
      </c>
      <c r="FJ303" s="82">
        <v>281</v>
      </c>
      <c r="FK303" s="82">
        <v>256</v>
      </c>
      <c r="FL303" s="82">
        <v>9</v>
      </c>
      <c r="FM303" s="82">
        <v>1</v>
      </c>
      <c r="FN303" s="82">
        <v>103</v>
      </c>
      <c r="FO303" s="82">
        <v>5</v>
      </c>
      <c r="FP303" s="82"/>
      <c r="FQ303" s="82">
        <v>13670</v>
      </c>
      <c r="FR303" s="82">
        <v>243</v>
      </c>
      <c r="FS303" s="82">
        <v>12107</v>
      </c>
      <c r="FT303" s="82">
        <v>1119</v>
      </c>
      <c r="FU303" s="82">
        <v>26</v>
      </c>
      <c r="FV303" s="82">
        <v>175</v>
      </c>
      <c r="FW303" s="82">
        <v>13019</v>
      </c>
      <c r="FX303" s="82">
        <v>544</v>
      </c>
      <c r="FY303" s="82">
        <v>58</v>
      </c>
      <c r="FZ303" s="82">
        <v>49</v>
      </c>
      <c r="GA303" s="82"/>
      <c r="GB303" s="82"/>
      <c r="GC303" s="82">
        <v>38</v>
      </c>
    </row>
    <row r="304" spans="1:185" x14ac:dyDescent="0.3">
      <c r="A304" s="83">
        <v>106500967</v>
      </c>
      <c r="B304" s="81" t="s">
        <v>758</v>
      </c>
      <c r="C304" s="81" t="s">
        <v>1034</v>
      </c>
      <c r="D304" s="81" t="s">
        <v>1101</v>
      </c>
      <c r="E304" s="81" t="s">
        <v>1743</v>
      </c>
      <c r="F304" s="81" t="s">
        <v>2170</v>
      </c>
      <c r="G304" s="81" t="s">
        <v>2171</v>
      </c>
      <c r="H304" s="81" t="s">
        <v>759</v>
      </c>
      <c r="I304" s="81" t="s">
        <v>969</v>
      </c>
      <c r="J304" s="81"/>
      <c r="K304" s="81" t="s">
        <v>1864</v>
      </c>
      <c r="L304" s="81" t="s">
        <v>974</v>
      </c>
      <c r="M304" s="81"/>
      <c r="N304" s="81" t="s">
        <v>976</v>
      </c>
      <c r="O304" s="81" t="s">
        <v>1109</v>
      </c>
      <c r="P304" s="81" t="s">
        <v>1119</v>
      </c>
      <c r="Q304" s="81" t="s">
        <v>1749</v>
      </c>
      <c r="R304" s="81" t="s">
        <v>75</v>
      </c>
      <c r="S304" s="82">
        <v>8825</v>
      </c>
      <c r="T304" s="82">
        <v>6997</v>
      </c>
      <c r="U304" s="82"/>
      <c r="V304" s="82">
        <v>1934</v>
      </c>
      <c r="W304" s="82">
        <v>1892</v>
      </c>
      <c r="X304" s="82">
        <v>2548</v>
      </c>
      <c r="Y304" s="82">
        <v>2539</v>
      </c>
      <c r="Z304" s="82">
        <v>2147</v>
      </c>
      <c r="AA304" s="82">
        <v>1830</v>
      </c>
      <c r="AB304" s="82">
        <v>1281</v>
      </c>
      <c r="AC304" s="82">
        <v>782</v>
      </c>
      <c r="AD304" s="82">
        <v>601</v>
      </c>
      <c r="AE304" s="82">
        <v>268</v>
      </c>
      <c r="AF304" s="82"/>
      <c r="AG304" s="82">
        <v>27</v>
      </c>
      <c r="AH304" s="82">
        <v>44</v>
      </c>
      <c r="AI304" s="82">
        <v>322</v>
      </c>
      <c r="AJ304" s="82">
        <v>16</v>
      </c>
      <c r="AK304" s="82">
        <v>16</v>
      </c>
      <c r="AL304" s="82">
        <v>5908</v>
      </c>
      <c r="AM304" s="82">
        <v>68</v>
      </c>
      <c r="AN304" s="82">
        <v>9421</v>
      </c>
      <c r="AO304" s="82"/>
      <c r="AP304" s="82">
        <v>5203</v>
      </c>
      <c r="AQ304" s="82">
        <v>10519</v>
      </c>
      <c r="AR304" s="82">
        <v>100</v>
      </c>
      <c r="AS304" s="82"/>
      <c r="AT304" s="82">
        <v>586</v>
      </c>
      <c r="AU304" s="82">
        <v>228</v>
      </c>
      <c r="AV304" s="82"/>
      <c r="AW304" s="82">
        <v>11</v>
      </c>
      <c r="AX304" s="82"/>
      <c r="AY304" s="82"/>
      <c r="AZ304" s="82"/>
      <c r="BA304" s="82">
        <v>4</v>
      </c>
      <c r="BB304" s="82"/>
      <c r="BC304" s="82"/>
      <c r="BD304" s="82"/>
      <c r="BE304" s="82">
        <v>14954</v>
      </c>
      <c r="BF304" s="82">
        <v>13</v>
      </c>
      <c r="BG304" s="82"/>
      <c r="BH304" s="82">
        <v>26</v>
      </c>
      <c r="BI304" s="82"/>
      <c r="BJ304" s="82"/>
      <c r="BK304" s="82">
        <v>9753</v>
      </c>
      <c r="BL304" s="82">
        <v>916</v>
      </c>
      <c r="BM304" s="82">
        <v>1631</v>
      </c>
      <c r="BN304" s="82">
        <v>2741</v>
      </c>
      <c r="BO304" s="82">
        <v>781</v>
      </c>
      <c r="BP304" s="82"/>
      <c r="BQ304" s="82">
        <v>2</v>
      </c>
      <c r="BR304" s="82">
        <v>752</v>
      </c>
      <c r="BS304" s="82">
        <v>3</v>
      </c>
      <c r="BT304" s="82">
        <v>1349</v>
      </c>
      <c r="BU304" s="82">
        <v>41</v>
      </c>
      <c r="BV304" s="82">
        <v>498</v>
      </c>
      <c r="BW304" s="82">
        <v>268</v>
      </c>
      <c r="BX304" s="82">
        <v>151</v>
      </c>
      <c r="BY304" s="82">
        <v>404</v>
      </c>
      <c r="BZ304" s="82">
        <v>1132</v>
      </c>
      <c r="CA304" s="82">
        <v>544</v>
      </c>
      <c r="CB304" s="82">
        <v>3960</v>
      </c>
      <c r="CC304" s="82">
        <v>523</v>
      </c>
      <c r="CD304" s="82">
        <v>1010</v>
      </c>
      <c r="CE304" s="82">
        <v>33</v>
      </c>
      <c r="CF304" s="82">
        <v>624</v>
      </c>
      <c r="CG304" s="82">
        <v>293</v>
      </c>
      <c r="CH304" s="82">
        <v>1939</v>
      </c>
      <c r="CI304" s="82">
        <v>779</v>
      </c>
      <c r="CJ304" s="82">
        <v>1517</v>
      </c>
      <c r="CK304" s="82"/>
      <c r="CL304" s="82">
        <v>15822</v>
      </c>
      <c r="CM304" s="82">
        <v>27</v>
      </c>
      <c r="CN304" s="82">
        <v>14231</v>
      </c>
      <c r="CO304" s="82">
        <v>1564</v>
      </c>
      <c r="CP304" s="82"/>
      <c r="CQ304" s="82"/>
      <c r="CR304" s="82">
        <v>2</v>
      </c>
      <c r="CS304" s="82">
        <v>15684</v>
      </c>
      <c r="CT304" s="82"/>
      <c r="CU304" s="82">
        <v>33</v>
      </c>
      <c r="CV304" s="82">
        <v>103</v>
      </c>
      <c r="CW304" s="82"/>
      <c r="CX304" s="82">
        <v>311</v>
      </c>
      <c r="CY304" s="82">
        <v>296</v>
      </c>
      <c r="CZ304" s="82"/>
      <c r="DA304" s="82">
        <v>11</v>
      </c>
      <c r="DB304" s="82">
        <v>34</v>
      </c>
      <c r="DC304" s="82">
        <v>46</v>
      </c>
      <c r="DD304" s="82">
        <v>57</v>
      </c>
      <c r="DE304" s="82">
        <v>103</v>
      </c>
      <c r="DF304" s="82">
        <v>117</v>
      </c>
      <c r="DG304" s="82">
        <v>102</v>
      </c>
      <c r="DH304" s="82">
        <v>130</v>
      </c>
      <c r="DI304" s="82">
        <v>2</v>
      </c>
      <c r="DJ304" s="82">
        <v>5</v>
      </c>
      <c r="DK304" s="82"/>
      <c r="DL304" s="82"/>
      <c r="DM304" s="82">
        <v>4</v>
      </c>
      <c r="DN304" s="82">
        <v>7</v>
      </c>
      <c r="DO304" s="82">
        <v>6</v>
      </c>
      <c r="DP304" s="82">
        <v>2</v>
      </c>
      <c r="DQ304" s="82">
        <v>154</v>
      </c>
      <c r="DR304" s="82">
        <v>4</v>
      </c>
      <c r="DS304" s="82">
        <v>430</v>
      </c>
      <c r="DT304" s="82"/>
      <c r="DU304" s="82">
        <v>139</v>
      </c>
      <c r="DV304" s="82">
        <v>465</v>
      </c>
      <c r="DW304" s="82">
        <v>3</v>
      </c>
      <c r="DX304" s="82"/>
      <c r="DY304" s="82">
        <v>34</v>
      </c>
      <c r="DZ304" s="82">
        <v>38</v>
      </c>
      <c r="EA304" s="82">
        <v>21</v>
      </c>
      <c r="EB304" s="82">
        <v>3</v>
      </c>
      <c r="EC304" s="82">
        <v>1</v>
      </c>
      <c r="ED304" s="82"/>
      <c r="EE304" s="82"/>
      <c r="EF304" s="82">
        <v>1</v>
      </c>
      <c r="EG304" s="82">
        <v>3</v>
      </c>
      <c r="EH304" s="82"/>
      <c r="EI304" s="82">
        <v>432</v>
      </c>
      <c r="EJ304" s="82">
        <v>72</v>
      </c>
      <c r="EK304" s="82"/>
      <c r="EL304" s="82"/>
      <c r="EM304" s="82">
        <v>2</v>
      </c>
      <c r="EN304" s="82"/>
      <c r="EO304" s="82"/>
      <c r="EP304" s="82">
        <v>238</v>
      </c>
      <c r="EQ304" s="82">
        <v>303</v>
      </c>
      <c r="ER304" s="82">
        <v>2</v>
      </c>
      <c r="ES304" s="82">
        <v>61</v>
      </c>
      <c r="ET304" s="82">
        <v>3</v>
      </c>
      <c r="EU304" s="82"/>
      <c r="EV304" s="82">
        <v>77</v>
      </c>
      <c r="EW304" s="82">
        <v>113</v>
      </c>
      <c r="EX304" s="82">
        <v>5</v>
      </c>
      <c r="EY304" s="82">
        <v>1</v>
      </c>
      <c r="EZ304" s="82">
        <v>53</v>
      </c>
      <c r="FA304" s="82"/>
      <c r="FB304" s="82">
        <v>38</v>
      </c>
      <c r="FC304" s="82">
        <v>111</v>
      </c>
      <c r="FD304" s="82">
        <v>32</v>
      </c>
      <c r="FE304" s="82">
        <v>18</v>
      </c>
      <c r="FF304" s="82">
        <v>7</v>
      </c>
      <c r="FG304" s="82">
        <v>6</v>
      </c>
      <c r="FH304" s="82">
        <v>7</v>
      </c>
      <c r="FI304" s="82">
        <v>97</v>
      </c>
      <c r="FJ304" s="82">
        <v>27</v>
      </c>
      <c r="FK304" s="82">
        <v>12</v>
      </c>
      <c r="FL304" s="82"/>
      <c r="FM304" s="82">
        <v>2</v>
      </c>
      <c r="FN304" s="82">
        <v>1</v>
      </c>
      <c r="FO304" s="82"/>
      <c r="FP304" s="82"/>
      <c r="FQ304" s="82">
        <v>607</v>
      </c>
      <c r="FR304" s="82">
        <v>2</v>
      </c>
      <c r="FS304" s="82">
        <v>567</v>
      </c>
      <c r="FT304" s="82">
        <v>38</v>
      </c>
      <c r="FU304" s="82"/>
      <c r="FV304" s="82"/>
      <c r="FW304" s="82">
        <v>590</v>
      </c>
      <c r="FX304" s="82">
        <v>13</v>
      </c>
      <c r="FY304" s="82">
        <v>4</v>
      </c>
      <c r="FZ304" s="82"/>
      <c r="GA304" s="82"/>
      <c r="GB304" s="82"/>
      <c r="GC304" s="82">
        <v>12</v>
      </c>
    </row>
    <row r="305" spans="1:185" x14ac:dyDescent="0.3">
      <c r="A305" s="83">
        <v>106521041</v>
      </c>
      <c r="B305" s="81" t="s">
        <v>760</v>
      </c>
      <c r="C305" s="81" t="s">
        <v>761</v>
      </c>
      <c r="D305" s="81" t="s">
        <v>1101</v>
      </c>
      <c r="E305" s="81" t="s">
        <v>1750</v>
      </c>
      <c r="F305" s="81" t="s">
        <v>2172</v>
      </c>
      <c r="G305" s="81" t="s">
        <v>2173</v>
      </c>
      <c r="H305" s="81" t="s">
        <v>762</v>
      </c>
      <c r="I305" s="81" t="s">
        <v>1040</v>
      </c>
      <c r="J305" s="81" t="s">
        <v>1870</v>
      </c>
      <c r="K305" s="81" t="s">
        <v>1864</v>
      </c>
      <c r="L305" s="81" t="s">
        <v>974</v>
      </c>
      <c r="M305" s="81"/>
      <c r="N305" s="81" t="s">
        <v>970</v>
      </c>
      <c r="O305" s="81" t="s">
        <v>1111</v>
      </c>
      <c r="P305" s="81" t="s">
        <v>1112</v>
      </c>
      <c r="Q305" s="81" t="s">
        <v>1751</v>
      </c>
      <c r="R305" s="81" t="s">
        <v>75</v>
      </c>
      <c r="S305" s="82">
        <v>12780</v>
      </c>
      <c r="T305" s="82">
        <v>11450</v>
      </c>
      <c r="U305" s="82"/>
      <c r="V305" s="82">
        <v>2215</v>
      </c>
      <c r="W305" s="82">
        <v>2405</v>
      </c>
      <c r="X305" s="82">
        <v>3713</v>
      </c>
      <c r="Y305" s="82">
        <v>3686</v>
      </c>
      <c r="Z305" s="82">
        <v>2710</v>
      </c>
      <c r="AA305" s="82">
        <v>2810</v>
      </c>
      <c r="AB305" s="82">
        <v>2795</v>
      </c>
      <c r="AC305" s="82">
        <v>1971</v>
      </c>
      <c r="AD305" s="82">
        <v>1531</v>
      </c>
      <c r="AE305" s="82">
        <v>394</v>
      </c>
      <c r="AF305" s="82"/>
      <c r="AG305" s="82">
        <v>326</v>
      </c>
      <c r="AH305" s="82">
        <v>142</v>
      </c>
      <c r="AI305" s="82">
        <v>229</v>
      </c>
      <c r="AJ305" s="82">
        <v>282</v>
      </c>
      <c r="AK305" s="82">
        <v>39</v>
      </c>
      <c r="AL305" s="82">
        <v>4281</v>
      </c>
      <c r="AM305" s="82">
        <v>572</v>
      </c>
      <c r="AN305" s="82">
        <v>18359</v>
      </c>
      <c r="AO305" s="82"/>
      <c r="AP305" s="82">
        <v>4371</v>
      </c>
      <c r="AQ305" s="82">
        <v>19515</v>
      </c>
      <c r="AR305" s="82">
        <v>344</v>
      </c>
      <c r="AS305" s="82"/>
      <c r="AT305" s="82">
        <v>591</v>
      </c>
      <c r="AU305" s="82">
        <v>811</v>
      </c>
      <c r="AV305" s="82">
        <v>2</v>
      </c>
      <c r="AW305" s="82">
        <v>45</v>
      </c>
      <c r="AX305" s="82">
        <v>131</v>
      </c>
      <c r="AY305" s="82">
        <v>9</v>
      </c>
      <c r="AZ305" s="82">
        <v>6</v>
      </c>
      <c r="BA305" s="82">
        <v>397</v>
      </c>
      <c r="BB305" s="82">
        <v>225</v>
      </c>
      <c r="BC305" s="82">
        <v>1</v>
      </c>
      <c r="BD305" s="82">
        <v>2</v>
      </c>
      <c r="BE305" s="82">
        <v>21924</v>
      </c>
      <c r="BF305" s="82">
        <v>84</v>
      </c>
      <c r="BG305" s="82">
        <v>2</v>
      </c>
      <c r="BH305" s="82"/>
      <c r="BI305" s="82"/>
      <c r="BJ305" s="82"/>
      <c r="BK305" s="82">
        <v>12305</v>
      </c>
      <c r="BL305" s="82">
        <v>6099</v>
      </c>
      <c r="BM305" s="82">
        <v>910</v>
      </c>
      <c r="BN305" s="82">
        <v>3701</v>
      </c>
      <c r="BO305" s="82">
        <v>1215</v>
      </c>
      <c r="BP305" s="82"/>
      <c r="BQ305" s="82">
        <v>20</v>
      </c>
      <c r="BR305" s="82">
        <v>1627</v>
      </c>
      <c r="BS305" s="82">
        <v>3</v>
      </c>
      <c r="BT305" s="82">
        <v>1663</v>
      </c>
      <c r="BU305" s="82">
        <v>61</v>
      </c>
      <c r="BV305" s="82">
        <v>493</v>
      </c>
      <c r="BW305" s="82">
        <v>342</v>
      </c>
      <c r="BX305" s="82">
        <v>169</v>
      </c>
      <c r="BY305" s="82">
        <v>650</v>
      </c>
      <c r="BZ305" s="82">
        <v>1451</v>
      </c>
      <c r="CA305" s="82">
        <v>841</v>
      </c>
      <c r="CB305" s="82">
        <v>5584</v>
      </c>
      <c r="CC305" s="82">
        <v>788</v>
      </c>
      <c r="CD305" s="82">
        <v>1521</v>
      </c>
      <c r="CE305" s="82">
        <v>43</v>
      </c>
      <c r="CF305" s="82">
        <v>718</v>
      </c>
      <c r="CG305" s="82">
        <v>693</v>
      </c>
      <c r="CH305" s="82">
        <v>2506</v>
      </c>
      <c r="CI305" s="82">
        <v>1365</v>
      </c>
      <c r="CJ305" s="82">
        <v>3685</v>
      </c>
      <c r="CK305" s="82">
        <v>7</v>
      </c>
      <c r="CL305" s="82">
        <v>24230</v>
      </c>
      <c r="CM305" s="82">
        <v>56</v>
      </c>
      <c r="CN305" s="82">
        <v>22756</v>
      </c>
      <c r="CO305" s="82">
        <v>1378</v>
      </c>
      <c r="CP305" s="82">
        <v>38</v>
      </c>
      <c r="CQ305" s="82">
        <v>2</v>
      </c>
      <c r="CR305" s="82">
        <v>38</v>
      </c>
      <c r="CS305" s="82">
        <v>23209</v>
      </c>
      <c r="CT305" s="82">
        <v>3</v>
      </c>
      <c r="CU305" s="82">
        <v>630</v>
      </c>
      <c r="CV305" s="82">
        <v>280</v>
      </c>
      <c r="CW305" s="82">
        <v>70</v>
      </c>
      <c r="CX305" s="82">
        <v>1156</v>
      </c>
      <c r="CY305" s="82">
        <v>1042</v>
      </c>
      <c r="CZ305" s="82"/>
      <c r="DA305" s="82">
        <v>29</v>
      </c>
      <c r="DB305" s="82">
        <v>112</v>
      </c>
      <c r="DC305" s="82">
        <v>126</v>
      </c>
      <c r="DD305" s="82">
        <v>156</v>
      </c>
      <c r="DE305" s="82">
        <v>312</v>
      </c>
      <c r="DF305" s="82">
        <v>472</v>
      </c>
      <c r="DG305" s="82">
        <v>488</v>
      </c>
      <c r="DH305" s="82">
        <v>474</v>
      </c>
      <c r="DI305" s="82">
        <v>10</v>
      </c>
      <c r="DJ305" s="82">
        <v>19</v>
      </c>
      <c r="DK305" s="82"/>
      <c r="DL305" s="82">
        <v>34</v>
      </c>
      <c r="DM305" s="82">
        <v>9</v>
      </c>
      <c r="DN305" s="82">
        <v>11</v>
      </c>
      <c r="DO305" s="82">
        <v>16</v>
      </c>
      <c r="DP305" s="82">
        <v>5</v>
      </c>
      <c r="DQ305" s="82">
        <v>198</v>
      </c>
      <c r="DR305" s="82">
        <v>52</v>
      </c>
      <c r="DS305" s="82">
        <v>1873</v>
      </c>
      <c r="DT305" s="82"/>
      <c r="DU305" s="82">
        <v>221</v>
      </c>
      <c r="DV305" s="82">
        <v>1959</v>
      </c>
      <c r="DW305" s="82">
        <v>18</v>
      </c>
      <c r="DX305" s="82"/>
      <c r="DY305" s="82">
        <v>120</v>
      </c>
      <c r="DZ305" s="82">
        <v>86</v>
      </c>
      <c r="EA305" s="82">
        <v>75</v>
      </c>
      <c r="EB305" s="82">
        <v>635</v>
      </c>
      <c r="EC305" s="82">
        <v>48</v>
      </c>
      <c r="ED305" s="82">
        <v>1</v>
      </c>
      <c r="EE305" s="82">
        <v>8</v>
      </c>
      <c r="EF305" s="82">
        <v>24</v>
      </c>
      <c r="EG305" s="82">
        <v>1</v>
      </c>
      <c r="EH305" s="82">
        <v>3</v>
      </c>
      <c r="EI305" s="82">
        <v>889</v>
      </c>
      <c r="EJ305" s="82">
        <v>308</v>
      </c>
      <c r="EK305" s="82"/>
      <c r="EL305" s="82"/>
      <c r="EM305" s="82"/>
      <c r="EN305" s="82"/>
      <c r="EO305" s="82"/>
      <c r="EP305" s="82">
        <v>569</v>
      </c>
      <c r="EQ305" s="82">
        <v>1342</v>
      </c>
      <c r="ER305" s="82">
        <v>88</v>
      </c>
      <c r="ES305" s="82">
        <v>164</v>
      </c>
      <c r="ET305" s="82">
        <v>34</v>
      </c>
      <c r="EU305" s="82">
        <v>1</v>
      </c>
      <c r="EV305" s="82">
        <v>345</v>
      </c>
      <c r="EW305" s="82">
        <v>281</v>
      </c>
      <c r="EX305" s="82">
        <v>28</v>
      </c>
      <c r="EY305" s="82"/>
      <c r="EZ305" s="82">
        <v>165</v>
      </c>
      <c r="FA305" s="82">
        <v>1</v>
      </c>
      <c r="FB305" s="82">
        <v>86</v>
      </c>
      <c r="FC305" s="82">
        <v>525</v>
      </c>
      <c r="FD305" s="82">
        <v>241</v>
      </c>
      <c r="FE305" s="82">
        <v>68</v>
      </c>
      <c r="FF305" s="82">
        <v>31</v>
      </c>
      <c r="FG305" s="82">
        <v>29</v>
      </c>
      <c r="FH305" s="82">
        <v>43</v>
      </c>
      <c r="FI305" s="82">
        <v>224</v>
      </c>
      <c r="FJ305" s="82">
        <v>91</v>
      </c>
      <c r="FK305" s="82">
        <v>22</v>
      </c>
      <c r="FL305" s="82">
        <v>4</v>
      </c>
      <c r="FM305" s="82">
        <v>1</v>
      </c>
      <c r="FN305" s="82">
        <v>13</v>
      </c>
      <c r="FO305" s="82"/>
      <c r="FP305" s="82"/>
      <c r="FQ305" s="82">
        <v>2198</v>
      </c>
      <c r="FR305" s="82">
        <v>10</v>
      </c>
      <c r="FS305" s="82">
        <v>2100</v>
      </c>
      <c r="FT305" s="82">
        <v>88</v>
      </c>
      <c r="FU305" s="82"/>
      <c r="FV305" s="82"/>
      <c r="FW305" s="82">
        <v>2094</v>
      </c>
      <c r="FX305" s="82">
        <v>81</v>
      </c>
      <c r="FY305" s="82">
        <v>19</v>
      </c>
      <c r="FZ305" s="82">
        <v>2</v>
      </c>
      <c r="GA305" s="82"/>
      <c r="GB305" s="82">
        <v>2</v>
      </c>
      <c r="GC305" s="82">
        <v>15</v>
      </c>
    </row>
    <row r="306" spans="1:185" x14ac:dyDescent="0.3">
      <c r="A306" s="83">
        <v>106531059</v>
      </c>
      <c r="B306" s="81" t="s">
        <v>763</v>
      </c>
      <c r="C306" s="81" t="s">
        <v>764</v>
      </c>
      <c r="D306" s="81" t="s">
        <v>1101</v>
      </c>
      <c r="E306" s="81" t="s">
        <v>1752</v>
      </c>
      <c r="F306" s="81" t="s">
        <v>1753</v>
      </c>
      <c r="G306" s="81" t="s">
        <v>1754</v>
      </c>
      <c r="H306" s="81" t="s">
        <v>765</v>
      </c>
      <c r="I306" s="81" t="s">
        <v>969</v>
      </c>
      <c r="J306" s="81"/>
      <c r="K306" s="81" t="s">
        <v>1868</v>
      </c>
      <c r="L306" s="81" t="s">
        <v>974</v>
      </c>
      <c r="M306" s="81"/>
      <c r="N306" s="81" t="s">
        <v>976</v>
      </c>
      <c r="O306" s="81" t="s">
        <v>1116</v>
      </c>
      <c r="P306" s="81" t="s">
        <v>1116</v>
      </c>
      <c r="Q306" s="81" t="s">
        <v>1755</v>
      </c>
      <c r="R306" s="81" t="s">
        <v>127</v>
      </c>
      <c r="S306" s="82">
        <v>1710</v>
      </c>
      <c r="T306" s="82">
        <v>1824</v>
      </c>
      <c r="U306" s="82">
        <v>1</v>
      </c>
      <c r="V306" s="82">
        <v>230</v>
      </c>
      <c r="W306" s="82">
        <v>273</v>
      </c>
      <c r="X306" s="82">
        <v>532</v>
      </c>
      <c r="Y306" s="82">
        <v>536</v>
      </c>
      <c r="Z306" s="82">
        <v>403</v>
      </c>
      <c r="AA306" s="82">
        <v>467</v>
      </c>
      <c r="AB306" s="82">
        <v>498</v>
      </c>
      <c r="AC306" s="82">
        <v>375</v>
      </c>
      <c r="AD306" s="82">
        <v>204</v>
      </c>
      <c r="AE306" s="82">
        <v>17</v>
      </c>
      <c r="AF306" s="82"/>
      <c r="AG306" s="82">
        <v>68</v>
      </c>
      <c r="AH306" s="82">
        <v>48</v>
      </c>
      <c r="AI306" s="82">
        <v>15</v>
      </c>
      <c r="AJ306" s="82">
        <v>23</v>
      </c>
      <c r="AK306" s="82">
        <v>5</v>
      </c>
      <c r="AL306" s="82">
        <v>64</v>
      </c>
      <c r="AM306" s="82">
        <v>109</v>
      </c>
      <c r="AN306" s="82">
        <v>3203</v>
      </c>
      <c r="AO306" s="82"/>
      <c r="AP306" s="82">
        <v>151</v>
      </c>
      <c r="AQ306" s="82">
        <v>3322</v>
      </c>
      <c r="AR306" s="82">
        <v>62</v>
      </c>
      <c r="AS306" s="82"/>
      <c r="AT306" s="82">
        <v>221</v>
      </c>
      <c r="AU306" s="82">
        <v>40</v>
      </c>
      <c r="AV306" s="82"/>
      <c r="AW306" s="82">
        <v>1</v>
      </c>
      <c r="AX306" s="82"/>
      <c r="AY306" s="82"/>
      <c r="AZ306" s="82">
        <v>1</v>
      </c>
      <c r="BA306" s="82">
        <v>17</v>
      </c>
      <c r="BB306" s="82">
        <v>2</v>
      </c>
      <c r="BC306" s="82">
        <v>1</v>
      </c>
      <c r="BD306" s="82">
        <v>1</v>
      </c>
      <c r="BE306" s="82">
        <v>3219</v>
      </c>
      <c r="BF306" s="82">
        <v>3</v>
      </c>
      <c r="BG306" s="82">
        <v>23</v>
      </c>
      <c r="BH306" s="82">
        <v>6</v>
      </c>
      <c r="BI306" s="82"/>
      <c r="BJ306" s="82"/>
      <c r="BK306" s="82">
        <v>595</v>
      </c>
      <c r="BL306" s="82">
        <v>947</v>
      </c>
      <c r="BM306" s="82">
        <v>162</v>
      </c>
      <c r="BN306" s="82">
        <v>1604</v>
      </c>
      <c r="BO306" s="82">
        <v>227</v>
      </c>
      <c r="BP306" s="82"/>
      <c r="BQ306" s="82"/>
      <c r="BR306" s="82">
        <v>217</v>
      </c>
      <c r="BS306" s="82">
        <v>2</v>
      </c>
      <c r="BT306" s="82">
        <v>307</v>
      </c>
      <c r="BU306" s="82">
        <v>12</v>
      </c>
      <c r="BV306" s="82">
        <v>55</v>
      </c>
      <c r="BW306" s="82">
        <v>56</v>
      </c>
      <c r="BX306" s="82">
        <v>26</v>
      </c>
      <c r="BY306" s="82">
        <v>77</v>
      </c>
      <c r="BZ306" s="82">
        <v>208</v>
      </c>
      <c r="CA306" s="82">
        <v>68</v>
      </c>
      <c r="CB306" s="82">
        <v>1006</v>
      </c>
      <c r="CC306" s="82">
        <v>130</v>
      </c>
      <c r="CD306" s="82">
        <v>201</v>
      </c>
      <c r="CE306" s="82">
        <v>5</v>
      </c>
      <c r="CF306" s="82">
        <v>120</v>
      </c>
      <c r="CG306" s="82">
        <v>81</v>
      </c>
      <c r="CH306" s="82">
        <v>252</v>
      </c>
      <c r="CI306" s="82">
        <v>269</v>
      </c>
      <c r="CJ306" s="82">
        <v>441</v>
      </c>
      <c r="CK306" s="82">
        <v>2</v>
      </c>
      <c r="CL306" s="82">
        <v>3535</v>
      </c>
      <c r="CM306" s="82">
        <v>49</v>
      </c>
      <c r="CN306" s="82">
        <v>3462</v>
      </c>
      <c r="CO306" s="82">
        <v>21</v>
      </c>
      <c r="CP306" s="82">
        <v>3</v>
      </c>
      <c r="CQ306" s="82"/>
      <c r="CR306" s="82"/>
      <c r="CS306" s="82">
        <v>3356</v>
      </c>
      <c r="CT306" s="82">
        <v>3</v>
      </c>
      <c r="CU306" s="82">
        <v>44</v>
      </c>
      <c r="CV306" s="82">
        <v>118</v>
      </c>
      <c r="CW306" s="82">
        <v>14</v>
      </c>
      <c r="CX306" s="82">
        <v>39</v>
      </c>
      <c r="CY306" s="82">
        <v>43</v>
      </c>
      <c r="CZ306" s="82"/>
      <c r="DA306" s="82"/>
      <c r="DB306" s="82"/>
      <c r="DC306" s="82">
        <v>4</v>
      </c>
      <c r="DD306" s="82">
        <v>5</v>
      </c>
      <c r="DE306" s="82">
        <v>12</v>
      </c>
      <c r="DF306" s="82">
        <v>21</v>
      </c>
      <c r="DG306" s="82">
        <v>20</v>
      </c>
      <c r="DH306" s="82">
        <v>20</v>
      </c>
      <c r="DI306" s="82"/>
      <c r="DJ306" s="82"/>
      <c r="DK306" s="82"/>
      <c r="DL306" s="82"/>
      <c r="DM306" s="82">
        <v>2</v>
      </c>
      <c r="DN306" s="82"/>
      <c r="DO306" s="82">
        <v>1</v>
      </c>
      <c r="DP306" s="82"/>
      <c r="DQ306" s="82"/>
      <c r="DR306" s="82">
        <v>4</v>
      </c>
      <c r="DS306" s="82">
        <v>75</v>
      </c>
      <c r="DT306" s="82"/>
      <c r="DU306" s="82">
        <v>1</v>
      </c>
      <c r="DV306" s="82">
        <v>78</v>
      </c>
      <c r="DW306" s="82">
        <v>3</v>
      </c>
      <c r="DX306" s="82"/>
      <c r="DY306" s="82">
        <v>2</v>
      </c>
      <c r="DZ306" s="82">
        <v>4</v>
      </c>
      <c r="EA306" s="82">
        <v>3</v>
      </c>
      <c r="EB306" s="82"/>
      <c r="EC306" s="82"/>
      <c r="ED306" s="82"/>
      <c r="EE306" s="82"/>
      <c r="EF306" s="82"/>
      <c r="EG306" s="82"/>
      <c r="EH306" s="82">
        <v>1</v>
      </c>
      <c r="EI306" s="82">
        <v>42</v>
      </c>
      <c r="EJ306" s="82">
        <v>30</v>
      </c>
      <c r="EK306" s="82"/>
      <c r="EL306" s="82"/>
      <c r="EM306" s="82"/>
      <c r="EN306" s="82"/>
      <c r="EO306" s="82"/>
      <c r="EP306" s="82">
        <v>25</v>
      </c>
      <c r="EQ306" s="82">
        <v>47</v>
      </c>
      <c r="ER306" s="82">
        <v>6</v>
      </c>
      <c r="ES306" s="82">
        <v>4</v>
      </c>
      <c r="ET306" s="82"/>
      <c r="EU306" s="82"/>
      <c r="EV306" s="82">
        <v>10</v>
      </c>
      <c r="EW306" s="82">
        <v>11</v>
      </c>
      <c r="EX306" s="82">
        <v>1</v>
      </c>
      <c r="EY306" s="82"/>
      <c r="EZ306" s="82">
        <v>2</v>
      </c>
      <c r="FA306" s="82"/>
      <c r="FB306" s="82">
        <v>5</v>
      </c>
      <c r="FC306" s="82">
        <v>1</v>
      </c>
      <c r="FD306" s="82">
        <v>5</v>
      </c>
      <c r="FE306" s="82">
        <v>4</v>
      </c>
      <c r="FF306" s="82">
        <v>4</v>
      </c>
      <c r="FG306" s="82">
        <v>3</v>
      </c>
      <c r="FH306" s="82">
        <v>4</v>
      </c>
      <c r="FI306" s="82">
        <v>18</v>
      </c>
      <c r="FJ306" s="82">
        <v>7</v>
      </c>
      <c r="FK306" s="82">
        <v>7</v>
      </c>
      <c r="FL306" s="82"/>
      <c r="FM306" s="82"/>
      <c r="FN306" s="82"/>
      <c r="FO306" s="82"/>
      <c r="FP306" s="82"/>
      <c r="FQ306" s="82">
        <v>82</v>
      </c>
      <c r="FR306" s="82">
        <v>1</v>
      </c>
      <c r="FS306" s="82">
        <v>81</v>
      </c>
      <c r="FT306" s="82"/>
      <c r="FU306" s="82"/>
      <c r="FV306" s="82"/>
      <c r="FW306" s="82">
        <v>81</v>
      </c>
      <c r="FX306" s="82">
        <v>1</v>
      </c>
      <c r="FY306" s="82"/>
      <c r="FZ306" s="82"/>
      <c r="GA306" s="82"/>
      <c r="GB306" s="82"/>
      <c r="GC306" s="82">
        <v>4</v>
      </c>
    </row>
    <row r="307" spans="1:185" x14ac:dyDescent="0.3">
      <c r="A307" s="83">
        <v>106540734</v>
      </c>
      <c r="B307" s="81" t="s">
        <v>766</v>
      </c>
      <c r="C307" s="81" t="s">
        <v>2337</v>
      </c>
      <c r="D307" s="81" t="s">
        <v>1101</v>
      </c>
      <c r="E307" s="81" t="s">
        <v>1756</v>
      </c>
      <c r="F307" s="81" t="s">
        <v>2174</v>
      </c>
      <c r="G307" s="81" t="s">
        <v>2175</v>
      </c>
      <c r="H307" s="81" t="s">
        <v>767</v>
      </c>
      <c r="I307" s="81" t="s">
        <v>969</v>
      </c>
      <c r="J307" s="81" t="s">
        <v>1870</v>
      </c>
      <c r="K307" s="81" t="s">
        <v>1864</v>
      </c>
      <c r="L307" s="81"/>
      <c r="M307" s="81"/>
      <c r="N307" s="81" t="s">
        <v>965</v>
      </c>
      <c r="O307" s="81" t="s">
        <v>1107</v>
      </c>
      <c r="P307" s="81" t="s">
        <v>1123</v>
      </c>
      <c r="Q307" s="81" t="s">
        <v>1757</v>
      </c>
      <c r="R307" s="81" t="s">
        <v>51</v>
      </c>
      <c r="S307" s="82">
        <v>27409</v>
      </c>
      <c r="T307" s="82">
        <v>23824</v>
      </c>
      <c r="U307" s="82">
        <v>1</v>
      </c>
      <c r="V307" s="82">
        <v>3586</v>
      </c>
      <c r="W307" s="82">
        <v>4669</v>
      </c>
      <c r="X307" s="82">
        <v>9610</v>
      </c>
      <c r="Y307" s="82">
        <v>9370</v>
      </c>
      <c r="Z307" s="82">
        <v>7027</v>
      </c>
      <c r="AA307" s="82">
        <v>6044</v>
      </c>
      <c r="AB307" s="82">
        <v>4858</v>
      </c>
      <c r="AC307" s="82">
        <v>2928</v>
      </c>
      <c r="AD307" s="82">
        <v>2104</v>
      </c>
      <c r="AE307" s="82">
        <v>1038</v>
      </c>
      <c r="AF307" s="82"/>
      <c r="AG307" s="82">
        <v>202</v>
      </c>
      <c r="AH307" s="82">
        <v>922</v>
      </c>
      <c r="AI307" s="82">
        <v>1531</v>
      </c>
      <c r="AJ307" s="82">
        <v>369</v>
      </c>
      <c r="AK307" s="82">
        <v>133</v>
      </c>
      <c r="AL307" s="82">
        <v>5066</v>
      </c>
      <c r="AM307" s="82">
        <v>236</v>
      </c>
      <c r="AN307" s="82">
        <v>42775</v>
      </c>
      <c r="AO307" s="82"/>
      <c r="AP307" s="82">
        <v>30661</v>
      </c>
      <c r="AQ307" s="82">
        <v>20121</v>
      </c>
      <c r="AR307" s="82">
        <v>452</v>
      </c>
      <c r="AS307" s="82"/>
      <c r="AT307" s="82">
        <v>719</v>
      </c>
      <c r="AU307" s="82">
        <v>2294</v>
      </c>
      <c r="AV307" s="82">
        <v>196</v>
      </c>
      <c r="AW307" s="82">
        <v>162</v>
      </c>
      <c r="AX307" s="82">
        <v>18</v>
      </c>
      <c r="AY307" s="82">
        <v>13</v>
      </c>
      <c r="AZ307" s="82"/>
      <c r="BA307" s="82">
        <v>573</v>
      </c>
      <c r="BB307" s="82">
        <v>1421</v>
      </c>
      <c r="BC307" s="82">
        <v>43</v>
      </c>
      <c r="BD307" s="82">
        <v>152</v>
      </c>
      <c r="BE307" s="82">
        <v>45276</v>
      </c>
      <c r="BF307" s="82">
        <v>364</v>
      </c>
      <c r="BG307" s="82"/>
      <c r="BH307" s="82"/>
      <c r="BI307" s="82">
        <v>3</v>
      </c>
      <c r="BJ307" s="82"/>
      <c r="BK307" s="82">
        <v>26668</v>
      </c>
      <c r="BL307" s="82">
        <v>8966</v>
      </c>
      <c r="BM307" s="82">
        <v>1550</v>
      </c>
      <c r="BN307" s="82">
        <v>10219</v>
      </c>
      <c r="BO307" s="82">
        <v>3831</v>
      </c>
      <c r="BP307" s="82"/>
      <c r="BQ307" s="82">
        <v>99</v>
      </c>
      <c r="BR307" s="82">
        <v>3696</v>
      </c>
      <c r="BS307" s="82">
        <v>26</v>
      </c>
      <c r="BT307" s="82">
        <v>3221</v>
      </c>
      <c r="BU307" s="82">
        <v>371</v>
      </c>
      <c r="BV307" s="82">
        <v>458</v>
      </c>
      <c r="BW307" s="82">
        <v>859</v>
      </c>
      <c r="BX307" s="82">
        <v>281</v>
      </c>
      <c r="BY307" s="82">
        <v>1770</v>
      </c>
      <c r="BZ307" s="82">
        <v>3353</v>
      </c>
      <c r="CA307" s="82">
        <v>3024</v>
      </c>
      <c r="CB307" s="82">
        <v>8262</v>
      </c>
      <c r="CC307" s="82">
        <v>3929</v>
      </c>
      <c r="CD307" s="82">
        <v>3237</v>
      </c>
      <c r="CE307" s="82">
        <v>164</v>
      </c>
      <c r="CF307" s="82">
        <v>2438</v>
      </c>
      <c r="CG307" s="82">
        <v>1737</v>
      </c>
      <c r="CH307" s="82">
        <v>3630</v>
      </c>
      <c r="CI307" s="82">
        <v>1414</v>
      </c>
      <c r="CJ307" s="82">
        <v>9240</v>
      </c>
      <c r="CK307" s="82">
        <v>25</v>
      </c>
      <c r="CL307" s="82">
        <v>51234</v>
      </c>
      <c r="CM307" s="82">
        <v>246</v>
      </c>
      <c r="CN307" s="82">
        <v>44044</v>
      </c>
      <c r="CO307" s="82">
        <v>6924</v>
      </c>
      <c r="CP307" s="82"/>
      <c r="CQ307" s="82">
        <v>20</v>
      </c>
      <c r="CR307" s="82"/>
      <c r="CS307" s="82">
        <v>48826</v>
      </c>
      <c r="CT307" s="82">
        <v>8</v>
      </c>
      <c r="CU307" s="82">
        <v>1595</v>
      </c>
      <c r="CV307" s="82">
        <v>232</v>
      </c>
      <c r="CW307" s="82">
        <v>573</v>
      </c>
      <c r="CX307" s="82">
        <v>9956</v>
      </c>
      <c r="CY307" s="82">
        <v>7681</v>
      </c>
      <c r="CZ307" s="82"/>
      <c r="DA307" s="82">
        <v>382</v>
      </c>
      <c r="DB307" s="82">
        <v>2246</v>
      </c>
      <c r="DC307" s="82">
        <v>2137</v>
      </c>
      <c r="DD307" s="82">
        <v>1584</v>
      </c>
      <c r="DE307" s="82">
        <v>2438</v>
      </c>
      <c r="DF307" s="82">
        <v>3151</v>
      </c>
      <c r="DG307" s="82">
        <v>2963</v>
      </c>
      <c r="DH307" s="82">
        <v>2549</v>
      </c>
      <c r="DI307" s="82">
        <v>93</v>
      </c>
      <c r="DJ307" s="82">
        <v>94</v>
      </c>
      <c r="DK307" s="82"/>
      <c r="DL307" s="82">
        <v>63</v>
      </c>
      <c r="DM307" s="82">
        <v>461</v>
      </c>
      <c r="DN307" s="82">
        <v>422</v>
      </c>
      <c r="DO307" s="82">
        <v>146</v>
      </c>
      <c r="DP307" s="82">
        <v>42</v>
      </c>
      <c r="DQ307" s="82">
        <v>958</v>
      </c>
      <c r="DR307" s="82">
        <v>80</v>
      </c>
      <c r="DS307" s="82">
        <v>15465</v>
      </c>
      <c r="DT307" s="82"/>
      <c r="DU307" s="82">
        <v>8872</v>
      </c>
      <c r="DV307" s="82">
        <v>8616</v>
      </c>
      <c r="DW307" s="82">
        <v>149</v>
      </c>
      <c r="DX307" s="82"/>
      <c r="DY307" s="82">
        <v>255</v>
      </c>
      <c r="DZ307" s="82">
        <v>410</v>
      </c>
      <c r="EA307" s="82">
        <v>841</v>
      </c>
      <c r="EB307" s="82">
        <v>2379</v>
      </c>
      <c r="EC307" s="82">
        <v>342</v>
      </c>
      <c r="ED307" s="82"/>
      <c r="EE307" s="82">
        <v>64</v>
      </c>
      <c r="EF307" s="82">
        <v>117</v>
      </c>
      <c r="EG307" s="82">
        <v>373</v>
      </c>
      <c r="EH307" s="82">
        <v>153</v>
      </c>
      <c r="EI307" s="82">
        <v>10719</v>
      </c>
      <c r="EJ307" s="82">
        <v>1957</v>
      </c>
      <c r="EK307" s="82">
        <v>23</v>
      </c>
      <c r="EL307" s="82"/>
      <c r="EM307" s="82"/>
      <c r="EN307" s="82"/>
      <c r="EO307" s="82">
        <v>4</v>
      </c>
      <c r="EP307" s="82">
        <v>6190</v>
      </c>
      <c r="EQ307" s="82">
        <v>7871</v>
      </c>
      <c r="ER307" s="82">
        <v>516</v>
      </c>
      <c r="ES307" s="82">
        <v>2871</v>
      </c>
      <c r="ET307" s="82">
        <v>189</v>
      </c>
      <c r="EU307" s="82"/>
      <c r="EV307" s="82">
        <v>3028</v>
      </c>
      <c r="EW307" s="82">
        <v>1962</v>
      </c>
      <c r="EX307" s="82">
        <v>87</v>
      </c>
      <c r="EY307" s="82">
        <v>11</v>
      </c>
      <c r="EZ307" s="82">
        <v>991</v>
      </c>
      <c r="FA307" s="82">
        <v>10</v>
      </c>
      <c r="FB307" s="82">
        <v>1076</v>
      </c>
      <c r="FC307" s="82">
        <v>2726</v>
      </c>
      <c r="FD307" s="82">
        <v>1792</v>
      </c>
      <c r="FE307" s="82">
        <v>298</v>
      </c>
      <c r="FF307" s="82">
        <v>348</v>
      </c>
      <c r="FG307" s="82">
        <v>348</v>
      </c>
      <c r="FH307" s="82">
        <v>521</v>
      </c>
      <c r="FI307" s="82">
        <v>1099</v>
      </c>
      <c r="FJ307" s="82">
        <v>292</v>
      </c>
      <c r="FK307" s="82">
        <v>217</v>
      </c>
      <c r="FL307" s="82">
        <v>27</v>
      </c>
      <c r="FM307" s="82">
        <v>55</v>
      </c>
      <c r="FN307" s="82">
        <v>2734</v>
      </c>
      <c r="FO307" s="82">
        <v>9</v>
      </c>
      <c r="FP307" s="82">
        <v>6</v>
      </c>
      <c r="FQ307" s="82">
        <v>17637</v>
      </c>
      <c r="FR307" s="82">
        <v>198</v>
      </c>
      <c r="FS307" s="82">
        <v>14478</v>
      </c>
      <c r="FT307" s="82">
        <v>2933</v>
      </c>
      <c r="FU307" s="82"/>
      <c r="FV307" s="82">
        <v>28</v>
      </c>
      <c r="FW307" s="82">
        <v>17138</v>
      </c>
      <c r="FX307" s="82">
        <v>425</v>
      </c>
      <c r="FY307" s="82">
        <v>47</v>
      </c>
      <c r="FZ307" s="82">
        <v>25</v>
      </c>
      <c r="GA307" s="82">
        <v>2</v>
      </c>
      <c r="GB307" s="82"/>
      <c r="GC307" s="82">
        <v>34</v>
      </c>
    </row>
    <row r="308" spans="1:185" x14ac:dyDescent="0.3">
      <c r="A308" s="83">
        <v>106540798</v>
      </c>
      <c r="B308" s="81" t="s">
        <v>768</v>
      </c>
      <c r="C308" s="81" t="s">
        <v>910</v>
      </c>
      <c r="D308" s="81" t="s">
        <v>1101</v>
      </c>
      <c r="E308" s="81" t="s">
        <v>1756</v>
      </c>
      <c r="F308" s="81" t="s">
        <v>2176</v>
      </c>
      <c r="G308" s="81" t="s">
        <v>2177</v>
      </c>
      <c r="H308" s="81" t="s">
        <v>769</v>
      </c>
      <c r="I308" s="81" t="s">
        <v>969</v>
      </c>
      <c r="J308" s="81"/>
      <c r="K308" s="81" t="s">
        <v>1864</v>
      </c>
      <c r="L308" s="81"/>
      <c r="M308" s="81"/>
      <c r="N308" s="81" t="s">
        <v>966</v>
      </c>
      <c r="O308" s="81" t="s">
        <v>1114</v>
      </c>
      <c r="P308" s="81" t="s">
        <v>1123</v>
      </c>
      <c r="Q308" s="81" t="s">
        <v>1758</v>
      </c>
      <c r="R308" s="81" t="s">
        <v>75</v>
      </c>
      <c r="S308" s="82">
        <v>14264</v>
      </c>
      <c r="T308" s="82">
        <v>12730</v>
      </c>
      <c r="U308" s="82"/>
      <c r="V308" s="82">
        <v>2848</v>
      </c>
      <c r="W308" s="82">
        <v>3223</v>
      </c>
      <c r="X308" s="82">
        <v>4859</v>
      </c>
      <c r="Y308" s="82">
        <v>4219</v>
      </c>
      <c r="Z308" s="82">
        <v>3374</v>
      </c>
      <c r="AA308" s="82">
        <v>3009</v>
      </c>
      <c r="AB308" s="82">
        <v>2360</v>
      </c>
      <c r="AC308" s="82">
        <v>1450</v>
      </c>
      <c r="AD308" s="82">
        <v>975</v>
      </c>
      <c r="AE308" s="82">
        <v>677</v>
      </c>
      <c r="AF308" s="82"/>
      <c r="AG308" s="82">
        <v>659</v>
      </c>
      <c r="AH308" s="82">
        <v>324</v>
      </c>
      <c r="AI308" s="82">
        <v>282</v>
      </c>
      <c r="AJ308" s="82">
        <v>52</v>
      </c>
      <c r="AK308" s="82">
        <v>86</v>
      </c>
      <c r="AL308" s="82">
        <v>17317</v>
      </c>
      <c r="AM308" s="82">
        <v>114</v>
      </c>
      <c r="AN308" s="82">
        <v>8160</v>
      </c>
      <c r="AO308" s="82"/>
      <c r="AP308" s="82">
        <v>17226</v>
      </c>
      <c r="AQ308" s="82">
        <v>9588</v>
      </c>
      <c r="AR308" s="82">
        <v>180</v>
      </c>
      <c r="AS308" s="82"/>
      <c r="AT308" s="82">
        <v>443</v>
      </c>
      <c r="AU308" s="82">
        <v>1628</v>
      </c>
      <c r="AV308" s="82">
        <v>122</v>
      </c>
      <c r="AW308" s="82">
        <v>86</v>
      </c>
      <c r="AX308" s="82">
        <v>113</v>
      </c>
      <c r="AY308" s="82">
        <v>15</v>
      </c>
      <c r="AZ308" s="82">
        <v>14</v>
      </c>
      <c r="BA308" s="82">
        <v>416</v>
      </c>
      <c r="BB308" s="82">
        <v>141</v>
      </c>
      <c r="BC308" s="82"/>
      <c r="BD308" s="82">
        <v>14</v>
      </c>
      <c r="BE308" s="82">
        <v>23803</v>
      </c>
      <c r="BF308" s="82">
        <v>199</v>
      </c>
      <c r="BG308" s="82"/>
      <c r="BH308" s="82"/>
      <c r="BI308" s="82"/>
      <c r="BJ308" s="82"/>
      <c r="BK308" s="82">
        <v>16842</v>
      </c>
      <c r="BL308" s="82">
        <v>4072</v>
      </c>
      <c r="BM308" s="82">
        <v>447</v>
      </c>
      <c r="BN308" s="82">
        <v>4134</v>
      </c>
      <c r="BO308" s="82">
        <v>1499</v>
      </c>
      <c r="BP308" s="82"/>
      <c r="BQ308" s="82">
        <v>35</v>
      </c>
      <c r="BR308" s="82">
        <v>1607</v>
      </c>
      <c r="BS308" s="82">
        <v>8</v>
      </c>
      <c r="BT308" s="82">
        <v>2211</v>
      </c>
      <c r="BU308" s="82">
        <v>122</v>
      </c>
      <c r="BV308" s="82">
        <v>429</v>
      </c>
      <c r="BW308" s="82">
        <v>394</v>
      </c>
      <c r="BX308" s="82">
        <v>166</v>
      </c>
      <c r="BY308" s="82">
        <v>1187</v>
      </c>
      <c r="BZ308" s="82">
        <v>1790</v>
      </c>
      <c r="CA308" s="82">
        <v>1178</v>
      </c>
      <c r="CB308" s="82">
        <v>5606</v>
      </c>
      <c r="CC308" s="82">
        <v>1541</v>
      </c>
      <c r="CD308" s="82">
        <v>1324</v>
      </c>
      <c r="CE308" s="82">
        <v>95</v>
      </c>
      <c r="CF308" s="82">
        <v>978</v>
      </c>
      <c r="CG308" s="82">
        <v>793</v>
      </c>
      <c r="CH308" s="82">
        <v>3201</v>
      </c>
      <c r="CI308" s="82">
        <v>905</v>
      </c>
      <c r="CJ308" s="82">
        <v>3423</v>
      </c>
      <c r="CK308" s="82">
        <v>1</v>
      </c>
      <c r="CL308" s="82">
        <v>26994</v>
      </c>
      <c r="CM308" s="82">
        <v>92</v>
      </c>
      <c r="CN308" s="82">
        <v>21746</v>
      </c>
      <c r="CO308" s="82">
        <v>5126</v>
      </c>
      <c r="CP308" s="82">
        <v>9</v>
      </c>
      <c r="CQ308" s="82">
        <v>21</v>
      </c>
      <c r="CR308" s="82">
        <v>12</v>
      </c>
      <c r="CS308" s="82">
        <v>26326</v>
      </c>
      <c r="CT308" s="82"/>
      <c r="CU308" s="82">
        <v>455</v>
      </c>
      <c r="CV308" s="82">
        <v>119</v>
      </c>
      <c r="CW308" s="82">
        <v>82</v>
      </c>
      <c r="CX308" s="82">
        <v>1739</v>
      </c>
      <c r="CY308" s="82">
        <v>1881</v>
      </c>
      <c r="CZ308" s="82"/>
      <c r="DA308" s="82">
        <v>43</v>
      </c>
      <c r="DB308" s="82">
        <v>205</v>
      </c>
      <c r="DC308" s="82">
        <v>315</v>
      </c>
      <c r="DD308" s="82">
        <v>357</v>
      </c>
      <c r="DE308" s="82">
        <v>589</v>
      </c>
      <c r="DF308" s="82">
        <v>769</v>
      </c>
      <c r="DG308" s="82">
        <v>677</v>
      </c>
      <c r="DH308" s="82">
        <v>608</v>
      </c>
      <c r="DI308" s="82">
        <v>26</v>
      </c>
      <c r="DJ308" s="82">
        <v>31</v>
      </c>
      <c r="DK308" s="82"/>
      <c r="DL308" s="82">
        <v>103</v>
      </c>
      <c r="DM308" s="82">
        <v>60</v>
      </c>
      <c r="DN308" s="82">
        <v>48</v>
      </c>
      <c r="DO308" s="82">
        <v>2</v>
      </c>
      <c r="DP308" s="82">
        <v>12</v>
      </c>
      <c r="DQ308" s="82">
        <v>1781</v>
      </c>
      <c r="DR308" s="82">
        <v>7</v>
      </c>
      <c r="DS308" s="82">
        <v>1607</v>
      </c>
      <c r="DT308" s="82"/>
      <c r="DU308" s="82">
        <v>1771</v>
      </c>
      <c r="DV308" s="82">
        <v>1829</v>
      </c>
      <c r="DW308" s="82">
        <v>20</v>
      </c>
      <c r="DX308" s="82"/>
      <c r="DY308" s="82">
        <v>142</v>
      </c>
      <c r="DZ308" s="82">
        <v>87</v>
      </c>
      <c r="EA308" s="82">
        <v>203</v>
      </c>
      <c r="EB308" s="82">
        <v>449</v>
      </c>
      <c r="EC308" s="82">
        <v>87</v>
      </c>
      <c r="ED308" s="82">
        <v>16</v>
      </c>
      <c r="EE308" s="82">
        <v>5</v>
      </c>
      <c r="EF308" s="82">
        <v>4</v>
      </c>
      <c r="EG308" s="82">
        <v>4</v>
      </c>
      <c r="EH308" s="82">
        <v>24</v>
      </c>
      <c r="EI308" s="82">
        <v>2004</v>
      </c>
      <c r="EJ308" s="82">
        <v>592</v>
      </c>
      <c r="EK308" s="82">
        <v>3</v>
      </c>
      <c r="EL308" s="82"/>
      <c r="EM308" s="82"/>
      <c r="EN308" s="82"/>
      <c r="EO308" s="82"/>
      <c r="EP308" s="82">
        <v>1294</v>
      </c>
      <c r="EQ308" s="82">
        <v>1861</v>
      </c>
      <c r="ER308" s="82">
        <v>39</v>
      </c>
      <c r="ES308" s="82">
        <v>399</v>
      </c>
      <c r="ET308" s="82">
        <v>27</v>
      </c>
      <c r="EU308" s="82"/>
      <c r="EV308" s="82">
        <v>489</v>
      </c>
      <c r="EW308" s="82">
        <v>585</v>
      </c>
      <c r="EX308" s="82">
        <v>28</v>
      </c>
      <c r="EY308" s="82">
        <v>1</v>
      </c>
      <c r="EZ308" s="82">
        <v>228</v>
      </c>
      <c r="FA308" s="82"/>
      <c r="FB308" s="82">
        <v>241</v>
      </c>
      <c r="FC308" s="82">
        <v>890</v>
      </c>
      <c r="FD308" s="82">
        <v>221</v>
      </c>
      <c r="FE308" s="82">
        <v>56</v>
      </c>
      <c r="FF308" s="82">
        <v>29</v>
      </c>
      <c r="FG308" s="82">
        <v>51</v>
      </c>
      <c r="FH308" s="82">
        <v>104</v>
      </c>
      <c r="FI308" s="82">
        <v>504</v>
      </c>
      <c r="FJ308" s="82">
        <v>73</v>
      </c>
      <c r="FK308" s="82">
        <v>58</v>
      </c>
      <c r="FL308" s="82">
        <v>10</v>
      </c>
      <c r="FM308" s="82">
        <v>1</v>
      </c>
      <c r="FN308" s="82">
        <v>50</v>
      </c>
      <c r="FO308" s="82">
        <v>1</v>
      </c>
      <c r="FP308" s="82"/>
      <c r="FQ308" s="82">
        <v>3620</v>
      </c>
      <c r="FR308" s="82">
        <v>31</v>
      </c>
      <c r="FS308" s="82">
        <v>2810</v>
      </c>
      <c r="FT308" s="82">
        <v>765</v>
      </c>
      <c r="FU308" s="82">
        <v>2</v>
      </c>
      <c r="FV308" s="82">
        <v>12</v>
      </c>
      <c r="FW308" s="82">
        <v>3535</v>
      </c>
      <c r="FX308" s="82">
        <v>73</v>
      </c>
      <c r="FY308" s="82">
        <v>9</v>
      </c>
      <c r="FZ308" s="82">
        <v>2</v>
      </c>
      <c r="GA308" s="82">
        <v>1</v>
      </c>
      <c r="GB308" s="82"/>
      <c r="GC308" s="82">
        <v>24</v>
      </c>
    </row>
    <row r="309" spans="1:185" x14ac:dyDescent="0.3">
      <c r="A309" s="83">
        <v>106540816</v>
      </c>
      <c r="B309" s="81" t="s">
        <v>770</v>
      </c>
      <c r="C309" s="81" t="s">
        <v>1205</v>
      </c>
      <c r="D309" s="81" t="s">
        <v>1101</v>
      </c>
      <c r="E309" s="81" t="s">
        <v>1756</v>
      </c>
      <c r="F309" s="81" t="s">
        <v>1759</v>
      </c>
      <c r="G309" s="81" t="s">
        <v>1756</v>
      </c>
      <c r="H309" s="81" t="s">
        <v>771</v>
      </c>
      <c r="I309" s="81" t="s">
        <v>1040</v>
      </c>
      <c r="J309" s="81"/>
      <c r="K309" s="81" t="s">
        <v>1864</v>
      </c>
      <c r="L309" s="81"/>
      <c r="M309" s="81"/>
      <c r="N309" s="81" t="s">
        <v>963</v>
      </c>
      <c r="O309" s="81" t="s">
        <v>1107</v>
      </c>
      <c r="P309" s="81" t="s">
        <v>1123</v>
      </c>
      <c r="Q309" s="81" t="s">
        <v>1760</v>
      </c>
      <c r="R309" s="81" t="s">
        <v>75</v>
      </c>
      <c r="S309" s="82">
        <v>12002</v>
      </c>
      <c r="T309" s="82">
        <v>9805</v>
      </c>
      <c r="U309" s="82"/>
      <c r="V309" s="82">
        <v>2251</v>
      </c>
      <c r="W309" s="82">
        <v>2360</v>
      </c>
      <c r="X309" s="82">
        <v>3966</v>
      </c>
      <c r="Y309" s="82">
        <v>3802</v>
      </c>
      <c r="Z309" s="82">
        <v>3029</v>
      </c>
      <c r="AA309" s="82">
        <v>2423</v>
      </c>
      <c r="AB309" s="82">
        <v>1852</v>
      </c>
      <c r="AC309" s="82">
        <v>950</v>
      </c>
      <c r="AD309" s="82">
        <v>743</v>
      </c>
      <c r="AE309" s="82">
        <v>431</v>
      </c>
      <c r="AF309" s="82"/>
      <c r="AG309" s="82">
        <v>62</v>
      </c>
      <c r="AH309" s="82">
        <v>138</v>
      </c>
      <c r="AI309" s="82">
        <v>1132</v>
      </c>
      <c r="AJ309" s="82">
        <v>154</v>
      </c>
      <c r="AK309" s="82"/>
      <c r="AL309" s="82">
        <v>1920</v>
      </c>
      <c r="AM309" s="82">
        <v>139</v>
      </c>
      <c r="AN309" s="82">
        <v>18253</v>
      </c>
      <c r="AO309" s="82">
        <v>9</v>
      </c>
      <c r="AP309" s="82">
        <v>13842</v>
      </c>
      <c r="AQ309" s="82">
        <v>7702</v>
      </c>
      <c r="AR309" s="82">
        <v>187</v>
      </c>
      <c r="AS309" s="82">
        <v>76</v>
      </c>
      <c r="AT309" s="82">
        <v>826</v>
      </c>
      <c r="AU309" s="82">
        <v>849</v>
      </c>
      <c r="AV309" s="82">
        <v>3</v>
      </c>
      <c r="AW309" s="82">
        <v>56</v>
      </c>
      <c r="AX309" s="82">
        <v>8</v>
      </c>
      <c r="AY309" s="82">
        <v>10</v>
      </c>
      <c r="AZ309" s="82"/>
      <c r="BA309" s="82">
        <v>151</v>
      </c>
      <c r="BB309" s="82">
        <v>14</v>
      </c>
      <c r="BC309" s="82"/>
      <c r="BD309" s="82"/>
      <c r="BE309" s="82">
        <v>19803</v>
      </c>
      <c r="BF309" s="82">
        <v>73</v>
      </c>
      <c r="BG309" s="82"/>
      <c r="BH309" s="82">
        <v>1</v>
      </c>
      <c r="BI309" s="82">
        <v>13</v>
      </c>
      <c r="BJ309" s="82"/>
      <c r="BK309" s="82">
        <v>12752</v>
      </c>
      <c r="BL309" s="82">
        <v>2997</v>
      </c>
      <c r="BM309" s="82">
        <v>174</v>
      </c>
      <c r="BN309" s="82">
        <v>3266</v>
      </c>
      <c r="BO309" s="82">
        <v>2618</v>
      </c>
      <c r="BP309" s="82"/>
      <c r="BQ309" s="82">
        <v>19</v>
      </c>
      <c r="BR309" s="82">
        <v>1141</v>
      </c>
      <c r="BS309" s="82">
        <v>12</v>
      </c>
      <c r="BT309" s="82">
        <v>1501</v>
      </c>
      <c r="BU309" s="82">
        <v>109</v>
      </c>
      <c r="BV309" s="82">
        <v>378</v>
      </c>
      <c r="BW309" s="82">
        <v>348</v>
      </c>
      <c r="BX309" s="82">
        <v>157</v>
      </c>
      <c r="BY309" s="82">
        <v>984</v>
      </c>
      <c r="BZ309" s="82">
        <v>1418</v>
      </c>
      <c r="CA309" s="82">
        <v>1169</v>
      </c>
      <c r="CB309" s="82">
        <v>3742</v>
      </c>
      <c r="CC309" s="82">
        <v>1079</v>
      </c>
      <c r="CD309" s="82">
        <v>1495</v>
      </c>
      <c r="CE309" s="82">
        <v>41</v>
      </c>
      <c r="CF309" s="82">
        <v>953</v>
      </c>
      <c r="CG309" s="82">
        <v>666</v>
      </c>
      <c r="CH309" s="82">
        <v>2148</v>
      </c>
      <c r="CI309" s="82">
        <v>763</v>
      </c>
      <c r="CJ309" s="82">
        <v>3678</v>
      </c>
      <c r="CK309" s="82">
        <v>6</v>
      </c>
      <c r="CL309" s="82">
        <v>21807</v>
      </c>
      <c r="CM309" s="82">
        <v>69</v>
      </c>
      <c r="CN309" s="82">
        <v>19970</v>
      </c>
      <c r="CO309" s="82">
        <v>1731</v>
      </c>
      <c r="CP309" s="82">
        <v>37</v>
      </c>
      <c r="CQ309" s="82"/>
      <c r="CR309" s="82">
        <v>24</v>
      </c>
      <c r="CS309" s="82">
        <v>21470</v>
      </c>
      <c r="CT309" s="82">
        <v>3</v>
      </c>
      <c r="CU309" s="82">
        <v>202</v>
      </c>
      <c r="CV309" s="82">
        <v>103</v>
      </c>
      <c r="CW309" s="82">
        <v>5</v>
      </c>
      <c r="CX309" s="82">
        <v>762</v>
      </c>
      <c r="CY309" s="82">
        <v>661</v>
      </c>
      <c r="CZ309" s="82"/>
      <c r="DA309" s="82">
        <v>11</v>
      </c>
      <c r="DB309" s="82">
        <v>133</v>
      </c>
      <c r="DC309" s="82">
        <v>167</v>
      </c>
      <c r="DD309" s="82">
        <v>168</v>
      </c>
      <c r="DE309" s="82">
        <v>225</v>
      </c>
      <c r="DF309" s="82">
        <v>265</v>
      </c>
      <c r="DG309" s="82">
        <v>229</v>
      </c>
      <c r="DH309" s="82">
        <v>224</v>
      </c>
      <c r="DI309" s="82">
        <v>1</v>
      </c>
      <c r="DJ309" s="82"/>
      <c r="DK309" s="82"/>
      <c r="DL309" s="82">
        <v>5</v>
      </c>
      <c r="DM309" s="82">
        <v>5</v>
      </c>
      <c r="DN309" s="82">
        <v>75</v>
      </c>
      <c r="DO309" s="82">
        <v>11</v>
      </c>
      <c r="DP309" s="82"/>
      <c r="DQ309" s="82">
        <v>104</v>
      </c>
      <c r="DR309" s="82">
        <v>28</v>
      </c>
      <c r="DS309" s="82">
        <v>1194</v>
      </c>
      <c r="DT309" s="82">
        <v>1</v>
      </c>
      <c r="DU309" s="82">
        <v>687</v>
      </c>
      <c r="DV309" s="82">
        <v>696</v>
      </c>
      <c r="DW309" s="82">
        <v>38</v>
      </c>
      <c r="DX309" s="82">
        <v>2</v>
      </c>
      <c r="DY309" s="82">
        <v>92</v>
      </c>
      <c r="DZ309" s="82">
        <v>94</v>
      </c>
      <c r="EA309" s="82">
        <v>21</v>
      </c>
      <c r="EB309" s="82">
        <v>154</v>
      </c>
      <c r="EC309" s="82">
        <v>34</v>
      </c>
      <c r="ED309" s="82"/>
      <c r="EE309" s="82"/>
      <c r="EF309" s="82">
        <v>1</v>
      </c>
      <c r="EG309" s="82"/>
      <c r="EH309" s="82"/>
      <c r="EI309" s="82">
        <v>867</v>
      </c>
      <c r="EJ309" s="82">
        <v>158</v>
      </c>
      <c r="EK309" s="82"/>
      <c r="EL309" s="82"/>
      <c r="EM309" s="82"/>
      <c r="EN309" s="82"/>
      <c r="EO309" s="82">
        <v>2</v>
      </c>
      <c r="EP309" s="82">
        <v>508</v>
      </c>
      <c r="EQ309" s="82">
        <v>626</v>
      </c>
      <c r="ER309" s="82">
        <v>93</v>
      </c>
      <c r="ES309" s="82">
        <v>196</v>
      </c>
      <c r="ET309" s="82"/>
      <c r="EU309" s="82"/>
      <c r="EV309" s="82">
        <v>184</v>
      </c>
      <c r="EW309" s="82">
        <v>249</v>
      </c>
      <c r="EX309" s="82">
        <v>6</v>
      </c>
      <c r="EY309" s="82">
        <v>1</v>
      </c>
      <c r="EZ309" s="82">
        <v>141</v>
      </c>
      <c r="FA309" s="82"/>
      <c r="FB309" s="82">
        <v>120</v>
      </c>
      <c r="FC309" s="82">
        <v>278</v>
      </c>
      <c r="FD309" s="82">
        <v>96</v>
      </c>
      <c r="FE309" s="82">
        <v>36</v>
      </c>
      <c r="FF309" s="82">
        <v>4</v>
      </c>
      <c r="FG309" s="82">
        <v>3</v>
      </c>
      <c r="FH309" s="82">
        <v>40</v>
      </c>
      <c r="FI309" s="82">
        <v>140</v>
      </c>
      <c r="FJ309" s="82">
        <v>34</v>
      </c>
      <c r="FK309" s="82">
        <v>34</v>
      </c>
      <c r="FL309" s="82">
        <v>1</v>
      </c>
      <c r="FM309" s="82">
        <v>2</v>
      </c>
      <c r="FN309" s="82">
        <v>54</v>
      </c>
      <c r="FO309" s="82"/>
      <c r="FP309" s="82"/>
      <c r="FQ309" s="82">
        <v>1423</v>
      </c>
      <c r="FR309" s="82">
        <v>8</v>
      </c>
      <c r="FS309" s="82">
        <v>1238</v>
      </c>
      <c r="FT309" s="82">
        <v>177</v>
      </c>
      <c r="FU309" s="82"/>
      <c r="FV309" s="82"/>
      <c r="FW309" s="82">
        <v>1370</v>
      </c>
      <c r="FX309" s="82">
        <v>45</v>
      </c>
      <c r="FY309" s="82">
        <v>8</v>
      </c>
      <c r="FZ309" s="82"/>
      <c r="GA309" s="82"/>
      <c r="GB309" s="82"/>
      <c r="GC309" s="82">
        <v>15</v>
      </c>
    </row>
    <row r="310" spans="1:185" x14ac:dyDescent="0.3">
      <c r="A310" s="83">
        <v>106554011</v>
      </c>
      <c r="B310" s="81" t="s">
        <v>772</v>
      </c>
      <c r="C310" s="81" t="s">
        <v>1058</v>
      </c>
      <c r="D310" s="81" t="s">
        <v>1101</v>
      </c>
      <c r="E310" s="81" t="s">
        <v>1761</v>
      </c>
      <c r="F310" s="81" t="s">
        <v>1762</v>
      </c>
      <c r="G310" s="81" t="s">
        <v>1763</v>
      </c>
      <c r="H310" s="81" t="s">
        <v>773</v>
      </c>
      <c r="I310" s="81" t="s">
        <v>1040</v>
      </c>
      <c r="J310" s="81"/>
      <c r="K310" s="81" t="s">
        <v>1864</v>
      </c>
      <c r="L310" s="81" t="s">
        <v>974</v>
      </c>
      <c r="M310" s="81"/>
      <c r="N310" s="81" t="s">
        <v>970</v>
      </c>
      <c r="O310" s="81" t="s">
        <v>1109</v>
      </c>
      <c r="P310" s="81" t="s">
        <v>1110</v>
      </c>
      <c r="Q310" s="81" t="s">
        <v>1764</v>
      </c>
      <c r="R310" s="81" t="s">
        <v>75</v>
      </c>
      <c r="S310" s="82">
        <v>14839</v>
      </c>
      <c r="T310" s="82">
        <v>13046</v>
      </c>
      <c r="U310" s="82">
        <v>1</v>
      </c>
      <c r="V310" s="82">
        <v>1736</v>
      </c>
      <c r="W310" s="82">
        <v>2111</v>
      </c>
      <c r="X310" s="82">
        <v>3373</v>
      </c>
      <c r="Y310" s="82">
        <v>3322</v>
      </c>
      <c r="Z310" s="82">
        <v>2832</v>
      </c>
      <c r="AA310" s="82">
        <v>3496</v>
      </c>
      <c r="AB310" s="82">
        <v>4170</v>
      </c>
      <c r="AC310" s="82">
        <v>3853</v>
      </c>
      <c r="AD310" s="82">
        <v>2629</v>
      </c>
      <c r="AE310" s="82">
        <v>363</v>
      </c>
      <c r="AF310" s="82">
        <v>1</v>
      </c>
      <c r="AG310" s="82">
        <v>140</v>
      </c>
      <c r="AH310" s="82">
        <v>134</v>
      </c>
      <c r="AI310" s="82">
        <v>202</v>
      </c>
      <c r="AJ310" s="82">
        <v>22</v>
      </c>
      <c r="AK310" s="82">
        <v>25</v>
      </c>
      <c r="AL310" s="82">
        <v>921</v>
      </c>
      <c r="AM310" s="82">
        <v>292</v>
      </c>
      <c r="AN310" s="82">
        <v>26098</v>
      </c>
      <c r="AO310" s="82">
        <v>52</v>
      </c>
      <c r="AP310" s="82">
        <v>1951</v>
      </c>
      <c r="AQ310" s="82">
        <v>25566</v>
      </c>
      <c r="AR310" s="82">
        <v>345</v>
      </c>
      <c r="AS310" s="82">
        <v>24</v>
      </c>
      <c r="AT310" s="82">
        <v>960</v>
      </c>
      <c r="AU310" s="82">
        <v>368</v>
      </c>
      <c r="AV310" s="82"/>
      <c r="AW310" s="82">
        <v>47</v>
      </c>
      <c r="AX310" s="82">
        <v>44</v>
      </c>
      <c r="AY310" s="82">
        <v>5</v>
      </c>
      <c r="AZ310" s="82">
        <v>11</v>
      </c>
      <c r="BA310" s="82">
        <v>237</v>
      </c>
      <c r="BB310" s="82">
        <v>108</v>
      </c>
      <c r="BC310" s="82">
        <v>3</v>
      </c>
      <c r="BD310" s="82"/>
      <c r="BE310" s="82">
        <v>26050</v>
      </c>
      <c r="BF310" s="82">
        <v>53</v>
      </c>
      <c r="BG310" s="82"/>
      <c r="BH310" s="82"/>
      <c r="BI310" s="82"/>
      <c r="BJ310" s="82"/>
      <c r="BK310" s="82">
        <v>8698</v>
      </c>
      <c r="BL310" s="82">
        <v>9250</v>
      </c>
      <c r="BM310" s="82">
        <v>1463</v>
      </c>
      <c r="BN310" s="82">
        <v>6787</v>
      </c>
      <c r="BO310" s="82">
        <v>1677</v>
      </c>
      <c r="BP310" s="82">
        <v>11</v>
      </c>
      <c r="BQ310" s="82">
        <v>16</v>
      </c>
      <c r="BR310" s="82">
        <v>2075</v>
      </c>
      <c r="BS310" s="82">
        <v>9</v>
      </c>
      <c r="BT310" s="82">
        <v>1534</v>
      </c>
      <c r="BU310" s="82">
        <v>126</v>
      </c>
      <c r="BV310" s="82">
        <v>373</v>
      </c>
      <c r="BW310" s="82">
        <v>458</v>
      </c>
      <c r="BX310" s="82">
        <v>203</v>
      </c>
      <c r="BY310" s="82">
        <v>2034</v>
      </c>
      <c r="BZ310" s="82">
        <v>1813</v>
      </c>
      <c r="CA310" s="82">
        <v>753</v>
      </c>
      <c r="CB310" s="82">
        <v>5317</v>
      </c>
      <c r="CC310" s="82">
        <v>875</v>
      </c>
      <c r="CD310" s="82">
        <v>2307</v>
      </c>
      <c r="CE310" s="82">
        <v>48</v>
      </c>
      <c r="CF310" s="82">
        <v>956</v>
      </c>
      <c r="CG310" s="82">
        <v>389</v>
      </c>
      <c r="CH310" s="82">
        <v>2108</v>
      </c>
      <c r="CI310" s="82">
        <v>1214</v>
      </c>
      <c r="CJ310" s="82">
        <v>5276</v>
      </c>
      <c r="CK310" s="82">
        <v>2</v>
      </c>
      <c r="CL310" s="82">
        <v>27886</v>
      </c>
      <c r="CM310" s="82">
        <v>25</v>
      </c>
      <c r="CN310" s="82">
        <v>27670</v>
      </c>
      <c r="CO310" s="82">
        <v>184</v>
      </c>
      <c r="CP310" s="82">
        <v>6</v>
      </c>
      <c r="CQ310" s="82">
        <v>1</v>
      </c>
      <c r="CR310" s="82">
        <v>2</v>
      </c>
      <c r="CS310" s="82">
        <v>27192</v>
      </c>
      <c r="CT310" s="82"/>
      <c r="CU310" s="82">
        <v>291</v>
      </c>
      <c r="CV310" s="82">
        <v>251</v>
      </c>
      <c r="CW310" s="82">
        <v>150</v>
      </c>
      <c r="CX310" s="82">
        <v>1592</v>
      </c>
      <c r="CY310" s="82">
        <v>1502</v>
      </c>
      <c r="CZ310" s="82"/>
      <c r="DA310" s="82">
        <v>19</v>
      </c>
      <c r="DB310" s="82">
        <v>98</v>
      </c>
      <c r="DC310" s="82">
        <v>157</v>
      </c>
      <c r="DD310" s="82">
        <v>191</v>
      </c>
      <c r="DE310" s="82">
        <v>357</v>
      </c>
      <c r="DF310" s="82">
        <v>658</v>
      </c>
      <c r="DG310" s="82">
        <v>810</v>
      </c>
      <c r="DH310" s="82">
        <v>787</v>
      </c>
      <c r="DI310" s="82">
        <v>5</v>
      </c>
      <c r="DJ310" s="82">
        <v>12</v>
      </c>
      <c r="DK310" s="82"/>
      <c r="DL310" s="82">
        <v>14</v>
      </c>
      <c r="DM310" s="82">
        <v>14</v>
      </c>
      <c r="DN310" s="82">
        <v>16</v>
      </c>
      <c r="DO310" s="82"/>
      <c r="DP310" s="82">
        <v>1</v>
      </c>
      <c r="DQ310" s="82">
        <v>66</v>
      </c>
      <c r="DR310" s="82">
        <v>19</v>
      </c>
      <c r="DS310" s="82">
        <v>2964</v>
      </c>
      <c r="DT310" s="82"/>
      <c r="DU310" s="82">
        <v>133</v>
      </c>
      <c r="DV310" s="82">
        <v>2944</v>
      </c>
      <c r="DW310" s="82">
        <v>16</v>
      </c>
      <c r="DX310" s="82">
        <v>1</v>
      </c>
      <c r="DY310" s="82">
        <v>152</v>
      </c>
      <c r="DZ310" s="82">
        <v>67</v>
      </c>
      <c r="EA310" s="82">
        <v>163</v>
      </c>
      <c r="EB310" s="82">
        <v>444</v>
      </c>
      <c r="EC310" s="82">
        <v>95</v>
      </c>
      <c r="ED310" s="82">
        <v>14</v>
      </c>
      <c r="EE310" s="82">
        <v>12</v>
      </c>
      <c r="EF310" s="82">
        <v>18</v>
      </c>
      <c r="EG310" s="82">
        <v>32</v>
      </c>
      <c r="EH310" s="82">
        <v>15</v>
      </c>
      <c r="EI310" s="82">
        <v>1701</v>
      </c>
      <c r="EJ310" s="82">
        <v>379</v>
      </c>
      <c r="EK310" s="82">
        <v>1</v>
      </c>
      <c r="EL310" s="82"/>
      <c r="EM310" s="82"/>
      <c r="EN310" s="82">
        <v>1</v>
      </c>
      <c r="EO310" s="82"/>
      <c r="EP310" s="82">
        <v>544</v>
      </c>
      <c r="EQ310" s="82">
        <v>1998</v>
      </c>
      <c r="ER310" s="82">
        <v>145</v>
      </c>
      <c r="ES310" s="82">
        <v>385</v>
      </c>
      <c r="ET310" s="82">
        <v>22</v>
      </c>
      <c r="EU310" s="82"/>
      <c r="EV310" s="82">
        <v>540</v>
      </c>
      <c r="EW310" s="82">
        <v>437</v>
      </c>
      <c r="EX310" s="82">
        <v>23</v>
      </c>
      <c r="EY310" s="82">
        <v>2</v>
      </c>
      <c r="EZ310" s="82">
        <v>151</v>
      </c>
      <c r="FA310" s="82">
        <v>1</v>
      </c>
      <c r="FB310" s="82">
        <v>138</v>
      </c>
      <c r="FC310" s="82">
        <v>660</v>
      </c>
      <c r="FD310" s="82">
        <v>380</v>
      </c>
      <c r="FE310" s="82">
        <v>79</v>
      </c>
      <c r="FF310" s="82">
        <v>92</v>
      </c>
      <c r="FG310" s="82">
        <v>58</v>
      </c>
      <c r="FH310" s="82">
        <v>70</v>
      </c>
      <c r="FI310" s="82">
        <v>303</v>
      </c>
      <c r="FJ310" s="82">
        <v>80</v>
      </c>
      <c r="FK310" s="82">
        <v>36</v>
      </c>
      <c r="FL310" s="82">
        <v>5</v>
      </c>
      <c r="FM310" s="82">
        <v>6</v>
      </c>
      <c r="FN310" s="82">
        <v>32</v>
      </c>
      <c r="FO310" s="82">
        <v>1</v>
      </c>
      <c r="FP310" s="82"/>
      <c r="FQ310" s="82">
        <v>3094</v>
      </c>
      <c r="FR310" s="82">
        <v>6</v>
      </c>
      <c r="FS310" s="82">
        <v>3070</v>
      </c>
      <c r="FT310" s="82">
        <v>18</v>
      </c>
      <c r="FU310" s="82"/>
      <c r="FV310" s="82"/>
      <c r="FW310" s="82">
        <v>3027</v>
      </c>
      <c r="FX310" s="82">
        <v>54</v>
      </c>
      <c r="FY310" s="82">
        <v>13</v>
      </c>
      <c r="FZ310" s="82"/>
      <c r="GA310" s="82"/>
      <c r="GB310" s="82"/>
      <c r="GC310" s="82">
        <v>18</v>
      </c>
    </row>
    <row r="311" spans="1:185" x14ac:dyDescent="0.3">
      <c r="A311" s="83">
        <v>106560203</v>
      </c>
      <c r="B311" s="81" t="s">
        <v>2338</v>
      </c>
      <c r="C311" s="81" t="s">
        <v>2339</v>
      </c>
      <c r="D311" s="81" t="s">
        <v>1140</v>
      </c>
      <c r="E311" s="81" t="s">
        <v>1765</v>
      </c>
      <c r="F311" s="81" t="s">
        <v>2340</v>
      </c>
      <c r="G311" s="81" t="s">
        <v>1765</v>
      </c>
      <c r="H311" s="81" t="s">
        <v>2341</v>
      </c>
      <c r="I311" s="81" t="s">
        <v>1048</v>
      </c>
      <c r="J311" s="81"/>
      <c r="K311" s="81"/>
      <c r="L311" s="81"/>
      <c r="M311" s="81"/>
      <c r="N311" s="81" t="s">
        <v>970</v>
      </c>
      <c r="O311" s="81" t="s">
        <v>1177</v>
      </c>
      <c r="P311" s="81" t="s">
        <v>1157</v>
      </c>
      <c r="Q311" s="81" t="s">
        <v>1765</v>
      </c>
      <c r="R311" s="81" t="s">
        <v>51</v>
      </c>
      <c r="S311" s="82"/>
      <c r="T311" s="82"/>
      <c r="U311" s="82"/>
      <c r="V311" s="82"/>
      <c r="W311" s="82"/>
      <c r="X311" s="82"/>
      <c r="Y311" s="82"/>
      <c r="Z311" s="82"/>
      <c r="AA311" s="82"/>
      <c r="AB311" s="82"/>
      <c r="AC311" s="82"/>
      <c r="AD311" s="82"/>
      <c r="AE311" s="82"/>
      <c r="AF311" s="82"/>
      <c r="AG311" s="82"/>
      <c r="AH311" s="82"/>
      <c r="AI311" s="82"/>
      <c r="AJ311" s="82"/>
      <c r="AK311" s="82"/>
      <c r="AL311" s="82"/>
      <c r="AM311" s="82"/>
      <c r="AN311" s="82"/>
      <c r="AO311" s="82"/>
      <c r="AP311" s="82"/>
      <c r="AQ311" s="82"/>
      <c r="AR311" s="82"/>
      <c r="AS311" s="82"/>
      <c r="AT311" s="82"/>
      <c r="AU311" s="82"/>
      <c r="AV311" s="82"/>
      <c r="AW311" s="82"/>
      <c r="AX311" s="82"/>
      <c r="AY311" s="82"/>
      <c r="AZ311" s="82"/>
      <c r="BA311" s="82"/>
      <c r="BB311" s="82"/>
      <c r="BC311" s="82"/>
      <c r="BD311" s="82"/>
      <c r="BE311" s="82"/>
      <c r="BF311" s="82"/>
      <c r="BG311" s="82"/>
      <c r="BH311" s="82"/>
      <c r="BI311" s="82"/>
      <c r="BJ311" s="82"/>
      <c r="BK311" s="82"/>
      <c r="BL311" s="82"/>
      <c r="BM311" s="82"/>
      <c r="BN311" s="82"/>
      <c r="BO311" s="82"/>
      <c r="BP311" s="82"/>
      <c r="BQ311" s="82"/>
      <c r="BR311" s="82"/>
      <c r="BS311" s="82"/>
      <c r="BT311" s="82"/>
      <c r="BU311" s="82"/>
      <c r="BV311" s="82"/>
      <c r="BW311" s="82"/>
      <c r="BX311" s="82"/>
      <c r="BY311" s="82"/>
      <c r="BZ311" s="82"/>
      <c r="CA311" s="82"/>
      <c r="CB311" s="82"/>
      <c r="CC311" s="82"/>
      <c r="CD311" s="82"/>
      <c r="CE311" s="82"/>
      <c r="CF311" s="82"/>
      <c r="CG311" s="82"/>
      <c r="CH311" s="82"/>
      <c r="CI311" s="82"/>
      <c r="CJ311" s="82"/>
      <c r="CK311" s="82"/>
      <c r="CL311" s="82"/>
      <c r="CM311" s="82"/>
      <c r="CN311" s="82"/>
      <c r="CO311" s="82"/>
      <c r="CP311" s="82"/>
      <c r="CQ311" s="82"/>
      <c r="CR311" s="82"/>
      <c r="CS311" s="82"/>
      <c r="CT311" s="82"/>
      <c r="CU311" s="82"/>
      <c r="CV311" s="82"/>
      <c r="CW311" s="82"/>
      <c r="CX311" s="82">
        <v>1</v>
      </c>
      <c r="CY311" s="82"/>
      <c r="CZ311" s="82"/>
      <c r="DA311" s="82">
        <v>1</v>
      </c>
      <c r="DB311" s="82"/>
      <c r="DC311" s="82"/>
      <c r="DD311" s="82"/>
      <c r="DE311" s="82"/>
      <c r="DF311" s="82"/>
      <c r="DG311" s="82"/>
      <c r="DH311" s="82"/>
      <c r="DI311" s="82"/>
      <c r="DJ311" s="82"/>
      <c r="DK311" s="82"/>
      <c r="DL311" s="82"/>
      <c r="DM311" s="82"/>
      <c r="DN311" s="82"/>
      <c r="DO311" s="82"/>
      <c r="DP311" s="82"/>
      <c r="DQ311" s="82"/>
      <c r="DR311" s="82"/>
      <c r="DS311" s="82">
        <v>1</v>
      </c>
      <c r="DT311" s="82"/>
      <c r="DU311" s="82">
        <v>1</v>
      </c>
      <c r="DV311" s="82"/>
      <c r="DW311" s="82"/>
      <c r="DX311" s="82"/>
      <c r="DY311" s="82"/>
      <c r="DZ311" s="82"/>
      <c r="EA311" s="82"/>
      <c r="EB311" s="82"/>
      <c r="EC311" s="82"/>
      <c r="ED311" s="82"/>
      <c r="EE311" s="82"/>
      <c r="EF311" s="82"/>
      <c r="EG311" s="82"/>
      <c r="EH311" s="82"/>
      <c r="EI311" s="82">
        <v>1</v>
      </c>
      <c r="EJ311" s="82"/>
      <c r="EK311" s="82"/>
      <c r="EL311" s="82"/>
      <c r="EM311" s="82"/>
      <c r="EN311" s="82"/>
      <c r="EO311" s="82"/>
      <c r="EP311" s="82">
        <v>1</v>
      </c>
      <c r="EQ311" s="82"/>
      <c r="ER311" s="82"/>
      <c r="ES311" s="82"/>
      <c r="ET311" s="82"/>
      <c r="EU311" s="82"/>
      <c r="EV311" s="82"/>
      <c r="EW311" s="82"/>
      <c r="EX311" s="82"/>
      <c r="EY311" s="82"/>
      <c r="EZ311" s="82"/>
      <c r="FA311" s="82"/>
      <c r="FB311" s="82"/>
      <c r="FC311" s="82"/>
      <c r="FD311" s="82"/>
      <c r="FE311" s="82">
        <v>1</v>
      </c>
      <c r="FF311" s="82"/>
      <c r="FG311" s="82"/>
      <c r="FH311" s="82"/>
      <c r="FI311" s="82"/>
      <c r="FJ311" s="82"/>
      <c r="FK311" s="82"/>
      <c r="FL311" s="82"/>
      <c r="FM311" s="82"/>
      <c r="FN311" s="82"/>
      <c r="FO311" s="82"/>
      <c r="FP311" s="82"/>
      <c r="FQ311" s="82">
        <v>1</v>
      </c>
      <c r="FR311" s="82"/>
      <c r="FS311" s="82"/>
      <c r="FT311" s="82">
        <v>1</v>
      </c>
      <c r="FU311" s="82"/>
      <c r="FV311" s="82"/>
      <c r="FW311" s="82">
        <v>1</v>
      </c>
      <c r="FX311" s="82"/>
      <c r="FY311" s="82"/>
      <c r="FZ311" s="82"/>
      <c r="GA311" s="82"/>
      <c r="GB311" s="82"/>
      <c r="GC311" s="82"/>
    </row>
    <row r="312" spans="1:185" x14ac:dyDescent="0.3">
      <c r="A312" s="83">
        <v>106560473</v>
      </c>
      <c r="B312" s="81" t="s">
        <v>774</v>
      </c>
      <c r="C312" s="81" t="s">
        <v>775</v>
      </c>
      <c r="D312" s="81" t="s">
        <v>1101</v>
      </c>
      <c r="E312" s="81" t="s">
        <v>1765</v>
      </c>
      <c r="F312" s="81" t="s">
        <v>2178</v>
      </c>
      <c r="G312" s="81" t="s">
        <v>1765</v>
      </c>
      <c r="H312" s="81" t="s">
        <v>776</v>
      </c>
      <c r="I312" s="81" t="s">
        <v>1040</v>
      </c>
      <c r="J312" s="81"/>
      <c r="K312" s="81" t="s">
        <v>1864</v>
      </c>
      <c r="L312" s="81"/>
      <c r="M312" s="81"/>
      <c r="N312" s="81" t="s">
        <v>967</v>
      </c>
      <c r="O312" s="81" t="s">
        <v>1177</v>
      </c>
      <c r="P312" s="81" t="s">
        <v>1157</v>
      </c>
      <c r="Q312" s="81" t="s">
        <v>1765</v>
      </c>
      <c r="R312" s="81" t="s">
        <v>51</v>
      </c>
      <c r="S312" s="82">
        <v>16649</v>
      </c>
      <c r="T312" s="82">
        <v>12967</v>
      </c>
      <c r="U312" s="82"/>
      <c r="V312" s="82">
        <v>3016</v>
      </c>
      <c r="W312" s="82">
        <v>2728</v>
      </c>
      <c r="X312" s="82">
        <v>4935</v>
      </c>
      <c r="Y312" s="82">
        <v>4757</v>
      </c>
      <c r="Z312" s="82">
        <v>3550</v>
      </c>
      <c r="AA312" s="82">
        <v>3809</v>
      </c>
      <c r="AB312" s="82">
        <v>2968</v>
      </c>
      <c r="AC312" s="82">
        <v>1663</v>
      </c>
      <c r="AD312" s="82">
        <v>1312</v>
      </c>
      <c r="AE312" s="82">
        <v>878</v>
      </c>
      <c r="AF312" s="82"/>
      <c r="AG312" s="82">
        <v>8</v>
      </c>
      <c r="AH312" s="82">
        <v>448</v>
      </c>
      <c r="AI312" s="82">
        <v>707</v>
      </c>
      <c r="AJ312" s="82">
        <v>356</v>
      </c>
      <c r="AK312" s="82">
        <v>38</v>
      </c>
      <c r="AL312" s="82">
        <v>13672</v>
      </c>
      <c r="AM312" s="82">
        <v>19</v>
      </c>
      <c r="AN312" s="82">
        <v>14368</v>
      </c>
      <c r="AO312" s="82"/>
      <c r="AP312" s="82">
        <v>14925</v>
      </c>
      <c r="AQ312" s="82">
        <v>14655</v>
      </c>
      <c r="AR312" s="82">
        <v>36</v>
      </c>
      <c r="AS312" s="82"/>
      <c r="AT312" s="82">
        <v>181</v>
      </c>
      <c r="AU312" s="82">
        <v>286</v>
      </c>
      <c r="AV312" s="82"/>
      <c r="AW312" s="82">
        <v>20</v>
      </c>
      <c r="AX312" s="82">
        <v>437</v>
      </c>
      <c r="AY312" s="82"/>
      <c r="AZ312" s="82"/>
      <c r="BA312" s="82"/>
      <c r="BB312" s="82"/>
      <c r="BC312" s="82"/>
      <c r="BD312" s="82">
        <v>1</v>
      </c>
      <c r="BE312" s="82">
        <v>28691</v>
      </c>
      <c r="BF312" s="82"/>
      <c r="BG312" s="82"/>
      <c r="BH312" s="82"/>
      <c r="BI312" s="82"/>
      <c r="BJ312" s="82"/>
      <c r="BK312" s="82">
        <v>12117</v>
      </c>
      <c r="BL312" s="82">
        <v>3755</v>
      </c>
      <c r="BM312" s="82">
        <v>301</v>
      </c>
      <c r="BN312" s="82">
        <v>12799</v>
      </c>
      <c r="BO312" s="82">
        <v>644</v>
      </c>
      <c r="BP312" s="82"/>
      <c r="BQ312" s="82">
        <v>53</v>
      </c>
      <c r="BR312" s="82">
        <v>2281</v>
      </c>
      <c r="BS312" s="82">
        <v>3</v>
      </c>
      <c r="BT312" s="82">
        <v>1632</v>
      </c>
      <c r="BU312" s="82">
        <v>122</v>
      </c>
      <c r="BV312" s="82">
        <v>507</v>
      </c>
      <c r="BW312" s="82">
        <v>327</v>
      </c>
      <c r="BX312" s="82">
        <v>297</v>
      </c>
      <c r="BY312" s="82">
        <v>385</v>
      </c>
      <c r="BZ312" s="82">
        <v>1825</v>
      </c>
      <c r="CA312" s="82">
        <v>1296</v>
      </c>
      <c r="CB312" s="82">
        <v>5223</v>
      </c>
      <c r="CC312" s="82">
        <v>1050</v>
      </c>
      <c r="CD312" s="82">
        <v>1912</v>
      </c>
      <c r="CE312" s="82">
        <v>65</v>
      </c>
      <c r="CF312" s="82">
        <v>1294</v>
      </c>
      <c r="CG312" s="82">
        <v>1203</v>
      </c>
      <c r="CH312" s="82">
        <v>2500</v>
      </c>
      <c r="CI312" s="82">
        <v>997</v>
      </c>
      <c r="CJ312" s="82">
        <v>6625</v>
      </c>
      <c r="CK312" s="82">
        <v>19</v>
      </c>
      <c r="CL312" s="82">
        <v>29616</v>
      </c>
      <c r="CM312" s="82">
        <v>30</v>
      </c>
      <c r="CN312" s="82">
        <v>26703</v>
      </c>
      <c r="CO312" s="82">
        <v>2877</v>
      </c>
      <c r="CP312" s="82"/>
      <c r="CQ312" s="82">
        <v>6</v>
      </c>
      <c r="CR312" s="82">
        <v>10</v>
      </c>
      <c r="CS312" s="82">
        <v>28927</v>
      </c>
      <c r="CT312" s="82">
        <v>3</v>
      </c>
      <c r="CU312" s="82">
        <v>459</v>
      </c>
      <c r="CV312" s="82">
        <v>190</v>
      </c>
      <c r="CW312" s="82">
        <v>27</v>
      </c>
      <c r="CX312" s="82">
        <v>2053</v>
      </c>
      <c r="CY312" s="82">
        <v>2072</v>
      </c>
      <c r="CZ312" s="82"/>
      <c r="DA312" s="82">
        <v>16</v>
      </c>
      <c r="DB312" s="82">
        <v>40</v>
      </c>
      <c r="DC312" s="82">
        <v>81</v>
      </c>
      <c r="DD312" s="82">
        <v>71</v>
      </c>
      <c r="DE312" s="82">
        <v>150</v>
      </c>
      <c r="DF312" s="82">
        <v>260</v>
      </c>
      <c r="DG312" s="82">
        <v>300</v>
      </c>
      <c r="DH312" s="82">
        <v>362</v>
      </c>
      <c r="DI312" s="82">
        <v>2836</v>
      </c>
      <c r="DJ312" s="82">
        <v>9</v>
      </c>
      <c r="DK312" s="82"/>
      <c r="DL312" s="82">
        <v>1</v>
      </c>
      <c r="DM312" s="82">
        <v>58</v>
      </c>
      <c r="DN312" s="82">
        <v>35</v>
      </c>
      <c r="DO312" s="82">
        <v>1127</v>
      </c>
      <c r="DP312" s="82">
        <v>1</v>
      </c>
      <c r="DQ312" s="82">
        <v>1780</v>
      </c>
      <c r="DR312" s="82">
        <v>2</v>
      </c>
      <c r="DS312" s="82">
        <v>1121</v>
      </c>
      <c r="DT312" s="82"/>
      <c r="DU312" s="82">
        <v>1528</v>
      </c>
      <c r="DV312" s="82">
        <v>2585</v>
      </c>
      <c r="DW312" s="82">
        <v>12</v>
      </c>
      <c r="DX312" s="82"/>
      <c r="DY312" s="82">
        <v>22</v>
      </c>
      <c r="DZ312" s="82">
        <v>186</v>
      </c>
      <c r="EA312" s="82">
        <v>24</v>
      </c>
      <c r="EB312" s="82">
        <v>429</v>
      </c>
      <c r="EC312" s="82"/>
      <c r="ED312" s="82"/>
      <c r="EE312" s="82"/>
      <c r="EF312" s="82"/>
      <c r="EG312" s="82"/>
      <c r="EH312" s="82">
        <v>1</v>
      </c>
      <c r="EI312" s="82">
        <v>3463</v>
      </c>
      <c r="EJ312" s="82"/>
      <c r="EK312" s="82"/>
      <c r="EL312" s="82"/>
      <c r="EM312" s="82"/>
      <c r="EN312" s="82"/>
      <c r="EO312" s="82"/>
      <c r="EP312" s="82">
        <v>1285</v>
      </c>
      <c r="EQ312" s="82">
        <v>845</v>
      </c>
      <c r="ER312" s="82">
        <v>3</v>
      </c>
      <c r="ES312" s="82">
        <v>1952</v>
      </c>
      <c r="ET312" s="82">
        <v>40</v>
      </c>
      <c r="EU312" s="82"/>
      <c r="EV312" s="82">
        <v>298</v>
      </c>
      <c r="EW312" s="82">
        <v>248</v>
      </c>
      <c r="EX312" s="82">
        <v>32</v>
      </c>
      <c r="EY312" s="82">
        <v>4</v>
      </c>
      <c r="EZ312" s="82">
        <v>62</v>
      </c>
      <c r="FA312" s="82">
        <v>1</v>
      </c>
      <c r="FB312" s="82">
        <v>71</v>
      </c>
      <c r="FC312" s="82">
        <v>103</v>
      </c>
      <c r="FD312" s="82">
        <v>90</v>
      </c>
      <c r="FE312" s="82">
        <v>24</v>
      </c>
      <c r="FF312" s="82">
        <v>70</v>
      </c>
      <c r="FG312" s="82">
        <v>47</v>
      </c>
      <c r="FH312" s="82">
        <v>69</v>
      </c>
      <c r="FI312" s="82">
        <v>80</v>
      </c>
      <c r="FJ312" s="82">
        <v>35</v>
      </c>
      <c r="FK312" s="82">
        <v>39</v>
      </c>
      <c r="FL312" s="82">
        <v>2829</v>
      </c>
      <c r="FM312" s="82">
        <v>2</v>
      </c>
      <c r="FN312" s="82">
        <v>15</v>
      </c>
      <c r="FO312" s="82">
        <v>6</v>
      </c>
      <c r="FP312" s="82"/>
      <c r="FQ312" s="82">
        <v>4125</v>
      </c>
      <c r="FR312" s="82">
        <v>5</v>
      </c>
      <c r="FS312" s="82">
        <v>3973</v>
      </c>
      <c r="FT312" s="82">
        <v>140</v>
      </c>
      <c r="FU312" s="82"/>
      <c r="FV312" s="82">
        <v>7</v>
      </c>
      <c r="FW312" s="82">
        <v>4085</v>
      </c>
      <c r="FX312" s="82">
        <v>22</v>
      </c>
      <c r="FY312" s="82">
        <v>17</v>
      </c>
      <c r="FZ312" s="82">
        <v>1</v>
      </c>
      <c r="GA312" s="82"/>
      <c r="GB312" s="82"/>
      <c r="GC312" s="82">
        <v>37</v>
      </c>
    </row>
    <row r="313" spans="1:185" x14ac:dyDescent="0.3">
      <c r="A313" s="83">
        <v>106560481</v>
      </c>
      <c r="B313" s="81" t="s">
        <v>777</v>
      </c>
      <c r="C313" s="81" t="s">
        <v>778</v>
      </c>
      <c r="D313" s="81" t="s">
        <v>1101</v>
      </c>
      <c r="E313" s="81" t="s">
        <v>1765</v>
      </c>
      <c r="F313" s="81" t="s">
        <v>1766</v>
      </c>
      <c r="G313" s="81" t="s">
        <v>1765</v>
      </c>
      <c r="H313" s="81" t="s">
        <v>776</v>
      </c>
      <c r="I313" s="81" t="s">
        <v>1039</v>
      </c>
      <c r="J313" s="81" t="s">
        <v>1867</v>
      </c>
      <c r="K313" s="81" t="s">
        <v>1864</v>
      </c>
      <c r="L313" s="81"/>
      <c r="M313" s="81"/>
      <c r="N313" s="81" t="s">
        <v>967</v>
      </c>
      <c r="O313" s="81" t="s">
        <v>1177</v>
      </c>
      <c r="P313" s="81" t="s">
        <v>1157</v>
      </c>
      <c r="Q313" s="81" t="s">
        <v>1765</v>
      </c>
      <c r="R313" s="81" t="s">
        <v>51</v>
      </c>
      <c r="S313" s="82">
        <v>17695</v>
      </c>
      <c r="T313" s="82">
        <v>16697</v>
      </c>
      <c r="U313" s="82">
        <v>12</v>
      </c>
      <c r="V313" s="82">
        <v>3327</v>
      </c>
      <c r="W313" s="82">
        <v>3746</v>
      </c>
      <c r="X313" s="82">
        <v>6334</v>
      </c>
      <c r="Y313" s="82">
        <v>6172</v>
      </c>
      <c r="Z313" s="82">
        <v>4700</v>
      </c>
      <c r="AA313" s="82">
        <v>4504</v>
      </c>
      <c r="AB313" s="82">
        <v>2866</v>
      </c>
      <c r="AC313" s="82">
        <v>1167</v>
      </c>
      <c r="AD313" s="82">
        <v>811</v>
      </c>
      <c r="AE313" s="82">
        <v>777</v>
      </c>
      <c r="AF313" s="82"/>
      <c r="AG313" s="82">
        <v>651</v>
      </c>
      <c r="AH313" s="82">
        <v>435</v>
      </c>
      <c r="AI313" s="82">
        <v>779</v>
      </c>
      <c r="AJ313" s="82">
        <v>358</v>
      </c>
      <c r="AK313" s="82">
        <v>34</v>
      </c>
      <c r="AL313" s="82">
        <v>553</v>
      </c>
      <c r="AM313" s="82">
        <v>183</v>
      </c>
      <c r="AN313" s="82">
        <v>31411</v>
      </c>
      <c r="AO313" s="82"/>
      <c r="AP313" s="82">
        <v>23224</v>
      </c>
      <c r="AQ313" s="82">
        <v>10176</v>
      </c>
      <c r="AR313" s="82">
        <v>1004</v>
      </c>
      <c r="AS313" s="82"/>
      <c r="AT313" s="82">
        <v>50</v>
      </c>
      <c r="AU313" s="82">
        <v>935</v>
      </c>
      <c r="AV313" s="82"/>
      <c r="AW313" s="82">
        <v>30</v>
      </c>
      <c r="AX313" s="82">
        <v>20</v>
      </c>
      <c r="AY313" s="82">
        <v>4</v>
      </c>
      <c r="AZ313" s="82">
        <v>193</v>
      </c>
      <c r="BA313" s="82">
        <v>944</v>
      </c>
      <c r="BB313" s="82">
        <v>1087</v>
      </c>
      <c r="BC313" s="82">
        <v>6</v>
      </c>
      <c r="BD313" s="82">
        <v>7</v>
      </c>
      <c r="BE313" s="82">
        <v>30829</v>
      </c>
      <c r="BF313" s="82">
        <v>243</v>
      </c>
      <c r="BG313" s="82">
        <v>56</v>
      </c>
      <c r="BH313" s="82"/>
      <c r="BI313" s="82"/>
      <c r="BJ313" s="82"/>
      <c r="BK313" s="82">
        <v>20309</v>
      </c>
      <c r="BL313" s="82">
        <v>3294</v>
      </c>
      <c r="BM313" s="82">
        <v>976</v>
      </c>
      <c r="BN313" s="82">
        <v>6521</v>
      </c>
      <c r="BO313" s="82">
        <v>3304</v>
      </c>
      <c r="BP313" s="82"/>
      <c r="BQ313" s="82">
        <v>66</v>
      </c>
      <c r="BR313" s="82">
        <v>1790</v>
      </c>
      <c r="BS313" s="82">
        <v>4</v>
      </c>
      <c r="BT313" s="82">
        <v>1861</v>
      </c>
      <c r="BU313" s="82">
        <v>89</v>
      </c>
      <c r="BV313" s="82">
        <v>597</v>
      </c>
      <c r="BW313" s="82">
        <v>420</v>
      </c>
      <c r="BX313" s="82">
        <v>344</v>
      </c>
      <c r="BY313" s="82">
        <v>2536</v>
      </c>
      <c r="BZ313" s="82">
        <v>1719</v>
      </c>
      <c r="CA313" s="82">
        <v>867</v>
      </c>
      <c r="CB313" s="82">
        <v>6586</v>
      </c>
      <c r="CC313" s="82">
        <v>1809</v>
      </c>
      <c r="CD313" s="82">
        <v>2348</v>
      </c>
      <c r="CE313" s="82">
        <v>127</v>
      </c>
      <c r="CF313" s="82">
        <v>1517</v>
      </c>
      <c r="CG313" s="82">
        <v>980</v>
      </c>
      <c r="CH313" s="82">
        <v>2850</v>
      </c>
      <c r="CI313" s="82">
        <v>1471</v>
      </c>
      <c r="CJ313" s="82">
        <v>6419</v>
      </c>
      <c r="CK313" s="82">
        <v>4</v>
      </c>
      <c r="CL313" s="82">
        <v>34404</v>
      </c>
      <c r="CM313" s="82">
        <v>149</v>
      </c>
      <c r="CN313" s="82">
        <v>25257</v>
      </c>
      <c r="CO313" s="82">
        <v>8912</v>
      </c>
      <c r="CP313" s="82">
        <v>85</v>
      </c>
      <c r="CQ313" s="82">
        <v>1</v>
      </c>
      <c r="CR313" s="82">
        <v>10</v>
      </c>
      <c r="CS313" s="82">
        <v>32883</v>
      </c>
      <c r="CT313" s="82">
        <v>5</v>
      </c>
      <c r="CU313" s="82">
        <v>1267</v>
      </c>
      <c r="CV313" s="82">
        <v>184</v>
      </c>
      <c r="CW313" s="82">
        <v>55</v>
      </c>
      <c r="CX313" s="82">
        <v>2155</v>
      </c>
      <c r="CY313" s="82">
        <v>2490</v>
      </c>
      <c r="CZ313" s="82"/>
      <c r="DA313" s="82">
        <v>200</v>
      </c>
      <c r="DB313" s="82">
        <v>343</v>
      </c>
      <c r="DC313" s="82">
        <v>515</v>
      </c>
      <c r="DD313" s="82">
        <v>613</v>
      </c>
      <c r="DE313" s="82">
        <v>910</v>
      </c>
      <c r="DF313" s="82">
        <v>924</v>
      </c>
      <c r="DG313" s="82">
        <v>486</v>
      </c>
      <c r="DH313" s="82">
        <v>451</v>
      </c>
      <c r="DI313" s="82">
        <v>70</v>
      </c>
      <c r="DJ313" s="82">
        <v>133</v>
      </c>
      <c r="DK313" s="82"/>
      <c r="DL313" s="82">
        <v>72</v>
      </c>
      <c r="DM313" s="82">
        <v>78</v>
      </c>
      <c r="DN313" s="82">
        <v>96</v>
      </c>
      <c r="DO313" s="82">
        <v>66</v>
      </c>
      <c r="DP313" s="82">
        <v>3</v>
      </c>
      <c r="DQ313" s="82">
        <v>60</v>
      </c>
      <c r="DR313" s="82">
        <v>4</v>
      </c>
      <c r="DS313" s="82">
        <v>4266</v>
      </c>
      <c r="DT313" s="82"/>
      <c r="DU313" s="82">
        <v>2821</v>
      </c>
      <c r="DV313" s="82">
        <v>1823</v>
      </c>
      <c r="DW313" s="82">
        <v>1</v>
      </c>
      <c r="DX313" s="82"/>
      <c r="DY313" s="82">
        <v>32</v>
      </c>
      <c r="DZ313" s="82">
        <v>143</v>
      </c>
      <c r="EA313" s="82">
        <v>103</v>
      </c>
      <c r="EB313" s="82">
        <v>208</v>
      </c>
      <c r="EC313" s="82">
        <v>71</v>
      </c>
      <c r="ED313" s="82">
        <v>164</v>
      </c>
      <c r="EE313" s="82">
        <v>41</v>
      </c>
      <c r="EF313" s="82">
        <v>61</v>
      </c>
      <c r="EG313" s="82">
        <v>12</v>
      </c>
      <c r="EH313" s="82">
        <v>6</v>
      </c>
      <c r="EI313" s="82">
        <v>3390</v>
      </c>
      <c r="EJ313" s="82">
        <v>406</v>
      </c>
      <c r="EK313" s="82"/>
      <c r="EL313" s="82"/>
      <c r="EM313" s="82"/>
      <c r="EN313" s="82">
        <v>8</v>
      </c>
      <c r="EO313" s="82"/>
      <c r="EP313" s="82">
        <v>2196</v>
      </c>
      <c r="EQ313" s="82">
        <v>1254</v>
      </c>
      <c r="ER313" s="82">
        <v>203</v>
      </c>
      <c r="ES313" s="82">
        <v>793</v>
      </c>
      <c r="ET313" s="82">
        <v>199</v>
      </c>
      <c r="EU313" s="82"/>
      <c r="EV313" s="82">
        <v>547</v>
      </c>
      <c r="EW313" s="82">
        <v>832</v>
      </c>
      <c r="EX313" s="82">
        <v>89</v>
      </c>
      <c r="EY313" s="82">
        <v>10</v>
      </c>
      <c r="EZ313" s="82">
        <v>348</v>
      </c>
      <c r="FA313" s="82">
        <v>13</v>
      </c>
      <c r="FB313" s="82">
        <v>279</v>
      </c>
      <c r="FC313" s="82">
        <v>772</v>
      </c>
      <c r="FD313" s="82">
        <v>281</v>
      </c>
      <c r="FE313" s="82">
        <v>188</v>
      </c>
      <c r="FF313" s="82">
        <v>142</v>
      </c>
      <c r="FG313" s="82">
        <v>170</v>
      </c>
      <c r="FH313" s="82">
        <v>172</v>
      </c>
      <c r="FI313" s="82">
        <v>315</v>
      </c>
      <c r="FJ313" s="82">
        <v>158</v>
      </c>
      <c r="FK313" s="82">
        <v>202</v>
      </c>
      <c r="FL313" s="82">
        <v>23</v>
      </c>
      <c r="FM313" s="82">
        <v>14</v>
      </c>
      <c r="FN313" s="82">
        <v>80</v>
      </c>
      <c r="FO313" s="82">
        <v>8</v>
      </c>
      <c r="FP313" s="82">
        <v>2</v>
      </c>
      <c r="FQ313" s="82">
        <v>4645</v>
      </c>
      <c r="FR313" s="82">
        <v>14</v>
      </c>
      <c r="FS313" s="82">
        <v>3169</v>
      </c>
      <c r="FT313" s="82">
        <v>1451</v>
      </c>
      <c r="FU313" s="82">
        <v>11</v>
      </c>
      <c r="FV313" s="82"/>
      <c r="FW313" s="82">
        <v>4206</v>
      </c>
      <c r="FX313" s="82">
        <v>409</v>
      </c>
      <c r="FY313" s="82">
        <v>21</v>
      </c>
      <c r="FZ313" s="82">
        <v>6</v>
      </c>
      <c r="GA313" s="82"/>
      <c r="GB313" s="82">
        <v>3</v>
      </c>
      <c r="GC313" s="82">
        <v>34</v>
      </c>
    </row>
    <row r="314" spans="1:185" x14ac:dyDescent="0.3">
      <c r="A314" s="83">
        <v>106560492</v>
      </c>
      <c r="B314" s="81" t="s">
        <v>779</v>
      </c>
      <c r="C314" s="81" t="s">
        <v>1035</v>
      </c>
      <c r="D314" s="81" t="s">
        <v>1101</v>
      </c>
      <c r="E314" s="81" t="s">
        <v>1765</v>
      </c>
      <c r="F314" s="81" t="s">
        <v>1767</v>
      </c>
      <c r="G314" s="81" t="s">
        <v>1768</v>
      </c>
      <c r="H314" s="81" t="s">
        <v>780</v>
      </c>
      <c r="I314" s="81" t="s">
        <v>1041</v>
      </c>
      <c r="J314" s="81" t="s">
        <v>1867</v>
      </c>
      <c r="K314" s="81" t="s">
        <v>1864</v>
      </c>
      <c r="L314" s="81"/>
      <c r="M314" s="81"/>
      <c r="N314" s="81" t="s">
        <v>965</v>
      </c>
      <c r="O314" s="81" t="s">
        <v>1144</v>
      </c>
      <c r="P314" s="81" t="s">
        <v>1180</v>
      </c>
      <c r="Q314" s="81" t="s">
        <v>1769</v>
      </c>
      <c r="R314" s="81" t="s">
        <v>51</v>
      </c>
      <c r="S314" s="82">
        <v>16952</v>
      </c>
      <c r="T314" s="82">
        <v>14591</v>
      </c>
      <c r="U314" s="82"/>
      <c r="V314" s="82">
        <v>2187</v>
      </c>
      <c r="W314" s="82">
        <v>2860</v>
      </c>
      <c r="X314" s="82">
        <v>4857</v>
      </c>
      <c r="Y314" s="82">
        <v>4277</v>
      </c>
      <c r="Z314" s="82">
        <v>3665</v>
      </c>
      <c r="AA314" s="82">
        <v>4254</v>
      </c>
      <c r="AB314" s="82">
        <v>3505</v>
      </c>
      <c r="AC314" s="82">
        <v>2716</v>
      </c>
      <c r="AD314" s="82">
        <v>2835</v>
      </c>
      <c r="AE314" s="82">
        <v>387</v>
      </c>
      <c r="AF314" s="82"/>
      <c r="AG314" s="82">
        <v>41</v>
      </c>
      <c r="AH314" s="82">
        <v>966</v>
      </c>
      <c r="AI314" s="82">
        <v>759</v>
      </c>
      <c r="AJ314" s="82">
        <v>1229</v>
      </c>
      <c r="AK314" s="82">
        <v>15</v>
      </c>
      <c r="AL314" s="82">
        <v>7327</v>
      </c>
      <c r="AM314" s="82">
        <v>190</v>
      </c>
      <c r="AN314" s="82">
        <v>21016</v>
      </c>
      <c r="AO314" s="82"/>
      <c r="AP314" s="82">
        <v>6816</v>
      </c>
      <c r="AQ314" s="82">
        <v>24288</v>
      </c>
      <c r="AR314" s="82">
        <v>439</v>
      </c>
      <c r="AS314" s="82"/>
      <c r="AT314" s="82">
        <v>812</v>
      </c>
      <c r="AU314" s="82">
        <v>469</v>
      </c>
      <c r="AV314" s="82">
        <v>3</v>
      </c>
      <c r="AW314" s="82">
        <v>51</v>
      </c>
      <c r="AX314" s="82">
        <v>48</v>
      </c>
      <c r="AY314" s="82">
        <v>8</v>
      </c>
      <c r="AZ314" s="82">
        <v>92</v>
      </c>
      <c r="BA314" s="82">
        <v>954</v>
      </c>
      <c r="BB314" s="82">
        <v>394</v>
      </c>
      <c r="BC314" s="82">
        <v>12</v>
      </c>
      <c r="BD314" s="82">
        <v>1</v>
      </c>
      <c r="BE314" s="82">
        <v>28661</v>
      </c>
      <c r="BF314" s="82">
        <v>33</v>
      </c>
      <c r="BG314" s="82">
        <v>2</v>
      </c>
      <c r="BH314" s="82">
        <v>3</v>
      </c>
      <c r="BI314" s="82"/>
      <c r="BJ314" s="82"/>
      <c r="BK314" s="82">
        <v>8543</v>
      </c>
      <c r="BL314" s="82">
        <v>7358</v>
      </c>
      <c r="BM314" s="82">
        <v>1689</v>
      </c>
      <c r="BN314" s="82">
        <v>11449</v>
      </c>
      <c r="BO314" s="82">
        <v>2504</v>
      </c>
      <c r="BP314" s="82"/>
      <c r="BQ314" s="82">
        <v>30</v>
      </c>
      <c r="BR314" s="82">
        <v>2584</v>
      </c>
      <c r="BS314" s="82">
        <v>4</v>
      </c>
      <c r="BT314" s="82">
        <v>2204</v>
      </c>
      <c r="BU314" s="82">
        <v>123</v>
      </c>
      <c r="BV314" s="82">
        <v>443</v>
      </c>
      <c r="BW314" s="82">
        <v>449</v>
      </c>
      <c r="BX314" s="82">
        <v>256</v>
      </c>
      <c r="BY314" s="82">
        <v>1269</v>
      </c>
      <c r="BZ314" s="82">
        <v>1914</v>
      </c>
      <c r="CA314" s="82">
        <v>1000</v>
      </c>
      <c r="CB314" s="82">
        <v>7950</v>
      </c>
      <c r="CC314" s="82">
        <v>1736</v>
      </c>
      <c r="CD314" s="82">
        <v>1733</v>
      </c>
      <c r="CE314" s="82">
        <v>106</v>
      </c>
      <c r="CF314" s="82">
        <v>1483</v>
      </c>
      <c r="CG314" s="82">
        <v>635</v>
      </c>
      <c r="CH314" s="82">
        <v>1972</v>
      </c>
      <c r="CI314" s="82">
        <v>843</v>
      </c>
      <c r="CJ314" s="82">
        <v>4778</v>
      </c>
      <c r="CK314" s="82">
        <v>31</v>
      </c>
      <c r="CL314" s="82">
        <v>31543</v>
      </c>
      <c r="CM314" s="82">
        <v>128</v>
      </c>
      <c r="CN314" s="82">
        <v>29954</v>
      </c>
      <c r="CO314" s="82">
        <v>1422</v>
      </c>
      <c r="CP314" s="82">
        <v>33</v>
      </c>
      <c r="CQ314" s="82">
        <v>6</v>
      </c>
      <c r="CR314" s="82">
        <v>48</v>
      </c>
      <c r="CS314" s="82">
        <v>30530</v>
      </c>
      <c r="CT314" s="82">
        <v>9</v>
      </c>
      <c r="CU314" s="82">
        <v>267</v>
      </c>
      <c r="CV314" s="82">
        <v>614</v>
      </c>
      <c r="CW314" s="82">
        <v>75</v>
      </c>
      <c r="CX314" s="82">
        <v>5954</v>
      </c>
      <c r="CY314" s="82">
        <v>4873</v>
      </c>
      <c r="CZ314" s="82">
        <v>2</v>
      </c>
      <c r="DA314" s="82">
        <v>219</v>
      </c>
      <c r="DB314" s="82">
        <v>635</v>
      </c>
      <c r="DC314" s="82">
        <v>1084</v>
      </c>
      <c r="DD314" s="82">
        <v>675</v>
      </c>
      <c r="DE314" s="82">
        <v>1282</v>
      </c>
      <c r="DF314" s="82">
        <v>1712</v>
      </c>
      <c r="DG314" s="82">
        <v>2088</v>
      </c>
      <c r="DH314" s="82">
        <v>2941</v>
      </c>
      <c r="DI314" s="82">
        <v>70</v>
      </c>
      <c r="DJ314" s="82">
        <v>123</v>
      </c>
      <c r="DK314" s="82"/>
      <c r="DL314" s="82">
        <v>8</v>
      </c>
      <c r="DM314" s="82">
        <v>381</v>
      </c>
      <c r="DN314" s="82">
        <v>154</v>
      </c>
      <c r="DO314" s="82">
        <v>450</v>
      </c>
      <c r="DP314" s="82">
        <v>5</v>
      </c>
      <c r="DQ314" s="82">
        <v>1598</v>
      </c>
      <c r="DR314" s="82">
        <v>60</v>
      </c>
      <c r="DS314" s="82">
        <v>8173</v>
      </c>
      <c r="DT314" s="82"/>
      <c r="DU314" s="82">
        <v>1417</v>
      </c>
      <c r="DV314" s="82">
        <v>9267</v>
      </c>
      <c r="DW314" s="82">
        <v>145</v>
      </c>
      <c r="DX314" s="82"/>
      <c r="DY314" s="82">
        <v>361</v>
      </c>
      <c r="DZ314" s="82">
        <v>191</v>
      </c>
      <c r="EA314" s="82">
        <v>286</v>
      </c>
      <c r="EB314" s="82">
        <v>1720</v>
      </c>
      <c r="EC314" s="82">
        <v>365</v>
      </c>
      <c r="ED314" s="82">
        <v>8</v>
      </c>
      <c r="EE314" s="82">
        <v>3</v>
      </c>
      <c r="EF314" s="82">
        <v>48</v>
      </c>
      <c r="EG314" s="82">
        <v>740</v>
      </c>
      <c r="EH314" s="82">
        <v>89</v>
      </c>
      <c r="EI314" s="82">
        <v>6244</v>
      </c>
      <c r="EJ314" s="82">
        <v>774</v>
      </c>
      <c r="EK314" s="82"/>
      <c r="EL314" s="82"/>
      <c r="EM314" s="82"/>
      <c r="EN314" s="82"/>
      <c r="EO314" s="82"/>
      <c r="EP314" s="82">
        <v>1418</v>
      </c>
      <c r="EQ314" s="82">
        <v>5921</v>
      </c>
      <c r="ER314" s="82">
        <v>263</v>
      </c>
      <c r="ES314" s="82">
        <v>3046</v>
      </c>
      <c r="ET314" s="82">
        <v>180</v>
      </c>
      <c r="EU314" s="82">
        <v>1</v>
      </c>
      <c r="EV314" s="82">
        <v>1903</v>
      </c>
      <c r="EW314" s="82">
        <v>1355</v>
      </c>
      <c r="EX314" s="82">
        <v>139</v>
      </c>
      <c r="EY314" s="82">
        <v>22</v>
      </c>
      <c r="EZ314" s="82">
        <v>378</v>
      </c>
      <c r="FA314" s="82">
        <v>12</v>
      </c>
      <c r="FB314" s="82">
        <v>612</v>
      </c>
      <c r="FC314" s="82">
        <v>1514</v>
      </c>
      <c r="FD314" s="82">
        <v>1440</v>
      </c>
      <c r="FE314" s="82">
        <v>271</v>
      </c>
      <c r="FF314" s="82">
        <v>292</v>
      </c>
      <c r="FG314" s="82">
        <v>307</v>
      </c>
      <c r="FH314" s="82">
        <v>421</v>
      </c>
      <c r="FI314" s="82">
        <v>755</v>
      </c>
      <c r="FJ314" s="82">
        <v>210</v>
      </c>
      <c r="FK314" s="82">
        <v>309</v>
      </c>
      <c r="FL314" s="82">
        <v>16</v>
      </c>
      <c r="FM314" s="82">
        <v>2</v>
      </c>
      <c r="FN314" s="82">
        <v>855</v>
      </c>
      <c r="FO314" s="82">
        <v>16</v>
      </c>
      <c r="FP314" s="82"/>
      <c r="FQ314" s="82">
        <v>10829</v>
      </c>
      <c r="FR314" s="82">
        <v>119</v>
      </c>
      <c r="FS314" s="82">
        <v>10309</v>
      </c>
      <c r="FT314" s="82">
        <v>386</v>
      </c>
      <c r="FU314" s="82">
        <v>14</v>
      </c>
      <c r="FV314" s="82">
        <v>1</v>
      </c>
      <c r="FW314" s="82">
        <v>10415</v>
      </c>
      <c r="FX314" s="82">
        <v>187</v>
      </c>
      <c r="FY314" s="82">
        <v>205</v>
      </c>
      <c r="FZ314" s="82">
        <v>16</v>
      </c>
      <c r="GA314" s="82">
        <v>6</v>
      </c>
      <c r="GB314" s="82"/>
      <c r="GC314" s="82">
        <v>23</v>
      </c>
    </row>
    <row r="315" spans="1:185" x14ac:dyDescent="0.3">
      <c r="A315" s="83">
        <v>106560501</v>
      </c>
      <c r="B315" s="81" t="s">
        <v>781</v>
      </c>
      <c r="C315" s="81" t="s">
        <v>782</v>
      </c>
      <c r="D315" s="81" t="s">
        <v>1101</v>
      </c>
      <c r="E315" s="81" t="s">
        <v>1765</v>
      </c>
      <c r="F315" s="81" t="s">
        <v>2179</v>
      </c>
      <c r="G315" s="81" t="s">
        <v>2180</v>
      </c>
      <c r="H315" s="81" t="s">
        <v>783</v>
      </c>
      <c r="I315" s="81" t="s">
        <v>1040</v>
      </c>
      <c r="J315" s="81"/>
      <c r="K315" s="81" t="s">
        <v>1868</v>
      </c>
      <c r="L315" s="81" t="s">
        <v>974</v>
      </c>
      <c r="M315" s="81"/>
      <c r="N315" s="81" t="s">
        <v>976</v>
      </c>
      <c r="O315" s="81" t="s">
        <v>1177</v>
      </c>
      <c r="P315" s="81" t="s">
        <v>1157</v>
      </c>
      <c r="Q315" s="81" t="s">
        <v>1770</v>
      </c>
      <c r="R315" s="81" t="s">
        <v>75</v>
      </c>
      <c r="S315" s="82">
        <v>3309</v>
      </c>
      <c r="T315" s="82">
        <v>2922</v>
      </c>
      <c r="U315" s="82"/>
      <c r="V315" s="82">
        <v>418</v>
      </c>
      <c r="W315" s="82">
        <v>512</v>
      </c>
      <c r="X315" s="82">
        <v>626</v>
      </c>
      <c r="Y315" s="82">
        <v>683</v>
      </c>
      <c r="Z315" s="82">
        <v>613</v>
      </c>
      <c r="AA315" s="82">
        <v>860</v>
      </c>
      <c r="AB315" s="82">
        <v>912</v>
      </c>
      <c r="AC315" s="82">
        <v>863</v>
      </c>
      <c r="AD315" s="82">
        <v>702</v>
      </c>
      <c r="AE315" s="82">
        <v>42</v>
      </c>
      <c r="AF315" s="82"/>
      <c r="AG315" s="82">
        <v>6</v>
      </c>
      <c r="AH315" s="82">
        <v>70</v>
      </c>
      <c r="AI315" s="82">
        <v>50</v>
      </c>
      <c r="AJ315" s="82">
        <v>67</v>
      </c>
      <c r="AK315" s="82">
        <v>1</v>
      </c>
      <c r="AL315" s="82">
        <v>1147</v>
      </c>
      <c r="AM315" s="82">
        <v>90</v>
      </c>
      <c r="AN315" s="82">
        <v>4800</v>
      </c>
      <c r="AO315" s="82"/>
      <c r="AP315" s="82">
        <v>1056</v>
      </c>
      <c r="AQ315" s="82">
        <v>5136</v>
      </c>
      <c r="AR315" s="82">
        <v>39</v>
      </c>
      <c r="AS315" s="82"/>
      <c r="AT315" s="82">
        <v>507</v>
      </c>
      <c r="AU315" s="82">
        <v>149</v>
      </c>
      <c r="AV315" s="82"/>
      <c r="AW315" s="82">
        <v>8</v>
      </c>
      <c r="AX315" s="82">
        <v>57</v>
      </c>
      <c r="AY315" s="82"/>
      <c r="AZ315" s="82"/>
      <c r="BA315" s="82"/>
      <c r="BB315" s="82"/>
      <c r="BC315" s="82"/>
      <c r="BD315" s="82">
        <v>48</v>
      </c>
      <c r="BE315" s="82">
        <v>5462</v>
      </c>
      <c r="BF315" s="82"/>
      <c r="BG315" s="82"/>
      <c r="BH315" s="82"/>
      <c r="BI315" s="82"/>
      <c r="BJ315" s="82"/>
      <c r="BK315" s="82">
        <v>1897</v>
      </c>
      <c r="BL315" s="82">
        <v>2116</v>
      </c>
      <c r="BM315" s="82">
        <v>53</v>
      </c>
      <c r="BN315" s="82">
        <v>1959</v>
      </c>
      <c r="BO315" s="82">
        <v>206</v>
      </c>
      <c r="BP315" s="82"/>
      <c r="BQ315" s="82">
        <v>2</v>
      </c>
      <c r="BR315" s="82">
        <v>447</v>
      </c>
      <c r="BS315" s="82">
        <v>2</v>
      </c>
      <c r="BT315" s="82">
        <v>388</v>
      </c>
      <c r="BU315" s="82">
        <v>17</v>
      </c>
      <c r="BV315" s="82">
        <v>110</v>
      </c>
      <c r="BW315" s="82">
        <v>77</v>
      </c>
      <c r="BX315" s="82">
        <v>54</v>
      </c>
      <c r="BY315" s="82">
        <v>81</v>
      </c>
      <c r="BZ315" s="82">
        <v>355</v>
      </c>
      <c r="CA315" s="82">
        <v>164</v>
      </c>
      <c r="CB315" s="82">
        <v>1831</v>
      </c>
      <c r="CC315" s="82">
        <v>228</v>
      </c>
      <c r="CD315" s="82">
        <v>414</v>
      </c>
      <c r="CE315" s="82">
        <v>21</v>
      </c>
      <c r="CF315" s="82">
        <v>223</v>
      </c>
      <c r="CG315" s="82">
        <v>51</v>
      </c>
      <c r="CH315" s="82">
        <v>396</v>
      </c>
      <c r="CI315" s="82">
        <v>245</v>
      </c>
      <c r="CJ315" s="82">
        <v>1125</v>
      </c>
      <c r="CK315" s="82"/>
      <c r="CL315" s="82">
        <v>6231</v>
      </c>
      <c r="CM315" s="82">
        <v>9</v>
      </c>
      <c r="CN315" s="82">
        <v>5912</v>
      </c>
      <c r="CO315" s="82">
        <v>307</v>
      </c>
      <c r="CP315" s="82"/>
      <c r="CQ315" s="82">
        <v>3</v>
      </c>
      <c r="CR315" s="82"/>
      <c r="CS315" s="82">
        <v>5994</v>
      </c>
      <c r="CT315" s="82">
        <v>3</v>
      </c>
      <c r="CU315" s="82">
        <v>143</v>
      </c>
      <c r="CV315" s="82">
        <v>91</v>
      </c>
      <c r="CW315" s="82"/>
      <c r="CX315" s="82">
        <v>135</v>
      </c>
      <c r="CY315" s="82">
        <v>91</v>
      </c>
      <c r="CZ315" s="82"/>
      <c r="DA315" s="82"/>
      <c r="DB315" s="82">
        <v>6</v>
      </c>
      <c r="DC315" s="82">
        <v>6</v>
      </c>
      <c r="DD315" s="82">
        <v>16</v>
      </c>
      <c r="DE315" s="82">
        <v>21</v>
      </c>
      <c r="DF315" s="82">
        <v>41</v>
      </c>
      <c r="DG315" s="82">
        <v>50</v>
      </c>
      <c r="DH315" s="82">
        <v>86</v>
      </c>
      <c r="DI315" s="82"/>
      <c r="DJ315" s="82"/>
      <c r="DK315" s="82"/>
      <c r="DL315" s="82"/>
      <c r="DM315" s="82">
        <v>1</v>
      </c>
      <c r="DN315" s="82">
        <v>2</v>
      </c>
      <c r="DO315" s="82">
        <v>1</v>
      </c>
      <c r="DP315" s="82"/>
      <c r="DQ315" s="82">
        <v>32</v>
      </c>
      <c r="DR315" s="82"/>
      <c r="DS315" s="82">
        <v>190</v>
      </c>
      <c r="DT315" s="82"/>
      <c r="DU315" s="82">
        <v>24</v>
      </c>
      <c r="DV315" s="82">
        <v>202</v>
      </c>
      <c r="DW315" s="82"/>
      <c r="DX315" s="82"/>
      <c r="DY315" s="82">
        <v>27</v>
      </c>
      <c r="DZ315" s="82">
        <v>40</v>
      </c>
      <c r="EA315" s="82">
        <v>9</v>
      </c>
      <c r="EB315" s="82">
        <v>63</v>
      </c>
      <c r="EC315" s="82"/>
      <c r="ED315" s="82"/>
      <c r="EE315" s="82"/>
      <c r="EF315" s="82"/>
      <c r="EG315" s="82"/>
      <c r="EH315" s="82"/>
      <c r="EI315" s="82">
        <v>86</v>
      </c>
      <c r="EJ315" s="82"/>
      <c r="EK315" s="82"/>
      <c r="EL315" s="82"/>
      <c r="EM315" s="82"/>
      <c r="EN315" s="82">
        <v>1</v>
      </c>
      <c r="EO315" s="82"/>
      <c r="EP315" s="82">
        <v>35</v>
      </c>
      <c r="EQ315" s="82">
        <v>163</v>
      </c>
      <c r="ER315" s="82"/>
      <c r="ES315" s="82">
        <v>23</v>
      </c>
      <c r="ET315" s="82">
        <v>5</v>
      </c>
      <c r="EU315" s="82"/>
      <c r="EV315" s="82">
        <v>21</v>
      </c>
      <c r="EW315" s="82">
        <v>18</v>
      </c>
      <c r="EX315" s="82">
        <v>2</v>
      </c>
      <c r="EY315" s="82"/>
      <c r="EZ315" s="82">
        <v>14</v>
      </c>
      <c r="FA315" s="82"/>
      <c r="FB315" s="82">
        <v>20</v>
      </c>
      <c r="FC315" s="82">
        <v>55</v>
      </c>
      <c r="FD315" s="82">
        <v>26</v>
      </c>
      <c r="FE315" s="82">
        <v>10</v>
      </c>
      <c r="FF315" s="82">
        <v>7</v>
      </c>
      <c r="FG315" s="82">
        <v>3</v>
      </c>
      <c r="FH315" s="82">
        <v>5</v>
      </c>
      <c r="FI315" s="82">
        <v>17</v>
      </c>
      <c r="FJ315" s="82">
        <v>5</v>
      </c>
      <c r="FK315" s="82">
        <v>22</v>
      </c>
      <c r="FL315" s="82"/>
      <c r="FM315" s="82"/>
      <c r="FN315" s="82">
        <v>1</v>
      </c>
      <c r="FO315" s="82"/>
      <c r="FP315" s="82"/>
      <c r="FQ315" s="82">
        <v>226</v>
      </c>
      <c r="FR315" s="82"/>
      <c r="FS315" s="82">
        <v>211</v>
      </c>
      <c r="FT315" s="82">
        <v>15</v>
      </c>
      <c r="FU315" s="82"/>
      <c r="FV315" s="82"/>
      <c r="FW315" s="82">
        <v>217</v>
      </c>
      <c r="FX315" s="82">
        <v>7</v>
      </c>
      <c r="FY315" s="82">
        <v>2</v>
      </c>
      <c r="FZ315" s="82"/>
      <c r="GA315" s="82"/>
      <c r="GB315" s="82"/>
      <c r="GC315" s="82">
        <v>6</v>
      </c>
    </row>
    <row r="316" spans="1:185" x14ac:dyDescent="0.3">
      <c r="A316" s="83">
        <v>106560508</v>
      </c>
      <c r="B316" s="81" t="s">
        <v>784</v>
      </c>
      <c r="C316" s="81" t="s">
        <v>1036</v>
      </c>
      <c r="D316" s="81" t="s">
        <v>1101</v>
      </c>
      <c r="E316" s="81" t="s">
        <v>1765</v>
      </c>
      <c r="F316" s="81" t="s">
        <v>2181</v>
      </c>
      <c r="G316" s="81" t="s">
        <v>2182</v>
      </c>
      <c r="H316" s="81" t="s">
        <v>785</v>
      </c>
      <c r="I316" s="81" t="s">
        <v>1040</v>
      </c>
      <c r="J316" s="81"/>
      <c r="K316" s="81" t="s">
        <v>1864</v>
      </c>
      <c r="L316" s="81"/>
      <c r="M316" s="81"/>
      <c r="N316" s="81" t="s">
        <v>963</v>
      </c>
      <c r="O316" s="81" t="s">
        <v>1177</v>
      </c>
      <c r="P316" s="81" t="s">
        <v>1180</v>
      </c>
      <c r="Q316" s="81" t="s">
        <v>1771</v>
      </c>
      <c r="R316" s="81" t="s">
        <v>51</v>
      </c>
      <c r="S316" s="82">
        <v>9221</v>
      </c>
      <c r="T316" s="82">
        <v>7400</v>
      </c>
      <c r="U316" s="82"/>
      <c r="V316" s="82">
        <v>1259</v>
      </c>
      <c r="W316" s="82">
        <v>1662</v>
      </c>
      <c r="X316" s="82">
        <v>2514</v>
      </c>
      <c r="Y316" s="82">
        <v>2155</v>
      </c>
      <c r="Z316" s="82">
        <v>1683</v>
      </c>
      <c r="AA316" s="82">
        <v>1889</v>
      </c>
      <c r="AB316" s="82">
        <v>1700</v>
      </c>
      <c r="AC316" s="82">
        <v>1551</v>
      </c>
      <c r="AD316" s="82">
        <v>2039</v>
      </c>
      <c r="AE316" s="82">
        <v>169</v>
      </c>
      <c r="AF316" s="82"/>
      <c r="AG316" s="82">
        <v>41</v>
      </c>
      <c r="AH316" s="82">
        <v>576</v>
      </c>
      <c r="AI316" s="82">
        <v>561</v>
      </c>
      <c r="AJ316" s="82">
        <v>66</v>
      </c>
      <c r="AK316" s="82">
        <v>12</v>
      </c>
      <c r="AL316" s="82">
        <v>4313</v>
      </c>
      <c r="AM316" s="82"/>
      <c r="AN316" s="82">
        <v>11052</v>
      </c>
      <c r="AO316" s="82"/>
      <c r="AP316" s="82">
        <v>5233</v>
      </c>
      <c r="AQ316" s="82">
        <v>10364</v>
      </c>
      <c r="AR316" s="82">
        <v>1024</v>
      </c>
      <c r="AS316" s="82"/>
      <c r="AT316" s="82">
        <v>390</v>
      </c>
      <c r="AU316" s="82">
        <v>247</v>
      </c>
      <c r="AV316" s="82">
        <v>6</v>
      </c>
      <c r="AW316" s="82">
        <v>8</v>
      </c>
      <c r="AX316" s="82">
        <v>20</v>
      </c>
      <c r="AY316" s="82">
        <v>3</v>
      </c>
      <c r="AZ316" s="82"/>
      <c r="BA316" s="82">
        <v>25</v>
      </c>
      <c r="BB316" s="82">
        <v>202</v>
      </c>
      <c r="BC316" s="82"/>
      <c r="BD316" s="82"/>
      <c r="BE316" s="82">
        <v>15635</v>
      </c>
      <c r="BF316" s="82">
        <v>31</v>
      </c>
      <c r="BG316" s="82">
        <v>31</v>
      </c>
      <c r="BH316" s="82">
        <v>23</v>
      </c>
      <c r="BI316" s="82"/>
      <c r="BJ316" s="82"/>
      <c r="BK316" s="82">
        <v>5305</v>
      </c>
      <c r="BL316" s="82">
        <v>4572</v>
      </c>
      <c r="BM316" s="82">
        <v>1443</v>
      </c>
      <c r="BN316" s="82">
        <v>4456</v>
      </c>
      <c r="BO316" s="82">
        <v>845</v>
      </c>
      <c r="BP316" s="82"/>
      <c r="BQ316" s="82">
        <v>6</v>
      </c>
      <c r="BR316" s="82">
        <v>1234</v>
      </c>
      <c r="BS316" s="82">
        <v>3</v>
      </c>
      <c r="BT316" s="82">
        <v>1005</v>
      </c>
      <c r="BU316" s="82">
        <v>53</v>
      </c>
      <c r="BV316" s="82">
        <v>274</v>
      </c>
      <c r="BW316" s="82">
        <v>309</v>
      </c>
      <c r="BX316" s="82">
        <v>158</v>
      </c>
      <c r="BY316" s="82">
        <v>317</v>
      </c>
      <c r="BZ316" s="82">
        <v>1113</v>
      </c>
      <c r="CA316" s="82">
        <v>486</v>
      </c>
      <c r="CB316" s="82">
        <v>3903</v>
      </c>
      <c r="CC316" s="82">
        <v>861</v>
      </c>
      <c r="CD316" s="82">
        <v>1135</v>
      </c>
      <c r="CE316" s="82">
        <v>26</v>
      </c>
      <c r="CF316" s="82">
        <v>623</v>
      </c>
      <c r="CG316" s="82">
        <v>274</v>
      </c>
      <c r="CH316" s="82">
        <v>1299</v>
      </c>
      <c r="CI316" s="82">
        <v>501</v>
      </c>
      <c r="CJ316" s="82">
        <v>3033</v>
      </c>
      <c r="CK316" s="82">
        <v>8</v>
      </c>
      <c r="CL316" s="82">
        <v>16621</v>
      </c>
      <c r="CM316" s="82">
        <v>89</v>
      </c>
      <c r="CN316" s="82">
        <v>15726</v>
      </c>
      <c r="CO316" s="82">
        <v>771</v>
      </c>
      <c r="CP316" s="82">
        <v>20</v>
      </c>
      <c r="CQ316" s="82">
        <v>15</v>
      </c>
      <c r="CR316" s="82">
        <v>3</v>
      </c>
      <c r="CS316" s="82">
        <v>16257</v>
      </c>
      <c r="CT316" s="82">
        <v>8</v>
      </c>
      <c r="CU316" s="82">
        <v>149</v>
      </c>
      <c r="CV316" s="82">
        <v>189</v>
      </c>
      <c r="CW316" s="82">
        <v>15</v>
      </c>
      <c r="CX316" s="82">
        <v>1579</v>
      </c>
      <c r="CY316" s="82">
        <v>1369</v>
      </c>
      <c r="CZ316" s="82"/>
      <c r="DA316" s="82">
        <v>28</v>
      </c>
      <c r="DB316" s="82">
        <v>98</v>
      </c>
      <c r="DC316" s="82">
        <v>129</v>
      </c>
      <c r="DD316" s="82">
        <v>192</v>
      </c>
      <c r="DE316" s="82">
        <v>322</v>
      </c>
      <c r="DF316" s="82">
        <v>438</v>
      </c>
      <c r="DG316" s="82">
        <v>606</v>
      </c>
      <c r="DH316" s="82">
        <v>1134</v>
      </c>
      <c r="DI316" s="82"/>
      <c r="DJ316" s="82">
        <v>1</v>
      </c>
      <c r="DK316" s="82"/>
      <c r="DL316" s="82">
        <v>2</v>
      </c>
      <c r="DM316" s="82">
        <v>144</v>
      </c>
      <c r="DN316" s="82">
        <v>85</v>
      </c>
      <c r="DO316" s="82">
        <v>7</v>
      </c>
      <c r="DP316" s="82">
        <v>1</v>
      </c>
      <c r="DQ316" s="82">
        <v>448</v>
      </c>
      <c r="DR316" s="82"/>
      <c r="DS316" s="82">
        <v>2260</v>
      </c>
      <c r="DT316" s="82">
        <v>1</v>
      </c>
      <c r="DU316" s="82">
        <v>599</v>
      </c>
      <c r="DV316" s="82">
        <v>2229</v>
      </c>
      <c r="DW316" s="82">
        <v>120</v>
      </c>
      <c r="DX316" s="82"/>
      <c r="DY316" s="82">
        <v>186</v>
      </c>
      <c r="DZ316" s="82">
        <v>48</v>
      </c>
      <c r="EA316" s="82">
        <v>109</v>
      </c>
      <c r="EB316" s="82">
        <v>699</v>
      </c>
      <c r="EC316" s="82">
        <v>148</v>
      </c>
      <c r="ED316" s="82">
        <v>2</v>
      </c>
      <c r="EE316" s="82"/>
      <c r="EF316" s="82">
        <v>11</v>
      </c>
      <c r="EG316" s="82">
        <v>35</v>
      </c>
      <c r="EH316" s="82">
        <v>23</v>
      </c>
      <c r="EI316" s="82">
        <v>1232</v>
      </c>
      <c r="EJ316" s="82">
        <v>455</v>
      </c>
      <c r="EK316" s="82"/>
      <c r="EL316" s="82"/>
      <c r="EM316" s="82"/>
      <c r="EN316" s="82"/>
      <c r="EO316" s="82"/>
      <c r="EP316" s="82">
        <v>421</v>
      </c>
      <c r="EQ316" s="82">
        <v>1949</v>
      </c>
      <c r="ER316" s="82">
        <v>121</v>
      </c>
      <c r="ES316" s="82">
        <v>447</v>
      </c>
      <c r="ET316" s="82">
        <v>10</v>
      </c>
      <c r="EU316" s="82"/>
      <c r="EV316" s="82">
        <v>433</v>
      </c>
      <c r="EW316" s="82">
        <v>453</v>
      </c>
      <c r="EX316" s="82">
        <v>49</v>
      </c>
      <c r="EY316" s="82">
        <v>1</v>
      </c>
      <c r="EZ316" s="82">
        <v>144</v>
      </c>
      <c r="FA316" s="82"/>
      <c r="FB316" s="82">
        <v>247</v>
      </c>
      <c r="FC316" s="82">
        <v>691</v>
      </c>
      <c r="FD316" s="82">
        <v>314</v>
      </c>
      <c r="FE316" s="82">
        <v>49</v>
      </c>
      <c r="FF316" s="82">
        <v>53</v>
      </c>
      <c r="FG316" s="82">
        <v>61</v>
      </c>
      <c r="FH316" s="82">
        <v>97</v>
      </c>
      <c r="FI316" s="82">
        <v>213</v>
      </c>
      <c r="FJ316" s="82">
        <v>59</v>
      </c>
      <c r="FK316" s="82">
        <v>72</v>
      </c>
      <c r="FL316" s="82"/>
      <c r="FM316" s="82">
        <v>5</v>
      </c>
      <c r="FN316" s="82">
        <v>6</v>
      </c>
      <c r="FO316" s="82">
        <v>1</v>
      </c>
      <c r="FP316" s="82"/>
      <c r="FQ316" s="82">
        <v>2948</v>
      </c>
      <c r="FR316" s="82">
        <v>26</v>
      </c>
      <c r="FS316" s="82">
        <v>2771</v>
      </c>
      <c r="FT316" s="82">
        <v>142</v>
      </c>
      <c r="FU316" s="82">
        <v>5</v>
      </c>
      <c r="FV316" s="82">
        <v>4</v>
      </c>
      <c r="FW316" s="82">
        <v>2897</v>
      </c>
      <c r="FX316" s="82">
        <v>30</v>
      </c>
      <c r="FY316" s="82">
        <v>19</v>
      </c>
      <c r="FZ316" s="82">
        <v>1</v>
      </c>
      <c r="GA316" s="82">
        <v>1</v>
      </c>
      <c r="GB316" s="82"/>
      <c r="GC316" s="82">
        <v>14</v>
      </c>
    </row>
    <row r="317" spans="1:185" x14ac:dyDescent="0.3">
      <c r="A317" s="83">
        <v>106560525</v>
      </c>
      <c r="B317" s="81" t="s">
        <v>786</v>
      </c>
      <c r="C317" s="81" t="s">
        <v>1059</v>
      </c>
      <c r="D317" s="81" t="s">
        <v>1101</v>
      </c>
      <c r="E317" s="81" t="s">
        <v>1765</v>
      </c>
      <c r="F317" s="81" t="s">
        <v>1772</v>
      </c>
      <c r="G317" s="81" t="s">
        <v>1773</v>
      </c>
      <c r="H317" s="81" t="s">
        <v>787</v>
      </c>
      <c r="I317" s="81" t="s">
        <v>1040</v>
      </c>
      <c r="J317" s="81"/>
      <c r="K317" s="81" t="s">
        <v>1864</v>
      </c>
      <c r="L317" s="81"/>
      <c r="M317" s="81"/>
      <c r="N317" s="81" t="s">
        <v>963</v>
      </c>
      <c r="O317" s="81" t="s">
        <v>1144</v>
      </c>
      <c r="P317" s="81" t="s">
        <v>1153</v>
      </c>
      <c r="Q317" s="81" t="s">
        <v>1774</v>
      </c>
      <c r="R317" s="81" t="s">
        <v>51</v>
      </c>
      <c r="S317" s="82">
        <v>13603</v>
      </c>
      <c r="T317" s="82">
        <v>11448</v>
      </c>
      <c r="U317" s="82"/>
      <c r="V317" s="82">
        <v>1678</v>
      </c>
      <c r="W317" s="82">
        <v>2309</v>
      </c>
      <c r="X317" s="82">
        <v>3653</v>
      </c>
      <c r="Y317" s="82">
        <v>3739</v>
      </c>
      <c r="Z317" s="82">
        <v>3315</v>
      </c>
      <c r="AA317" s="82">
        <v>3551</v>
      </c>
      <c r="AB317" s="82">
        <v>2782</v>
      </c>
      <c r="AC317" s="82">
        <v>1928</v>
      </c>
      <c r="AD317" s="82">
        <v>1804</v>
      </c>
      <c r="AE317" s="82">
        <v>292</v>
      </c>
      <c r="AF317" s="82"/>
      <c r="AG317" s="82">
        <v>19</v>
      </c>
      <c r="AH317" s="82">
        <v>781</v>
      </c>
      <c r="AI317" s="82">
        <v>512</v>
      </c>
      <c r="AJ317" s="82">
        <v>16</v>
      </c>
      <c r="AK317" s="82">
        <v>20</v>
      </c>
      <c r="AL317" s="82">
        <v>5571</v>
      </c>
      <c r="AM317" s="82">
        <v>574</v>
      </c>
      <c r="AN317" s="82">
        <v>17542</v>
      </c>
      <c r="AO317" s="82">
        <v>16</v>
      </c>
      <c r="AP317" s="82">
        <v>7218</v>
      </c>
      <c r="AQ317" s="82">
        <v>17549</v>
      </c>
      <c r="AR317" s="82">
        <v>264</v>
      </c>
      <c r="AS317" s="82">
        <v>20</v>
      </c>
      <c r="AT317" s="82">
        <v>1004</v>
      </c>
      <c r="AU317" s="82">
        <v>639</v>
      </c>
      <c r="AV317" s="82"/>
      <c r="AW317" s="82">
        <v>21</v>
      </c>
      <c r="AX317" s="82">
        <v>37</v>
      </c>
      <c r="AY317" s="82">
        <v>10</v>
      </c>
      <c r="AZ317" s="82">
        <v>13</v>
      </c>
      <c r="BA317" s="82">
        <v>196</v>
      </c>
      <c r="BB317" s="82">
        <v>222</v>
      </c>
      <c r="BC317" s="82">
        <v>2</v>
      </c>
      <c r="BD317" s="82">
        <v>1</v>
      </c>
      <c r="BE317" s="82">
        <v>22844</v>
      </c>
      <c r="BF317" s="82">
        <v>61</v>
      </c>
      <c r="BG317" s="82"/>
      <c r="BH317" s="82"/>
      <c r="BI317" s="82"/>
      <c r="BJ317" s="82">
        <v>1</v>
      </c>
      <c r="BK317" s="82">
        <v>8941</v>
      </c>
      <c r="BL317" s="82">
        <v>5341</v>
      </c>
      <c r="BM317" s="82">
        <v>641</v>
      </c>
      <c r="BN317" s="82">
        <v>8516</v>
      </c>
      <c r="BO317" s="82">
        <v>1584</v>
      </c>
      <c r="BP317" s="82">
        <v>28</v>
      </c>
      <c r="BQ317" s="82">
        <v>10</v>
      </c>
      <c r="BR317" s="82">
        <v>2076</v>
      </c>
      <c r="BS317" s="82">
        <v>7</v>
      </c>
      <c r="BT317" s="82">
        <v>1737</v>
      </c>
      <c r="BU317" s="82">
        <v>100</v>
      </c>
      <c r="BV317" s="82">
        <v>342</v>
      </c>
      <c r="BW317" s="82">
        <v>306</v>
      </c>
      <c r="BX317" s="82">
        <v>203</v>
      </c>
      <c r="BY317" s="82">
        <v>895</v>
      </c>
      <c r="BZ317" s="82">
        <v>1581</v>
      </c>
      <c r="CA317" s="82">
        <v>940</v>
      </c>
      <c r="CB317" s="82">
        <v>5101</v>
      </c>
      <c r="CC317" s="82">
        <v>1344</v>
      </c>
      <c r="CD317" s="82">
        <v>1455</v>
      </c>
      <c r="CE317" s="82">
        <v>111</v>
      </c>
      <c r="CF317" s="82">
        <v>1300</v>
      </c>
      <c r="CG317" s="82">
        <v>456</v>
      </c>
      <c r="CH317" s="82">
        <v>2222</v>
      </c>
      <c r="CI317" s="82">
        <v>780</v>
      </c>
      <c r="CJ317" s="82">
        <v>4081</v>
      </c>
      <c r="CK317" s="82">
        <v>4</v>
      </c>
      <c r="CL317" s="82">
        <v>25051</v>
      </c>
      <c r="CM317" s="82">
        <v>116</v>
      </c>
      <c r="CN317" s="82">
        <v>23065</v>
      </c>
      <c r="CO317" s="82">
        <v>1866</v>
      </c>
      <c r="CP317" s="82">
        <v>2</v>
      </c>
      <c r="CQ317" s="82">
        <v>2</v>
      </c>
      <c r="CR317" s="82">
        <v>8</v>
      </c>
      <c r="CS317" s="82">
        <v>24406</v>
      </c>
      <c r="CT317" s="82"/>
      <c r="CU317" s="82">
        <v>211</v>
      </c>
      <c r="CV317" s="82">
        <v>184</v>
      </c>
      <c r="CW317" s="82">
        <v>242</v>
      </c>
      <c r="CX317" s="82">
        <v>2786</v>
      </c>
      <c r="CY317" s="82">
        <v>2923</v>
      </c>
      <c r="CZ317" s="82"/>
      <c r="DA317" s="82">
        <v>50</v>
      </c>
      <c r="DB317" s="82">
        <v>235</v>
      </c>
      <c r="DC317" s="82">
        <v>360</v>
      </c>
      <c r="DD317" s="82">
        <v>530</v>
      </c>
      <c r="DE317" s="82">
        <v>920</v>
      </c>
      <c r="DF317" s="82">
        <v>1084</v>
      </c>
      <c r="DG317" s="82">
        <v>1137</v>
      </c>
      <c r="DH317" s="82">
        <v>1376</v>
      </c>
      <c r="DI317" s="82">
        <v>17</v>
      </c>
      <c r="DJ317" s="82"/>
      <c r="DK317" s="82"/>
      <c r="DL317" s="82">
        <v>4</v>
      </c>
      <c r="DM317" s="82">
        <v>214</v>
      </c>
      <c r="DN317" s="82">
        <v>68</v>
      </c>
      <c r="DO317" s="82"/>
      <c r="DP317" s="82">
        <v>3</v>
      </c>
      <c r="DQ317" s="82">
        <v>844</v>
      </c>
      <c r="DR317" s="82">
        <v>85</v>
      </c>
      <c r="DS317" s="82">
        <v>4491</v>
      </c>
      <c r="DT317" s="82"/>
      <c r="DU317" s="82">
        <v>1046</v>
      </c>
      <c r="DV317" s="82">
        <v>4621</v>
      </c>
      <c r="DW317" s="82">
        <v>39</v>
      </c>
      <c r="DX317" s="82">
        <v>3</v>
      </c>
      <c r="DY317" s="82">
        <v>223</v>
      </c>
      <c r="DZ317" s="82">
        <v>198</v>
      </c>
      <c r="EA317" s="82">
        <v>139</v>
      </c>
      <c r="EB317" s="82">
        <v>775</v>
      </c>
      <c r="EC317" s="82">
        <v>152</v>
      </c>
      <c r="ED317" s="82">
        <v>31</v>
      </c>
      <c r="EE317" s="82">
        <v>3</v>
      </c>
      <c r="EF317" s="82">
        <v>22</v>
      </c>
      <c r="EG317" s="82">
        <v>50</v>
      </c>
      <c r="EH317" s="82">
        <v>19</v>
      </c>
      <c r="EI317" s="82">
        <v>3484</v>
      </c>
      <c r="EJ317" s="82">
        <v>612</v>
      </c>
      <c r="EK317" s="82"/>
      <c r="EL317" s="82"/>
      <c r="EM317" s="82"/>
      <c r="EN317" s="82">
        <v>1</v>
      </c>
      <c r="EO317" s="82"/>
      <c r="EP317" s="82">
        <v>1062</v>
      </c>
      <c r="EQ317" s="82">
        <v>3212</v>
      </c>
      <c r="ER317" s="82">
        <v>80</v>
      </c>
      <c r="ES317" s="82">
        <v>1233</v>
      </c>
      <c r="ET317" s="82">
        <v>119</v>
      </c>
      <c r="EU317" s="82">
        <v>3</v>
      </c>
      <c r="EV317" s="82">
        <v>973</v>
      </c>
      <c r="EW317" s="82">
        <v>868</v>
      </c>
      <c r="EX317" s="82">
        <v>87</v>
      </c>
      <c r="EY317" s="82">
        <v>13</v>
      </c>
      <c r="EZ317" s="82">
        <v>270</v>
      </c>
      <c r="FA317" s="82">
        <v>2</v>
      </c>
      <c r="FB317" s="82">
        <v>381</v>
      </c>
      <c r="FC317" s="82">
        <v>1073</v>
      </c>
      <c r="FD317" s="82">
        <v>478</v>
      </c>
      <c r="FE317" s="82">
        <v>181</v>
      </c>
      <c r="FF317" s="82">
        <v>158</v>
      </c>
      <c r="FG317" s="82">
        <v>177</v>
      </c>
      <c r="FH317" s="82">
        <v>222</v>
      </c>
      <c r="FI317" s="82">
        <v>483</v>
      </c>
      <c r="FJ317" s="82">
        <v>128</v>
      </c>
      <c r="FK317" s="82">
        <v>151</v>
      </c>
      <c r="FL317" s="82">
        <v>17</v>
      </c>
      <c r="FM317" s="82">
        <v>8</v>
      </c>
      <c r="FN317" s="82">
        <v>31</v>
      </c>
      <c r="FO317" s="82">
        <v>8</v>
      </c>
      <c r="FP317" s="82"/>
      <c r="FQ317" s="82">
        <v>5709</v>
      </c>
      <c r="FR317" s="82">
        <v>64</v>
      </c>
      <c r="FS317" s="82">
        <v>5229</v>
      </c>
      <c r="FT317" s="82">
        <v>413</v>
      </c>
      <c r="FU317" s="82">
        <v>2</v>
      </c>
      <c r="FV317" s="82">
        <v>1</v>
      </c>
      <c r="FW317" s="82">
        <v>5543</v>
      </c>
      <c r="FX317" s="82">
        <v>107</v>
      </c>
      <c r="FY317" s="82">
        <v>51</v>
      </c>
      <c r="FZ317" s="82">
        <v>6</v>
      </c>
      <c r="GA317" s="82"/>
      <c r="GB317" s="82">
        <v>2</v>
      </c>
      <c r="GC317" s="82">
        <v>18</v>
      </c>
    </row>
    <row r="318" spans="1:185" x14ac:dyDescent="0.3">
      <c r="A318" s="83">
        <v>106560529</v>
      </c>
      <c r="B318" s="81" t="s">
        <v>788</v>
      </c>
      <c r="C318" s="81" t="s">
        <v>1037</v>
      </c>
      <c r="D318" s="81" t="s">
        <v>1101</v>
      </c>
      <c r="E318" s="81" t="s">
        <v>1765</v>
      </c>
      <c r="F318" s="81" t="s">
        <v>2183</v>
      </c>
      <c r="G318" s="81" t="s">
        <v>2184</v>
      </c>
      <c r="H318" s="81" t="s">
        <v>789</v>
      </c>
      <c r="I318" s="81" t="s">
        <v>1040</v>
      </c>
      <c r="J318" s="81"/>
      <c r="K318" s="81" t="s">
        <v>1864</v>
      </c>
      <c r="L318" s="81"/>
      <c r="M318" s="81"/>
      <c r="N318" s="81" t="s">
        <v>967</v>
      </c>
      <c r="O318" s="81" t="s">
        <v>1177</v>
      </c>
      <c r="P318" s="81" t="s">
        <v>1180</v>
      </c>
      <c r="Q318" s="81" t="s">
        <v>1775</v>
      </c>
      <c r="R318" s="81" t="s">
        <v>51</v>
      </c>
      <c r="S318" s="82">
        <v>18190</v>
      </c>
      <c r="T318" s="82">
        <v>17101</v>
      </c>
      <c r="U318" s="82"/>
      <c r="V318" s="82">
        <v>3319</v>
      </c>
      <c r="W318" s="82">
        <v>3601</v>
      </c>
      <c r="X318" s="82">
        <v>6255</v>
      </c>
      <c r="Y318" s="82">
        <v>5719</v>
      </c>
      <c r="Z318" s="82">
        <v>4066</v>
      </c>
      <c r="AA318" s="82">
        <v>4231</v>
      </c>
      <c r="AB318" s="82">
        <v>3318</v>
      </c>
      <c r="AC318" s="82">
        <v>2171</v>
      </c>
      <c r="AD318" s="82">
        <v>1959</v>
      </c>
      <c r="AE318" s="82">
        <v>652</v>
      </c>
      <c r="AF318" s="82"/>
      <c r="AG318" s="82">
        <v>24</v>
      </c>
      <c r="AH318" s="82">
        <v>1163</v>
      </c>
      <c r="AI318" s="82">
        <v>1690</v>
      </c>
      <c r="AJ318" s="82">
        <v>160</v>
      </c>
      <c r="AK318" s="82">
        <v>73</v>
      </c>
      <c r="AL318" s="82">
        <v>3118</v>
      </c>
      <c r="AM318" s="82"/>
      <c r="AN318" s="82">
        <v>29062</v>
      </c>
      <c r="AO318" s="82">
        <v>1</v>
      </c>
      <c r="AP318" s="82">
        <v>23816</v>
      </c>
      <c r="AQ318" s="82">
        <v>11000</v>
      </c>
      <c r="AR318" s="82">
        <v>475</v>
      </c>
      <c r="AS318" s="82"/>
      <c r="AT318" s="82">
        <v>347</v>
      </c>
      <c r="AU318" s="82">
        <v>1223</v>
      </c>
      <c r="AV318" s="82">
        <v>2</v>
      </c>
      <c r="AW318" s="82">
        <v>44</v>
      </c>
      <c r="AX318" s="82">
        <v>46</v>
      </c>
      <c r="AY318" s="82">
        <v>5</v>
      </c>
      <c r="AZ318" s="82"/>
      <c r="BA318" s="82">
        <v>370</v>
      </c>
      <c r="BB318" s="82">
        <v>806</v>
      </c>
      <c r="BC318" s="82">
        <v>3</v>
      </c>
      <c r="BD318" s="82">
        <v>4</v>
      </c>
      <c r="BE318" s="82">
        <v>32367</v>
      </c>
      <c r="BF318" s="82">
        <v>60</v>
      </c>
      <c r="BG318" s="82">
        <v>8</v>
      </c>
      <c r="BH318" s="82">
        <v>6</v>
      </c>
      <c r="BI318" s="82"/>
      <c r="BJ318" s="82"/>
      <c r="BK318" s="82">
        <v>18418</v>
      </c>
      <c r="BL318" s="82">
        <v>6674</v>
      </c>
      <c r="BM318" s="82">
        <v>1863</v>
      </c>
      <c r="BN318" s="82">
        <v>5037</v>
      </c>
      <c r="BO318" s="82">
        <v>3299</v>
      </c>
      <c r="BP318" s="82"/>
      <c r="BQ318" s="82">
        <v>18</v>
      </c>
      <c r="BR318" s="82">
        <v>2386</v>
      </c>
      <c r="BS318" s="82">
        <v>6</v>
      </c>
      <c r="BT318" s="82">
        <v>1918</v>
      </c>
      <c r="BU318" s="82">
        <v>85</v>
      </c>
      <c r="BV318" s="82">
        <v>679</v>
      </c>
      <c r="BW318" s="82">
        <v>672</v>
      </c>
      <c r="BX318" s="82">
        <v>303</v>
      </c>
      <c r="BY318" s="82">
        <v>986</v>
      </c>
      <c r="BZ318" s="82">
        <v>2068</v>
      </c>
      <c r="CA318" s="82">
        <v>1232</v>
      </c>
      <c r="CB318" s="82">
        <v>7032</v>
      </c>
      <c r="CC318" s="82">
        <v>2813</v>
      </c>
      <c r="CD318" s="82">
        <v>2169</v>
      </c>
      <c r="CE318" s="82">
        <v>71</v>
      </c>
      <c r="CF318" s="82">
        <v>1636</v>
      </c>
      <c r="CG318" s="82">
        <v>979</v>
      </c>
      <c r="CH318" s="82">
        <v>3006</v>
      </c>
      <c r="CI318" s="82">
        <v>1326</v>
      </c>
      <c r="CJ318" s="82">
        <v>5865</v>
      </c>
      <c r="CK318" s="82">
        <v>41</v>
      </c>
      <c r="CL318" s="82">
        <v>35291</v>
      </c>
      <c r="CM318" s="82">
        <v>143</v>
      </c>
      <c r="CN318" s="82">
        <v>26822</v>
      </c>
      <c r="CO318" s="82">
        <v>8255</v>
      </c>
      <c r="CP318" s="82">
        <v>27</v>
      </c>
      <c r="CQ318" s="82">
        <v>44</v>
      </c>
      <c r="CR318" s="82">
        <v>24</v>
      </c>
      <c r="CS318" s="82">
        <v>33735</v>
      </c>
      <c r="CT318" s="82">
        <v>91</v>
      </c>
      <c r="CU318" s="82">
        <v>1071</v>
      </c>
      <c r="CV318" s="82">
        <v>354</v>
      </c>
      <c r="CW318" s="82">
        <v>16</v>
      </c>
      <c r="CX318" s="82">
        <v>3175</v>
      </c>
      <c r="CY318" s="82">
        <v>3403</v>
      </c>
      <c r="CZ318" s="82"/>
      <c r="DA318" s="82">
        <v>58</v>
      </c>
      <c r="DB318" s="82">
        <v>316</v>
      </c>
      <c r="DC318" s="82">
        <v>435</v>
      </c>
      <c r="DD318" s="82">
        <v>568</v>
      </c>
      <c r="DE318" s="82">
        <v>980</v>
      </c>
      <c r="DF318" s="82">
        <v>1245</v>
      </c>
      <c r="DG318" s="82">
        <v>1302</v>
      </c>
      <c r="DH318" s="82">
        <v>1638</v>
      </c>
      <c r="DI318" s="82">
        <v>23</v>
      </c>
      <c r="DJ318" s="82">
        <v>13</v>
      </c>
      <c r="DK318" s="82"/>
      <c r="DL318" s="82">
        <v>5</v>
      </c>
      <c r="DM318" s="82">
        <v>421</v>
      </c>
      <c r="DN318" s="82">
        <v>298</v>
      </c>
      <c r="DO318" s="82">
        <v>31</v>
      </c>
      <c r="DP318" s="82">
        <v>13</v>
      </c>
      <c r="DQ318" s="82">
        <v>469</v>
      </c>
      <c r="DR318" s="82"/>
      <c r="DS318" s="82">
        <v>5341</v>
      </c>
      <c r="DT318" s="82"/>
      <c r="DU318" s="82">
        <v>3569</v>
      </c>
      <c r="DV318" s="82">
        <v>2922</v>
      </c>
      <c r="DW318" s="82">
        <v>87</v>
      </c>
      <c r="DX318" s="82"/>
      <c r="DY318" s="82">
        <v>207</v>
      </c>
      <c r="DZ318" s="82">
        <v>201</v>
      </c>
      <c r="EA318" s="82">
        <v>334</v>
      </c>
      <c r="EB318" s="82">
        <v>1237</v>
      </c>
      <c r="EC318" s="82">
        <v>278</v>
      </c>
      <c r="ED318" s="82">
        <v>1</v>
      </c>
      <c r="EE318" s="82">
        <v>1</v>
      </c>
      <c r="EF318" s="82">
        <v>39</v>
      </c>
      <c r="EG318" s="82">
        <v>160</v>
      </c>
      <c r="EH318" s="82">
        <v>29</v>
      </c>
      <c r="EI318" s="82">
        <v>3291</v>
      </c>
      <c r="EJ318" s="82">
        <v>781</v>
      </c>
      <c r="EK318" s="82">
        <v>1</v>
      </c>
      <c r="EL318" s="82"/>
      <c r="EM318" s="82">
        <v>18</v>
      </c>
      <c r="EN318" s="82"/>
      <c r="EO318" s="82"/>
      <c r="EP318" s="82">
        <v>1838</v>
      </c>
      <c r="EQ318" s="82">
        <v>3647</v>
      </c>
      <c r="ER318" s="82">
        <v>243</v>
      </c>
      <c r="ES318" s="82">
        <v>772</v>
      </c>
      <c r="ET318" s="82">
        <v>78</v>
      </c>
      <c r="EU318" s="82"/>
      <c r="EV318" s="82">
        <v>1386</v>
      </c>
      <c r="EW318" s="82">
        <v>899</v>
      </c>
      <c r="EX318" s="82">
        <v>88</v>
      </c>
      <c r="EY318" s="82">
        <v>2</v>
      </c>
      <c r="EZ318" s="82">
        <v>349</v>
      </c>
      <c r="FA318" s="82">
        <v>3</v>
      </c>
      <c r="FB318" s="82">
        <v>397</v>
      </c>
      <c r="FC318" s="82">
        <v>1687</v>
      </c>
      <c r="FD318" s="82">
        <v>474</v>
      </c>
      <c r="FE318" s="82">
        <v>116</v>
      </c>
      <c r="FF318" s="82">
        <v>93</v>
      </c>
      <c r="FG318" s="82">
        <v>127</v>
      </c>
      <c r="FH318" s="82">
        <v>188</v>
      </c>
      <c r="FI318" s="82">
        <v>365</v>
      </c>
      <c r="FJ318" s="82">
        <v>94</v>
      </c>
      <c r="FK318" s="82">
        <v>151</v>
      </c>
      <c r="FL318" s="82">
        <v>15</v>
      </c>
      <c r="FM318" s="82">
        <v>8</v>
      </c>
      <c r="FN318" s="82">
        <v>130</v>
      </c>
      <c r="FO318" s="82">
        <v>6</v>
      </c>
      <c r="FP318" s="82"/>
      <c r="FQ318" s="82">
        <v>6578</v>
      </c>
      <c r="FR318" s="82">
        <v>63</v>
      </c>
      <c r="FS318" s="82">
        <v>4889</v>
      </c>
      <c r="FT318" s="82">
        <v>1607</v>
      </c>
      <c r="FU318" s="82">
        <v>10</v>
      </c>
      <c r="FV318" s="82">
        <v>9</v>
      </c>
      <c r="FW318" s="82">
        <v>6220</v>
      </c>
      <c r="FX318" s="82">
        <v>310</v>
      </c>
      <c r="FY318" s="82">
        <v>42</v>
      </c>
      <c r="FZ318" s="82">
        <v>1</v>
      </c>
      <c r="GA318" s="82">
        <v>4</v>
      </c>
      <c r="GB318" s="82">
        <v>1</v>
      </c>
      <c r="GC318" s="82">
        <v>22</v>
      </c>
    </row>
    <row r="319" spans="1:185" x14ac:dyDescent="0.3">
      <c r="A319" s="83">
        <v>106571086</v>
      </c>
      <c r="B319" s="81" t="s">
        <v>790</v>
      </c>
      <c r="C319" s="81" t="s">
        <v>791</v>
      </c>
      <c r="D319" s="81" t="s">
        <v>1101</v>
      </c>
      <c r="E319" s="81" t="s">
        <v>1776</v>
      </c>
      <c r="F319" s="81" t="s">
        <v>2185</v>
      </c>
      <c r="G319" s="81" t="s">
        <v>1777</v>
      </c>
      <c r="H319" s="81" t="s">
        <v>792</v>
      </c>
      <c r="I319" s="81" t="s">
        <v>1040</v>
      </c>
      <c r="J319" s="81"/>
      <c r="K319" s="81" t="s">
        <v>1864</v>
      </c>
      <c r="L319" s="81"/>
      <c r="M319" s="81"/>
      <c r="N319" s="81" t="s">
        <v>963</v>
      </c>
      <c r="O319" s="81" t="s">
        <v>1112</v>
      </c>
      <c r="P319" s="81" t="s">
        <v>1111</v>
      </c>
      <c r="Q319" s="81" t="s">
        <v>1777</v>
      </c>
      <c r="R319" s="81" t="s">
        <v>51</v>
      </c>
      <c r="S319" s="82">
        <v>10075</v>
      </c>
      <c r="T319" s="82">
        <v>8848</v>
      </c>
      <c r="U319" s="82">
        <v>1</v>
      </c>
      <c r="V319" s="82">
        <v>1641</v>
      </c>
      <c r="W319" s="82">
        <v>1694</v>
      </c>
      <c r="X319" s="82">
        <v>3118</v>
      </c>
      <c r="Y319" s="82">
        <v>3028</v>
      </c>
      <c r="Z319" s="82">
        <v>2116</v>
      </c>
      <c r="AA319" s="82">
        <v>2233</v>
      </c>
      <c r="AB319" s="82">
        <v>1973</v>
      </c>
      <c r="AC319" s="82">
        <v>1412</v>
      </c>
      <c r="AD319" s="82">
        <v>1284</v>
      </c>
      <c r="AE319" s="82">
        <v>425</v>
      </c>
      <c r="AF319" s="82"/>
      <c r="AG319" s="82">
        <v>811</v>
      </c>
      <c r="AH319" s="82">
        <v>491</v>
      </c>
      <c r="AI319" s="82">
        <v>833</v>
      </c>
      <c r="AJ319" s="82">
        <v>295</v>
      </c>
      <c r="AK319" s="82">
        <v>81</v>
      </c>
      <c r="AL319" s="82">
        <v>1409</v>
      </c>
      <c r="AM319" s="82">
        <v>335</v>
      </c>
      <c r="AN319" s="82">
        <v>14669</v>
      </c>
      <c r="AO319" s="82"/>
      <c r="AP319" s="82">
        <v>8400</v>
      </c>
      <c r="AQ319" s="82">
        <v>10312</v>
      </c>
      <c r="AR319" s="82">
        <v>212</v>
      </c>
      <c r="AS319" s="82"/>
      <c r="AT319" s="82">
        <v>443</v>
      </c>
      <c r="AU319" s="82">
        <v>110</v>
      </c>
      <c r="AV319" s="82">
        <v>1</v>
      </c>
      <c r="AW319" s="82">
        <v>25</v>
      </c>
      <c r="AX319" s="82">
        <v>29</v>
      </c>
      <c r="AY319" s="82">
        <v>8</v>
      </c>
      <c r="AZ319" s="82">
        <v>8</v>
      </c>
      <c r="BA319" s="82">
        <v>295</v>
      </c>
      <c r="BB319" s="82">
        <v>53</v>
      </c>
      <c r="BC319" s="82">
        <v>4</v>
      </c>
      <c r="BD319" s="82">
        <v>4</v>
      </c>
      <c r="BE319" s="82">
        <v>17866</v>
      </c>
      <c r="BF319" s="82">
        <v>57</v>
      </c>
      <c r="BG319" s="82"/>
      <c r="BH319" s="82">
        <v>21</v>
      </c>
      <c r="BI319" s="82"/>
      <c r="BJ319" s="82"/>
      <c r="BK319" s="82">
        <v>8618</v>
      </c>
      <c r="BL319" s="82">
        <v>4075</v>
      </c>
      <c r="BM319" s="82">
        <v>447</v>
      </c>
      <c r="BN319" s="82">
        <v>4387</v>
      </c>
      <c r="BO319" s="82">
        <v>1397</v>
      </c>
      <c r="BP319" s="82"/>
      <c r="BQ319" s="82">
        <v>34</v>
      </c>
      <c r="BR319" s="82">
        <v>1375</v>
      </c>
      <c r="BS319" s="82">
        <v>6</v>
      </c>
      <c r="BT319" s="82">
        <v>1391</v>
      </c>
      <c r="BU319" s="82">
        <v>88</v>
      </c>
      <c r="BV319" s="82">
        <v>344</v>
      </c>
      <c r="BW319" s="82">
        <v>351</v>
      </c>
      <c r="BX319" s="82">
        <v>159</v>
      </c>
      <c r="BY319" s="82">
        <v>306</v>
      </c>
      <c r="BZ319" s="82">
        <v>1078</v>
      </c>
      <c r="CA319" s="82">
        <v>1142</v>
      </c>
      <c r="CB319" s="82">
        <v>3537</v>
      </c>
      <c r="CC319" s="82">
        <v>941</v>
      </c>
      <c r="CD319" s="82">
        <v>1210</v>
      </c>
      <c r="CE319" s="82">
        <v>77</v>
      </c>
      <c r="CF319" s="82">
        <v>855</v>
      </c>
      <c r="CG319" s="82">
        <v>480</v>
      </c>
      <c r="CH319" s="82">
        <v>1729</v>
      </c>
      <c r="CI319" s="82">
        <v>722</v>
      </c>
      <c r="CJ319" s="82">
        <v>3084</v>
      </c>
      <c r="CK319" s="82">
        <v>15</v>
      </c>
      <c r="CL319" s="82">
        <v>18924</v>
      </c>
      <c r="CM319" s="82">
        <v>399</v>
      </c>
      <c r="CN319" s="82">
        <v>15962</v>
      </c>
      <c r="CO319" s="82">
        <v>2537</v>
      </c>
      <c r="CP319" s="82">
        <v>26</v>
      </c>
      <c r="CQ319" s="82"/>
      <c r="CR319" s="82">
        <v>17</v>
      </c>
      <c r="CS319" s="82">
        <v>18334</v>
      </c>
      <c r="CT319" s="82"/>
      <c r="CU319" s="82">
        <v>408</v>
      </c>
      <c r="CV319" s="82">
        <v>131</v>
      </c>
      <c r="CW319" s="82">
        <v>34</v>
      </c>
      <c r="CX319" s="82">
        <v>1006</v>
      </c>
      <c r="CY319" s="82">
        <v>1200</v>
      </c>
      <c r="CZ319" s="82"/>
      <c r="DA319" s="82">
        <v>32</v>
      </c>
      <c r="DB319" s="82">
        <v>205</v>
      </c>
      <c r="DC319" s="82">
        <v>228</v>
      </c>
      <c r="DD319" s="82">
        <v>202</v>
      </c>
      <c r="DE319" s="82">
        <v>337</v>
      </c>
      <c r="DF319" s="82">
        <v>413</v>
      </c>
      <c r="DG319" s="82">
        <v>394</v>
      </c>
      <c r="DH319" s="82">
        <v>392</v>
      </c>
      <c r="DI319" s="82">
        <v>3</v>
      </c>
      <c r="DJ319" s="82"/>
      <c r="DK319" s="82"/>
      <c r="DL319" s="82">
        <v>83</v>
      </c>
      <c r="DM319" s="82">
        <v>62</v>
      </c>
      <c r="DN319" s="82">
        <v>76</v>
      </c>
      <c r="DO319" s="82">
        <v>39</v>
      </c>
      <c r="DP319" s="82">
        <v>4</v>
      </c>
      <c r="DQ319" s="82">
        <v>151</v>
      </c>
      <c r="DR319" s="82">
        <v>25</v>
      </c>
      <c r="DS319" s="82">
        <v>1766</v>
      </c>
      <c r="DT319" s="82"/>
      <c r="DU319" s="82">
        <v>742</v>
      </c>
      <c r="DV319" s="82">
        <v>1449</v>
      </c>
      <c r="DW319" s="82">
        <v>15</v>
      </c>
      <c r="DX319" s="82"/>
      <c r="DY319" s="82">
        <v>61</v>
      </c>
      <c r="DZ319" s="82">
        <v>31</v>
      </c>
      <c r="EA319" s="82">
        <v>113</v>
      </c>
      <c r="EB319" s="82">
        <v>231</v>
      </c>
      <c r="EC319" s="82">
        <v>46</v>
      </c>
      <c r="ED319" s="82"/>
      <c r="EE319" s="82">
        <v>7</v>
      </c>
      <c r="EF319" s="82">
        <v>28</v>
      </c>
      <c r="EG319" s="82">
        <v>23</v>
      </c>
      <c r="EH319" s="82">
        <v>22</v>
      </c>
      <c r="EI319" s="82">
        <v>1434</v>
      </c>
      <c r="EJ319" s="82">
        <v>209</v>
      </c>
      <c r="EK319" s="82"/>
      <c r="EL319" s="82"/>
      <c r="EM319" s="82"/>
      <c r="EN319" s="82">
        <v>1</v>
      </c>
      <c r="EO319" s="82"/>
      <c r="EP319" s="82">
        <v>656</v>
      </c>
      <c r="EQ319" s="82">
        <v>1121</v>
      </c>
      <c r="ER319" s="82">
        <v>29</v>
      </c>
      <c r="ES319" s="82">
        <v>361</v>
      </c>
      <c r="ET319" s="82">
        <v>38</v>
      </c>
      <c r="EU319" s="82">
        <v>1</v>
      </c>
      <c r="EV319" s="82">
        <v>219</v>
      </c>
      <c r="EW319" s="82">
        <v>297</v>
      </c>
      <c r="EX319" s="82">
        <v>18</v>
      </c>
      <c r="EY319" s="82">
        <v>1</v>
      </c>
      <c r="EZ319" s="82">
        <v>87</v>
      </c>
      <c r="FA319" s="82">
        <v>3</v>
      </c>
      <c r="FB319" s="82">
        <v>125</v>
      </c>
      <c r="FC319" s="82">
        <v>508</v>
      </c>
      <c r="FD319" s="82">
        <v>177</v>
      </c>
      <c r="FE319" s="82">
        <v>393</v>
      </c>
      <c r="FF319" s="82">
        <v>20</v>
      </c>
      <c r="FG319" s="82">
        <v>41</v>
      </c>
      <c r="FH319" s="82">
        <v>38</v>
      </c>
      <c r="FI319" s="82">
        <v>192</v>
      </c>
      <c r="FJ319" s="82">
        <v>44</v>
      </c>
      <c r="FK319" s="82">
        <v>17</v>
      </c>
      <c r="FL319" s="82">
        <v>3</v>
      </c>
      <c r="FM319" s="82">
        <v>1</v>
      </c>
      <c r="FN319" s="82">
        <v>20</v>
      </c>
      <c r="FO319" s="82">
        <v>2</v>
      </c>
      <c r="FP319" s="82"/>
      <c r="FQ319" s="82">
        <v>2206</v>
      </c>
      <c r="FR319" s="82">
        <v>66</v>
      </c>
      <c r="FS319" s="82">
        <v>1845</v>
      </c>
      <c r="FT319" s="82">
        <v>295</v>
      </c>
      <c r="FU319" s="82"/>
      <c r="FV319" s="82"/>
      <c r="FW319" s="82">
        <v>2045</v>
      </c>
      <c r="FX319" s="82">
        <v>145</v>
      </c>
      <c r="FY319" s="82">
        <v>16</v>
      </c>
      <c r="FZ319" s="82"/>
      <c r="GA319" s="82"/>
      <c r="GB319" s="82"/>
      <c r="GC319" s="82">
        <v>17</v>
      </c>
    </row>
    <row r="320" spans="1:185" x14ac:dyDescent="0.3">
      <c r="A320" s="83">
        <v>106574010</v>
      </c>
      <c r="B320" s="81" t="s">
        <v>793</v>
      </c>
      <c r="C320" s="81" t="s">
        <v>795</v>
      </c>
      <c r="D320" s="81" t="s">
        <v>1101</v>
      </c>
      <c r="E320" s="81" t="s">
        <v>1776</v>
      </c>
      <c r="F320" s="81" t="s">
        <v>1778</v>
      </c>
      <c r="G320" s="81" t="s">
        <v>1779</v>
      </c>
      <c r="H320" s="81" t="s">
        <v>794</v>
      </c>
      <c r="I320" s="81" t="s">
        <v>1040</v>
      </c>
      <c r="J320" s="81"/>
      <c r="K320" s="81" t="s">
        <v>1864</v>
      </c>
      <c r="L320" s="81"/>
      <c r="M320" s="81"/>
      <c r="N320" s="81" t="s">
        <v>976</v>
      </c>
      <c r="O320" s="81" t="s">
        <v>1112</v>
      </c>
      <c r="P320" s="81" t="s">
        <v>1111</v>
      </c>
      <c r="Q320" s="81" t="s">
        <v>1779</v>
      </c>
      <c r="R320" s="81" t="s">
        <v>51</v>
      </c>
      <c r="S320" s="82">
        <v>11827</v>
      </c>
      <c r="T320" s="82">
        <v>9304</v>
      </c>
      <c r="U320" s="82"/>
      <c r="V320" s="82">
        <v>1519</v>
      </c>
      <c r="W320" s="82">
        <v>2102</v>
      </c>
      <c r="X320" s="82">
        <v>4552</v>
      </c>
      <c r="Y320" s="82">
        <v>3102</v>
      </c>
      <c r="Z320" s="82">
        <v>2314</v>
      </c>
      <c r="AA320" s="82">
        <v>2316</v>
      </c>
      <c r="AB320" s="82">
        <v>1943</v>
      </c>
      <c r="AC320" s="82">
        <v>1501</v>
      </c>
      <c r="AD320" s="82">
        <v>1474</v>
      </c>
      <c r="AE320" s="82">
        <v>308</v>
      </c>
      <c r="AF320" s="82"/>
      <c r="AG320" s="82">
        <v>103</v>
      </c>
      <c r="AH320" s="82">
        <v>1335</v>
      </c>
      <c r="AI320" s="82">
        <v>1087</v>
      </c>
      <c r="AJ320" s="82">
        <v>318</v>
      </c>
      <c r="AK320" s="82">
        <v>157</v>
      </c>
      <c r="AL320" s="82">
        <v>6691</v>
      </c>
      <c r="AM320" s="82">
        <v>612</v>
      </c>
      <c r="AN320" s="82">
        <v>10828</v>
      </c>
      <c r="AO320" s="82"/>
      <c r="AP320" s="82">
        <v>7095</v>
      </c>
      <c r="AQ320" s="82">
        <v>13334</v>
      </c>
      <c r="AR320" s="82">
        <v>702</v>
      </c>
      <c r="AS320" s="82"/>
      <c r="AT320" s="82">
        <v>684</v>
      </c>
      <c r="AU320" s="82">
        <v>138</v>
      </c>
      <c r="AV320" s="82">
        <v>6</v>
      </c>
      <c r="AW320" s="82">
        <v>12</v>
      </c>
      <c r="AX320" s="82">
        <v>15</v>
      </c>
      <c r="AY320" s="82">
        <v>5</v>
      </c>
      <c r="AZ320" s="82">
        <v>37</v>
      </c>
      <c r="BA320" s="82">
        <v>39</v>
      </c>
      <c r="BB320" s="82">
        <v>454</v>
      </c>
      <c r="BC320" s="82">
        <v>1</v>
      </c>
      <c r="BD320" s="82">
        <v>45</v>
      </c>
      <c r="BE320" s="82">
        <v>19550</v>
      </c>
      <c r="BF320" s="82">
        <v>142</v>
      </c>
      <c r="BG320" s="82">
        <v>3</v>
      </c>
      <c r="BH320" s="82"/>
      <c r="BI320" s="82"/>
      <c r="BJ320" s="82"/>
      <c r="BK320" s="82">
        <v>7814</v>
      </c>
      <c r="BL320" s="82">
        <v>4540</v>
      </c>
      <c r="BM320" s="82">
        <v>665</v>
      </c>
      <c r="BN320" s="82">
        <v>6935</v>
      </c>
      <c r="BO320" s="82">
        <v>1177</v>
      </c>
      <c r="BP320" s="82"/>
      <c r="BQ320" s="82">
        <v>21</v>
      </c>
      <c r="BR320" s="82">
        <v>1601</v>
      </c>
      <c r="BS320" s="82">
        <v>8</v>
      </c>
      <c r="BT320" s="82">
        <v>1611</v>
      </c>
      <c r="BU320" s="82">
        <v>78</v>
      </c>
      <c r="BV320" s="82">
        <v>356</v>
      </c>
      <c r="BW320" s="82">
        <v>315</v>
      </c>
      <c r="BX320" s="82">
        <v>212</v>
      </c>
      <c r="BY320" s="82">
        <v>212</v>
      </c>
      <c r="BZ320" s="82">
        <v>1365</v>
      </c>
      <c r="CA320" s="82">
        <v>911</v>
      </c>
      <c r="CB320" s="82">
        <v>4468</v>
      </c>
      <c r="CC320" s="82">
        <v>1280</v>
      </c>
      <c r="CD320" s="82">
        <v>1052</v>
      </c>
      <c r="CE320" s="82">
        <v>56</v>
      </c>
      <c r="CF320" s="82">
        <v>923</v>
      </c>
      <c r="CG320" s="82">
        <v>550</v>
      </c>
      <c r="CH320" s="82">
        <v>2141</v>
      </c>
      <c r="CI320" s="82">
        <v>780</v>
      </c>
      <c r="CJ320" s="82">
        <v>3185</v>
      </c>
      <c r="CK320" s="82">
        <v>6</v>
      </c>
      <c r="CL320" s="82">
        <v>21131</v>
      </c>
      <c r="CM320" s="82">
        <v>609</v>
      </c>
      <c r="CN320" s="82">
        <v>18037</v>
      </c>
      <c r="CO320" s="82">
        <v>2443</v>
      </c>
      <c r="CP320" s="82">
        <v>28</v>
      </c>
      <c r="CQ320" s="82">
        <v>14</v>
      </c>
      <c r="CR320" s="82"/>
      <c r="CS320" s="82">
        <v>20315</v>
      </c>
      <c r="CT320" s="82">
        <v>7</v>
      </c>
      <c r="CU320" s="82">
        <v>478</v>
      </c>
      <c r="CV320" s="82">
        <v>176</v>
      </c>
      <c r="CW320" s="82">
        <v>155</v>
      </c>
      <c r="CX320" s="82">
        <v>1018</v>
      </c>
      <c r="CY320" s="82">
        <v>968</v>
      </c>
      <c r="CZ320" s="82"/>
      <c r="DA320" s="82">
        <v>24</v>
      </c>
      <c r="DB320" s="82">
        <v>112</v>
      </c>
      <c r="DC320" s="82">
        <v>134</v>
      </c>
      <c r="DD320" s="82">
        <v>157</v>
      </c>
      <c r="DE320" s="82">
        <v>232</v>
      </c>
      <c r="DF320" s="82">
        <v>374</v>
      </c>
      <c r="DG320" s="82">
        <v>449</v>
      </c>
      <c r="DH320" s="82">
        <v>503</v>
      </c>
      <c r="DI320" s="82">
        <v>1</v>
      </c>
      <c r="DJ320" s="82"/>
      <c r="DK320" s="82"/>
      <c r="DL320" s="82">
        <v>17</v>
      </c>
      <c r="DM320" s="82">
        <v>79</v>
      </c>
      <c r="DN320" s="82">
        <v>58</v>
      </c>
      <c r="DO320" s="82">
        <v>16</v>
      </c>
      <c r="DP320" s="82">
        <v>12</v>
      </c>
      <c r="DQ320" s="82">
        <v>470</v>
      </c>
      <c r="DR320" s="82">
        <v>55</v>
      </c>
      <c r="DS320" s="82">
        <v>1279</v>
      </c>
      <c r="DT320" s="82"/>
      <c r="DU320" s="82">
        <v>496</v>
      </c>
      <c r="DV320" s="82">
        <v>1430</v>
      </c>
      <c r="DW320" s="82">
        <v>60</v>
      </c>
      <c r="DX320" s="82"/>
      <c r="DY320" s="82">
        <v>94</v>
      </c>
      <c r="DZ320" s="82">
        <v>45</v>
      </c>
      <c r="EA320" s="82">
        <v>65</v>
      </c>
      <c r="EB320" s="82">
        <v>631</v>
      </c>
      <c r="EC320" s="82">
        <v>117</v>
      </c>
      <c r="ED320" s="82">
        <v>1</v>
      </c>
      <c r="EE320" s="82"/>
      <c r="EF320" s="82">
        <v>14</v>
      </c>
      <c r="EG320" s="82">
        <v>4</v>
      </c>
      <c r="EH320" s="82">
        <v>10</v>
      </c>
      <c r="EI320" s="82">
        <v>780</v>
      </c>
      <c r="EJ320" s="82">
        <v>225</v>
      </c>
      <c r="EK320" s="82"/>
      <c r="EL320" s="82"/>
      <c r="EM320" s="82"/>
      <c r="EN320" s="82"/>
      <c r="EO320" s="82"/>
      <c r="EP320" s="82">
        <v>382</v>
      </c>
      <c r="EQ320" s="82">
        <v>1198</v>
      </c>
      <c r="ER320" s="82">
        <v>30</v>
      </c>
      <c r="ES320" s="82">
        <v>327</v>
      </c>
      <c r="ET320" s="82">
        <v>49</v>
      </c>
      <c r="EU320" s="82"/>
      <c r="EV320" s="82">
        <v>284</v>
      </c>
      <c r="EW320" s="82">
        <v>338</v>
      </c>
      <c r="EX320" s="82">
        <v>22</v>
      </c>
      <c r="EY320" s="82">
        <v>1</v>
      </c>
      <c r="EZ320" s="82">
        <v>106</v>
      </c>
      <c r="FA320" s="82">
        <v>1</v>
      </c>
      <c r="FB320" s="82">
        <v>90</v>
      </c>
      <c r="FC320" s="82">
        <v>667</v>
      </c>
      <c r="FD320" s="82">
        <v>148</v>
      </c>
      <c r="FE320" s="82">
        <v>49</v>
      </c>
      <c r="FF320" s="82">
        <v>32</v>
      </c>
      <c r="FG320" s="82">
        <v>26</v>
      </c>
      <c r="FH320" s="82">
        <v>35</v>
      </c>
      <c r="FI320" s="82">
        <v>96</v>
      </c>
      <c r="FJ320" s="82">
        <v>33</v>
      </c>
      <c r="FK320" s="82">
        <v>19</v>
      </c>
      <c r="FL320" s="82">
        <v>1</v>
      </c>
      <c r="FM320" s="82"/>
      <c r="FN320" s="82">
        <v>36</v>
      </c>
      <c r="FO320" s="82">
        <v>2</v>
      </c>
      <c r="FP320" s="82"/>
      <c r="FQ320" s="82">
        <v>1986</v>
      </c>
      <c r="FR320" s="82">
        <v>72</v>
      </c>
      <c r="FS320" s="82">
        <v>1678</v>
      </c>
      <c r="FT320" s="82">
        <v>231</v>
      </c>
      <c r="FU320" s="82">
        <v>3</v>
      </c>
      <c r="FV320" s="82">
        <v>2</v>
      </c>
      <c r="FW320" s="82">
        <v>1917</v>
      </c>
      <c r="FX320" s="82">
        <v>49</v>
      </c>
      <c r="FY320" s="82">
        <v>11</v>
      </c>
      <c r="FZ320" s="82">
        <v>9</v>
      </c>
      <c r="GA320" s="82"/>
      <c r="GB320" s="82"/>
      <c r="GC320" s="82">
        <v>11</v>
      </c>
    </row>
    <row r="321" spans="1:185" x14ac:dyDescent="0.3">
      <c r="A321" s="83">
        <v>106580996</v>
      </c>
      <c r="B321" s="81" t="s">
        <v>796</v>
      </c>
      <c r="C321" s="81" t="s">
        <v>1206</v>
      </c>
      <c r="D321" s="81" t="s">
        <v>1101</v>
      </c>
      <c r="E321" s="81" t="s">
        <v>1780</v>
      </c>
      <c r="F321" s="81" t="s">
        <v>2186</v>
      </c>
      <c r="G321" s="81" t="s">
        <v>1781</v>
      </c>
      <c r="H321" s="81" t="s">
        <v>797</v>
      </c>
      <c r="I321" s="81" t="s">
        <v>1048</v>
      </c>
      <c r="J321" s="81" t="s">
        <v>1870</v>
      </c>
      <c r="K321" s="81" t="s">
        <v>1864</v>
      </c>
      <c r="L321" s="81"/>
      <c r="M321" s="81"/>
      <c r="N321" s="81" t="s">
        <v>967</v>
      </c>
      <c r="O321" s="81" t="s">
        <v>1111</v>
      </c>
      <c r="P321" s="81" t="s">
        <v>1112</v>
      </c>
      <c r="Q321" s="81" t="s">
        <v>1781</v>
      </c>
      <c r="R321" s="81" t="s">
        <v>75</v>
      </c>
      <c r="S321" s="82">
        <v>27707</v>
      </c>
      <c r="T321" s="82">
        <v>24758</v>
      </c>
      <c r="U321" s="82">
        <v>3</v>
      </c>
      <c r="V321" s="82">
        <v>4134</v>
      </c>
      <c r="W321" s="82">
        <v>4706</v>
      </c>
      <c r="X321" s="82">
        <v>9721</v>
      </c>
      <c r="Y321" s="82">
        <v>9470</v>
      </c>
      <c r="Z321" s="82">
        <v>6910</v>
      </c>
      <c r="AA321" s="82">
        <v>6335</v>
      </c>
      <c r="AB321" s="82">
        <v>5177</v>
      </c>
      <c r="AC321" s="82">
        <v>3028</v>
      </c>
      <c r="AD321" s="82">
        <v>2052</v>
      </c>
      <c r="AE321" s="82">
        <v>935</v>
      </c>
      <c r="AF321" s="82"/>
      <c r="AG321" s="82">
        <v>464</v>
      </c>
      <c r="AH321" s="82">
        <v>3372</v>
      </c>
      <c r="AI321" s="82">
        <v>2701</v>
      </c>
      <c r="AJ321" s="82">
        <v>144</v>
      </c>
      <c r="AK321" s="82">
        <v>98</v>
      </c>
      <c r="AL321" s="82">
        <v>7729</v>
      </c>
      <c r="AM321" s="82">
        <v>676</v>
      </c>
      <c r="AN321" s="82">
        <v>37271</v>
      </c>
      <c r="AO321" s="82">
        <v>13</v>
      </c>
      <c r="AP321" s="82">
        <v>13596</v>
      </c>
      <c r="AQ321" s="82">
        <v>38359</v>
      </c>
      <c r="AR321" s="82">
        <v>507</v>
      </c>
      <c r="AS321" s="82">
        <v>6</v>
      </c>
      <c r="AT321" s="82">
        <v>971</v>
      </c>
      <c r="AU321" s="82">
        <v>2900</v>
      </c>
      <c r="AV321" s="82"/>
      <c r="AW321" s="82">
        <v>95</v>
      </c>
      <c r="AX321" s="82">
        <v>28</v>
      </c>
      <c r="AY321" s="82">
        <v>2</v>
      </c>
      <c r="AZ321" s="82">
        <v>10</v>
      </c>
      <c r="BA321" s="82">
        <v>631</v>
      </c>
      <c r="BB321" s="82">
        <v>938</v>
      </c>
      <c r="BC321" s="82"/>
      <c r="BD321" s="82">
        <v>4</v>
      </c>
      <c r="BE321" s="82">
        <v>46782</v>
      </c>
      <c r="BF321" s="82">
        <v>107</v>
      </c>
      <c r="BG321" s="82"/>
      <c r="BH321" s="82"/>
      <c r="BI321" s="82"/>
      <c r="BJ321" s="82"/>
      <c r="BK321" s="82">
        <v>27267</v>
      </c>
      <c r="BL321" s="82">
        <v>9844</v>
      </c>
      <c r="BM321" s="82">
        <v>2278</v>
      </c>
      <c r="BN321" s="82">
        <v>7931</v>
      </c>
      <c r="BO321" s="82">
        <v>5140</v>
      </c>
      <c r="BP321" s="82">
        <v>8</v>
      </c>
      <c r="BQ321" s="82">
        <v>55</v>
      </c>
      <c r="BR321" s="82">
        <v>3439</v>
      </c>
      <c r="BS321" s="82">
        <v>9</v>
      </c>
      <c r="BT321" s="82">
        <v>2925</v>
      </c>
      <c r="BU321" s="82">
        <v>208</v>
      </c>
      <c r="BV321" s="82">
        <v>682</v>
      </c>
      <c r="BW321" s="82">
        <v>720</v>
      </c>
      <c r="BX321" s="82">
        <v>382</v>
      </c>
      <c r="BY321" s="82">
        <v>3314</v>
      </c>
      <c r="BZ321" s="82">
        <v>3073</v>
      </c>
      <c r="CA321" s="82">
        <v>2662</v>
      </c>
      <c r="CB321" s="82">
        <v>9388</v>
      </c>
      <c r="CC321" s="82">
        <v>3305</v>
      </c>
      <c r="CD321" s="82">
        <v>3467</v>
      </c>
      <c r="CE321" s="82">
        <v>127</v>
      </c>
      <c r="CF321" s="82">
        <v>2167</v>
      </c>
      <c r="CG321" s="82">
        <v>1763</v>
      </c>
      <c r="CH321" s="82">
        <v>4085</v>
      </c>
      <c r="CI321" s="82">
        <v>2278</v>
      </c>
      <c r="CJ321" s="82">
        <v>8409</v>
      </c>
      <c r="CK321" s="82">
        <v>10</v>
      </c>
      <c r="CL321" s="82">
        <v>52468</v>
      </c>
      <c r="CM321" s="82">
        <v>1251</v>
      </c>
      <c r="CN321" s="82">
        <v>48607</v>
      </c>
      <c r="CO321" s="82">
        <v>2555</v>
      </c>
      <c r="CP321" s="82">
        <v>48</v>
      </c>
      <c r="CQ321" s="82">
        <v>7</v>
      </c>
      <c r="CR321" s="82">
        <v>2</v>
      </c>
      <c r="CS321" s="82">
        <v>48455</v>
      </c>
      <c r="CT321" s="82">
        <v>2</v>
      </c>
      <c r="CU321" s="82">
        <v>3063</v>
      </c>
      <c r="CV321" s="82">
        <v>359</v>
      </c>
      <c r="CW321" s="82">
        <v>587</v>
      </c>
      <c r="CX321" s="82">
        <v>4208</v>
      </c>
      <c r="CY321" s="82">
        <v>4292</v>
      </c>
      <c r="CZ321" s="82"/>
      <c r="DA321" s="82">
        <v>42</v>
      </c>
      <c r="DB321" s="82">
        <v>391</v>
      </c>
      <c r="DC321" s="82">
        <v>548</v>
      </c>
      <c r="DD321" s="82">
        <v>761</v>
      </c>
      <c r="DE321" s="82">
        <v>1371</v>
      </c>
      <c r="DF321" s="82">
        <v>1964</v>
      </c>
      <c r="DG321" s="82">
        <v>1739</v>
      </c>
      <c r="DH321" s="82">
        <v>1653</v>
      </c>
      <c r="DI321" s="82">
        <v>31</v>
      </c>
      <c r="DJ321" s="82"/>
      <c r="DK321" s="82"/>
      <c r="DL321" s="82">
        <v>89</v>
      </c>
      <c r="DM321" s="82">
        <v>672</v>
      </c>
      <c r="DN321" s="82">
        <v>282</v>
      </c>
      <c r="DO321" s="82">
        <v>2</v>
      </c>
      <c r="DP321" s="82">
        <v>8</v>
      </c>
      <c r="DQ321" s="82">
        <v>892</v>
      </c>
      <c r="DR321" s="82">
        <v>87</v>
      </c>
      <c r="DS321" s="82">
        <v>6465</v>
      </c>
      <c r="DT321" s="82">
        <v>3</v>
      </c>
      <c r="DU321" s="82">
        <v>1318</v>
      </c>
      <c r="DV321" s="82">
        <v>7115</v>
      </c>
      <c r="DW321" s="82">
        <v>67</v>
      </c>
      <c r="DX321" s="82"/>
      <c r="DY321" s="82">
        <v>228</v>
      </c>
      <c r="DZ321" s="82">
        <v>387</v>
      </c>
      <c r="EA321" s="82">
        <v>337</v>
      </c>
      <c r="EB321" s="82">
        <v>1479</v>
      </c>
      <c r="EC321" s="82">
        <v>160</v>
      </c>
      <c r="ED321" s="82">
        <v>42</v>
      </c>
      <c r="EE321" s="82">
        <v>16</v>
      </c>
      <c r="EF321" s="82">
        <v>25</v>
      </c>
      <c r="EG321" s="82">
        <v>17</v>
      </c>
      <c r="EH321" s="82">
        <v>24</v>
      </c>
      <c r="EI321" s="82">
        <v>4654</v>
      </c>
      <c r="EJ321" s="82">
        <v>1130</v>
      </c>
      <c r="EK321" s="82"/>
      <c r="EL321" s="82"/>
      <c r="EM321" s="82"/>
      <c r="EN321" s="82">
        <v>1</v>
      </c>
      <c r="EO321" s="82"/>
      <c r="EP321" s="82">
        <v>2337</v>
      </c>
      <c r="EQ321" s="82">
        <v>4852</v>
      </c>
      <c r="ER321" s="82">
        <v>246</v>
      </c>
      <c r="ES321" s="82">
        <v>947</v>
      </c>
      <c r="ET321" s="82">
        <v>117</v>
      </c>
      <c r="EU321" s="82">
        <v>1</v>
      </c>
      <c r="EV321" s="82">
        <v>1703</v>
      </c>
      <c r="EW321" s="82">
        <v>1007</v>
      </c>
      <c r="EX321" s="82">
        <v>55</v>
      </c>
      <c r="EY321" s="82">
        <v>3</v>
      </c>
      <c r="EZ321" s="82">
        <v>533</v>
      </c>
      <c r="FA321" s="82">
        <v>4</v>
      </c>
      <c r="FB321" s="82">
        <v>444</v>
      </c>
      <c r="FC321" s="82">
        <v>1984</v>
      </c>
      <c r="FD321" s="82">
        <v>815</v>
      </c>
      <c r="FE321" s="82">
        <v>146</v>
      </c>
      <c r="FF321" s="82">
        <v>90</v>
      </c>
      <c r="FG321" s="82">
        <v>128</v>
      </c>
      <c r="FH321" s="82">
        <v>222</v>
      </c>
      <c r="FI321" s="82">
        <v>816</v>
      </c>
      <c r="FJ321" s="82">
        <v>236</v>
      </c>
      <c r="FK321" s="82">
        <v>152</v>
      </c>
      <c r="FL321" s="82">
        <v>31</v>
      </c>
      <c r="FM321" s="82">
        <v>13</v>
      </c>
      <c r="FN321" s="82">
        <v>115</v>
      </c>
      <c r="FO321" s="82">
        <v>2</v>
      </c>
      <c r="FP321" s="82">
        <v>1</v>
      </c>
      <c r="FQ321" s="82">
        <v>8500</v>
      </c>
      <c r="FR321" s="82">
        <v>484</v>
      </c>
      <c r="FS321" s="82">
        <v>7533</v>
      </c>
      <c r="FT321" s="82">
        <v>474</v>
      </c>
      <c r="FU321" s="82">
        <v>6</v>
      </c>
      <c r="FV321" s="82">
        <v>3</v>
      </c>
      <c r="FW321" s="82">
        <v>7917</v>
      </c>
      <c r="FX321" s="82">
        <v>502</v>
      </c>
      <c r="FY321" s="82">
        <v>30</v>
      </c>
      <c r="FZ321" s="82">
        <v>48</v>
      </c>
      <c r="GA321" s="82">
        <v>1</v>
      </c>
      <c r="GB321" s="82">
        <v>2</v>
      </c>
      <c r="GC321" s="82">
        <v>44</v>
      </c>
    </row>
    <row r="322" spans="1:185" x14ac:dyDescent="0.3">
      <c r="B322" s="78"/>
      <c r="C322" s="78"/>
      <c r="D322" s="78"/>
      <c r="E322" s="78"/>
      <c r="F322" s="78"/>
      <c r="G322" s="78"/>
      <c r="H322" s="78"/>
      <c r="I322" s="78"/>
      <c r="J322" s="78"/>
      <c r="K322" s="78"/>
      <c r="L322" s="78"/>
      <c r="M322" s="78"/>
      <c r="N322" s="78"/>
      <c r="O322" s="78"/>
      <c r="P322" s="78"/>
      <c r="Q322" s="78"/>
      <c r="R322" s="78"/>
      <c r="S322" s="79"/>
      <c r="T322" s="79"/>
      <c r="U322" s="79"/>
      <c r="V322" s="79"/>
      <c r="W322" s="79"/>
      <c r="X322" s="79"/>
      <c r="Y322" s="79"/>
      <c r="Z322" s="79"/>
      <c r="AA322" s="79"/>
      <c r="AB322" s="79"/>
      <c r="AC322" s="79"/>
      <c r="AD322" s="79"/>
      <c r="AE322" s="79"/>
      <c r="AF322" s="79"/>
      <c r="AG322" s="79"/>
      <c r="AH322" s="79"/>
      <c r="AI322" s="79"/>
      <c r="AJ322" s="79"/>
      <c r="AK322" s="79"/>
      <c r="AL322" s="79"/>
      <c r="AM322" s="79"/>
      <c r="AN322" s="79"/>
      <c r="AO322" s="79"/>
      <c r="AP322" s="79"/>
      <c r="AQ322" s="79"/>
      <c r="AR322" s="79"/>
      <c r="AS322" s="79"/>
      <c r="AT322" s="79"/>
      <c r="AU322" s="79"/>
      <c r="AV322" s="79"/>
      <c r="AW322" s="79"/>
      <c r="AX322" s="79"/>
      <c r="AY322" s="79"/>
      <c r="AZ322" s="79"/>
      <c r="BA322" s="79"/>
      <c r="BB322" s="79"/>
      <c r="BC322" s="79"/>
      <c r="BD322" s="79"/>
      <c r="BE322" s="79"/>
      <c r="BF322" s="79"/>
      <c r="BG322" s="79"/>
      <c r="BH322" s="79"/>
      <c r="BI322" s="79"/>
      <c r="BJ322" s="79"/>
      <c r="BK322" s="79"/>
      <c r="BL322" s="79"/>
      <c r="BM322" s="79"/>
      <c r="BN322" s="79"/>
      <c r="BO322" s="79"/>
      <c r="BP322" s="79"/>
      <c r="BQ322" s="79"/>
      <c r="BR322" s="79"/>
      <c r="BS322" s="79"/>
      <c r="BT322" s="79"/>
      <c r="BU322" s="79"/>
      <c r="BV322" s="79"/>
      <c r="BW322" s="79"/>
      <c r="BX322" s="79"/>
      <c r="BY322" s="79"/>
      <c r="BZ322" s="79"/>
      <c r="CA322" s="79"/>
      <c r="CB322" s="79"/>
      <c r="CC322" s="79"/>
      <c r="CD322" s="79"/>
      <c r="CE322" s="79"/>
      <c r="CF322" s="79"/>
      <c r="CG322" s="79"/>
      <c r="CH322" s="79"/>
      <c r="CI322" s="79"/>
      <c r="CJ322" s="79"/>
      <c r="CK322" s="79"/>
      <c r="CL322" s="79"/>
      <c r="CM322" s="79"/>
      <c r="CN322" s="79"/>
      <c r="CO322" s="79"/>
      <c r="CP322" s="79"/>
      <c r="CQ322" s="79"/>
      <c r="CR322" s="79"/>
      <c r="CS322" s="79"/>
      <c r="CT322" s="79"/>
      <c r="CU322" s="79"/>
      <c r="CV322" s="79"/>
      <c r="CW322" s="79"/>
      <c r="CX322" s="79"/>
      <c r="CY322" s="79"/>
      <c r="CZ322" s="79"/>
      <c r="DA322" s="79"/>
      <c r="DB322" s="79"/>
      <c r="DC322" s="79"/>
      <c r="DD322" s="79"/>
      <c r="DE322" s="79"/>
      <c r="DF322" s="79"/>
      <c r="DG322" s="79"/>
      <c r="DH322" s="79"/>
      <c r="DI322" s="79"/>
      <c r="DJ322" s="79"/>
      <c r="DK322" s="79"/>
      <c r="DL322" s="79"/>
      <c r="DM322" s="79"/>
      <c r="DN322" s="79"/>
      <c r="DO322" s="79"/>
      <c r="DP322" s="79"/>
      <c r="DQ322" s="79"/>
      <c r="DR322" s="79"/>
      <c r="DS322" s="79"/>
      <c r="DT322" s="79"/>
      <c r="DU322" s="79"/>
      <c r="DV322" s="79"/>
      <c r="DW322" s="79"/>
      <c r="DX322" s="79"/>
      <c r="DY322" s="79"/>
      <c r="DZ322" s="79"/>
      <c r="EA322" s="79"/>
      <c r="EB322" s="79"/>
      <c r="EC322" s="79"/>
      <c r="ED322" s="79"/>
      <c r="EE322" s="79"/>
      <c r="EF322" s="79"/>
      <c r="EG322" s="79"/>
      <c r="EH322" s="79"/>
      <c r="EI322" s="79"/>
      <c r="EJ322" s="79"/>
      <c r="EK322" s="79"/>
      <c r="EL322" s="79"/>
      <c r="EM322" s="79"/>
      <c r="EN322" s="79"/>
      <c r="EO322" s="79"/>
      <c r="EP322" s="79"/>
      <c r="EQ322" s="79"/>
      <c r="ER322" s="79"/>
      <c r="ES322" s="79"/>
      <c r="ET322" s="79"/>
      <c r="EU322" s="79"/>
      <c r="EV322" s="79"/>
      <c r="EW322" s="79"/>
      <c r="EX322" s="79"/>
      <c r="EY322" s="79"/>
      <c r="EZ322" s="79"/>
      <c r="FA322" s="79"/>
      <c r="FB322" s="79"/>
      <c r="FC322" s="79"/>
      <c r="FD322" s="79"/>
      <c r="FE322" s="79"/>
      <c r="FF322" s="79"/>
      <c r="FG322" s="79"/>
      <c r="FH322" s="79"/>
      <c r="FI322" s="79"/>
      <c r="FJ322" s="79"/>
      <c r="FK322" s="79"/>
      <c r="FL322" s="79"/>
      <c r="FM322" s="79"/>
      <c r="FN322" s="79"/>
      <c r="FO322" s="79"/>
      <c r="FP322" s="79"/>
      <c r="FQ322" s="79"/>
      <c r="FR322" s="79"/>
      <c r="FS322" s="79"/>
      <c r="FT322" s="79"/>
      <c r="FU322" s="79"/>
      <c r="FV322" s="79"/>
      <c r="FW322" s="79"/>
      <c r="FX322" s="79"/>
      <c r="FY322" s="79"/>
    </row>
    <row r="323" spans="1:185" x14ac:dyDescent="0.3">
      <c r="B323" s="78"/>
      <c r="C323" s="78"/>
      <c r="D323" s="78"/>
      <c r="E323" s="78"/>
      <c r="F323" s="78"/>
      <c r="G323" s="78"/>
      <c r="H323" s="78"/>
      <c r="I323" s="78"/>
      <c r="J323" s="78"/>
      <c r="K323" s="78"/>
      <c r="L323" s="78"/>
      <c r="M323" s="78"/>
      <c r="N323" s="78"/>
      <c r="O323" s="78"/>
      <c r="P323" s="78"/>
      <c r="Q323" s="78"/>
      <c r="R323" s="78"/>
      <c r="S323" s="79"/>
      <c r="T323" s="79"/>
      <c r="U323" s="79"/>
      <c r="V323" s="79"/>
      <c r="W323" s="79"/>
      <c r="X323" s="79"/>
      <c r="Y323" s="79"/>
      <c r="Z323" s="79"/>
      <c r="AA323" s="79"/>
      <c r="AB323" s="79"/>
      <c r="AC323" s="79"/>
      <c r="AD323" s="79"/>
      <c r="AE323" s="79"/>
      <c r="AF323" s="79"/>
      <c r="AG323" s="79"/>
      <c r="AH323" s="79"/>
      <c r="AI323" s="79"/>
      <c r="AJ323" s="79"/>
      <c r="AK323" s="79"/>
      <c r="AL323" s="79"/>
      <c r="AM323" s="79"/>
      <c r="AN323" s="79"/>
      <c r="AO323" s="79"/>
      <c r="AP323" s="79"/>
      <c r="AQ323" s="79"/>
      <c r="AR323" s="79"/>
      <c r="AS323" s="79"/>
      <c r="AT323" s="79"/>
      <c r="AU323" s="79"/>
      <c r="AV323" s="79"/>
      <c r="AW323" s="79"/>
      <c r="AX323" s="79"/>
      <c r="AY323" s="79"/>
      <c r="AZ323" s="79"/>
      <c r="BA323" s="79"/>
      <c r="BB323" s="79"/>
      <c r="BC323" s="79"/>
      <c r="BD323" s="79"/>
      <c r="BE323" s="79"/>
      <c r="BF323" s="79"/>
      <c r="BG323" s="79"/>
      <c r="BH323" s="79"/>
      <c r="BI323" s="79"/>
      <c r="BJ323" s="79"/>
      <c r="BK323" s="79"/>
      <c r="BL323" s="79"/>
      <c r="BM323" s="79"/>
      <c r="BN323" s="79"/>
      <c r="BO323" s="79"/>
      <c r="BP323" s="79"/>
      <c r="BQ323" s="79"/>
      <c r="BR323" s="79"/>
      <c r="BS323" s="79"/>
      <c r="BT323" s="79"/>
      <c r="BU323" s="79"/>
      <c r="BV323" s="79"/>
      <c r="BW323" s="79"/>
      <c r="BX323" s="79"/>
      <c r="BY323" s="79"/>
      <c r="BZ323" s="79"/>
      <c r="CA323" s="79"/>
      <c r="CB323" s="79"/>
      <c r="CC323" s="79"/>
      <c r="CD323" s="79"/>
      <c r="CE323" s="79"/>
      <c r="CF323" s="79"/>
      <c r="CG323" s="79"/>
      <c r="CH323" s="79"/>
      <c r="CI323" s="79"/>
      <c r="CJ323" s="79"/>
      <c r="CK323" s="79"/>
      <c r="CL323" s="79"/>
      <c r="CM323" s="79"/>
      <c r="CN323" s="79"/>
      <c r="CO323" s="79"/>
      <c r="CP323" s="79"/>
      <c r="CQ323" s="79"/>
      <c r="CR323" s="79"/>
      <c r="CS323" s="79"/>
      <c r="CT323" s="79"/>
      <c r="CU323" s="79"/>
      <c r="CV323" s="79"/>
      <c r="CW323" s="79"/>
      <c r="CX323" s="79"/>
      <c r="CY323" s="79"/>
      <c r="CZ323" s="79"/>
      <c r="DA323" s="79"/>
      <c r="DB323" s="79"/>
      <c r="DC323" s="79"/>
      <c r="DD323" s="79"/>
      <c r="DE323" s="79"/>
      <c r="DF323" s="79"/>
      <c r="DG323" s="79"/>
      <c r="DH323" s="79"/>
      <c r="DI323" s="79"/>
      <c r="DJ323" s="79"/>
      <c r="DK323" s="79"/>
      <c r="DL323" s="79"/>
      <c r="DM323" s="79"/>
      <c r="DN323" s="79"/>
      <c r="DO323" s="79"/>
      <c r="DP323" s="79"/>
      <c r="DQ323" s="79"/>
      <c r="DR323" s="79"/>
      <c r="DS323" s="79"/>
      <c r="DT323" s="79"/>
      <c r="DU323" s="79"/>
      <c r="DV323" s="79"/>
      <c r="DW323" s="79"/>
      <c r="DX323" s="79"/>
      <c r="DY323" s="79"/>
      <c r="DZ323" s="79"/>
      <c r="EA323" s="79"/>
      <c r="EB323" s="79"/>
      <c r="EC323" s="79"/>
      <c r="ED323" s="79"/>
      <c r="EE323" s="79"/>
      <c r="EF323" s="79"/>
      <c r="EG323" s="79"/>
      <c r="EH323" s="79"/>
      <c r="EI323" s="79"/>
      <c r="EJ323" s="79"/>
      <c r="EK323" s="79"/>
      <c r="EL323" s="79"/>
      <c r="EM323" s="79"/>
      <c r="EN323" s="79"/>
      <c r="EO323" s="79"/>
      <c r="EP323" s="79"/>
      <c r="EQ323" s="79"/>
      <c r="ER323" s="79"/>
      <c r="ES323" s="79"/>
      <c r="ET323" s="79"/>
      <c r="EU323" s="79"/>
      <c r="EV323" s="79"/>
      <c r="EW323" s="79"/>
      <c r="EX323" s="79"/>
      <c r="EY323" s="79"/>
      <c r="EZ323" s="79"/>
      <c r="FA323" s="79"/>
      <c r="FB323" s="79"/>
      <c r="FC323" s="79"/>
      <c r="FD323" s="79"/>
      <c r="FE323" s="79"/>
      <c r="FF323" s="79"/>
      <c r="FG323" s="79"/>
      <c r="FH323" s="79"/>
      <c r="FI323" s="79"/>
      <c r="FJ323" s="79"/>
      <c r="FK323" s="79"/>
      <c r="FL323" s="79"/>
      <c r="FM323" s="79"/>
      <c r="FN323" s="79"/>
      <c r="FO323" s="79"/>
      <c r="FP323" s="79"/>
      <c r="FQ323" s="79"/>
      <c r="FR323" s="79"/>
      <c r="FS323" s="79"/>
      <c r="FT323" s="79"/>
      <c r="FU323" s="79"/>
      <c r="FV323" s="79"/>
      <c r="FW323" s="79"/>
      <c r="FX323" s="79"/>
      <c r="FY323" s="79"/>
    </row>
    <row r="324" spans="1:185" x14ac:dyDescent="0.3">
      <c r="B324" s="78"/>
      <c r="C324" s="78"/>
      <c r="D324" s="78"/>
      <c r="E324" s="78"/>
      <c r="F324" s="78"/>
      <c r="G324" s="78"/>
      <c r="H324" s="78"/>
      <c r="I324" s="78"/>
      <c r="J324" s="78"/>
      <c r="K324" s="78"/>
      <c r="L324" s="78"/>
      <c r="M324" s="78"/>
      <c r="N324" s="78"/>
      <c r="O324" s="78"/>
      <c r="P324" s="78"/>
      <c r="Q324" s="78"/>
      <c r="R324" s="78"/>
      <c r="S324" s="79"/>
      <c r="T324" s="79"/>
      <c r="U324" s="79"/>
      <c r="V324" s="79"/>
      <c r="W324" s="79"/>
      <c r="X324" s="79"/>
      <c r="Y324" s="79"/>
      <c r="Z324" s="79"/>
      <c r="AA324" s="79"/>
      <c r="AB324" s="79"/>
      <c r="AC324" s="79"/>
      <c r="AD324" s="79"/>
      <c r="AE324" s="79"/>
      <c r="AF324" s="79"/>
      <c r="AG324" s="79"/>
      <c r="AH324" s="79"/>
      <c r="AI324" s="79"/>
      <c r="AJ324" s="79"/>
      <c r="AK324" s="79"/>
      <c r="AL324" s="79"/>
      <c r="AM324" s="79"/>
      <c r="AN324" s="79"/>
      <c r="AO324" s="79"/>
      <c r="AP324" s="79"/>
      <c r="AQ324" s="79"/>
      <c r="AR324" s="79"/>
      <c r="AS324" s="79"/>
      <c r="AT324" s="79"/>
      <c r="AU324" s="79"/>
      <c r="AV324" s="79"/>
      <c r="AW324" s="79"/>
      <c r="AX324" s="79"/>
      <c r="AY324" s="79"/>
      <c r="AZ324" s="79"/>
      <c r="BA324" s="79"/>
      <c r="BB324" s="79"/>
      <c r="BC324" s="79"/>
      <c r="BD324" s="79"/>
      <c r="BE324" s="79"/>
      <c r="BF324" s="79"/>
      <c r="BG324" s="79"/>
      <c r="BH324" s="79"/>
      <c r="BI324" s="79"/>
      <c r="BJ324" s="79"/>
      <c r="BK324" s="79"/>
      <c r="BL324" s="79"/>
      <c r="BM324" s="79"/>
      <c r="BN324" s="79"/>
      <c r="BO324" s="79"/>
      <c r="BP324" s="79"/>
      <c r="BQ324" s="79"/>
      <c r="BR324" s="79"/>
      <c r="BS324" s="79"/>
      <c r="BT324" s="79"/>
      <c r="BU324" s="79"/>
      <c r="BV324" s="79"/>
      <c r="BW324" s="79"/>
      <c r="BX324" s="79"/>
      <c r="BY324" s="79"/>
      <c r="BZ324" s="79"/>
      <c r="CA324" s="79"/>
      <c r="CB324" s="79"/>
      <c r="CC324" s="79"/>
      <c r="CD324" s="79"/>
      <c r="CE324" s="79"/>
      <c r="CF324" s="79"/>
      <c r="CG324" s="79"/>
      <c r="CH324" s="79"/>
      <c r="CI324" s="79"/>
      <c r="CJ324" s="79"/>
      <c r="CK324" s="79"/>
      <c r="CL324" s="79"/>
      <c r="CM324" s="79"/>
      <c r="CN324" s="79"/>
      <c r="CO324" s="79"/>
      <c r="CP324" s="79"/>
      <c r="CQ324" s="79"/>
      <c r="CR324" s="79"/>
      <c r="CS324" s="79"/>
      <c r="CT324" s="79"/>
      <c r="CU324" s="79"/>
      <c r="CV324" s="79"/>
      <c r="CW324" s="79"/>
      <c r="CX324" s="79"/>
      <c r="CY324" s="79"/>
      <c r="CZ324" s="79"/>
      <c r="DA324" s="79"/>
      <c r="DB324" s="79"/>
      <c r="DC324" s="79"/>
      <c r="DD324" s="79"/>
      <c r="DE324" s="79"/>
      <c r="DF324" s="79"/>
      <c r="DG324" s="79"/>
      <c r="DH324" s="79"/>
      <c r="DI324" s="79"/>
      <c r="DJ324" s="79"/>
      <c r="DK324" s="79"/>
      <c r="DL324" s="79"/>
      <c r="DM324" s="79"/>
      <c r="DN324" s="79"/>
      <c r="DO324" s="79"/>
      <c r="DP324" s="79"/>
      <c r="DQ324" s="79"/>
      <c r="DR324" s="79"/>
      <c r="DS324" s="79"/>
      <c r="DT324" s="79"/>
      <c r="DU324" s="79"/>
      <c r="DV324" s="79"/>
      <c r="DW324" s="79"/>
      <c r="DX324" s="79"/>
      <c r="DY324" s="79"/>
      <c r="DZ324" s="79"/>
      <c r="EA324" s="79"/>
      <c r="EB324" s="79"/>
      <c r="EC324" s="79"/>
      <c r="ED324" s="79"/>
      <c r="EE324" s="79"/>
      <c r="EF324" s="79"/>
      <c r="EG324" s="79"/>
      <c r="EH324" s="79"/>
      <c r="EI324" s="79"/>
      <c r="EJ324" s="79"/>
      <c r="EK324" s="79"/>
      <c r="EL324" s="79"/>
      <c r="EM324" s="79"/>
      <c r="EN324" s="79"/>
      <c r="EO324" s="79"/>
      <c r="EP324" s="79"/>
      <c r="EQ324" s="79"/>
      <c r="ER324" s="79"/>
      <c r="ES324" s="79"/>
      <c r="ET324" s="79"/>
      <c r="EU324" s="79"/>
      <c r="EV324" s="79"/>
      <c r="EW324" s="79"/>
      <c r="EX324" s="79"/>
      <c r="EY324" s="79"/>
      <c r="EZ324" s="79"/>
      <c r="FA324" s="79"/>
      <c r="FB324" s="79"/>
      <c r="FC324" s="79"/>
      <c r="FD324" s="79"/>
      <c r="FE324" s="79"/>
      <c r="FF324" s="79"/>
      <c r="FG324" s="79"/>
      <c r="FH324" s="79"/>
      <c r="FI324" s="79"/>
      <c r="FJ324" s="79"/>
      <c r="FK324" s="79"/>
      <c r="FL324" s="79"/>
      <c r="FM324" s="79"/>
      <c r="FN324" s="79"/>
      <c r="FO324" s="79"/>
      <c r="FP324" s="79"/>
      <c r="FQ324" s="79"/>
      <c r="FR324" s="79"/>
      <c r="FS324" s="79"/>
      <c r="FT324" s="79"/>
      <c r="FU324" s="79"/>
      <c r="FV324" s="79"/>
      <c r="FW324" s="79"/>
      <c r="FX324" s="79"/>
      <c r="FY324" s="79"/>
    </row>
    <row r="325" spans="1:185" x14ac:dyDescent="0.3">
      <c r="B325" s="78"/>
      <c r="C325" s="78"/>
      <c r="D325" s="78"/>
      <c r="E325" s="78"/>
      <c r="F325" s="78"/>
      <c r="G325" s="78"/>
      <c r="H325" s="78"/>
      <c r="I325" s="78"/>
      <c r="J325" s="78"/>
      <c r="K325" s="78"/>
      <c r="L325" s="78"/>
      <c r="M325" s="78"/>
      <c r="N325" s="78"/>
      <c r="O325" s="78"/>
      <c r="P325" s="78"/>
      <c r="Q325" s="78"/>
      <c r="R325" s="78"/>
      <c r="S325" s="79"/>
      <c r="T325" s="79"/>
      <c r="U325" s="79"/>
      <c r="V325" s="79"/>
      <c r="W325" s="79"/>
      <c r="X325" s="79"/>
      <c r="Y325" s="79"/>
      <c r="Z325" s="79"/>
      <c r="AA325" s="79"/>
      <c r="AB325" s="79"/>
      <c r="AC325" s="79"/>
      <c r="AD325" s="79"/>
      <c r="AE325" s="79"/>
      <c r="AF325" s="79"/>
      <c r="AG325" s="79"/>
      <c r="AH325" s="79"/>
      <c r="AI325" s="79"/>
      <c r="AJ325" s="79"/>
      <c r="AK325" s="79"/>
      <c r="AL325" s="79"/>
      <c r="AM325" s="79"/>
      <c r="AN325" s="79"/>
      <c r="AO325" s="79"/>
      <c r="AP325" s="79"/>
      <c r="AQ325" s="79"/>
      <c r="AR325" s="79"/>
      <c r="AS325" s="79"/>
      <c r="AT325" s="79"/>
      <c r="AU325" s="79"/>
      <c r="AV325" s="79"/>
      <c r="AW325" s="79"/>
      <c r="AX325" s="79"/>
      <c r="AY325" s="79"/>
      <c r="AZ325" s="79"/>
      <c r="BA325" s="79"/>
      <c r="BB325" s="79"/>
      <c r="BC325" s="79"/>
      <c r="BD325" s="79"/>
      <c r="BE325" s="79"/>
      <c r="BF325" s="79"/>
      <c r="BG325" s="79"/>
      <c r="BH325" s="79"/>
      <c r="BI325" s="79"/>
      <c r="BJ325" s="79"/>
      <c r="BK325" s="79"/>
      <c r="BL325" s="79"/>
      <c r="BM325" s="79"/>
      <c r="BN325" s="79"/>
      <c r="BO325" s="79"/>
      <c r="BP325" s="79"/>
      <c r="BQ325" s="79"/>
      <c r="BR325" s="79"/>
      <c r="BS325" s="79"/>
      <c r="BT325" s="79"/>
      <c r="BU325" s="79"/>
      <c r="BV325" s="79"/>
      <c r="BW325" s="79"/>
      <c r="BX325" s="79"/>
      <c r="BY325" s="79"/>
      <c r="BZ325" s="79"/>
      <c r="CA325" s="79"/>
      <c r="CB325" s="79"/>
      <c r="CC325" s="79"/>
      <c r="CD325" s="79"/>
      <c r="CE325" s="79"/>
      <c r="CF325" s="79"/>
      <c r="CG325" s="79"/>
      <c r="CH325" s="79"/>
      <c r="CI325" s="79"/>
      <c r="CJ325" s="79"/>
      <c r="CK325" s="79"/>
      <c r="CL325" s="79"/>
      <c r="CM325" s="79"/>
      <c r="CN325" s="79"/>
      <c r="CO325" s="79"/>
      <c r="CP325" s="79"/>
      <c r="CQ325" s="79"/>
      <c r="CR325" s="79"/>
      <c r="CS325" s="79"/>
      <c r="CT325" s="79"/>
      <c r="CU325" s="79"/>
      <c r="CV325" s="79"/>
      <c r="CW325" s="79"/>
      <c r="CX325" s="79"/>
      <c r="CY325" s="79"/>
      <c r="CZ325" s="79"/>
      <c r="DA325" s="79"/>
      <c r="DB325" s="79"/>
      <c r="DC325" s="79"/>
      <c r="DD325" s="79"/>
      <c r="DE325" s="79"/>
      <c r="DF325" s="79"/>
      <c r="DG325" s="79"/>
      <c r="DH325" s="79"/>
      <c r="DI325" s="79"/>
      <c r="DJ325" s="79"/>
      <c r="DK325" s="79"/>
      <c r="DL325" s="79"/>
      <c r="DM325" s="79"/>
      <c r="DN325" s="79"/>
      <c r="DO325" s="79"/>
      <c r="DP325" s="79"/>
      <c r="DQ325" s="79"/>
      <c r="DR325" s="79"/>
      <c r="DS325" s="79"/>
      <c r="DT325" s="79"/>
      <c r="DU325" s="79"/>
      <c r="DV325" s="79"/>
      <c r="DW325" s="79"/>
      <c r="DX325" s="79"/>
      <c r="DY325" s="79"/>
      <c r="DZ325" s="79"/>
      <c r="EA325" s="79"/>
      <c r="EB325" s="79"/>
      <c r="EC325" s="79"/>
      <c r="ED325" s="79"/>
      <c r="EE325" s="79"/>
      <c r="EF325" s="79"/>
      <c r="EG325" s="79"/>
      <c r="EH325" s="79"/>
      <c r="EI325" s="79"/>
      <c r="EJ325" s="79"/>
      <c r="EK325" s="79"/>
      <c r="EL325" s="79"/>
      <c r="EM325" s="79"/>
      <c r="EN325" s="79"/>
      <c r="EO325" s="79"/>
      <c r="EP325" s="79"/>
      <c r="EQ325" s="79"/>
      <c r="ER325" s="79"/>
      <c r="ES325" s="79"/>
      <c r="ET325" s="79"/>
      <c r="EU325" s="79"/>
      <c r="EV325" s="79"/>
      <c r="EW325" s="79"/>
      <c r="EX325" s="79"/>
      <c r="EY325" s="79"/>
      <c r="EZ325" s="79"/>
      <c r="FA325" s="79"/>
      <c r="FB325" s="79"/>
      <c r="FC325" s="79"/>
      <c r="FD325" s="79"/>
      <c r="FE325" s="79"/>
      <c r="FF325" s="79"/>
      <c r="FG325" s="79"/>
      <c r="FH325" s="79"/>
      <c r="FI325" s="79"/>
      <c r="FJ325" s="79"/>
      <c r="FK325" s="79"/>
      <c r="FL325" s="79"/>
      <c r="FM325" s="79"/>
      <c r="FN325" s="79"/>
      <c r="FO325" s="79"/>
      <c r="FP325" s="79"/>
      <c r="FQ325" s="79"/>
      <c r="FR325" s="79"/>
      <c r="FS325" s="79"/>
      <c r="FT325" s="79"/>
      <c r="FU325" s="79"/>
      <c r="FV325" s="79"/>
      <c r="FW325" s="79"/>
      <c r="FX325" s="79"/>
      <c r="FY325" s="79"/>
    </row>
    <row r="326" spans="1:185" x14ac:dyDescent="0.3">
      <c r="B326" s="78"/>
      <c r="C326" s="78"/>
      <c r="D326" s="78"/>
      <c r="E326" s="78"/>
      <c r="F326" s="78"/>
      <c r="G326" s="78"/>
      <c r="H326" s="78"/>
      <c r="I326" s="78"/>
      <c r="J326" s="78"/>
      <c r="K326" s="78"/>
      <c r="L326" s="78"/>
      <c r="M326" s="78"/>
      <c r="N326" s="78"/>
      <c r="O326" s="78"/>
      <c r="P326" s="78"/>
      <c r="Q326" s="78"/>
      <c r="R326" s="78"/>
      <c r="S326" s="79"/>
      <c r="T326" s="79"/>
      <c r="U326" s="79"/>
      <c r="V326" s="79"/>
      <c r="W326" s="79"/>
      <c r="X326" s="79"/>
      <c r="Y326" s="79"/>
      <c r="Z326" s="79"/>
      <c r="AA326" s="79"/>
      <c r="AB326" s="79"/>
      <c r="AC326" s="79"/>
      <c r="AD326" s="79"/>
      <c r="AE326" s="79"/>
      <c r="AF326" s="79"/>
      <c r="AG326" s="79"/>
      <c r="AH326" s="79"/>
      <c r="AI326" s="79"/>
      <c r="AJ326" s="79"/>
      <c r="AK326" s="79"/>
      <c r="AL326" s="79"/>
      <c r="AM326" s="79"/>
      <c r="AN326" s="79"/>
      <c r="AO326" s="79"/>
      <c r="AP326" s="79"/>
      <c r="AQ326" s="79"/>
      <c r="AR326" s="79"/>
      <c r="AS326" s="79"/>
      <c r="AT326" s="79"/>
      <c r="AU326" s="79"/>
      <c r="AV326" s="79"/>
      <c r="AW326" s="79"/>
      <c r="AX326" s="79"/>
      <c r="AY326" s="79"/>
      <c r="AZ326" s="79"/>
      <c r="BA326" s="79"/>
      <c r="BB326" s="79"/>
      <c r="BC326" s="79"/>
      <c r="BD326" s="79"/>
      <c r="BE326" s="79"/>
      <c r="BF326" s="79"/>
      <c r="BG326" s="79"/>
      <c r="BH326" s="79"/>
      <c r="BI326" s="79"/>
      <c r="BJ326" s="79"/>
      <c r="BK326" s="79"/>
      <c r="BL326" s="79"/>
      <c r="BM326" s="79"/>
      <c r="BN326" s="79"/>
      <c r="BO326" s="79"/>
      <c r="BP326" s="79"/>
      <c r="BQ326" s="79"/>
      <c r="BR326" s="79"/>
      <c r="BS326" s="79"/>
      <c r="BT326" s="79"/>
      <c r="BU326" s="79"/>
      <c r="BV326" s="79"/>
      <c r="BW326" s="79"/>
      <c r="BX326" s="79"/>
      <c r="BY326" s="79"/>
      <c r="BZ326" s="79"/>
      <c r="CA326" s="79"/>
      <c r="CB326" s="79"/>
      <c r="CC326" s="79"/>
      <c r="CD326" s="79"/>
      <c r="CE326" s="79"/>
      <c r="CF326" s="79"/>
      <c r="CG326" s="79"/>
      <c r="CH326" s="79"/>
      <c r="CI326" s="79"/>
      <c r="CJ326" s="79"/>
      <c r="CK326" s="79"/>
      <c r="CL326" s="79"/>
      <c r="CM326" s="79"/>
      <c r="CN326" s="79"/>
      <c r="CO326" s="79"/>
      <c r="CP326" s="79"/>
      <c r="CQ326" s="79"/>
      <c r="CR326" s="79"/>
      <c r="CS326" s="79"/>
      <c r="CT326" s="79"/>
      <c r="CU326" s="79"/>
      <c r="CV326" s="79"/>
      <c r="CW326" s="79"/>
      <c r="CX326" s="79"/>
      <c r="CY326" s="79"/>
      <c r="CZ326" s="79"/>
      <c r="DA326" s="79"/>
      <c r="DB326" s="79"/>
      <c r="DC326" s="79"/>
      <c r="DD326" s="79"/>
      <c r="DE326" s="79"/>
      <c r="DF326" s="79"/>
      <c r="DG326" s="79"/>
      <c r="DH326" s="79"/>
      <c r="DI326" s="79"/>
      <c r="DJ326" s="79"/>
      <c r="DK326" s="79"/>
      <c r="DL326" s="79"/>
      <c r="DM326" s="79"/>
      <c r="DN326" s="79"/>
      <c r="DO326" s="79"/>
      <c r="DP326" s="79"/>
      <c r="DQ326" s="79"/>
      <c r="DR326" s="79"/>
      <c r="DS326" s="79"/>
      <c r="DT326" s="79"/>
      <c r="DU326" s="79"/>
      <c r="DV326" s="79"/>
      <c r="DW326" s="79"/>
      <c r="DX326" s="79"/>
      <c r="DY326" s="79"/>
      <c r="DZ326" s="79"/>
      <c r="EA326" s="79"/>
      <c r="EB326" s="79"/>
      <c r="EC326" s="79"/>
      <c r="ED326" s="79"/>
      <c r="EE326" s="79"/>
      <c r="EF326" s="79"/>
      <c r="EG326" s="79"/>
      <c r="EH326" s="79"/>
      <c r="EI326" s="79"/>
      <c r="EJ326" s="79"/>
      <c r="EK326" s="79"/>
      <c r="EL326" s="79"/>
      <c r="EM326" s="79"/>
      <c r="EN326" s="79"/>
      <c r="EO326" s="79"/>
      <c r="EP326" s="79"/>
      <c r="EQ326" s="79"/>
      <c r="ER326" s="79"/>
      <c r="ES326" s="79"/>
      <c r="ET326" s="79"/>
      <c r="EU326" s="79"/>
      <c r="EV326" s="79"/>
      <c r="EW326" s="79"/>
      <c r="EX326" s="79"/>
      <c r="EY326" s="79"/>
      <c r="EZ326" s="79"/>
      <c r="FA326" s="79"/>
      <c r="FB326" s="79"/>
      <c r="FC326" s="79"/>
      <c r="FD326" s="79"/>
      <c r="FE326" s="79"/>
      <c r="FF326" s="79"/>
      <c r="FG326" s="79"/>
      <c r="FH326" s="79"/>
      <c r="FI326" s="79"/>
      <c r="FJ326" s="79"/>
      <c r="FK326" s="79"/>
      <c r="FL326" s="79"/>
      <c r="FM326" s="79"/>
      <c r="FN326" s="79"/>
      <c r="FO326" s="79"/>
      <c r="FP326" s="79"/>
      <c r="FQ326" s="79"/>
      <c r="FR326" s="79"/>
      <c r="FS326" s="79"/>
      <c r="FT326" s="79"/>
      <c r="FU326" s="79"/>
      <c r="FV326" s="79"/>
      <c r="FW326" s="79"/>
      <c r="FX326" s="79"/>
      <c r="FY326" s="79"/>
    </row>
    <row r="327" spans="1:185" x14ac:dyDescent="0.3">
      <c r="B327" s="78"/>
      <c r="C327" s="78"/>
      <c r="D327" s="78"/>
      <c r="E327" s="78"/>
      <c r="F327" s="78"/>
      <c r="G327" s="78"/>
      <c r="H327" s="78"/>
      <c r="I327" s="78"/>
      <c r="J327" s="78"/>
      <c r="K327" s="78"/>
      <c r="L327" s="78"/>
      <c r="M327" s="78"/>
      <c r="N327" s="78"/>
      <c r="O327" s="78"/>
      <c r="P327" s="78"/>
      <c r="Q327" s="78"/>
      <c r="R327" s="78"/>
      <c r="S327" s="79"/>
      <c r="T327" s="79"/>
      <c r="U327" s="79"/>
      <c r="V327" s="79"/>
      <c r="W327" s="79"/>
      <c r="X327" s="79"/>
      <c r="Y327" s="79"/>
      <c r="Z327" s="79"/>
      <c r="AA327" s="79"/>
      <c r="AB327" s="79"/>
      <c r="AC327" s="79"/>
      <c r="AD327" s="79"/>
      <c r="AE327" s="79"/>
      <c r="AF327" s="79"/>
      <c r="AG327" s="79"/>
      <c r="AH327" s="79"/>
      <c r="AI327" s="79"/>
      <c r="AJ327" s="79"/>
      <c r="AK327" s="79"/>
      <c r="AL327" s="79"/>
      <c r="AM327" s="79"/>
      <c r="AN327" s="79"/>
      <c r="AO327" s="79"/>
      <c r="AP327" s="79"/>
      <c r="AQ327" s="79"/>
      <c r="AR327" s="79"/>
      <c r="AS327" s="79"/>
      <c r="AT327" s="79"/>
      <c r="AU327" s="79"/>
      <c r="AV327" s="79"/>
      <c r="AW327" s="79"/>
      <c r="AX327" s="79"/>
      <c r="AY327" s="79"/>
      <c r="AZ327" s="79"/>
      <c r="BA327" s="79"/>
      <c r="BB327" s="79"/>
      <c r="BC327" s="79"/>
      <c r="BD327" s="79"/>
      <c r="BE327" s="79"/>
      <c r="BF327" s="79"/>
      <c r="BG327" s="79"/>
      <c r="BH327" s="79"/>
      <c r="BI327" s="79"/>
      <c r="BJ327" s="79"/>
      <c r="BK327" s="79"/>
      <c r="BL327" s="79"/>
      <c r="BM327" s="79"/>
      <c r="BN327" s="79"/>
      <c r="BO327" s="79"/>
      <c r="BP327" s="79"/>
      <c r="BQ327" s="79"/>
      <c r="BR327" s="79"/>
      <c r="BS327" s="79"/>
      <c r="BT327" s="79"/>
      <c r="BU327" s="79"/>
      <c r="BV327" s="79"/>
      <c r="BW327" s="79"/>
      <c r="BX327" s="79"/>
      <c r="BY327" s="79"/>
      <c r="BZ327" s="79"/>
      <c r="CA327" s="79"/>
      <c r="CB327" s="79"/>
      <c r="CC327" s="79"/>
      <c r="CD327" s="79"/>
      <c r="CE327" s="79"/>
      <c r="CF327" s="79"/>
      <c r="CG327" s="79"/>
      <c r="CH327" s="79"/>
      <c r="CI327" s="79"/>
      <c r="CJ327" s="79"/>
      <c r="CK327" s="79"/>
      <c r="CL327" s="79"/>
      <c r="CM327" s="79"/>
      <c r="CN327" s="79"/>
      <c r="CO327" s="79"/>
      <c r="CP327" s="79"/>
      <c r="CQ327" s="79"/>
      <c r="CR327" s="79"/>
      <c r="CS327" s="79"/>
      <c r="CT327" s="79"/>
      <c r="CU327" s="79"/>
      <c r="CV327" s="79"/>
      <c r="CW327" s="79"/>
      <c r="CX327" s="79"/>
      <c r="CY327" s="79"/>
      <c r="CZ327" s="79"/>
      <c r="DA327" s="79"/>
      <c r="DB327" s="79"/>
      <c r="DC327" s="79"/>
      <c r="DD327" s="79"/>
      <c r="DE327" s="79"/>
      <c r="DF327" s="79"/>
      <c r="DG327" s="79"/>
      <c r="DH327" s="79"/>
      <c r="DI327" s="79"/>
      <c r="DJ327" s="79"/>
      <c r="DK327" s="79"/>
      <c r="DL327" s="79"/>
      <c r="DM327" s="79"/>
      <c r="DN327" s="79"/>
      <c r="DO327" s="79"/>
      <c r="DP327" s="79"/>
      <c r="DQ327" s="79"/>
      <c r="DR327" s="79"/>
      <c r="DS327" s="79"/>
      <c r="DT327" s="79"/>
      <c r="DU327" s="79"/>
      <c r="DV327" s="79"/>
      <c r="DW327" s="79"/>
      <c r="DX327" s="79"/>
      <c r="DY327" s="79"/>
      <c r="DZ327" s="79"/>
      <c r="EA327" s="79"/>
      <c r="EB327" s="79"/>
      <c r="EC327" s="79"/>
      <c r="ED327" s="79"/>
      <c r="EE327" s="79"/>
      <c r="EF327" s="79"/>
      <c r="EG327" s="79"/>
      <c r="EH327" s="79"/>
      <c r="EI327" s="79"/>
      <c r="EJ327" s="79"/>
      <c r="EK327" s="79"/>
      <c r="EL327" s="79"/>
      <c r="EM327" s="79"/>
      <c r="EN327" s="79"/>
      <c r="EO327" s="79"/>
      <c r="EP327" s="79"/>
      <c r="EQ327" s="79"/>
      <c r="ER327" s="79"/>
      <c r="ES327" s="79"/>
      <c r="ET327" s="79"/>
      <c r="EU327" s="79"/>
      <c r="EV327" s="79"/>
      <c r="EW327" s="79"/>
      <c r="EX327" s="79"/>
      <c r="EY327" s="79"/>
      <c r="EZ327" s="79"/>
      <c r="FA327" s="79"/>
      <c r="FB327" s="79"/>
      <c r="FC327" s="79"/>
      <c r="FD327" s="79"/>
      <c r="FE327" s="79"/>
      <c r="FF327" s="79"/>
      <c r="FG327" s="79"/>
      <c r="FH327" s="79"/>
      <c r="FI327" s="79"/>
      <c r="FJ327" s="79"/>
      <c r="FK327" s="79"/>
      <c r="FL327" s="79"/>
      <c r="FM327" s="79"/>
      <c r="FN327" s="79"/>
      <c r="FO327" s="79"/>
      <c r="FP327" s="79"/>
      <c r="FQ327" s="79"/>
      <c r="FR327" s="79"/>
      <c r="FS327" s="79"/>
      <c r="FT327" s="79"/>
      <c r="FU327" s="79"/>
      <c r="FV327" s="79"/>
      <c r="FW327" s="79"/>
      <c r="FX327" s="79"/>
      <c r="FY327" s="79"/>
    </row>
  </sheetData>
  <phoneticPr fontId="20"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C70"/>
  <sheetViews>
    <sheetView tabSelected="1" zoomScale="112" zoomScaleNormal="112" workbookViewId="0">
      <selection sqref="A1:B1"/>
    </sheetView>
  </sheetViews>
  <sheetFormatPr defaultColWidth="9.109375" defaultRowHeight="10.199999999999999" x14ac:dyDescent="0.2"/>
  <cols>
    <col min="1" max="1" width="32.33203125" style="58" customWidth="1"/>
    <col min="2" max="2" width="44.33203125" style="52" customWidth="1"/>
    <col min="3" max="3" width="41.109375" style="52" bestFit="1" customWidth="1"/>
    <col min="4" max="16384" width="9.109375" style="52"/>
  </cols>
  <sheetData>
    <row r="1" spans="1:3" s="51" customFormat="1" ht="13.2" x14ac:dyDescent="0.2">
      <c r="A1" s="113" t="s">
        <v>871</v>
      </c>
      <c r="B1" s="114"/>
    </row>
    <row r="2" spans="1:3" s="51" customFormat="1" ht="12.75" customHeight="1" x14ac:dyDescent="0.2">
      <c r="A2" s="115" t="s">
        <v>872</v>
      </c>
      <c r="B2" s="116"/>
    </row>
    <row r="3" spans="1:3" s="51" customFormat="1" ht="12.75" customHeight="1" x14ac:dyDescent="0.2">
      <c r="A3" s="115" t="s">
        <v>2373</v>
      </c>
      <c r="B3" s="116"/>
    </row>
    <row r="4" spans="1:3" s="51" customFormat="1" ht="11.25" customHeight="1" x14ac:dyDescent="0.2">
      <c r="A4" s="117" t="s">
        <v>2372</v>
      </c>
      <c r="B4" s="118"/>
    </row>
    <row r="5" spans="1:3" s="51" customFormat="1" ht="11.25" customHeight="1" x14ac:dyDescent="0.2">
      <c r="A5" s="46"/>
      <c r="B5" s="46"/>
    </row>
    <row r="6" spans="1:3" ht="67.5" customHeight="1" x14ac:dyDescent="0.2">
      <c r="A6" s="119" t="s">
        <v>937</v>
      </c>
      <c r="B6" s="119"/>
      <c r="C6" s="47"/>
    </row>
    <row r="7" spans="1:3" ht="12" customHeight="1" x14ac:dyDescent="0.2">
      <c r="A7" s="47"/>
      <c r="B7" s="47"/>
      <c r="C7" s="47"/>
    </row>
    <row r="8" spans="1:3" ht="15.75" customHeight="1" x14ac:dyDescent="0.2">
      <c r="A8" s="102" t="s">
        <v>873</v>
      </c>
      <c r="B8" s="103"/>
    </row>
    <row r="9" spans="1:3" ht="42" customHeight="1" x14ac:dyDescent="0.2">
      <c r="A9" s="108" t="s">
        <v>874</v>
      </c>
      <c r="B9" s="109"/>
    </row>
    <row r="10" spans="1:3" ht="17.25" customHeight="1" x14ac:dyDescent="0.2">
      <c r="A10" s="108" t="s">
        <v>875</v>
      </c>
      <c r="B10" s="109"/>
    </row>
    <row r="11" spans="1:3" ht="15" customHeight="1" x14ac:dyDescent="0.2">
      <c r="A11" s="120" t="s">
        <v>928</v>
      </c>
      <c r="B11" s="121"/>
      <c r="C11" s="7"/>
    </row>
    <row r="12" spans="1:3" ht="52.5" customHeight="1" x14ac:dyDescent="0.2">
      <c r="A12" s="110" t="s">
        <v>1070</v>
      </c>
      <c r="B12" s="111"/>
    </row>
    <row r="13" spans="1:3" x14ac:dyDescent="0.2">
      <c r="A13" s="112"/>
      <c r="B13" s="112"/>
    </row>
    <row r="14" spans="1:3" ht="21" customHeight="1" x14ac:dyDescent="0.2">
      <c r="A14" s="102" t="s">
        <v>876</v>
      </c>
      <c r="B14" s="103"/>
    </row>
    <row r="15" spans="1:3" ht="42" customHeight="1" x14ac:dyDescent="0.2">
      <c r="A15" s="104" t="s">
        <v>938</v>
      </c>
      <c r="B15" s="105"/>
    </row>
    <row r="16" spans="1:3" x14ac:dyDescent="0.2">
      <c r="A16" s="106"/>
      <c r="B16" s="106"/>
    </row>
    <row r="17" spans="1:2" x14ac:dyDescent="0.2">
      <c r="A17" s="53"/>
      <c r="B17" s="53"/>
    </row>
    <row r="18" spans="1:2" x14ac:dyDescent="0.2">
      <c r="A18" s="10" t="s">
        <v>854</v>
      </c>
      <c r="B18" s="26" t="s">
        <v>877</v>
      </c>
    </row>
    <row r="19" spans="1:2" ht="151.5" customHeight="1" x14ac:dyDescent="0.2">
      <c r="A19" s="11" t="s">
        <v>15</v>
      </c>
      <c r="B19" s="27" t="s">
        <v>946</v>
      </c>
    </row>
    <row r="20" spans="1:2" ht="14.25" customHeight="1" x14ac:dyDescent="0.2">
      <c r="A20" s="11" t="s">
        <v>16</v>
      </c>
      <c r="B20" s="27" t="s">
        <v>947</v>
      </c>
    </row>
    <row r="21" spans="1:2" ht="58.5" customHeight="1" x14ac:dyDescent="0.2">
      <c r="A21" s="11" t="s">
        <v>883</v>
      </c>
      <c r="B21" s="28" t="s">
        <v>948</v>
      </c>
    </row>
    <row r="22" spans="1:2" ht="47.25" customHeight="1" x14ac:dyDescent="0.2">
      <c r="A22" s="11" t="s">
        <v>25</v>
      </c>
      <c r="B22" s="27" t="s">
        <v>949</v>
      </c>
    </row>
    <row r="23" spans="1:2" ht="13.5" customHeight="1" x14ac:dyDescent="0.2">
      <c r="A23" s="11" t="s">
        <v>17</v>
      </c>
      <c r="B23" s="27" t="s">
        <v>950</v>
      </c>
    </row>
    <row r="24" spans="1:2" ht="24.75" customHeight="1" x14ac:dyDescent="0.2">
      <c r="A24" s="11" t="s">
        <v>944</v>
      </c>
      <c r="B24" s="27" t="s">
        <v>951</v>
      </c>
    </row>
    <row r="25" spans="1:2" ht="72" customHeight="1" x14ac:dyDescent="0.2">
      <c r="A25" s="11" t="s">
        <v>880</v>
      </c>
      <c r="B25" s="28" t="s">
        <v>952</v>
      </c>
    </row>
    <row r="26" spans="1:2" ht="26.25" customHeight="1" x14ac:dyDescent="0.2">
      <c r="A26" s="11" t="s">
        <v>19</v>
      </c>
      <c r="B26" s="27" t="s">
        <v>953</v>
      </c>
    </row>
    <row r="27" spans="1:2" ht="72" customHeight="1" x14ac:dyDescent="0.2">
      <c r="A27" s="11" t="s">
        <v>945</v>
      </c>
      <c r="B27" s="27" t="s">
        <v>954</v>
      </c>
    </row>
    <row r="28" spans="1:2" ht="13.5" customHeight="1" x14ac:dyDescent="0.2">
      <c r="A28" s="11" t="s">
        <v>943</v>
      </c>
      <c r="B28" s="27" t="s">
        <v>955</v>
      </c>
    </row>
    <row r="29" spans="1:2" ht="58.5" customHeight="1" x14ac:dyDescent="0.2">
      <c r="A29" s="11" t="s">
        <v>26</v>
      </c>
      <c r="B29" s="27" t="s">
        <v>956</v>
      </c>
    </row>
    <row r="30" spans="1:2" ht="14.25" customHeight="1" x14ac:dyDescent="0.2">
      <c r="A30" s="11" t="s">
        <v>13</v>
      </c>
      <c r="B30" s="27" t="s">
        <v>957</v>
      </c>
    </row>
    <row r="31" spans="1:2" ht="36.75" customHeight="1" x14ac:dyDescent="0.2">
      <c r="A31" s="11" t="s">
        <v>20</v>
      </c>
      <c r="B31" s="27" t="s">
        <v>958</v>
      </c>
    </row>
    <row r="32" spans="1:2" ht="60.75" customHeight="1" x14ac:dyDescent="0.2">
      <c r="A32" s="11" t="s">
        <v>21</v>
      </c>
      <c r="B32" s="27" t="s">
        <v>959</v>
      </c>
    </row>
    <row r="33" spans="1:3" ht="59.25" customHeight="1" x14ac:dyDescent="0.2">
      <c r="A33" s="11" t="s">
        <v>22</v>
      </c>
      <c r="B33" s="27" t="s">
        <v>960</v>
      </c>
    </row>
    <row r="34" spans="1:3" ht="38.25" customHeight="1" x14ac:dyDescent="0.2">
      <c r="A34" s="11" t="s">
        <v>841</v>
      </c>
      <c r="B34" s="27" t="s">
        <v>961</v>
      </c>
    </row>
    <row r="35" spans="1:3" ht="171" customHeight="1" x14ac:dyDescent="0.2">
      <c r="A35" s="11" t="s">
        <v>920</v>
      </c>
      <c r="B35" s="27" t="s">
        <v>962</v>
      </c>
    </row>
    <row r="36" spans="1:3" x14ac:dyDescent="0.2">
      <c r="A36" s="54"/>
      <c r="B36" s="55"/>
    </row>
    <row r="37" spans="1:3" x14ac:dyDescent="0.2">
      <c r="A37" s="54"/>
      <c r="B37" s="55"/>
    </row>
    <row r="38" spans="1:3" x14ac:dyDescent="0.2">
      <c r="A38" s="1" t="s">
        <v>879</v>
      </c>
      <c r="B38" s="1" t="s">
        <v>881</v>
      </c>
      <c r="C38" s="2" t="s">
        <v>882</v>
      </c>
    </row>
    <row r="39" spans="1:3" ht="26.25" customHeight="1" x14ac:dyDescent="0.2">
      <c r="A39" s="3" t="s">
        <v>28</v>
      </c>
      <c r="B39" s="3" t="s">
        <v>884</v>
      </c>
      <c r="C39" s="4" t="s">
        <v>885</v>
      </c>
    </row>
    <row r="40" spans="1:3" ht="15.75" customHeight="1" x14ac:dyDescent="0.2">
      <c r="A40" s="3" t="s">
        <v>27</v>
      </c>
      <c r="B40" s="3" t="s">
        <v>1095</v>
      </c>
      <c r="C40" s="5" t="s">
        <v>886</v>
      </c>
    </row>
    <row r="41" spans="1:3" ht="65.25" customHeight="1" x14ac:dyDescent="0.2">
      <c r="A41" s="3" t="s">
        <v>29</v>
      </c>
      <c r="B41" s="3" t="s">
        <v>1096</v>
      </c>
      <c r="C41" s="4" t="s">
        <v>887</v>
      </c>
    </row>
    <row r="42" spans="1:3" ht="20.399999999999999" x14ac:dyDescent="0.2">
      <c r="A42" s="3" t="s">
        <v>933</v>
      </c>
      <c r="B42" s="3" t="s">
        <v>917</v>
      </c>
      <c r="C42" s="6" t="s">
        <v>888</v>
      </c>
    </row>
    <row r="43" spans="1:3" ht="47.25" customHeight="1" x14ac:dyDescent="0.2">
      <c r="A43" s="3" t="s">
        <v>878</v>
      </c>
      <c r="B43" s="3" t="s">
        <v>918</v>
      </c>
      <c r="C43" s="6" t="s">
        <v>939</v>
      </c>
    </row>
    <row r="44" spans="1:3" x14ac:dyDescent="0.2">
      <c r="A44" s="3" t="s">
        <v>915</v>
      </c>
      <c r="B44" s="3" t="s">
        <v>916</v>
      </c>
      <c r="C44" s="8" t="s">
        <v>919</v>
      </c>
    </row>
    <row r="45" spans="1:3" x14ac:dyDescent="0.2">
      <c r="A45" s="54"/>
      <c r="B45" s="64"/>
    </row>
    <row r="47" spans="1:3" ht="30.6" x14ac:dyDescent="0.2">
      <c r="A47" s="56" t="s">
        <v>2367</v>
      </c>
      <c r="B47" s="77" t="s">
        <v>2366</v>
      </c>
    </row>
    <row r="48" spans="1:3" ht="20.399999999999999" x14ac:dyDescent="0.2">
      <c r="A48" s="11" t="s">
        <v>2213</v>
      </c>
      <c r="B48" s="57" t="s">
        <v>2263</v>
      </c>
    </row>
    <row r="49" spans="1:2" ht="20.399999999999999" x14ac:dyDescent="0.2">
      <c r="A49" s="11" t="s">
        <v>2214</v>
      </c>
      <c r="B49" s="57" t="s">
        <v>2264</v>
      </c>
    </row>
    <row r="50" spans="1:2" x14ac:dyDescent="0.2">
      <c r="A50" s="11" t="s">
        <v>2215</v>
      </c>
      <c r="B50" s="57" t="s">
        <v>1063</v>
      </c>
    </row>
    <row r="51" spans="1:2" x14ac:dyDescent="0.2">
      <c r="A51" s="11" t="s">
        <v>2216</v>
      </c>
      <c r="B51" s="57" t="s">
        <v>1064</v>
      </c>
    </row>
    <row r="52" spans="1:2" x14ac:dyDescent="0.2">
      <c r="A52" s="11" t="s">
        <v>2217</v>
      </c>
      <c r="B52" s="57" t="s">
        <v>2240</v>
      </c>
    </row>
    <row r="53" spans="1:2" x14ac:dyDescent="0.2">
      <c r="A53" s="11" t="s">
        <v>2218</v>
      </c>
      <c r="B53" s="57" t="s">
        <v>2244</v>
      </c>
    </row>
    <row r="54" spans="1:2" x14ac:dyDescent="0.2">
      <c r="A54" s="11" t="s">
        <v>2219</v>
      </c>
      <c r="B54" s="57" t="s">
        <v>1065</v>
      </c>
    </row>
    <row r="55" spans="1:2" ht="20.399999999999999" x14ac:dyDescent="0.2">
      <c r="A55" s="11" t="s">
        <v>2220</v>
      </c>
      <c r="B55" s="57" t="s">
        <v>1067</v>
      </c>
    </row>
    <row r="56" spans="1:2" ht="20.399999999999999" x14ac:dyDescent="0.2">
      <c r="A56" s="11" t="s">
        <v>2221</v>
      </c>
      <c r="B56" s="57" t="s">
        <v>2241</v>
      </c>
    </row>
    <row r="57" spans="1:2" x14ac:dyDescent="0.2">
      <c r="A57" s="11" t="s">
        <v>2222</v>
      </c>
      <c r="B57" s="57" t="s">
        <v>1068</v>
      </c>
    </row>
    <row r="58" spans="1:2" x14ac:dyDescent="0.2">
      <c r="A58" s="11" t="s">
        <v>2223</v>
      </c>
      <c r="B58" s="57" t="s">
        <v>1069</v>
      </c>
    </row>
    <row r="59" spans="1:2" ht="20.399999999999999" x14ac:dyDescent="0.2">
      <c r="A59" s="11" t="s">
        <v>2224</v>
      </c>
      <c r="B59" s="57" t="s">
        <v>2245</v>
      </c>
    </row>
    <row r="60" spans="1:2" x14ac:dyDescent="0.2">
      <c r="A60" s="11" t="s">
        <v>2225</v>
      </c>
      <c r="B60" s="57" t="s">
        <v>2242</v>
      </c>
    </row>
    <row r="61" spans="1:2" x14ac:dyDescent="0.2">
      <c r="A61" s="11" t="s">
        <v>2226</v>
      </c>
      <c r="B61" s="57" t="s">
        <v>2246</v>
      </c>
    </row>
    <row r="62" spans="1:2" x14ac:dyDescent="0.2">
      <c r="A62" s="11" t="s">
        <v>2227</v>
      </c>
      <c r="B62" s="57" t="s">
        <v>1066</v>
      </c>
    </row>
    <row r="63" spans="1:2" x14ac:dyDescent="0.2">
      <c r="A63" s="11" t="s">
        <v>2228</v>
      </c>
      <c r="B63" s="57" t="s">
        <v>2243</v>
      </c>
    </row>
    <row r="64" spans="1:2" ht="20.399999999999999" x14ac:dyDescent="0.2">
      <c r="A64" s="11" t="s">
        <v>2229</v>
      </c>
      <c r="B64" s="57" t="s">
        <v>2247</v>
      </c>
    </row>
    <row r="65" spans="1:3" ht="20.399999999999999" x14ac:dyDescent="0.2">
      <c r="A65" s="11" t="s">
        <v>2230</v>
      </c>
      <c r="B65" s="57" t="s">
        <v>2248</v>
      </c>
    </row>
    <row r="66" spans="1:3" ht="40.799999999999997" x14ac:dyDescent="0.2">
      <c r="A66" s="11" t="s">
        <v>2259</v>
      </c>
      <c r="B66" s="57" t="s">
        <v>2265</v>
      </c>
      <c r="C66" s="76"/>
    </row>
    <row r="67" spans="1:3" x14ac:dyDescent="0.2">
      <c r="B67" s="71"/>
    </row>
    <row r="68" spans="1:3" x14ac:dyDescent="0.2">
      <c r="A68" s="107" t="s">
        <v>2368</v>
      </c>
      <c r="B68" s="107"/>
      <c r="C68" s="107"/>
    </row>
    <row r="69" spans="1:3" x14ac:dyDescent="0.2">
      <c r="B69" s="71"/>
    </row>
    <row r="70" spans="1:3" x14ac:dyDescent="0.2">
      <c r="A70" s="54"/>
      <c r="B70" s="55"/>
    </row>
  </sheetData>
  <mergeCells count="15">
    <mergeCell ref="A8:B8"/>
    <mergeCell ref="A11:B11"/>
    <mergeCell ref="A1:B1"/>
    <mergeCell ref="A2:B2"/>
    <mergeCell ref="A3:B3"/>
    <mergeCell ref="A4:B4"/>
    <mergeCell ref="A6:B6"/>
    <mergeCell ref="A14:B14"/>
    <mergeCell ref="A15:B15"/>
    <mergeCell ref="A16:B16"/>
    <mergeCell ref="A68:C68"/>
    <mergeCell ref="A9:B9"/>
    <mergeCell ref="A10:B10"/>
    <mergeCell ref="A12:B12"/>
    <mergeCell ref="A13:B13"/>
  </mergeCells>
  <pageMargins left="0.25" right="0.25" top="0.75" bottom="0.75" header="0.3" footer="0.3"/>
  <pageSetup scale="86" fitToHeight="0" orientation="portrait" r:id="rId1"/>
  <headerFooter alignWithMargins="0">
    <oddFooter>&amp;L&amp;"Arial,Bold"&amp;8Office of Statewide Health Planning and Development&amp;C&amp;"Arial,Bold"&amp;8&amp;P of &amp;N</oddFooter>
  </headerFooter>
  <rowBreaks count="1" manualBreakCount="1">
    <brk id="35"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Profile</vt:lpstr>
      <vt:lpstr>Pivot</vt:lpstr>
      <vt:lpstr>Data</vt:lpstr>
      <vt:lpstr>INSTRUCTIONS &amp; FOOTNOTES</vt:lpstr>
      <vt:lpstr>Data!Print_Area</vt:lpstr>
      <vt:lpstr>'INSTRUCTIONS &amp; FOOTNOTES'!Print_Area</vt:lpstr>
      <vt:lpstr>Pivot!Print_Area</vt:lpstr>
      <vt:lpstr>Profile!Print_Area</vt:lpstr>
      <vt:lpstr>'INSTRUCTIONS &amp; FOOTNOTES'!Print_Titles</vt:lpstr>
      <vt:lpstr>Profile!Print_Titles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Henderson, Karen@OSHPD</dc:creator>
  <cp:keywords>Emergency Department Data, Pivot Profile, OSHPD, Office of Statewide Health Planning and Development</cp:keywords>
  <cp:lastModifiedBy>Henderson, Karen@OSHPD</cp:lastModifiedBy>
  <cp:lastPrinted>2020-10-01T16:41:08Z</cp:lastPrinted>
  <dcterms:created xsi:type="dcterms:W3CDTF">2014-08-06T20:01:49Z</dcterms:created>
  <dcterms:modified xsi:type="dcterms:W3CDTF">2021-07-06T13:53:53Z</dcterms:modified>
</cp:coreProperties>
</file>